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X:\Couch\Case Attachments Under Development\Case No. 2025-00113_00114 Attachments\04-PSC-3 and Intervenors-2\AG-KIUC-2\"/>
    </mc:Choice>
  </mc:AlternateContent>
  <xr:revisionPtr revIDLastSave="0" documentId="13_ncr:1_{8953E355-C52B-44FD-AACB-242BCA8C5D96}" xr6:coauthVersionLast="47" xr6:coauthVersionMax="47" xr10:uidLastSave="{00000000-0000-0000-0000-000000000000}"/>
  <bookViews>
    <workbookView xWindow="-120" yWindow="-120" windowWidth="25440" windowHeight="15270" firstSheet="21" xr2:uid="{2DF9CBC3-2E77-4FB4-9065-60BA579C07D2}"/>
  </bookViews>
  <sheets>
    <sheet name="Summary" sheetId="38" r:id="rId1"/>
    <sheet name="KU" sheetId="36" r:id="rId2"/>
    <sheet name="LGE" sheetId="37" r:id="rId3"/>
    <sheet name="Calculations for 2023-2025&gt;&gt;" sheetId="7" r:id="rId4"/>
    <sheet name="KU-06302020-Rates wo Term Salv" sheetId="8" r:id="rId5"/>
    <sheet name="KU - Table 2 (no Term Salv)-est" sheetId="9" r:id="rId6"/>
    <sheet name="LGE E-06302020-Rates wo Term Sa" sheetId="10" r:id="rId7"/>
    <sheet name="LGE-Table 2(E)-no Term Salv-est" sheetId="11" r:id="rId8"/>
    <sheet name="KU-2017 Study-no term salv-est" sheetId="12" r:id="rId9"/>
    <sheet name="KU - 2017 Table 2-no term salv-" sheetId="13" r:id="rId10"/>
    <sheet name="LGE-Steam-2017 Study-Recalc'd" sheetId="14" r:id="rId11"/>
    <sheet name="LGE - 2017 Table 2-Updated" sheetId="15" r:id="rId12"/>
    <sheet name="Original files &gt;&gt;&gt;" sheetId="22" r:id="rId13"/>
    <sheet name="KU-06302020-Original" sheetId="23" r:id="rId14"/>
    <sheet name="KU - Table 2 (original)" sheetId="24" r:id="rId15"/>
    <sheet name="LGE Electric-06302020-Original" sheetId="25" r:id="rId16"/>
    <sheet name="LGE - Table 2 (E)-original" sheetId="26" r:id="rId17"/>
    <sheet name="KU-Steam-v4-2017 Study-Original" sheetId="27" r:id="rId18"/>
    <sheet name="KU - 2017 Table 2-Original" sheetId="28" r:id="rId19"/>
    <sheet name="LGE-Steam-2017 Study-Original" sheetId="29" r:id="rId20"/>
    <sheet name="LGE - 2017 Table 2-Original" sheetId="30" r:id="rId21"/>
    <sheet name="Original Variance Files&gt;&gt;" sheetId="6" r:id="rId22"/>
    <sheet name="KU 2023 2024" sheetId="39" r:id="rId23"/>
    <sheet name="KU 2024 2025" sheetId="40" r:id="rId24"/>
    <sheet name="LGE 2023 2024" sheetId="41" r:id="rId25"/>
    <sheet name="LGE 2024 2025" sheetId="42" r:id="rId26"/>
  </sheets>
  <definedNames>
    <definedName name="\C">#REF!</definedName>
    <definedName name="\E">#REF!</definedName>
    <definedName name="\P">#REF!</definedName>
    <definedName name="\R">#REF!</definedName>
    <definedName name="\S">#REF!</definedName>
    <definedName name="__123Graph_A" hidden="1">#REF!</definedName>
    <definedName name="__123Graph_B" hidden="1">#REF!</definedName>
    <definedName name="__123Graph_C" hidden="1">#REF!</definedName>
    <definedName name="__123Graph_D" hidden="1">#REF!</definedName>
    <definedName name="__123Graph_E" hidden="1">#REF!</definedName>
    <definedName name="__123Graph_F" hidden="1">#REF!</definedName>
    <definedName name="__123Graph_X" hidden="1">#REF!</definedName>
    <definedName name="_xlnm._FilterDatabase" localSheetId="1" hidden="1">KU!$A$3:$CE$249</definedName>
    <definedName name="_xlnm._FilterDatabase" localSheetId="9" hidden="1">'KU - 2017 Table 2-no term salv-'!#REF!</definedName>
    <definedName name="_xlnm._FilterDatabase" localSheetId="18" hidden="1">'KU - 2017 Table 2-Original'!#REF!</definedName>
    <definedName name="_xlnm._FilterDatabase" localSheetId="5" hidden="1">'KU - Table 2 (no Term Salv)-est'!#REF!</definedName>
    <definedName name="_xlnm._FilterDatabase" localSheetId="14" hidden="1">'KU - Table 2 (original)'!#REF!</definedName>
    <definedName name="_xlnm._FilterDatabase" localSheetId="23" hidden="1">'KU 2024 2025'!$A$4:$CX$296</definedName>
    <definedName name="_xlnm._FilterDatabase" localSheetId="13" hidden="1">'KU-06302020-Original'!$A$8:$U$217</definedName>
    <definedName name="_xlnm._FilterDatabase" localSheetId="4" hidden="1">'KU-06302020-Rates wo Term Salv'!$A$8:$U$209</definedName>
    <definedName name="_xlnm._FilterDatabase" localSheetId="2" hidden="1">LGE!$A$3:$CC$203</definedName>
    <definedName name="_xlnm._FilterDatabase" localSheetId="20" hidden="1">'LGE - 2017 Table 2-Original'!#REF!</definedName>
    <definedName name="_xlnm._FilterDatabase" localSheetId="11" hidden="1">'LGE - 2017 Table 2-Updated'!#REF!</definedName>
    <definedName name="_xlnm._FilterDatabase" localSheetId="16" hidden="1">'LGE - Table 2 (E)-original'!#REF!</definedName>
    <definedName name="_xlnm._FilterDatabase" localSheetId="25" hidden="1">'LGE 2024 2025'!$A$4:$CT$281</definedName>
    <definedName name="_xlnm._FilterDatabase" localSheetId="6" hidden="1">'LGE E-06302020-Rates wo Term Sa'!$A$9:$U$189</definedName>
    <definedName name="_xlnm._FilterDatabase" localSheetId="15" hidden="1">'LGE Electric-06302020-Original'!$A$9:$U$188</definedName>
    <definedName name="_xlnm._FilterDatabase" localSheetId="7" hidden="1">'LGE-Table 2(E)-no Term Salv-est'!#REF!</definedName>
    <definedName name="_P">#REF!</definedName>
    <definedName name="A">#REF!</definedName>
    <definedName name="AccountInfo">#REF!</definedName>
    <definedName name="CM">#REF!</definedName>
    <definedName name="ColumnAttributes1">#REF!</definedName>
    <definedName name="ColumnAttributes2">#REF!</definedName>
    <definedName name="ColumnAttributes3">#REF!</definedName>
    <definedName name="ColumnHeadings1">#REF!</definedName>
    <definedName name="ColumnHeadings2">#REF!</definedName>
    <definedName name="ColumnHeadings3">#REF!</definedName>
    <definedName name="CREDIT">#REF!</definedName>
    <definedName name="DEBIT">#REF!</definedName>
    <definedName name="DepStudioNetSalvageImport">#REF!</definedName>
    <definedName name="DolUnitFactor">#REF!</definedName>
    <definedName name="DolUnitList">#REF!</definedName>
    <definedName name="ElecUnitFactor">#REF!</definedName>
    <definedName name="ElecUnitList">#REF!</definedName>
    <definedName name="GasUnitFactor">#REF!</definedName>
    <definedName name="GasUnitList">#REF!</definedName>
    <definedName name="GroupLookups">#REF!</definedName>
    <definedName name="l">#REF!</definedName>
    <definedName name="PAGE">#REF!</definedName>
    <definedName name="PAGE10">#REF!</definedName>
    <definedName name="PAGE7">#REF!</definedName>
    <definedName name="page8">#REF!</definedName>
    <definedName name="PAGE9">#REF!</definedName>
    <definedName name="_xlnm.Print_Area" localSheetId="9">'KU - 2017 Table 2-no term salv-'!$A$1:$U$24</definedName>
    <definedName name="_xlnm.Print_Area" localSheetId="18">'KU - 2017 Table 2-Original'!$A$1:$U$24</definedName>
    <definedName name="_xlnm.Print_Area" localSheetId="5">'KU - Table 2 (no Term Salv)-est'!$A$1:$U$91</definedName>
    <definedName name="_xlnm.Print_Area" localSheetId="14">'KU - Table 2 (original)'!$A$1:$U$91</definedName>
    <definedName name="_xlnm.Print_Area" localSheetId="13">'KU-06302020-Original'!$A$1:$U$217</definedName>
    <definedName name="_xlnm.Print_Area" localSheetId="4">'KU-06302020-Rates wo Term Salv'!$A$1:$U$209</definedName>
    <definedName name="_xlnm.Print_Area" localSheetId="8">'KU-2017 Study-no term salv-est'!$A$1:$U$54</definedName>
    <definedName name="_xlnm.Print_Area" localSheetId="17">'KU-Steam-v4-2017 Study-Original'!$A$1:$U$52</definedName>
    <definedName name="_xlnm.Print_Area" localSheetId="20">'LGE - 2017 Table 2-Original'!$A$1:$U$24</definedName>
    <definedName name="_xlnm.Print_Area" localSheetId="11">'LGE - 2017 Table 2-Updated'!$A$1:$U$24</definedName>
    <definedName name="_xlnm.Print_Area" localSheetId="16">'LGE - Table 2 (E)-original'!$A$1:$U$75</definedName>
    <definedName name="_xlnm.Print_Area" localSheetId="6">'LGE E-06302020-Rates wo Term Sa'!$A$1:$U$189</definedName>
    <definedName name="_xlnm.Print_Area" localSheetId="15">'LGE Electric-06302020-Original'!$A$1:$U$188</definedName>
    <definedName name="_xlnm.Print_Area" localSheetId="19">'LGE-Steam-2017 Study-Original'!$A$1:$U$48</definedName>
    <definedName name="_xlnm.Print_Area" localSheetId="10">'LGE-Steam-2017 Study-Recalc''d'!$A$1:$U$55</definedName>
    <definedName name="_xlnm.Print_Area" localSheetId="7">'LGE-Table 2(E)-no Term Salv-est'!$A$1:$U$75</definedName>
    <definedName name="_xlnm.Print_Titles" localSheetId="1">KU!$A:$A,KU!$1:$3</definedName>
    <definedName name="_xlnm.Print_Titles" localSheetId="9">'KU - 2017 Table 2-no term salv-'!$1:$11</definedName>
    <definedName name="_xlnm.Print_Titles" localSheetId="18">'KU - 2017 Table 2-Original'!$1:$11</definedName>
    <definedName name="_xlnm.Print_Titles" localSheetId="5">'KU - Table 2 (no Term Salv)-est'!$1:$11</definedName>
    <definedName name="_xlnm.Print_Titles" localSheetId="14">'KU - Table 2 (original)'!$1:$11</definedName>
    <definedName name="_xlnm.Print_Titles" localSheetId="22">'KU 2023 2024'!$A:$A,'KU 2023 2024'!$1:$4</definedName>
    <definedName name="_xlnm.Print_Titles" localSheetId="23">'KU 2024 2025'!$A:$A,'KU 2024 2025'!$1:$4</definedName>
    <definedName name="_xlnm.Print_Titles" localSheetId="13">'KU-06302020-Original'!$1:$10</definedName>
    <definedName name="_xlnm.Print_Titles" localSheetId="4">'KU-06302020-Rates wo Term Salv'!$1:$10</definedName>
    <definedName name="_xlnm.Print_Titles" localSheetId="8">'KU-2017 Study-no term salv-est'!$1:$11</definedName>
    <definedName name="_xlnm.Print_Titles" localSheetId="17">'KU-Steam-v4-2017 Study-Original'!$1:$11</definedName>
    <definedName name="_xlnm.Print_Titles" localSheetId="2">LGE!$A:$A,LGE!$1:$3</definedName>
    <definedName name="_xlnm.Print_Titles" localSheetId="20">'LGE - 2017 Table 2-Original'!$1:$11</definedName>
    <definedName name="_xlnm.Print_Titles" localSheetId="11">'LGE - 2017 Table 2-Updated'!$1:$11</definedName>
    <definedName name="_xlnm.Print_Titles" localSheetId="16">'LGE - Table 2 (E)-original'!$1:$10</definedName>
    <definedName name="_xlnm.Print_Titles" localSheetId="24">'LGE 2023 2024'!$A:$A,'LGE 2023 2024'!$1:$4</definedName>
    <definedName name="_xlnm.Print_Titles" localSheetId="25">'LGE 2024 2025'!$A:$A,'LGE 2024 2025'!$1:$4</definedName>
    <definedName name="_xlnm.Print_Titles" localSheetId="6">'LGE E-06302020-Rates wo Term Sa'!$1:$11</definedName>
    <definedName name="_xlnm.Print_Titles" localSheetId="15">'LGE Electric-06302020-Original'!$1:$11</definedName>
    <definedName name="_xlnm.Print_Titles" localSheetId="19">'LGE-Steam-2017 Study-Original'!$1:$13</definedName>
    <definedName name="_xlnm.Print_Titles" localSheetId="10">'LGE-Steam-2017 Study-Recalc''d'!$1:$13</definedName>
    <definedName name="_xlnm.Print_Titles" localSheetId="7">'LGE-Table 2(E)-no Term Salv-est'!$1:$10</definedName>
    <definedName name="PVA_ReportList">#REF!</definedName>
    <definedName name="PVA_ReportValue">#REF!</definedName>
    <definedName name="RBC_ReportList">#REF!</definedName>
    <definedName name="RBC_ReportValue">#REF!</definedName>
    <definedName name="RBCDtl_KUE">#REF!</definedName>
    <definedName name="RBCDtl_LGEE">#REF!</definedName>
    <definedName name="RBCDtl_LGEG">#REF!</definedName>
    <definedName name="REPORT">#REF!</definedName>
    <definedName name="ReportTitle1">#REF!</definedName>
    <definedName name="ReportTitle2">#REF!</definedName>
    <definedName name="ReportTitle3">#REF!</definedName>
    <definedName name="RowDetails1">#REF!</definedName>
    <definedName name="RowDetails2">#REF!</definedName>
    <definedName name="RowDetails3">#REF!</definedName>
    <definedName name="RptgMonth">#REF!</definedName>
    <definedName name="RptgMonthList">#REF!</definedName>
    <definedName name="RptgMonthLYr">#REF!</definedName>
    <definedName name="SiteLookup">#REF!</definedName>
    <definedName name="ttt">#REF!</definedName>
    <definedName name="WeightedNetSalvage" localSheetId="11">'LGE - 2017 Table 2-Updated'!$A$14:$U$24</definedName>
    <definedName name="WeightedNetSalvage">'LGE - 2017 Table 2-Original'!$A$14:$U$24</definedName>
    <definedName name="YTD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46" i="36" l="1"/>
  <c r="K187" i="8"/>
  <c r="M187" i="8"/>
  <c r="CH281" i="42"/>
  <c r="CG281" i="42"/>
  <c r="CF281" i="42"/>
  <c r="CD281" i="42"/>
  <c r="CC281" i="42"/>
  <c r="CB281" i="42"/>
  <c r="BZ281" i="42"/>
  <c r="BY281" i="42"/>
  <c r="BX281" i="42"/>
  <c r="BJ281" i="42"/>
  <c r="BI281" i="42"/>
  <c r="BH281" i="42"/>
  <c r="BF281" i="42"/>
  <c r="BE281" i="42"/>
  <c r="BD281" i="42"/>
  <c r="BB281" i="42"/>
  <c r="BA281" i="42"/>
  <c r="AZ281" i="42"/>
  <c r="AL281" i="42"/>
  <c r="AK281" i="42"/>
  <c r="AJ281" i="42"/>
  <c r="AD281" i="42"/>
  <c r="AC281" i="42"/>
  <c r="AB281" i="42"/>
  <c r="R281" i="42"/>
  <c r="Q281" i="42"/>
  <c r="P281" i="42"/>
  <c r="J281" i="42"/>
  <c r="I281" i="42"/>
  <c r="H281" i="42"/>
  <c r="CN280" i="42"/>
  <c r="CL280" i="42"/>
  <c r="CK280" i="42"/>
  <c r="CJ280" i="42"/>
  <c r="BN280" i="42"/>
  <c r="BM280" i="42"/>
  <c r="BL280" i="42"/>
  <c r="AR280" i="42"/>
  <c r="AV280" i="42" s="1"/>
  <c r="BT280" i="42" s="1"/>
  <c r="AP280" i="42"/>
  <c r="AO280" i="42"/>
  <c r="AN280" i="42"/>
  <c r="V280" i="42"/>
  <c r="U280" i="42"/>
  <c r="T280" i="42"/>
  <c r="CN279" i="42"/>
  <c r="CL279" i="42"/>
  <c r="CK279" i="42"/>
  <c r="CJ279" i="42"/>
  <c r="BP279" i="42"/>
  <c r="BN279" i="42"/>
  <c r="BM279" i="42"/>
  <c r="BL279" i="42"/>
  <c r="AR279" i="42"/>
  <c r="AO279" i="42"/>
  <c r="AP279" i="42"/>
  <c r="AN279" i="42"/>
  <c r="X279" i="42"/>
  <c r="V279" i="42"/>
  <c r="U279" i="42"/>
  <c r="T279" i="42"/>
  <c r="CN278" i="42"/>
  <c r="CL278" i="42"/>
  <c r="CK278" i="42"/>
  <c r="CJ278" i="42"/>
  <c r="BP278" i="42"/>
  <c r="BN278" i="42"/>
  <c r="BM278" i="42"/>
  <c r="BL278" i="42"/>
  <c r="AR278" i="42"/>
  <c r="AP278" i="42"/>
  <c r="AN278" i="42"/>
  <c r="AO278" i="42"/>
  <c r="X278" i="42"/>
  <c r="U278" i="42"/>
  <c r="V278" i="42"/>
  <c r="T278" i="42"/>
  <c r="CN277" i="42"/>
  <c r="CL277" i="42"/>
  <c r="CK277" i="42"/>
  <c r="CJ277" i="42"/>
  <c r="BP277" i="42"/>
  <c r="BN277" i="42"/>
  <c r="BM277" i="42"/>
  <c r="BL277" i="42"/>
  <c r="AR277" i="42"/>
  <c r="AP277" i="42"/>
  <c r="AO277" i="42"/>
  <c r="AN277" i="42"/>
  <c r="X277" i="42"/>
  <c r="V277" i="42"/>
  <c r="T277" i="42"/>
  <c r="U277" i="42"/>
  <c r="CN276" i="42"/>
  <c r="CL276" i="42"/>
  <c r="CK276" i="42"/>
  <c r="CJ276" i="42"/>
  <c r="BP276" i="42"/>
  <c r="BN276" i="42"/>
  <c r="BM276" i="42"/>
  <c r="BL276" i="42"/>
  <c r="AR276" i="42"/>
  <c r="AP276" i="42"/>
  <c r="AO276" i="42"/>
  <c r="AN276" i="42"/>
  <c r="X276" i="42"/>
  <c r="V276" i="42"/>
  <c r="U276" i="42"/>
  <c r="T276" i="42"/>
  <c r="CN275" i="42"/>
  <c r="CL275" i="42"/>
  <c r="CK275" i="42"/>
  <c r="CJ275" i="42"/>
  <c r="BP275" i="42"/>
  <c r="BN275" i="42"/>
  <c r="BM275" i="42"/>
  <c r="BL275" i="42"/>
  <c r="AR275" i="42"/>
  <c r="AN275" i="42"/>
  <c r="AP275" i="42"/>
  <c r="AO275" i="42"/>
  <c r="X275" i="42"/>
  <c r="U275" i="42"/>
  <c r="T275" i="42"/>
  <c r="V275" i="42"/>
  <c r="CN274" i="42"/>
  <c r="CL274" i="42"/>
  <c r="CK274" i="42"/>
  <c r="CJ274" i="42"/>
  <c r="BP274" i="42"/>
  <c r="BN274" i="42"/>
  <c r="BM274" i="42"/>
  <c r="BL274" i="42"/>
  <c r="AR274" i="42"/>
  <c r="AP274" i="42"/>
  <c r="AO274" i="42"/>
  <c r="AN274" i="42"/>
  <c r="X274" i="42"/>
  <c r="T274" i="42"/>
  <c r="V274" i="42"/>
  <c r="U274" i="42"/>
  <c r="CN273" i="42"/>
  <c r="CL273" i="42"/>
  <c r="CK273" i="42"/>
  <c r="CJ273" i="42"/>
  <c r="BP273" i="42"/>
  <c r="BN273" i="42"/>
  <c r="BM273" i="42"/>
  <c r="BL273" i="42"/>
  <c r="AR273" i="42"/>
  <c r="AP273" i="42"/>
  <c r="AO273" i="42"/>
  <c r="AN273" i="42"/>
  <c r="X273" i="42"/>
  <c r="V273" i="42"/>
  <c r="U273" i="42"/>
  <c r="T273" i="42"/>
  <c r="CN272" i="42"/>
  <c r="CL272" i="42"/>
  <c r="CK272" i="42"/>
  <c r="CJ272" i="42"/>
  <c r="BP272" i="42"/>
  <c r="BN272" i="42"/>
  <c r="BM272" i="42"/>
  <c r="BL272" i="42"/>
  <c r="AR272" i="42"/>
  <c r="AP272" i="42"/>
  <c r="AO272" i="42"/>
  <c r="AN272" i="42"/>
  <c r="X272" i="42"/>
  <c r="V272" i="42"/>
  <c r="U272" i="42"/>
  <c r="T272" i="42"/>
  <c r="CN271" i="42"/>
  <c r="CL271" i="42"/>
  <c r="CK271" i="42"/>
  <c r="CJ271" i="42"/>
  <c r="BP271" i="42"/>
  <c r="BN271" i="42"/>
  <c r="BM271" i="42"/>
  <c r="BL271" i="42"/>
  <c r="AR271" i="42"/>
  <c r="AO271" i="42"/>
  <c r="AP271" i="42"/>
  <c r="AN271" i="42"/>
  <c r="X271" i="42"/>
  <c r="V271" i="42"/>
  <c r="U271" i="42"/>
  <c r="T271" i="42"/>
  <c r="CN270" i="42"/>
  <c r="CL270" i="42"/>
  <c r="CK270" i="42"/>
  <c r="CJ270" i="42"/>
  <c r="BP270" i="42"/>
  <c r="BN270" i="42"/>
  <c r="BM270" i="42"/>
  <c r="BL270" i="42"/>
  <c r="AR270" i="42"/>
  <c r="AP270" i="42"/>
  <c r="AN270" i="42"/>
  <c r="AO270" i="42"/>
  <c r="X270" i="42"/>
  <c r="U270" i="42"/>
  <c r="V270" i="42"/>
  <c r="T270" i="42"/>
  <c r="CN269" i="42"/>
  <c r="CL269" i="42"/>
  <c r="CK269" i="42"/>
  <c r="CJ269" i="42"/>
  <c r="BP269" i="42"/>
  <c r="BN269" i="42"/>
  <c r="BM269" i="42"/>
  <c r="BL269" i="42"/>
  <c r="AR269" i="42"/>
  <c r="AP269" i="42"/>
  <c r="AO269" i="42"/>
  <c r="AN269" i="42"/>
  <c r="X269" i="42"/>
  <c r="V269" i="42"/>
  <c r="T269" i="42"/>
  <c r="U269" i="42"/>
  <c r="CN268" i="42"/>
  <c r="CL268" i="42"/>
  <c r="CK268" i="42"/>
  <c r="CJ268" i="42"/>
  <c r="BP268" i="42"/>
  <c r="BN268" i="42"/>
  <c r="BM268" i="42"/>
  <c r="BL268" i="42"/>
  <c r="AR268" i="42"/>
  <c r="AP268" i="42"/>
  <c r="AO268" i="42"/>
  <c r="AN268" i="42"/>
  <c r="X268" i="42"/>
  <c r="V268" i="42"/>
  <c r="U268" i="42"/>
  <c r="T268" i="42"/>
  <c r="CN267" i="42"/>
  <c r="CL267" i="42"/>
  <c r="CK267" i="42"/>
  <c r="CJ267" i="42"/>
  <c r="BP267" i="42"/>
  <c r="BN267" i="42"/>
  <c r="BM267" i="42"/>
  <c r="BL267" i="42"/>
  <c r="AR267" i="42"/>
  <c r="AO267" i="42"/>
  <c r="AN267" i="42"/>
  <c r="AP267" i="42"/>
  <c r="X267" i="42"/>
  <c r="U267" i="42"/>
  <c r="T267" i="42"/>
  <c r="V267" i="42"/>
  <c r="CN266" i="42"/>
  <c r="CL266" i="42"/>
  <c r="CK266" i="42"/>
  <c r="CJ266" i="42"/>
  <c r="BP266" i="42"/>
  <c r="BN266" i="42"/>
  <c r="BM266" i="42"/>
  <c r="BL266" i="42"/>
  <c r="AR266" i="42"/>
  <c r="AP266" i="42"/>
  <c r="AO266" i="42"/>
  <c r="AN266" i="42"/>
  <c r="X266" i="42"/>
  <c r="T266" i="42"/>
  <c r="V266" i="42"/>
  <c r="U266" i="42"/>
  <c r="CN265" i="42"/>
  <c r="CL265" i="42"/>
  <c r="CK265" i="42"/>
  <c r="CJ265" i="42"/>
  <c r="BP265" i="42"/>
  <c r="BN265" i="42"/>
  <c r="BM265" i="42"/>
  <c r="BL265" i="42"/>
  <c r="AR265" i="42"/>
  <c r="AP265" i="42"/>
  <c r="AO265" i="42"/>
  <c r="AN265" i="42"/>
  <c r="X265" i="42"/>
  <c r="V265" i="42"/>
  <c r="U265" i="42"/>
  <c r="T265" i="42"/>
  <c r="CN264" i="42"/>
  <c r="CL264" i="42"/>
  <c r="CK264" i="42"/>
  <c r="CJ264" i="42"/>
  <c r="BP264" i="42"/>
  <c r="BN264" i="42"/>
  <c r="BM264" i="42"/>
  <c r="BL264" i="42"/>
  <c r="AR264" i="42"/>
  <c r="AP264" i="42"/>
  <c r="AO264" i="42"/>
  <c r="AN264" i="42"/>
  <c r="X264" i="42"/>
  <c r="V264" i="42"/>
  <c r="U264" i="42"/>
  <c r="T264" i="42"/>
  <c r="CN263" i="42"/>
  <c r="CL263" i="42"/>
  <c r="CK263" i="42"/>
  <c r="CJ263" i="42"/>
  <c r="BP263" i="42"/>
  <c r="BN263" i="42"/>
  <c r="BM263" i="42"/>
  <c r="BL263" i="42"/>
  <c r="AR263" i="42"/>
  <c r="AP263" i="42"/>
  <c r="AO263" i="42"/>
  <c r="AN263" i="42"/>
  <c r="X263" i="42"/>
  <c r="V263" i="42"/>
  <c r="U263" i="42"/>
  <c r="T263" i="42"/>
  <c r="CN262" i="42"/>
  <c r="CL262" i="42"/>
  <c r="CK262" i="42"/>
  <c r="CJ262" i="42"/>
  <c r="BP262" i="42"/>
  <c r="BN262" i="42"/>
  <c r="BM262" i="42"/>
  <c r="BL262" i="42"/>
  <c r="AR262" i="42"/>
  <c r="AO262" i="42"/>
  <c r="AP262" i="42"/>
  <c r="AN262" i="42"/>
  <c r="X262" i="42"/>
  <c r="V262" i="42"/>
  <c r="U262" i="42"/>
  <c r="T262" i="42"/>
  <c r="CN261" i="42"/>
  <c r="CL261" i="42"/>
  <c r="CK261" i="42"/>
  <c r="CJ261" i="42"/>
  <c r="BP261" i="42"/>
  <c r="BN261" i="42"/>
  <c r="BM261" i="42"/>
  <c r="BL261" i="42"/>
  <c r="AR261" i="42"/>
  <c r="AP261" i="42"/>
  <c r="AN261" i="42"/>
  <c r="AO261" i="42"/>
  <c r="X261" i="42"/>
  <c r="V261" i="42"/>
  <c r="U261" i="42"/>
  <c r="T261" i="42"/>
  <c r="CN260" i="42"/>
  <c r="CL260" i="42"/>
  <c r="CK260" i="42"/>
  <c r="CJ260" i="42"/>
  <c r="BP260" i="42"/>
  <c r="BN260" i="42"/>
  <c r="BM260" i="42"/>
  <c r="BL260" i="42"/>
  <c r="AR260" i="42"/>
  <c r="AP260" i="42"/>
  <c r="AO260" i="42"/>
  <c r="AN260" i="42"/>
  <c r="X260" i="42"/>
  <c r="V260" i="42"/>
  <c r="U260" i="42"/>
  <c r="T260" i="42"/>
  <c r="CN259" i="42"/>
  <c r="CL259" i="42"/>
  <c r="CK259" i="42"/>
  <c r="CJ259" i="42"/>
  <c r="BP259" i="42"/>
  <c r="BN259" i="42"/>
  <c r="BM259" i="42"/>
  <c r="BL259" i="42"/>
  <c r="AR259" i="42"/>
  <c r="AP259" i="42"/>
  <c r="AO259" i="42"/>
  <c r="AN259" i="42"/>
  <c r="X259" i="42"/>
  <c r="V259" i="42"/>
  <c r="U259" i="42"/>
  <c r="T259" i="42"/>
  <c r="CN258" i="42"/>
  <c r="CL258" i="42"/>
  <c r="CK258" i="42"/>
  <c r="CJ258" i="42"/>
  <c r="BP258" i="42"/>
  <c r="BN258" i="42"/>
  <c r="BM258" i="42"/>
  <c r="BL258" i="42"/>
  <c r="AR258" i="42"/>
  <c r="AO258" i="42"/>
  <c r="AN258" i="42"/>
  <c r="AP258" i="42"/>
  <c r="X258" i="42"/>
  <c r="V258" i="42"/>
  <c r="U258" i="42"/>
  <c r="T258" i="42"/>
  <c r="CN257" i="42"/>
  <c r="CL257" i="42"/>
  <c r="CK257" i="42"/>
  <c r="CJ257" i="42"/>
  <c r="BP257" i="42"/>
  <c r="BN257" i="42"/>
  <c r="BM257" i="42"/>
  <c r="BL257" i="42"/>
  <c r="AR257" i="42"/>
  <c r="AP257" i="42"/>
  <c r="AO257" i="42"/>
  <c r="AN257" i="42"/>
  <c r="X257" i="42"/>
  <c r="T257" i="42"/>
  <c r="V257" i="42"/>
  <c r="U257" i="42"/>
  <c r="CN256" i="42"/>
  <c r="CL256" i="42"/>
  <c r="CK256" i="42"/>
  <c r="CJ256" i="42"/>
  <c r="BP256" i="42"/>
  <c r="BN256" i="42"/>
  <c r="BM256" i="42"/>
  <c r="BL256" i="42"/>
  <c r="AR256" i="42"/>
  <c r="AP256" i="42"/>
  <c r="AO256" i="42"/>
  <c r="AN256" i="42"/>
  <c r="X256" i="42"/>
  <c r="V256" i="42"/>
  <c r="U256" i="42"/>
  <c r="T256" i="42"/>
  <c r="CN255" i="42"/>
  <c r="CL255" i="42"/>
  <c r="CK255" i="42"/>
  <c r="CJ255" i="42"/>
  <c r="BP255" i="42"/>
  <c r="BN255" i="42"/>
  <c r="BM255" i="42"/>
  <c r="BL255" i="42"/>
  <c r="AR255" i="42"/>
  <c r="AP255" i="42"/>
  <c r="AO255" i="42"/>
  <c r="AN255" i="42"/>
  <c r="X255" i="42"/>
  <c r="V255" i="42"/>
  <c r="U255" i="42"/>
  <c r="T255" i="42"/>
  <c r="CN254" i="42"/>
  <c r="CL254" i="42"/>
  <c r="CK254" i="42"/>
  <c r="CJ254" i="42"/>
  <c r="BP254" i="42"/>
  <c r="BN254" i="42"/>
  <c r="BM254" i="42"/>
  <c r="BL254" i="42"/>
  <c r="AR254" i="42"/>
  <c r="AO254" i="42"/>
  <c r="AP254" i="42"/>
  <c r="AN254" i="42"/>
  <c r="X254" i="42"/>
  <c r="V254" i="42"/>
  <c r="U254" i="42"/>
  <c r="T254" i="42"/>
  <c r="CN253" i="42"/>
  <c r="CL253" i="42"/>
  <c r="CK253" i="42"/>
  <c r="CJ253" i="42"/>
  <c r="BP253" i="42"/>
  <c r="BN253" i="42"/>
  <c r="BM253" i="42"/>
  <c r="BL253" i="42"/>
  <c r="AR253" i="42"/>
  <c r="AP253" i="42"/>
  <c r="AO253" i="42"/>
  <c r="AN253" i="42"/>
  <c r="X253" i="42"/>
  <c r="V253" i="42"/>
  <c r="U253" i="42"/>
  <c r="T253" i="42"/>
  <c r="CN252" i="42"/>
  <c r="CL252" i="42"/>
  <c r="CK252" i="42"/>
  <c r="CJ252" i="42"/>
  <c r="BP252" i="42"/>
  <c r="BN252" i="42"/>
  <c r="BM252" i="42"/>
  <c r="BL252" i="42"/>
  <c r="AR252" i="42"/>
  <c r="AP252" i="42"/>
  <c r="AO252" i="42"/>
  <c r="AN252" i="42"/>
  <c r="X252" i="42"/>
  <c r="V252" i="42"/>
  <c r="U252" i="42"/>
  <c r="T252" i="42"/>
  <c r="CN251" i="42"/>
  <c r="CL251" i="42"/>
  <c r="CK251" i="42"/>
  <c r="CJ251" i="42"/>
  <c r="BP251" i="42"/>
  <c r="BN251" i="42"/>
  <c r="BM251" i="42"/>
  <c r="BL251" i="42"/>
  <c r="AR251" i="42"/>
  <c r="AP251" i="42"/>
  <c r="AO251" i="42"/>
  <c r="AN251" i="42"/>
  <c r="X251" i="42"/>
  <c r="V251" i="42"/>
  <c r="U251" i="42"/>
  <c r="T251" i="42"/>
  <c r="CN250" i="42"/>
  <c r="CL250" i="42"/>
  <c r="CK250" i="42"/>
  <c r="CJ250" i="42"/>
  <c r="BP250" i="42"/>
  <c r="BN250" i="42"/>
  <c r="BM250" i="42"/>
  <c r="BL250" i="42"/>
  <c r="AR250" i="42"/>
  <c r="AO250" i="42"/>
  <c r="AN250" i="42"/>
  <c r="AP250" i="42"/>
  <c r="X250" i="42"/>
  <c r="V250" i="42"/>
  <c r="U250" i="42"/>
  <c r="T250" i="42"/>
  <c r="CN249" i="42"/>
  <c r="CL249" i="42"/>
  <c r="CK249" i="42"/>
  <c r="CJ249" i="42"/>
  <c r="BP249" i="42"/>
  <c r="BN249" i="42"/>
  <c r="BM249" i="42"/>
  <c r="BL249" i="42"/>
  <c r="AR249" i="42"/>
  <c r="AP249" i="42"/>
  <c r="AO249" i="42"/>
  <c r="AN249" i="42"/>
  <c r="X249" i="42"/>
  <c r="T249" i="42"/>
  <c r="V249" i="42"/>
  <c r="U249" i="42"/>
  <c r="CN248" i="42"/>
  <c r="CL248" i="42"/>
  <c r="CK248" i="42"/>
  <c r="CJ248" i="42"/>
  <c r="BP248" i="42"/>
  <c r="BN248" i="42"/>
  <c r="BM248" i="42"/>
  <c r="BL248" i="42"/>
  <c r="AR248" i="42"/>
  <c r="AP248" i="42"/>
  <c r="AO248" i="42"/>
  <c r="AN248" i="42"/>
  <c r="X248" i="42"/>
  <c r="V248" i="42"/>
  <c r="U248" i="42"/>
  <c r="T248" i="42"/>
  <c r="CN247" i="42"/>
  <c r="CL247" i="42"/>
  <c r="CK247" i="42"/>
  <c r="CJ247" i="42"/>
  <c r="BP247" i="42"/>
  <c r="BN247" i="42"/>
  <c r="BM247" i="42"/>
  <c r="BL247" i="42"/>
  <c r="AR247" i="42"/>
  <c r="AP247" i="42"/>
  <c r="AO247" i="42"/>
  <c r="AN247" i="42"/>
  <c r="X247" i="42"/>
  <c r="V247" i="42"/>
  <c r="U247" i="42"/>
  <c r="T247" i="42"/>
  <c r="CN246" i="42"/>
  <c r="CL246" i="42"/>
  <c r="CK246" i="42"/>
  <c r="CJ246" i="42"/>
  <c r="BP246" i="42"/>
  <c r="BN246" i="42"/>
  <c r="BM246" i="42"/>
  <c r="BL246" i="42"/>
  <c r="AR246" i="42"/>
  <c r="AP246" i="42"/>
  <c r="AO246" i="42"/>
  <c r="AN246" i="42"/>
  <c r="X246" i="42"/>
  <c r="V246" i="42"/>
  <c r="U246" i="42"/>
  <c r="T246" i="42"/>
  <c r="CN245" i="42"/>
  <c r="CL245" i="42"/>
  <c r="CK245" i="42"/>
  <c r="CJ245" i="42"/>
  <c r="BP245" i="42"/>
  <c r="BN245" i="42"/>
  <c r="BM245" i="42"/>
  <c r="BL245" i="42"/>
  <c r="AR245" i="42"/>
  <c r="AP245" i="42"/>
  <c r="AO245" i="42"/>
  <c r="AN245" i="42"/>
  <c r="X245" i="42"/>
  <c r="T245" i="42"/>
  <c r="V245" i="42"/>
  <c r="U245" i="42"/>
  <c r="CN244" i="42"/>
  <c r="CL244" i="42"/>
  <c r="CK244" i="42"/>
  <c r="CJ244" i="42"/>
  <c r="BP244" i="42"/>
  <c r="BN244" i="42"/>
  <c r="BM244" i="42"/>
  <c r="BL244" i="42"/>
  <c r="AR244" i="42"/>
  <c r="AP244" i="42"/>
  <c r="AO244" i="42"/>
  <c r="AN244" i="42"/>
  <c r="X244" i="42"/>
  <c r="V244" i="42"/>
  <c r="U244" i="42"/>
  <c r="T244" i="42"/>
  <c r="CN243" i="42"/>
  <c r="CL243" i="42"/>
  <c r="CK243" i="42"/>
  <c r="CJ243" i="42"/>
  <c r="BP243" i="42"/>
  <c r="BN243" i="42"/>
  <c r="BM243" i="42"/>
  <c r="BL243" i="42"/>
  <c r="AR243" i="42"/>
  <c r="AP243" i="42"/>
  <c r="AO243" i="42"/>
  <c r="AN243" i="42"/>
  <c r="X243" i="42"/>
  <c r="V243" i="42"/>
  <c r="U243" i="42"/>
  <c r="T243" i="42"/>
  <c r="CN242" i="42"/>
  <c r="CL242" i="42"/>
  <c r="CK242" i="42"/>
  <c r="CJ242" i="42"/>
  <c r="BP242" i="42"/>
  <c r="BN242" i="42"/>
  <c r="BM242" i="42"/>
  <c r="BL242" i="42"/>
  <c r="AR242" i="42"/>
  <c r="AP242" i="42"/>
  <c r="AO242" i="42"/>
  <c r="AN242" i="42"/>
  <c r="X242" i="42"/>
  <c r="V242" i="42"/>
  <c r="U242" i="42"/>
  <c r="T242" i="42"/>
  <c r="CN241" i="42"/>
  <c r="CL241" i="42"/>
  <c r="CK241" i="42"/>
  <c r="CJ241" i="42"/>
  <c r="BP241" i="42"/>
  <c r="BN241" i="42"/>
  <c r="BM241" i="42"/>
  <c r="BL241" i="42"/>
  <c r="AR241" i="42"/>
  <c r="AP241" i="42"/>
  <c r="AO241" i="42"/>
  <c r="AN241" i="42"/>
  <c r="X241" i="42"/>
  <c r="V241" i="42"/>
  <c r="U241" i="42"/>
  <c r="T241" i="42"/>
  <c r="CN240" i="42"/>
  <c r="CL240" i="42"/>
  <c r="CK240" i="42"/>
  <c r="CJ240" i="42"/>
  <c r="BP240" i="42"/>
  <c r="BN240" i="42"/>
  <c r="BM240" i="42"/>
  <c r="BL240" i="42"/>
  <c r="AR240" i="42"/>
  <c r="AP240" i="42"/>
  <c r="AO240" i="42"/>
  <c r="AN240" i="42"/>
  <c r="X240" i="42"/>
  <c r="V240" i="42"/>
  <c r="U240" i="42"/>
  <c r="T240" i="42"/>
  <c r="CN239" i="42"/>
  <c r="CL239" i="42"/>
  <c r="CK239" i="42"/>
  <c r="CJ239" i="42"/>
  <c r="BP239" i="42"/>
  <c r="BN239" i="42"/>
  <c r="BM239" i="42"/>
  <c r="BL239" i="42"/>
  <c r="AR239" i="42"/>
  <c r="AO239" i="42"/>
  <c r="AN239" i="42"/>
  <c r="AP239" i="42"/>
  <c r="X239" i="42"/>
  <c r="V239" i="42"/>
  <c r="U239" i="42"/>
  <c r="T239" i="42"/>
  <c r="CN238" i="42"/>
  <c r="CL238" i="42"/>
  <c r="CK238" i="42"/>
  <c r="CJ238" i="42"/>
  <c r="BP238" i="42"/>
  <c r="BN238" i="42"/>
  <c r="BM238" i="42"/>
  <c r="BL238" i="42"/>
  <c r="AR238" i="42"/>
  <c r="AN238" i="42"/>
  <c r="AP238" i="42"/>
  <c r="AO238" i="42"/>
  <c r="X238" i="42"/>
  <c r="U238" i="42"/>
  <c r="T238" i="42"/>
  <c r="V238" i="42"/>
  <c r="CN237" i="42"/>
  <c r="CL237" i="42"/>
  <c r="CK237" i="42"/>
  <c r="CJ237" i="42"/>
  <c r="BP237" i="42"/>
  <c r="BN237" i="42"/>
  <c r="BM237" i="42"/>
  <c r="BL237" i="42"/>
  <c r="AR237" i="42"/>
  <c r="AP237" i="42"/>
  <c r="AO237" i="42"/>
  <c r="AN237" i="42"/>
  <c r="X237" i="42"/>
  <c r="T237" i="42"/>
  <c r="V237" i="42"/>
  <c r="U237" i="42"/>
  <c r="CN236" i="42"/>
  <c r="CL236" i="42"/>
  <c r="CK236" i="42"/>
  <c r="CJ236" i="42"/>
  <c r="BP236" i="42"/>
  <c r="BN236" i="42"/>
  <c r="BM236" i="42"/>
  <c r="BL236" i="42"/>
  <c r="AR236" i="42"/>
  <c r="AP236" i="42"/>
  <c r="AO236" i="42"/>
  <c r="AN236" i="42"/>
  <c r="X236" i="42"/>
  <c r="V236" i="42"/>
  <c r="U236" i="42"/>
  <c r="T236" i="42"/>
  <c r="CN235" i="42"/>
  <c r="CL235" i="42"/>
  <c r="CK235" i="42"/>
  <c r="CJ235" i="42"/>
  <c r="BP235" i="42"/>
  <c r="BN235" i="42"/>
  <c r="BM235" i="42"/>
  <c r="BL235" i="42"/>
  <c r="AR235" i="42"/>
  <c r="AP235" i="42"/>
  <c r="AO235" i="42"/>
  <c r="AN235" i="42"/>
  <c r="X235" i="42"/>
  <c r="V235" i="42"/>
  <c r="U235" i="42"/>
  <c r="T235" i="42"/>
  <c r="CN234" i="42"/>
  <c r="CL234" i="42"/>
  <c r="CK234" i="42"/>
  <c r="CJ234" i="42"/>
  <c r="BP234" i="42"/>
  <c r="BN234" i="42"/>
  <c r="BM234" i="42"/>
  <c r="BL234" i="42"/>
  <c r="AR234" i="42"/>
  <c r="AP234" i="42"/>
  <c r="AO234" i="42"/>
  <c r="AN234" i="42"/>
  <c r="X234" i="42"/>
  <c r="V234" i="42"/>
  <c r="U234" i="42"/>
  <c r="T234" i="42"/>
  <c r="CN233" i="42"/>
  <c r="CL233" i="42"/>
  <c r="CK233" i="42"/>
  <c r="CJ233" i="42"/>
  <c r="BP233" i="42"/>
  <c r="BN233" i="42"/>
  <c r="BM233" i="42"/>
  <c r="BL233" i="42"/>
  <c r="AR233" i="42"/>
  <c r="AP233" i="42"/>
  <c r="AO233" i="42"/>
  <c r="AN233" i="42"/>
  <c r="X233" i="42"/>
  <c r="V233" i="42"/>
  <c r="U233" i="42"/>
  <c r="T233" i="42"/>
  <c r="CN232" i="42"/>
  <c r="CL232" i="42"/>
  <c r="CK232" i="42"/>
  <c r="CJ232" i="42"/>
  <c r="BP232" i="42"/>
  <c r="BN232" i="42"/>
  <c r="BM232" i="42"/>
  <c r="BL232" i="42"/>
  <c r="AR232" i="42"/>
  <c r="AP232" i="42"/>
  <c r="AO232" i="42"/>
  <c r="AN232" i="42"/>
  <c r="X232" i="42"/>
  <c r="V232" i="42"/>
  <c r="U232" i="42"/>
  <c r="T232" i="42"/>
  <c r="CN231" i="42"/>
  <c r="CL231" i="42"/>
  <c r="CK231" i="42"/>
  <c r="CJ231" i="42"/>
  <c r="BP231" i="42"/>
  <c r="BN231" i="42"/>
  <c r="BM231" i="42"/>
  <c r="BL231" i="42"/>
  <c r="AR231" i="42"/>
  <c r="AO231" i="42"/>
  <c r="AN231" i="42"/>
  <c r="AP231" i="42"/>
  <c r="X231" i="42"/>
  <c r="V231" i="42"/>
  <c r="U231" i="42"/>
  <c r="T231" i="42"/>
  <c r="CN230" i="42"/>
  <c r="CL230" i="42"/>
  <c r="CK230" i="42"/>
  <c r="CJ230" i="42"/>
  <c r="BP230" i="42"/>
  <c r="BN230" i="42"/>
  <c r="BM230" i="42"/>
  <c r="BL230" i="42"/>
  <c r="AR230" i="42"/>
  <c r="AN230" i="42"/>
  <c r="AP230" i="42"/>
  <c r="AO230" i="42"/>
  <c r="X230" i="42"/>
  <c r="U230" i="42"/>
  <c r="T230" i="42"/>
  <c r="V230" i="42"/>
  <c r="CN229" i="42"/>
  <c r="CL229" i="42"/>
  <c r="CK229" i="42"/>
  <c r="CJ229" i="42"/>
  <c r="BP229" i="42"/>
  <c r="BN229" i="42"/>
  <c r="BM229" i="42"/>
  <c r="BL229" i="42"/>
  <c r="AR229" i="42"/>
  <c r="AP229" i="42"/>
  <c r="AO229" i="42"/>
  <c r="AN229" i="42"/>
  <c r="X229" i="42"/>
  <c r="T229" i="42"/>
  <c r="V229" i="42"/>
  <c r="U229" i="42"/>
  <c r="CN228" i="42"/>
  <c r="CL228" i="42"/>
  <c r="CK228" i="42"/>
  <c r="CJ228" i="42"/>
  <c r="BP228" i="42"/>
  <c r="BN228" i="42"/>
  <c r="BM228" i="42"/>
  <c r="BL228" i="42"/>
  <c r="AR228" i="42"/>
  <c r="AP228" i="42"/>
  <c r="AO228" i="42"/>
  <c r="AN228" i="42"/>
  <c r="X228" i="42"/>
  <c r="V228" i="42"/>
  <c r="U228" i="42"/>
  <c r="T228" i="42"/>
  <c r="CN227" i="42"/>
  <c r="CL227" i="42"/>
  <c r="CK227" i="42"/>
  <c r="CJ227" i="42"/>
  <c r="BP227" i="42"/>
  <c r="BN227" i="42"/>
  <c r="BM227" i="42"/>
  <c r="BL227" i="42"/>
  <c r="AR227" i="42"/>
  <c r="AP227" i="42"/>
  <c r="AO227" i="42"/>
  <c r="AN227" i="42"/>
  <c r="X227" i="42"/>
  <c r="V227" i="42"/>
  <c r="U227" i="42"/>
  <c r="T227" i="42"/>
  <c r="CN226" i="42"/>
  <c r="CL226" i="42"/>
  <c r="CK226" i="42"/>
  <c r="CJ226" i="42"/>
  <c r="BP226" i="42"/>
  <c r="BN226" i="42"/>
  <c r="BM226" i="42"/>
  <c r="BL226" i="42"/>
  <c r="AR226" i="42"/>
  <c r="AP226" i="42"/>
  <c r="AO226" i="42"/>
  <c r="AN226" i="42"/>
  <c r="X226" i="42"/>
  <c r="V226" i="42"/>
  <c r="U226" i="42"/>
  <c r="T226" i="42"/>
  <c r="CN225" i="42"/>
  <c r="CL225" i="42"/>
  <c r="CK225" i="42"/>
  <c r="CJ225" i="42"/>
  <c r="BP225" i="42"/>
  <c r="BN225" i="42"/>
  <c r="BM225" i="42"/>
  <c r="BL225" i="42"/>
  <c r="AR225" i="42"/>
  <c r="AP225" i="42"/>
  <c r="AO225" i="42"/>
  <c r="AN225" i="42"/>
  <c r="X225" i="42"/>
  <c r="V225" i="42"/>
  <c r="U225" i="42"/>
  <c r="T225" i="42"/>
  <c r="CN224" i="42"/>
  <c r="CL224" i="42"/>
  <c r="CK224" i="42"/>
  <c r="CJ224" i="42"/>
  <c r="BP224" i="42"/>
  <c r="BN224" i="42"/>
  <c r="BM224" i="42"/>
  <c r="BL224" i="42"/>
  <c r="AR224" i="42"/>
  <c r="AP224" i="42"/>
  <c r="AO224" i="42"/>
  <c r="AN224" i="42"/>
  <c r="X224" i="42"/>
  <c r="V224" i="42"/>
  <c r="U224" i="42"/>
  <c r="T224" i="42"/>
  <c r="CN223" i="42"/>
  <c r="CL223" i="42"/>
  <c r="CK223" i="42"/>
  <c r="CJ223" i="42"/>
  <c r="BP223" i="42"/>
  <c r="BN223" i="42"/>
  <c r="BM223" i="42"/>
  <c r="BL223" i="42"/>
  <c r="AR223" i="42"/>
  <c r="AO223" i="42"/>
  <c r="AN223" i="42"/>
  <c r="AP223" i="42"/>
  <c r="X223" i="42"/>
  <c r="V223" i="42"/>
  <c r="U223" i="42"/>
  <c r="T223" i="42"/>
  <c r="CN222" i="42"/>
  <c r="CL222" i="42"/>
  <c r="CK222" i="42"/>
  <c r="CJ222" i="42"/>
  <c r="BP222" i="42"/>
  <c r="BN222" i="42"/>
  <c r="BM222" i="42"/>
  <c r="BL222" i="42"/>
  <c r="AR222" i="42"/>
  <c r="AV222" i="42" s="1"/>
  <c r="AN222" i="42"/>
  <c r="AP222" i="42"/>
  <c r="AO222" i="42"/>
  <c r="V222" i="42"/>
  <c r="U222" i="42"/>
  <c r="T222" i="42"/>
  <c r="CN221" i="42"/>
  <c r="CL221" i="42"/>
  <c r="CK221" i="42"/>
  <c r="CJ221" i="42"/>
  <c r="BP221" i="42"/>
  <c r="BN221" i="42"/>
  <c r="BM221" i="42"/>
  <c r="BL221" i="42"/>
  <c r="AR221" i="42"/>
  <c r="AP221" i="42"/>
  <c r="AO221" i="42"/>
  <c r="AN221" i="42"/>
  <c r="X221" i="42"/>
  <c r="V221" i="42"/>
  <c r="U221" i="42"/>
  <c r="T221" i="42"/>
  <c r="CN220" i="42"/>
  <c r="CL220" i="42"/>
  <c r="CK220" i="42"/>
  <c r="CJ220" i="42"/>
  <c r="BP220" i="42"/>
  <c r="BN220" i="42"/>
  <c r="BM220" i="42"/>
  <c r="BL220" i="42"/>
  <c r="AR220" i="42"/>
  <c r="AP220" i="42"/>
  <c r="AO220" i="42"/>
  <c r="AN220" i="42"/>
  <c r="X220" i="42"/>
  <c r="V220" i="42"/>
  <c r="U220" i="42"/>
  <c r="T220" i="42"/>
  <c r="CN219" i="42"/>
  <c r="CL219" i="42"/>
  <c r="CK219" i="42"/>
  <c r="CJ219" i="42"/>
  <c r="BP219" i="42"/>
  <c r="BN219" i="42"/>
  <c r="BM219" i="42"/>
  <c r="BL219" i="42"/>
  <c r="AR219" i="42"/>
  <c r="AP219" i="42"/>
  <c r="AO219" i="42"/>
  <c r="AN219" i="42"/>
  <c r="X219" i="42"/>
  <c r="V219" i="42"/>
  <c r="U219" i="42"/>
  <c r="T219" i="42"/>
  <c r="CN218" i="42"/>
  <c r="CL218" i="42"/>
  <c r="CK218" i="42"/>
  <c r="CJ218" i="42"/>
  <c r="BP218" i="42"/>
  <c r="BN218" i="42"/>
  <c r="BM218" i="42"/>
  <c r="BL218" i="42"/>
  <c r="AR218" i="42"/>
  <c r="AO218" i="42"/>
  <c r="AN218" i="42"/>
  <c r="AP218" i="42"/>
  <c r="X218" i="42"/>
  <c r="V218" i="42"/>
  <c r="U218" i="42"/>
  <c r="T218" i="42"/>
  <c r="CN217" i="42"/>
  <c r="CL217" i="42"/>
  <c r="CK217" i="42"/>
  <c r="CJ217" i="42"/>
  <c r="BP217" i="42"/>
  <c r="BN217" i="42"/>
  <c r="BM217" i="42"/>
  <c r="BL217" i="42"/>
  <c r="AR217" i="42"/>
  <c r="AN217" i="42"/>
  <c r="AP217" i="42"/>
  <c r="AO217" i="42"/>
  <c r="X217" i="42"/>
  <c r="U217" i="42"/>
  <c r="T217" i="42"/>
  <c r="V217" i="42"/>
  <c r="CN216" i="42"/>
  <c r="CL216" i="42"/>
  <c r="CK216" i="42"/>
  <c r="CJ216" i="42"/>
  <c r="BP216" i="42"/>
  <c r="BN216" i="42"/>
  <c r="BM216" i="42"/>
  <c r="BL216" i="42"/>
  <c r="AR216" i="42"/>
  <c r="AP216" i="42"/>
  <c r="AO216" i="42"/>
  <c r="AN216" i="42"/>
  <c r="X216" i="42"/>
  <c r="T216" i="42"/>
  <c r="V216" i="42"/>
  <c r="U216" i="42"/>
  <c r="CN215" i="42"/>
  <c r="CL215" i="42"/>
  <c r="CK215" i="42"/>
  <c r="CJ215" i="42"/>
  <c r="BP215" i="42"/>
  <c r="BN215" i="42"/>
  <c r="BM215" i="42"/>
  <c r="BL215" i="42"/>
  <c r="AR215" i="42"/>
  <c r="AP215" i="42"/>
  <c r="AO215" i="42"/>
  <c r="AN215" i="42"/>
  <c r="X215" i="42"/>
  <c r="AV215" i="42" s="1"/>
  <c r="V215" i="42"/>
  <c r="U215" i="42"/>
  <c r="T215" i="42"/>
  <c r="CN214" i="42"/>
  <c r="CL214" i="42"/>
  <c r="CK214" i="42"/>
  <c r="CJ214" i="42"/>
  <c r="BP214" i="42"/>
  <c r="BN214" i="42"/>
  <c r="BM214" i="42"/>
  <c r="BL214" i="42"/>
  <c r="AR214" i="42"/>
  <c r="AP214" i="42"/>
  <c r="AO214" i="42"/>
  <c r="AN214" i="42"/>
  <c r="X214" i="42"/>
  <c r="V214" i="42"/>
  <c r="U214" i="42"/>
  <c r="T214" i="42"/>
  <c r="CN213" i="42"/>
  <c r="CL213" i="42"/>
  <c r="CK213" i="42"/>
  <c r="CJ213" i="42"/>
  <c r="BP213" i="42"/>
  <c r="BN213" i="42"/>
  <c r="BM213" i="42"/>
  <c r="BL213" i="42"/>
  <c r="AR213" i="42"/>
  <c r="AP213" i="42"/>
  <c r="AO213" i="42"/>
  <c r="AN213" i="42"/>
  <c r="X213" i="42"/>
  <c r="V213" i="42"/>
  <c r="U213" i="42"/>
  <c r="T213" i="42"/>
  <c r="CN212" i="42"/>
  <c r="CL212" i="42"/>
  <c r="CK212" i="42"/>
  <c r="CJ212" i="42"/>
  <c r="BP212" i="42"/>
  <c r="BN212" i="42"/>
  <c r="BM212" i="42"/>
  <c r="BL212" i="42"/>
  <c r="AR212" i="42"/>
  <c r="AP212" i="42"/>
  <c r="AO212" i="42"/>
  <c r="AN212" i="42"/>
  <c r="X212" i="42"/>
  <c r="V212" i="42"/>
  <c r="U212" i="42"/>
  <c r="T212" i="42"/>
  <c r="CN211" i="42"/>
  <c r="CL211" i="42"/>
  <c r="CK211" i="42"/>
  <c r="CJ211" i="42"/>
  <c r="BP211" i="42"/>
  <c r="BN211" i="42"/>
  <c r="BM211" i="42"/>
  <c r="BL211" i="42"/>
  <c r="AR211" i="42"/>
  <c r="AP211" i="42"/>
  <c r="AO211" i="42"/>
  <c r="AN211" i="42"/>
  <c r="X211" i="42"/>
  <c r="V211" i="42"/>
  <c r="U211" i="42"/>
  <c r="T211" i="42"/>
  <c r="CN210" i="42"/>
  <c r="CL210" i="42"/>
  <c r="CK210" i="42"/>
  <c r="CJ210" i="42"/>
  <c r="BP210" i="42"/>
  <c r="BN210" i="42"/>
  <c r="BM210" i="42"/>
  <c r="BL210" i="42"/>
  <c r="AR210" i="42"/>
  <c r="AO210" i="42"/>
  <c r="AN210" i="42"/>
  <c r="AP210" i="42"/>
  <c r="X210" i="42"/>
  <c r="V210" i="42"/>
  <c r="U210" i="42"/>
  <c r="T210" i="42"/>
  <c r="CN209" i="42"/>
  <c r="CL209" i="42"/>
  <c r="CK209" i="42"/>
  <c r="CJ209" i="42"/>
  <c r="BP209" i="42"/>
  <c r="BN209" i="42"/>
  <c r="BM209" i="42"/>
  <c r="BL209" i="42"/>
  <c r="AR209" i="42"/>
  <c r="AN209" i="42"/>
  <c r="AP209" i="42"/>
  <c r="AO209" i="42"/>
  <c r="X209" i="42"/>
  <c r="AV209" i="42" s="1"/>
  <c r="U209" i="42"/>
  <c r="T209" i="42"/>
  <c r="V209" i="42"/>
  <c r="CN208" i="42"/>
  <c r="CL208" i="42"/>
  <c r="CK208" i="42"/>
  <c r="CJ208" i="42"/>
  <c r="BP208" i="42"/>
  <c r="BN208" i="42"/>
  <c r="BM208" i="42"/>
  <c r="BL208" i="42"/>
  <c r="AR208" i="42"/>
  <c r="AP208" i="42"/>
  <c r="AO208" i="42"/>
  <c r="AN208" i="42"/>
  <c r="X208" i="42"/>
  <c r="T208" i="42"/>
  <c r="V208" i="42"/>
  <c r="U208" i="42"/>
  <c r="CN207" i="42"/>
  <c r="CL207" i="42"/>
  <c r="CK207" i="42"/>
  <c r="CJ207" i="42"/>
  <c r="BP207" i="42"/>
  <c r="BN207" i="42"/>
  <c r="BM207" i="42"/>
  <c r="BL207" i="42"/>
  <c r="AR207" i="42"/>
  <c r="AP207" i="42"/>
  <c r="AO207" i="42"/>
  <c r="AN207" i="42"/>
  <c r="X207" i="42"/>
  <c r="V207" i="42"/>
  <c r="U207" i="42"/>
  <c r="T207" i="42"/>
  <c r="CN206" i="42"/>
  <c r="CL206" i="42"/>
  <c r="CK206" i="42"/>
  <c r="CJ206" i="42"/>
  <c r="BP206" i="42"/>
  <c r="BN206" i="42"/>
  <c r="BM206" i="42"/>
  <c r="BL206" i="42"/>
  <c r="AR206" i="42"/>
  <c r="AP206" i="42"/>
  <c r="AO206" i="42"/>
  <c r="AN206" i="42"/>
  <c r="X206" i="42"/>
  <c r="V206" i="42"/>
  <c r="U206" i="42"/>
  <c r="T206" i="42"/>
  <c r="CN205" i="42"/>
  <c r="CL205" i="42"/>
  <c r="CK205" i="42"/>
  <c r="CJ205" i="42"/>
  <c r="BP205" i="42"/>
  <c r="BN205" i="42"/>
  <c r="BM205" i="42"/>
  <c r="BL205" i="42"/>
  <c r="AR205" i="42"/>
  <c r="AP205" i="42"/>
  <c r="AO205" i="42"/>
  <c r="AN205" i="42"/>
  <c r="X205" i="42"/>
  <c r="V205" i="42"/>
  <c r="U205" i="42"/>
  <c r="Y205" i="42" s="1"/>
  <c r="T205" i="42"/>
  <c r="CN204" i="42"/>
  <c r="CL204" i="42"/>
  <c r="CK204" i="42"/>
  <c r="CJ204" i="42"/>
  <c r="BP204" i="42"/>
  <c r="BN204" i="42"/>
  <c r="BM204" i="42"/>
  <c r="BL204" i="42"/>
  <c r="AR204" i="42"/>
  <c r="AP204" i="42"/>
  <c r="AO204" i="42"/>
  <c r="AN204" i="42"/>
  <c r="X204" i="42"/>
  <c r="V204" i="42"/>
  <c r="U204" i="42"/>
  <c r="Y204" i="42" s="1"/>
  <c r="T204" i="42"/>
  <c r="CN203" i="42"/>
  <c r="CL203" i="42"/>
  <c r="CK203" i="42"/>
  <c r="CJ203" i="42"/>
  <c r="BP203" i="42"/>
  <c r="BN203" i="42"/>
  <c r="BM203" i="42"/>
  <c r="BL203" i="42"/>
  <c r="AR203" i="42"/>
  <c r="AP203" i="42"/>
  <c r="AO203" i="42"/>
  <c r="AN203" i="42"/>
  <c r="X203" i="42"/>
  <c r="V203" i="42"/>
  <c r="U203" i="42"/>
  <c r="T203" i="42"/>
  <c r="CN202" i="42"/>
  <c r="CL202" i="42"/>
  <c r="CK202" i="42"/>
  <c r="CJ202" i="42"/>
  <c r="BP202" i="42"/>
  <c r="BN202" i="42"/>
  <c r="BM202" i="42"/>
  <c r="BL202" i="42"/>
  <c r="AR202" i="42"/>
  <c r="AO202" i="42"/>
  <c r="AN202" i="42"/>
  <c r="AP202" i="42"/>
  <c r="X202" i="42"/>
  <c r="V202" i="42"/>
  <c r="U202" i="42"/>
  <c r="T202" i="42"/>
  <c r="CN201" i="42"/>
  <c r="CL201" i="42"/>
  <c r="CK201" i="42"/>
  <c r="CJ201" i="42"/>
  <c r="BP201" i="42"/>
  <c r="BN201" i="42"/>
  <c r="BM201" i="42"/>
  <c r="BL201" i="42"/>
  <c r="AR201" i="42"/>
  <c r="AN201" i="42"/>
  <c r="AP201" i="42"/>
  <c r="AO201" i="42"/>
  <c r="X201" i="42"/>
  <c r="T201" i="42"/>
  <c r="V201" i="42"/>
  <c r="U201" i="42"/>
  <c r="CN200" i="42"/>
  <c r="CL200" i="42"/>
  <c r="CK200" i="42"/>
  <c r="CJ200" i="42"/>
  <c r="BP200" i="42"/>
  <c r="BN200" i="42"/>
  <c r="BM200" i="42"/>
  <c r="BQ200" i="42" s="1"/>
  <c r="BL200" i="42"/>
  <c r="AR200" i="42"/>
  <c r="AP200" i="42"/>
  <c r="AO200" i="42"/>
  <c r="AN200" i="42"/>
  <c r="X200" i="42"/>
  <c r="V200" i="42"/>
  <c r="T200" i="42"/>
  <c r="U200" i="42"/>
  <c r="CN199" i="42"/>
  <c r="CL199" i="42"/>
  <c r="CK199" i="42"/>
  <c r="CJ199" i="42"/>
  <c r="BP199" i="42"/>
  <c r="BN199" i="42"/>
  <c r="BM199" i="42"/>
  <c r="BL199" i="42"/>
  <c r="AR199" i="42"/>
  <c r="AP199" i="42"/>
  <c r="AN199" i="42"/>
  <c r="AO199" i="42"/>
  <c r="X199" i="42"/>
  <c r="U199" i="42"/>
  <c r="V199" i="42"/>
  <c r="T199" i="42"/>
  <c r="CN198" i="42"/>
  <c r="CL198" i="42"/>
  <c r="CK198" i="42"/>
  <c r="CJ198" i="42"/>
  <c r="BP198" i="42"/>
  <c r="BN198" i="42"/>
  <c r="BM198" i="42"/>
  <c r="BL198" i="42"/>
  <c r="AR198" i="42"/>
  <c r="AP198" i="42"/>
  <c r="AO198" i="42"/>
  <c r="AN198" i="42"/>
  <c r="X198" i="42"/>
  <c r="T198" i="42"/>
  <c r="V198" i="42"/>
  <c r="U198" i="42"/>
  <c r="CN197" i="42"/>
  <c r="CL197" i="42"/>
  <c r="CK197" i="42"/>
  <c r="CJ197" i="42"/>
  <c r="BP197" i="42"/>
  <c r="BN197" i="42"/>
  <c r="BM197" i="42"/>
  <c r="BL197" i="42"/>
  <c r="AR197" i="42"/>
  <c r="AP197" i="42"/>
  <c r="AO197" i="42"/>
  <c r="AN197" i="42"/>
  <c r="X197" i="42"/>
  <c r="V197" i="42"/>
  <c r="U197" i="42"/>
  <c r="T197" i="42"/>
  <c r="CN196" i="42"/>
  <c r="CL196" i="42"/>
  <c r="CK196" i="42"/>
  <c r="CJ196" i="42"/>
  <c r="BP196" i="42"/>
  <c r="BN196" i="42"/>
  <c r="BM196" i="42"/>
  <c r="BL196" i="42"/>
  <c r="AR196" i="42"/>
  <c r="AO196" i="42"/>
  <c r="AN196" i="42"/>
  <c r="AP196" i="42"/>
  <c r="X196" i="42"/>
  <c r="V196" i="42"/>
  <c r="U196" i="42"/>
  <c r="T196" i="42"/>
  <c r="CN195" i="42"/>
  <c r="CL195" i="42"/>
  <c r="CK195" i="42"/>
  <c r="CJ195" i="42"/>
  <c r="BP195" i="42"/>
  <c r="BN195" i="42"/>
  <c r="BM195" i="42"/>
  <c r="BL195" i="42"/>
  <c r="AR195" i="42"/>
  <c r="AN195" i="42"/>
  <c r="AP195" i="42"/>
  <c r="AO195" i="42"/>
  <c r="X195" i="42"/>
  <c r="U195" i="42"/>
  <c r="T195" i="42"/>
  <c r="V195" i="42"/>
  <c r="CN194" i="42"/>
  <c r="CL194" i="42"/>
  <c r="CK194" i="42"/>
  <c r="CJ194" i="42"/>
  <c r="BP194" i="42"/>
  <c r="BN194" i="42"/>
  <c r="BM194" i="42"/>
  <c r="BL194" i="42"/>
  <c r="AR194" i="42"/>
  <c r="AP194" i="42"/>
  <c r="AO194" i="42"/>
  <c r="AN194" i="42"/>
  <c r="X194" i="42"/>
  <c r="T194" i="42"/>
  <c r="V194" i="42"/>
  <c r="U194" i="42"/>
  <c r="CN193" i="42"/>
  <c r="CL193" i="42"/>
  <c r="CK193" i="42"/>
  <c r="CJ193" i="42"/>
  <c r="BP193" i="42"/>
  <c r="BN193" i="42"/>
  <c r="BM193" i="42"/>
  <c r="BL193" i="42"/>
  <c r="AR193" i="42"/>
  <c r="AP193" i="42"/>
  <c r="AO193" i="42"/>
  <c r="AN193" i="42"/>
  <c r="X193" i="42"/>
  <c r="V193" i="42"/>
  <c r="U193" i="42"/>
  <c r="T193" i="42"/>
  <c r="CN192" i="42"/>
  <c r="CL192" i="42"/>
  <c r="CK192" i="42"/>
  <c r="CJ192" i="42"/>
  <c r="BP192" i="42"/>
  <c r="BN192" i="42"/>
  <c r="BM192" i="42"/>
  <c r="BL192" i="42"/>
  <c r="AR192" i="42"/>
  <c r="AO192" i="42"/>
  <c r="AP192" i="42"/>
  <c r="AN192" i="42"/>
  <c r="X192" i="42"/>
  <c r="V192" i="42"/>
  <c r="U192" i="42"/>
  <c r="T192" i="42"/>
  <c r="CN191" i="42"/>
  <c r="CL191" i="42"/>
  <c r="CK191" i="42"/>
  <c r="CJ191" i="42"/>
  <c r="BP191" i="42"/>
  <c r="BN191" i="42"/>
  <c r="BM191" i="42"/>
  <c r="BL191" i="42"/>
  <c r="AR191" i="42"/>
  <c r="AP191" i="42"/>
  <c r="AN191" i="42"/>
  <c r="AO191" i="42"/>
  <c r="X191" i="42"/>
  <c r="U191" i="42"/>
  <c r="V191" i="42"/>
  <c r="T191" i="42"/>
  <c r="CN190" i="42"/>
  <c r="CL190" i="42"/>
  <c r="CK190" i="42"/>
  <c r="CJ190" i="42"/>
  <c r="BP190" i="42"/>
  <c r="BN190" i="42"/>
  <c r="BM190" i="42"/>
  <c r="BL190" i="42"/>
  <c r="AR190" i="42"/>
  <c r="AP190" i="42"/>
  <c r="AO190" i="42"/>
  <c r="AN190" i="42"/>
  <c r="X190" i="42"/>
  <c r="T190" i="42"/>
  <c r="V190" i="42"/>
  <c r="U190" i="42"/>
  <c r="CN189" i="42"/>
  <c r="CL189" i="42"/>
  <c r="CK189" i="42"/>
  <c r="CJ189" i="42"/>
  <c r="BP189" i="42"/>
  <c r="BN189" i="42"/>
  <c r="BM189" i="42"/>
  <c r="BL189" i="42"/>
  <c r="AR189" i="42"/>
  <c r="AP189" i="42"/>
  <c r="AO189" i="42"/>
  <c r="AN189" i="42"/>
  <c r="X189" i="42"/>
  <c r="V189" i="42"/>
  <c r="U189" i="42"/>
  <c r="T189" i="42"/>
  <c r="CN188" i="42"/>
  <c r="CL188" i="42"/>
  <c r="CK188" i="42"/>
  <c r="CJ188" i="42"/>
  <c r="BP188" i="42"/>
  <c r="BN188" i="42"/>
  <c r="BM188" i="42"/>
  <c r="BL188" i="42"/>
  <c r="AR188" i="42"/>
  <c r="AO188" i="42"/>
  <c r="AN188" i="42"/>
  <c r="AP188" i="42"/>
  <c r="X188" i="42"/>
  <c r="V188" i="42"/>
  <c r="U188" i="42"/>
  <c r="T188" i="42"/>
  <c r="CN187" i="42"/>
  <c r="CL187" i="42"/>
  <c r="CK187" i="42"/>
  <c r="CJ187" i="42"/>
  <c r="BP187" i="42"/>
  <c r="BN187" i="42"/>
  <c r="BM187" i="42"/>
  <c r="BL187" i="42"/>
  <c r="AR187" i="42"/>
  <c r="AN187" i="42"/>
  <c r="AP187" i="42"/>
  <c r="AO187" i="42"/>
  <c r="X187" i="42"/>
  <c r="U187" i="42"/>
  <c r="T187" i="42"/>
  <c r="V187" i="42"/>
  <c r="CN186" i="42"/>
  <c r="CL186" i="42"/>
  <c r="CK186" i="42"/>
  <c r="CJ186" i="42"/>
  <c r="BP186" i="42"/>
  <c r="BN186" i="42"/>
  <c r="BM186" i="42"/>
  <c r="BL186" i="42"/>
  <c r="AR186" i="42"/>
  <c r="AP186" i="42"/>
  <c r="AO186" i="42"/>
  <c r="AN186" i="42"/>
  <c r="X186" i="42"/>
  <c r="T186" i="42"/>
  <c r="V186" i="42"/>
  <c r="U186" i="42"/>
  <c r="CN185" i="42"/>
  <c r="CL185" i="42"/>
  <c r="CK185" i="42"/>
  <c r="CJ185" i="42"/>
  <c r="BP185" i="42"/>
  <c r="BN185" i="42"/>
  <c r="BM185" i="42"/>
  <c r="BL185" i="42"/>
  <c r="AR185" i="42"/>
  <c r="AP185" i="42"/>
  <c r="AO185" i="42"/>
  <c r="AN185" i="42"/>
  <c r="X185" i="42"/>
  <c r="V185" i="42"/>
  <c r="U185" i="42"/>
  <c r="T185" i="42"/>
  <c r="CN184" i="42"/>
  <c r="CL184" i="42"/>
  <c r="CK184" i="42"/>
  <c r="CJ184" i="42"/>
  <c r="BP184" i="42"/>
  <c r="BN184" i="42"/>
  <c r="BM184" i="42"/>
  <c r="BL184" i="42"/>
  <c r="AR184" i="42"/>
  <c r="AO184" i="42"/>
  <c r="AP184" i="42"/>
  <c r="AN184" i="42"/>
  <c r="X184" i="42"/>
  <c r="V184" i="42"/>
  <c r="U184" i="42"/>
  <c r="T184" i="42"/>
  <c r="CN183" i="42"/>
  <c r="CL183" i="42"/>
  <c r="CK183" i="42"/>
  <c r="CJ183" i="42"/>
  <c r="BP183" i="42"/>
  <c r="BN183" i="42"/>
  <c r="BM183" i="42"/>
  <c r="BL183" i="42"/>
  <c r="AR183" i="42"/>
  <c r="AP183" i="42"/>
  <c r="AN183" i="42"/>
  <c r="AO183" i="42"/>
  <c r="X183" i="42"/>
  <c r="U183" i="42"/>
  <c r="V183" i="42"/>
  <c r="T183" i="42"/>
  <c r="CN182" i="42"/>
  <c r="CL182" i="42"/>
  <c r="CK182" i="42"/>
  <c r="CJ182" i="42"/>
  <c r="BP182" i="42"/>
  <c r="BN182" i="42"/>
  <c r="BM182" i="42"/>
  <c r="BL182" i="42"/>
  <c r="AR182" i="42"/>
  <c r="AP182" i="42"/>
  <c r="AO182" i="42"/>
  <c r="AN182" i="42"/>
  <c r="X182" i="42"/>
  <c r="T182" i="42"/>
  <c r="V182" i="42"/>
  <c r="U182" i="42"/>
  <c r="CN181" i="42"/>
  <c r="CL181" i="42"/>
  <c r="CK181" i="42"/>
  <c r="CJ181" i="42"/>
  <c r="BP181" i="42"/>
  <c r="BN181" i="42"/>
  <c r="BM181" i="42"/>
  <c r="BL181" i="42"/>
  <c r="AR181" i="42"/>
  <c r="AP181" i="42"/>
  <c r="AO181" i="42"/>
  <c r="AN181" i="42"/>
  <c r="X181" i="42"/>
  <c r="V181" i="42"/>
  <c r="U181" i="42"/>
  <c r="T181" i="42"/>
  <c r="CN180" i="42"/>
  <c r="CL180" i="42"/>
  <c r="CK180" i="42"/>
  <c r="CJ180" i="42"/>
  <c r="BP180" i="42"/>
  <c r="BN180" i="42"/>
  <c r="BM180" i="42"/>
  <c r="BL180" i="42"/>
  <c r="AR180" i="42"/>
  <c r="AO180" i="42"/>
  <c r="AN180" i="42"/>
  <c r="AP180" i="42"/>
  <c r="X180" i="42"/>
  <c r="V180" i="42"/>
  <c r="U180" i="42"/>
  <c r="T180" i="42"/>
  <c r="CN179" i="42"/>
  <c r="CL179" i="42"/>
  <c r="CK179" i="42"/>
  <c r="CJ179" i="42"/>
  <c r="BP179" i="42"/>
  <c r="BN179" i="42"/>
  <c r="BM179" i="42"/>
  <c r="BL179" i="42"/>
  <c r="AR179" i="42"/>
  <c r="AN179" i="42"/>
  <c r="AP179" i="42"/>
  <c r="AO179" i="42"/>
  <c r="X179" i="42"/>
  <c r="U179" i="42"/>
  <c r="T179" i="42"/>
  <c r="V179" i="42"/>
  <c r="CN178" i="42"/>
  <c r="CL178" i="42"/>
  <c r="CK178" i="42"/>
  <c r="CJ178" i="42"/>
  <c r="BP178" i="42"/>
  <c r="BN178" i="42"/>
  <c r="BM178" i="42"/>
  <c r="BL178" i="42"/>
  <c r="AR178" i="42"/>
  <c r="AP178" i="42"/>
  <c r="AO178" i="42"/>
  <c r="AN178" i="42"/>
  <c r="X178" i="42"/>
  <c r="T178" i="42"/>
  <c r="V178" i="42"/>
  <c r="U178" i="42"/>
  <c r="CN177" i="42"/>
  <c r="CL177" i="42"/>
  <c r="CK177" i="42"/>
  <c r="CJ177" i="42"/>
  <c r="BP177" i="42"/>
  <c r="BN177" i="42"/>
  <c r="BM177" i="42"/>
  <c r="BL177" i="42"/>
  <c r="AR177" i="42"/>
  <c r="AP177" i="42"/>
  <c r="AO177" i="42"/>
  <c r="AN177" i="42"/>
  <c r="X177" i="42"/>
  <c r="V177" i="42"/>
  <c r="U177" i="42"/>
  <c r="T177" i="42"/>
  <c r="CN176" i="42"/>
  <c r="CL176" i="42"/>
  <c r="CK176" i="42"/>
  <c r="CJ176" i="42"/>
  <c r="BP176" i="42"/>
  <c r="BN176" i="42"/>
  <c r="BM176" i="42"/>
  <c r="BL176" i="42"/>
  <c r="AR176" i="42"/>
  <c r="AO176" i="42"/>
  <c r="AP176" i="42"/>
  <c r="AN176" i="42"/>
  <c r="X176" i="42"/>
  <c r="V176" i="42"/>
  <c r="U176" i="42"/>
  <c r="T176" i="42"/>
  <c r="CN175" i="42"/>
  <c r="CL175" i="42"/>
  <c r="CK175" i="42"/>
  <c r="CJ175" i="42"/>
  <c r="BP175" i="42"/>
  <c r="BN175" i="42"/>
  <c r="BM175" i="42"/>
  <c r="BL175" i="42"/>
  <c r="AR175" i="42"/>
  <c r="AP175" i="42"/>
  <c r="AN175" i="42"/>
  <c r="AO175" i="42"/>
  <c r="X175" i="42"/>
  <c r="U175" i="42"/>
  <c r="V175" i="42"/>
  <c r="T175" i="42"/>
  <c r="CN174" i="42"/>
  <c r="CL174" i="42"/>
  <c r="CK174" i="42"/>
  <c r="CJ174" i="42"/>
  <c r="BP174" i="42"/>
  <c r="BN174" i="42"/>
  <c r="BM174" i="42"/>
  <c r="BL174" i="42"/>
  <c r="AR174" i="42"/>
  <c r="AP174" i="42"/>
  <c r="AO174" i="42"/>
  <c r="AN174" i="42"/>
  <c r="X174" i="42"/>
  <c r="T174" i="42"/>
  <c r="V174" i="42"/>
  <c r="U174" i="42"/>
  <c r="CN173" i="42"/>
  <c r="CL173" i="42"/>
  <c r="CK173" i="42"/>
  <c r="CJ173" i="42"/>
  <c r="BP173" i="42"/>
  <c r="BN173" i="42"/>
  <c r="BM173" i="42"/>
  <c r="BL173" i="42"/>
  <c r="AR173" i="42"/>
  <c r="AP173" i="42"/>
  <c r="AO173" i="42"/>
  <c r="AN173" i="42"/>
  <c r="X173" i="42"/>
  <c r="V173" i="42"/>
  <c r="U173" i="42"/>
  <c r="T173" i="42"/>
  <c r="CN172" i="42"/>
  <c r="CL172" i="42"/>
  <c r="CK172" i="42"/>
  <c r="CJ172" i="42"/>
  <c r="BP172" i="42"/>
  <c r="BN172" i="42"/>
  <c r="BM172" i="42"/>
  <c r="BL172" i="42"/>
  <c r="AR172" i="42"/>
  <c r="AO172" i="42"/>
  <c r="AN172" i="42"/>
  <c r="AP172" i="42"/>
  <c r="X172" i="42"/>
  <c r="V172" i="42"/>
  <c r="U172" i="42"/>
  <c r="T172" i="42"/>
  <c r="CN171" i="42"/>
  <c r="CL171" i="42"/>
  <c r="CK171" i="42"/>
  <c r="CJ171" i="42"/>
  <c r="BP171" i="42"/>
  <c r="BN171" i="42"/>
  <c r="BM171" i="42"/>
  <c r="BL171" i="42"/>
  <c r="AR171" i="42"/>
  <c r="AN171" i="42"/>
  <c r="AP171" i="42"/>
  <c r="AO171" i="42"/>
  <c r="X171" i="42"/>
  <c r="U171" i="42"/>
  <c r="T171" i="42"/>
  <c r="V171" i="42"/>
  <c r="CN170" i="42"/>
  <c r="CL170" i="42"/>
  <c r="CK170" i="42"/>
  <c r="CJ170" i="42"/>
  <c r="BP170" i="42"/>
  <c r="BN170" i="42"/>
  <c r="BM170" i="42"/>
  <c r="BL170" i="42"/>
  <c r="AR170" i="42"/>
  <c r="AP170" i="42"/>
  <c r="AO170" i="42"/>
  <c r="AN170" i="42"/>
  <c r="X170" i="42"/>
  <c r="T170" i="42"/>
  <c r="V170" i="42"/>
  <c r="U170" i="42"/>
  <c r="CN169" i="42"/>
  <c r="CL169" i="42"/>
  <c r="CK169" i="42"/>
  <c r="CJ169" i="42"/>
  <c r="BN169" i="42"/>
  <c r="BM169" i="42"/>
  <c r="BL169" i="42"/>
  <c r="AR169" i="42"/>
  <c r="AV169" i="42" s="1"/>
  <c r="BT169" i="42" s="1"/>
  <c r="AP169" i="42"/>
  <c r="AO169" i="42"/>
  <c r="AN169" i="42"/>
  <c r="U169" i="42"/>
  <c r="T169" i="42"/>
  <c r="V169" i="42"/>
  <c r="CN168" i="42"/>
  <c r="CL168" i="42"/>
  <c r="CK168" i="42"/>
  <c r="CJ168" i="42"/>
  <c r="BP168" i="42"/>
  <c r="BN168" i="42"/>
  <c r="BM168" i="42"/>
  <c r="BL168" i="42"/>
  <c r="AR168" i="42"/>
  <c r="AP168" i="42"/>
  <c r="AO168" i="42"/>
  <c r="AN168" i="42"/>
  <c r="X168" i="42"/>
  <c r="T168" i="42"/>
  <c r="V168" i="42"/>
  <c r="U168" i="42"/>
  <c r="CN167" i="42"/>
  <c r="CL167" i="42"/>
  <c r="CK167" i="42"/>
  <c r="CJ167" i="42"/>
  <c r="CO167" i="42" s="1"/>
  <c r="BP167" i="42"/>
  <c r="BN167" i="42"/>
  <c r="BM167" i="42"/>
  <c r="BL167" i="42"/>
  <c r="AR167" i="42"/>
  <c r="AP167" i="42"/>
  <c r="AO167" i="42"/>
  <c r="AN167" i="42"/>
  <c r="X167" i="42"/>
  <c r="V167" i="42"/>
  <c r="U167" i="42"/>
  <c r="T167" i="42"/>
  <c r="CN166" i="42"/>
  <c r="CL166" i="42"/>
  <c r="CK166" i="42"/>
  <c r="CJ166" i="42"/>
  <c r="BP166" i="42"/>
  <c r="BN166" i="42"/>
  <c r="BM166" i="42"/>
  <c r="BL166" i="42"/>
  <c r="AR166" i="42"/>
  <c r="AO166" i="42"/>
  <c r="AP166" i="42"/>
  <c r="AN166" i="42"/>
  <c r="AS166" i="42" s="1"/>
  <c r="X166" i="42"/>
  <c r="V166" i="42"/>
  <c r="U166" i="42"/>
  <c r="T166" i="42"/>
  <c r="CN165" i="42"/>
  <c r="CL165" i="42"/>
  <c r="CK165" i="42"/>
  <c r="CJ165" i="42"/>
  <c r="BP165" i="42"/>
  <c r="BN165" i="42"/>
  <c r="BM165" i="42"/>
  <c r="BL165" i="42"/>
  <c r="AR165" i="42"/>
  <c r="AP165" i="42"/>
  <c r="AN165" i="42"/>
  <c r="AO165" i="42"/>
  <c r="X165" i="42"/>
  <c r="U165" i="42"/>
  <c r="V165" i="42"/>
  <c r="T165" i="42"/>
  <c r="CN164" i="42"/>
  <c r="CL164" i="42"/>
  <c r="CK164" i="42"/>
  <c r="CJ164" i="42"/>
  <c r="CO164" i="42" s="1"/>
  <c r="BP164" i="42"/>
  <c r="BN164" i="42"/>
  <c r="BM164" i="42"/>
  <c r="BL164" i="42"/>
  <c r="AR164" i="42"/>
  <c r="AP164" i="42"/>
  <c r="AO164" i="42"/>
  <c r="AN164" i="42"/>
  <c r="X164" i="42"/>
  <c r="T164" i="42"/>
  <c r="V164" i="42"/>
  <c r="U164" i="42"/>
  <c r="CN163" i="42"/>
  <c r="CL163" i="42"/>
  <c r="CK163" i="42"/>
  <c r="CJ163" i="42"/>
  <c r="BP163" i="42"/>
  <c r="BN163" i="42"/>
  <c r="BM163" i="42"/>
  <c r="BL163" i="42"/>
  <c r="AR163" i="42"/>
  <c r="AP163" i="42"/>
  <c r="AO163" i="42"/>
  <c r="AN163" i="42"/>
  <c r="X163" i="42"/>
  <c r="V163" i="42"/>
  <c r="U163" i="42"/>
  <c r="T163" i="42"/>
  <c r="CN162" i="42"/>
  <c r="CL162" i="42"/>
  <c r="CK162" i="42"/>
  <c r="CJ162" i="42"/>
  <c r="BP162" i="42"/>
  <c r="BN162" i="42"/>
  <c r="BM162" i="42"/>
  <c r="BL162" i="42"/>
  <c r="AR162" i="42"/>
  <c r="AP162" i="42"/>
  <c r="AO162" i="42"/>
  <c r="AN162" i="42"/>
  <c r="X162" i="42"/>
  <c r="V162" i="42"/>
  <c r="U162" i="42"/>
  <c r="T162" i="42"/>
  <c r="CN161" i="42"/>
  <c r="CL161" i="42"/>
  <c r="CK161" i="42"/>
  <c r="CJ161" i="42"/>
  <c r="BP161" i="42"/>
  <c r="BN161" i="42"/>
  <c r="BM161" i="42"/>
  <c r="BL161" i="42"/>
  <c r="AR161" i="42"/>
  <c r="AO161" i="42"/>
  <c r="AN161" i="42"/>
  <c r="AP161" i="42"/>
  <c r="X161" i="42"/>
  <c r="U161" i="42"/>
  <c r="T161" i="42"/>
  <c r="V161" i="42"/>
  <c r="CN160" i="42"/>
  <c r="CL160" i="42"/>
  <c r="CK160" i="42"/>
  <c r="CJ160" i="42"/>
  <c r="BP160" i="42"/>
  <c r="BN160" i="42"/>
  <c r="BM160" i="42"/>
  <c r="BL160" i="42"/>
  <c r="AR160" i="42"/>
  <c r="AP160" i="42"/>
  <c r="AO160" i="42"/>
  <c r="AN160" i="42"/>
  <c r="X160" i="42"/>
  <c r="T160" i="42"/>
  <c r="V160" i="42"/>
  <c r="U160" i="42"/>
  <c r="B160" i="42"/>
  <c r="CN159" i="42"/>
  <c r="CL159" i="42"/>
  <c r="CK159" i="42"/>
  <c r="CJ159" i="42"/>
  <c r="BP159" i="42"/>
  <c r="BN159" i="42"/>
  <c r="BM159" i="42"/>
  <c r="BL159" i="42"/>
  <c r="AR159" i="42"/>
  <c r="AP159" i="42"/>
  <c r="AO159" i="42"/>
  <c r="AN159" i="42"/>
  <c r="X159" i="42"/>
  <c r="T159" i="42"/>
  <c r="V159" i="42"/>
  <c r="U159" i="42"/>
  <c r="B159" i="42"/>
  <c r="CN158" i="42"/>
  <c r="CL158" i="42"/>
  <c r="CK158" i="42"/>
  <c r="CJ158" i="42"/>
  <c r="BP158" i="42"/>
  <c r="BN158" i="42"/>
  <c r="BM158" i="42"/>
  <c r="BL158" i="42"/>
  <c r="AR158" i="42"/>
  <c r="AP158" i="42"/>
  <c r="AO158" i="42"/>
  <c r="AN158" i="42"/>
  <c r="X158" i="42"/>
  <c r="T158" i="42"/>
  <c r="V158" i="42"/>
  <c r="U158" i="42"/>
  <c r="CN157" i="42"/>
  <c r="CL157" i="42"/>
  <c r="CK157" i="42"/>
  <c r="CJ157" i="42"/>
  <c r="BP157" i="42"/>
  <c r="BN157" i="42"/>
  <c r="BM157" i="42"/>
  <c r="BL157" i="42"/>
  <c r="AR157" i="42"/>
  <c r="AP157" i="42"/>
  <c r="AO157" i="42"/>
  <c r="AN157" i="42"/>
  <c r="X157" i="42"/>
  <c r="V157" i="42"/>
  <c r="U157" i="42"/>
  <c r="T157" i="42"/>
  <c r="CN156" i="42"/>
  <c r="CL156" i="42"/>
  <c r="CK156" i="42"/>
  <c r="CJ156" i="42"/>
  <c r="BP156" i="42"/>
  <c r="BN156" i="42"/>
  <c r="BM156" i="42"/>
  <c r="BL156" i="42"/>
  <c r="AR156" i="42"/>
  <c r="AO156" i="42"/>
  <c r="AP156" i="42"/>
  <c r="AN156" i="42"/>
  <c r="X156" i="42"/>
  <c r="V156" i="42"/>
  <c r="U156" i="42"/>
  <c r="T156" i="42"/>
  <c r="CN155" i="42"/>
  <c r="CL155" i="42"/>
  <c r="CK155" i="42"/>
  <c r="CJ155" i="42"/>
  <c r="BP155" i="42"/>
  <c r="BN155" i="42"/>
  <c r="BM155" i="42"/>
  <c r="BL155" i="42"/>
  <c r="AR155" i="42"/>
  <c r="AP155" i="42"/>
  <c r="AN155" i="42"/>
  <c r="AO155" i="42"/>
  <c r="X155" i="42"/>
  <c r="U155" i="42"/>
  <c r="V155" i="42"/>
  <c r="T155" i="42"/>
  <c r="CN154" i="42"/>
  <c r="CL154" i="42"/>
  <c r="CK154" i="42"/>
  <c r="CJ154" i="42"/>
  <c r="BP154" i="42"/>
  <c r="BN154" i="42"/>
  <c r="BM154" i="42"/>
  <c r="BL154" i="42"/>
  <c r="AR154" i="42"/>
  <c r="AP154" i="42"/>
  <c r="AO154" i="42"/>
  <c r="AN154" i="42"/>
  <c r="X154" i="42"/>
  <c r="V154" i="42"/>
  <c r="T154" i="42"/>
  <c r="U154" i="42"/>
  <c r="CN153" i="42"/>
  <c r="CL153" i="42"/>
  <c r="CK153" i="42"/>
  <c r="CJ153" i="42"/>
  <c r="BP153" i="42"/>
  <c r="BN153" i="42"/>
  <c r="BM153" i="42"/>
  <c r="BL153" i="42"/>
  <c r="AR153" i="42"/>
  <c r="AP153" i="42"/>
  <c r="AO153" i="42"/>
  <c r="AN153" i="42"/>
  <c r="X153" i="42"/>
  <c r="V153" i="42"/>
  <c r="U153" i="42"/>
  <c r="T153" i="42"/>
  <c r="CN152" i="42"/>
  <c r="CL152" i="42"/>
  <c r="CK152" i="42"/>
  <c r="CJ152" i="42"/>
  <c r="BP152" i="42"/>
  <c r="BN152" i="42"/>
  <c r="BM152" i="42"/>
  <c r="BL152" i="42"/>
  <c r="AR152" i="42"/>
  <c r="AO152" i="42"/>
  <c r="AN152" i="42"/>
  <c r="AP152" i="42"/>
  <c r="X152" i="42"/>
  <c r="V152" i="42"/>
  <c r="U152" i="42"/>
  <c r="T152" i="42"/>
  <c r="CN151" i="42"/>
  <c r="CL151" i="42"/>
  <c r="CK151" i="42"/>
  <c r="CJ151" i="42"/>
  <c r="BP151" i="42"/>
  <c r="BN151" i="42"/>
  <c r="BM151" i="42"/>
  <c r="BL151" i="42"/>
  <c r="AR151" i="42"/>
  <c r="AN151" i="42"/>
  <c r="AP151" i="42"/>
  <c r="AO151" i="42"/>
  <c r="X151" i="42"/>
  <c r="U151" i="42"/>
  <c r="T151" i="42"/>
  <c r="V151" i="42"/>
  <c r="CN150" i="42"/>
  <c r="CL150" i="42"/>
  <c r="CK150" i="42"/>
  <c r="CJ150" i="42"/>
  <c r="BP150" i="42"/>
  <c r="BN150" i="42"/>
  <c r="BM150" i="42"/>
  <c r="BL150" i="42"/>
  <c r="AR150" i="42"/>
  <c r="AP150" i="42"/>
  <c r="AO150" i="42"/>
  <c r="AN150" i="42"/>
  <c r="X150" i="42"/>
  <c r="T150" i="42"/>
  <c r="V150" i="42"/>
  <c r="U150" i="42"/>
  <c r="CN149" i="42"/>
  <c r="CL149" i="42"/>
  <c r="CK149" i="42"/>
  <c r="CJ149" i="42"/>
  <c r="BP149" i="42"/>
  <c r="BN149" i="42"/>
  <c r="BM149" i="42"/>
  <c r="BL149" i="42"/>
  <c r="AR149" i="42"/>
  <c r="AP149" i="42"/>
  <c r="AO149" i="42"/>
  <c r="AN149" i="42"/>
  <c r="X149" i="42"/>
  <c r="V149" i="42"/>
  <c r="U149" i="42"/>
  <c r="T149" i="42"/>
  <c r="CN148" i="42"/>
  <c r="CL148" i="42"/>
  <c r="CK148" i="42"/>
  <c r="CJ148" i="42"/>
  <c r="BP148" i="42"/>
  <c r="BN148" i="42"/>
  <c r="BM148" i="42"/>
  <c r="BL148" i="42"/>
  <c r="AR148" i="42"/>
  <c r="AP148" i="42"/>
  <c r="AO148" i="42"/>
  <c r="AN148" i="42"/>
  <c r="X148" i="42"/>
  <c r="V148" i="42"/>
  <c r="U148" i="42"/>
  <c r="T148" i="42"/>
  <c r="CN147" i="42"/>
  <c r="CL147" i="42"/>
  <c r="CK147" i="42"/>
  <c r="CJ147" i="42"/>
  <c r="BP147" i="42"/>
  <c r="BN147" i="42"/>
  <c r="BM147" i="42"/>
  <c r="BL147" i="42"/>
  <c r="AR147" i="42"/>
  <c r="AP147" i="42"/>
  <c r="AO147" i="42"/>
  <c r="AN147" i="42"/>
  <c r="X147" i="42"/>
  <c r="V147" i="42"/>
  <c r="U147" i="42"/>
  <c r="T147" i="42"/>
  <c r="CN146" i="42"/>
  <c r="CL146" i="42"/>
  <c r="CK146" i="42"/>
  <c r="CJ146" i="42"/>
  <c r="BP146" i="42"/>
  <c r="BN146" i="42"/>
  <c r="BM146" i="42"/>
  <c r="BL146" i="42"/>
  <c r="AR146" i="42"/>
  <c r="AP146" i="42"/>
  <c r="AN146" i="42"/>
  <c r="AO146" i="42"/>
  <c r="X146" i="42"/>
  <c r="V146" i="42"/>
  <c r="U146" i="42"/>
  <c r="T146" i="42"/>
  <c r="CN145" i="42"/>
  <c r="CL145" i="42"/>
  <c r="CK145" i="42"/>
  <c r="CJ145" i="42"/>
  <c r="BP145" i="42"/>
  <c r="BN145" i="42"/>
  <c r="BM145" i="42"/>
  <c r="BL145" i="42"/>
  <c r="AR145" i="42"/>
  <c r="AP145" i="42"/>
  <c r="AO145" i="42"/>
  <c r="AN145" i="42"/>
  <c r="X145" i="42"/>
  <c r="V145" i="42"/>
  <c r="U145" i="42"/>
  <c r="T145" i="42"/>
  <c r="CN144" i="42"/>
  <c r="CL144" i="42"/>
  <c r="CK144" i="42"/>
  <c r="CJ144" i="42"/>
  <c r="BP144" i="42"/>
  <c r="BN144" i="42"/>
  <c r="BM144" i="42"/>
  <c r="BL144" i="42"/>
  <c r="AR144" i="42"/>
  <c r="AP144" i="42"/>
  <c r="AO144" i="42"/>
  <c r="AN144" i="42"/>
  <c r="X144" i="42"/>
  <c r="V144" i="42"/>
  <c r="U144" i="42"/>
  <c r="T144" i="42"/>
  <c r="CN143" i="42"/>
  <c r="CL143" i="42"/>
  <c r="CK143" i="42"/>
  <c r="CJ143" i="42"/>
  <c r="BP143" i="42"/>
  <c r="BN143" i="42"/>
  <c r="BM143" i="42"/>
  <c r="BL143" i="42"/>
  <c r="AR143" i="42"/>
  <c r="AP143" i="42"/>
  <c r="AO143" i="42"/>
  <c r="AN143" i="42"/>
  <c r="X143" i="42"/>
  <c r="V143" i="42"/>
  <c r="U143" i="42"/>
  <c r="T143" i="42"/>
  <c r="CN142" i="42"/>
  <c r="CL142" i="42"/>
  <c r="CK142" i="42"/>
  <c r="CJ142" i="42"/>
  <c r="BP142" i="42"/>
  <c r="BN142" i="42"/>
  <c r="BM142" i="42"/>
  <c r="BL142" i="42"/>
  <c r="AR142" i="42"/>
  <c r="AO142" i="42"/>
  <c r="AN142" i="42"/>
  <c r="AP142" i="42"/>
  <c r="X142" i="42"/>
  <c r="U142" i="42"/>
  <c r="T142" i="42"/>
  <c r="V142" i="42"/>
  <c r="CN141" i="42"/>
  <c r="CL141" i="42"/>
  <c r="CK141" i="42"/>
  <c r="CJ141" i="42"/>
  <c r="BP141" i="42"/>
  <c r="BN141" i="42"/>
  <c r="BM141" i="42"/>
  <c r="BL141" i="42"/>
  <c r="AR141" i="42"/>
  <c r="AP141" i="42"/>
  <c r="AO141" i="42"/>
  <c r="AN141" i="42"/>
  <c r="X141" i="42"/>
  <c r="T141" i="42"/>
  <c r="V141" i="42"/>
  <c r="U141" i="42"/>
  <c r="CN140" i="42"/>
  <c r="CL140" i="42"/>
  <c r="CK140" i="42"/>
  <c r="CJ140" i="42"/>
  <c r="BP140" i="42"/>
  <c r="BN140" i="42"/>
  <c r="BM140" i="42"/>
  <c r="BL140" i="42"/>
  <c r="AR140" i="42"/>
  <c r="AP140" i="42"/>
  <c r="AO140" i="42"/>
  <c r="AN140" i="42"/>
  <c r="X140" i="42"/>
  <c r="V140" i="42"/>
  <c r="U140" i="42"/>
  <c r="T140" i="42"/>
  <c r="CN139" i="42"/>
  <c r="CL139" i="42"/>
  <c r="CK139" i="42"/>
  <c r="CJ139" i="42"/>
  <c r="BP139" i="42"/>
  <c r="BN139" i="42"/>
  <c r="BM139" i="42"/>
  <c r="BL139" i="42"/>
  <c r="AR139" i="42"/>
  <c r="AP139" i="42"/>
  <c r="AO139" i="42"/>
  <c r="AN139" i="42"/>
  <c r="X139" i="42"/>
  <c r="V139" i="42"/>
  <c r="U139" i="42"/>
  <c r="T139" i="42"/>
  <c r="CN138" i="42"/>
  <c r="CL138" i="42"/>
  <c r="CK138" i="42"/>
  <c r="CJ138" i="42"/>
  <c r="BP138" i="42"/>
  <c r="BN138" i="42"/>
  <c r="BM138" i="42"/>
  <c r="BL138" i="42"/>
  <c r="AR138" i="42"/>
  <c r="AP138" i="42"/>
  <c r="AO138" i="42"/>
  <c r="AN138" i="42"/>
  <c r="X138" i="42"/>
  <c r="V138" i="42"/>
  <c r="U138" i="42"/>
  <c r="T138" i="42"/>
  <c r="CN137" i="42"/>
  <c r="CL137" i="42"/>
  <c r="CK137" i="42"/>
  <c r="CJ137" i="42"/>
  <c r="BP137" i="42"/>
  <c r="BN137" i="42"/>
  <c r="BM137" i="42"/>
  <c r="BL137" i="42"/>
  <c r="AR137" i="42"/>
  <c r="AP137" i="42"/>
  <c r="AO137" i="42"/>
  <c r="AN137" i="42"/>
  <c r="X137" i="42"/>
  <c r="V137" i="42"/>
  <c r="U137" i="42"/>
  <c r="T137" i="42"/>
  <c r="CN136" i="42"/>
  <c r="CL136" i="42"/>
  <c r="CK136" i="42"/>
  <c r="CJ136" i="42"/>
  <c r="BP136" i="42"/>
  <c r="BN136" i="42"/>
  <c r="BM136" i="42"/>
  <c r="BL136" i="42"/>
  <c r="AR136" i="42"/>
  <c r="AP136" i="42"/>
  <c r="AO136" i="42"/>
  <c r="AN136" i="42"/>
  <c r="X136" i="42"/>
  <c r="V136" i="42"/>
  <c r="U136" i="42"/>
  <c r="T136" i="42"/>
  <c r="CN135" i="42"/>
  <c r="CL135" i="42"/>
  <c r="CK135" i="42"/>
  <c r="CJ135" i="42"/>
  <c r="BP135" i="42"/>
  <c r="BN135" i="42"/>
  <c r="BM135" i="42"/>
  <c r="BL135" i="42"/>
  <c r="AR135" i="42"/>
  <c r="AP135" i="42"/>
  <c r="AO135" i="42"/>
  <c r="AN135" i="42"/>
  <c r="X135" i="42"/>
  <c r="V135" i="42"/>
  <c r="U135" i="42"/>
  <c r="T135" i="42"/>
  <c r="CN134" i="42"/>
  <c r="CL134" i="42"/>
  <c r="CK134" i="42"/>
  <c r="CJ134" i="42"/>
  <c r="BP134" i="42"/>
  <c r="BN134" i="42"/>
  <c r="BM134" i="42"/>
  <c r="BL134" i="42"/>
  <c r="AR134" i="42"/>
  <c r="AO134" i="42"/>
  <c r="AN134" i="42"/>
  <c r="AP134" i="42"/>
  <c r="X134" i="42"/>
  <c r="U134" i="42"/>
  <c r="T134" i="42"/>
  <c r="V134" i="42"/>
  <c r="CN133" i="42"/>
  <c r="CL133" i="42"/>
  <c r="CK133" i="42"/>
  <c r="CJ133" i="42"/>
  <c r="BP133" i="42"/>
  <c r="BN133" i="42"/>
  <c r="BM133" i="42"/>
  <c r="BL133" i="42"/>
  <c r="AR133" i="42"/>
  <c r="AP133" i="42"/>
  <c r="AO133" i="42"/>
  <c r="AN133" i="42"/>
  <c r="X133" i="42"/>
  <c r="T133" i="42"/>
  <c r="V133" i="42"/>
  <c r="U133" i="42"/>
  <c r="CN132" i="42"/>
  <c r="CL132" i="42"/>
  <c r="CK132" i="42"/>
  <c r="CJ132" i="42"/>
  <c r="BP132" i="42"/>
  <c r="BN132" i="42"/>
  <c r="BM132" i="42"/>
  <c r="BL132" i="42"/>
  <c r="AR132" i="42"/>
  <c r="AP132" i="42"/>
  <c r="AO132" i="42"/>
  <c r="AN132" i="42"/>
  <c r="X132" i="42"/>
  <c r="V132" i="42"/>
  <c r="U132" i="42"/>
  <c r="T132" i="42"/>
  <c r="CN131" i="42"/>
  <c r="CL131" i="42"/>
  <c r="CK131" i="42"/>
  <c r="CJ131" i="42"/>
  <c r="BP131" i="42"/>
  <c r="BN131" i="42"/>
  <c r="BM131" i="42"/>
  <c r="BL131" i="42"/>
  <c r="AR131" i="42"/>
  <c r="AP131" i="42"/>
  <c r="AO131" i="42"/>
  <c r="AN131" i="42"/>
  <c r="X131" i="42"/>
  <c r="V131" i="42"/>
  <c r="U131" i="42"/>
  <c r="T131" i="42"/>
  <c r="CN130" i="42"/>
  <c r="CL130" i="42"/>
  <c r="CK130" i="42"/>
  <c r="CJ130" i="42"/>
  <c r="BP130" i="42"/>
  <c r="BN130" i="42"/>
  <c r="BM130" i="42"/>
  <c r="BL130" i="42"/>
  <c r="AR130" i="42"/>
  <c r="AP130" i="42"/>
  <c r="AO130" i="42"/>
  <c r="AN130" i="42"/>
  <c r="X130" i="42"/>
  <c r="V130" i="42"/>
  <c r="U130" i="42"/>
  <c r="T130" i="42"/>
  <c r="CN129" i="42"/>
  <c r="CL129" i="42"/>
  <c r="CK129" i="42"/>
  <c r="CJ129" i="42"/>
  <c r="BP129" i="42"/>
  <c r="BN129" i="42"/>
  <c r="BM129" i="42"/>
  <c r="BL129" i="42"/>
  <c r="AR129" i="42"/>
  <c r="AP129" i="42"/>
  <c r="AO129" i="42"/>
  <c r="AN129" i="42"/>
  <c r="X129" i="42"/>
  <c r="V129" i="42"/>
  <c r="U129" i="42"/>
  <c r="T129" i="42"/>
  <c r="CN128" i="42"/>
  <c r="CL128" i="42"/>
  <c r="CK128" i="42"/>
  <c r="CJ128" i="42"/>
  <c r="BP128" i="42"/>
  <c r="BN128" i="42"/>
  <c r="BM128" i="42"/>
  <c r="BL128" i="42"/>
  <c r="AR128" i="42"/>
  <c r="AP128" i="42"/>
  <c r="AO128" i="42"/>
  <c r="AN128" i="42"/>
  <c r="X128" i="42"/>
  <c r="V128" i="42"/>
  <c r="U128" i="42"/>
  <c r="T128" i="42"/>
  <c r="CN127" i="42"/>
  <c r="CL127" i="42"/>
  <c r="CK127" i="42"/>
  <c r="CJ127" i="42"/>
  <c r="BP127" i="42"/>
  <c r="BN127" i="42"/>
  <c r="BM127" i="42"/>
  <c r="BL127" i="42"/>
  <c r="AR127" i="42"/>
  <c r="AP127" i="42"/>
  <c r="AO127" i="42"/>
  <c r="AN127" i="42"/>
  <c r="X127" i="42"/>
  <c r="V127" i="42"/>
  <c r="U127" i="42"/>
  <c r="T127" i="42"/>
  <c r="B127" i="42"/>
  <c r="CN126" i="42"/>
  <c r="CL126" i="42"/>
  <c r="CK126" i="42"/>
  <c r="CJ126" i="42"/>
  <c r="BP126" i="42"/>
  <c r="BN126" i="42"/>
  <c r="BM126" i="42"/>
  <c r="BL126" i="42"/>
  <c r="AR126" i="42"/>
  <c r="AP126" i="42"/>
  <c r="AO126" i="42"/>
  <c r="AN126" i="42"/>
  <c r="X126" i="42"/>
  <c r="V126" i="42"/>
  <c r="U126" i="42"/>
  <c r="T126" i="42"/>
  <c r="B126" i="42"/>
  <c r="CN125" i="42"/>
  <c r="CL125" i="42"/>
  <c r="CK125" i="42"/>
  <c r="CJ125" i="42"/>
  <c r="BP125" i="42"/>
  <c r="BN125" i="42"/>
  <c r="BM125" i="42"/>
  <c r="BL125" i="42"/>
  <c r="AR125" i="42"/>
  <c r="AP125" i="42"/>
  <c r="AO125" i="42"/>
  <c r="AN125" i="42"/>
  <c r="X125" i="42"/>
  <c r="AV125" i="42" s="1"/>
  <c r="V125" i="42"/>
  <c r="U125" i="42"/>
  <c r="T125" i="42"/>
  <c r="CN124" i="42"/>
  <c r="CL124" i="42"/>
  <c r="CK124" i="42"/>
  <c r="CJ124" i="42"/>
  <c r="BP124" i="42"/>
  <c r="BN124" i="42"/>
  <c r="BM124" i="42"/>
  <c r="BL124" i="42"/>
  <c r="AR124" i="42"/>
  <c r="AN124" i="42"/>
  <c r="AP124" i="42"/>
  <c r="AO124" i="42"/>
  <c r="X124" i="42"/>
  <c r="U124" i="42"/>
  <c r="T124" i="42"/>
  <c r="V124" i="42"/>
  <c r="CN123" i="42"/>
  <c r="CL123" i="42"/>
  <c r="CK123" i="42"/>
  <c r="CJ123" i="42"/>
  <c r="BP123" i="42"/>
  <c r="BN123" i="42"/>
  <c r="BM123" i="42"/>
  <c r="BL123" i="42"/>
  <c r="AR123" i="42"/>
  <c r="AP123" i="42"/>
  <c r="AO123" i="42"/>
  <c r="AN123" i="42"/>
  <c r="X123" i="42"/>
  <c r="AV123" i="42" s="1"/>
  <c r="BT123" i="42" s="1"/>
  <c r="V123" i="42"/>
  <c r="U123" i="42"/>
  <c r="T123" i="42"/>
  <c r="CN122" i="42"/>
  <c r="CL122" i="42"/>
  <c r="CK122" i="42"/>
  <c r="CJ122" i="42"/>
  <c r="BP122" i="42"/>
  <c r="BN122" i="42"/>
  <c r="BM122" i="42"/>
  <c r="BL122" i="42"/>
  <c r="AR122" i="42"/>
  <c r="AP122" i="42"/>
  <c r="AO122" i="42"/>
  <c r="AN122" i="42"/>
  <c r="X122" i="42"/>
  <c r="AV122" i="42" s="1"/>
  <c r="V122" i="42"/>
  <c r="U122" i="42"/>
  <c r="T122" i="42"/>
  <c r="CN121" i="42"/>
  <c r="CL121" i="42"/>
  <c r="CK121" i="42"/>
  <c r="CJ121" i="42"/>
  <c r="BP121" i="42"/>
  <c r="BN121" i="42"/>
  <c r="BM121" i="42"/>
  <c r="BL121" i="42"/>
  <c r="AR121" i="42"/>
  <c r="AP121" i="42"/>
  <c r="AO121" i="42"/>
  <c r="AN121" i="42"/>
  <c r="X121" i="42"/>
  <c r="AV121" i="42" s="1"/>
  <c r="V121" i="42"/>
  <c r="U121" i="42"/>
  <c r="T121" i="42"/>
  <c r="CN120" i="42"/>
  <c r="CL120" i="42"/>
  <c r="CK120" i="42"/>
  <c r="CJ120" i="42"/>
  <c r="BP120" i="42"/>
  <c r="BN120" i="42"/>
  <c r="BM120" i="42"/>
  <c r="BL120" i="42"/>
  <c r="AR120" i="42"/>
  <c r="AO120" i="42"/>
  <c r="AN120" i="42"/>
  <c r="AP120" i="42"/>
  <c r="X120" i="42"/>
  <c r="AV120" i="42" s="1"/>
  <c r="BT120" i="42" s="1"/>
  <c r="CR120" i="42" s="1"/>
  <c r="V120" i="42"/>
  <c r="U120" i="42"/>
  <c r="T120" i="42"/>
  <c r="CN119" i="42"/>
  <c r="CL119" i="42"/>
  <c r="CK119" i="42"/>
  <c r="CJ119" i="42"/>
  <c r="BP119" i="42"/>
  <c r="BN119" i="42"/>
  <c r="BM119" i="42"/>
  <c r="BL119" i="42"/>
  <c r="AR119" i="42"/>
  <c r="AN119" i="42"/>
  <c r="AP119" i="42"/>
  <c r="AO119" i="42"/>
  <c r="X119" i="42"/>
  <c r="AV119" i="42" s="1"/>
  <c r="BT119" i="42" s="1"/>
  <c r="CR119" i="42" s="1"/>
  <c r="T119" i="42"/>
  <c r="V119" i="42"/>
  <c r="U119" i="42"/>
  <c r="CN118" i="42"/>
  <c r="CL118" i="42"/>
  <c r="CK118" i="42"/>
  <c r="CJ118" i="42"/>
  <c r="BP118" i="42"/>
  <c r="BN118" i="42"/>
  <c r="BM118" i="42"/>
  <c r="BL118" i="42"/>
  <c r="AR118" i="42"/>
  <c r="AP118" i="42"/>
  <c r="AO118" i="42"/>
  <c r="AN118" i="42"/>
  <c r="X118" i="42"/>
  <c r="AV118" i="42" s="1"/>
  <c r="V118" i="42"/>
  <c r="U118" i="42"/>
  <c r="T118" i="42"/>
  <c r="CN117" i="42"/>
  <c r="CL117" i="42"/>
  <c r="CK117" i="42"/>
  <c r="CJ117" i="42"/>
  <c r="BP117" i="42"/>
  <c r="BN117" i="42"/>
  <c r="BM117" i="42"/>
  <c r="BL117" i="42"/>
  <c r="AR117" i="42"/>
  <c r="AP117" i="42"/>
  <c r="AO117" i="42"/>
  <c r="AN117" i="42"/>
  <c r="X117" i="42"/>
  <c r="V117" i="42"/>
  <c r="U117" i="42"/>
  <c r="T117" i="42"/>
  <c r="CN116" i="42"/>
  <c r="CL116" i="42"/>
  <c r="CK116" i="42"/>
  <c r="CJ116" i="42"/>
  <c r="BP116" i="42"/>
  <c r="BN116" i="42"/>
  <c r="BM116" i="42"/>
  <c r="BL116" i="42"/>
  <c r="AR116" i="42"/>
  <c r="AO116" i="42"/>
  <c r="AP116" i="42"/>
  <c r="AN116" i="42"/>
  <c r="X116" i="42"/>
  <c r="V116" i="42"/>
  <c r="U116" i="42"/>
  <c r="T116" i="42"/>
  <c r="CN115" i="42"/>
  <c r="CL115" i="42"/>
  <c r="CK115" i="42"/>
  <c r="CJ115" i="42"/>
  <c r="BP115" i="42"/>
  <c r="BN115" i="42"/>
  <c r="BM115" i="42"/>
  <c r="BL115" i="42"/>
  <c r="AR115" i="42"/>
  <c r="AP115" i="42"/>
  <c r="AN115" i="42"/>
  <c r="AO115" i="42"/>
  <c r="X115" i="42"/>
  <c r="U115" i="42"/>
  <c r="V115" i="42"/>
  <c r="T115" i="42"/>
  <c r="CN114" i="42"/>
  <c r="CL114" i="42"/>
  <c r="CK114" i="42"/>
  <c r="CJ114" i="42"/>
  <c r="BP114" i="42"/>
  <c r="BN114" i="42"/>
  <c r="BM114" i="42"/>
  <c r="BL114" i="42"/>
  <c r="AR114" i="42"/>
  <c r="AP114" i="42"/>
  <c r="AO114" i="42"/>
  <c r="AN114" i="42"/>
  <c r="X114" i="42"/>
  <c r="V114" i="42"/>
  <c r="T114" i="42"/>
  <c r="U114" i="42"/>
  <c r="CN113" i="42"/>
  <c r="CL113" i="42"/>
  <c r="CK113" i="42"/>
  <c r="CJ113" i="42"/>
  <c r="BP113" i="42"/>
  <c r="BN113" i="42"/>
  <c r="BM113" i="42"/>
  <c r="BL113" i="42"/>
  <c r="AR113" i="42"/>
  <c r="AP113" i="42"/>
  <c r="AO113" i="42"/>
  <c r="AN113" i="42"/>
  <c r="X113" i="42"/>
  <c r="V113" i="42"/>
  <c r="U113" i="42"/>
  <c r="T113" i="42"/>
  <c r="CN112" i="42"/>
  <c r="CL112" i="42"/>
  <c r="CK112" i="42"/>
  <c r="CJ112" i="42"/>
  <c r="BP112" i="42"/>
  <c r="BN112" i="42"/>
  <c r="BM112" i="42"/>
  <c r="BL112" i="42"/>
  <c r="AR112" i="42"/>
  <c r="AO112" i="42"/>
  <c r="AN112" i="42"/>
  <c r="AP112" i="42"/>
  <c r="X112" i="42"/>
  <c r="V112" i="42"/>
  <c r="U112" i="42"/>
  <c r="T112" i="42"/>
  <c r="CN111" i="42"/>
  <c r="CL111" i="42"/>
  <c r="CK111" i="42"/>
  <c r="CJ111" i="42"/>
  <c r="BP111" i="42"/>
  <c r="BN111" i="42"/>
  <c r="BM111" i="42"/>
  <c r="BL111" i="42"/>
  <c r="AR111" i="42"/>
  <c r="AP111" i="42"/>
  <c r="AO111" i="42"/>
  <c r="AN111" i="42"/>
  <c r="X111" i="42"/>
  <c r="T111" i="42"/>
  <c r="V111" i="42"/>
  <c r="U111" i="42"/>
  <c r="CN110" i="42"/>
  <c r="CL110" i="42"/>
  <c r="CK110" i="42"/>
  <c r="CJ110" i="42"/>
  <c r="BP110" i="42"/>
  <c r="BN110" i="42"/>
  <c r="BM110" i="42"/>
  <c r="BL110" i="42"/>
  <c r="AR110" i="42"/>
  <c r="AP110" i="42"/>
  <c r="AO110" i="42"/>
  <c r="AN110" i="42"/>
  <c r="X110" i="42"/>
  <c r="V110" i="42"/>
  <c r="U110" i="42"/>
  <c r="T110" i="42"/>
  <c r="CN109" i="42"/>
  <c r="CL109" i="42"/>
  <c r="CK109" i="42"/>
  <c r="CJ109" i="42"/>
  <c r="BP109" i="42"/>
  <c r="BN109" i="42"/>
  <c r="BM109" i="42"/>
  <c r="BL109" i="42"/>
  <c r="AR109" i="42"/>
  <c r="AP109" i="42"/>
  <c r="AO109" i="42"/>
  <c r="AN109" i="42"/>
  <c r="X109" i="42"/>
  <c r="V109" i="42"/>
  <c r="U109" i="42"/>
  <c r="T109" i="42"/>
  <c r="CN108" i="42"/>
  <c r="CL108" i="42"/>
  <c r="CK108" i="42"/>
  <c r="CJ108" i="42"/>
  <c r="BP108" i="42"/>
  <c r="BN108" i="42"/>
  <c r="BM108" i="42"/>
  <c r="BL108" i="42"/>
  <c r="AR108" i="42"/>
  <c r="AO108" i="42"/>
  <c r="AN108" i="42"/>
  <c r="AP108" i="42"/>
  <c r="X108" i="42"/>
  <c r="V108" i="42"/>
  <c r="U108" i="42"/>
  <c r="T108" i="42"/>
  <c r="CN107" i="42"/>
  <c r="CL107" i="42"/>
  <c r="CK107" i="42"/>
  <c r="CJ107" i="42"/>
  <c r="BP107" i="42"/>
  <c r="BN107" i="42"/>
  <c r="BM107" i="42"/>
  <c r="BL107" i="42"/>
  <c r="AR107" i="42"/>
  <c r="AP107" i="42"/>
  <c r="AN107" i="42"/>
  <c r="AO107" i="42"/>
  <c r="X107" i="42"/>
  <c r="U107" i="42"/>
  <c r="V107" i="42"/>
  <c r="T107" i="42"/>
  <c r="CN106" i="42"/>
  <c r="CL106" i="42"/>
  <c r="CK106" i="42"/>
  <c r="CJ106" i="42"/>
  <c r="BP106" i="42"/>
  <c r="BN106" i="42"/>
  <c r="BM106" i="42"/>
  <c r="BL106" i="42"/>
  <c r="AR106" i="42"/>
  <c r="AP106" i="42"/>
  <c r="AO106" i="42"/>
  <c r="AN106" i="42"/>
  <c r="X106" i="42"/>
  <c r="V106" i="42"/>
  <c r="U106" i="42"/>
  <c r="T106" i="42"/>
  <c r="CN105" i="42"/>
  <c r="CL105" i="42"/>
  <c r="CK105" i="42"/>
  <c r="CJ105" i="42"/>
  <c r="BP105" i="42"/>
  <c r="BN105" i="42"/>
  <c r="BM105" i="42"/>
  <c r="BL105" i="42"/>
  <c r="AR105" i="42"/>
  <c r="AP105" i="42"/>
  <c r="AO105" i="42"/>
  <c r="AN105" i="42"/>
  <c r="X105" i="42"/>
  <c r="V105" i="42"/>
  <c r="U105" i="42"/>
  <c r="T105" i="42"/>
  <c r="CN104" i="42"/>
  <c r="CL104" i="42"/>
  <c r="CK104" i="42"/>
  <c r="CJ104" i="42"/>
  <c r="BP104" i="42"/>
  <c r="BN104" i="42"/>
  <c r="BM104" i="42"/>
  <c r="BL104" i="42"/>
  <c r="AR104" i="42"/>
  <c r="AO104" i="42"/>
  <c r="AN104" i="42"/>
  <c r="AP104" i="42"/>
  <c r="X104" i="42"/>
  <c r="V104" i="42"/>
  <c r="U104" i="42"/>
  <c r="T104" i="42"/>
  <c r="CN103" i="42"/>
  <c r="CL103" i="42"/>
  <c r="CK103" i="42"/>
  <c r="CJ103" i="42"/>
  <c r="BP103" i="42"/>
  <c r="BN103" i="42"/>
  <c r="BM103" i="42"/>
  <c r="BL103" i="42"/>
  <c r="AR103" i="42"/>
  <c r="AP103" i="42"/>
  <c r="AO103" i="42"/>
  <c r="AN103" i="42"/>
  <c r="X103" i="42"/>
  <c r="AV103" i="42" s="1"/>
  <c r="T103" i="42"/>
  <c r="V103" i="42"/>
  <c r="U103" i="42"/>
  <c r="CN102" i="42"/>
  <c r="CL102" i="42"/>
  <c r="CK102" i="42"/>
  <c r="CJ102" i="42"/>
  <c r="BP102" i="42"/>
  <c r="BN102" i="42"/>
  <c r="BM102" i="42"/>
  <c r="BL102" i="42"/>
  <c r="AR102" i="42"/>
  <c r="AP102" i="42"/>
  <c r="AO102" i="42"/>
  <c r="AN102" i="42"/>
  <c r="X102" i="42"/>
  <c r="AV102" i="42" s="1"/>
  <c r="V102" i="42"/>
  <c r="U102" i="42"/>
  <c r="T102" i="42"/>
  <c r="CN101" i="42"/>
  <c r="CL101" i="42"/>
  <c r="CK101" i="42"/>
  <c r="CJ101" i="42"/>
  <c r="BP101" i="42"/>
  <c r="BN101" i="42"/>
  <c r="BM101" i="42"/>
  <c r="BL101" i="42"/>
  <c r="AR101" i="42"/>
  <c r="AP101" i="42"/>
  <c r="AO101" i="42"/>
  <c r="AN101" i="42"/>
  <c r="X101" i="42"/>
  <c r="AV101" i="42" s="1"/>
  <c r="V101" i="42"/>
  <c r="U101" i="42"/>
  <c r="T101" i="42"/>
  <c r="CN100" i="42"/>
  <c r="CL100" i="42"/>
  <c r="CK100" i="42"/>
  <c r="CJ100" i="42"/>
  <c r="BP100" i="42"/>
  <c r="BN100" i="42"/>
  <c r="BM100" i="42"/>
  <c r="BL100" i="42"/>
  <c r="AR100" i="42"/>
  <c r="AO100" i="42"/>
  <c r="AN100" i="42"/>
  <c r="AP100" i="42"/>
  <c r="X100" i="42"/>
  <c r="AV100" i="42" s="1"/>
  <c r="V100" i="42"/>
  <c r="U100" i="42"/>
  <c r="T100" i="42"/>
  <c r="CN99" i="42"/>
  <c r="CL99" i="42"/>
  <c r="CK99" i="42"/>
  <c r="CJ99" i="42"/>
  <c r="BP99" i="42"/>
  <c r="BN99" i="42"/>
  <c r="BM99" i="42"/>
  <c r="BL99" i="42"/>
  <c r="AR99" i="42"/>
  <c r="AP99" i="42"/>
  <c r="AO99" i="42"/>
  <c r="AN99" i="42"/>
  <c r="X99" i="42"/>
  <c r="V99" i="42"/>
  <c r="U99" i="42"/>
  <c r="T99" i="42"/>
  <c r="CN98" i="42"/>
  <c r="CL98" i="42"/>
  <c r="CK98" i="42"/>
  <c r="CJ98" i="42"/>
  <c r="BP98" i="42"/>
  <c r="BN98" i="42"/>
  <c r="BM98" i="42"/>
  <c r="BL98" i="42"/>
  <c r="AR98" i="42"/>
  <c r="AP98" i="42"/>
  <c r="AO98" i="42"/>
  <c r="AN98" i="42"/>
  <c r="X98" i="42"/>
  <c r="V98" i="42"/>
  <c r="U98" i="42"/>
  <c r="T98" i="42"/>
  <c r="CN97" i="42"/>
  <c r="CL97" i="42"/>
  <c r="CK97" i="42"/>
  <c r="CJ97" i="42"/>
  <c r="BP97" i="42"/>
  <c r="BN97" i="42"/>
  <c r="BM97" i="42"/>
  <c r="BL97" i="42"/>
  <c r="AR97" i="42"/>
  <c r="AP97" i="42"/>
  <c r="AO97" i="42"/>
  <c r="AN97" i="42"/>
  <c r="X97" i="42"/>
  <c r="AV97" i="42" s="1"/>
  <c r="V97" i="42"/>
  <c r="U97" i="42"/>
  <c r="T97" i="42"/>
  <c r="CN96" i="42"/>
  <c r="CL96" i="42"/>
  <c r="CK96" i="42"/>
  <c r="CJ96" i="42"/>
  <c r="BP96" i="42"/>
  <c r="BN96" i="42"/>
  <c r="BM96" i="42"/>
  <c r="BL96" i="42"/>
  <c r="AR96" i="42"/>
  <c r="AO96" i="42"/>
  <c r="AN96" i="42"/>
  <c r="AP96" i="42"/>
  <c r="X96" i="42"/>
  <c r="AV96" i="42" s="1"/>
  <c r="BT96" i="42" s="1"/>
  <c r="CR96" i="42" s="1"/>
  <c r="V96" i="42"/>
  <c r="U96" i="42"/>
  <c r="T96" i="42"/>
  <c r="CN95" i="42"/>
  <c r="CL95" i="42"/>
  <c r="CK95" i="42"/>
  <c r="CJ95" i="42"/>
  <c r="BP95" i="42"/>
  <c r="BN95" i="42"/>
  <c r="BM95" i="42"/>
  <c r="BL95" i="42"/>
  <c r="AR95" i="42"/>
  <c r="AP95" i="42"/>
  <c r="AO95" i="42"/>
  <c r="AN95" i="42"/>
  <c r="X95" i="42"/>
  <c r="AV95" i="42" s="1"/>
  <c r="BT95" i="42" s="1"/>
  <c r="CR95" i="42" s="1"/>
  <c r="T95" i="42"/>
  <c r="V95" i="42"/>
  <c r="U95" i="42"/>
  <c r="CN94" i="42"/>
  <c r="CL94" i="42"/>
  <c r="CK94" i="42"/>
  <c r="CJ94" i="42"/>
  <c r="BP94" i="42"/>
  <c r="BN94" i="42"/>
  <c r="BM94" i="42"/>
  <c r="BL94" i="42"/>
  <c r="AR94" i="42"/>
  <c r="AP94" i="42"/>
  <c r="AO94" i="42"/>
  <c r="AN94" i="42"/>
  <c r="X94" i="42"/>
  <c r="AV94" i="42" s="1"/>
  <c r="V94" i="42"/>
  <c r="U94" i="42"/>
  <c r="T94" i="42"/>
  <c r="CN93" i="42"/>
  <c r="CL93" i="42"/>
  <c r="CK93" i="42"/>
  <c r="CJ93" i="42"/>
  <c r="BP93" i="42"/>
  <c r="BN93" i="42"/>
  <c r="BM93" i="42"/>
  <c r="BL93" i="42"/>
  <c r="AR93" i="42"/>
  <c r="AP93" i="42"/>
  <c r="AO93" i="42"/>
  <c r="AN93" i="42"/>
  <c r="X93" i="42"/>
  <c r="AV93" i="42" s="1"/>
  <c r="V93" i="42"/>
  <c r="U93" i="42"/>
  <c r="T93" i="42"/>
  <c r="CN92" i="42"/>
  <c r="CL92" i="42"/>
  <c r="CK92" i="42"/>
  <c r="CJ92" i="42"/>
  <c r="BP92" i="42"/>
  <c r="BN92" i="42"/>
  <c r="BM92" i="42"/>
  <c r="BL92" i="42"/>
  <c r="AR92" i="42"/>
  <c r="AP92" i="42"/>
  <c r="AO92" i="42"/>
  <c r="AN92" i="42"/>
  <c r="X92" i="42"/>
  <c r="AV92" i="42" s="1"/>
  <c r="V92" i="42"/>
  <c r="U92" i="42"/>
  <c r="T92" i="42"/>
  <c r="CN91" i="42"/>
  <c r="CL91" i="42"/>
  <c r="CK91" i="42"/>
  <c r="CJ91" i="42"/>
  <c r="BP91" i="42"/>
  <c r="BN91" i="42"/>
  <c r="BM91" i="42"/>
  <c r="BL91" i="42"/>
  <c r="AR91" i="42"/>
  <c r="AP91" i="42"/>
  <c r="AO91" i="42"/>
  <c r="AN91" i="42"/>
  <c r="X91" i="42"/>
  <c r="AV91" i="42" s="1"/>
  <c r="V91" i="42"/>
  <c r="U91" i="42"/>
  <c r="T91" i="42"/>
  <c r="CN90" i="42"/>
  <c r="CL90" i="42"/>
  <c r="CK90" i="42"/>
  <c r="CJ90" i="42"/>
  <c r="BP90" i="42"/>
  <c r="BN90" i="42"/>
  <c r="BM90" i="42"/>
  <c r="BL90" i="42"/>
  <c r="AR90" i="42"/>
  <c r="AP90" i="42"/>
  <c r="AO90" i="42"/>
  <c r="AN90" i="42"/>
  <c r="X90" i="42"/>
  <c r="AV90" i="42" s="1"/>
  <c r="V90" i="42"/>
  <c r="U90" i="42"/>
  <c r="T90" i="42"/>
  <c r="CN89" i="42"/>
  <c r="CL89" i="42"/>
  <c r="CK89" i="42"/>
  <c r="CJ89" i="42"/>
  <c r="BP89" i="42"/>
  <c r="BN89" i="42"/>
  <c r="BM89" i="42"/>
  <c r="BL89" i="42"/>
  <c r="AR89" i="42"/>
  <c r="AP89" i="42"/>
  <c r="AO89" i="42"/>
  <c r="AN89" i="42"/>
  <c r="X89" i="42"/>
  <c r="AV89" i="42" s="1"/>
  <c r="V89" i="42"/>
  <c r="U89" i="42"/>
  <c r="T89" i="42"/>
  <c r="CN88" i="42"/>
  <c r="CL88" i="42"/>
  <c r="CK88" i="42"/>
  <c r="CJ88" i="42"/>
  <c r="BP88" i="42"/>
  <c r="BN88" i="42"/>
  <c r="BM88" i="42"/>
  <c r="BL88" i="42"/>
  <c r="AR88" i="42"/>
  <c r="AO88" i="42"/>
  <c r="AN88" i="42"/>
  <c r="AP88" i="42"/>
  <c r="X88" i="42"/>
  <c r="AV88" i="42" s="1"/>
  <c r="BT88" i="42" s="1"/>
  <c r="CR88" i="42" s="1"/>
  <c r="V88" i="42"/>
  <c r="U88" i="42"/>
  <c r="T88" i="42"/>
  <c r="CN87" i="42"/>
  <c r="CL87" i="42"/>
  <c r="CK87" i="42"/>
  <c r="CJ87" i="42"/>
  <c r="BP87" i="42"/>
  <c r="BN87" i="42"/>
  <c r="BM87" i="42"/>
  <c r="BL87" i="42"/>
  <c r="AR87" i="42"/>
  <c r="AP87" i="42"/>
  <c r="AO87" i="42"/>
  <c r="AN87" i="42"/>
  <c r="X87" i="42"/>
  <c r="AV87" i="42" s="1"/>
  <c r="BT87" i="42" s="1"/>
  <c r="CR87" i="42" s="1"/>
  <c r="T87" i="42"/>
  <c r="V87" i="42"/>
  <c r="U87" i="42"/>
  <c r="CN86" i="42"/>
  <c r="CL86" i="42"/>
  <c r="CK86" i="42"/>
  <c r="CJ86" i="42"/>
  <c r="BP86" i="42"/>
  <c r="BN86" i="42"/>
  <c r="BM86" i="42"/>
  <c r="BL86" i="42"/>
  <c r="AR86" i="42"/>
  <c r="AP86" i="42"/>
  <c r="AO86" i="42"/>
  <c r="AN86" i="42"/>
  <c r="X86" i="42"/>
  <c r="AV86" i="42" s="1"/>
  <c r="V86" i="42"/>
  <c r="U86" i="42"/>
  <c r="T86" i="42"/>
  <c r="CN85" i="42"/>
  <c r="CL85" i="42"/>
  <c r="CK85" i="42"/>
  <c r="CJ85" i="42"/>
  <c r="BP85" i="42"/>
  <c r="BN85" i="42"/>
  <c r="BM85" i="42"/>
  <c r="BL85" i="42"/>
  <c r="AR85" i="42"/>
  <c r="AP85" i="42"/>
  <c r="AO85" i="42"/>
  <c r="AN85" i="42"/>
  <c r="X85" i="42"/>
  <c r="AV85" i="42" s="1"/>
  <c r="V85" i="42"/>
  <c r="U85" i="42"/>
  <c r="T85" i="42"/>
  <c r="CN84" i="42"/>
  <c r="CL84" i="42"/>
  <c r="CK84" i="42"/>
  <c r="CJ84" i="42"/>
  <c r="BP84" i="42"/>
  <c r="BN84" i="42"/>
  <c r="BM84" i="42"/>
  <c r="BL84" i="42"/>
  <c r="AR84" i="42"/>
  <c r="AP84" i="42"/>
  <c r="AO84" i="42"/>
  <c r="AN84" i="42"/>
  <c r="X84" i="42"/>
  <c r="AV84" i="42" s="1"/>
  <c r="V84" i="42"/>
  <c r="U84" i="42"/>
  <c r="T84" i="42"/>
  <c r="CN83" i="42"/>
  <c r="CL83" i="42"/>
  <c r="CK83" i="42"/>
  <c r="CJ83" i="42"/>
  <c r="BP83" i="42"/>
  <c r="BN83" i="42"/>
  <c r="BM83" i="42"/>
  <c r="BL83" i="42"/>
  <c r="AR83" i="42"/>
  <c r="AP83" i="42"/>
  <c r="AO83" i="42"/>
  <c r="AN83" i="42"/>
  <c r="X83" i="42"/>
  <c r="AV83" i="42" s="1"/>
  <c r="V83" i="42"/>
  <c r="U83" i="42"/>
  <c r="T83" i="42"/>
  <c r="AR82" i="42"/>
  <c r="AV82" i="42" s="1"/>
  <c r="AO82" i="42"/>
  <c r="AN82" i="42"/>
  <c r="AP82" i="42"/>
  <c r="CN81" i="42"/>
  <c r="CL81" i="42"/>
  <c r="CK81" i="42"/>
  <c r="CJ81" i="42"/>
  <c r="BP81" i="42"/>
  <c r="BN81" i="42"/>
  <c r="BM81" i="42"/>
  <c r="BL81" i="42"/>
  <c r="AR81" i="42"/>
  <c r="AP81" i="42"/>
  <c r="AO81" i="42"/>
  <c r="AN81" i="42"/>
  <c r="X81" i="42"/>
  <c r="T81" i="42"/>
  <c r="V81" i="42"/>
  <c r="U81" i="42"/>
  <c r="CN80" i="42"/>
  <c r="CL80" i="42"/>
  <c r="CK80" i="42"/>
  <c r="CJ80" i="42"/>
  <c r="BP80" i="42"/>
  <c r="BN80" i="42"/>
  <c r="BM80" i="42"/>
  <c r="BL80" i="42"/>
  <c r="AR80" i="42"/>
  <c r="AP80" i="42"/>
  <c r="AO80" i="42"/>
  <c r="AN80" i="42"/>
  <c r="X80" i="42"/>
  <c r="V80" i="42"/>
  <c r="U80" i="42"/>
  <c r="T80" i="42"/>
  <c r="CN79" i="42"/>
  <c r="CL79" i="42"/>
  <c r="CK79" i="42"/>
  <c r="CJ79" i="42"/>
  <c r="BP79" i="42"/>
  <c r="BN79" i="42"/>
  <c r="BM79" i="42"/>
  <c r="BL79" i="42"/>
  <c r="AR79" i="42"/>
  <c r="AP79" i="42"/>
  <c r="AO79" i="42"/>
  <c r="AN79" i="42"/>
  <c r="X79" i="42"/>
  <c r="V79" i="42"/>
  <c r="U79" i="42"/>
  <c r="T79" i="42"/>
  <c r="CN78" i="42"/>
  <c r="CL78" i="42"/>
  <c r="CK78" i="42"/>
  <c r="CJ78" i="42"/>
  <c r="BP78" i="42"/>
  <c r="BN78" i="42"/>
  <c r="BM78" i="42"/>
  <c r="BL78" i="42"/>
  <c r="AR78" i="42"/>
  <c r="AP78" i="42"/>
  <c r="AO78" i="42"/>
  <c r="AN78" i="42"/>
  <c r="X78" i="42"/>
  <c r="V78" i="42"/>
  <c r="U78" i="42"/>
  <c r="T78" i="42"/>
  <c r="CN77" i="42"/>
  <c r="CL77" i="42"/>
  <c r="CK77" i="42"/>
  <c r="CJ77" i="42"/>
  <c r="BP77" i="42"/>
  <c r="BN77" i="42"/>
  <c r="BM77" i="42"/>
  <c r="BL77" i="42"/>
  <c r="AR77" i="42"/>
  <c r="AP77" i="42"/>
  <c r="AO77" i="42"/>
  <c r="AN77" i="42"/>
  <c r="X77" i="42"/>
  <c r="V77" i="42"/>
  <c r="U77" i="42"/>
  <c r="T77" i="42"/>
  <c r="AR76" i="42"/>
  <c r="AV76" i="42" s="1"/>
  <c r="AN76" i="42"/>
  <c r="AP76" i="42"/>
  <c r="AO76" i="42"/>
  <c r="CN75" i="42"/>
  <c r="CL75" i="42"/>
  <c r="CK75" i="42"/>
  <c r="CJ75" i="42"/>
  <c r="BP75" i="42"/>
  <c r="BN75" i="42"/>
  <c r="BM75" i="42"/>
  <c r="BL75" i="42"/>
  <c r="AR75" i="42"/>
  <c r="AP75" i="42"/>
  <c r="AO75" i="42"/>
  <c r="AN75" i="42"/>
  <c r="X75" i="42"/>
  <c r="V75" i="42"/>
  <c r="U75" i="42"/>
  <c r="T75" i="42"/>
  <c r="CN74" i="42"/>
  <c r="CL74" i="42"/>
  <c r="CK74" i="42"/>
  <c r="CJ74" i="42"/>
  <c r="BP74" i="42"/>
  <c r="BN74" i="42"/>
  <c r="BM74" i="42"/>
  <c r="BL74" i="42"/>
  <c r="AR74" i="42"/>
  <c r="AP74" i="42"/>
  <c r="AO74" i="42"/>
  <c r="AN74" i="42"/>
  <c r="X74" i="42"/>
  <c r="V74" i="42"/>
  <c r="U74" i="42"/>
  <c r="T74" i="42"/>
  <c r="CN73" i="42"/>
  <c r="CL73" i="42"/>
  <c r="CK73" i="42"/>
  <c r="CJ73" i="42"/>
  <c r="BP73" i="42"/>
  <c r="BN73" i="42"/>
  <c r="BM73" i="42"/>
  <c r="BL73" i="42"/>
  <c r="AR73" i="42"/>
  <c r="AP73" i="42"/>
  <c r="AO73" i="42"/>
  <c r="AN73" i="42"/>
  <c r="X73" i="42"/>
  <c r="V73" i="42"/>
  <c r="U73" i="42"/>
  <c r="T73" i="42"/>
  <c r="CN72" i="42"/>
  <c r="CL72" i="42"/>
  <c r="CK72" i="42"/>
  <c r="CJ72" i="42"/>
  <c r="BP72" i="42"/>
  <c r="BN72" i="42"/>
  <c r="BM72" i="42"/>
  <c r="BL72" i="42"/>
  <c r="AR72" i="42"/>
  <c r="AP72" i="42"/>
  <c r="AO72" i="42"/>
  <c r="AN72" i="42"/>
  <c r="X72" i="42"/>
  <c r="V72" i="42"/>
  <c r="U72" i="42"/>
  <c r="T72" i="42"/>
  <c r="CN71" i="42"/>
  <c r="CL71" i="42"/>
  <c r="CK71" i="42"/>
  <c r="CJ71" i="42"/>
  <c r="BP71" i="42"/>
  <c r="BN71" i="42"/>
  <c r="BM71" i="42"/>
  <c r="BL71" i="42"/>
  <c r="AR71" i="42"/>
  <c r="AP71" i="42"/>
  <c r="AO71" i="42"/>
  <c r="AN71" i="42"/>
  <c r="X71" i="42"/>
  <c r="V71" i="42"/>
  <c r="U71" i="42"/>
  <c r="T71" i="42"/>
  <c r="CN70" i="42"/>
  <c r="CL70" i="42"/>
  <c r="CK70" i="42"/>
  <c r="CJ70" i="42"/>
  <c r="BP70" i="42"/>
  <c r="BN70" i="42"/>
  <c r="BM70" i="42"/>
  <c r="BL70" i="42"/>
  <c r="AR70" i="42"/>
  <c r="AO70" i="42"/>
  <c r="AN70" i="42"/>
  <c r="AP70" i="42"/>
  <c r="X70" i="42"/>
  <c r="V70" i="42"/>
  <c r="U70" i="42"/>
  <c r="T70" i="42"/>
  <c r="CN69" i="42"/>
  <c r="CL69" i="42"/>
  <c r="CK69" i="42"/>
  <c r="CJ69" i="42"/>
  <c r="BP69" i="42"/>
  <c r="BN69" i="42"/>
  <c r="BM69" i="42"/>
  <c r="BL69" i="42"/>
  <c r="AR69" i="42"/>
  <c r="AN69" i="42"/>
  <c r="AP69" i="42"/>
  <c r="AO69" i="42"/>
  <c r="X69" i="42"/>
  <c r="U69" i="42"/>
  <c r="T69" i="42"/>
  <c r="V69" i="42"/>
  <c r="CN68" i="42"/>
  <c r="CL68" i="42"/>
  <c r="CK68" i="42"/>
  <c r="CJ68" i="42"/>
  <c r="BP68" i="42"/>
  <c r="BN68" i="42"/>
  <c r="BM68" i="42"/>
  <c r="BL68" i="42"/>
  <c r="AR68" i="42"/>
  <c r="AP68" i="42"/>
  <c r="AO68" i="42"/>
  <c r="AN68" i="42"/>
  <c r="X68" i="42"/>
  <c r="T68" i="42"/>
  <c r="V68" i="42"/>
  <c r="U68" i="42"/>
  <c r="CN67" i="42"/>
  <c r="CL67" i="42"/>
  <c r="CK67" i="42"/>
  <c r="CJ67" i="42"/>
  <c r="BP67" i="42"/>
  <c r="BN67" i="42"/>
  <c r="BM67" i="42"/>
  <c r="BL67" i="42"/>
  <c r="AR67" i="42"/>
  <c r="AP67" i="42"/>
  <c r="AO67" i="42"/>
  <c r="AN67" i="42"/>
  <c r="X67" i="42"/>
  <c r="V67" i="42"/>
  <c r="U67" i="42"/>
  <c r="T67" i="42"/>
  <c r="CN66" i="42"/>
  <c r="CL66" i="42"/>
  <c r="CK66" i="42"/>
  <c r="CJ66" i="42"/>
  <c r="BP66" i="42"/>
  <c r="BN66" i="42"/>
  <c r="BM66" i="42"/>
  <c r="BL66" i="42"/>
  <c r="AR66" i="42"/>
  <c r="AP66" i="42"/>
  <c r="AO66" i="42"/>
  <c r="AN66" i="42"/>
  <c r="X66" i="42"/>
  <c r="V66" i="42"/>
  <c r="U66" i="42"/>
  <c r="T66" i="42"/>
  <c r="CN65" i="42"/>
  <c r="CL65" i="42"/>
  <c r="CK65" i="42"/>
  <c r="CJ65" i="42"/>
  <c r="BP65" i="42"/>
  <c r="BN65" i="42"/>
  <c r="BM65" i="42"/>
  <c r="BL65" i="42"/>
  <c r="AR65" i="42"/>
  <c r="AP65" i="42"/>
  <c r="AO65" i="42"/>
  <c r="AN65" i="42"/>
  <c r="X65" i="42"/>
  <c r="V65" i="42"/>
  <c r="U65" i="42"/>
  <c r="T65" i="42"/>
  <c r="CN64" i="42"/>
  <c r="CL64" i="42"/>
  <c r="CK64" i="42"/>
  <c r="CJ64" i="42"/>
  <c r="BP64" i="42"/>
  <c r="BN64" i="42"/>
  <c r="BM64" i="42"/>
  <c r="BL64" i="42"/>
  <c r="AR64" i="42"/>
  <c r="AP64" i="42"/>
  <c r="AO64" i="42"/>
  <c r="AN64" i="42"/>
  <c r="X64" i="42"/>
  <c r="V64" i="42"/>
  <c r="U64" i="42"/>
  <c r="T64" i="42"/>
  <c r="B64" i="42"/>
  <c r="CN63" i="42"/>
  <c r="CL63" i="42"/>
  <c r="CK63" i="42"/>
  <c r="CJ63" i="42"/>
  <c r="BP63" i="42"/>
  <c r="BN63" i="42"/>
  <c r="BM63" i="42"/>
  <c r="BL63" i="42"/>
  <c r="AR63" i="42"/>
  <c r="AP63" i="42"/>
  <c r="AO63" i="42"/>
  <c r="AN63" i="42"/>
  <c r="X63" i="42"/>
  <c r="V63" i="42"/>
  <c r="U63" i="42"/>
  <c r="T63" i="42"/>
  <c r="B63" i="42"/>
  <c r="CN62" i="42"/>
  <c r="CL62" i="42"/>
  <c r="CK62" i="42"/>
  <c r="CJ62" i="42"/>
  <c r="BP62" i="42"/>
  <c r="BN62" i="42"/>
  <c r="BM62" i="42"/>
  <c r="BL62" i="42"/>
  <c r="AR62" i="42"/>
  <c r="AP62" i="42"/>
  <c r="AO62" i="42"/>
  <c r="AN62" i="42"/>
  <c r="X62" i="42"/>
  <c r="V62" i="42"/>
  <c r="U62" i="42"/>
  <c r="T62" i="42"/>
  <c r="B62" i="42"/>
  <c r="CN61" i="42"/>
  <c r="CL61" i="42"/>
  <c r="CK61" i="42"/>
  <c r="CJ61" i="42"/>
  <c r="BP61" i="42"/>
  <c r="BN61" i="42"/>
  <c r="BM61" i="42"/>
  <c r="BL61" i="42"/>
  <c r="AR61" i="42"/>
  <c r="AP61" i="42"/>
  <c r="AO61" i="42"/>
  <c r="AN61" i="42"/>
  <c r="X61" i="42"/>
  <c r="V61" i="42"/>
  <c r="U61" i="42"/>
  <c r="T61" i="42"/>
  <c r="CN60" i="42"/>
  <c r="CL60" i="42"/>
  <c r="CK60" i="42"/>
  <c r="CJ60" i="42"/>
  <c r="BP60" i="42"/>
  <c r="BN60" i="42"/>
  <c r="BM60" i="42"/>
  <c r="BL60" i="42"/>
  <c r="AR60" i="42"/>
  <c r="AP60" i="42"/>
  <c r="AO60" i="42"/>
  <c r="AN60" i="42"/>
  <c r="X60" i="42"/>
  <c r="V60" i="42"/>
  <c r="U60" i="42"/>
  <c r="T60" i="42"/>
  <c r="CN59" i="42"/>
  <c r="CL59" i="42"/>
  <c r="CK59" i="42"/>
  <c r="CJ59" i="42"/>
  <c r="BP59" i="42"/>
  <c r="BN59" i="42"/>
  <c r="BM59" i="42"/>
  <c r="BL59" i="42"/>
  <c r="AR59" i="42"/>
  <c r="AO59" i="42"/>
  <c r="AN59" i="42"/>
  <c r="AP59" i="42"/>
  <c r="X59" i="42"/>
  <c r="V59" i="42"/>
  <c r="U59" i="42"/>
  <c r="T59" i="42"/>
  <c r="B59" i="42"/>
  <c r="CN58" i="42"/>
  <c r="CL58" i="42"/>
  <c r="CK58" i="42"/>
  <c r="CJ58" i="42"/>
  <c r="BP58" i="42"/>
  <c r="BN58" i="42"/>
  <c r="BM58" i="42"/>
  <c r="BL58" i="42"/>
  <c r="AR58" i="42"/>
  <c r="AO58" i="42"/>
  <c r="AN58" i="42"/>
  <c r="AP58" i="42"/>
  <c r="X58" i="42"/>
  <c r="V58" i="42"/>
  <c r="U58" i="42"/>
  <c r="T58" i="42"/>
  <c r="CN57" i="42"/>
  <c r="CL57" i="42"/>
  <c r="CK57" i="42"/>
  <c r="CJ57" i="42"/>
  <c r="BP57" i="42"/>
  <c r="BN57" i="42"/>
  <c r="BM57" i="42"/>
  <c r="BL57" i="42"/>
  <c r="AR57" i="42"/>
  <c r="AN57" i="42"/>
  <c r="AP57" i="42"/>
  <c r="AO57" i="42"/>
  <c r="X57" i="42"/>
  <c r="U57" i="42"/>
  <c r="T57" i="42"/>
  <c r="V57" i="42"/>
  <c r="CN56" i="42"/>
  <c r="CL56" i="42"/>
  <c r="CK56" i="42"/>
  <c r="CJ56" i="42"/>
  <c r="BP56" i="42"/>
  <c r="BN56" i="42"/>
  <c r="BM56" i="42"/>
  <c r="BL56" i="42"/>
  <c r="AR56" i="42"/>
  <c r="AP56" i="42"/>
  <c r="AO56" i="42"/>
  <c r="AN56" i="42"/>
  <c r="X56" i="42"/>
  <c r="T56" i="42"/>
  <c r="V56" i="42"/>
  <c r="U56" i="42"/>
  <c r="CN55" i="42"/>
  <c r="CL55" i="42"/>
  <c r="CK55" i="42"/>
  <c r="CJ55" i="42"/>
  <c r="BP55" i="42"/>
  <c r="BN55" i="42"/>
  <c r="BM55" i="42"/>
  <c r="BL55" i="42"/>
  <c r="AR55" i="42"/>
  <c r="AO55" i="42"/>
  <c r="AP55" i="42"/>
  <c r="AN55" i="42"/>
  <c r="X55" i="42"/>
  <c r="V55" i="42"/>
  <c r="U55" i="42"/>
  <c r="T55" i="42"/>
  <c r="CN54" i="42"/>
  <c r="CL54" i="42"/>
  <c r="CK54" i="42"/>
  <c r="CJ54" i="42"/>
  <c r="BP54" i="42"/>
  <c r="BN54" i="42"/>
  <c r="BM54" i="42"/>
  <c r="BL54" i="42"/>
  <c r="AR54" i="42"/>
  <c r="AP54" i="42"/>
  <c r="AO54" i="42"/>
  <c r="AN54" i="42"/>
  <c r="X54" i="42"/>
  <c r="V54" i="42"/>
  <c r="U54" i="42"/>
  <c r="T54" i="42"/>
  <c r="CN53" i="42"/>
  <c r="CL53" i="42"/>
  <c r="CK53" i="42"/>
  <c r="CJ53" i="42"/>
  <c r="BP53" i="42"/>
  <c r="BN53" i="42"/>
  <c r="BM53" i="42"/>
  <c r="BL53" i="42"/>
  <c r="AR53" i="42"/>
  <c r="AP53" i="42"/>
  <c r="AO53" i="42"/>
  <c r="AN53" i="42"/>
  <c r="X53" i="42"/>
  <c r="V53" i="42"/>
  <c r="U53" i="42"/>
  <c r="T53" i="42"/>
  <c r="CN52" i="42"/>
  <c r="CL52" i="42"/>
  <c r="CK52" i="42"/>
  <c r="CJ52" i="42"/>
  <c r="BP52" i="42"/>
  <c r="BN52" i="42"/>
  <c r="BM52" i="42"/>
  <c r="BL52" i="42"/>
  <c r="AR52" i="42"/>
  <c r="AP52" i="42"/>
  <c r="AO52" i="42"/>
  <c r="AN52" i="42"/>
  <c r="X52" i="42"/>
  <c r="V52" i="42"/>
  <c r="U52" i="42"/>
  <c r="T52" i="42"/>
  <c r="CN51" i="42"/>
  <c r="CL51" i="42"/>
  <c r="CK51" i="42"/>
  <c r="CJ51" i="42"/>
  <c r="BP51" i="42"/>
  <c r="BN51" i="42"/>
  <c r="BM51" i="42"/>
  <c r="BL51" i="42"/>
  <c r="AR51" i="42"/>
  <c r="AP51" i="42"/>
  <c r="AO51" i="42"/>
  <c r="AN51" i="42"/>
  <c r="X51" i="42"/>
  <c r="V51" i="42"/>
  <c r="U51" i="42"/>
  <c r="T51" i="42"/>
  <c r="CN50" i="42"/>
  <c r="CL50" i="42"/>
  <c r="CK50" i="42"/>
  <c r="CJ50" i="42"/>
  <c r="BP50" i="42"/>
  <c r="BN50" i="42"/>
  <c r="BM50" i="42"/>
  <c r="BL50" i="42"/>
  <c r="AR50" i="42"/>
  <c r="AO50" i="42"/>
  <c r="AN50" i="42"/>
  <c r="AP50" i="42"/>
  <c r="X50" i="42"/>
  <c r="V50" i="42"/>
  <c r="U50" i="42"/>
  <c r="T50" i="42"/>
  <c r="CN49" i="42"/>
  <c r="CL49" i="42"/>
  <c r="CK49" i="42"/>
  <c r="CJ49" i="42"/>
  <c r="BP49" i="42"/>
  <c r="BN49" i="42"/>
  <c r="BM49" i="42"/>
  <c r="BL49" i="42"/>
  <c r="AR49" i="42"/>
  <c r="AN49" i="42"/>
  <c r="AP49" i="42"/>
  <c r="AO49" i="42"/>
  <c r="X49" i="42"/>
  <c r="U49" i="42"/>
  <c r="T49" i="42"/>
  <c r="V49" i="42"/>
  <c r="CN48" i="42"/>
  <c r="CL48" i="42"/>
  <c r="CK48" i="42"/>
  <c r="CJ48" i="42"/>
  <c r="BP48" i="42"/>
  <c r="BN48" i="42"/>
  <c r="BM48" i="42"/>
  <c r="BL48" i="42"/>
  <c r="AR48" i="42"/>
  <c r="AP48" i="42"/>
  <c r="AO48" i="42"/>
  <c r="AN48" i="42"/>
  <c r="X48" i="42"/>
  <c r="T48" i="42"/>
  <c r="V48" i="42"/>
  <c r="U48" i="42"/>
  <c r="CN47" i="42"/>
  <c r="CL47" i="42"/>
  <c r="CK47" i="42"/>
  <c r="CJ47" i="42"/>
  <c r="BP47" i="42"/>
  <c r="BN47" i="42"/>
  <c r="BM47" i="42"/>
  <c r="BL47" i="42"/>
  <c r="AR47" i="42"/>
  <c r="AO47" i="42"/>
  <c r="AP47" i="42"/>
  <c r="AN47" i="42"/>
  <c r="X47" i="42"/>
  <c r="V47" i="42"/>
  <c r="U47" i="42"/>
  <c r="T47" i="42"/>
  <c r="CN46" i="42"/>
  <c r="CL46" i="42"/>
  <c r="CK46" i="42"/>
  <c r="CJ46" i="42"/>
  <c r="BP46" i="42"/>
  <c r="BN46" i="42"/>
  <c r="BM46" i="42"/>
  <c r="BL46" i="42"/>
  <c r="AR46" i="42"/>
  <c r="AP46" i="42"/>
  <c r="AO46" i="42"/>
  <c r="AN46" i="42"/>
  <c r="X46" i="42"/>
  <c r="V46" i="42"/>
  <c r="U46" i="42"/>
  <c r="T46" i="42"/>
  <c r="CN45" i="42"/>
  <c r="CL45" i="42"/>
  <c r="CK45" i="42"/>
  <c r="CJ45" i="42"/>
  <c r="BP45" i="42"/>
  <c r="BN45" i="42"/>
  <c r="BM45" i="42"/>
  <c r="BL45" i="42"/>
  <c r="AR45" i="42"/>
  <c r="AP45" i="42"/>
  <c r="AO45" i="42"/>
  <c r="AN45" i="42"/>
  <c r="X45" i="42"/>
  <c r="V45" i="42"/>
  <c r="U45" i="42"/>
  <c r="T45" i="42"/>
  <c r="CN44" i="42"/>
  <c r="CL44" i="42"/>
  <c r="CK44" i="42"/>
  <c r="CJ44" i="42"/>
  <c r="BP44" i="42"/>
  <c r="BN44" i="42"/>
  <c r="BM44" i="42"/>
  <c r="BL44" i="42"/>
  <c r="AR44" i="42"/>
  <c r="AP44" i="42"/>
  <c r="AO44" i="42"/>
  <c r="AN44" i="42"/>
  <c r="X44" i="42"/>
  <c r="V44" i="42"/>
  <c r="U44" i="42"/>
  <c r="T44" i="42"/>
  <c r="CN43" i="42"/>
  <c r="CL43" i="42"/>
  <c r="CK43" i="42"/>
  <c r="CJ43" i="42"/>
  <c r="BP43" i="42"/>
  <c r="BN43" i="42"/>
  <c r="BM43" i="42"/>
  <c r="BL43" i="42"/>
  <c r="AR43" i="42"/>
  <c r="AP43" i="42"/>
  <c r="AO43" i="42"/>
  <c r="AN43" i="42"/>
  <c r="X43" i="42"/>
  <c r="V43" i="42"/>
  <c r="U43" i="42"/>
  <c r="T43" i="42"/>
  <c r="CN42" i="42"/>
  <c r="CL42" i="42"/>
  <c r="CK42" i="42"/>
  <c r="CJ42" i="42"/>
  <c r="BP42" i="42"/>
  <c r="BN42" i="42"/>
  <c r="BM42" i="42"/>
  <c r="BL42" i="42"/>
  <c r="AR42" i="42"/>
  <c r="AP42" i="42"/>
  <c r="AO42" i="42"/>
  <c r="AN42" i="42"/>
  <c r="X42" i="42"/>
  <c r="V42" i="42"/>
  <c r="U42" i="42"/>
  <c r="T42" i="42"/>
  <c r="CN41" i="42"/>
  <c r="CL41" i="42"/>
  <c r="CK41" i="42"/>
  <c r="CJ41" i="42"/>
  <c r="BP41" i="42"/>
  <c r="BN41" i="42"/>
  <c r="BM41" i="42"/>
  <c r="BL41" i="42"/>
  <c r="AR41" i="42"/>
  <c r="AN41" i="42"/>
  <c r="AP41" i="42"/>
  <c r="AO41" i="42"/>
  <c r="X41" i="42"/>
  <c r="U41" i="42"/>
  <c r="T41" i="42"/>
  <c r="V41" i="42"/>
  <c r="CN40" i="42"/>
  <c r="CL40" i="42"/>
  <c r="CK40" i="42"/>
  <c r="CJ40" i="42"/>
  <c r="BP40" i="42"/>
  <c r="BN40" i="42"/>
  <c r="BM40" i="42"/>
  <c r="BL40" i="42"/>
  <c r="AR40" i="42"/>
  <c r="AN40" i="42"/>
  <c r="AP40" i="42"/>
  <c r="AO40" i="42"/>
  <c r="X40" i="42"/>
  <c r="T40" i="42"/>
  <c r="V40" i="42"/>
  <c r="U40" i="42"/>
  <c r="CN39" i="42"/>
  <c r="CL39" i="42"/>
  <c r="CK39" i="42"/>
  <c r="CJ39" i="42"/>
  <c r="BP39" i="42"/>
  <c r="BN39" i="42"/>
  <c r="BM39" i="42"/>
  <c r="BL39" i="42"/>
  <c r="AR39" i="42"/>
  <c r="AP39" i="42"/>
  <c r="AO39" i="42"/>
  <c r="AN39" i="42"/>
  <c r="X39" i="42"/>
  <c r="V39" i="42"/>
  <c r="U39" i="42"/>
  <c r="T39" i="42"/>
  <c r="CN38" i="42"/>
  <c r="CL38" i="42"/>
  <c r="CK38" i="42"/>
  <c r="CJ38" i="42"/>
  <c r="BP38" i="42"/>
  <c r="BN38" i="42"/>
  <c r="BM38" i="42"/>
  <c r="BL38" i="42"/>
  <c r="AR38" i="42"/>
  <c r="AP38" i="42"/>
  <c r="AO38" i="42"/>
  <c r="AN38" i="42"/>
  <c r="X38" i="42"/>
  <c r="V38" i="42"/>
  <c r="U38" i="42"/>
  <c r="T38" i="42"/>
  <c r="CN37" i="42"/>
  <c r="CL37" i="42"/>
  <c r="CK37" i="42"/>
  <c r="CJ37" i="42"/>
  <c r="BP37" i="42"/>
  <c r="BN37" i="42"/>
  <c r="BM37" i="42"/>
  <c r="BL37" i="42"/>
  <c r="AR37" i="42"/>
  <c r="AO37" i="42"/>
  <c r="AN37" i="42"/>
  <c r="AP37" i="42"/>
  <c r="X37" i="42"/>
  <c r="U37" i="42"/>
  <c r="T37" i="42"/>
  <c r="V37" i="42"/>
  <c r="CN36" i="42"/>
  <c r="CL36" i="42"/>
  <c r="CK36" i="42"/>
  <c r="CJ36" i="42"/>
  <c r="BP36" i="42"/>
  <c r="BN36" i="42"/>
  <c r="BM36" i="42"/>
  <c r="BL36" i="42"/>
  <c r="AR36" i="42"/>
  <c r="AP36" i="42"/>
  <c r="AO36" i="42"/>
  <c r="AN36" i="42"/>
  <c r="X36" i="42"/>
  <c r="T36" i="42"/>
  <c r="V36" i="42"/>
  <c r="U36" i="42"/>
  <c r="CN35" i="42"/>
  <c r="CL35" i="42"/>
  <c r="CK35" i="42"/>
  <c r="CJ35" i="42"/>
  <c r="BP35" i="42"/>
  <c r="BN35" i="42"/>
  <c r="BM35" i="42"/>
  <c r="BL35" i="42"/>
  <c r="AR35" i="42"/>
  <c r="AP35" i="42"/>
  <c r="AO35" i="42"/>
  <c r="AN35" i="42"/>
  <c r="X35" i="42"/>
  <c r="V35" i="42"/>
  <c r="U35" i="42"/>
  <c r="T35" i="42"/>
  <c r="CN34" i="42"/>
  <c r="CL34" i="42"/>
  <c r="CK34" i="42"/>
  <c r="CJ34" i="42"/>
  <c r="BP34" i="42"/>
  <c r="BN34" i="42"/>
  <c r="BM34" i="42"/>
  <c r="BL34" i="42"/>
  <c r="AR34" i="42"/>
  <c r="AP34" i="42"/>
  <c r="AO34" i="42"/>
  <c r="AN34" i="42"/>
  <c r="X34" i="42"/>
  <c r="V34" i="42"/>
  <c r="U34" i="42"/>
  <c r="T34" i="42"/>
  <c r="CN33" i="42"/>
  <c r="CL33" i="42"/>
  <c r="CK33" i="42"/>
  <c r="CJ33" i="42"/>
  <c r="BP33" i="42"/>
  <c r="BN33" i="42"/>
  <c r="BM33" i="42"/>
  <c r="BL33" i="42"/>
  <c r="AR33" i="42"/>
  <c r="AO33" i="42"/>
  <c r="AN33" i="42"/>
  <c r="AP33" i="42"/>
  <c r="X33" i="42"/>
  <c r="V33" i="42"/>
  <c r="U33" i="42"/>
  <c r="T33" i="42"/>
  <c r="CN32" i="42"/>
  <c r="CL32" i="42"/>
  <c r="CK32" i="42"/>
  <c r="CJ32" i="42"/>
  <c r="BP32" i="42"/>
  <c r="BN32" i="42"/>
  <c r="BM32" i="42"/>
  <c r="BL32" i="42"/>
  <c r="AR32" i="42"/>
  <c r="AP32" i="42"/>
  <c r="AO32" i="42"/>
  <c r="AN32" i="42"/>
  <c r="X32" i="42"/>
  <c r="T32" i="42"/>
  <c r="V32" i="42"/>
  <c r="U32" i="42"/>
  <c r="CN31" i="42"/>
  <c r="CL31" i="42"/>
  <c r="CK31" i="42"/>
  <c r="CJ31" i="42"/>
  <c r="BP31" i="42"/>
  <c r="BN31" i="42"/>
  <c r="BM31" i="42"/>
  <c r="BL31" i="42"/>
  <c r="AR31" i="42"/>
  <c r="AP31" i="42"/>
  <c r="AO31" i="42"/>
  <c r="AN31" i="42"/>
  <c r="X31" i="42"/>
  <c r="V31" i="42"/>
  <c r="U31" i="42"/>
  <c r="T31" i="42"/>
  <c r="CN30" i="42"/>
  <c r="CL30" i="42"/>
  <c r="CK30" i="42"/>
  <c r="CJ30" i="42"/>
  <c r="BP30" i="42"/>
  <c r="BN30" i="42"/>
  <c r="BM30" i="42"/>
  <c r="BL30" i="42"/>
  <c r="AR30" i="42"/>
  <c r="AP30" i="42"/>
  <c r="AO30" i="42"/>
  <c r="AN30" i="42"/>
  <c r="X30" i="42"/>
  <c r="V30" i="42"/>
  <c r="U30" i="42"/>
  <c r="T30" i="42"/>
  <c r="CN29" i="42"/>
  <c r="CL29" i="42"/>
  <c r="CK29" i="42"/>
  <c r="CJ29" i="42"/>
  <c r="BP29" i="42"/>
  <c r="BN29" i="42"/>
  <c r="BM29" i="42"/>
  <c r="BL29" i="42"/>
  <c r="AR29" i="42"/>
  <c r="AO29" i="42"/>
  <c r="AN29" i="42"/>
  <c r="AP29" i="42"/>
  <c r="X29" i="42"/>
  <c r="U29" i="42"/>
  <c r="T29" i="42"/>
  <c r="V29" i="42"/>
  <c r="CN28" i="42"/>
  <c r="CL28" i="42"/>
  <c r="CK28" i="42"/>
  <c r="CJ28" i="42"/>
  <c r="BP28" i="42"/>
  <c r="BN28" i="42"/>
  <c r="BM28" i="42"/>
  <c r="BL28" i="42"/>
  <c r="AR28" i="42"/>
  <c r="AP28" i="42"/>
  <c r="AO28" i="42"/>
  <c r="AN28" i="42"/>
  <c r="X28" i="42"/>
  <c r="T28" i="42"/>
  <c r="V28" i="42"/>
  <c r="U28" i="42"/>
  <c r="CN27" i="42"/>
  <c r="CL27" i="42"/>
  <c r="CK27" i="42"/>
  <c r="CJ27" i="42"/>
  <c r="BP27" i="42"/>
  <c r="BN27" i="42"/>
  <c r="BM27" i="42"/>
  <c r="BL27" i="42"/>
  <c r="AR27" i="42"/>
  <c r="AP27" i="42"/>
  <c r="AO27" i="42"/>
  <c r="AN27" i="42"/>
  <c r="X27" i="42"/>
  <c r="V27" i="42"/>
  <c r="U27" i="42"/>
  <c r="T27" i="42"/>
  <c r="CN26" i="42"/>
  <c r="CL26" i="42"/>
  <c r="CK26" i="42"/>
  <c r="CJ26" i="42"/>
  <c r="BP26" i="42"/>
  <c r="BN26" i="42"/>
  <c r="BM26" i="42"/>
  <c r="BL26" i="42"/>
  <c r="AR26" i="42"/>
  <c r="AP26" i="42"/>
  <c r="AO26" i="42"/>
  <c r="AN26" i="42"/>
  <c r="X26" i="42"/>
  <c r="V26" i="42"/>
  <c r="U26" i="42"/>
  <c r="T26" i="42"/>
  <c r="B26" i="42"/>
  <c r="CN25" i="42"/>
  <c r="CL25" i="42"/>
  <c r="CK25" i="42"/>
  <c r="CJ25" i="42"/>
  <c r="BP25" i="42"/>
  <c r="BN25" i="42"/>
  <c r="BM25" i="42"/>
  <c r="BL25" i="42"/>
  <c r="AR25" i="42"/>
  <c r="AP25" i="42"/>
  <c r="AO25" i="42"/>
  <c r="AN25" i="42"/>
  <c r="X25" i="42"/>
  <c r="V25" i="42"/>
  <c r="U25" i="42"/>
  <c r="T25" i="42"/>
  <c r="CN24" i="42"/>
  <c r="CL24" i="42"/>
  <c r="CK24" i="42"/>
  <c r="CJ24" i="42"/>
  <c r="BP24" i="42"/>
  <c r="BN24" i="42"/>
  <c r="BM24" i="42"/>
  <c r="BL24" i="42"/>
  <c r="AR24" i="42"/>
  <c r="AO24" i="42"/>
  <c r="AN24" i="42"/>
  <c r="AP24" i="42"/>
  <c r="X24" i="42"/>
  <c r="V24" i="42"/>
  <c r="U24" i="42"/>
  <c r="T24" i="42"/>
  <c r="B24" i="42"/>
  <c r="CN23" i="42"/>
  <c r="CL23" i="42"/>
  <c r="CK23" i="42"/>
  <c r="CJ23" i="42"/>
  <c r="BP23" i="42"/>
  <c r="BN23" i="42"/>
  <c r="BM23" i="42"/>
  <c r="BL23" i="42"/>
  <c r="AR23" i="42"/>
  <c r="AP23" i="42"/>
  <c r="AO23" i="42"/>
  <c r="AN23" i="42"/>
  <c r="X23" i="42"/>
  <c r="V23" i="42"/>
  <c r="U23" i="42"/>
  <c r="T23" i="42"/>
  <c r="CN22" i="42"/>
  <c r="CL22" i="42"/>
  <c r="CK22" i="42"/>
  <c r="CJ22" i="42"/>
  <c r="BP22" i="42"/>
  <c r="BN22" i="42"/>
  <c r="BM22" i="42"/>
  <c r="BL22" i="42"/>
  <c r="AR22" i="42"/>
  <c r="AP22" i="42"/>
  <c r="AO22" i="42"/>
  <c r="AN22" i="42"/>
  <c r="X22" i="42"/>
  <c r="V22" i="42"/>
  <c r="U22" i="42"/>
  <c r="T22" i="42"/>
  <c r="CN21" i="42"/>
  <c r="CL21" i="42"/>
  <c r="CK21" i="42"/>
  <c r="CJ21" i="42"/>
  <c r="BP21" i="42"/>
  <c r="BN21" i="42"/>
  <c r="BM21" i="42"/>
  <c r="BL21" i="42"/>
  <c r="AR21" i="42"/>
  <c r="AP21" i="42"/>
  <c r="AO21" i="42"/>
  <c r="AN21" i="42"/>
  <c r="X21" i="42"/>
  <c r="V21" i="42"/>
  <c r="U21" i="42"/>
  <c r="T21" i="42"/>
  <c r="CN20" i="42"/>
  <c r="CL20" i="42"/>
  <c r="CK20" i="42"/>
  <c r="CJ20" i="42"/>
  <c r="BP20" i="42"/>
  <c r="BN20" i="42"/>
  <c r="BM20" i="42"/>
  <c r="BL20" i="42"/>
  <c r="AR20" i="42"/>
  <c r="AP20" i="42"/>
  <c r="AO20" i="42"/>
  <c r="AN20" i="42"/>
  <c r="X20" i="42"/>
  <c r="V20" i="42"/>
  <c r="U20" i="42"/>
  <c r="T20" i="42"/>
  <c r="CN19" i="42"/>
  <c r="CL19" i="42"/>
  <c r="CK19" i="42"/>
  <c r="CJ19" i="42"/>
  <c r="BP19" i="42"/>
  <c r="BN19" i="42"/>
  <c r="BM19" i="42"/>
  <c r="BL19" i="42"/>
  <c r="AR19" i="42"/>
  <c r="AO19" i="42"/>
  <c r="AN19" i="42"/>
  <c r="AP19" i="42"/>
  <c r="X19" i="42"/>
  <c r="V19" i="42"/>
  <c r="U19" i="42"/>
  <c r="T19" i="42"/>
  <c r="CN18" i="42"/>
  <c r="CL18" i="42"/>
  <c r="CK18" i="42"/>
  <c r="CJ18" i="42"/>
  <c r="BP18" i="42"/>
  <c r="BN18" i="42"/>
  <c r="BM18" i="42"/>
  <c r="BL18" i="42"/>
  <c r="AR18" i="42"/>
  <c r="AN18" i="42"/>
  <c r="AP18" i="42"/>
  <c r="AO18" i="42"/>
  <c r="X18" i="42"/>
  <c r="U18" i="42"/>
  <c r="T18" i="42"/>
  <c r="V18" i="42"/>
  <c r="CN17" i="42"/>
  <c r="CL17" i="42"/>
  <c r="CK17" i="42"/>
  <c r="CJ17" i="42"/>
  <c r="BP17" i="42"/>
  <c r="BN17" i="42"/>
  <c r="BM17" i="42"/>
  <c r="BL17" i="42"/>
  <c r="AR17" i="42"/>
  <c r="AP17" i="42"/>
  <c r="AO17" i="42"/>
  <c r="AN17" i="42"/>
  <c r="X17" i="42"/>
  <c r="T17" i="42"/>
  <c r="V17" i="42"/>
  <c r="U17" i="42"/>
  <c r="CN16" i="42"/>
  <c r="CL16" i="42"/>
  <c r="CK16" i="42"/>
  <c r="CJ16" i="42"/>
  <c r="BP16" i="42"/>
  <c r="BN16" i="42"/>
  <c r="BM16" i="42"/>
  <c r="BL16" i="42"/>
  <c r="AR16" i="42"/>
  <c r="AO16" i="42"/>
  <c r="AP16" i="42"/>
  <c r="AN16" i="42"/>
  <c r="X16" i="42"/>
  <c r="V16" i="42"/>
  <c r="U16" i="42"/>
  <c r="T16" i="42"/>
  <c r="CN15" i="42"/>
  <c r="CL15" i="42"/>
  <c r="CK15" i="42"/>
  <c r="CJ15" i="42"/>
  <c r="BP15" i="42"/>
  <c r="BN15" i="42"/>
  <c r="BM15" i="42"/>
  <c r="BL15" i="42"/>
  <c r="AR15" i="42"/>
  <c r="AP15" i="42"/>
  <c r="AO15" i="42"/>
  <c r="AN15" i="42"/>
  <c r="X15" i="42"/>
  <c r="V15" i="42"/>
  <c r="U15" i="42"/>
  <c r="T15" i="42"/>
  <c r="CN14" i="42"/>
  <c r="CL14" i="42"/>
  <c r="CK14" i="42"/>
  <c r="CJ14" i="42"/>
  <c r="BP14" i="42"/>
  <c r="BN14" i="42"/>
  <c r="BM14" i="42"/>
  <c r="BL14" i="42"/>
  <c r="AR14" i="42"/>
  <c r="AP14" i="42"/>
  <c r="AO14" i="42"/>
  <c r="AN14" i="42"/>
  <c r="X14" i="42"/>
  <c r="V14" i="42"/>
  <c r="U14" i="42"/>
  <c r="T14" i="42"/>
  <c r="CN13" i="42"/>
  <c r="CL13" i="42"/>
  <c r="CK13" i="42"/>
  <c r="CJ13" i="42"/>
  <c r="BP13" i="42"/>
  <c r="BN13" i="42"/>
  <c r="BM13" i="42"/>
  <c r="BL13" i="42"/>
  <c r="AR13" i="42"/>
  <c r="AP13" i="42"/>
  <c r="AO13" i="42"/>
  <c r="AN13" i="42"/>
  <c r="X13" i="42"/>
  <c r="V13" i="42"/>
  <c r="U13" i="42"/>
  <c r="T13" i="42"/>
  <c r="CN12" i="42"/>
  <c r="CL12" i="42"/>
  <c r="CK12" i="42"/>
  <c r="CJ12" i="42"/>
  <c r="BP12" i="42"/>
  <c r="BN12" i="42"/>
  <c r="BM12" i="42"/>
  <c r="BL12" i="42"/>
  <c r="AR12" i="42"/>
  <c r="AP12" i="42"/>
  <c r="AO12" i="42"/>
  <c r="AN12" i="42"/>
  <c r="X12" i="42"/>
  <c r="V12" i="42"/>
  <c r="U12" i="42"/>
  <c r="T12" i="42"/>
  <c r="CN11" i="42"/>
  <c r="CL11" i="42"/>
  <c r="CK11" i="42"/>
  <c r="CJ11" i="42"/>
  <c r="BP11" i="42"/>
  <c r="BN11" i="42"/>
  <c r="BM11" i="42"/>
  <c r="BL11" i="42"/>
  <c r="AR11" i="42"/>
  <c r="AO11" i="42"/>
  <c r="AN11" i="42"/>
  <c r="AP11" i="42"/>
  <c r="X11" i="42"/>
  <c r="V11" i="42"/>
  <c r="U11" i="42"/>
  <c r="T11" i="42"/>
  <c r="CN10" i="42"/>
  <c r="CL10" i="42"/>
  <c r="CK10" i="42"/>
  <c r="CJ10" i="42"/>
  <c r="BP10" i="42"/>
  <c r="BN10" i="42"/>
  <c r="BM10" i="42"/>
  <c r="BL10" i="42"/>
  <c r="AR10" i="42"/>
  <c r="AN10" i="42"/>
  <c r="AP10" i="42"/>
  <c r="AO10" i="42"/>
  <c r="X10" i="42"/>
  <c r="U10" i="42"/>
  <c r="T10" i="42"/>
  <c r="V10" i="42"/>
  <c r="CN9" i="42"/>
  <c r="CL9" i="42"/>
  <c r="CK9" i="42"/>
  <c r="CJ9" i="42"/>
  <c r="BP9" i="42"/>
  <c r="BN9" i="42"/>
  <c r="BM9" i="42"/>
  <c r="BL9" i="42"/>
  <c r="AR9" i="42"/>
  <c r="AP9" i="42"/>
  <c r="AO9" i="42"/>
  <c r="AN9" i="42"/>
  <c r="X9" i="42"/>
  <c r="T9" i="42"/>
  <c r="V9" i="42"/>
  <c r="U9" i="42"/>
  <c r="CN8" i="42"/>
  <c r="CL8" i="42"/>
  <c r="CK8" i="42"/>
  <c r="CJ8" i="42"/>
  <c r="BP8" i="42"/>
  <c r="BN8" i="42"/>
  <c r="BM8" i="42"/>
  <c r="BL8" i="42"/>
  <c r="AR8" i="42"/>
  <c r="AP8" i="42"/>
  <c r="AO8" i="42"/>
  <c r="AN8" i="42"/>
  <c r="X8" i="42"/>
  <c r="V8" i="42"/>
  <c r="U8" i="42"/>
  <c r="T8" i="42"/>
  <c r="CN7" i="42"/>
  <c r="CL7" i="42"/>
  <c r="CK7" i="42"/>
  <c r="CJ7" i="42"/>
  <c r="BP7" i="42"/>
  <c r="BN7" i="42"/>
  <c r="BM7" i="42"/>
  <c r="BL7" i="42"/>
  <c r="AR7" i="42"/>
  <c r="AP7" i="42"/>
  <c r="AO7" i="42"/>
  <c r="AN7" i="42"/>
  <c r="X7" i="42"/>
  <c r="V7" i="42"/>
  <c r="U7" i="42"/>
  <c r="T7" i="42"/>
  <c r="CN6" i="42"/>
  <c r="CL6" i="42"/>
  <c r="CK6" i="42"/>
  <c r="CJ6" i="42"/>
  <c r="BP6" i="42"/>
  <c r="BN6" i="42"/>
  <c r="BM6" i="42"/>
  <c r="BL6" i="42"/>
  <c r="AR6" i="42"/>
  <c r="AP6" i="42"/>
  <c r="AO6" i="42"/>
  <c r="AN6" i="42"/>
  <c r="X6" i="42"/>
  <c r="V6" i="42"/>
  <c r="U6" i="42"/>
  <c r="T6" i="42"/>
  <c r="CN5" i="42"/>
  <c r="CL5" i="42"/>
  <c r="CK5" i="42"/>
  <c r="CJ5" i="42"/>
  <c r="BP5" i="42"/>
  <c r="BN5" i="42"/>
  <c r="BM5" i="42"/>
  <c r="BL5" i="42"/>
  <c r="AR5" i="42"/>
  <c r="AP5" i="42"/>
  <c r="AO5" i="42"/>
  <c r="AN5" i="42"/>
  <c r="X5" i="42"/>
  <c r="V5" i="42"/>
  <c r="U5" i="42"/>
  <c r="T5" i="42"/>
  <c r="L281" i="42"/>
  <c r="CH279" i="41"/>
  <c r="CG279" i="41"/>
  <c r="CF279" i="41"/>
  <c r="BZ279" i="41"/>
  <c r="BY279" i="41"/>
  <c r="BX279" i="41"/>
  <c r="BJ279" i="41"/>
  <c r="BI279" i="41"/>
  <c r="BH279" i="41"/>
  <c r="BB279" i="41"/>
  <c r="BA279" i="41"/>
  <c r="AZ279" i="41"/>
  <c r="AL279" i="41"/>
  <c r="AK279" i="41"/>
  <c r="AJ279" i="41"/>
  <c r="AD279" i="41"/>
  <c r="AC279" i="41"/>
  <c r="AB279" i="41"/>
  <c r="R279" i="41"/>
  <c r="Q279" i="41"/>
  <c r="P279" i="41"/>
  <c r="J279" i="41"/>
  <c r="I279" i="41"/>
  <c r="H279" i="41"/>
  <c r="CN278" i="41"/>
  <c r="CL278" i="41"/>
  <c r="CK278" i="41"/>
  <c r="CJ278" i="41"/>
  <c r="BN278" i="41"/>
  <c r="BM278" i="41"/>
  <c r="BL278" i="41"/>
  <c r="AR278" i="41"/>
  <c r="AV278" i="41" s="1"/>
  <c r="BT278" i="41" s="1"/>
  <c r="AP278" i="41"/>
  <c r="AO278" i="41"/>
  <c r="AN278" i="41"/>
  <c r="V278" i="41"/>
  <c r="U278" i="41"/>
  <c r="T278" i="41"/>
  <c r="CN277" i="41"/>
  <c r="CL277" i="41"/>
  <c r="CK277" i="41"/>
  <c r="CJ277" i="41"/>
  <c r="BP277" i="41"/>
  <c r="BL277" i="41"/>
  <c r="BN277" i="41"/>
  <c r="BM277" i="41"/>
  <c r="AR277" i="41"/>
  <c r="AP277" i="41"/>
  <c r="AO277" i="41"/>
  <c r="AN277" i="41"/>
  <c r="X277" i="41"/>
  <c r="V277" i="41"/>
  <c r="U277" i="41"/>
  <c r="T277" i="41"/>
  <c r="CN276" i="41"/>
  <c r="CL276" i="41"/>
  <c r="CJ276" i="41"/>
  <c r="CK276" i="41"/>
  <c r="BP276" i="41"/>
  <c r="BN276" i="41"/>
  <c r="BM276" i="41"/>
  <c r="BL276" i="41"/>
  <c r="AR276" i="41"/>
  <c r="AP276" i="41"/>
  <c r="AO276" i="41"/>
  <c r="AN276" i="41"/>
  <c r="X276" i="41"/>
  <c r="V276" i="41"/>
  <c r="U276" i="41"/>
  <c r="T276" i="41"/>
  <c r="CN275" i="41"/>
  <c r="CL275" i="41"/>
  <c r="CK275" i="41"/>
  <c r="CJ275" i="41"/>
  <c r="BP275" i="41"/>
  <c r="BL275" i="41"/>
  <c r="BN275" i="41"/>
  <c r="BM275" i="41"/>
  <c r="AR275" i="41"/>
  <c r="AP275" i="41"/>
  <c r="AO275" i="41"/>
  <c r="AN275" i="41"/>
  <c r="X275" i="41"/>
  <c r="V275" i="41"/>
  <c r="U275" i="41"/>
  <c r="T275" i="41"/>
  <c r="CN274" i="41"/>
  <c r="CK274" i="41"/>
  <c r="CJ274" i="41"/>
  <c r="CL274" i="41"/>
  <c r="BP274" i="41"/>
  <c r="BN274" i="41"/>
  <c r="BM274" i="41"/>
  <c r="BL274" i="41"/>
  <c r="AR274" i="41"/>
  <c r="AP274" i="41"/>
  <c r="AO274" i="41"/>
  <c r="AN274" i="41"/>
  <c r="X274" i="41"/>
  <c r="V274" i="41"/>
  <c r="U274" i="41"/>
  <c r="T274" i="41"/>
  <c r="CN273" i="41"/>
  <c r="CK273" i="41"/>
  <c r="CL273" i="41"/>
  <c r="CJ273" i="41"/>
  <c r="BP273" i="41"/>
  <c r="BN273" i="41"/>
  <c r="BM273" i="41"/>
  <c r="BL273" i="41"/>
  <c r="AR273" i="41"/>
  <c r="AN273" i="41"/>
  <c r="AP273" i="41"/>
  <c r="AO273" i="41"/>
  <c r="X273" i="41"/>
  <c r="V273" i="41"/>
  <c r="U273" i="41"/>
  <c r="T273" i="41"/>
  <c r="CN272" i="41"/>
  <c r="CL272" i="41"/>
  <c r="CJ272" i="41"/>
  <c r="CK272" i="41"/>
  <c r="BP272" i="41"/>
  <c r="BN272" i="41"/>
  <c r="BM272" i="41"/>
  <c r="BL272" i="41"/>
  <c r="AR272" i="41"/>
  <c r="AP272" i="41"/>
  <c r="AO272" i="41"/>
  <c r="AN272" i="41"/>
  <c r="X272" i="41"/>
  <c r="AV272" i="41" s="1"/>
  <c r="BT272" i="41" s="1"/>
  <c r="V272" i="41"/>
  <c r="U272" i="41"/>
  <c r="T272" i="41"/>
  <c r="CN271" i="41"/>
  <c r="CL271" i="41"/>
  <c r="CJ271" i="41"/>
  <c r="CK271" i="41"/>
  <c r="BP271" i="41"/>
  <c r="BN271" i="41"/>
  <c r="BM271" i="41"/>
  <c r="BL271" i="41"/>
  <c r="AR271" i="41"/>
  <c r="AO271" i="41"/>
  <c r="AN271" i="41"/>
  <c r="AP271" i="41"/>
  <c r="X271" i="41"/>
  <c r="AV271" i="41" s="1"/>
  <c r="V271" i="41"/>
  <c r="T271" i="41"/>
  <c r="U271" i="41"/>
  <c r="CN270" i="41"/>
  <c r="CL270" i="41"/>
  <c r="CJ270" i="41"/>
  <c r="CK270" i="41"/>
  <c r="BP270" i="41"/>
  <c r="BL270" i="41"/>
  <c r="BN270" i="41"/>
  <c r="BM270" i="41"/>
  <c r="AR270" i="41"/>
  <c r="AN270" i="41"/>
  <c r="AP270" i="41"/>
  <c r="AO270" i="41"/>
  <c r="X270" i="41"/>
  <c r="AV270" i="41" s="1"/>
  <c r="T270" i="41"/>
  <c r="V270" i="41"/>
  <c r="U270" i="41"/>
  <c r="CN269" i="41"/>
  <c r="CK269" i="41"/>
  <c r="CL269" i="41"/>
  <c r="CJ269" i="41"/>
  <c r="BP269" i="41"/>
  <c r="BM269" i="41"/>
  <c r="BL269" i="41"/>
  <c r="BN269" i="41"/>
  <c r="AR269" i="41"/>
  <c r="AP269" i="41"/>
  <c r="AO269" i="41"/>
  <c r="AN269" i="41"/>
  <c r="X269" i="41"/>
  <c r="AV269" i="41" s="1"/>
  <c r="V269" i="41"/>
  <c r="U269" i="41"/>
  <c r="T269" i="41"/>
  <c r="CN268" i="41"/>
  <c r="CK268" i="41"/>
  <c r="CJ268" i="41"/>
  <c r="CL268" i="41"/>
  <c r="BP268" i="41"/>
  <c r="BN268" i="41"/>
  <c r="BM268" i="41"/>
  <c r="BL268" i="41"/>
  <c r="AR268" i="41"/>
  <c r="AN268" i="41"/>
  <c r="AP268" i="41"/>
  <c r="AO268" i="41"/>
  <c r="X268" i="41"/>
  <c r="AV268" i="41" s="1"/>
  <c r="V268" i="41"/>
  <c r="U268" i="41"/>
  <c r="T268" i="41"/>
  <c r="CN267" i="41"/>
  <c r="CL267" i="41"/>
  <c r="CK267" i="41"/>
  <c r="CJ267" i="41"/>
  <c r="BP267" i="41"/>
  <c r="BN267" i="41"/>
  <c r="BL267" i="41"/>
  <c r="BM267" i="41"/>
  <c r="AR267" i="41"/>
  <c r="AO267" i="41"/>
  <c r="AP267" i="41"/>
  <c r="AN267" i="41"/>
  <c r="X267" i="41"/>
  <c r="AV267" i="41" s="1"/>
  <c r="T267" i="41"/>
  <c r="V267" i="41"/>
  <c r="U267" i="41"/>
  <c r="CN266" i="41"/>
  <c r="CL266" i="41"/>
  <c r="CK266" i="41"/>
  <c r="CJ266" i="41"/>
  <c r="BP266" i="41"/>
  <c r="BN266" i="41"/>
  <c r="BM266" i="41"/>
  <c r="BL266" i="41"/>
  <c r="AR266" i="41"/>
  <c r="AN266" i="41"/>
  <c r="AP266" i="41"/>
  <c r="AO266" i="41"/>
  <c r="X266" i="41"/>
  <c r="AV266" i="41" s="1"/>
  <c r="U266" i="41"/>
  <c r="V266" i="41"/>
  <c r="T266" i="41"/>
  <c r="CN265" i="41"/>
  <c r="CK265" i="41"/>
  <c r="CJ265" i="41"/>
  <c r="CL265" i="41"/>
  <c r="BP265" i="41"/>
  <c r="BN265" i="41"/>
  <c r="BM265" i="41"/>
  <c r="BL265" i="41"/>
  <c r="AR265" i="41"/>
  <c r="AP265" i="41"/>
  <c r="AO265" i="41"/>
  <c r="AN265" i="41"/>
  <c r="X265" i="41"/>
  <c r="AV265" i="41" s="1"/>
  <c r="T265" i="41"/>
  <c r="V265" i="41"/>
  <c r="U265" i="41"/>
  <c r="CN264" i="41"/>
  <c r="CL264" i="41"/>
  <c r="CK264" i="41"/>
  <c r="CJ264" i="41"/>
  <c r="BP264" i="41"/>
  <c r="BN264" i="41"/>
  <c r="BM264" i="41"/>
  <c r="BL264" i="41"/>
  <c r="AR264" i="41"/>
  <c r="AP264" i="41"/>
  <c r="AO264" i="41"/>
  <c r="AN264" i="41"/>
  <c r="X264" i="41"/>
  <c r="V264" i="41"/>
  <c r="U264" i="41"/>
  <c r="T264" i="41"/>
  <c r="CN263" i="41"/>
  <c r="CJ263" i="41"/>
  <c r="CL263" i="41"/>
  <c r="CK263" i="41"/>
  <c r="BP263" i="41"/>
  <c r="BN263" i="41"/>
  <c r="BM263" i="41"/>
  <c r="BL263" i="41"/>
  <c r="AR263" i="41"/>
  <c r="AP263" i="41"/>
  <c r="AO263" i="41"/>
  <c r="AN263" i="41"/>
  <c r="X263" i="41"/>
  <c r="T263" i="41"/>
  <c r="V263" i="41"/>
  <c r="U263" i="41"/>
  <c r="CN262" i="41"/>
  <c r="CJ262" i="41"/>
  <c r="CL262" i="41"/>
  <c r="CK262" i="41"/>
  <c r="BP262" i="41"/>
  <c r="BN262" i="41"/>
  <c r="BM262" i="41"/>
  <c r="BL262" i="41"/>
  <c r="AR262" i="41"/>
  <c r="AP262" i="41"/>
  <c r="AO262" i="41"/>
  <c r="AN262" i="41"/>
  <c r="X262" i="41"/>
  <c r="T262" i="41"/>
  <c r="V262" i="41"/>
  <c r="U262" i="41"/>
  <c r="CN261" i="41"/>
  <c r="CK261" i="41"/>
  <c r="CJ261" i="41"/>
  <c r="CL261" i="41"/>
  <c r="BP261" i="41"/>
  <c r="BN261" i="41"/>
  <c r="BM261" i="41"/>
  <c r="BL261" i="41"/>
  <c r="AR261" i="41"/>
  <c r="AO261" i="41"/>
  <c r="AP261" i="41"/>
  <c r="AN261" i="41"/>
  <c r="X261" i="41"/>
  <c r="V261" i="41"/>
  <c r="T261" i="41"/>
  <c r="U261" i="41"/>
  <c r="CN260" i="41"/>
  <c r="CL260" i="41"/>
  <c r="CK260" i="41"/>
  <c r="CJ260" i="41"/>
  <c r="CO260" i="41" s="1"/>
  <c r="BP260" i="41"/>
  <c r="BN260" i="41"/>
  <c r="BM260" i="41"/>
  <c r="BL260" i="41"/>
  <c r="AR260" i="41"/>
  <c r="AP260" i="41"/>
  <c r="AO260" i="41"/>
  <c r="AN260" i="41"/>
  <c r="X260" i="41"/>
  <c r="V260" i="41"/>
  <c r="U260" i="41"/>
  <c r="T260" i="41"/>
  <c r="CN259" i="41"/>
  <c r="CL259" i="41"/>
  <c r="CK259" i="41"/>
  <c r="CJ259" i="41"/>
  <c r="BP259" i="41"/>
  <c r="BN259" i="41"/>
  <c r="BL259" i="41"/>
  <c r="BM259" i="41"/>
  <c r="AR259" i="41"/>
  <c r="AP259" i="41"/>
  <c r="AO259" i="41"/>
  <c r="AN259" i="41"/>
  <c r="X259" i="41"/>
  <c r="V259" i="41"/>
  <c r="T259" i="41"/>
  <c r="U259" i="41"/>
  <c r="CN258" i="41"/>
  <c r="CJ258" i="41"/>
  <c r="CL258" i="41"/>
  <c r="CK258" i="41"/>
  <c r="BP258" i="41"/>
  <c r="BL258" i="41"/>
  <c r="BN258" i="41"/>
  <c r="BM258" i="41"/>
  <c r="AR258" i="41"/>
  <c r="AP258" i="41"/>
  <c r="AO258" i="41"/>
  <c r="AN258" i="41"/>
  <c r="X258" i="41"/>
  <c r="V258" i="41"/>
  <c r="U258" i="41"/>
  <c r="T258" i="41"/>
  <c r="CN257" i="41"/>
  <c r="CL257" i="41"/>
  <c r="CK257" i="41"/>
  <c r="CJ257" i="41"/>
  <c r="BP257" i="41"/>
  <c r="BN257" i="41"/>
  <c r="BM257" i="41"/>
  <c r="BL257" i="41"/>
  <c r="AR257" i="41"/>
  <c r="AP257" i="41"/>
  <c r="AO257" i="41"/>
  <c r="AN257" i="41"/>
  <c r="X257" i="41"/>
  <c r="T257" i="41"/>
  <c r="V257" i="41"/>
  <c r="U257" i="41"/>
  <c r="CN256" i="41"/>
  <c r="CL256" i="41"/>
  <c r="CK256" i="41"/>
  <c r="CJ256" i="41"/>
  <c r="BP256" i="41"/>
  <c r="BN256" i="41"/>
  <c r="BM256" i="41"/>
  <c r="BL256" i="41"/>
  <c r="AR256" i="41"/>
  <c r="AP256" i="41"/>
  <c r="AN256" i="41"/>
  <c r="AO256" i="41"/>
  <c r="X256" i="41"/>
  <c r="U256" i="41"/>
  <c r="V256" i="41"/>
  <c r="T256" i="41"/>
  <c r="CN255" i="41"/>
  <c r="CL255" i="41"/>
  <c r="CK255" i="41"/>
  <c r="CJ255" i="41"/>
  <c r="BP255" i="41"/>
  <c r="BN255" i="41"/>
  <c r="BM255" i="41"/>
  <c r="BL255" i="41"/>
  <c r="AR255" i="41"/>
  <c r="AP255" i="41"/>
  <c r="AN255" i="41"/>
  <c r="AO255" i="41"/>
  <c r="X255" i="41"/>
  <c r="T255" i="41"/>
  <c r="V255" i="41"/>
  <c r="U255" i="41"/>
  <c r="CN254" i="41"/>
  <c r="CL254" i="41"/>
  <c r="CK254" i="41"/>
  <c r="CJ254" i="41"/>
  <c r="BP254" i="41"/>
  <c r="BL254" i="41"/>
  <c r="BN254" i="41"/>
  <c r="BM254" i="41"/>
  <c r="AR254" i="41"/>
  <c r="AP254" i="41"/>
  <c r="AN254" i="41"/>
  <c r="AO254" i="41"/>
  <c r="X254" i="41"/>
  <c r="U254" i="41"/>
  <c r="T254" i="41"/>
  <c r="V254" i="41"/>
  <c r="CN253" i="41"/>
  <c r="CL253" i="41"/>
  <c r="CK253" i="41"/>
  <c r="CJ253" i="41"/>
  <c r="BP253" i="41"/>
  <c r="BM253" i="41"/>
  <c r="BN253" i="41"/>
  <c r="BL253" i="41"/>
  <c r="AR253" i="41"/>
  <c r="AP253" i="41"/>
  <c r="AO253" i="41"/>
  <c r="AN253" i="41"/>
  <c r="X253" i="41"/>
  <c r="V253" i="41"/>
  <c r="U253" i="41"/>
  <c r="T253" i="41"/>
  <c r="CN252" i="41"/>
  <c r="CK252" i="41"/>
  <c r="CL252" i="41"/>
  <c r="CJ252" i="41"/>
  <c r="BP252" i="41"/>
  <c r="BN252" i="41"/>
  <c r="BM252" i="41"/>
  <c r="BL252" i="41"/>
  <c r="AR252" i="41"/>
  <c r="AP252" i="41"/>
  <c r="AO252" i="41"/>
  <c r="AN252" i="41"/>
  <c r="AS252" i="41" s="1"/>
  <c r="X252" i="41"/>
  <c r="T252" i="41"/>
  <c r="V252" i="41"/>
  <c r="U252" i="41"/>
  <c r="CN251" i="41"/>
  <c r="CL251" i="41"/>
  <c r="CK251" i="41"/>
  <c r="CJ251" i="41"/>
  <c r="BP251" i="41"/>
  <c r="BN251" i="41"/>
  <c r="BM251" i="41"/>
  <c r="BL251" i="41"/>
  <c r="AR251" i="41"/>
  <c r="AP251" i="41"/>
  <c r="AO251" i="41"/>
  <c r="AN251" i="41"/>
  <c r="X251" i="41"/>
  <c r="V251" i="41"/>
  <c r="U251" i="41"/>
  <c r="T251" i="41"/>
  <c r="CN250" i="41"/>
  <c r="CL250" i="41"/>
  <c r="CJ250" i="41"/>
  <c r="CK250" i="41"/>
  <c r="BP250" i="41"/>
  <c r="BN250" i="41"/>
  <c r="BM250" i="41"/>
  <c r="BL250" i="41"/>
  <c r="AR250" i="41"/>
  <c r="AN250" i="41"/>
  <c r="AP250" i="41"/>
  <c r="AO250" i="41"/>
  <c r="X250" i="41"/>
  <c r="U250" i="41"/>
  <c r="V250" i="41"/>
  <c r="T250" i="41"/>
  <c r="CN249" i="41"/>
  <c r="CK249" i="41"/>
  <c r="CJ249" i="41"/>
  <c r="CL249" i="41"/>
  <c r="BP249" i="41"/>
  <c r="BM249" i="41"/>
  <c r="BN249" i="41"/>
  <c r="BL249" i="41"/>
  <c r="AR249" i="41"/>
  <c r="AN249" i="41"/>
  <c r="AP249" i="41"/>
  <c r="AO249" i="41"/>
  <c r="X249" i="41"/>
  <c r="U249" i="41"/>
  <c r="T249" i="41"/>
  <c r="V249" i="41"/>
  <c r="CN248" i="41"/>
  <c r="CL248" i="41"/>
  <c r="CK248" i="41"/>
  <c r="CJ248" i="41"/>
  <c r="CO248" i="41" s="1"/>
  <c r="BP248" i="41"/>
  <c r="BL248" i="41"/>
  <c r="BN248" i="41"/>
  <c r="BM248" i="41"/>
  <c r="AR248" i="41"/>
  <c r="AP248" i="41"/>
  <c r="AO248" i="41"/>
  <c r="AN248" i="41"/>
  <c r="AS248" i="41" s="1"/>
  <c r="X248" i="41"/>
  <c r="V248" i="41"/>
  <c r="U248" i="41"/>
  <c r="T248" i="41"/>
  <c r="CN247" i="41"/>
  <c r="CJ247" i="41"/>
  <c r="CL247" i="41"/>
  <c r="CK247" i="41"/>
  <c r="BP247" i="41"/>
  <c r="BN247" i="41"/>
  <c r="BM247" i="41"/>
  <c r="BL247" i="41"/>
  <c r="AR247" i="41"/>
  <c r="AN247" i="41"/>
  <c r="AP247" i="41"/>
  <c r="AO247" i="41"/>
  <c r="X247" i="41"/>
  <c r="U247" i="41"/>
  <c r="V247" i="41"/>
  <c r="T247" i="41"/>
  <c r="CN246" i="41"/>
  <c r="CL246" i="41"/>
  <c r="CK246" i="41"/>
  <c r="CJ246" i="41"/>
  <c r="BP246" i="41"/>
  <c r="BM246" i="41"/>
  <c r="BN246" i="41"/>
  <c r="BL246" i="41"/>
  <c r="AR246" i="41"/>
  <c r="AP246" i="41"/>
  <c r="AO246" i="41"/>
  <c r="AN246" i="41"/>
  <c r="X246" i="41"/>
  <c r="V246" i="41"/>
  <c r="U246" i="41"/>
  <c r="T246" i="41"/>
  <c r="CN245" i="41"/>
  <c r="CL245" i="41"/>
  <c r="CJ245" i="41"/>
  <c r="CK245" i="41"/>
  <c r="BP245" i="41"/>
  <c r="BN245" i="41"/>
  <c r="BM245" i="41"/>
  <c r="BL245" i="41"/>
  <c r="AR245" i="41"/>
  <c r="AP245" i="41"/>
  <c r="AN245" i="41"/>
  <c r="AO245" i="41"/>
  <c r="X245" i="41"/>
  <c r="U245" i="41"/>
  <c r="T245" i="41"/>
  <c r="V245" i="41"/>
  <c r="CN244" i="41"/>
  <c r="CL244" i="41"/>
  <c r="CK244" i="41"/>
  <c r="CJ244" i="41"/>
  <c r="BP244" i="41"/>
  <c r="BM244" i="41"/>
  <c r="BL244" i="41"/>
  <c r="BN244" i="41"/>
  <c r="AR244" i="41"/>
  <c r="AP244" i="41"/>
  <c r="AO244" i="41"/>
  <c r="AN244" i="41"/>
  <c r="X244" i="41"/>
  <c r="T244" i="41"/>
  <c r="V244" i="41"/>
  <c r="U244" i="41"/>
  <c r="CN243" i="41"/>
  <c r="CL243" i="41"/>
  <c r="CK243" i="41"/>
  <c r="CJ243" i="41"/>
  <c r="BP243" i="41"/>
  <c r="BL243" i="41"/>
  <c r="BN243" i="41"/>
  <c r="BM243" i="41"/>
  <c r="AR243" i="41"/>
  <c r="AP243" i="41"/>
  <c r="AO243" i="41"/>
  <c r="AN243" i="41"/>
  <c r="AS243" i="41" s="1"/>
  <c r="X243" i="41"/>
  <c r="V243" i="41"/>
  <c r="U243" i="41"/>
  <c r="T243" i="41"/>
  <c r="CN242" i="41"/>
  <c r="CL242" i="41"/>
  <c r="CK242" i="41"/>
  <c r="CJ242" i="41"/>
  <c r="BP242" i="41"/>
  <c r="BN242" i="41"/>
  <c r="BM242" i="41"/>
  <c r="BL242" i="41"/>
  <c r="AR242" i="41"/>
  <c r="AP242" i="41"/>
  <c r="AO242" i="41"/>
  <c r="AN242" i="41"/>
  <c r="AS242" i="41" s="1"/>
  <c r="X242" i="41"/>
  <c r="V242" i="41"/>
  <c r="T242" i="41"/>
  <c r="U242" i="41"/>
  <c r="CN241" i="41"/>
  <c r="CL241" i="41"/>
  <c r="CK241" i="41"/>
  <c r="CJ241" i="41"/>
  <c r="BP241" i="41"/>
  <c r="BN241" i="41"/>
  <c r="BL241" i="41"/>
  <c r="BM241" i="41"/>
  <c r="AR241" i="41"/>
  <c r="AP241" i="41"/>
  <c r="AO241" i="41"/>
  <c r="AN241" i="41"/>
  <c r="X241" i="41"/>
  <c r="V241" i="41"/>
  <c r="U241" i="41"/>
  <c r="T241" i="41"/>
  <c r="CN240" i="41"/>
  <c r="CK240" i="41"/>
  <c r="CJ240" i="41"/>
  <c r="CL240" i="41"/>
  <c r="BP240" i="41"/>
  <c r="BN240" i="41"/>
  <c r="BM240" i="41"/>
  <c r="BL240" i="41"/>
  <c r="AR240" i="41"/>
  <c r="AO240" i="41"/>
  <c r="AN240" i="41"/>
  <c r="AP240" i="41"/>
  <c r="X240" i="41"/>
  <c r="V240" i="41"/>
  <c r="U240" i="41"/>
  <c r="T240" i="41"/>
  <c r="CN239" i="41"/>
  <c r="CL239" i="41"/>
  <c r="CK239" i="41"/>
  <c r="CJ239" i="41"/>
  <c r="BP239" i="41"/>
  <c r="BN239" i="41"/>
  <c r="BM239" i="41"/>
  <c r="BL239" i="41"/>
  <c r="AR239" i="41"/>
  <c r="AN239" i="41"/>
  <c r="AP239" i="41"/>
  <c r="AO239" i="41"/>
  <c r="X239" i="41"/>
  <c r="AV239" i="41" s="1"/>
  <c r="V239" i="41"/>
  <c r="U239" i="41"/>
  <c r="T239" i="41"/>
  <c r="CN238" i="41"/>
  <c r="CL238" i="41"/>
  <c r="CK238" i="41"/>
  <c r="CJ238" i="41"/>
  <c r="BP238" i="41"/>
  <c r="BM238" i="41"/>
  <c r="BN238" i="41"/>
  <c r="BL238" i="41"/>
  <c r="AR238" i="41"/>
  <c r="AP238" i="41"/>
  <c r="AO238" i="41"/>
  <c r="AN238" i="41"/>
  <c r="X238" i="41"/>
  <c r="AV238" i="41" s="1"/>
  <c r="BT238" i="41" s="1"/>
  <c r="V238" i="41"/>
  <c r="U238" i="41"/>
  <c r="T238" i="41"/>
  <c r="CN237" i="41"/>
  <c r="CL237" i="41"/>
  <c r="CJ237" i="41"/>
  <c r="CK237" i="41"/>
  <c r="BP237" i="41"/>
  <c r="BN237" i="41"/>
  <c r="BM237" i="41"/>
  <c r="BL237" i="41"/>
  <c r="AR237" i="41"/>
  <c r="AP237" i="41"/>
  <c r="AN237" i="41"/>
  <c r="AO237" i="41"/>
  <c r="X237" i="41"/>
  <c r="AV237" i="41" s="1"/>
  <c r="U237" i="41"/>
  <c r="T237" i="41"/>
  <c r="V237" i="41"/>
  <c r="CN236" i="41"/>
  <c r="CL236" i="41"/>
  <c r="CK236" i="41"/>
  <c r="CJ236" i="41"/>
  <c r="BP236" i="41"/>
  <c r="BM236" i="41"/>
  <c r="BL236" i="41"/>
  <c r="BN236" i="41"/>
  <c r="AR236" i="41"/>
  <c r="AP236" i="41"/>
  <c r="AO236" i="41"/>
  <c r="AN236" i="41"/>
  <c r="X236" i="41"/>
  <c r="V236" i="41"/>
  <c r="U236" i="41"/>
  <c r="T236" i="41"/>
  <c r="CN235" i="41"/>
  <c r="CL235" i="41"/>
  <c r="CK235" i="41"/>
  <c r="CJ235" i="41"/>
  <c r="BP235" i="41"/>
  <c r="BL235" i="41"/>
  <c r="BN235" i="41"/>
  <c r="BM235" i="41"/>
  <c r="AR235" i="41"/>
  <c r="AP235" i="41"/>
  <c r="AO235" i="41"/>
  <c r="AN235" i="41"/>
  <c r="AS235" i="41" s="1"/>
  <c r="AT235" i="41" s="1"/>
  <c r="X235" i="41"/>
  <c r="V235" i="41"/>
  <c r="U235" i="41"/>
  <c r="T235" i="41"/>
  <c r="CN234" i="41"/>
  <c r="CK234" i="41"/>
  <c r="CL234" i="41"/>
  <c r="CJ234" i="41"/>
  <c r="CO234" i="41" s="1"/>
  <c r="BP234" i="41"/>
  <c r="BN234" i="41"/>
  <c r="BM234" i="41"/>
  <c r="BL234" i="41"/>
  <c r="AR234" i="41"/>
  <c r="AO234" i="41"/>
  <c r="AP234" i="41"/>
  <c r="AN234" i="41"/>
  <c r="X234" i="41"/>
  <c r="AV234" i="41" s="1"/>
  <c r="V234" i="41"/>
  <c r="T234" i="41"/>
  <c r="U234" i="41"/>
  <c r="CN233" i="41"/>
  <c r="CL233" i="41"/>
  <c r="CK233" i="41"/>
  <c r="CJ233" i="41"/>
  <c r="CO233" i="41" s="1"/>
  <c r="BP233" i="41"/>
  <c r="BN233" i="41"/>
  <c r="BL233" i="41"/>
  <c r="BM233" i="41"/>
  <c r="AR233" i="41"/>
  <c r="AP233" i="41"/>
  <c r="AO233" i="41"/>
  <c r="AN233" i="41"/>
  <c r="X233" i="41"/>
  <c r="AV233" i="41" s="1"/>
  <c r="V233" i="41"/>
  <c r="U233" i="41"/>
  <c r="T233" i="41"/>
  <c r="CN232" i="41"/>
  <c r="CK232" i="41"/>
  <c r="CJ232" i="41"/>
  <c r="CL232" i="41"/>
  <c r="BP232" i="41"/>
  <c r="BN232" i="41"/>
  <c r="BM232" i="41"/>
  <c r="BL232" i="41"/>
  <c r="AR232" i="41"/>
  <c r="AP232" i="41"/>
  <c r="AO232" i="41"/>
  <c r="AN232" i="41"/>
  <c r="X232" i="41"/>
  <c r="V232" i="41"/>
  <c r="U232" i="41"/>
  <c r="T232" i="41"/>
  <c r="CN231" i="41"/>
  <c r="CL231" i="41"/>
  <c r="CJ231" i="41"/>
  <c r="CK231" i="41"/>
  <c r="BP231" i="41"/>
  <c r="BN231" i="41"/>
  <c r="BM231" i="41"/>
  <c r="BL231" i="41"/>
  <c r="AR231" i="41"/>
  <c r="AP231" i="41"/>
  <c r="AO231" i="41"/>
  <c r="AN231" i="41"/>
  <c r="X231" i="41"/>
  <c r="T231" i="41"/>
  <c r="V231" i="41"/>
  <c r="U231" i="41"/>
  <c r="CN230" i="41"/>
  <c r="CL230" i="41"/>
  <c r="CJ230" i="41"/>
  <c r="CK230" i="41"/>
  <c r="BP230" i="41"/>
  <c r="BL230" i="41"/>
  <c r="BN230" i="41"/>
  <c r="BM230" i="41"/>
  <c r="AR230" i="41"/>
  <c r="AP230" i="41"/>
  <c r="AN230" i="41"/>
  <c r="AO230" i="41"/>
  <c r="X230" i="41"/>
  <c r="U230" i="41"/>
  <c r="V230" i="41"/>
  <c r="T230" i="41"/>
  <c r="CN229" i="41"/>
  <c r="CK229" i="41"/>
  <c r="CJ229" i="41"/>
  <c r="CL229" i="41"/>
  <c r="BP229" i="41"/>
  <c r="BM229" i="41"/>
  <c r="BN229" i="41"/>
  <c r="BL229" i="41"/>
  <c r="AR229" i="41"/>
  <c r="AO229" i="41"/>
  <c r="AN229" i="41"/>
  <c r="AP229" i="41"/>
  <c r="X229" i="41"/>
  <c r="V229" i="41"/>
  <c r="U229" i="41"/>
  <c r="T229" i="41"/>
  <c r="CN228" i="41"/>
  <c r="CL228" i="41"/>
  <c r="CK228" i="41"/>
  <c r="CJ228" i="41"/>
  <c r="BP228" i="41"/>
  <c r="BN228" i="41"/>
  <c r="BM228" i="41"/>
  <c r="BL228" i="41"/>
  <c r="AR228" i="41"/>
  <c r="AP228" i="41"/>
  <c r="AN228" i="41"/>
  <c r="AO228" i="41"/>
  <c r="X228" i="41"/>
  <c r="V228" i="41"/>
  <c r="U228" i="41"/>
  <c r="T228" i="41"/>
  <c r="CN227" i="41"/>
  <c r="CL227" i="41"/>
  <c r="CK227" i="41"/>
  <c r="CJ227" i="41"/>
  <c r="BP227" i="41"/>
  <c r="BN227" i="41"/>
  <c r="BM227" i="41"/>
  <c r="BL227" i="41"/>
  <c r="AR227" i="41"/>
  <c r="AP227" i="41"/>
  <c r="AO227" i="41"/>
  <c r="AN227" i="41"/>
  <c r="X227" i="41"/>
  <c r="V227" i="41"/>
  <c r="T227" i="41"/>
  <c r="U227" i="41"/>
  <c r="CN226" i="41"/>
  <c r="CJ226" i="41"/>
  <c r="CL226" i="41"/>
  <c r="CK226" i="41"/>
  <c r="BP226" i="41"/>
  <c r="BN226" i="41"/>
  <c r="BL226" i="41"/>
  <c r="BM226" i="41"/>
  <c r="AR226" i="41"/>
  <c r="AN226" i="41"/>
  <c r="AP226" i="41"/>
  <c r="AO226" i="41"/>
  <c r="X226" i="41"/>
  <c r="U226" i="41"/>
  <c r="T226" i="41"/>
  <c r="V226" i="41"/>
  <c r="CN225" i="41"/>
  <c r="CK225" i="41"/>
  <c r="CL225" i="41"/>
  <c r="CJ225" i="41"/>
  <c r="BP225" i="41"/>
  <c r="BM225" i="41"/>
  <c r="BL225" i="41"/>
  <c r="BN225" i="41"/>
  <c r="AR225" i="41"/>
  <c r="AO225" i="41"/>
  <c r="AP225" i="41"/>
  <c r="AN225" i="41"/>
  <c r="X225" i="41"/>
  <c r="V225" i="41"/>
  <c r="U225" i="41"/>
  <c r="T225" i="41"/>
  <c r="CN224" i="41"/>
  <c r="CL224" i="41"/>
  <c r="CK224" i="41"/>
  <c r="CJ224" i="41"/>
  <c r="BP224" i="41"/>
  <c r="BN224" i="41"/>
  <c r="BM224" i="41"/>
  <c r="BL224" i="41"/>
  <c r="AR224" i="41"/>
  <c r="AP224" i="41"/>
  <c r="AO224" i="41"/>
  <c r="AN224" i="41"/>
  <c r="X224" i="41"/>
  <c r="V224" i="41"/>
  <c r="U224" i="41"/>
  <c r="T224" i="41"/>
  <c r="CN223" i="41"/>
  <c r="CL223" i="41"/>
  <c r="CK223" i="41"/>
  <c r="CJ223" i="41"/>
  <c r="BP223" i="41"/>
  <c r="BN223" i="41"/>
  <c r="BM223" i="41"/>
  <c r="BL223" i="41"/>
  <c r="AR223" i="41"/>
  <c r="AP223" i="41"/>
  <c r="AO223" i="41"/>
  <c r="AN223" i="41"/>
  <c r="X223" i="41"/>
  <c r="T223" i="41"/>
  <c r="V223" i="41"/>
  <c r="U223" i="41"/>
  <c r="CN222" i="41"/>
  <c r="CL222" i="41"/>
  <c r="CJ222" i="41"/>
  <c r="CK222" i="41"/>
  <c r="BP222" i="41"/>
  <c r="BL222" i="41"/>
  <c r="BN222" i="41"/>
  <c r="BM222" i="41"/>
  <c r="AR222" i="41"/>
  <c r="AP222" i="41"/>
  <c r="AN222" i="41"/>
  <c r="AO222" i="41"/>
  <c r="X222" i="41"/>
  <c r="U222" i="41"/>
  <c r="V222" i="41"/>
  <c r="T222" i="41"/>
  <c r="CN221" i="41"/>
  <c r="CK221" i="41"/>
  <c r="CJ221" i="41"/>
  <c r="CL221" i="41"/>
  <c r="BP221" i="41"/>
  <c r="BM221" i="41"/>
  <c r="BN221" i="41"/>
  <c r="BL221" i="41"/>
  <c r="AR221" i="41"/>
  <c r="AO221" i="41"/>
  <c r="AN221" i="41"/>
  <c r="AP221" i="41"/>
  <c r="X221" i="41"/>
  <c r="V221" i="41"/>
  <c r="U221" i="41"/>
  <c r="T221" i="41"/>
  <c r="CN220" i="41"/>
  <c r="CL220" i="41"/>
  <c r="CK220" i="41"/>
  <c r="CJ220" i="41"/>
  <c r="BP220" i="41"/>
  <c r="BN220" i="41"/>
  <c r="BM220" i="41"/>
  <c r="BL220" i="41"/>
  <c r="AR220" i="41"/>
  <c r="AV220" i="41" s="1"/>
  <c r="BT220" i="41" s="1"/>
  <c r="AP220" i="41"/>
  <c r="AN220" i="41"/>
  <c r="AO220" i="41"/>
  <c r="V220" i="41"/>
  <c r="T220" i="41"/>
  <c r="U220" i="41"/>
  <c r="CN219" i="41"/>
  <c r="CJ219" i="41"/>
  <c r="CL219" i="41"/>
  <c r="CK219" i="41"/>
  <c r="BP219" i="41"/>
  <c r="BN219" i="41"/>
  <c r="BL219" i="41"/>
  <c r="BM219" i="41"/>
  <c r="AR219" i="41"/>
  <c r="AN219" i="41"/>
  <c r="AP219" i="41"/>
  <c r="AO219" i="41"/>
  <c r="X219" i="41"/>
  <c r="U219" i="41"/>
  <c r="T219" i="41"/>
  <c r="V219" i="41"/>
  <c r="CN218" i="41"/>
  <c r="CK218" i="41"/>
  <c r="CL218" i="41"/>
  <c r="CJ218" i="41"/>
  <c r="BP218" i="41"/>
  <c r="BM218" i="41"/>
  <c r="BL218" i="41"/>
  <c r="BN218" i="41"/>
  <c r="AR218" i="41"/>
  <c r="AO218" i="41"/>
  <c r="AP218" i="41"/>
  <c r="AN218" i="41"/>
  <c r="X218" i="41"/>
  <c r="V218" i="41"/>
  <c r="U218" i="41"/>
  <c r="T218" i="41"/>
  <c r="CN217" i="41"/>
  <c r="CL217" i="41"/>
  <c r="CK217" i="41"/>
  <c r="CJ217" i="41"/>
  <c r="BP217" i="41"/>
  <c r="BN217" i="41"/>
  <c r="BL217" i="41"/>
  <c r="BM217" i="41"/>
  <c r="AR217" i="41"/>
  <c r="AP217" i="41"/>
  <c r="AO217" i="41"/>
  <c r="AN217" i="41"/>
  <c r="X217" i="41"/>
  <c r="V217" i="41"/>
  <c r="U217" i="41"/>
  <c r="T217" i="41"/>
  <c r="CN216" i="41"/>
  <c r="CK216" i="41"/>
  <c r="CL216" i="41"/>
  <c r="CJ216" i="41"/>
  <c r="BP216" i="41"/>
  <c r="BN216" i="41"/>
  <c r="BM216" i="41"/>
  <c r="BL216" i="41"/>
  <c r="AR216" i="41"/>
  <c r="AP216" i="41"/>
  <c r="AO216" i="41"/>
  <c r="AN216" i="41"/>
  <c r="X216" i="41"/>
  <c r="T216" i="41"/>
  <c r="V216" i="41"/>
  <c r="U216" i="41"/>
  <c r="CN215" i="41"/>
  <c r="CL215" i="41"/>
  <c r="CJ215" i="41"/>
  <c r="CK215" i="41"/>
  <c r="BP215" i="41"/>
  <c r="BL215" i="41"/>
  <c r="BN215" i="41"/>
  <c r="BM215" i="41"/>
  <c r="AR215" i="41"/>
  <c r="AP215" i="41"/>
  <c r="AN215" i="41"/>
  <c r="AO215" i="41"/>
  <c r="X215" i="41"/>
  <c r="U215" i="41"/>
  <c r="V215" i="41"/>
  <c r="T215" i="41"/>
  <c r="CN214" i="41"/>
  <c r="CK214" i="41"/>
  <c r="CJ214" i="41"/>
  <c r="CL214" i="41"/>
  <c r="BP214" i="41"/>
  <c r="BM214" i="41"/>
  <c r="BN214" i="41"/>
  <c r="BL214" i="41"/>
  <c r="AR214" i="41"/>
  <c r="AO214" i="41"/>
  <c r="AN214" i="41"/>
  <c r="AP214" i="41"/>
  <c r="X214" i="41"/>
  <c r="V214" i="41"/>
  <c r="U214" i="41"/>
  <c r="T214" i="41"/>
  <c r="CN213" i="41"/>
  <c r="CL213" i="41"/>
  <c r="CJ213" i="41"/>
  <c r="CK213" i="41"/>
  <c r="BP213" i="41"/>
  <c r="BN213" i="41"/>
  <c r="BM213" i="41"/>
  <c r="BL213" i="41"/>
  <c r="AR213" i="41"/>
  <c r="AP213" i="41"/>
  <c r="AO213" i="41"/>
  <c r="AN213" i="41"/>
  <c r="X213" i="41"/>
  <c r="U213" i="41"/>
  <c r="V213" i="41"/>
  <c r="T213" i="41"/>
  <c r="CN212" i="41"/>
  <c r="CL212" i="41"/>
  <c r="CK212" i="41"/>
  <c r="CJ212" i="41"/>
  <c r="BP212" i="41"/>
  <c r="BM212" i="41"/>
  <c r="BN212" i="41"/>
  <c r="BL212" i="41"/>
  <c r="AR212" i="41"/>
  <c r="AP212" i="41"/>
  <c r="AO212" i="41"/>
  <c r="AN212" i="41"/>
  <c r="X212" i="41"/>
  <c r="V212" i="41"/>
  <c r="T212" i="41"/>
  <c r="U212" i="41"/>
  <c r="CN211" i="41"/>
  <c r="CJ211" i="41"/>
  <c r="CL211" i="41"/>
  <c r="CK211" i="41"/>
  <c r="BP211" i="41"/>
  <c r="BN211" i="41"/>
  <c r="BL211" i="41"/>
  <c r="BM211" i="41"/>
  <c r="AR211" i="41"/>
  <c r="AN211" i="41"/>
  <c r="AP211" i="41"/>
  <c r="AO211" i="41"/>
  <c r="X211" i="41"/>
  <c r="U211" i="41"/>
  <c r="T211" i="41"/>
  <c r="V211" i="41"/>
  <c r="CN210" i="41"/>
  <c r="CK210" i="41"/>
  <c r="CL210" i="41"/>
  <c r="CJ210" i="41"/>
  <c r="BP210" i="41"/>
  <c r="BM210" i="41"/>
  <c r="BL210" i="41"/>
  <c r="BN210" i="41"/>
  <c r="AR210" i="41"/>
  <c r="AO210" i="41"/>
  <c r="AP210" i="41"/>
  <c r="AN210" i="41"/>
  <c r="X210" i="41"/>
  <c r="V210" i="41"/>
  <c r="U210" i="41"/>
  <c r="T210" i="41"/>
  <c r="CN209" i="41"/>
  <c r="CL209" i="41"/>
  <c r="CK209" i="41"/>
  <c r="CJ209" i="41"/>
  <c r="BP209" i="41"/>
  <c r="BN209" i="41"/>
  <c r="BL209" i="41"/>
  <c r="BM209" i="41"/>
  <c r="AR209" i="41"/>
  <c r="AP209" i="41"/>
  <c r="AO209" i="41"/>
  <c r="AN209" i="41"/>
  <c r="X209" i="41"/>
  <c r="V209" i="41"/>
  <c r="U209" i="41"/>
  <c r="T209" i="41"/>
  <c r="CN208" i="41"/>
  <c r="CK208" i="41"/>
  <c r="CL208" i="41"/>
  <c r="CJ208" i="41"/>
  <c r="BP208" i="41"/>
  <c r="BN208" i="41"/>
  <c r="BM208" i="41"/>
  <c r="BL208" i="41"/>
  <c r="AR208" i="41"/>
  <c r="AO208" i="41"/>
  <c r="AP208" i="41"/>
  <c r="AN208" i="41"/>
  <c r="X208" i="41"/>
  <c r="T208" i="41"/>
  <c r="V208" i="41"/>
  <c r="U208" i="41"/>
  <c r="CN207" i="41"/>
  <c r="CL207" i="41"/>
  <c r="CJ207" i="41"/>
  <c r="CK207" i="41"/>
  <c r="BP207" i="41"/>
  <c r="BN207" i="41"/>
  <c r="BL207" i="41"/>
  <c r="BM207" i="41"/>
  <c r="AR207" i="41"/>
  <c r="AP207" i="41"/>
  <c r="AN207" i="41"/>
  <c r="AO207" i="41"/>
  <c r="X207" i="41"/>
  <c r="U207" i="41"/>
  <c r="V207" i="41"/>
  <c r="T207" i="41"/>
  <c r="CN206" i="41"/>
  <c r="CK206" i="41"/>
  <c r="CL206" i="41"/>
  <c r="CJ206" i="41"/>
  <c r="BP206" i="41"/>
  <c r="BM206" i="41"/>
  <c r="BN206" i="41"/>
  <c r="BL206" i="41"/>
  <c r="AR206" i="41"/>
  <c r="AO206" i="41"/>
  <c r="AP206" i="41"/>
  <c r="AN206" i="41"/>
  <c r="X206" i="41"/>
  <c r="V206" i="41"/>
  <c r="T206" i="41"/>
  <c r="U206" i="41"/>
  <c r="CN205" i="41"/>
  <c r="CL205" i="41"/>
  <c r="CK205" i="41"/>
  <c r="CJ205" i="41"/>
  <c r="BP205" i="41"/>
  <c r="BN205" i="41"/>
  <c r="BL205" i="41"/>
  <c r="BM205" i="41"/>
  <c r="AR205" i="41"/>
  <c r="AP205" i="41"/>
  <c r="AN205" i="41"/>
  <c r="AO205" i="41"/>
  <c r="X205" i="41"/>
  <c r="V205" i="41"/>
  <c r="U205" i="41"/>
  <c r="T205" i="41"/>
  <c r="CN204" i="41"/>
  <c r="CK204" i="41"/>
  <c r="CL204" i="41"/>
  <c r="CJ204" i="41"/>
  <c r="BP204" i="41"/>
  <c r="BM204" i="41"/>
  <c r="BN204" i="41"/>
  <c r="BL204" i="41"/>
  <c r="AR204" i="41"/>
  <c r="AO204" i="41"/>
  <c r="AP204" i="41"/>
  <c r="AN204" i="41"/>
  <c r="X204" i="41"/>
  <c r="V204" i="41"/>
  <c r="T204" i="41"/>
  <c r="U204" i="41"/>
  <c r="CN203" i="41"/>
  <c r="CL203" i="41"/>
  <c r="CJ203" i="41"/>
  <c r="CK203" i="41"/>
  <c r="BP203" i="41"/>
  <c r="BN203" i="41"/>
  <c r="BL203" i="41"/>
  <c r="BM203" i="41"/>
  <c r="AR203" i="41"/>
  <c r="AP203" i="41"/>
  <c r="AN203" i="41"/>
  <c r="AS203" i="41" s="1"/>
  <c r="AT203" i="41" s="1"/>
  <c r="AO203" i="41"/>
  <c r="X203" i="41"/>
  <c r="U203" i="41"/>
  <c r="V203" i="41"/>
  <c r="T203" i="41"/>
  <c r="CN202" i="41"/>
  <c r="CK202" i="41"/>
  <c r="CL202" i="41"/>
  <c r="CJ202" i="41"/>
  <c r="BP202" i="41"/>
  <c r="BM202" i="41"/>
  <c r="BL202" i="41"/>
  <c r="BN202" i="41"/>
  <c r="AR202" i="41"/>
  <c r="AO202" i="41"/>
  <c r="AN202" i="41"/>
  <c r="AP202" i="41"/>
  <c r="X202" i="41"/>
  <c r="V202" i="41"/>
  <c r="U202" i="41"/>
  <c r="T202" i="41"/>
  <c r="CN201" i="41"/>
  <c r="CL201" i="41"/>
  <c r="CK201" i="41"/>
  <c r="CJ201" i="41"/>
  <c r="BP201" i="41"/>
  <c r="BM201" i="41"/>
  <c r="BL201" i="41"/>
  <c r="BN201" i="41"/>
  <c r="AR201" i="41"/>
  <c r="AP201" i="41"/>
  <c r="AO201" i="41"/>
  <c r="AN201" i="41"/>
  <c r="X201" i="41"/>
  <c r="V201" i="41"/>
  <c r="U201" i="41"/>
  <c r="T201" i="41"/>
  <c r="CN200" i="41"/>
  <c r="CK200" i="41"/>
  <c r="CJ200" i="41"/>
  <c r="CL200" i="41"/>
  <c r="BP200" i="41"/>
  <c r="BN200" i="41"/>
  <c r="BM200" i="41"/>
  <c r="BL200" i="41"/>
  <c r="AR200" i="41"/>
  <c r="AO200" i="41"/>
  <c r="AN200" i="41"/>
  <c r="AP200" i="41"/>
  <c r="X200" i="41"/>
  <c r="V200" i="41"/>
  <c r="U200" i="41"/>
  <c r="T200" i="41"/>
  <c r="CN199" i="41"/>
  <c r="CL199" i="41"/>
  <c r="CK199" i="41"/>
  <c r="CJ199" i="41"/>
  <c r="BP199" i="41"/>
  <c r="BN199" i="41"/>
  <c r="BM199" i="41"/>
  <c r="BL199" i="41"/>
  <c r="AR199" i="41"/>
  <c r="AP199" i="41"/>
  <c r="AO199" i="41"/>
  <c r="AN199" i="41"/>
  <c r="X199" i="41"/>
  <c r="V199" i="41"/>
  <c r="U199" i="41"/>
  <c r="T199" i="41"/>
  <c r="CN198" i="41"/>
  <c r="CL198" i="41"/>
  <c r="CK198" i="41"/>
  <c r="CJ198" i="41"/>
  <c r="BP198" i="41"/>
  <c r="BN198" i="41"/>
  <c r="BM198" i="41"/>
  <c r="BL198" i="41"/>
  <c r="AR198" i="41"/>
  <c r="AP198" i="41"/>
  <c r="AO198" i="41"/>
  <c r="AN198" i="41"/>
  <c r="X198" i="41"/>
  <c r="V198" i="41"/>
  <c r="U198" i="41"/>
  <c r="T198" i="41"/>
  <c r="CN197" i="41"/>
  <c r="CJ197" i="41"/>
  <c r="CL197" i="41"/>
  <c r="CK197" i="41"/>
  <c r="BP197" i="41"/>
  <c r="BN197" i="41"/>
  <c r="BM197" i="41"/>
  <c r="BL197" i="41"/>
  <c r="AR197" i="41"/>
  <c r="AN197" i="41"/>
  <c r="AP197" i="41"/>
  <c r="AO197" i="41"/>
  <c r="X197" i="41"/>
  <c r="U197" i="41"/>
  <c r="T197" i="41"/>
  <c r="V197" i="41"/>
  <c r="CN196" i="41"/>
  <c r="CL196" i="41"/>
  <c r="CK196" i="41"/>
  <c r="CJ196" i="41"/>
  <c r="BP196" i="41"/>
  <c r="BM196" i="41"/>
  <c r="BL196" i="41"/>
  <c r="BN196" i="41"/>
  <c r="AR196" i="41"/>
  <c r="AP196" i="41"/>
  <c r="AO196" i="41"/>
  <c r="AN196" i="41"/>
  <c r="X196" i="41"/>
  <c r="V196" i="41"/>
  <c r="U196" i="41"/>
  <c r="T196" i="41"/>
  <c r="CN195" i="41"/>
  <c r="CL195" i="41"/>
  <c r="CK195" i="41"/>
  <c r="CJ195" i="41"/>
  <c r="BP195" i="41"/>
  <c r="BN195" i="41"/>
  <c r="BM195" i="41"/>
  <c r="BL195" i="41"/>
  <c r="AR195" i="41"/>
  <c r="AP195" i="41"/>
  <c r="AO195" i="41"/>
  <c r="AN195" i="41"/>
  <c r="X195" i="41"/>
  <c r="V195" i="41"/>
  <c r="U195" i="41"/>
  <c r="T195" i="41"/>
  <c r="CN194" i="41"/>
  <c r="CL194" i="41"/>
  <c r="CK194" i="41"/>
  <c r="CJ194" i="41"/>
  <c r="BP194" i="41"/>
  <c r="BN194" i="41"/>
  <c r="BM194" i="41"/>
  <c r="BL194" i="41"/>
  <c r="AR194" i="41"/>
  <c r="AP194" i="41"/>
  <c r="AO194" i="41"/>
  <c r="AN194" i="41"/>
  <c r="X194" i="41"/>
  <c r="T194" i="41"/>
  <c r="V194" i="41"/>
  <c r="U194" i="41"/>
  <c r="CN193" i="41"/>
  <c r="CL193" i="41"/>
  <c r="CK193" i="41"/>
  <c r="CJ193" i="41"/>
  <c r="BP193" i="41"/>
  <c r="BL193" i="41"/>
  <c r="BN193" i="41"/>
  <c r="BM193" i="41"/>
  <c r="AR193" i="41"/>
  <c r="AP193" i="41"/>
  <c r="AO193" i="41"/>
  <c r="AN193" i="41"/>
  <c r="X193" i="41"/>
  <c r="V193" i="41"/>
  <c r="U193" i="41"/>
  <c r="T193" i="41"/>
  <c r="CN192" i="41"/>
  <c r="CK192" i="41"/>
  <c r="CJ192" i="41"/>
  <c r="CL192" i="41"/>
  <c r="BP192" i="41"/>
  <c r="BN192" i="41"/>
  <c r="BM192" i="41"/>
  <c r="BL192" i="41"/>
  <c r="AR192" i="41"/>
  <c r="AO192" i="41"/>
  <c r="AN192" i="41"/>
  <c r="AP192" i="41"/>
  <c r="X192" i="41"/>
  <c r="V192" i="41"/>
  <c r="U192" i="41"/>
  <c r="T192" i="41"/>
  <c r="CN191" i="41"/>
  <c r="CL191" i="41"/>
  <c r="CK191" i="41"/>
  <c r="CJ191" i="41"/>
  <c r="BP191" i="41"/>
  <c r="BN191" i="41"/>
  <c r="BM191" i="41"/>
  <c r="BL191" i="41"/>
  <c r="AR191" i="41"/>
  <c r="AP191" i="41"/>
  <c r="AO191" i="41"/>
  <c r="AN191" i="41"/>
  <c r="X191" i="41"/>
  <c r="V191" i="41"/>
  <c r="U191" i="41"/>
  <c r="T191" i="41"/>
  <c r="CN190" i="41"/>
  <c r="CL190" i="41"/>
  <c r="CK190" i="41"/>
  <c r="CO190" i="41" s="1"/>
  <c r="CJ190" i="41"/>
  <c r="BP190" i="41"/>
  <c r="BN190" i="41"/>
  <c r="BM190" i="41"/>
  <c r="BL190" i="41"/>
  <c r="AR190" i="41"/>
  <c r="AP190" i="41"/>
  <c r="AO190" i="41"/>
  <c r="AN190" i="41"/>
  <c r="X190" i="41"/>
  <c r="V190" i="41"/>
  <c r="U190" i="41"/>
  <c r="T190" i="41"/>
  <c r="CN189" i="41"/>
  <c r="CJ189" i="41"/>
  <c r="CL189" i="41"/>
  <c r="CK189" i="41"/>
  <c r="BP189" i="41"/>
  <c r="BN189" i="41"/>
  <c r="BM189" i="41"/>
  <c r="BL189" i="41"/>
  <c r="AR189" i="41"/>
  <c r="AN189" i="41"/>
  <c r="AP189" i="41"/>
  <c r="AO189" i="41"/>
  <c r="X189" i="41"/>
  <c r="U189" i="41"/>
  <c r="T189" i="41"/>
  <c r="V189" i="41"/>
  <c r="CN188" i="41"/>
  <c r="CL188" i="41"/>
  <c r="CK188" i="41"/>
  <c r="CJ188" i="41"/>
  <c r="BP188" i="41"/>
  <c r="BM188" i="41"/>
  <c r="BL188" i="41"/>
  <c r="BN188" i="41"/>
  <c r="AR188" i="41"/>
  <c r="AP188" i="41"/>
  <c r="AO188" i="41"/>
  <c r="AN188" i="41"/>
  <c r="X188" i="41"/>
  <c r="V188" i="41"/>
  <c r="U188" i="41"/>
  <c r="T188" i="41"/>
  <c r="CN187" i="41"/>
  <c r="CL187" i="41"/>
  <c r="CK187" i="41"/>
  <c r="CJ187" i="41"/>
  <c r="BP187" i="41"/>
  <c r="BN187" i="41"/>
  <c r="BM187" i="41"/>
  <c r="BL187" i="41"/>
  <c r="AR187" i="41"/>
  <c r="AP187" i="41"/>
  <c r="AO187" i="41"/>
  <c r="AN187" i="41"/>
  <c r="X187" i="41"/>
  <c r="V187" i="41"/>
  <c r="U187" i="41"/>
  <c r="T187" i="41"/>
  <c r="CN186" i="41"/>
  <c r="CL186" i="41"/>
  <c r="CK186" i="41"/>
  <c r="CJ186" i="41"/>
  <c r="BP186" i="41"/>
  <c r="BN186" i="41"/>
  <c r="BM186" i="41"/>
  <c r="BL186" i="41"/>
  <c r="AR186" i="41"/>
  <c r="AP186" i="41"/>
  <c r="AO186" i="41"/>
  <c r="AN186" i="41"/>
  <c r="X186" i="41"/>
  <c r="T186" i="41"/>
  <c r="V186" i="41"/>
  <c r="U186" i="41"/>
  <c r="CN185" i="41"/>
  <c r="CL185" i="41"/>
  <c r="CK185" i="41"/>
  <c r="CO185" i="41" s="1"/>
  <c r="CJ185" i="41"/>
  <c r="BP185" i="41"/>
  <c r="BL185" i="41"/>
  <c r="BN185" i="41"/>
  <c r="BM185" i="41"/>
  <c r="AR185" i="41"/>
  <c r="AP185" i="41"/>
  <c r="AO185" i="41"/>
  <c r="AN185" i="41"/>
  <c r="X185" i="41"/>
  <c r="V185" i="41"/>
  <c r="U185" i="41"/>
  <c r="T185" i="41"/>
  <c r="CN184" i="41"/>
  <c r="CK184" i="41"/>
  <c r="CJ184" i="41"/>
  <c r="CL184" i="41"/>
  <c r="BP184" i="41"/>
  <c r="BN184" i="41"/>
  <c r="BM184" i="41"/>
  <c r="BL184" i="41"/>
  <c r="AR184" i="41"/>
  <c r="AO184" i="41"/>
  <c r="AN184" i="41"/>
  <c r="AP184" i="41"/>
  <c r="X184" i="41"/>
  <c r="V184" i="41"/>
  <c r="U184" i="41"/>
  <c r="T184" i="41"/>
  <c r="CN183" i="41"/>
  <c r="CL183" i="41"/>
  <c r="CK183" i="41"/>
  <c r="CJ183" i="41"/>
  <c r="BP183" i="41"/>
  <c r="BN183" i="41"/>
  <c r="BM183" i="41"/>
  <c r="BL183" i="41"/>
  <c r="AR183" i="41"/>
  <c r="AP183" i="41"/>
  <c r="AO183" i="41"/>
  <c r="AN183" i="41"/>
  <c r="X183" i="41"/>
  <c r="V183" i="41"/>
  <c r="U183" i="41"/>
  <c r="T183" i="41"/>
  <c r="CN182" i="41"/>
  <c r="CL182" i="41"/>
  <c r="CK182" i="41"/>
  <c r="CJ182" i="41"/>
  <c r="BP182" i="41"/>
  <c r="BN182" i="41"/>
  <c r="BM182" i="41"/>
  <c r="BL182" i="41"/>
  <c r="AR182" i="41"/>
  <c r="AP182" i="41"/>
  <c r="AO182" i="41"/>
  <c r="AN182" i="41"/>
  <c r="X182" i="41"/>
  <c r="V182" i="41"/>
  <c r="U182" i="41"/>
  <c r="T182" i="41"/>
  <c r="CN181" i="41"/>
  <c r="CJ181" i="41"/>
  <c r="CL181" i="41"/>
  <c r="CK181" i="41"/>
  <c r="BP181" i="41"/>
  <c r="BN181" i="41"/>
  <c r="BM181" i="41"/>
  <c r="BL181" i="41"/>
  <c r="AR181" i="41"/>
  <c r="AN181" i="41"/>
  <c r="AP181" i="41"/>
  <c r="AO181" i="41"/>
  <c r="X181" i="41"/>
  <c r="U181" i="41"/>
  <c r="T181" i="41"/>
  <c r="V181" i="41"/>
  <c r="CN180" i="41"/>
  <c r="CL180" i="41"/>
  <c r="CK180" i="41"/>
  <c r="CJ180" i="41"/>
  <c r="BP180" i="41"/>
  <c r="BM180" i="41"/>
  <c r="BL180" i="41"/>
  <c r="BN180" i="41"/>
  <c r="AR180" i="41"/>
  <c r="AP180" i="41"/>
  <c r="AO180" i="41"/>
  <c r="AN180" i="41"/>
  <c r="X180" i="41"/>
  <c r="V180" i="41"/>
  <c r="U180" i="41"/>
  <c r="T180" i="41"/>
  <c r="CN179" i="41"/>
  <c r="CL179" i="41"/>
  <c r="CK179" i="41"/>
  <c r="CJ179" i="41"/>
  <c r="BP179" i="41"/>
  <c r="BN179" i="41"/>
  <c r="BM179" i="41"/>
  <c r="BL179" i="41"/>
  <c r="AR179" i="41"/>
  <c r="AP179" i="41"/>
  <c r="AO179" i="41"/>
  <c r="AN179" i="41"/>
  <c r="X179" i="41"/>
  <c r="V179" i="41"/>
  <c r="U179" i="41"/>
  <c r="T179" i="41"/>
  <c r="CN178" i="41"/>
  <c r="CL178" i="41"/>
  <c r="CK178" i="41"/>
  <c r="CJ178" i="41"/>
  <c r="BP178" i="41"/>
  <c r="BN178" i="41"/>
  <c r="BM178" i="41"/>
  <c r="BL178" i="41"/>
  <c r="AR178" i="41"/>
  <c r="AP178" i="41"/>
  <c r="AO178" i="41"/>
  <c r="AN178" i="41"/>
  <c r="X178" i="41"/>
  <c r="T178" i="41"/>
  <c r="V178" i="41"/>
  <c r="U178" i="41"/>
  <c r="CN177" i="41"/>
  <c r="CL177" i="41"/>
  <c r="CK177" i="41"/>
  <c r="CJ177" i="41"/>
  <c r="BP177" i="41"/>
  <c r="BL177" i="41"/>
  <c r="BN177" i="41"/>
  <c r="BM177" i="41"/>
  <c r="AR177" i="41"/>
  <c r="AP177" i="41"/>
  <c r="AO177" i="41"/>
  <c r="AN177" i="41"/>
  <c r="X177" i="41"/>
  <c r="V177" i="41"/>
  <c r="U177" i="41"/>
  <c r="T177" i="41"/>
  <c r="CN176" i="41"/>
  <c r="CK176" i="41"/>
  <c r="CJ176" i="41"/>
  <c r="CL176" i="41"/>
  <c r="BP176" i="41"/>
  <c r="BN176" i="41"/>
  <c r="BM176" i="41"/>
  <c r="BL176" i="41"/>
  <c r="AR176" i="41"/>
  <c r="AO176" i="41"/>
  <c r="AN176" i="41"/>
  <c r="AP176" i="41"/>
  <c r="X176" i="41"/>
  <c r="V176" i="41"/>
  <c r="U176" i="41"/>
  <c r="T176" i="41"/>
  <c r="CN175" i="41"/>
  <c r="CL175" i="41"/>
  <c r="CK175" i="41"/>
  <c r="CJ175" i="41"/>
  <c r="BP175" i="41"/>
  <c r="BN175" i="41"/>
  <c r="BM175" i="41"/>
  <c r="BL175" i="41"/>
  <c r="AR175" i="41"/>
  <c r="AP175" i="41"/>
  <c r="AO175" i="41"/>
  <c r="AN175" i="41"/>
  <c r="X175" i="41"/>
  <c r="V175" i="41"/>
  <c r="U175" i="41"/>
  <c r="T175" i="41"/>
  <c r="CN174" i="41"/>
  <c r="CL174" i="41"/>
  <c r="CK174" i="41"/>
  <c r="CJ174" i="41"/>
  <c r="BP174" i="41"/>
  <c r="BN174" i="41"/>
  <c r="BM174" i="41"/>
  <c r="BL174" i="41"/>
  <c r="AR174" i="41"/>
  <c r="AP174" i="41"/>
  <c r="AO174" i="41"/>
  <c r="AN174" i="41"/>
  <c r="X174" i="41"/>
  <c r="V174" i="41"/>
  <c r="U174" i="41"/>
  <c r="T174" i="41"/>
  <c r="CN173" i="41"/>
  <c r="CJ173" i="41"/>
  <c r="CL173" i="41"/>
  <c r="CK173" i="41"/>
  <c r="BP173" i="41"/>
  <c r="BN173" i="41"/>
  <c r="BM173" i="41"/>
  <c r="BL173" i="41"/>
  <c r="AR173" i="41"/>
  <c r="AN173" i="41"/>
  <c r="AP173" i="41"/>
  <c r="AO173" i="41"/>
  <c r="X173" i="41"/>
  <c r="U173" i="41"/>
  <c r="T173" i="41"/>
  <c r="V173" i="41"/>
  <c r="CN172" i="41"/>
  <c r="CL172" i="41"/>
  <c r="CK172" i="41"/>
  <c r="CJ172" i="41"/>
  <c r="BP172" i="41"/>
  <c r="BM172" i="41"/>
  <c r="BL172" i="41"/>
  <c r="BN172" i="41"/>
  <c r="AR172" i="41"/>
  <c r="AP172" i="41"/>
  <c r="AO172" i="41"/>
  <c r="AN172" i="41"/>
  <c r="X172" i="41"/>
  <c r="V172" i="41"/>
  <c r="U172" i="41"/>
  <c r="T172" i="41"/>
  <c r="CN171" i="41"/>
  <c r="CL171" i="41"/>
  <c r="CK171" i="41"/>
  <c r="CO171" i="41" s="1"/>
  <c r="CJ171" i="41"/>
  <c r="BP171" i="41"/>
  <c r="BL171" i="41"/>
  <c r="BN171" i="41"/>
  <c r="BM171" i="41"/>
  <c r="AR171" i="41"/>
  <c r="AP171" i="41"/>
  <c r="AO171" i="41"/>
  <c r="AN171" i="41"/>
  <c r="X171" i="41"/>
  <c r="V171" i="41"/>
  <c r="U171" i="41"/>
  <c r="T171" i="41"/>
  <c r="CN170" i="41"/>
  <c r="CJ170" i="41"/>
  <c r="CL170" i="41"/>
  <c r="CK170" i="41"/>
  <c r="BP170" i="41"/>
  <c r="BN170" i="41"/>
  <c r="BM170" i="41"/>
  <c r="BL170" i="41"/>
  <c r="AR170" i="41"/>
  <c r="AN170" i="41"/>
  <c r="AP170" i="41"/>
  <c r="AO170" i="41"/>
  <c r="X170" i="41"/>
  <c r="AV170" i="41" s="1"/>
  <c r="U170" i="41"/>
  <c r="T170" i="41"/>
  <c r="V170" i="41"/>
  <c r="CN169" i="41"/>
  <c r="CL169" i="41"/>
  <c r="CK169" i="41"/>
  <c r="CJ169" i="41"/>
  <c r="BP169" i="41"/>
  <c r="BM169" i="41"/>
  <c r="BL169" i="41"/>
  <c r="BN169" i="41"/>
  <c r="AR169" i="41"/>
  <c r="AP169" i="41"/>
  <c r="AO169" i="41"/>
  <c r="AN169" i="41"/>
  <c r="X169" i="41"/>
  <c r="AV169" i="41" s="1"/>
  <c r="BT169" i="41" s="1"/>
  <c r="V169" i="41"/>
  <c r="U169" i="41"/>
  <c r="T169" i="41"/>
  <c r="CN168" i="41"/>
  <c r="CL168" i="41"/>
  <c r="CK168" i="41"/>
  <c r="CJ168" i="41"/>
  <c r="BP168" i="41"/>
  <c r="BN168" i="41"/>
  <c r="BM168" i="41"/>
  <c r="BL168" i="41"/>
  <c r="AR168" i="41"/>
  <c r="AP168" i="41"/>
  <c r="AO168" i="41"/>
  <c r="AN168" i="41"/>
  <c r="X168" i="41"/>
  <c r="AV168" i="41" s="1"/>
  <c r="BT168" i="41" s="1"/>
  <c r="V168" i="41"/>
  <c r="U168" i="41"/>
  <c r="T168" i="41"/>
  <c r="CN167" i="41"/>
  <c r="CL167" i="41"/>
  <c r="CK167" i="41"/>
  <c r="CJ167" i="41"/>
  <c r="BM167" i="41"/>
  <c r="BL167" i="41"/>
  <c r="BN167" i="41"/>
  <c r="AR167" i="41"/>
  <c r="AV167" i="41" s="1"/>
  <c r="BT167" i="41" s="1"/>
  <c r="AP167" i="41"/>
  <c r="AO167" i="41"/>
  <c r="AN167" i="41"/>
  <c r="V167" i="41"/>
  <c r="U167" i="41"/>
  <c r="T167" i="41"/>
  <c r="CN166" i="41"/>
  <c r="CL166" i="41"/>
  <c r="CK166" i="41"/>
  <c r="CJ166" i="41"/>
  <c r="BP166" i="41"/>
  <c r="BN166" i="41"/>
  <c r="BM166" i="41"/>
  <c r="BL166" i="41"/>
  <c r="AR166" i="41"/>
  <c r="AP166" i="41"/>
  <c r="AO166" i="41"/>
  <c r="AN166" i="41"/>
  <c r="X166" i="41"/>
  <c r="V166" i="41"/>
  <c r="U166" i="41"/>
  <c r="T166" i="41"/>
  <c r="CN165" i="41"/>
  <c r="CL165" i="41"/>
  <c r="CK165" i="41"/>
  <c r="CJ165" i="41"/>
  <c r="BP165" i="41"/>
  <c r="BN165" i="41"/>
  <c r="BM165" i="41"/>
  <c r="BL165" i="41"/>
  <c r="AR165" i="41"/>
  <c r="AP165" i="41"/>
  <c r="AO165" i="41"/>
  <c r="AN165" i="41"/>
  <c r="X165" i="41"/>
  <c r="V165" i="41"/>
  <c r="U165" i="41"/>
  <c r="T165" i="41"/>
  <c r="Y165" i="41" s="1"/>
  <c r="CN164" i="41"/>
  <c r="CJ164" i="41"/>
  <c r="CL164" i="41"/>
  <c r="CK164" i="41"/>
  <c r="BP164" i="41"/>
  <c r="BN164" i="41"/>
  <c r="BM164" i="41"/>
  <c r="BL164" i="41"/>
  <c r="BQ164" i="41" s="1"/>
  <c r="AR164" i="41"/>
  <c r="AN164" i="41"/>
  <c r="AP164" i="41"/>
  <c r="AO164" i="41"/>
  <c r="X164" i="41"/>
  <c r="U164" i="41"/>
  <c r="T164" i="41"/>
  <c r="V164" i="41"/>
  <c r="CN163" i="41"/>
  <c r="CL163" i="41"/>
  <c r="CK163" i="41"/>
  <c r="CJ163" i="41"/>
  <c r="BP163" i="41"/>
  <c r="BM163" i="41"/>
  <c r="BL163" i="41"/>
  <c r="BN163" i="41"/>
  <c r="AR163" i="41"/>
  <c r="AP163" i="41"/>
  <c r="AO163" i="41"/>
  <c r="AN163" i="41"/>
  <c r="X163" i="41"/>
  <c r="V163" i="41"/>
  <c r="U163" i="41"/>
  <c r="T163" i="41"/>
  <c r="CN162" i="41"/>
  <c r="CL162" i="41"/>
  <c r="CK162" i="41"/>
  <c r="CJ162" i="41"/>
  <c r="BP162" i="41"/>
  <c r="BN162" i="41"/>
  <c r="BM162" i="41"/>
  <c r="BL162" i="41"/>
  <c r="AR162" i="41"/>
  <c r="AP162" i="41"/>
  <c r="AO162" i="41"/>
  <c r="AN162" i="41"/>
  <c r="X162" i="41"/>
  <c r="V162" i="41"/>
  <c r="U162" i="41"/>
  <c r="T162" i="41"/>
  <c r="CN161" i="41"/>
  <c r="CL161" i="41"/>
  <c r="CK161" i="41"/>
  <c r="CJ161" i="41"/>
  <c r="BP161" i="41"/>
  <c r="BN161" i="41"/>
  <c r="BM161" i="41"/>
  <c r="BL161" i="41"/>
  <c r="AR161" i="41"/>
  <c r="AP161" i="41"/>
  <c r="AO161" i="41"/>
  <c r="AN161" i="41"/>
  <c r="X161" i="41"/>
  <c r="T161" i="41"/>
  <c r="V161" i="41"/>
  <c r="U161" i="41"/>
  <c r="CN160" i="41"/>
  <c r="CL160" i="41"/>
  <c r="CK160" i="41"/>
  <c r="CJ160" i="41"/>
  <c r="BP160" i="41"/>
  <c r="BL160" i="41"/>
  <c r="BN160" i="41"/>
  <c r="BM160" i="41"/>
  <c r="AR160" i="41"/>
  <c r="AP160" i="41"/>
  <c r="AO160" i="41"/>
  <c r="AN160" i="41"/>
  <c r="X160" i="41"/>
  <c r="V160" i="41"/>
  <c r="U160" i="41"/>
  <c r="T160" i="41"/>
  <c r="Y160" i="41" s="1"/>
  <c r="CN159" i="41"/>
  <c r="CK159" i="41"/>
  <c r="CJ159" i="41"/>
  <c r="CL159" i="41"/>
  <c r="BP159" i="41"/>
  <c r="BN159" i="41"/>
  <c r="BM159" i="41"/>
  <c r="BL159" i="41"/>
  <c r="AR159" i="41"/>
  <c r="AO159" i="41"/>
  <c r="AN159" i="41"/>
  <c r="AP159" i="41"/>
  <c r="X159" i="41"/>
  <c r="V159" i="41"/>
  <c r="U159" i="41"/>
  <c r="T159" i="41"/>
  <c r="CN158" i="41"/>
  <c r="CL158" i="41"/>
  <c r="CK158" i="41"/>
  <c r="CJ158" i="41"/>
  <c r="BP158" i="41"/>
  <c r="BN158" i="41"/>
  <c r="BM158" i="41"/>
  <c r="BL158" i="41"/>
  <c r="AR158" i="41"/>
  <c r="AP158" i="41"/>
  <c r="AO158" i="41"/>
  <c r="AN158" i="41"/>
  <c r="X158" i="41"/>
  <c r="V158" i="41"/>
  <c r="U158" i="41"/>
  <c r="T158" i="41"/>
  <c r="B158" i="41"/>
  <c r="CN157" i="41"/>
  <c r="CL157" i="41"/>
  <c r="CK157" i="41"/>
  <c r="CJ157" i="41"/>
  <c r="BP157" i="41"/>
  <c r="BL157" i="41"/>
  <c r="BN157" i="41"/>
  <c r="BM157" i="41"/>
  <c r="AR157" i="41"/>
  <c r="AP157" i="41"/>
  <c r="AO157" i="41"/>
  <c r="AN157" i="41"/>
  <c r="X157" i="41"/>
  <c r="V157" i="41"/>
  <c r="U157" i="41"/>
  <c r="T157" i="41"/>
  <c r="B157" i="41"/>
  <c r="CN156" i="41"/>
  <c r="CL156" i="41"/>
  <c r="CK156" i="41"/>
  <c r="CJ156" i="41"/>
  <c r="BP156" i="41"/>
  <c r="BN156" i="41"/>
  <c r="BM156" i="41"/>
  <c r="BL156" i="41"/>
  <c r="AR156" i="41"/>
  <c r="AP156" i="41"/>
  <c r="AO156" i="41"/>
  <c r="AN156" i="41"/>
  <c r="X156" i="41"/>
  <c r="AV156" i="41" s="1"/>
  <c r="BT156" i="41" s="1"/>
  <c r="V156" i="41"/>
  <c r="U156" i="41"/>
  <c r="T156" i="41"/>
  <c r="CN155" i="41"/>
  <c r="CL155" i="41"/>
  <c r="CK155" i="41"/>
  <c r="CJ155" i="41"/>
  <c r="BP155" i="41"/>
  <c r="BN155" i="41"/>
  <c r="BM155" i="41"/>
  <c r="BL155" i="41"/>
  <c r="AR155" i="41"/>
  <c r="AP155" i="41"/>
  <c r="AO155" i="41"/>
  <c r="AN155" i="41"/>
  <c r="X155" i="41"/>
  <c r="AV155" i="41" s="1"/>
  <c r="T155" i="41"/>
  <c r="V155" i="41"/>
  <c r="U155" i="41"/>
  <c r="CN154" i="41"/>
  <c r="CL154" i="41"/>
  <c r="CK154" i="41"/>
  <c r="CJ154" i="41"/>
  <c r="BP154" i="41"/>
  <c r="BL154" i="41"/>
  <c r="BN154" i="41"/>
  <c r="BM154" i="41"/>
  <c r="AR154" i="41"/>
  <c r="AP154" i="41"/>
  <c r="AO154" i="41"/>
  <c r="AN154" i="41"/>
  <c r="AS154" i="41" s="1"/>
  <c r="AT154" i="41" s="1"/>
  <c r="X154" i="41"/>
  <c r="AV154" i="41" s="1"/>
  <c r="BT154" i="41" s="1"/>
  <c r="V154" i="41"/>
  <c r="U154" i="41"/>
  <c r="T154" i="41"/>
  <c r="CN153" i="41"/>
  <c r="CK153" i="41"/>
  <c r="CJ153" i="41"/>
  <c r="CL153" i="41"/>
  <c r="BP153" i="41"/>
  <c r="BN153" i="41"/>
  <c r="BM153" i="41"/>
  <c r="BL153" i="41"/>
  <c r="AR153" i="41"/>
  <c r="AO153" i="41"/>
  <c r="AN153" i="41"/>
  <c r="AP153" i="41"/>
  <c r="X153" i="41"/>
  <c r="AV153" i="41" s="1"/>
  <c r="V153" i="41"/>
  <c r="U153" i="41"/>
  <c r="T153" i="41"/>
  <c r="CN152" i="41"/>
  <c r="CL152" i="41"/>
  <c r="CK152" i="41"/>
  <c r="CJ152" i="41"/>
  <c r="CO152" i="41" s="1"/>
  <c r="CP152" i="41" s="1"/>
  <c r="BP152" i="41"/>
  <c r="BN152" i="41"/>
  <c r="BM152" i="41"/>
  <c r="BL152" i="41"/>
  <c r="AR152" i="41"/>
  <c r="AP152" i="41"/>
  <c r="AO152" i="41"/>
  <c r="AN152" i="41"/>
  <c r="X152" i="41"/>
  <c r="AV152" i="41" s="1"/>
  <c r="V152" i="41"/>
  <c r="U152" i="41"/>
  <c r="T152" i="41"/>
  <c r="CN151" i="41"/>
  <c r="CL151" i="41"/>
  <c r="CK151" i="41"/>
  <c r="CJ151" i="41"/>
  <c r="BP151" i="41"/>
  <c r="BN151" i="41"/>
  <c r="BM151" i="41"/>
  <c r="BL151" i="41"/>
  <c r="AR151" i="41"/>
  <c r="AP151" i="41"/>
  <c r="AO151" i="41"/>
  <c r="AN151" i="41"/>
  <c r="X151" i="41"/>
  <c r="V151" i="41"/>
  <c r="U151" i="41"/>
  <c r="T151" i="41"/>
  <c r="CN150" i="41"/>
  <c r="CJ150" i="41"/>
  <c r="CL150" i="41"/>
  <c r="CK150" i="41"/>
  <c r="BP150" i="41"/>
  <c r="BN150" i="41"/>
  <c r="BM150" i="41"/>
  <c r="BL150" i="41"/>
  <c r="AR150" i="41"/>
  <c r="AN150" i="41"/>
  <c r="AP150" i="41"/>
  <c r="AO150" i="41"/>
  <c r="X150" i="41"/>
  <c r="AV150" i="41" s="1"/>
  <c r="U150" i="41"/>
  <c r="T150" i="41"/>
  <c r="V150" i="41"/>
  <c r="CN149" i="41"/>
  <c r="CL149" i="41"/>
  <c r="CK149" i="41"/>
  <c r="CJ149" i="41"/>
  <c r="CO149" i="41" s="1"/>
  <c r="BP149" i="41"/>
  <c r="BM149" i="41"/>
  <c r="BL149" i="41"/>
  <c r="BN149" i="41"/>
  <c r="AR149" i="41"/>
  <c r="AP149" i="41"/>
  <c r="AO149" i="41"/>
  <c r="AN149" i="41"/>
  <c r="X149" i="41"/>
  <c r="V149" i="41"/>
  <c r="U149" i="41"/>
  <c r="T149" i="41"/>
  <c r="CN148" i="41"/>
  <c r="CL148" i="41"/>
  <c r="CK148" i="41"/>
  <c r="CJ148" i="41"/>
  <c r="BP148" i="41"/>
  <c r="BN148" i="41"/>
  <c r="BM148" i="41"/>
  <c r="BL148" i="41"/>
  <c r="AR148" i="41"/>
  <c r="AP148" i="41"/>
  <c r="AO148" i="41"/>
  <c r="AN148" i="41"/>
  <c r="X148" i="41"/>
  <c r="AV148" i="41" s="1"/>
  <c r="V148" i="41"/>
  <c r="U148" i="41"/>
  <c r="T148" i="41"/>
  <c r="CN147" i="41"/>
  <c r="CL147" i="41"/>
  <c r="CK147" i="41"/>
  <c r="CJ147" i="41"/>
  <c r="BP147" i="41"/>
  <c r="BN147" i="41"/>
  <c r="BM147" i="41"/>
  <c r="BL147" i="41"/>
  <c r="AR147" i="41"/>
  <c r="AP147" i="41"/>
  <c r="AO147" i="41"/>
  <c r="AN147" i="41"/>
  <c r="X147" i="41"/>
  <c r="AV147" i="41" s="1"/>
  <c r="T147" i="41"/>
  <c r="V147" i="41"/>
  <c r="U147" i="41"/>
  <c r="CN146" i="41"/>
  <c r="CL146" i="41"/>
  <c r="CK146" i="41"/>
  <c r="CJ146" i="41"/>
  <c r="BP146" i="41"/>
  <c r="BL146" i="41"/>
  <c r="BN146" i="41"/>
  <c r="BM146" i="41"/>
  <c r="AR146" i="41"/>
  <c r="AP146" i="41"/>
  <c r="AO146" i="41"/>
  <c r="AN146" i="41"/>
  <c r="X146" i="41"/>
  <c r="AV146" i="41" s="1"/>
  <c r="V146" i="41"/>
  <c r="U146" i="41"/>
  <c r="T146" i="41"/>
  <c r="CN145" i="41"/>
  <c r="CK145" i="41"/>
  <c r="CJ145" i="41"/>
  <c r="CL145" i="41"/>
  <c r="BP145" i="41"/>
  <c r="BN145" i="41"/>
  <c r="BM145" i="41"/>
  <c r="BL145" i="41"/>
  <c r="AR145" i="41"/>
  <c r="AO145" i="41"/>
  <c r="AN145" i="41"/>
  <c r="AP145" i="41"/>
  <c r="X145" i="41"/>
  <c r="AV145" i="41" s="1"/>
  <c r="V145" i="41"/>
  <c r="U145" i="41"/>
  <c r="T145" i="41"/>
  <c r="CN144" i="41"/>
  <c r="CL144" i="41"/>
  <c r="CK144" i="41"/>
  <c r="CJ144" i="41"/>
  <c r="CO144" i="41" s="1"/>
  <c r="BP144" i="41"/>
  <c r="BN144" i="41"/>
  <c r="BM144" i="41"/>
  <c r="BL144" i="41"/>
  <c r="AR144" i="41"/>
  <c r="AP144" i="41"/>
  <c r="AO144" i="41"/>
  <c r="AN144" i="41"/>
  <c r="X144" i="41"/>
  <c r="V144" i="41"/>
  <c r="U144" i="41"/>
  <c r="T144" i="41"/>
  <c r="CN143" i="41"/>
  <c r="CL143" i="41"/>
  <c r="CK143" i="41"/>
  <c r="CJ143" i="41"/>
  <c r="BP143" i="41"/>
  <c r="BN143" i="41"/>
  <c r="BM143" i="41"/>
  <c r="BL143" i="41"/>
  <c r="AR143" i="41"/>
  <c r="AP143" i="41"/>
  <c r="AO143" i="41"/>
  <c r="AN143" i="41"/>
  <c r="X143" i="41"/>
  <c r="V143" i="41"/>
  <c r="U143" i="41"/>
  <c r="T143" i="41"/>
  <c r="CN142" i="41"/>
  <c r="CJ142" i="41"/>
  <c r="CL142" i="41"/>
  <c r="CK142" i="41"/>
  <c r="BP142" i="41"/>
  <c r="BN142" i="41"/>
  <c r="BM142" i="41"/>
  <c r="BL142" i="41"/>
  <c r="AR142" i="41"/>
  <c r="AN142" i="41"/>
  <c r="AP142" i="41"/>
  <c r="AO142" i="41"/>
  <c r="X142" i="41"/>
  <c r="AV142" i="41" s="1"/>
  <c r="U142" i="41"/>
  <c r="T142" i="41"/>
  <c r="V142" i="41"/>
  <c r="CN141" i="41"/>
  <c r="CL141" i="41"/>
  <c r="CK141" i="41"/>
  <c r="CJ141" i="41"/>
  <c r="CO141" i="41" s="1"/>
  <c r="BP141" i="41"/>
  <c r="BM141" i="41"/>
  <c r="BL141" i="41"/>
  <c r="BN141" i="41"/>
  <c r="AR141" i="41"/>
  <c r="AP141" i="41"/>
  <c r="AO141" i="41"/>
  <c r="AN141" i="41"/>
  <c r="X141" i="41"/>
  <c r="V141" i="41"/>
  <c r="U141" i="41"/>
  <c r="T141" i="41"/>
  <c r="CN140" i="41"/>
  <c r="CL140" i="41"/>
  <c r="CK140" i="41"/>
  <c r="CJ140" i="41"/>
  <c r="CO140" i="41" s="1"/>
  <c r="BP140" i="41"/>
  <c r="BN140" i="41"/>
  <c r="BM140" i="41"/>
  <c r="BL140" i="41"/>
  <c r="AR140" i="41"/>
  <c r="AP140" i="41"/>
  <c r="AO140" i="41"/>
  <c r="AN140" i="41"/>
  <c r="X140" i="41"/>
  <c r="V140" i="41"/>
  <c r="U140" i="41"/>
  <c r="T140" i="41"/>
  <c r="CN139" i="41"/>
  <c r="CL139" i="41"/>
  <c r="CK139" i="41"/>
  <c r="CJ139" i="41"/>
  <c r="CO139" i="41" s="1"/>
  <c r="BP139" i="41"/>
  <c r="BN139" i="41"/>
  <c r="BM139" i="41"/>
  <c r="BL139" i="41"/>
  <c r="AR139" i="41"/>
  <c r="AP139" i="41"/>
  <c r="AO139" i="41"/>
  <c r="AN139" i="41"/>
  <c r="X139" i="41"/>
  <c r="T139" i="41"/>
  <c r="V139" i="41"/>
  <c r="U139" i="41"/>
  <c r="CN138" i="41"/>
  <c r="CL138" i="41"/>
  <c r="CK138" i="41"/>
  <c r="CJ138" i="41"/>
  <c r="CO138" i="41" s="1"/>
  <c r="BP138" i="41"/>
  <c r="BL138" i="41"/>
  <c r="BN138" i="41"/>
  <c r="BM138" i="41"/>
  <c r="AR138" i="41"/>
  <c r="AP138" i="41"/>
  <c r="AO138" i="41"/>
  <c r="AN138" i="41"/>
  <c r="AS138" i="41" s="1"/>
  <c r="X138" i="41"/>
  <c r="V138" i="41"/>
  <c r="U138" i="41"/>
  <c r="T138" i="41"/>
  <c r="CN137" i="41"/>
  <c r="CK137" i="41"/>
  <c r="CJ137" i="41"/>
  <c r="CL137" i="41"/>
  <c r="BP137" i="41"/>
  <c r="BN137" i="41"/>
  <c r="BM137" i="41"/>
  <c r="BL137" i="41"/>
  <c r="AR137" i="41"/>
  <c r="AO137" i="41"/>
  <c r="AN137" i="41"/>
  <c r="AP137" i="41"/>
  <c r="X137" i="41"/>
  <c r="V137" i="41"/>
  <c r="U137" i="41"/>
  <c r="T137" i="41"/>
  <c r="CN136" i="41"/>
  <c r="CL136" i="41"/>
  <c r="CK136" i="41"/>
  <c r="CJ136" i="41"/>
  <c r="BP136" i="41"/>
  <c r="BN136" i="41"/>
  <c r="BM136" i="41"/>
  <c r="BL136" i="41"/>
  <c r="AR136" i="41"/>
  <c r="AP136" i="41"/>
  <c r="AO136" i="41"/>
  <c r="AN136" i="41"/>
  <c r="X136" i="41"/>
  <c r="V136" i="41"/>
  <c r="U136" i="41"/>
  <c r="T136" i="41"/>
  <c r="CN135" i="41"/>
  <c r="CL135" i="41"/>
  <c r="CK135" i="41"/>
  <c r="CJ135" i="41"/>
  <c r="BP135" i="41"/>
  <c r="BN135" i="41"/>
  <c r="BM135" i="41"/>
  <c r="BL135" i="41"/>
  <c r="AR135" i="41"/>
  <c r="AP135" i="41"/>
  <c r="AO135" i="41"/>
  <c r="AN135" i="41"/>
  <c r="X135" i="41"/>
  <c r="V135" i="41"/>
  <c r="U135" i="41"/>
  <c r="T135" i="41"/>
  <c r="CN134" i="41"/>
  <c r="CJ134" i="41"/>
  <c r="CL134" i="41"/>
  <c r="CK134" i="41"/>
  <c r="BP134" i="41"/>
  <c r="BN134" i="41"/>
  <c r="BM134" i="41"/>
  <c r="BL134" i="41"/>
  <c r="AR134" i="41"/>
  <c r="AN134" i="41"/>
  <c r="AP134" i="41"/>
  <c r="AO134" i="41"/>
  <c r="X134" i="41"/>
  <c r="U134" i="41"/>
  <c r="T134" i="41"/>
  <c r="V134" i="41"/>
  <c r="CN133" i="41"/>
  <c r="CL133" i="41"/>
  <c r="CK133" i="41"/>
  <c r="CJ133" i="41"/>
  <c r="BP133" i="41"/>
  <c r="BM133" i="41"/>
  <c r="BL133" i="41"/>
  <c r="BN133" i="41"/>
  <c r="AR133" i="41"/>
  <c r="AP133" i="41"/>
  <c r="AO133" i="41"/>
  <c r="AN133" i="41"/>
  <c r="X133" i="41"/>
  <c r="V133" i="41"/>
  <c r="U133" i="41"/>
  <c r="T133" i="41"/>
  <c r="CN132" i="41"/>
  <c r="CL132" i="41"/>
  <c r="CK132" i="41"/>
  <c r="CJ132" i="41"/>
  <c r="BP132" i="41"/>
  <c r="BN132" i="41"/>
  <c r="BM132" i="41"/>
  <c r="BL132" i="41"/>
  <c r="AR132" i="41"/>
  <c r="AP132" i="41"/>
  <c r="AO132" i="41"/>
  <c r="AN132" i="41"/>
  <c r="X132" i="41"/>
  <c r="V132" i="41"/>
  <c r="U132" i="41"/>
  <c r="T132" i="41"/>
  <c r="CN131" i="41"/>
  <c r="CL131" i="41"/>
  <c r="CK131" i="41"/>
  <c r="CJ131" i="41"/>
  <c r="BP131" i="41"/>
  <c r="BN131" i="41"/>
  <c r="BM131" i="41"/>
  <c r="BL131" i="41"/>
  <c r="AR131" i="41"/>
  <c r="AP131" i="41"/>
  <c r="AO131" i="41"/>
  <c r="AN131" i="41"/>
  <c r="X131" i="41"/>
  <c r="T131" i="41"/>
  <c r="V131" i="41"/>
  <c r="U131" i="41"/>
  <c r="CN130" i="41"/>
  <c r="CL130" i="41"/>
  <c r="CK130" i="41"/>
  <c r="CJ130" i="41"/>
  <c r="BP130" i="41"/>
  <c r="BL130" i="41"/>
  <c r="BN130" i="41"/>
  <c r="BM130" i="41"/>
  <c r="AR130" i="41"/>
  <c r="AP130" i="41"/>
  <c r="AO130" i="41"/>
  <c r="AN130" i="41"/>
  <c r="X130" i="41"/>
  <c r="V130" i="41"/>
  <c r="U130" i="41"/>
  <c r="T130" i="41"/>
  <c r="CN129" i="41"/>
  <c r="CK129" i="41"/>
  <c r="CJ129" i="41"/>
  <c r="CL129" i="41"/>
  <c r="BP129" i="41"/>
  <c r="BN129" i="41"/>
  <c r="BM129" i="41"/>
  <c r="BL129" i="41"/>
  <c r="AR129" i="41"/>
  <c r="AO129" i="41"/>
  <c r="AN129" i="41"/>
  <c r="AP129" i="41"/>
  <c r="X129" i="41"/>
  <c r="V129" i="41"/>
  <c r="U129" i="41"/>
  <c r="T129" i="41"/>
  <c r="CN128" i="41"/>
  <c r="CL128" i="41"/>
  <c r="CK128" i="41"/>
  <c r="CJ128" i="41"/>
  <c r="BP128" i="41"/>
  <c r="BN128" i="41"/>
  <c r="BM128" i="41"/>
  <c r="BL128" i="41"/>
  <c r="AR128" i="41"/>
  <c r="AP128" i="41"/>
  <c r="AO128" i="41"/>
  <c r="AN128" i="41"/>
  <c r="X128" i="41"/>
  <c r="V128" i="41"/>
  <c r="U128" i="41"/>
  <c r="T128" i="41"/>
  <c r="CN127" i="41"/>
  <c r="CL127" i="41"/>
  <c r="CK127" i="41"/>
  <c r="CJ127" i="41"/>
  <c r="BP127" i="41"/>
  <c r="BN127" i="41"/>
  <c r="BM127" i="41"/>
  <c r="BL127" i="41"/>
  <c r="AR127" i="41"/>
  <c r="AP127" i="41"/>
  <c r="AO127" i="41"/>
  <c r="AN127" i="41"/>
  <c r="X127" i="41"/>
  <c r="V127" i="41"/>
  <c r="U127" i="41"/>
  <c r="T127" i="41"/>
  <c r="CN126" i="41"/>
  <c r="CJ126" i="41"/>
  <c r="CL126" i="41"/>
  <c r="CK126" i="41"/>
  <c r="BP126" i="41"/>
  <c r="BN126" i="41"/>
  <c r="BM126" i="41"/>
  <c r="BL126" i="41"/>
  <c r="AR126" i="41"/>
  <c r="AN126" i="41"/>
  <c r="AP126" i="41"/>
  <c r="AO126" i="41"/>
  <c r="X126" i="41"/>
  <c r="U126" i="41"/>
  <c r="T126" i="41"/>
  <c r="V126" i="41"/>
  <c r="CN125" i="41"/>
  <c r="CL125" i="41"/>
  <c r="CK125" i="41"/>
  <c r="CJ125" i="41"/>
  <c r="BP125" i="41"/>
  <c r="BM125" i="41"/>
  <c r="BL125" i="41"/>
  <c r="BN125" i="41"/>
  <c r="AR125" i="41"/>
  <c r="AP125" i="41"/>
  <c r="AO125" i="41"/>
  <c r="AN125" i="41"/>
  <c r="X125" i="41"/>
  <c r="V125" i="41"/>
  <c r="U125" i="41"/>
  <c r="T125" i="41"/>
  <c r="B125" i="41"/>
  <c r="CN124" i="41"/>
  <c r="CL124" i="41"/>
  <c r="CK124" i="41"/>
  <c r="CJ124" i="41"/>
  <c r="CO124" i="41" s="1"/>
  <c r="BP124" i="41"/>
  <c r="BN124" i="41"/>
  <c r="BM124" i="41"/>
  <c r="BL124" i="41"/>
  <c r="AR124" i="41"/>
  <c r="AP124" i="41"/>
  <c r="AO124" i="41"/>
  <c r="AN124" i="41"/>
  <c r="X124" i="41"/>
  <c r="V124" i="41"/>
  <c r="U124" i="41"/>
  <c r="T124" i="41"/>
  <c r="B124" i="41"/>
  <c r="CN123" i="41"/>
  <c r="CK123" i="41"/>
  <c r="CJ123" i="41"/>
  <c r="CL123" i="41"/>
  <c r="BP123" i="41"/>
  <c r="BN123" i="41"/>
  <c r="BM123" i="41"/>
  <c r="BL123" i="41"/>
  <c r="AR123" i="41"/>
  <c r="AO123" i="41"/>
  <c r="AN123" i="41"/>
  <c r="AP123" i="41"/>
  <c r="X123" i="41"/>
  <c r="AV123" i="41" s="1"/>
  <c r="V123" i="41"/>
  <c r="U123" i="41"/>
  <c r="T123" i="41"/>
  <c r="CN122" i="41"/>
  <c r="CL122" i="41"/>
  <c r="CK122" i="41"/>
  <c r="CJ122" i="41"/>
  <c r="BP122" i="41"/>
  <c r="BN122" i="41"/>
  <c r="BM122" i="41"/>
  <c r="BL122" i="41"/>
  <c r="AR122" i="41"/>
  <c r="AP122" i="41"/>
  <c r="AO122" i="41"/>
  <c r="AN122" i="41"/>
  <c r="X122" i="41"/>
  <c r="AV122" i="41" s="1"/>
  <c r="V122" i="41"/>
  <c r="U122" i="41"/>
  <c r="T122" i="41"/>
  <c r="CN121" i="41"/>
  <c r="CL121" i="41"/>
  <c r="CK121" i="41"/>
  <c r="CJ121" i="41"/>
  <c r="BP121" i="41"/>
  <c r="BN121" i="41"/>
  <c r="BM121" i="41"/>
  <c r="BL121" i="41"/>
  <c r="AR121" i="41"/>
  <c r="AP121" i="41"/>
  <c r="AO121" i="41"/>
  <c r="AN121" i="41"/>
  <c r="X121" i="41"/>
  <c r="AV121" i="41" s="1"/>
  <c r="BT121" i="41" s="1"/>
  <c r="V121" i="41"/>
  <c r="U121" i="41"/>
  <c r="T121" i="41"/>
  <c r="CN120" i="41"/>
  <c r="CJ120" i="41"/>
  <c r="CL120" i="41"/>
  <c r="CK120" i="41"/>
  <c r="BP120" i="41"/>
  <c r="BN120" i="41"/>
  <c r="BM120" i="41"/>
  <c r="BL120" i="41"/>
  <c r="AR120" i="41"/>
  <c r="AN120" i="41"/>
  <c r="AP120" i="41"/>
  <c r="AO120" i="41"/>
  <c r="X120" i="41"/>
  <c r="AV120" i="41" s="1"/>
  <c r="U120" i="41"/>
  <c r="T120" i="41"/>
  <c r="V120" i="41"/>
  <c r="CN119" i="41"/>
  <c r="CL119" i="41"/>
  <c r="CK119" i="41"/>
  <c r="CJ119" i="41"/>
  <c r="BP119" i="41"/>
  <c r="BM119" i="41"/>
  <c r="BL119" i="41"/>
  <c r="BN119" i="41"/>
  <c r="AR119" i="41"/>
  <c r="AP119" i="41"/>
  <c r="AO119" i="41"/>
  <c r="AN119" i="41"/>
  <c r="X119" i="41"/>
  <c r="V119" i="41"/>
  <c r="U119" i="41"/>
  <c r="T119" i="41"/>
  <c r="CN118" i="41"/>
  <c r="CL118" i="41"/>
  <c r="CK118" i="41"/>
  <c r="CJ118" i="41"/>
  <c r="BP118" i="41"/>
  <c r="BN118" i="41"/>
  <c r="BM118" i="41"/>
  <c r="BL118" i="41"/>
  <c r="AR118" i="41"/>
  <c r="AP118" i="41"/>
  <c r="AO118" i="41"/>
  <c r="AN118" i="41"/>
  <c r="X118" i="41"/>
  <c r="AV118" i="41" s="1"/>
  <c r="V118" i="41"/>
  <c r="U118" i="41"/>
  <c r="T118" i="41"/>
  <c r="CN117" i="41"/>
  <c r="CL117" i="41"/>
  <c r="CK117" i="41"/>
  <c r="CJ117" i="41"/>
  <c r="BP117" i="41"/>
  <c r="BN117" i="41"/>
  <c r="BM117" i="41"/>
  <c r="BL117" i="41"/>
  <c r="AR117" i="41"/>
  <c r="AP117" i="41"/>
  <c r="AO117" i="41"/>
  <c r="AN117" i="41"/>
  <c r="X117" i="41"/>
  <c r="AV117" i="41" s="1"/>
  <c r="T117" i="41"/>
  <c r="V117" i="41"/>
  <c r="U117" i="41"/>
  <c r="CN116" i="41"/>
  <c r="CL116" i="41"/>
  <c r="CK116" i="41"/>
  <c r="CJ116" i="41"/>
  <c r="BP116" i="41"/>
  <c r="BL116" i="41"/>
  <c r="BN116" i="41"/>
  <c r="BM116" i="41"/>
  <c r="AR116" i="41"/>
  <c r="AP116" i="41"/>
  <c r="AO116" i="41"/>
  <c r="AN116" i="41"/>
  <c r="X116" i="41"/>
  <c r="V116" i="41"/>
  <c r="U116" i="41"/>
  <c r="T116" i="41"/>
  <c r="CN115" i="41"/>
  <c r="CK115" i="41"/>
  <c r="CJ115" i="41"/>
  <c r="CL115" i="41"/>
  <c r="BP115" i="41"/>
  <c r="BN115" i="41"/>
  <c r="BM115" i="41"/>
  <c r="BL115" i="41"/>
  <c r="AR115" i="41"/>
  <c r="AO115" i="41"/>
  <c r="AN115" i="41"/>
  <c r="AP115" i="41"/>
  <c r="X115" i="41"/>
  <c r="AV115" i="41" s="1"/>
  <c r="V115" i="41"/>
  <c r="U115" i="41"/>
  <c r="T115" i="41"/>
  <c r="CN114" i="41"/>
  <c r="CL114" i="41"/>
  <c r="CK114" i="41"/>
  <c r="CJ114" i="41"/>
  <c r="BP114" i="41"/>
  <c r="BN114" i="41"/>
  <c r="BM114" i="41"/>
  <c r="BL114" i="41"/>
  <c r="AR114" i="41"/>
  <c r="AP114" i="41"/>
  <c r="AO114" i="41"/>
  <c r="AN114" i="41"/>
  <c r="X114" i="41"/>
  <c r="AV114" i="41" s="1"/>
  <c r="V114" i="41"/>
  <c r="U114" i="41"/>
  <c r="T114" i="41"/>
  <c r="CN113" i="41"/>
  <c r="CL113" i="41"/>
  <c r="CK113" i="41"/>
  <c r="CJ113" i="41"/>
  <c r="BP113" i="41"/>
  <c r="BN113" i="41"/>
  <c r="BM113" i="41"/>
  <c r="BL113" i="41"/>
  <c r="AR113" i="41"/>
  <c r="AP113" i="41"/>
  <c r="AO113" i="41"/>
  <c r="AN113" i="41"/>
  <c r="X113" i="41"/>
  <c r="AV113" i="41" s="1"/>
  <c r="V113" i="41"/>
  <c r="U113" i="41"/>
  <c r="T113" i="41"/>
  <c r="CN112" i="41"/>
  <c r="CJ112" i="41"/>
  <c r="CL112" i="41"/>
  <c r="CK112" i="41"/>
  <c r="BP112" i="41"/>
  <c r="BN112" i="41"/>
  <c r="BM112" i="41"/>
  <c r="BL112" i="41"/>
  <c r="AR112" i="41"/>
  <c r="AN112" i="41"/>
  <c r="AP112" i="41"/>
  <c r="AO112" i="41"/>
  <c r="X112" i="41"/>
  <c r="AV112" i="41" s="1"/>
  <c r="U112" i="41"/>
  <c r="T112" i="41"/>
  <c r="V112" i="41"/>
  <c r="CN111" i="41"/>
  <c r="CL111" i="41"/>
  <c r="CK111" i="41"/>
  <c r="CJ111" i="41"/>
  <c r="BP111" i="41"/>
  <c r="BM111" i="41"/>
  <c r="BL111" i="41"/>
  <c r="BN111" i="41"/>
  <c r="AR111" i="41"/>
  <c r="AP111" i="41"/>
  <c r="AO111" i="41"/>
  <c r="AN111" i="41"/>
  <c r="X111" i="41"/>
  <c r="AV111" i="41" s="1"/>
  <c r="V111" i="41"/>
  <c r="U111" i="41"/>
  <c r="T111" i="41"/>
  <c r="CN110" i="41"/>
  <c r="CK110" i="41"/>
  <c r="CJ110" i="41"/>
  <c r="CL110" i="41"/>
  <c r="BP110" i="41"/>
  <c r="BN110" i="41"/>
  <c r="BM110" i="41"/>
  <c r="BL110" i="41"/>
  <c r="AR110" i="41"/>
  <c r="AO110" i="41"/>
  <c r="AN110" i="41"/>
  <c r="AP110" i="41"/>
  <c r="X110" i="41"/>
  <c r="AV110" i="41" s="1"/>
  <c r="V110" i="41"/>
  <c r="U110" i="41"/>
  <c r="T110" i="41"/>
  <c r="CN109" i="41"/>
  <c r="CL109" i="41"/>
  <c r="CK109" i="41"/>
  <c r="CJ109" i="41"/>
  <c r="BP109" i="41"/>
  <c r="BN109" i="41"/>
  <c r="BM109" i="41"/>
  <c r="BL109" i="41"/>
  <c r="AR109" i="41"/>
  <c r="AP109" i="41"/>
  <c r="AO109" i="41"/>
  <c r="AN109" i="41"/>
  <c r="X109" i="41"/>
  <c r="AV109" i="41" s="1"/>
  <c r="V109" i="41"/>
  <c r="U109" i="41"/>
  <c r="T109" i="41"/>
  <c r="CN108" i="41"/>
  <c r="CK108" i="41"/>
  <c r="CL108" i="41"/>
  <c r="CJ108" i="41"/>
  <c r="BP108" i="41"/>
  <c r="BL108" i="41"/>
  <c r="BN108" i="41"/>
  <c r="BM108" i="41"/>
  <c r="AR108" i="41"/>
  <c r="AO108" i="41"/>
  <c r="AP108" i="41"/>
  <c r="AN108" i="41"/>
  <c r="X108" i="41"/>
  <c r="AV108" i="41" s="1"/>
  <c r="BT108" i="41" s="1"/>
  <c r="V108" i="41"/>
  <c r="T108" i="41"/>
  <c r="U108" i="41"/>
  <c r="CN107" i="41"/>
  <c r="CK107" i="41"/>
  <c r="CJ107" i="41"/>
  <c r="CL107" i="41"/>
  <c r="BP107" i="41"/>
  <c r="BN107" i="41"/>
  <c r="BL107" i="41"/>
  <c r="BQ107" i="41" s="1"/>
  <c r="BM107" i="41"/>
  <c r="AR107" i="41"/>
  <c r="AN107" i="41"/>
  <c r="AP107" i="41"/>
  <c r="AO107" i="41"/>
  <c r="X107" i="41"/>
  <c r="AV107" i="41" s="1"/>
  <c r="V107" i="41"/>
  <c r="U107" i="41"/>
  <c r="T107" i="41"/>
  <c r="CN106" i="41"/>
  <c r="CL106" i="41"/>
  <c r="CK106" i="41"/>
  <c r="CJ106" i="41"/>
  <c r="BP106" i="41"/>
  <c r="BL106" i="41"/>
  <c r="BN106" i="41"/>
  <c r="BM106" i="41"/>
  <c r="AR106" i="41"/>
  <c r="AP106" i="41"/>
  <c r="AO106" i="41"/>
  <c r="AN106" i="41"/>
  <c r="X106" i="41"/>
  <c r="AV106" i="41" s="1"/>
  <c r="V106" i="41"/>
  <c r="T106" i="41"/>
  <c r="Y106" i="41" s="1"/>
  <c r="U106" i="41"/>
  <c r="CN105" i="41"/>
  <c r="CL105" i="41"/>
  <c r="CJ105" i="41"/>
  <c r="CK105" i="41"/>
  <c r="BP105" i="41"/>
  <c r="BM105" i="41"/>
  <c r="BL105" i="41"/>
  <c r="BN105" i="41"/>
  <c r="AR105" i="41"/>
  <c r="AP105" i="41"/>
  <c r="AO105" i="41"/>
  <c r="AN105" i="41"/>
  <c r="X105" i="41"/>
  <c r="V105" i="41"/>
  <c r="U105" i="41"/>
  <c r="T105" i="41"/>
  <c r="CN104" i="41"/>
  <c r="CL104" i="41"/>
  <c r="CK104" i="41"/>
  <c r="CJ104" i="41"/>
  <c r="BP104" i="41"/>
  <c r="BN104" i="41"/>
  <c r="BM104" i="41"/>
  <c r="BL104" i="41"/>
  <c r="BQ104" i="41" s="1"/>
  <c r="AR104" i="41"/>
  <c r="AP104" i="41"/>
  <c r="AO104" i="41"/>
  <c r="AN104" i="41"/>
  <c r="X104" i="41"/>
  <c r="AV104" i="41" s="1"/>
  <c r="V104" i="41"/>
  <c r="U104" i="41"/>
  <c r="T104" i="41"/>
  <c r="Y104" i="41" s="1"/>
  <c r="CN103" i="41"/>
  <c r="CL103" i="41"/>
  <c r="CK103" i="41"/>
  <c r="CJ103" i="41"/>
  <c r="BP103" i="41"/>
  <c r="BN103" i="41"/>
  <c r="BM103" i="41"/>
  <c r="BL103" i="41"/>
  <c r="BQ103" i="41" s="1"/>
  <c r="AR103" i="41"/>
  <c r="AP103" i="41"/>
  <c r="AO103" i="41"/>
  <c r="AN103" i="41"/>
  <c r="X103" i="41"/>
  <c r="AV103" i="41" s="1"/>
  <c r="T103" i="41"/>
  <c r="V103" i="41"/>
  <c r="U103" i="41"/>
  <c r="CN102" i="41"/>
  <c r="CL102" i="41"/>
  <c r="CK102" i="41"/>
  <c r="CJ102" i="41"/>
  <c r="BP102" i="41"/>
  <c r="BL102" i="41"/>
  <c r="BN102" i="41"/>
  <c r="BM102" i="41"/>
  <c r="AR102" i="41"/>
  <c r="AP102" i="41"/>
  <c r="AO102" i="41"/>
  <c r="AN102" i="41"/>
  <c r="X102" i="41"/>
  <c r="V102" i="41"/>
  <c r="U102" i="41"/>
  <c r="T102" i="41"/>
  <c r="CN101" i="41"/>
  <c r="CK101" i="41"/>
  <c r="CJ101" i="41"/>
  <c r="CL101" i="41"/>
  <c r="BP101" i="41"/>
  <c r="BN101" i="41"/>
  <c r="BM101" i="41"/>
  <c r="BL101" i="41"/>
  <c r="AR101" i="41"/>
  <c r="AO101" i="41"/>
  <c r="AN101" i="41"/>
  <c r="AP101" i="41"/>
  <c r="X101" i="41"/>
  <c r="AV101" i="41" s="1"/>
  <c r="V101" i="41"/>
  <c r="U101" i="41"/>
  <c r="T101" i="41"/>
  <c r="CN100" i="41"/>
  <c r="CL100" i="41"/>
  <c r="CK100" i="41"/>
  <c r="CJ100" i="41"/>
  <c r="BP100" i="41"/>
  <c r="BN100" i="41"/>
  <c r="BM100" i="41"/>
  <c r="BL100" i="41"/>
  <c r="AR100" i="41"/>
  <c r="AP100" i="41"/>
  <c r="AO100" i="41"/>
  <c r="AN100" i="41"/>
  <c r="X100" i="41"/>
  <c r="AV100" i="41" s="1"/>
  <c r="V100" i="41"/>
  <c r="U100" i="41"/>
  <c r="T100" i="41"/>
  <c r="CN99" i="41"/>
  <c r="CL99" i="41"/>
  <c r="CK99" i="41"/>
  <c r="CJ99" i="41"/>
  <c r="BP99" i="41"/>
  <c r="BN99" i="41"/>
  <c r="BM99" i="41"/>
  <c r="BL99" i="41"/>
  <c r="AR99" i="41"/>
  <c r="AP99" i="41"/>
  <c r="AO99" i="41"/>
  <c r="AN99" i="41"/>
  <c r="X99" i="41"/>
  <c r="AV99" i="41" s="1"/>
  <c r="BT99" i="41" s="1"/>
  <c r="V99" i="41"/>
  <c r="U99" i="41"/>
  <c r="T99" i="41"/>
  <c r="CN98" i="41"/>
  <c r="CJ98" i="41"/>
  <c r="CL98" i="41"/>
  <c r="CK98" i="41"/>
  <c r="BP98" i="41"/>
  <c r="BN98" i="41"/>
  <c r="BM98" i="41"/>
  <c r="BL98" i="41"/>
  <c r="BQ98" i="41" s="1"/>
  <c r="AR98" i="41"/>
  <c r="AN98" i="41"/>
  <c r="AP98" i="41"/>
  <c r="AO98" i="41"/>
  <c r="X98" i="41"/>
  <c r="AV98" i="41" s="1"/>
  <c r="U98" i="41"/>
  <c r="T98" i="41"/>
  <c r="V98" i="41"/>
  <c r="CN97" i="41"/>
  <c r="CL97" i="41"/>
  <c r="CK97" i="41"/>
  <c r="CJ97" i="41"/>
  <c r="BP97" i="41"/>
  <c r="BM97" i="41"/>
  <c r="BL97" i="41"/>
  <c r="BN97" i="41"/>
  <c r="AR97" i="41"/>
  <c r="AP97" i="41"/>
  <c r="AO97" i="41"/>
  <c r="AN97" i="41"/>
  <c r="X97" i="41"/>
  <c r="AV97" i="41" s="1"/>
  <c r="BT97" i="41" s="1"/>
  <c r="V97" i="41"/>
  <c r="U97" i="41"/>
  <c r="T97" i="41"/>
  <c r="Y97" i="41" s="1"/>
  <c r="CN96" i="41"/>
  <c r="CL96" i="41"/>
  <c r="CK96" i="41"/>
  <c r="CJ96" i="41"/>
  <c r="BP96" i="41"/>
  <c r="BN96" i="41"/>
  <c r="BM96" i="41"/>
  <c r="BL96" i="41"/>
  <c r="BQ96" i="41" s="1"/>
  <c r="AR96" i="41"/>
  <c r="AP96" i="41"/>
  <c r="AO96" i="41"/>
  <c r="AN96" i="41"/>
  <c r="X96" i="41"/>
  <c r="AV96" i="41" s="1"/>
  <c r="BT96" i="41" s="1"/>
  <c r="V96" i="41"/>
  <c r="U96" i="41"/>
  <c r="T96" i="41"/>
  <c r="CN95" i="41"/>
  <c r="CL95" i="41"/>
  <c r="CK95" i="41"/>
  <c r="CJ95" i="41"/>
  <c r="BP95" i="41"/>
  <c r="BN95" i="41"/>
  <c r="BM95" i="41"/>
  <c r="BL95" i="41"/>
  <c r="AR95" i="41"/>
  <c r="AP95" i="41"/>
  <c r="AO95" i="41"/>
  <c r="AN95" i="41"/>
  <c r="X95" i="41"/>
  <c r="AV95" i="41" s="1"/>
  <c r="T95" i="41"/>
  <c r="V95" i="41"/>
  <c r="U95" i="41"/>
  <c r="CN94" i="41"/>
  <c r="CL94" i="41"/>
  <c r="CK94" i="41"/>
  <c r="CJ94" i="41"/>
  <c r="BP94" i="41"/>
  <c r="BL94" i="41"/>
  <c r="BN94" i="41"/>
  <c r="BM94" i="41"/>
  <c r="AR94" i="41"/>
  <c r="AP94" i="41"/>
  <c r="AO94" i="41"/>
  <c r="AN94" i="41"/>
  <c r="X94" i="41"/>
  <c r="V94" i="41"/>
  <c r="U94" i="41"/>
  <c r="T94" i="41"/>
  <c r="Y94" i="41" s="1"/>
  <c r="CN93" i="41"/>
  <c r="CK93" i="41"/>
  <c r="CJ93" i="41"/>
  <c r="CL93" i="41"/>
  <c r="BP93" i="41"/>
  <c r="BN93" i="41"/>
  <c r="BM93" i="41"/>
  <c r="BL93" i="41"/>
  <c r="BQ93" i="41" s="1"/>
  <c r="AR93" i="41"/>
  <c r="AO93" i="41"/>
  <c r="AN93" i="41"/>
  <c r="AP93" i="41"/>
  <c r="X93" i="41"/>
  <c r="AV93" i="41" s="1"/>
  <c r="V93" i="41"/>
  <c r="U93" i="41"/>
  <c r="T93" i="41"/>
  <c r="CN92" i="41"/>
  <c r="CL92" i="41"/>
  <c r="CK92" i="41"/>
  <c r="CJ92" i="41"/>
  <c r="BP92" i="41"/>
  <c r="BN92" i="41"/>
  <c r="BM92" i="41"/>
  <c r="BL92" i="41"/>
  <c r="AR92" i="41"/>
  <c r="AP92" i="41"/>
  <c r="AO92" i="41"/>
  <c r="AN92" i="41"/>
  <c r="X92" i="41"/>
  <c r="AV92" i="41" s="1"/>
  <c r="BT92" i="41" s="1"/>
  <c r="CR92" i="41" s="1"/>
  <c r="V92" i="41"/>
  <c r="U92" i="41"/>
  <c r="T92" i="41"/>
  <c r="CN91" i="41"/>
  <c r="CL91" i="41"/>
  <c r="CK91" i="41"/>
  <c r="CJ91" i="41"/>
  <c r="BP91" i="41"/>
  <c r="BN91" i="41"/>
  <c r="BM91" i="41"/>
  <c r="BL91" i="41"/>
  <c r="BQ91" i="41" s="1"/>
  <c r="AR91" i="41"/>
  <c r="AP91" i="41"/>
  <c r="AO91" i="41"/>
  <c r="AN91" i="41"/>
  <c r="X91" i="41"/>
  <c r="AV91" i="41" s="1"/>
  <c r="BT91" i="41" s="1"/>
  <c r="V91" i="41"/>
  <c r="U91" i="41"/>
  <c r="T91" i="41"/>
  <c r="Y91" i="41" s="1"/>
  <c r="CN90" i="41"/>
  <c r="CJ90" i="41"/>
  <c r="CL90" i="41"/>
  <c r="CK90" i="41"/>
  <c r="BP90" i="41"/>
  <c r="BN90" i="41"/>
  <c r="BM90" i="41"/>
  <c r="BL90" i="41"/>
  <c r="BQ90" i="41" s="1"/>
  <c r="AR90" i="41"/>
  <c r="AN90" i="41"/>
  <c r="AP90" i="41"/>
  <c r="AO90" i="41"/>
  <c r="X90" i="41"/>
  <c r="AV90" i="41" s="1"/>
  <c r="U90" i="41"/>
  <c r="T90" i="41"/>
  <c r="V90" i="41"/>
  <c r="CN89" i="41"/>
  <c r="CL89" i="41"/>
  <c r="CK89" i="41"/>
  <c r="CJ89" i="41"/>
  <c r="BP89" i="41"/>
  <c r="BM89" i="41"/>
  <c r="BL89" i="41"/>
  <c r="BN89" i="41"/>
  <c r="AR89" i="41"/>
  <c r="AP89" i="41"/>
  <c r="AO89" i="41"/>
  <c r="AN89" i="41"/>
  <c r="X89" i="41"/>
  <c r="V89" i="41"/>
  <c r="U89" i="41"/>
  <c r="T89" i="41"/>
  <c r="Y89" i="41" s="1"/>
  <c r="CN88" i="41"/>
  <c r="CL88" i="41"/>
  <c r="CK88" i="41"/>
  <c r="CJ88" i="41"/>
  <c r="BP88" i="41"/>
  <c r="BN88" i="41"/>
  <c r="BM88" i="41"/>
  <c r="BL88" i="41"/>
  <c r="BQ88" i="41" s="1"/>
  <c r="AR88" i="41"/>
  <c r="AP88" i="41"/>
  <c r="AO88" i="41"/>
  <c r="AN88" i="41"/>
  <c r="X88" i="41"/>
  <c r="V88" i="41"/>
  <c r="U88" i="41"/>
  <c r="T88" i="41"/>
  <c r="Y88" i="41" s="1"/>
  <c r="CN87" i="41"/>
  <c r="CL87" i="41"/>
  <c r="CK87" i="41"/>
  <c r="CJ87" i="41"/>
  <c r="BP87" i="41"/>
  <c r="BN87" i="41"/>
  <c r="BM87" i="41"/>
  <c r="BL87" i="41"/>
  <c r="BQ87" i="41" s="1"/>
  <c r="AR87" i="41"/>
  <c r="AP87" i="41"/>
  <c r="AO87" i="41"/>
  <c r="AN87" i="41"/>
  <c r="X87" i="41"/>
  <c r="T87" i="41"/>
  <c r="V87" i="41"/>
  <c r="U87" i="41"/>
  <c r="CN86" i="41"/>
  <c r="CL86" i="41"/>
  <c r="CK86" i="41"/>
  <c r="CJ86" i="41"/>
  <c r="BP86" i="41"/>
  <c r="BL86" i="41"/>
  <c r="BN86" i="41"/>
  <c r="BM86" i="41"/>
  <c r="AR86" i="41"/>
  <c r="AP86" i="41"/>
  <c r="AO86" i="41"/>
  <c r="AN86" i="41"/>
  <c r="X86" i="41"/>
  <c r="V86" i="41"/>
  <c r="U86" i="41"/>
  <c r="T86" i="41"/>
  <c r="Y86" i="41" s="1"/>
  <c r="CN85" i="41"/>
  <c r="CK85" i="41"/>
  <c r="CJ85" i="41"/>
  <c r="CL85" i="41"/>
  <c r="BP85" i="41"/>
  <c r="BN85" i="41"/>
  <c r="BM85" i="41"/>
  <c r="BL85" i="41"/>
  <c r="BQ85" i="41" s="1"/>
  <c r="AR85" i="41"/>
  <c r="AO85" i="41"/>
  <c r="AN85" i="41"/>
  <c r="AP85" i="41"/>
  <c r="X85" i="41"/>
  <c r="V85" i="41"/>
  <c r="U85" i="41"/>
  <c r="T85" i="41"/>
  <c r="CN84" i="41"/>
  <c r="CL84" i="41"/>
  <c r="CK84" i="41"/>
  <c r="CJ84" i="41"/>
  <c r="BP84" i="41"/>
  <c r="BN84" i="41"/>
  <c r="BM84" i="41"/>
  <c r="BL84" i="41"/>
  <c r="AR84" i="41"/>
  <c r="AP84" i="41"/>
  <c r="AO84" i="41"/>
  <c r="AN84" i="41"/>
  <c r="X84" i="41"/>
  <c r="V84" i="41"/>
  <c r="U84" i="41"/>
  <c r="T84" i="41"/>
  <c r="CN83" i="41"/>
  <c r="CL83" i="41"/>
  <c r="CK83" i="41"/>
  <c r="CJ83" i="41"/>
  <c r="BP83" i="41"/>
  <c r="BN83" i="41"/>
  <c r="BM83" i="41"/>
  <c r="BL83" i="41"/>
  <c r="AR83" i="41"/>
  <c r="AP83" i="41"/>
  <c r="AO83" i="41"/>
  <c r="AN83" i="41"/>
  <c r="X83" i="41"/>
  <c r="V83" i="41"/>
  <c r="U83" i="41"/>
  <c r="T83" i="41"/>
  <c r="Y83" i="41" s="1"/>
  <c r="CN82" i="41"/>
  <c r="CJ82" i="41"/>
  <c r="CL82" i="41"/>
  <c r="CK82" i="41"/>
  <c r="BP82" i="41"/>
  <c r="BN82" i="41"/>
  <c r="BM82" i="41"/>
  <c r="BL82" i="41"/>
  <c r="BQ82" i="41" s="1"/>
  <c r="AR82" i="41"/>
  <c r="AN82" i="41"/>
  <c r="AP82" i="41"/>
  <c r="AO82" i="41"/>
  <c r="X82" i="41"/>
  <c r="U82" i="41"/>
  <c r="T82" i="41"/>
  <c r="V82" i="41"/>
  <c r="CN81" i="41"/>
  <c r="CL81" i="41"/>
  <c r="CK81" i="41"/>
  <c r="CJ81" i="41"/>
  <c r="BP81" i="41"/>
  <c r="BM81" i="41"/>
  <c r="BL81" i="41"/>
  <c r="BN81" i="41"/>
  <c r="AR81" i="41"/>
  <c r="AP81" i="41"/>
  <c r="AO81" i="41"/>
  <c r="AN81" i="41"/>
  <c r="X81" i="41"/>
  <c r="V81" i="41"/>
  <c r="U81" i="41"/>
  <c r="T81" i="41"/>
  <c r="Y81" i="41" s="1"/>
  <c r="CN80" i="41"/>
  <c r="CL80" i="41"/>
  <c r="CK80" i="41"/>
  <c r="CJ80" i="41"/>
  <c r="BP80" i="41"/>
  <c r="BN80" i="41"/>
  <c r="BM80" i="41"/>
  <c r="BL80" i="41"/>
  <c r="BQ80" i="41" s="1"/>
  <c r="AR80" i="41"/>
  <c r="AP80" i="41"/>
  <c r="AO80" i="41"/>
  <c r="AN80" i="41"/>
  <c r="X80" i="41"/>
  <c r="V80" i="41"/>
  <c r="U80" i="41"/>
  <c r="T80" i="41"/>
  <c r="Y80" i="41" s="1"/>
  <c r="CN79" i="41"/>
  <c r="CL79" i="41"/>
  <c r="CK79" i="41"/>
  <c r="CJ79" i="41"/>
  <c r="BP79" i="41"/>
  <c r="BN79" i="41"/>
  <c r="BM79" i="41"/>
  <c r="BL79" i="41"/>
  <c r="BQ79" i="41" s="1"/>
  <c r="AR79" i="41"/>
  <c r="AP79" i="41"/>
  <c r="AO79" i="41"/>
  <c r="AN79" i="41"/>
  <c r="X79" i="41"/>
  <c r="T79" i="41"/>
  <c r="V79" i="41"/>
  <c r="U79" i="41"/>
  <c r="CN78" i="41"/>
  <c r="CL78" i="41"/>
  <c r="CK78" i="41"/>
  <c r="CJ78" i="41"/>
  <c r="BP78" i="41"/>
  <c r="BL78" i="41"/>
  <c r="BN78" i="41"/>
  <c r="BM78" i="41"/>
  <c r="AR78" i="41"/>
  <c r="AP78" i="41"/>
  <c r="AO78" i="41"/>
  <c r="AN78" i="41"/>
  <c r="X78" i="41"/>
  <c r="V78" i="41"/>
  <c r="U78" i="41"/>
  <c r="T78" i="41"/>
  <c r="Y78" i="41" s="1"/>
  <c r="CN77" i="41"/>
  <c r="CK77" i="41"/>
  <c r="CJ77" i="41"/>
  <c r="CL77" i="41"/>
  <c r="BP77" i="41"/>
  <c r="BN77" i="41"/>
  <c r="BM77" i="41"/>
  <c r="BL77" i="41"/>
  <c r="BQ77" i="41" s="1"/>
  <c r="AR77" i="41"/>
  <c r="AO77" i="41"/>
  <c r="AN77" i="41"/>
  <c r="AP77" i="41"/>
  <c r="X77" i="41"/>
  <c r="V77" i="41"/>
  <c r="U77" i="41"/>
  <c r="T77" i="41"/>
  <c r="CN76" i="41"/>
  <c r="CL76" i="41"/>
  <c r="CK76" i="41"/>
  <c r="CJ76" i="41"/>
  <c r="BP76" i="41"/>
  <c r="BN76" i="41"/>
  <c r="BM76" i="41"/>
  <c r="BL76" i="41"/>
  <c r="AR76" i="41"/>
  <c r="AP76" i="41"/>
  <c r="AO76" i="41"/>
  <c r="AN76" i="41"/>
  <c r="X76" i="41"/>
  <c r="V76" i="41"/>
  <c r="U76" i="41"/>
  <c r="T76" i="41"/>
  <c r="CN75" i="41"/>
  <c r="CL75" i="41"/>
  <c r="CK75" i="41"/>
  <c r="CJ75" i="41"/>
  <c r="BP75" i="41"/>
  <c r="BN75" i="41"/>
  <c r="BM75" i="41"/>
  <c r="BL75" i="41"/>
  <c r="AR75" i="41"/>
  <c r="AP75" i="41"/>
  <c r="AO75" i="41"/>
  <c r="AN75" i="41"/>
  <c r="X75" i="41"/>
  <c r="V75" i="41"/>
  <c r="U75" i="41"/>
  <c r="T75" i="41"/>
  <c r="Y75" i="41" s="1"/>
  <c r="CN74" i="41"/>
  <c r="CJ74" i="41"/>
  <c r="CL74" i="41"/>
  <c r="CK74" i="41"/>
  <c r="BP74" i="41"/>
  <c r="BN74" i="41"/>
  <c r="BM74" i="41"/>
  <c r="BL74" i="41"/>
  <c r="BQ74" i="41" s="1"/>
  <c r="AR74" i="41"/>
  <c r="AN74" i="41"/>
  <c r="AP74" i="41"/>
  <c r="AO74" i="41"/>
  <c r="X74" i="41"/>
  <c r="AV74" i="41" s="1"/>
  <c r="U74" i="41"/>
  <c r="T74" i="41"/>
  <c r="V74" i="41"/>
  <c r="CN73" i="41"/>
  <c r="CL73" i="41"/>
  <c r="CK73" i="41"/>
  <c r="CJ73" i="41"/>
  <c r="BP73" i="41"/>
  <c r="BM73" i="41"/>
  <c r="BL73" i="41"/>
  <c r="BN73" i="41"/>
  <c r="AR73" i="41"/>
  <c r="AP73" i="41"/>
  <c r="AO73" i="41"/>
  <c r="AN73" i="41"/>
  <c r="X73" i="41"/>
  <c r="V73" i="41"/>
  <c r="U73" i="41"/>
  <c r="T73" i="41"/>
  <c r="CN72" i="41"/>
  <c r="CL72" i="41"/>
  <c r="CK72" i="41"/>
  <c r="CJ72" i="41"/>
  <c r="BP72" i="41"/>
  <c r="BN72" i="41"/>
  <c r="BM72" i="41"/>
  <c r="BL72" i="41"/>
  <c r="AR72" i="41"/>
  <c r="AP72" i="41"/>
  <c r="AO72" i="41"/>
  <c r="AN72" i="41"/>
  <c r="X72" i="41"/>
  <c r="AV72" i="41" s="1"/>
  <c r="BT72" i="41" s="1"/>
  <c r="CR72" i="41" s="1"/>
  <c r="V72" i="41"/>
  <c r="U72" i="41"/>
  <c r="T72" i="41"/>
  <c r="CN71" i="41"/>
  <c r="CL71" i="41"/>
  <c r="CK71" i="41"/>
  <c r="CJ71" i="41"/>
  <c r="BP71" i="41"/>
  <c r="BN71" i="41"/>
  <c r="BM71" i="41"/>
  <c r="BL71" i="41"/>
  <c r="AR71" i="41"/>
  <c r="AP71" i="41"/>
  <c r="AO71" i="41"/>
  <c r="AN71" i="41"/>
  <c r="X71" i="41"/>
  <c r="AV71" i="41" s="1"/>
  <c r="T71" i="41"/>
  <c r="V71" i="41"/>
  <c r="U71" i="41"/>
  <c r="CN70" i="41"/>
  <c r="CL70" i="41"/>
  <c r="CK70" i="41"/>
  <c r="CJ70" i="41"/>
  <c r="BP70" i="41"/>
  <c r="BL70" i="41"/>
  <c r="BN70" i="41"/>
  <c r="BM70" i="41"/>
  <c r="AR70" i="41"/>
  <c r="AP70" i="41"/>
  <c r="AO70" i="41"/>
  <c r="AN70" i="41"/>
  <c r="X70" i="41"/>
  <c r="AV70" i="41" s="1"/>
  <c r="V70" i="41"/>
  <c r="U70" i="41"/>
  <c r="T70" i="41"/>
  <c r="CN69" i="41"/>
  <c r="CK69" i="41"/>
  <c r="CJ69" i="41"/>
  <c r="CL69" i="41"/>
  <c r="BP69" i="41"/>
  <c r="BN69" i="41"/>
  <c r="BM69" i="41"/>
  <c r="BL69" i="41"/>
  <c r="AR69" i="41"/>
  <c r="AO69" i="41"/>
  <c r="AN69" i="41"/>
  <c r="AP69" i="41"/>
  <c r="X69" i="41"/>
  <c r="AV69" i="41" s="1"/>
  <c r="V69" i="41"/>
  <c r="U69" i="41"/>
  <c r="T69" i="41"/>
  <c r="CN68" i="41"/>
  <c r="CL68" i="41"/>
  <c r="CK68" i="41"/>
  <c r="CJ68" i="41"/>
  <c r="BP68" i="41"/>
  <c r="BN68" i="41"/>
  <c r="BM68" i="41"/>
  <c r="BL68" i="41"/>
  <c r="AR68" i="41"/>
  <c r="AP68" i="41"/>
  <c r="AO68" i="41"/>
  <c r="AN68" i="41"/>
  <c r="X68" i="41"/>
  <c r="AV68" i="41" s="1"/>
  <c r="BT68" i="41" s="1"/>
  <c r="CR68" i="41" s="1"/>
  <c r="V68" i="41"/>
  <c r="U68" i="41"/>
  <c r="T68" i="41"/>
  <c r="CN67" i="41"/>
  <c r="CL67" i="41"/>
  <c r="CK67" i="41"/>
  <c r="CJ67" i="41"/>
  <c r="BP67" i="41"/>
  <c r="BN67" i="41"/>
  <c r="BM67" i="41"/>
  <c r="BL67" i="41"/>
  <c r="AR67" i="41"/>
  <c r="AP67" i="41"/>
  <c r="AO67" i="41"/>
  <c r="AN67" i="41"/>
  <c r="X67" i="41"/>
  <c r="AV67" i="41" s="1"/>
  <c r="BT67" i="41" s="1"/>
  <c r="V67" i="41"/>
  <c r="U67" i="41"/>
  <c r="T67" i="41"/>
  <c r="CN66" i="41"/>
  <c r="CJ66" i="41"/>
  <c r="CL66" i="41"/>
  <c r="CK66" i="41"/>
  <c r="BP66" i="41"/>
  <c r="BN66" i="41"/>
  <c r="BM66" i="41"/>
  <c r="BL66" i="41"/>
  <c r="AR66" i="41"/>
  <c r="AN66" i="41"/>
  <c r="AP66" i="41"/>
  <c r="AO66" i="41"/>
  <c r="X66" i="41"/>
  <c r="AV66" i="41" s="1"/>
  <c r="U66" i="41"/>
  <c r="T66" i="41"/>
  <c r="V66" i="41"/>
  <c r="CN65" i="41"/>
  <c r="CL65" i="41"/>
  <c r="CK65" i="41"/>
  <c r="CJ65" i="41"/>
  <c r="BP65" i="41"/>
  <c r="BM65" i="41"/>
  <c r="BL65" i="41"/>
  <c r="BN65" i="41"/>
  <c r="AR65" i="41"/>
  <c r="AP65" i="41"/>
  <c r="AO65" i="41"/>
  <c r="AN65" i="41"/>
  <c r="X65" i="41"/>
  <c r="V65" i="41"/>
  <c r="U65" i="41"/>
  <c r="T65" i="41"/>
  <c r="CN64" i="41"/>
  <c r="CL64" i="41"/>
  <c r="CK64" i="41"/>
  <c r="CJ64" i="41"/>
  <c r="BP64" i="41"/>
  <c r="BN64" i="41"/>
  <c r="BM64" i="41"/>
  <c r="BL64" i="41"/>
  <c r="AR64" i="41"/>
  <c r="AP64" i="41"/>
  <c r="AO64" i="41"/>
  <c r="AN64" i="41"/>
  <c r="X64" i="41"/>
  <c r="AV64" i="41" s="1"/>
  <c r="BT64" i="41" s="1"/>
  <c r="CR64" i="41" s="1"/>
  <c r="V64" i="41"/>
  <c r="U64" i="41"/>
  <c r="T64" i="41"/>
  <c r="B64" i="41"/>
  <c r="CN63" i="41"/>
  <c r="CJ63" i="41"/>
  <c r="CL63" i="41"/>
  <c r="CK63" i="41"/>
  <c r="BP63" i="41"/>
  <c r="BN63" i="41"/>
  <c r="BM63" i="41"/>
  <c r="BL63" i="41"/>
  <c r="AR63" i="41"/>
  <c r="AN63" i="41"/>
  <c r="AP63" i="41"/>
  <c r="AO63" i="41"/>
  <c r="X63" i="41"/>
  <c r="AV63" i="41" s="1"/>
  <c r="U63" i="41"/>
  <c r="T63" i="41"/>
  <c r="V63" i="41"/>
  <c r="B63" i="41"/>
  <c r="CN62" i="41"/>
  <c r="CL62" i="41"/>
  <c r="CK62" i="41"/>
  <c r="CJ62" i="41"/>
  <c r="BP62" i="41"/>
  <c r="BN62" i="41"/>
  <c r="BM62" i="41"/>
  <c r="BL62" i="41"/>
  <c r="AR62" i="41"/>
  <c r="AV62" i="41" s="1"/>
  <c r="BT62" i="41" s="1"/>
  <c r="CR62" i="41" s="1"/>
  <c r="AP62" i="41"/>
  <c r="AO62" i="41"/>
  <c r="AN62" i="41"/>
  <c r="X62" i="41"/>
  <c r="V62" i="41"/>
  <c r="U62" i="41"/>
  <c r="T62" i="41"/>
  <c r="B62" i="41"/>
  <c r="CN61" i="41"/>
  <c r="CL61" i="41"/>
  <c r="CK61" i="41"/>
  <c r="CJ61" i="41"/>
  <c r="BP61" i="41"/>
  <c r="BL61" i="41"/>
  <c r="BN61" i="41"/>
  <c r="BM61" i="41"/>
  <c r="AR61" i="41"/>
  <c r="AP61" i="41"/>
  <c r="AO61" i="41"/>
  <c r="AN61" i="41"/>
  <c r="X61" i="41"/>
  <c r="V61" i="41"/>
  <c r="U61" i="41"/>
  <c r="T61" i="41"/>
  <c r="CN60" i="41"/>
  <c r="CK60" i="41"/>
  <c r="CJ60" i="41"/>
  <c r="CL60" i="41"/>
  <c r="BP60" i="41"/>
  <c r="BN60" i="41"/>
  <c r="BM60" i="41"/>
  <c r="BL60" i="41"/>
  <c r="AR60" i="41"/>
  <c r="AO60" i="41"/>
  <c r="AN60" i="41"/>
  <c r="AP60" i="41"/>
  <c r="X60" i="41"/>
  <c r="V60" i="41"/>
  <c r="U60" i="41"/>
  <c r="T60" i="41"/>
  <c r="CN59" i="41"/>
  <c r="CL59" i="41"/>
  <c r="CK59" i="41"/>
  <c r="CJ59" i="41"/>
  <c r="BP59" i="41"/>
  <c r="BN59" i="41"/>
  <c r="BM59" i="41"/>
  <c r="BL59" i="41"/>
  <c r="AR59" i="41"/>
  <c r="AP59" i="41"/>
  <c r="AO59" i="41"/>
  <c r="AN59" i="41"/>
  <c r="X59" i="41"/>
  <c r="V59" i="41"/>
  <c r="U59" i="41"/>
  <c r="T59" i="41"/>
  <c r="B59" i="41"/>
  <c r="CN58" i="41"/>
  <c r="CL58" i="41"/>
  <c r="CK58" i="41"/>
  <c r="CJ58" i="41"/>
  <c r="BP58" i="41"/>
  <c r="BL58" i="41"/>
  <c r="BN58" i="41"/>
  <c r="BM58" i="41"/>
  <c r="AR58" i="41"/>
  <c r="AP58" i="41"/>
  <c r="AO58" i="41"/>
  <c r="AN58" i="41"/>
  <c r="X58" i="41"/>
  <c r="V58" i="41"/>
  <c r="U58" i="41"/>
  <c r="T58" i="41"/>
  <c r="CN57" i="41"/>
  <c r="CK57" i="41"/>
  <c r="CJ57" i="41"/>
  <c r="CL57" i="41"/>
  <c r="BP57" i="41"/>
  <c r="BN57" i="41"/>
  <c r="BM57" i="41"/>
  <c r="BL57" i="41"/>
  <c r="AR57" i="41"/>
  <c r="AO57" i="41"/>
  <c r="AN57" i="41"/>
  <c r="AP57" i="41"/>
  <c r="X57" i="41"/>
  <c r="V57" i="41"/>
  <c r="U57" i="41"/>
  <c r="T57" i="41"/>
  <c r="CN56" i="41"/>
  <c r="CL56" i="41"/>
  <c r="CK56" i="41"/>
  <c r="CJ56" i="41"/>
  <c r="BP56" i="41"/>
  <c r="BN56" i="41"/>
  <c r="BM56" i="41"/>
  <c r="BL56" i="41"/>
  <c r="AR56" i="41"/>
  <c r="AP56" i="41"/>
  <c r="AO56" i="41"/>
  <c r="AN56" i="41"/>
  <c r="X56" i="41"/>
  <c r="V56" i="41"/>
  <c r="U56" i="41"/>
  <c r="T56" i="41"/>
  <c r="CN55" i="41"/>
  <c r="CL55" i="41"/>
  <c r="CK55" i="41"/>
  <c r="CJ55" i="41"/>
  <c r="BP55" i="41"/>
  <c r="BN55" i="41"/>
  <c r="BM55" i="41"/>
  <c r="BL55" i="41"/>
  <c r="AR55" i="41"/>
  <c r="AP55" i="41"/>
  <c r="AO55" i="41"/>
  <c r="AN55" i="41"/>
  <c r="X55" i="41"/>
  <c r="V55" i="41"/>
  <c r="U55" i="41"/>
  <c r="T55" i="41"/>
  <c r="CN54" i="41"/>
  <c r="CJ54" i="41"/>
  <c r="CL54" i="41"/>
  <c r="CK54" i="41"/>
  <c r="BP54" i="41"/>
  <c r="BN54" i="41"/>
  <c r="BM54" i="41"/>
  <c r="BL54" i="41"/>
  <c r="AR54" i="41"/>
  <c r="AN54" i="41"/>
  <c r="AP54" i="41"/>
  <c r="AO54" i="41"/>
  <c r="X54" i="41"/>
  <c r="U54" i="41"/>
  <c r="T54" i="41"/>
  <c r="V54" i="41"/>
  <c r="CN53" i="41"/>
  <c r="CL53" i="41"/>
  <c r="CK53" i="41"/>
  <c r="CJ53" i="41"/>
  <c r="BP53" i="41"/>
  <c r="BM53" i="41"/>
  <c r="BL53" i="41"/>
  <c r="BN53" i="41"/>
  <c r="AR53" i="41"/>
  <c r="AP53" i="41"/>
  <c r="AO53" i="41"/>
  <c r="AN53" i="41"/>
  <c r="X53" i="41"/>
  <c r="V53" i="41"/>
  <c r="U53" i="41"/>
  <c r="T53" i="41"/>
  <c r="CN52" i="41"/>
  <c r="CL52" i="41"/>
  <c r="CK52" i="41"/>
  <c r="CJ52" i="41"/>
  <c r="BP52" i="41"/>
  <c r="BN52" i="41"/>
  <c r="BM52" i="41"/>
  <c r="BL52" i="41"/>
  <c r="AR52" i="41"/>
  <c r="AP52" i="41"/>
  <c r="AO52" i="41"/>
  <c r="AN52" i="41"/>
  <c r="X52" i="41"/>
  <c r="V52" i="41"/>
  <c r="U52" i="41"/>
  <c r="T52" i="41"/>
  <c r="CN51" i="41"/>
  <c r="CL51" i="41"/>
  <c r="CK51" i="41"/>
  <c r="CJ51" i="41"/>
  <c r="BP51" i="41"/>
  <c r="BN51" i="41"/>
  <c r="BM51" i="41"/>
  <c r="BL51" i="41"/>
  <c r="AR51" i="41"/>
  <c r="AP51" i="41"/>
  <c r="AO51" i="41"/>
  <c r="AN51" i="41"/>
  <c r="X51" i="41"/>
  <c r="T51" i="41"/>
  <c r="V51" i="41"/>
  <c r="U51" i="41"/>
  <c r="CN50" i="41"/>
  <c r="CL50" i="41"/>
  <c r="CK50" i="41"/>
  <c r="CJ50" i="41"/>
  <c r="BP50" i="41"/>
  <c r="BL50" i="41"/>
  <c r="BN50" i="41"/>
  <c r="BM50" i="41"/>
  <c r="AR50" i="41"/>
  <c r="AP50" i="41"/>
  <c r="AO50" i="41"/>
  <c r="AN50" i="41"/>
  <c r="X50" i="41"/>
  <c r="V50" i="41"/>
  <c r="U50" i="41"/>
  <c r="T50" i="41"/>
  <c r="CN49" i="41"/>
  <c r="CK49" i="41"/>
  <c r="CL49" i="41"/>
  <c r="CJ49" i="41"/>
  <c r="BP49" i="41"/>
  <c r="BN49" i="41"/>
  <c r="BM49" i="41"/>
  <c r="BL49" i="41"/>
  <c r="AR49" i="41"/>
  <c r="AO49" i="41"/>
  <c r="AP49" i="41"/>
  <c r="AN49" i="41"/>
  <c r="X49" i="41"/>
  <c r="V49" i="41"/>
  <c r="T49" i="41"/>
  <c r="U49" i="41"/>
  <c r="CN48" i="41"/>
  <c r="CL48" i="41"/>
  <c r="CK48" i="41"/>
  <c r="CJ48" i="41"/>
  <c r="BP48" i="41"/>
  <c r="BN48" i="41"/>
  <c r="BM48" i="41"/>
  <c r="BL48" i="41"/>
  <c r="AR48" i="41"/>
  <c r="AP48" i="41"/>
  <c r="AO48" i="41"/>
  <c r="AN48" i="41"/>
  <c r="X48" i="41"/>
  <c r="V48" i="41"/>
  <c r="U48" i="41"/>
  <c r="T48" i="41"/>
  <c r="CN47" i="41"/>
  <c r="CL47" i="41"/>
  <c r="CK47" i="41"/>
  <c r="CJ47" i="41"/>
  <c r="BP47" i="41"/>
  <c r="BN47" i="41"/>
  <c r="BM47" i="41"/>
  <c r="BL47" i="41"/>
  <c r="AR47" i="41"/>
  <c r="AO47" i="41"/>
  <c r="AN47" i="41"/>
  <c r="AP47" i="41"/>
  <c r="X47" i="41"/>
  <c r="V47" i="41"/>
  <c r="U47" i="41"/>
  <c r="T47" i="41"/>
  <c r="CN46" i="41"/>
  <c r="CL46" i="41"/>
  <c r="CK46" i="41"/>
  <c r="CJ46" i="41"/>
  <c r="BP46" i="41"/>
  <c r="BN46" i="41"/>
  <c r="BM46" i="41"/>
  <c r="BL46" i="41"/>
  <c r="AR46" i="41"/>
  <c r="AN46" i="41"/>
  <c r="AP46" i="41"/>
  <c r="AO46" i="41"/>
  <c r="X46" i="41"/>
  <c r="U46" i="41"/>
  <c r="T46" i="41"/>
  <c r="V46" i="41"/>
  <c r="CN45" i="41"/>
  <c r="CL45" i="41"/>
  <c r="CK45" i="41"/>
  <c r="CJ45" i="41"/>
  <c r="BP45" i="41"/>
  <c r="BM45" i="41"/>
  <c r="BN45" i="41"/>
  <c r="BL45" i="41"/>
  <c r="AR45" i="41"/>
  <c r="AP45" i="41"/>
  <c r="AO45" i="41"/>
  <c r="AN45" i="41"/>
  <c r="X45" i="41"/>
  <c r="V45" i="41"/>
  <c r="U45" i="41"/>
  <c r="T45" i="41"/>
  <c r="CN44" i="41"/>
  <c r="CL44" i="41"/>
  <c r="CJ44" i="41"/>
  <c r="CK44" i="41"/>
  <c r="BP44" i="41"/>
  <c r="BN44" i="41"/>
  <c r="BM44" i="41"/>
  <c r="BL44" i="41"/>
  <c r="AR44" i="41"/>
  <c r="AP44" i="41"/>
  <c r="AN44" i="41"/>
  <c r="AO44" i="41"/>
  <c r="X44" i="41"/>
  <c r="U44" i="41"/>
  <c r="T44" i="41"/>
  <c r="V44" i="41"/>
  <c r="CN43" i="41"/>
  <c r="CL43" i="41"/>
  <c r="CK43" i="41"/>
  <c r="CJ43" i="41"/>
  <c r="BP43" i="41"/>
  <c r="BM43" i="41"/>
  <c r="BL43" i="41"/>
  <c r="BN43" i="41"/>
  <c r="AR43" i="41"/>
  <c r="AP43" i="41"/>
  <c r="AO43" i="41"/>
  <c r="AN43" i="41"/>
  <c r="X43" i="41"/>
  <c r="V43" i="41"/>
  <c r="U43" i="41"/>
  <c r="T43" i="41"/>
  <c r="CN42" i="41"/>
  <c r="CL42" i="41"/>
  <c r="CK42" i="41"/>
  <c r="CJ42" i="41"/>
  <c r="BP42" i="41"/>
  <c r="BL42" i="41"/>
  <c r="BN42" i="41"/>
  <c r="BM42" i="41"/>
  <c r="AR42" i="41"/>
  <c r="AP42" i="41"/>
  <c r="AO42" i="41"/>
  <c r="AN42" i="41"/>
  <c r="X42" i="41"/>
  <c r="V42" i="41"/>
  <c r="U42" i="41"/>
  <c r="T42" i="41"/>
  <c r="CN41" i="41"/>
  <c r="CL41" i="41"/>
  <c r="CK41" i="41"/>
  <c r="CJ41" i="41"/>
  <c r="BP41" i="41"/>
  <c r="BM41" i="41"/>
  <c r="BN41" i="41"/>
  <c r="BL41" i="41"/>
  <c r="AR41" i="41"/>
  <c r="AO41" i="41"/>
  <c r="AN41" i="41"/>
  <c r="AP41" i="41"/>
  <c r="X41" i="41"/>
  <c r="V41" i="41"/>
  <c r="U41" i="41"/>
  <c r="T41" i="41"/>
  <c r="CN40" i="41"/>
  <c r="CL40" i="41"/>
  <c r="CK40" i="41"/>
  <c r="CJ40" i="41"/>
  <c r="BP40" i="41"/>
  <c r="BM40" i="41"/>
  <c r="BL40" i="41"/>
  <c r="BN40" i="41"/>
  <c r="AR40" i="41"/>
  <c r="AP40" i="41"/>
  <c r="AO40" i="41"/>
  <c r="AN40" i="41"/>
  <c r="X40" i="41"/>
  <c r="V40" i="41"/>
  <c r="U40" i="41"/>
  <c r="T40" i="41"/>
  <c r="CN39" i="41"/>
  <c r="CL39" i="41"/>
  <c r="CK39" i="41"/>
  <c r="CJ39" i="41"/>
  <c r="BP39" i="41"/>
  <c r="BN39" i="41"/>
  <c r="BM39" i="41"/>
  <c r="BL39" i="41"/>
  <c r="AR39" i="41"/>
  <c r="AP39" i="41"/>
  <c r="AO39" i="41"/>
  <c r="AN39" i="41"/>
  <c r="X39" i="41"/>
  <c r="V39" i="41"/>
  <c r="U39" i="41"/>
  <c r="T39" i="41"/>
  <c r="CN38" i="41"/>
  <c r="CL38" i="41"/>
  <c r="CK38" i="41"/>
  <c r="CJ38" i="41"/>
  <c r="BP38" i="41"/>
  <c r="BN38" i="41"/>
  <c r="BM38" i="41"/>
  <c r="BL38" i="41"/>
  <c r="AR38" i="41"/>
  <c r="AP38" i="41"/>
  <c r="AO38" i="41"/>
  <c r="AN38" i="41"/>
  <c r="X38" i="41"/>
  <c r="T38" i="41"/>
  <c r="V38" i="41"/>
  <c r="U38" i="41"/>
  <c r="CN37" i="41"/>
  <c r="CL37" i="41"/>
  <c r="CK37" i="41"/>
  <c r="CJ37" i="41"/>
  <c r="BP37" i="41"/>
  <c r="BL37" i="41"/>
  <c r="BN37" i="41"/>
  <c r="BM37" i="41"/>
  <c r="AR37" i="41"/>
  <c r="AP37" i="41"/>
  <c r="AO37" i="41"/>
  <c r="AN37" i="41"/>
  <c r="X37" i="41"/>
  <c r="V37" i="41"/>
  <c r="U37" i="41"/>
  <c r="T37" i="41"/>
  <c r="CN36" i="41"/>
  <c r="CK36" i="41"/>
  <c r="CJ36" i="41"/>
  <c r="CL36" i="41"/>
  <c r="BP36" i="41"/>
  <c r="BN36" i="41"/>
  <c r="BM36" i="41"/>
  <c r="BL36" i="41"/>
  <c r="AR36" i="41"/>
  <c r="AO36" i="41"/>
  <c r="AN36" i="41"/>
  <c r="AP36" i="41"/>
  <c r="X36" i="41"/>
  <c r="V36" i="41"/>
  <c r="U36" i="41"/>
  <c r="T36" i="41"/>
  <c r="CN35" i="41"/>
  <c r="CL35" i="41"/>
  <c r="CK35" i="41"/>
  <c r="CJ35" i="41"/>
  <c r="BP35" i="41"/>
  <c r="BN35" i="41"/>
  <c r="BM35" i="41"/>
  <c r="BL35" i="41"/>
  <c r="AR35" i="41"/>
  <c r="AP35" i="41"/>
  <c r="AO35" i="41"/>
  <c r="AN35" i="41"/>
  <c r="X35" i="41"/>
  <c r="V35" i="41"/>
  <c r="U35" i="41"/>
  <c r="T35" i="41"/>
  <c r="CN34" i="41"/>
  <c r="CL34" i="41"/>
  <c r="CK34" i="41"/>
  <c r="CJ34" i="41"/>
  <c r="BP34" i="41"/>
  <c r="BN34" i="41"/>
  <c r="BM34" i="41"/>
  <c r="BL34" i="41"/>
  <c r="AR34" i="41"/>
  <c r="AP34" i="41"/>
  <c r="AO34" i="41"/>
  <c r="AN34" i="41"/>
  <c r="X34" i="41"/>
  <c r="V34" i="41"/>
  <c r="U34" i="41"/>
  <c r="T34" i="41"/>
  <c r="CN33" i="41"/>
  <c r="CJ33" i="41"/>
  <c r="CL33" i="41"/>
  <c r="CK33" i="41"/>
  <c r="BP33" i="41"/>
  <c r="BN33" i="41"/>
  <c r="BM33" i="41"/>
  <c r="BL33" i="41"/>
  <c r="AR33" i="41"/>
  <c r="AN33" i="41"/>
  <c r="AP33" i="41"/>
  <c r="AO33" i="41"/>
  <c r="X33" i="41"/>
  <c r="U33" i="41"/>
  <c r="T33" i="41"/>
  <c r="V33" i="41"/>
  <c r="CN32" i="41"/>
  <c r="CL32" i="41"/>
  <c r="CK32" i="41"/>
  <c r="CJ32" i="41"/>
  <c r="BP32" i="41"/>
  <c r="BM32" i="41"/>
  <c r="BL32" i="41"/>
  <c r="BN32" i="41"/>
  <c r="AR32" i="41"/>
  <c r="AP32" i="41"/>
  <c r="AO32" i="41"/>
  <c r="AN32" i="41"/>
  <c r="X32" i="41"/>
  <c r="V32" i="41"/>
  <c r="U32" i="41"/>
  <c r="T32" i="41"/>
  <c r="CN31" i="41"/>
  <c r="CL31" i="41"/>
  <c r="CK31" i="41"/>
  <c r="CJ31" i="41"/>
  <c r="BP31" i="41"/>
  <c r="BN31" i="41"/>
  <c r="BM31" i="41"/>
  <c r="BL31" i="41"/>
  <c r="AR31" i="41"/>
  <c r="AP31" i="41"/>
  <c r="AO31" i="41"/>
  <c r="AN31" i="41"/>
  <c r="X31" i="41"/>
  <c r="V31" i="41"/>
  <c r="U31" i="41"/>
  <c r="T31" i="41"/>
  <c r="CN30" i="41"/>
  <c r="CL30" i="41"/>
  <c r="CK30" i="41"/>
  <c r="CJ30" i="41"/>
  <c r="BP30" i="41"/>
  <c r="BN30" i="41"/>
  <c r="BM30" i="41"/>
  <c r="BL30" i="41"/>
  <c r="AR30" i="41"/>
  <c r="AP30" i="41"/>
  <c r="AO30" i="41"/>
  <c r="AN30" i="41"/>
  <c r="X30" i="41"/>
  <c r="T30" i="41"/>
  <c r="V30" i="41"/>
  <c r="U30" i="41"/>
  <c r="CN29" i="41"/>
  <c r="CL29" i="41"/>
  <c r="CK29" i="41"/>
  <c r="CJ29" i="41"/>
  <c r="BP29" i="41"/>
  <c r="BL29" i="41"/>
  <c r="BN29" i="41"/>
  <c r="BM29" i="41"/>
  <c r="AR29" i="41"/>
  <c r="AP29" i="41"/>
  <c r="AO29" i="41"/>
  <c r="AN29" i="41"/>
  <c r="X29" i="41"/>
  <c r="V29" i="41"/>
  <c r="U29" i="41"/>
  <c r="T29" i="41"/>
  <c r="CN28" i="41"/>
  <c r="CK28" i="41"/>
  <c r="CJ28" i="41"/>
  <c r="CL28" i="41"/>
  <c r="BP28" i="41"/>
  <c r="BN28" i="41"/>
  <c r="BM28" i="41"/>
  <c r="BL28" i="41"/>
  <c r="AR28" i="41"/>
  <c r="AO28" i="41"/>
  <c r="AN28" i="41"/>
  <c r="AP28" i="41"/>
  <c r="X28" i="41"/>
  <c r="V28" i="41"/>
  <c r="U28" i="41"/>
  <c r="T28" i="41"/>
  <c r="CN27" i="41"/>
  <c r="CL27" i="41"/>
  <c r="CK27" i="41"/>
  <c r="CJ27" i="41"/>
  <c r="BP27" i="41"/>
  <c r="BN27" i="41"/>
  <c r="BM27" i="41"/>
  <c r="BL27" i="41"/>
  <c r="AR27" i="41"/>
  <c r="AP27" i="41"/>
  <c r="AO27" i="41"/>
  <c r="AN27" i="41"/>
  <c r="X27" i="41"/>
  <c r="V27" i="41"/>
  <c r="U27" i="41"/>
  <c r="T27" i="41"/>
  <c r="CN26" i="41"/>
  <c r="CL26" i="41"/>
  <c r="CK26" i="41"/>
  <c r="CJ26" i="41"/>
  <c r="BP26" i="41"/>
  <c r="BN26" i="41"/>
  <c r="BM26" i="41"/>
  <c r="BL26" i="41"/>
  <c r="AR26" i="41"/>
  <c r="AP26" i="41"/>
  <c r="AO26" i="41"/>
  <c r="AN26" i="41"/>
  <c r="X26" i="41"/>
  <c r="V26" i="41"/>
  <c r="U26" i="41"/>
  <c r="T26" i="41"/>
  <c r="B26" i="41"/>
  <c r="CN25" i="41"/>
  <c r="CK25" i="41"/>
  <c r="CJ25" i="41"/>
  <c r="CL25" i="41"/>
  <c r="BP25" i="41"/>
  <c r="BN25" i="41"/>
  <c r="BM25" i="41"/>
  <c r="BL25" i="41"/>
  <c r="AR25" i="41"/>
  <c r="AO25" i="41"/>
  <c r="AN25" i="41"/>
  <c r="AP25" i="41"/>
  <c r="X25" i="41"/>
  <c r="V25" i="41"/>
  <c r="U25" i="41"/>
  <c r="T25" i="41"/>
  <c r="CN24" i="41"/>
  <c r="CL24" i="41"/>
  <c r="CK24" i="41"/>
  <c r="CJ24" i="41"/>
  <c r="BP24" i="41"/>
  <c r="BN24" i="41"/>
  <c r="BM24" i="41"/>
  <c r="BL24" i="41"/>
  <c r="AR24" i="41"/>
  <c r="AP24" i="41"/>
  <c r="AO24" i="41"/>
  <c r="AN24" i="41"/>
  <c r="X24" i="41"/>
  <c r="V24" i="41"/>
  <c r="U24" i="41"/>
  <c r="T24" i="41"/>
  <c r="B24" i="41"/>
  <c r="CN23" i="41"/>
  <c r="CL23" i="41"/>
  <c r="CK23" i="41"/>
  <c r="CJ23" i="41"/>
  <c r="BP23" i="41"/>
  <c r="BL23" i="41"/>
  <c r="BN23" i="41"/>
  <c r="BM23" i="41"/>
  <c r="AR23" i="41"/>
  <c r="AP23" i="41"/>
  <c r="AO23" i="41"/>
  <c r="AN23" i="41"/>
  <c r="X23" i="41"/>
  <c r="V23" i="41"/>
  <c r="U23" i="41"/>
  <c r="T23" i="41"/>
  <c r="CN22" i="41"/>
  <c r="CK22" i="41"/>
  <c r="CJ22" i="41"/>
  <c r="CL22" i="41"/>
  <c r="BP22" i="41"/>
  <c r="BN22" i="41"/>
  <c r="BM22" i="41"/>
  <c r="BL22" i="41"/>
  <c r="AR22" i="41"/>
  <c r="AO22" i="41"/>
  <c r="AN22" i="41"/>
  <c r="AP22" i="41"/>
  <c r="X22" i="41"/>
  <c r="AV22" i="41" s="1"/>
  <c r="V22" i="41"/>
  <c r="U22" i="41"/>
  <c r="T22" i="41"/>
  <c r="CN21" i="41"/>
  <c r="CL21" i="41"/>
  <c r="CK21" i="41"/>
  <c r="CJ21" i="41"/>
  <c r="CO21" i="41" s="1"/>
  <c r="BP21" i="41"/>
  <c r="BN21" i="41"/>
  <c r="BM21" i="41"/>
  <c r="BL21" i="41"/>
  <c r="AR21" i="41"/>
  <c r="AP21" i="41"/>
  <c r="AO21" i="41"/>
  <c r="AN21" i="41"/>
  <c r="X21" i="41"/>
  <c r="AV21" i="41" s="1"/>
  <c r="V21" i="41"/>
  <c r="U21" i="41"/>
  <c r="T21" i="41"/>
  <c r="CN20" i="41"/>
  <c r="CL20" i="41"/>
  <c r="CK20" i="41"/>
  <c r="CJ20" i="41"/>
  <c r="BP20" i="41"/>
  <c r="BN20" i="41"/>
  <c r="BM20" i="41"/>
  <c r="BL20" i="41"/>
  <c r="AR20" i="41"/>
  <c r="AP20" i="41"/>
  <c r="AO20" i="41"/>
  <c r="AN20" i="41"/>
  <c r="X20" i="41"/>
  <c r="V20" i="41"/>
  <c r="U20" i="41"/>
  <c r="T20" i="41"/>
  <c r="CN19" i="41"/>
  <c r="CJ19" i="41"/>
  <c r="CL19" i="41"/>
  <c r="CK19" i="41"/>
  <c r="BP19" i="41"/>
  <c r="BN19" i="41"/>
  <c r="BM19" i="41"/>
  <c r="BL19" i="41"/>
  <c r="AR19" i="41"/>
  <c r="AN19" i="41"/>
  <c r="AP19" i="41"/>
  <c r="AO19" i="41"/>
  <c r="X19" i="41"/>
  <c r="AV19" i="41" s="1"/>
  <c r="U19" i="41"/>
  <c r="T19" i="41"/>
  <c r="V19" i="41"/>
  <c r="CN18" i="41"/>
  <c r="CL18" i="41"/>
  <c r="CK18" i="41"/>
  <c r="CJ18" i="41"/>
  <c r="BP18" i="41"/>
  <c r="BM18" i="41"/>
  <c r="BL18" i="41"/>
  <c r="BN18" i="41"/>
  <c r="AR18" i="41"/>
  <c r="AP18" i="41"/>
  <c r="AO18" i="41"/>
  <c r="AN18" i="41"/>
  <c r="X18" i="41"/>
  <c r="V18" i="41"/>
  <c r="U18" i="41"/>
  <c r="T18" i="41"/>
  <c r="CN17" i="41"/>
  <c r="CL17" i="41"/>
  <c r="CK17" i="41"/>
  <c r="CJ17" i="41"/>
  <c r="BP17" i="41"/>
  <c r="BN17" i="41"/>
  <c r="BM17" i="41"/>
  <c r="BL17" i="41"/>
  <c r="AR17" i="41"/>
  <c r="AP17" i="41"/>
  <c r="AO17" i="41"/>
  <c r="AN17" i="41"/>
  <c r="AS17" i="41" s="1"/>
  <c r="X17" i="41"/>
  <c r="V17" i="41"/>
  <c r="U17" i="41"/>
  <c r="T17" i="41"/>
  <c r="CN16" i="41"/>
  <c r="CL16" i="41"/>
  <c r="CK16" i="41"/>
  <c r="CJ16" i="41"/>
  <c r="BP16" i="41"/>
  <c r="BN16" i="41"/>
  <c r="BM16" i="41"/>
  <c r="BL16" i="41"/>
  <c r="AR16" i="41"/>
  <c r="AP16" i="41"/>
  <c r="AO16" i="41"/>
  <c r="AN16" i="41"/>
  <c r="X16" i="41"/>
  <c r="AV16" i="41" s="1"/>
  <c r="T16" i="41"/>
  <c r="V16" i="41"/>
  <c r="U16" i="41"/>
  <c r="CN15" i="41"/>
  <c r="CL15" i="41"/>
  <c r="CK15" i="41"/>
  <c r="CJ15" i="41"/>
  <c r="BP15" i="41"/>
  <c r="BL15" i="41"/>
  <c r="BN15" i="41"/>
  <c r="BM15" i="41"/>
  <c r="AR15" i="41"/>
  <c r="AP15" i="41"/>
  <c r="AO15" i="41"/>
  <c r="AN15" i="41"/>
  <c r="AS15" i="41" s="1"/>
  <c r="X15" i="41"/>
  <c r="V15" i="41"/>
  <c r="U15" i="41"/>
  <c r="T15" i="41"/>
  <c r="CN14" i="41"/>
  <c r="CK14" i="41"/>
  <c r="CJ14" i="41"/>
  <c r="CL14" i="41"/>
  <c r="BP14" i="41"/>
  <c r="BN14" i="41"/>
  <c r="BM14" i="41"/>
  <c r="BL14" i="41"/>
  <c r="AR14" i="41"/>
  <c r="AO14" i="41"/>
  <c r="AN14" i="41"/>
  <c r="AP14" i="41"/>
  <c r="X14" i="41"/>
  <c r="AV14" i="41" s="1"/>
  <c r="V14" i="41"/>
  <c r="U14" i="41"/>
  <c r="T14" i="41"/>
  <c r="CN13" i="41"/>
  <c r="CL13" i="41"/>
  <c r="CK13" i="41"/>
  <c r="CJ13" i="41"/>
  <c r="CO13" i="41" s="1"/>
  <c r="BP13" i="41"/>
  <c r="BN13" i="41"/>
  <c r="BM13" i="41"/>
  <c r="BL13" i="41"/>
  <c r="AR13" i="41"/>
  <c r="AP13" i="41"/>
  <c r="AO13" i="41"/>
  <c r="AN13" i="41"/>
  <c r="X13" i="41"/>
  <c r="AV13" i="41" s="1"/>
  <c r="V13" i="41"/>
  <c r="U13" i="41"/>
  <c r="T13" i="41"/>
  <c r="CN12" i="41"/>
  <c r="CL12" i="41"/>
  <c r="CK12" i="41"/>
  <c r="CJ12" i="41"/>
  <c r="BP12" i="41"/>
  <c r="BN12" i="41"/>
  <c r="BM12" i="41"/>
  <c r="BL12" i="41"/>
  <c r="AR12" i="41"/>
  <c r="AP12" i="41"/>
  <c r="AO12" i="41"/>
  <c r="AN12" i="41"/>
  <c r="X12" i="41"/>
  <c r="AV12" i="41" s="1"/>
  <c r="V12" i="41"/>
  <c r="U12" i="41"/>
  <c r="T12" i="41"/>
  <c r="CN11" i="41"/>
  <c r="CJ11" i="41"/>
  <c r="CL11" i="41"/>
  <c r="CK11" i="41"/>
  <c r="BP11" i="41"/>
  <c r="BN11" i="41"/>
  <c r="BM11" i="41"/>
  <c r="BL11" i="41"/>
  <c r="AR11" i="41"/>
  <c r="AN11" i="41"/>
  <c r="AP11" i="41"/>
  <c r="AO11" i="41"/>
  <c r="X11" i="41"/>
  <c r="AV11" i="41" s="1"/>
  <c r="U11" i="41"/>
  <c r="T11" i="41"/>
  <c r="V11" i="41"/>
  <c r="CN10" i="41"/>
  <c r="CL10" i="41"/>
  <c r="CK10" i="41"/>
  <c r="CJ10" i="41"/>
  <c r="CO10" i="41" s="1"/>
  <c r="BP10" i="41"/>
  <c r="BM10" i="41"/>
  <c r="BL10" i="41"/>
  <c r="BN10" i="41"/>
  <c r="AR10" i="41"/>
  <c r="AP10" i="41"/>
  <c r="AO10" i="41"/>
  <c r="AN10" i="41"/>
  <c r="AS10" i="41" s="1"/>
  <c r="X10" i="41"/>
  <c r="V10" i="41"/>
  <c r="U10" i="41"/>
  <c r="T10" i="41"/>
  <c r="CN9" i="41"/>
  <c r="CL9" i="41"/>
  <c r="CK9" i="41"/>
  <c r="CJ9" i="41"/>
  <c r="BP9" i="41"/>
  <c r="BN9" i="41"/>
  <c r="BM9" i="41"/>
  <c r="BL9" i="41"/>
  <c r="AR9" i="41"/>
  <c r="AP9" i="41"/>
  <c r="AO9" i="41"/>
  <c r="AN9" i="41"/>
  <c r="X9" i="41"/>
  <c r="AV9" i="41" s="1"/>
  <c r="V9" i="41"/>
  <c r="U9" i="41"/>
  <c r="T9" i="41"/>
  <c r="CN8" i="41"/>
  <c r="CL8" i="41"/>
  <c r="CK8" i="41"/>
  <c r="CJ8" i="41"/>
  <c r="BP8" i="41"/>
  <c r="BN8" i="41"/>
  <c r="BM8" i="41"/>
  <c r="BL8" i="41"/>
  <c r="AR8" i="41"/>
  <c r="AP8" i="41"/>
  <c r="AO8" i="41"/>
  <c r="AN8" i="41"/>
  <c r="X8" i="41"/>
  <c r="AV8" i="41" s="1"/>
  <c r="T8" i="41"/>
  <c r="V8" i="41"/>
  <c r="U8" i="41"/>
  <c r="CN7" i="41"/>
  <c r="CL7" i="41"/>
  <c r="CK7" i="41"/>
  <c r="CJ7" i="41"/>
  <c r="BP7" i="41"/>
  <c r="BL7" i="41"/>
  <c r="BN7" i="41"/>
  <c r="BM7" i="41"/>
  <c r="AR7" i="41"/>
  <c r="AP7" i="41"/>
  <c r="AO7" i="41"/>
  <c r="AN7" i="41"/>
  <c r="X7" i="41"/>
  <c r="AV7" i="41" s="1"/>
  <c r="BT7" i="41" s="1"/>
  <c r="V7" i="41"/>
  <c r="U7" i="41"/>
  <c r="T7" i="41"/>
  <c r="CN6" i="41"/>
  <c r="CK6" i="41"/>
  <c r="CJ6" i="41"/>
  <c r="CL6" i="41"/>
  <c r="BP6" i="41"/>
  <c r="BN6" i="41"/>
  <c r="BM6" i="41"/>
  <c r="BL6" i="41"/>
  <c r="AR6" i="41"/>
  <c r="AO6" i="41"/>
  <c r="AN6" i="41"/>
  <c r="AP6" i="41"/>
  <c r="X6" i="41"/>
  <c r="AV6" i="41" s="1"/>
  <c r="V6" i="41"/>
  <c r="U6" i="41"/>
  <c r="T6" i="41"/>
  <c r="CN5" i="41"/>
  <c r="CL5" i="41"/>
  <c r="CK5" i="41"/>
  <c r="CJ5" i="41"/>
  <c r="BP5" i="41"/>
  <c r="BN5" i="41"/>
  <c r="BM5" i="41"/>
  <c r="BL5" i="41"/>
  <c r="AR5" i="41"/>
  <c r="AP5" i="41"/>
  <c r="AO5" i="41"/>
  <c r="AN5" i="41"/>
  <c r="X5" i="41"/>
  <c r="AV5" i="41" s="1"/>
  <c r="V5" i="41"/>
  <c r="U5" i="41"/>
  <c r="T5" i="41"/>
  <c r="CL296" i="40"/>
  <c r="CK296" i="40"/>
  <c r="CJ296" i="40"/>
  <c r="CH296" i="40"/>
  <c r="CG296" i="40"/>
  <c r="CF296" i="40"/>
  <c r="CD296" i="40"/>
  <c r="CC296" i="40"/>
  <c r="CB296" i="40"/>
  <c r="BN296" i="40"/>
  <c r="BM296" i="40"/>
  <c r="BL296" i="40"/>
  <c r="BJ296" i="40"/>
  <c r="BI296" i="40"/>
  <c r="BH296" i="40"/>
  <c r="BF296" i="40"/>
  <c r="BE296" i="40"/>
  <c r="BD296" i="40"/>
  <c r="AP296" i="40"/>
  <c r="AO296" i="40"/>
  <c r="AN296" i="40"/>
  <c r="AH296" i="40"/>
  <c r="AG296" i="40"/>
  <c r="AF296" i="40"/>
  <c r="V296" i="40"/>
  <c r="U296" i="40"/>
  <c r="T296" i="40"/>
  <c r="N296" i="40"/>
  <c r="M296" i="40"/>
  <c r="L296" i="40"/>
  <c r="CR295" i="40"/>
  <c r="CV295" i="40" s="1"/>
  <c r="CP295" i="40"/>
  <c r="CO295" i="40"/>
  <c r="CN295" i="40"/>
  <c r="BR295" i="40"/>
  <c r="BQ295" i="40"/>
  <c r="BP295" i="40"/>
  <c r="AT295" i="40"/>
  <c r="AS295" i="40"/>
  <c r="AR295" i="40"/>
  <c r="X295" i="40"/>
  <c r="Z295" i="40"/>
  <c r="Y295" i="40"/>
  <c r="CR294" i="40"/>
  <c r="CP294" i="40"/>
  <c r="CO294" i="40"/>
  <c r="CN294" i="40"/>
  <c r="BT294" i="40"/>
  <c r="BR294" i="40"/>
  <c r="BQ294" i="40"/>
  <c r="BP294" i="40"/>
  <c r="AV294" i="40"/>
  <c r="AT294" i="40"/>
  <c r="AS294" i="40"/>
  <c r="AR294" i="40"/>
  <c r="AB294" i="40"/>
  <c r="Z294" i="40"/>
  <c r="Y294" i="40"/>
  <c r="X294" i="40"/>
  <c r="CR293" i="40"/>
  <c r="CP293" i="40"/>
  <c r="CO293" i="40"/>
  <c r="CN293" i="40"/>
  <c r="BT293" i="40"/>
  <c r="BR293" i="40"/>
  <c r="BQ293" i="40"/>
  <c r="BP293" i="40"/>
  <c r="AV293" i="40"/>
  <c r="AT293" i="40"/>
  <c r="AS293" i="40"/>
  <c r="AR293" i="40"/>
  <c r="AB293" i="40"/>
  <c r="Z293" i="40"/>
  <c r="Y293" i="40"/>
  <c r="X293" i="40"/>
  <c r="CR292" i="40"/>
  <c r="CP292" i="40"/>
  <c r="CO292" i="40"/>
  <c r="CN292" i="40"/>
  <c r="BT292" i="40"/>
  <c r="BR292" i="40"/>
  <c r="BQ292" i="40"/>
  <c r="BP292" i="40"/>
  <c r="AV292" i="40"/>
  <c r="AT292" i="40"/>
  <c r="AS292" i="40"/>
  <c r="AR292" i="40"/>
  <c r="AB292" i="40"/>
  <c r="Z292" i="40"/>
  <c r="Y292" i="40"/>
  <c r="X292" i="40"/>
  <c r="CR291" i="40"/>
  <c r="CP291" i="40"/>
  <c r="CO291" i="40"/>
  <c r="CN291" i="40"/>
  <c r="BT291" i="40"/>
  <c r="BR291" i="40"/>
  <c r="BQ291" i="40"/>
  <c r="BP291" i="40"/>
  <c r="AV291" i="40"/>
  <c r="AT291" i="40"/>
  <c r="AS291" i="40"/>
  <c r="AR291" i="40"/>
  <c r="AB291" i="40"/>
  <c r="Z291" i="40"/>
  <c r="Y291" i="40"/>
  <c r="X291" i="40"/>
  <c r="CR290" i="40"/>
  <c r="CP290" i="40"/>
  <c r="CO290" i="40"/>
  <c r="CN290" i="40"/>
  <c r="BT290" i="40"/>
  <c r="BR290" i="40"/>
  <c r="BQ290" i="40"/>
  <c r="BP290" i="40"/>
  <c r="AV290" i="40"/>
  <c r="AR290" i="40"/>
  <c r="AT290" i="40"/>
  <c r="AS290" i="40"/>
  <c r="AB290" i="40"/>
  <c r="X290" i="40"/>
  <c r="Z290" i="40"/>
  <c r="Y290" i="40"/>
  <c r="CR289" i="40"/>
  <c r="CP289" i="40"/>
  <c r="CO289" i="40"/>
  <c r="CN289" i="40"/>
  <c r="BT289" i="40"/>
  <c r="BR289" i="40"/>
  <c r="BQ289" i="40"/>
  <c r="BP289" i="40"/>
  <c r="AV289" i="40"/>
  <c r="AT289" i="40"/>
  <c r="AS289" i="40"/>
  <c r="AR289" i="40"/>
  <c r="AB289" i="40"/>
  <c r="Z289" i="40"/>
  <c r="Y289" i="40"/>
  <c r="X289" i="40"/>
  <c r="CR288" i="40"/>
  <c r="CP288" i="40"/>
  <c r="CO288" i="40"/>
  <c r="CN288" i="40"/>
  <c r="BT288" i="40"/>
  <c r="BR288" i="40"/>
  <c r="BQ288" i="40"/>
  <c r="BP288" i="40"/>
  <c r="AV288" i="40"/>
  <c r="AT288" i="40"/>
  <c r="AS288" i="40"/>
  <c r="AR288" i="40"/>
  <c r="AB288" i="40"/>
  <c r="Z288" i="40"/>
  <c r="Y288" i="40"/>
  <c r="X288" i="40"/>
  <c r="CR287" i="40"/>
  <c r="CP287" i="40"/>
  <c r="CO287" i="40"/>
  <c r="CN287" i="40"/>
  <c r="BT287" i="40"/>
  <c r="BR287" i="40"/>
  <c r="BQ287" i="40"/>
  <c r="BP287" i="40"/>
  <c r="AV287" i="40"/>
  <c r="AT287" i="40"/>
  <c r="AS287" i="40"/>
  <c r="AR287" i="40"/>
  <c r="AB287" i="40"/>
  <c r="Z287" i="40"/>
  <c r="Y287" i="40"/>
  <c r="X287" i="40"/>
  <c r="CR286" i="40"/>
  <c r="CP286" i="40"/>
  <c r="CO286" i="40"/>
  <c r="CN286" i="40"/>
  <c r="BT286" i="40"/>
  <c r="BR286" i="40"/>
  <c r="BQ286" i="40"/>
  <c r="BP286" i="40"/>
  <c r="AV286" i="40"/>
  <c r="AT286" i="40"/>
  <c r="AS286" i="40"/>
  <c r="AR286" i="40"/>
  <c r="AB286" i="40"/>
  <c r="Z286" i="40"/>
  <c r="Y286" i="40"/>
  <c r="X286" i="40"/>
  <c r="CR285" i="40"/>
  <c r="CP285" i="40"/>
  <c r="CO285" i="40"/>
  <c r="CN285" i="40"/>
  <c r="BT285" i="40"/>
  <c r="BR285" i="40"/>
  <c r="BQ285" i="40"/>
  <c r="BP285" i="40"/>
  <c r="AV285" i="40"/>
  <c r="AT285" i="40"/>
  <c r="AS285" i="40"/>
  <c r="AR285" i="40"/>
  <c r="AB285" i="40"/>
  <c r="Z285" i="40"/>
  <c r="Y285" i="40"/>
  <c r="X285" i="40"/>
  <c r="CR284" i="40"/>
  <c r="CP284" i="40"/>
  <c r="CO284" i="40"/>
  <c r="CN284" i="40"/>
  <c r="BT284" i="40"/>
  <c r="BR284" i="40"/>
  <c r="BQ284" i="40"/>
  <c r="BP284" i="40"/>
  <c r="AV284" i="40"/>
  <c r="AS284" i="40"/>
  <c r="AR284" i="40"/>
  <c r="AT284" i="40"/>
  <c r="AB284" i="40"/>
  <c r="Z284" i="40"/>
  <c r="Y284" i="40"/>
  <c r="X284" i="40"/>
  <c r="CR283" i="40"/>
  <c r="CP283" i="40"/>
  <c r="CO283" i="40"/>
  <c r="CN283" i="40"/>
  <c r="BT283" i="40"/>
  <c r="BR283" i="40"/>
  <c r="BQ283" i="40"/>
  <c r="BP283" i="40"/>
  <c r="AV283" i="40"/>
  <c r="AS283" i="40"/>
  <c r="AR283" i="40"/>
  <c r="AT283" i="40"/>
  <c r="AB283" i="40"/>
  <c r="Z283" i="40"/>
  <c r="Y283" i="40"/>
  <c r="X283" i="40"/>
  <c r="CR282" i="40"/>
  <c r="CP282" i="40"/>
  <c r="CO282" i="40"/>
  <c r="CN282" i="40"/>
  <c r="BT282" i="40"/>
  <c r="BR282" i="40"/>
  <c r="BQ282" i="40"/>
  <c r="BP282" i="40"/>
  <c r="AV282" i="40"/>
  <c r="AT282" i="40"/>
  <c r="AS282" i="40"/>
  <c r="AR282" i="40"/>
  <c r="AB282" i="40"/>
  <c r="X282" i="40"/>
  <c r="Z282" i="40"/>
  <c r="Y282" i="40"/>
  <c r="CR281" i="40"/>
  <c r="CP281" i="40"/>
  <c r="CO281" i="40"/>
  <c r="CN281" i="40"/>
  <c r="BT281" i="40"/>
  <c r="BR281" i="40"/>
  <c r="BQ281" i="40"/>
  <c r="BP281" i="40"/>
  <c r="AV281" i="40"/>
  <c r="AT281" i="40"/>
  <c r="AS281" i="40"/>
  <c r="AR281" i="40"/>
  <c r="AB281" i="40"/>
  <c r="Z281" i="40"/>
  <c r="Y281" i="40"/>
  <c r="X281" i="40"/>
  <c r="CR280" i="40"/>
  <c r="CP280" i="40"/>
  <c r="CO280" i="40"/>
  <c r="CN280" i="40"/>
  <c r="BT280" i="40"/>
  <c r="BR280" i="40"/>
  <c r="BQ280" i="40"/>
  <c r="BP280" i="40"/>
  <c r="AV280" i="40"/>
  <c r="AT280" i="40"/>
  <c r="AS280" i="40"/>
  <c r="AR280" i="40"/>
  <c r="AB280" i="40"/>
  <c r="Z280" i="40"/>
  <c r="Y280" i="40"/>
  <c r="X280" i="40"/>
  <c r="CR279" i="40"/>
  <c r="CP279" i="40"/>
  <c r="CO279" i="40"/>
  <c r="CN279" i="40"/>
  <c r="BT279" i="40"/>
  <c r="BR279" i="40"/>
  <c r="BQ279" i="40"/>
  <c r="BP279" i="40"/>
  <c r="AV279" i="40"/>
  <c r="AT279" i="40"/>
  <c r="AS279" i="40"/>
  <c r="AR279" i="40"/>
  <c r="AB279" i="40"/>
  <c r="Z279" i="40"/>
  <c r="Y279" i="40"/>
  <c r="X279" i="40"/>
  <c r="CR278" i="40"/>
  <c r="CP278" i="40"/>
  <c r="CO278" i="40"/>
  <c r="CN278" i="40"/>
  <c r="BT278" i="40"/>
  <c r="BR278" i="40"/>
  <c r="BQ278" i="40"/>
  <c r="BP278" i="40"/>
  <c r="AV278" i="40"/>
  <c r="AT278" i="40"/>
  <c r="AS278" i="40"/>
  <c r="AR278" i="40"/>
  <c r="AB278" i="40"/>
  <c r="Z278" i="40"/>
  <c r="Y278" i="40"/>
  <c r="X278" i="40"/>
  <c r="CR277" i="40"/>
  <c r="CP277" i="40"/>
  <c r="CO277" i="40"/>
  <c r="CN277" i="40"/>
  <c r="BT277" i="40"/>
  <c r="BR277" i="40"/>
  <c r="BQ277" i="40"/>
  <c r="BP277" i="40"/>
  <c r="AV277" i="40"/>
  <c r="AT277" i="40"/>
  <c r="AS277" i="40"/>
  <c r="AR277" i="40"/>
  <c r="AB277" i="40"/>
  <c r="Z277" i="40"/>
  <c r="Y277" i="40"/>
  <c r="X277" i="40"/>
  <c r="CR276" i="40"/>
  <c r="CP276" i="40"/>
  <c r="CO276" i="40"/>
  <c r="CN276" i="40"/>
  <c r="BT276" i="40"/>
  <c r="BR276" i="40"/>
  <c r="BQ276" i="40"/>
  <c r="BP276" i="40"/>
  <c r="AV276" i="40"/>
  <c r="AT276" i="40"/>
  <c r="AS276" i="40"/>
  <c r="AR276" i="40"/>
  <c r="AB276" i="40"/>
  <c r="Z276" i="40"/>
  <c r="Y276" i="40"/>
  <c r="X276" i="40"/>
  <c r="CR275" i="40"/>
  <c r="CP275" i="40"/>
  <c r="CO275" i="40"/>
  <c r="CN275" i="40"/>
  <c r="BT275" i="40"/>
  <c r="BR275" i="40"/>
  <c r="BQ275" i="40"/>
  <c r="BP275" i="40"/>
  <c r="AV275" i="40"/>
  <c r="AT275" i="40"/>
  <c r="AS275" i="40"/>
  <c r="AR275" i="40"/>
  <c r="AB275" i="40"/>
  <c r="Z275" i="40"/>
  <c r="Y275" i="40"/>
  <c r="X275" i="40"/>
  <c r="CR274" i="40"/>
  <c r="CP274" i="40"/>
  <c r="CO274" i="40"/>
  <c r="CN274" i="40"/>
  <c r="BT274" i="40"/>
  <c r="BR274" i="40"/>
  <c r="BQ274" i="40"/>
  <c r="BP274" i="40"/>
  <c r="AV274" i="40"/>
  <c r="AR274" i="40"/>
  <c r="AT274" i="40"/>
  <c r="AS274" i="40"/>
  <c r="AB274" i="40"/>
  <c r="Y274" i="40"/>
  <c r="X274" i="40"/>
  <c r="Z274" i="40"/>
  <c r="CR273" i="40"/>
  <c r="CP273" i="40"/>
  <c r="CO273" i="40"/>
  <c r="CN273" i="40"/>
  <c r="BT273" i="40"/>
  <c r="BR273" i="40"/>
  <c r="BQ273" i="40"/>
  <c r="BP273" i="40"/>
  <c r="AV273" i="40"/>
  <c r="AT273" i="40"/>
  <c r="AR273" i="40"/>
  <c r="AS273" i="40"/>
  <c r="AB273" i="40"/>
  <c r="X273" i="40"/>
  <c r="Z273" i="40"/>
  <c r="Y273" i="40"/>
  <c r="CR272" i="40"/>
  <c r="CP272" i="40"/>
  <c r="CO272" i="40"/>
  <c r="CN272" i="40"/>
  <c r="BT272" i="40"/>
  <c r="BR272" i="40"/>
  <c r="BQ272" i="40"/>
  <c r="BP272" i="40"/>
  <c r="AV272" i="40"/>
  <c r="AT272" i="40"/>
  <c r="AS272" i="40"/>
  <c r="AR272" i="40"/>
  <c r="AB272" i="40"/>
  <c r="Z272" i="40"/>
  <c r="X272" i="40"/>
  <c r="Y272" i="40"/>
  <c r="CR271" i="40"/>
  <c r="CP271" i="40"/>
  <c r="CO271" i="40"/>
  <c r="CN271" i="40"/>
  <c r="BT271" i="40"/>
  <c r="BR271" i="40"/>
  <c r="BQ271" i="40"/>
  <c r="BP271" i="40"/>
  <c r="AV271" i="40"/>
  <c r="AS271" i="40"/>
  <c r="AR271" i="40"/>
  <c r="AT271" i="40"/>
  <c r="AB271" i="40"/>
  <c r="Z271" i="40"/>
  <c r="Y271" i="40"/>
  <c r="X271" i="40"/>
  <c r="CR270" i="40"/>
  <c r="CP270" i="40"/>
  <c r="CO270" i="40"/>
  <c r="CN270" i="40"/>
  <c r="BT270" i="40"/>
  <c r="BR270" i="40"/>
  <c r="BQ270" i="40"/>
  <c r="BP270" i="40"/>
  <c r="AV270" i="40"/>
  <c r="AT270" i="40"/>
  <c r="AR270" i="40"/>
  <c r="AS270" i="40"/>
  <c r="AB270" i="40"/>
  <c r="Y270" i="40"/>
  <c r="X270" i="40"/>
  <c r="Z270" i="40"/>
  <c r="CR269" i="40"/>
  <c r="CP269" i="40"/>
  <c r="CO269" i="40"/>
  <c r="CN269" i="40"/>
  <c r="BT269" i="40"/>
  <c r="BR269" i="40"/>
  <c r="BQ269" i="40"/>
  <c r="BP269" i="40"/>
  <c r="AV269" i="40"/>
  <c r="AT269" i="40"/>
  <c r="AS269" i="40"/>
  <c r="AR269" i="40"/>
  <c r="AB269" i="40"/>
  <c r="Z269" i="40"/>
  <c r="X269" i="40"/>
  <c r="Y269" i="40"/>
  <c r="CR268" i="40"/>
  <c r="CP268" i="40"/>
  <c r="CO268" i="40"/>
  <c r="CN268" i="40"/>
  <c r="BT268" i="40"/>
  <c r="BR268" i="40"/>
  <c r="BQ268" i="40"/>
  <c r="BP268" i="40"/>
  <c r="AV268" i="40"/>
  <c r="AT268" i="40"/>
  <c r="AS268" i="40"/>
  <c r="AR268" i="40"/>
  <c r="AB268" i="40"/>
  <c r="Y268" i="40"/>
  <c r="Z268" i="40"/>
  <c r="X268" i="40"/>
  <c r="CR267" i="40"/>
  <c r="CP267" i="40"/>
  <c r="CO267" i="40"/>
  <c r="CN267" i="40"/>
  <c r="BT267" i="40"/>
  <c r="BR267" i="40"/>
  <c r="BQ267" i="40"/>
  <c r="BP267" i="40"/>
  <c r="AV267" i="40"/>
  <c r="AT267" i="40"/>
  <c r="AS267" i="40"/>
  <c r="AR267" i="40"/>
  <c r="AB267" i="40"/>
  <c r="Z267" i="40"/>
  <c r="Y267" i="40"/>
  <c r="X267" i="40"/>
  <c r="CR266" i="40"/>
  <c r="CP266" i="40"/>
  <c r="CO266" i="40"/>
  <c r="CN266" i="40"/>
  <c r="BT266" i="40"/>
  <c r="BR266" i="40"/>
  <c r="BQ266" i="40"/>
  <c r="BP266" i="40"/>
  <c r="AV266" i="40"/>
  <c r="AR266" i="40"/>
  <c r="AT266" i="40"/>
  <c r="AS266" i="40"/>
  <c r="AB266" i="40"/>
  <c r="Y266" i="40"/>
  <c r="X266" i="40"/>
  <c r="Z266" i="40"/>
  <c r="CR265" i="40"/>
  <c r="CP265" i="40"/>
  <c r="CO265" i="40"/>
  <c r="CN265" i="40"/>
  <c r="BT265" i="40"/>
  <c r="BR265" i="40"/>
  <c r="BQ265" i="40"/>
  <c r="BP265" i="40"/>
  <c r="AV265" i="40"/>
  <c r="AT265" i="40"/>
  <c r="AS265" i="40"/>
  <c r="AR265" i="40"/>
  <c r="AB265" i="40"/>
  <c r="Z265" i="40"/>
  <c r="X265" i="40"/>
  <c r="Y265" i="40"/>
  <c r="CR264" i="40"/>
  <c r="CP264" i="40"/>
  <c r="CO264" i="40"/>
  <c r="CN264" i="40"/>
  <c r="BT264" i="40"/>
  <c r="BR264" i="40"/>
  <c r="BQ264" i="40"/>
  <c r="BP264" i="40"/>
  <c r="AV264" i="40"/>
  <c r="AT264" i="40"/>
  <c r="AS264" i="40"/>
  <c r="AR264" i="40"/>
  <c r="AB264" i="40"/>
  <c r="Z264" i="40"/>
  <c r="Y264" i="40"/>
  <c r="X264" i="40"/>
  <c r="CR263" i="40"/>
  <c r="CP263" i="40"/>
  <c r="CO263" i="40"/>
  <c r="CN263" i="40"/>
  <c r="BT263" i="40"/>
  <c r="BR263" i="40"/>
  <c r="BQ263" i="40"/>
  <c r="BP263" i="40"/>
  <c r="AV263" i="40"/>
  <c r="AS263" i="40"/>
  <c r="AR263" i="40"/>
  <c r="AT263" i="40"/>
  <c r="AB263" i="40"/>
  <c r="Y263" i="40"/>
  <c r="X263" i="40"/>
  <c r="Z263" i="40"/>
  <c r="CR262" i="40"/>
  <c r="CP262" i="40"/>
  <c r="CO262" i="40"/>
  <c r="CN262" i="40"/>
  <c r="BT262" i="40"/>
  <c r="BR262" i="40"/>
  <c r="BQ262" i="40"/>
  <c r="BP262" i="40"/>
  <c r="AV262" i="40"/>
  <c r="AT262" i="40"/>
  <c r="AS262" i="40"/>
  <c r="AR262" i="40"/>
  <c r="AB262" i="40"/>
  <c r="Z262" i="40"/>
  <c r="Y262" i="40"/>
  <c r="X262" i="40"/>
  <c r="CR261" i="40"/>
  <c r="CP261" i="40"/>
  <c r="CO261" i="40"/>
  <c r="CN261" i="40"/>
  <c r="BT261" i="40"/>
  <c r="BR261" i="40"/>
  <c r="BQ261" i="40"/>
  <c r="BP261" i="40"/>
  <c r="AV261" i="40"/>
  <c r="AT261" i="40"/>
  <c r="AS261" i="40"/>
  <c r="AR261" i="40"/>
  <c r="AB261" i="40"/>
  <c r="Z261" i="40"/>
  <c r="Y261" i="40"/>
  <c r="X261" i="40"/>
  <c r="CR260" i="40"/>
  <c r="CP260" i="40"/>
  <c r="CO260" i="40"/>
  <c r="CN260" i="40"/>
  <c r="BT260" i="40"/>
  <c r="BR260" i="40"/>
  <c r="BQ260" i="40"/>
  <c r="BP260" i="40"/>
  <c r="AV260" i="40"/>
  <c r="AT260" i="40"/>
  <c r="AS260" i="40"/>
  <c r="AR260" i="40"/>
  <c r="AB260" i="40"/>
  <c r="Z260" i="40"/>
  <c r="Y260" i="40"/>
  <c r="X260" i="40"/>
  <c r="CR259" i="40"/>
  <c r="CP259" i="40"/>
  <c r="CO259" i="40"/>
  <c r="CN259" i="40"/>
  <c r="BT259" i="40"/>
  <c r="BR259" i="40"/>
  <c r="BQ259" i="40"/>
  <c r="BP259" i="40"/>
  <c r="AV259" i="40"/>
  <c r="AT259" i="40"/>
  <c r="AS259" i="40"/>
  <c r="AR259" i="40"/>
  <c r="AB259" i="40"/>
  <c r="Z259" i="40"/>
  <c r="Y259" i="40"/>
  <c r="X259" i="40"/>
  <c r="CR258" i="40"/>
  <c r="CP258" i="40"/>
  <c r="CO258" i="40"/>
  <c r="CN258" i="40"/>
  <c r="BT258" i="40"/>
  <c r="BR258" i="40"/>
  <c r="BQ258" i="40"/>
  <c r="BP258" i="40"/>
  <c r="AV258" i="40"/>
  <c r="AT258" i="40"/>
  <c r="AS258" i="40"/>
  <c r="AR258" i="40"/>
  <c r="AB258" i="40"/>
  <c r="Z258" i="40"/>
  <c r="Y258" i="40"/>
  <c r="X258" i="40"/>
  <c r="CR257" i="40"/>
  <c r="CP257" i="40"/>
  <c r="CO257" i="40"/>
  <c r="CN257" i="40"/>
  <c r="BT257" i="40"/>
  <c r="BR257" i="40"/>
  <c r="BQ257" i="40"/>
  <c r="BP257" i="40"/>
  <c r="AV257" i="40"/>
  <c r="AT257" i="40"/>
  <c r="AS257" i="40"/>
  <c r="AR257" i="40"/>
  <c r="AB257" i="40"/>
  <c r="Z257" i="40"/>
  <c r="Y257" i="40"/>
  <c r="X257" i="40"/>
  <c r="CR256" i="40"/>
  <c r="CP256" i="40"/>
  <c r="CO256" i="40"/>
  <c r="CN256" i="40"/>
  <c r="BT256" i="40"/>
  <c r="BR256" i="40"/>
  <c r="BQ256" i="40"/>
  <c r="BP256" i="40"/>
  <c r="AV256" i="40"/>
  <c r="AT256" i="40"/>
  <c r="AS256" i="40"/>
  <c r="AR256" i="40"/>
  <c r="AB256" i="40"/>
  <c r="Z256" i="40"/>
  <c r="Y256" i="40"/>
  <c r="X256" i="40"/>
  <c r="CR255" i="40"/>
  <c r="CP255" i="40"/>
  <c r="CO255" i="40"/>
  <c r="CN255" i="40"/>
  <c r="BT255" i="40"/>
  <c r="BR255" i="40"/>
  <c r="BQ255" i="40"/>
  <c r="BP255" i="40"/>
  <c r="AV255" i="40"/>
  <c r="AT255" i="40"/>
  <c r="AS255" i="40"/>
  <c r="AR255" i="40"/>
  <c r="AB255" i="40"/>
  <c r="Z255" i="40"/>
  <c r="Y255" i="40"/>
  <c r="X255" i="40"/>
  <c r="CR254" i="40"/>
  <c r="CP254" i="40"/>
  <c r="CO254" i="40"/>
  <c r="CN254" i="40"/>
  <c r="BT254" i="40"/>
  <c r="BR254" i="40"/>
  <c r="BQ254" i="40"/>
  <c r="BP254" i="40"/>
  <c r="AV254" i="40"/>
  <c r="AS254" i="40"/>
  <c r="AR254" i="40"/>
  <c r="AT254" i="40"/>
  <c r="AB254" i="40"/>
  <c r="Y254" i="40"/>
  <c r="X254" i="40"/>
  <c r="Z254" i="40"/>
  <c r="CR253" i="40"/>
  <c r="CP253" i="40"/>
  <c r="CO253" i="40"/>
  <c r="CN253" i="40"/>
  <c r="BT253" i="40"/>
  <c r="BR253" i="40"/>
  <c r="BQ253" i="40"/>
  <c r="BP253" i="40"/>
  <c r="AV253" i="40"/>
  <c r="AT253" i="40"/>
  <c r="AS253" i="40"/>
  <c r="AR253" i="40"/>
  <c r="AB253" i="40"/>
  <c r="X253" i="40"/>
  <c r="Z253" i="40"/>
  <c r="Y253" i="40"/>
  <c r="CR252" i="40"/>
  <c r="CP252" i="40"/>
  <c r="CO252" i="40"/>
  <c r="CN252" i="40"/>
  <c r="BT252" i="40"/>
  <c r="BR252" i="40"/>
  <c r="BQ252" i="40"/>
  <c r="BP252" i="40"/>
  <c r="AV252" i="40"/>
  <c r="AT252" i="40"/>
  <c r="AS252" i="40"/>
  <c r="AR252" i="40"/>
  <c r="AB252" i="40"/>
  <c r="Z252" i="40"/>
  <c r="Y252" i="40"/>
  <c r="X252" i="40"/>
  <c r="CR251" i="40"/>
  <c r="CP251" i="40"/>
  <c r="CO251" i="40"/>
  <c r="CN251" i="40"/>
  <c r="BT251" i="40"/>
  <c r="BR251" i="40"/>
  <c r="BQ251" i="40"/>
  <c r="BP251" i="40"/>
  <c r="AV251" i="40"/>
  <c r="AT251" i="40"/>
  <c r="AS251" i="40"/>
  <c r="AR251" i="40"/>
  <c r="AB251" i="40"/>
  <c r="Z251" i="40"/>
  <c r="Y251" i="40"/>
  <c r="X251" i="40"/>
  <c r="CR250" i="40"/>
  <c r="CP250" i="40"/>
  <c r="CO250" i="40"/>
  <c r="CN250" i="40"/>
  <c r="BT250" i="40"/>
  <c r="BR250" i="40"/>
  <c r="BQ250" i="40"/>
  <c r="BP250" i="40"/>
  <c r="AV250" i="40"/>
  <c r="AT250" i="40"/>
  <c r="AS250" i="40"/>
  <c r="AR250" i="40"/>
  <c r="AB250" i="40"/>
  <c r="Z250" i="40"/>
  <c r="Y250" i="40"/>
  <c r="X250" i="40"/>
  <c r="CR249" i="40"/>
  <c r="CP249" i="40"/>
  <c r="CO249" i="40"/>
  <c r="CN249" i="40"/>
  <c r="BT249" i="40"/>
  <c r="BR249" i="40"/>
  <c r="BQ249" i="40"/>
  <c r="BP249" i="40"/>
  <c r="AV249" i="40"/>
  <c r="AT249" i="40"/>
  <c r="AS249" i="40"/>
  <c r="AR249" i="40"/>
  <c r="AB249" i="40"/>
  <c r="Z249" i="40"/>
  <c r="Y249" i="40"/>
  <c r="X249" i="40"/>
  <c r="CR248" i="40"/>
  <c r="CP248" i="40"/>
  <c r="CO248" i="40"/>
  <c r="CN248" i="40"/>
  <c r="BT248" i="40"/>
  <c r="BR248" i="40"/>
  <c r="BQ248" i="40"/>
  <c r="BP248" i="40"/>
  <c r="AV248" i="40"/>
  <c r="AT248" i="40"/>
  <c r="AS248" i="40"/>
  <c r="AR248" i="40"/>
  <c r="AB248" i="40"/>
  <c r="Z248" i="40"/>
  <c r="Y248" i="40"/>
  <c r="X248" i="40"/>
  <c r="CR247" i="40"/>
  <c r="CP247" i="40"/>
  <c r="CO247" i="40"/>
  <c r="CN247" i="40"/>
  <c r="BT247" i="40"/>
  <c r="BR247" i="40"/>
  <c r="BQ247" i="40"/>
  <c r="BP247" i="40"/>
  <c r="AV247" i="40"/>
  <c r="AT247" i="40"/>
  <c r="AS247" i="40"/>
  <c r="AR247" i="40"/>
  <c r="AB247" i="40"/>
  <c r="Z247" i="40"/>
  <c r="Y247" i="40"/>
  <c r="X247" i="40"/>
  <c r="CR246" i="40"/>
  <c r="CP246" i="40"/>
  <c r="CO246" i="40"/>
  <c r="CN246" i="40"/>
  <c r="BT246" i="40"/>
  <c r="BR246" i="40"/>
  <c r="BQ246" i="40"/>
  <c r="BP246" i="40"/>
  <c r="AV246" i="40"/>
  <c r="AR246" i="40"/>
  <c r="AT246" i="40"/>
  <c r="AS246" i="40"/>
  <c r="AB246" i="40"/>
  <c r="Y246" i="40"/>
  <c r="X246" i="40"/>
  <c r="Z246" i="40"/>
  <c r="CR245" i="40"/>
  <c r="CP245" i="40"/>
  <c r="CO245" i="40"/>
  <c r="CN245" i="40"/>
  <c r="BT245" i="40"/>
  <c r="BR245" i="40"/>
  <c r="BQ245" i="40"/>
  <c r="BP245" i="40"/>
  <c r="AV245" i="40"/>
  <c r="AT245" i="40"/>
  <c r="AS245" i="40"/>
  <c r="AR245" i="40"/>
  <c r="AB245" i="40"/>
  <c r="X245" i="40"/>
  <c r="Z245" i="40"/>
  <c r="Y245" i="40"/>
  <c r="CR244" i="40"/>
  <c r="CP244" i="40"/>
  <c r="CO244" i="40"/>
  <c r="CN244" i="40"/>
  <c r="BT244" i="40"/>
  <c r="BR244" i="40"/>
  <c r="BQ244" i="40"/>
  <c r="BP244" i="40"/>
  <c r="AV244" i="40"/>
  <c r="AT244" i="40"/>
  <c r="AS244" i="40"/>
  <c r="AR244" i="40"/>
  <c r="AB244" i="40"/>
  <c r="Z244" i="40"/>
  <c r="Y244" i="40"/>
  <c r="X244" i="40"/>
  <c r="CR243" i="40"/>
  <c r="CP243" i="40"/>
  <c r="CO243" i="40"/>
  <c r="CN243" i="40"/>
  <c r="BT243" i="40"/>
  <c r="BR243" i="40"/>
  <c r="BQ243" i="40"/>
  <c r="BP243" i="40"/>
  <c r="AV243" i="40"/>
  <c r="AT243" i="40"/>
  <c r="AS243" i="40"/>
  <c r="AR243" i="40"/>
  <c r="AB243" i="40"/>
  <c r="Z243" i="40"/>
  <c r="Y243" i="40"/>
  <c r="X243" i="40"/>
  <c r="CR242" i="40"/>
  <c r="CP242" i="40"/>
  <c r="CO242" i="40"/>
  <c r="CN242" i="40"/>
  <c r="BT242" i="40"/>
  <c r="BR242" i="40"/>
  <c r="BQ242" i="40"/>
  <c r="BP242" i="40"/>
  <c r="AV242" i="40"/>
  <c r="AT242" i="40"/>
  <c r="AS242" i="40"/>
  <c r="AR242" i="40"/>
  <c r="AB242" i="40"/>
  <c r="Z242" i="40"/>
  <c r="Y242" i="40"/>
  <c r="X242" i="40"/>
  <c r="CR241" i="40"/>
  <c r="CP241" i="40"/>
  <c r="CO241" i="40"/>
  <c r="CN241" i="40"/>
  <c r="BT241" i="40"/>
  <c r="BR241" i="40"/>
  <c r="BQ241" i="40"/>
  <c r="BP241" i="40"/>
  <c r="AV241" i="40"/>
  <c r="AT241" i="40"/>
  <c r="AS241" i="40"/>
  <c r="AR241" i="40"/>
  <c r="AB241" i="40"/>
  <c r="Z241" i="40"/>
  <c r="Y241" i="40"/>
  <c r="X241" i="40"/>
  <c r="CR240" i="40"/>
  <c r="CP240" i="40"/>
  <c r="CO240" i="40"/>
  <c r="CN240" i="40"/>
  <c r="BT240" i="40"/>
  <c r="BR240" i="40"/>
  <c r="BQ240" i="40"/>
  <c r="BP240" i="40"/>
  <c r="AV240" i="40"/>
  <c r="AT240" i="40"/>
  <c r="AS240" i="40"/>
  <c r="AR240" i="40"/>
  <c r="AB240" i="40"/>
  <c r="Z240" i="40"/>
  <c r="Y240" i="40"/>
  <c r="X240" i="40"/>
  <c r="CR239" i="40"/>
  <c r="CP239" i="40"/>
  <c r="CO239" i="40"/>
  <c r="CN239" i="40"/>
  <c r="BT239" i="40"/>
  <c r="BR239" i="40"/>
  <c r="BQ239" i="40"/>
  <c r="BP239" i="40"/>
  <c r="AV239" i="40"/>
  <c r="AT239" i="40"/>
  <c r="AS239" i="40"/>
  <c r="AR239" i="40"/>
  <c r="AB239" i="40"/>
  <c r="Z239" i="40"/>
  <c r="Y239" i="40"/>
  <c r="X239" i="40"/>
  <c r="CR238" i="40"/>
  <c r="CP238" i="40"/>
  <c r="CO238" i="40"/>
  <c r="CN238" i="40"/>
  <c r="BT238" i="40"/>
  <c r="BR238" i="40"/>
  <c r="BQ238" i="40"/>
  <c r="BP238" i="40"/>
  <c r="AV238" i="40"/>
  <c r="AT238" i="40"/>
  <c r="AR238" i="40"/>
  <c r="AS238" i="40"/>
  <c r="AB238" i="40"/>
  <c r="Y238" i="40"/>
  <c r="Z238" i="40"/>
  <c r="X238" i="40"/>
  <c r="CR237" i="40"/>
  <c r="CP237" i="40"/>
  <c r="CO237" i="40"/>
  <c r="CN237" i="40"/>
  <c r="BT237" i="40"/>
  <c r="BR237" i="40"/>
  <c r="BQ237" i="40"/>
  <c r="BP237" i="40"/>
  <c r="AV237" i="40"/>
  <c r="AT237" i="40"/>
  <c r="AS237" i="40"/>
  <c r="AR237" i="40"/>
  <c r="AB237" i="40"/>
  <c r="Z237" i="40"/>
  <c r="X237" i="40"/>
  <c r="Y237" i="40"/>
  <c r="CR236" i="40"/>
  <c r="CP236" i="40"/>
  <c r="CO236" i="40"/>
  <c r="CN236" i="40"/>
  <c r="BT236" i="40"/>
  <c r="BR236" i="40"/>
  <c r="BQ236" i="40"/>
  <c r="BP236" i="40"/>
  <c r="AV236" i="40"/>
  <c r="AT236" i="40"/>
  <c r="AS236" i="40"/>
  <c r="AR236" i="40"/>
  <c r="AB236" i="40"/>
  <c r="Z236" i="40"/>
  <c r="Y236" i="40"/>
  <c r="X236" i="40"/>
  <c r="CR235" i="40"/>
  <c r="CP235" i="40"/>
  <c r="CO235" i="40"/>
  <c r="CN235" i="40"/>
  <c r="BT235" i="40"/>
  <c r="BR235" i="40"/>
  <c r="BQ235" i="40"/>
  <c r="BP235" i="40"/>
  <c r="AV235" i="40"/>
  <c r="AS235" i="40"/>
  <c r="AR235" i="40"/>
  <c r="AT235" i="40"/>
  <c r="AB235" i="40"/>
  <c r="Z235" i="40"/>
  <c r="Y235" i="40"/>
  <c r="X235" i="40"/>
  <c r="CR234" i="40"/>
  <c r="CP234" i="40"/>
  <c r="CO234" i="40"/>
  <c r="CN234" i="40"/>
  <c r="BT234" i="40"/>
  <c r="BR234" i="40"/>
  <c r="BQ234" i="40"/>
  <c r="BP234" i="40"/>
  <c r="AV234" i="40"/>
  <c r="AR234" i="40"/>
  <c r="AT234" i="40"/>
  <c r="AS234" i="40"/>
  <c r="AB234" i="40"/>
  <c r="Y234" i="40"/>
  <c r="X234" i="40"/>
  <c r="Z234" i="40"/>
  <c r="CR233" i="40"/>
  <c r="CP233" i="40"/>
  <c r="CO233" i="40"/>
  <c r="CN233" i="40"/>
  <c r="BT233" i="40"/>
  <c r="BR233" i="40"/>
  <c r="BQ233" i="40"/>
  <c r="BP233" i="40"/>
  <c r="AV233" i="40"/>
  <c r="AT233" i="40"/>
  <c r="AS233" i="40"/>
  <c r="AR233" i="40"/>
  <c r="AB233" i="40"/>
  <c r="X233" i="40"/>
  <c r="Z233" i="40"/>
  <c r="Y233" i="40"/>
  <c r="CR232" i="40"/>
  <c r="CP232" i="40"/>
  <c r="CO232" i="40"/>
  <c r="CN232" i="40"/>
  <c r="BT232" i="40"/>
  <c r="BR232" i="40"/>
  <c r="BQ232" i="40"/>
  <c r="BP232" i="40"/>
  <c r="AV232" i="40"/>
  <c r="AT232" i="40"/>
  <c r="AS232" i="40"/>
  <c r="AR232" i="40"/>
  <c r="AB232" i="40"/>
  <c r="Z232" i="40"/>
  <c r="Y232" i="40"/>
  <c r="X232" i="40"/>
  <c r="CR231" i="40"/>
  <c r="CP231" i="40"/>
  <c r="CO231" i="40"/>
  <c r="CN231" i="40"/>
  <c r="BT231" i="40"/>
  <c r="BR231" i="40"/>
  <c r="BQ231" i="40"/>
  <c r="BP231" i="40"/>
  <c r="AV231" i="40"/>
  <c r="AS231" i="40"/>
  <c r="AT231" i="40"/>
  <c r="AR231" i="40"/>
  <c r="AB231" i="40"/>
  <c r="Z231" i="40"/>
  <c r="Y231" i="40"/>
  <c r="X231" i="40"/>
  <c r="CR230" i="40"/>
  <c r="CP230" i="40"/>
  <c r="CO230" i="40"/>
  <c r="CN230" i="40"/>
  <c r="BT230" i="40"/>
  <c r="BR230" i="40"/>
  <c r="BQ230" i="40"/>
  <c r="BP230" i="40"/>
  <c r="AV230" i="40"/>
  <c r="AT230" i="40"/>
  <c r="AR230" i="40"/>
  <c r="AS230" i="40"/>
  <c r="AB230" i="40"/>
  <c r="Z230" i="40"/>
  <c r="Y230" i="40"/>
  <c r="X230" i="40"/>
  <c r="CR229" i="40"/>
  <c r="CP229" i="40"/>
  <c r="CO229" i="40"/>
  <c r="CN229" i="40"/>
  <c r="BT229" i="40"/>
  <c r="BR229" i="40"/>
  <c r="BQ229" i="40"/>
  <c r="BP229" i="40"/>
  <c r="AV229" i="40"/>
  <c r="AT229" i="40"/>
  <c r="AS229" i="40"/>
  <c r="AR229" i="40"/>
  <c r="AB229" i="40"/>
  <c r="Z229" i="40"/>
  <c r="Y229" i="40"/>
  <c r="X229" i="40"/>
  <c r="CR228" i="40"/>
  <c r="CP228" i="40"/>
  <c r="CO228" i="40"/>
  <c r="CN228" i="40"/>
  <c r="BT228" i="40"/>
  <c r="BR228" i="40"/>
  <c r="BQ228" i="40"/>
  <c r="BP228" i="40"/>
  <c r="AV228" i="40"/>
  <c r="AT228" i="40"/>
  <c r="AS228" i="40"/>
  <c r="AR228" i="40"/>
  <c r="AB228" i="40"/>
  <c r="Z228" i="40"/>
  <c r="Y228" i="40"/>
  <c r="X228" i="40"/>
  <c r="CR227" i="40"/>
  <c r="CP227" i="40"/>
  <c r="CO227" i="40"/>
  <c r="CN227" i="40"/>
  <c r="BT227" i="40"/>
  <c r="BR227" i="40"/>
  <c r="BQ227" i="40"/>
  <c r="BP227" i="40"/>
  <c r="AV227" i="40"/>
  <c r="AS227" i="40"/>
  <c r="AR227" i="40"/>
  <c r="AT227" i="40"/>
  <c r="AB227" i="40"/>
  <c r="Z227" i="40"/>
  <c r="Y227" i="40"/>
  <c r="X227" i="40"/>
  <c r="CR226" i="40"/>
  <c r="CP226" i="40"/>
  <c r="CO226" i="40"/>
  <c r="CN226" i="40"/>
  <c r="BT226" i="40"/>
  <c r="BR226" i="40"/>
  <c r="BQ226" i="40"/>
  <c r="BP226" i="40"/>
  <c r="AV226" i="40"/>
  <c r="AR226" i="40"/>
  <c r="AT226" i="40"/>
  <c r="AS226" i="40"/>
  <c r="AB226" i="40"/>
  <c r="Y226" i="40"/>
  <c r="X226" i="40"/>
  <c r="Z226" i="40"/>
  <c r="CR225" i="40"/>
  <c r="CP225" i="40"/>
  <c r="CO225" i="40"/>
  <c r="CN225" i="40"/>
  <c r="BT225" i="40"/>
  <c r="BR225" i="40"/>
  <c r="BQ225" i="40"/>
  <c r="BP225" i="40"/>
  <c r="AV225" i="40"/>
  <c r="AT225" i="40"/>
  <c r="AS225" i="40"/>
  <c r="AR225" i="40"/>
  <c r="AB225" i="40"/>
  <c r="X225" i="40"/>
  <c r="Z225" i="40"/>
  <c r="Y225" i="40"/>
  <c r="CR224" i="40"/>
  <c r="CP224" i="40"/>
  <c r="CO224" i="40"/>
  <c r="CN224" i="40"/>
  <c r="BT224" i="40"/>
  <c r="BR224" i="40"/>
  <c r="BQ224" i="40"/>
  <c r="BP224" i="40"/>
  <c r="AV224" i="40"/>
  <c r="AT224" i="40"/>
  <c r="AS224" i="40"/>
  <c r="AR224" i="40"/>
  <c r="AB224" i="40"/>
  <c r="Z224" i="40"/>
  <c r="Y224" i="40"/>
  <c r="X224" i="40"/>
  <c r="CR223" i="40"/>
  <c r="CP223" i="40"/>
  <c r="CO223" i="40"/>
  <c r="CN223" i="40"/>
  <c r="BT223" i="40"/>
  <c r="BR223" i="40"/>
  <c r="BQ223" i="40"/>
  <c r="BP223" i="40"/>
  <c r="AV223" i="40"/>
  <c r="AS223" i="40"/>
  <c r="AT223" i="40"/>
  <c r="AR223" i="40"/>
  <c r="AB223" i="40"/>
  <c r="Z223" i="40"/>
  <c r="Y223" i="40"/>
  <c r="X223" i="40"/>
  <c r="CR222" i="40"/>
  <c r="CP222" i="40"/>
  <c r="CO222" i="40"/>
  <c r="CN222" i="40"/>
  <c r="BT222" i="40"/>
  <c r="BR222" i="40"/>
  <c r="BQ222" i="40"/>
  <c r="BP222" i="40"/>
  <c r="AV222" i="40"/>
  <c r="AT222" i="40"/>
  <c r="AS222" i="40"/>
  <c r="AR222" i="40"/>
  <c r="AB222" i="40"/>
  <c r="Z222" i="40"/>
  <c r="Y222" i="40"/>
  <c r="X222" i="40"/>
  <c r="CR221" i="40"/>
  <c r="CP221" i="40"/>
  <c r="CO221" i="40"/>
  <c r="CN221" i="40"/>
  <c r="BT221" i="40"/>
  <c r="BR221" i="40"/>
  <c r="BQ221" i="40"/>
  <c r="BP221" i="40"/>
  <c r="AV221" i="40"/>
  <c r="AT221" i="40"/>
  <c r="AS221" i="40"/>
  <c r="AR221" i="40"/>
  <c r="AB221" i="40"/>
  <c r="Z221" i="40"/>
  <c r="Y221" i="40"/>
  <c r="X221" i="40"/>
  <c r="CR220" i="40"/>
  <c r="CP220" i="40"/>
  <c r="CO220" i="40"/>
  <c r="CN220" i="40"/>
  <c r="BT220" i="40"/>
  <c r="BR220" i="40"/>
  <c r="BQ220" i="40"/>
  <c r="BP220" i="40"/>
  <c r="AV220" i="40"/>
  <c r="AT220" i="40"/>
  <c r="AS220" i="40"/>
  <c r="AR220" i="40"/>
  <c r="AB220" i="40"/>
  <c r="Z220" i="40"/>
  <c r="Y220" i="40"/>
  <c r="X220" i="40"/>
  <c r="CR219" i="40"/>
  <c r="CP219" i="40"/>
  <c r="CO219" i="40"/>
  <c r="CN219" i="40"/>
  <c r="BT219" i="40"/>
  <c r="BR219" i="40"/>
  <c r="BQ219" i="40"/>
  <c r="BP219" i="40"/>
  <c r="AV219" i="40"/>
  <c r="AS219" i="40"/>
  <c r="AR219" i="40"/>
  <c r="AT219" i="40"/>
  <c r="AB219" i="40"/>
  <c r="Z219" i="40"/>
  <c r="Y219" i="40"/>
  <c r="X219" i="40"/>
  <c r="CR218" i="40"/>
  <c r="CP218" i="40"/>
  <c r="CO218" i="40"/>
  <c r="CN218" i="40"/>
  <c r="BT218" i="40"/>
  <c r="BR218" i="40"/>
  <c r="BQ218" i="40"/>
  <c r="BP218" i="40"/>
  <c r="AV218" i="40"/>
  <c r="AR218" i="40"/>
  <c r="AT218" i="40"/>
  <c r="AS218" i="40"/>
  <c r="AB218" i="40"/>
  <c r="Y218" i="40"/>
  <c r="X218" i="40"/>
  <c r="Z218" i="40"/>
  <c r="CR217" i="40"/>
  <c r="CP217" i="40"/>
  <c r="CO217" i="40"/>
  <c r="CN217" i="40"/>
  <c r="BT217" i="40"/>
  <c r="BR217" i="40"/>
  <c r="BQ217" i="40"/>
  <c r="BP217" i="40"/>
  <c r="AV217" i="40"/>
  <c r="AT217" i="40"/>
  <c r="AS217" i="40"/>
  <c r="AR217" i="40"/>
  <c r="AB217" i="40"/>
  <c r="X217" i="40"/>
  <c r="Z217" i="40"/>
  <c r="Y217" i="40"/>
  <c r="CR216" i="40"/>
  <c r="CP216" i="40"/>
  <c r="CO216" i="40"/>
  <c r="CN216" i="40"/>
  <c r="BT216" i="40"/>
  <c r="BR216" i="40"/>
  <c r="BQ216" i="40"/>
  <c r="BP216" i="40"/>
  <c r="AV216" i="40"/>
  <c r="AT216" i="40"/>
  <c r="AS216" i="40"/>
  <c r="AR216" i="40"/>
  <c r="AB216" i="40"/>
  <c r="Z216" i="40"/>
  <c r="Y216" i="40"/>
  <c r="X216" i="40"/>
  <c r="CR215" i="40"/>
  <c r="CP215" i="40"/>
  <c r="CO215" i="40"/>
  <c r="CN215" i="40"/>
  <c r="BT215" i="40"/>
  <c r="BR215" i="40"/>
  <c r="BQ215" i="40"/>
  <c r="BP215" i="40"/>
  <c r="AV215" i="40"/>
  <c r="AT215" i="40"/>
  <c r="AS215" i="40"/>
  <c r="AR215" i="40"/>
  <c r="AB215" i="40"/>
  <c r="Z215" i="40"/>
  <c r="Y215" i="40"/>
  <c r="X215" i="40"/>
  <c r="CR214" i="40"/>
  <c r="CP214" i="40"/>
  <c r="CO214" i="40"/>
  <c r="CN214" i="40"/>
  <c r="BT214" i="40"/>
  <c r="BR214" i="40"/>
  <c r="BQ214" i="40"/>
  <c r="BP214" i="40"/>
  <c r="AV214" i="40"/>
  <c r="AT214" i="40"/>
  <c r="AS214" i="40"/>
  <c r="AR214" i="40"/>
  <c r="AB214" i="40"/>
  <c r="Z214" i="40"/>
  <c r="Y214" i="40"/>
  <c r="X214" i="40"/>
  <c r="CR213" i="40"/>
  <c r="CP213" i="40"/>
  <c r="CO213" i="40"/>
  <c r="CN213" i="40"/>
  <c r="BT213" i="40"/>
  <c r="BR213" i="40"/>
  <c r="BQ213" i="40"/>
  <c r="BP213" i="40"/>
  <c r="AV213" i="40"/>
  <c r="AT213" i="40"/>
  <c r="AS213" i="40"/>
  <c r="AR213" i="40"/>
  <c r="AB213" i="40"/>
  <c r="Z213" i="40"/>
  <c r="Y213" i="40"/>
  <c r="X213" i="40"/>
  <c r="CR212" i="40"/>
  <c r="CP212" i="40"/>
  <c r="CO212" i="40"/>
  <c r="CN212" i="40"/>
  <c r="BT212" i="40"/>
  <c r="BR212" i="40"/>
  <c r="BQ212" i="40"/>
  <c r="BP212" i="40"/>
  <c r="AV212" i="40"/>
  <c r="AT212" i="40"/>
  <c r="AS212" i="40"/>
  <c r="AR212" i="40"/>
  <c r="AB212" i="40"/>
  <c r="Z212" i="40"/>
  <c r="Y212" i="40"/>
  <c r="X212" i="40"/>
  <c r="CR211" i="40"/>
  <c r="CP211" i="40"/>
  <c r="CO211" i="40"/>
  <c r="CN211" i="40"/>
  <c r="BT211" i="40"/>
  <c r="BR211" i="40"/>
  <c r="BQ211" i="40"/>
  <c r="BP211" i="40"/>
  <c r="AV211" i="40"/>
  <c r="AS211" i="40"/>
  <c r="AR211" i="40"/>
  <c r="AT211" i="40"/>
  <c r="AB211" i="40"/>
  <c r="Z211" i="40"/>
  <c r="Y211" i="40"/>
  <c r="X211" i="40"/>
  <c r="CR210" i="40"/>
  <c r="CP210" i="40"/>
  <c r="CO210" i="40"/>
  <c r="CN210" i="40"/>
  <c r="BT210" i="40"/>
  <c r="BR210" i="40"/>
  <c r="BQ210" i="40"/>
  <c r="BP210" i="40"/>
  <c r="AV210" i="40"/>
  <c r="AR210" i="40"/>
  <c r="AT210" i="40"/>
  <c r="AS210" i="40"/>
  <c r="AB210" i="40"/>
  <c r="Y210" i="40"/>
  <c r="X210" i="40"/>
  <c r="Z210" i="40"/>
  <c r="CR209" i="40"/>
  <c r="CP209" i="40"/>
  <c r="CO209" i="40"/>
  <c r="CN209" i="40"/>
  <c r="BT209" i="40"/>
  <c r="BR209" i="40"/>
  <c r="BQ209" i="40"/>
  <c r="BP209" i="40"/>
  <c r="AV209" i="40"/>
  <c r="AT209" i="40"/>
  <c r="AS209" i="40"/>
  <c r="AR209" i="40"/>
  <c r="AB209" i="40"/>
  <c r="X209" i="40"/>
  <c r="Z209" i="40"/>
  <c r="Y209" i="40"/>
  <c r="CR208" i="40"/>
  <c r="CP208" i="40"/>
  <c r="CO208" i="40"/>
  <c r="CN208" i="40"/>
  <c r="BT208" i="40"/>
  <c r="BR208" i="40"/>
  <c r="BQ208" i="40"/>
  <c r="BP208" i="40"/>
  <c r="AV208" i="40"/>
  <c r="AT208" i="40"/>
  <c r="AS208" i="40"/>
  <c r="AR208" i="40"/>
  <c r="AB208" i="40"/>
  <c r="Z208" i="40"/>
  <c r="Y208" i="40"/>
  <c r="X208" i="40"/>
  <c r="CR207" i="40"/>
  <c r="CP207" i="40"/>
  <c r="CO207" i="40"/>
  <c r="CN207" i="40"/>
  <c r="BT207" i="40"/>
  <c r="BR207" i="40"/>
  <c r="BQ207" i="40"/>
  <c r="BP207" i="40"/>
  <c r="AV207" i="40"/>
  <c r="AT207" i="40"/>
  <c r="AS207" i="40"/>
  <c r="AR207" i="40"/>
  <c r="AB207" i="40"/>
  <c r="X207" i="40"/>
  <c r="Z207" i="40"/>
  <c r="Y207" i="40"/>
  <c r="CR206" i="40"/>
  <c r="CP206" i="40"/>
  <c r="CO206" i="40"/>
  <c r="CN206" i="40"/>
  <c r="BT206" i="40"/>
  <c r="BR206" i="40"/>
  <c r="BQ206" i="40"/>
  <c r="BP206" i="40"/>
  <c r="AV206" i="40"/>
  <c r="AT206" i="40"/>
  <c r="AS206" i="40"/>
  <c r="AR206" i="40"/>
  <c r="AB206" i="40"/>
  <c r="Z206" i="40"/>
  <c r="Y206" i="40"/>
  <c r="X206" i="40"/>
  <c r="CR205" i="40"/>
  <c r="CP205" i="40"/>
  <c r="CO205" i="40"/>
  <c r="CN205" i="40"/>
  <c r="BT205" i="40"/>
  <c r="BR205" i="40"/>
  <c r="BQ205" i="40"/>
  <c r="BP205" i="40"/>
  <c r="AV205" i="40"/>
  <c r="AT205" i="40"/>
  <c r="AS205" i="40"/>
  <c r="AR205" i="40"/>
  <c r="AB205" i="40"/>
  <c r="Z205" i="40"/>
  <c r="Y205" i="40"/>
  <c r="X205" i="40"/>
  <c r="CR204" i="40"/>
  <c r="CP204" i="40"/>
  <c r="CO204" i="40"/>
  <c r="CN204" i="40"/>
  <c r="BT204" i="40"/>
  <c r="BR204" i="40"/>
  <c r="BQ204" i="40"/>
  <c r="BP204" i="40"/>
  <c r="AV204" i="40"/>
  <c r="AT204" i="40"/>
  <c r="AS204" i="40"/>
  <c r="AR204" i="40"/>
  <c r="AB204" i="40"/>
  <c r="Z204" i="40"/>
  <c r="Y204" i="40"/>
  <c r="X204" i="40"/>
  <c r="CR203" i="40"/>
  <c r="CP203" i="40"/>
  <c r="CO203" i="40"/>
  <c r="CN203" i="40"/>
  <c r="BT203" i="40"/>
  <c r="BR203" i="40"/>
  <c r="BQ203" i="40"/>
  <c r="BP203" i="40"/>
  <c r="AV203" i="40"/>
  <c r="AS203" i="40"/>
  <c r="AR203" i="40"/>
  <c r="AT203" i="40"/>
  <c r="AB203" i="40"/>
  <c r="Z203" i="40"/>
  <c r="Y203" i="40"/>
  <c r="X203" i="40"/>
  <c r="CR202" i="40"/>
  <c r="CP202" i="40"/>
  <c r="CO202" i="40"/>
  <c r="CN202" i="40"/>
  <c r="BT202" i="40"/>
  <c r="BR202" i="40"/>
  <c r="BQ202" i="40"/>
  <c r="BP202" i="40"/>
  <c r="AV202" i="40"/>
  <c r="AT202" i="40"/>
  <c r="AR202" i="40"/>
  <c r="AS202" i="40"/>
  <c r="AB202" i="40"/>
  <c r="Y202" i="40"/>
  <c r="X202" i="40"/>
  <c r="Z202" i="40"/>
  <c r="CR201" i="40"/>
  <c r="CP201" i="40"/>
  <c r="CO201" i="40"/>
  <c r="CN201" i="40"/>
  <c r="BT201" i="40"/>
  <c r="BR201" i="40"/>
  <c r="BQ201" i="40"/>
  <c r="BP201" i="40"/>
  <c r="AV201" i="40"/>
  <c r="AT201" i="40"/>
  <c r="AS201" i="40"/>
  <c r="AR201" i="40"/>
  <c r="AB201" i="40"/>
  <c r="Z201" i="40"/>
  <c r="X201" i="40"/>
  <c r="Y201" i="40"/>
  <c r="CR200" i="40"/>
  <c r="CP200" i="40"/>
  <c r="CO200" i="40"/>
  <c r="CN200" i="40"/>
  <c r="BT200" i="40"/>
  <c r="BR200" i="40"/>
  <c r="BQ200" i="40"/>
  <c r="BP200" i="40"/>
  <c r="AV200" i="40"/>
  <c r="AR200" i="40"/>
  <c r="AT200" i="40"/>
  <c r="AS200" i="40"/>
  <c r="AB200" i="40"/>
  <c r="Z200" i="40"/>
  <c r="Y200" i="40"/>
  <c r="X200" i="40"/>
  <c r="CR199" i="40"/>
  <c r="CP199" i="40"/>
  <c r="CO199" i="40"/>
  <c r="CN199" i="40"/>
  <c r="BT199" i="40"/>
  <c r="BR199" i="40"/>
  <c r="BQ199" i="40"/>
  <c r="BP199" i="40"/>
  <c r="AV199" i="40"/>
  <c r="AT199" i="40"/>
  <c r="AS199" i="40"/>
  <c r="AR199" i="40"/>
  <c r="AB199" i="40"/>
  <c r="X199" i="40"/>
  <c r="Z199" i="40"/>
  <c r="Y199" i="40"/>
  <c r="CR198" i="40"/>
  <c r="CP198" i="40"/>
  <c r="CO198" i="40"/>
  <c r="CN198" i="40"/>
  <c r="BT198" i="40"/>
  <c r="BR198" i="40"/>
  <c r="BQ198" i="40"/>
  <c r="BP198" i="40"/>
  <c r="AV198" i="40"/>
  <c r="AT198" i="40"/>
  <c r="AS198" i="40"/>
  <c r="AR198" i="40"/>
  <c r="AB198" i="40"/>
  <c r="Z198" i="40"/>
  <c r="Y198" i="40"/>
  <c r="X198" i="40"/>
  <c r="CR197" i="40"/>
  <c r="CP197" i="40"/>
  <c r="CO197" i="40"/>
  <c r="CN197" i="40"/>
  <c r="BT197" i="40"/>
  <c r="BR197" i="40"/>
  <c r="BQ197" i="40"/>
  <c r="BP197" i="40"/>
  <c r="AV197" i="40"/>
  <c r="AT197" i="40"/>
  <c r="AS197" i="40"/>
  <c r="AR197" i="40"/>
  <c r="AB197" i="40"/>
  <c r="Z197" i="40"/>
  <c r="Y197" i="40"/>
  <c r="X197" i="40"/>
  <c r="CR196" i="40"/>
  <c r="CP196" i="40"/>
  <c r="CO196" i="40"/>
  <c r="CN196" i="40"/>
  <c r="BT196" i="40"/>
  <c r="BR196" i="40"/>
  <c r="BQ196" i="40"/>
  <c r="BP196" i="40"/>
  <c r="AV196" i="40"/>
  <c r="AT196" i="40"/>
  <c r="AS196" i="40"/>
  <c r="AR196" i="40"/>
  <c r="AB196" i="40"/>
  <c r="Z196" i="40"/>
  <c r="Y196" i="40"/>
  <c r="X196" i="40"/>
  <c r="CR195" i="40"/>
  <c r="CP195" i="40"/>
  <c r="CO195" i="40"/>
  <c r="CN195" i="40"/>
  <c r="BT195" i="40"/>
  <c r="BR195" i="40"/>
  <c r="BQ195" i="40"/>
  <c r="BP195" i="40"/>
  <c r="AV195" i="40"/>
  <c r="AT195" i="40"/>
  <c r="AS195" i="40"/>
  <c r="AR195" i="40"/>
  <c r="AB195" i="40"/>
  <c r="X195" i="40"/>
  <c r="Z195" i="40"/>
  <c r="Y195" i="40"/>
  <c r="CR194" i="40"/>
  <c r="CP194" i="40"/>
  <c r="CO194" i="40"/>
  <c r="CN194" i="40"/>
  <c r="BT194" i="40"/>
  <c r="BR194" i="40"/>
  <c r="BQ194" i="40"/>
  <c r="BP194" i="40"/>
  <c r="AV194" i="40"/>
  <c r="AT194" i="40"/>
  <c r="AS194" i="40"/>
  <c r="AR194" i="40"/>
  <c r="AB194" i="40"/>
  <c r="Z194" i="40"/>
  <c r="Y194" i="40"/>
  <c r="X194" i="40"/>
  <c r="CR193" i="40"/>
  <c r="CP193" i="40"/>
  <c r="CO193" i="40"/>
  <c r="CN193" i="40"/>
  <c r="BT193" i="40"/>
  <c r="BR193" i="40"/>
  <c r="BQ193" i="40"/>
  <c r="BP193" i="40"/>
  <c r="AV193" i="40"/>
  <c r="AS193" i="40"/>
  <c r="AT193" i="40"/>
  <c r="AR193" i="40"/>
  <c r="AB193" i="40"/>
  <c r="Z193" i="40"/>
  <c r="Y193" i="40"/>
  <c r="X193" i="40"/>
  <c r="CR192" i="40"/>
  <c r="CP192" i="40"/>
  <c r="CO192" i="40"/>
  <c r="CN192" i="40"/>
  <c r="BT192" i="40"/>
  <c r="BR192" i="40"/>
  <c r="BQ192" i="40"/>
  <c r="BP192" i="40"/>
  <c r="AV192" i="40"/>
  <c r="AT192" i="40"/>
  <c r="AS192" i="40"/>
  <c r="AR192" i="40"/>
  <c r="AB192" i="40"/>
  <c r="Z192" i="40"/>
  <c r="Y192" i="40"/>
  <c r="X192" i="40"/>
  <c r="CR191" i="40"/>
  <c r="CP191" i="40"/>
  <c r="CO191" i="40"/>
  <c r="CN191" i="40"/>
  <c r="BT191" i="40"/>
  <c r="BR191" i="40"/>
  <c r="BQ191" i="40"/>
  <c r="BP191" i="40"/>
  <c r="AV191" i="40"/>
  <c r="AT191" i="40"/>
  <c r="AS191" i="40"/>
  <c r="AR191" i="40"/>
  <c r="AB191" i="40"/>
  <c r="Z191" i="40"/>
  <c r="Y191" i="40"/>
  <c r="X191" i="40"/>
  <c r="CR190" i="40"/>
  <c r="CP190" i="40"/>
  <c r="CO190" i="40"/>
  <c r="CN190" i="40"/>
  <c r="BT190" i="40"/>
  <c r="BR190" i="40"/>
  <c r="BQ190" i="40"/>
  <c r="BP190" i="40"/>
  <c r="AV190" i="40"/>
  <c r="AT190" i="40"/>
  <c r="AS190" i="40"/>
  <c r="AR190" i="40"/>
  <c r="AB190" i="40"/>
  <c r="Z190" i="40"/>
  <c r="Y190" i="40"/>
  <c r="X190" i="40"/>
  <c r="CR189" i="40"/>
  <c r="CP189" i="40"/>
  <c r="CO189" i="40"/>
  <c r="CN189" i="40"/>
  <c r="BT189" i="40"/>
  <c r="BR189" i="40"/>
  <c r="BQ189" i="40"/>
  <c r="BP189" i="40"/>
  <c r="AV189" i="40"/>
  <c r="AS189" i="40"/>
  <c r="AR189" i="40"/>
  <c r="AT189" i="40"/>
  <c r="AB189" i="40"/>
  <c r="Z189" i="40"/>
  <c r="Y189" i="40"/>
  <c r="X189" i="40"/>
  <c r="CR188" i="40"/>
  <c r="CP188" i="40"/>
  <c r="CO188" i="40"/>
  <c r="CN188" i="40"/>
  <c r="BT188" i="40"/>
  <c r="BR188" i="40"/>
  <c r="BQ188" i="40"/>
  <c r="BP188" i="40"/>
  <c r="AV188" i="40"/>
  <c r="AR188" i="40"/>
  <c r="AT188" i="40"/>
  <c r="AS188" i="40"/>
  <c r="AB188" i="40"/>
  <c r="Y188" i="40"/>
  <c r="X188" i="40"/>
  <c r="Z188" i="40"/>
  <c r="CR187" i="40"/>
  <c r="CP187" i="40"/>
  <c r="CO187" i="40"/>
  <c r="CN187" i="40"/>
  <c r="BT187" i="40"/>
  <c r="BR187" i="40"/>
  <c r="BQ187" i="40"/>
  <c r="BP187" i="40"/>
  <c r="AV187" i="40"/>
  <c r="AT187" i="40"/>
  <c r="AS187" i="40"/>
  <c r="AR187" i="40"/>
  <c r="AB187" i="40"/>
  <c r="X187" i="40"/>
  <c r="Z187" i="40"/>
  <c r="Y187" i="40"/>
  <c r="CR186" i="40"/>
  <c r="CP186" i="40"/>
  <c r="CO186" i="40"/>
  <c r="CN186" i="40"/>
  <c r="BT186" i="40"/>
  <c r="BR186" i="40"/>
  <c r="BQ186" i="40"/>
  <c r="BP186" i="40"/>
  <c r="AV186" i="40"/>
  <c r="AT186" i="40"/>
  <c r="AS186" i="40"/>
  <c r="AR186" i="40"/>
  <c r="AB186" i="40"/>
  <c r="Z186" i="40"/>
  <c r="Y186" i="40"/>
  <c r="X186" i="40"/>
  <c r="CR185" i="40"/>
  <c r="CP185" i="40"/>
  <c r="CO185" i="40"/>
  <c r="CN185" i="40"/>
  <c r="BT185" i="40"/>
  <c r="BR185" i="40"/>
  <c r="BQ185" i="40"/>
  <c r="BP185" i="40"/>
  <c r="AV185" i="40"/>
  <c r="AS185" i="40"/>
  <c r="AT185" i="40"/>
  <c r="AR185" i="40"/>
  <c r="AB185" i="40"/>
  <c r="Z185" i="40"/>
  <c r="Y185" i="40"/>
  <c r="X185" i="40"/>
  <c r="CR184" i="40"/>
  <c r="CP184" i="40"/>
  <c r="CO184" i="40"/>
  <c r="CN184" i="40"/>
  <c r="BT184" i="40"/>
  <c r="BR184" i="40"/>
  <c r="BQ184" i="40"/>
  <c r="BP184" i="40"/>
  <c r="AV184" i="40"/>
  <c r="AT184" i="40"/>
  <c r="AS184" i="40"/>
  <c r="AR184" i="40"/>
  <c r="AB184" i="40"/>
  <c r="Z184" i="40"/>
  <c r="Y184" i="40"/>
  <c r="X184" i="40"/>
  <c r="CR183" i="40"/>
  <c r="CP183" i="40"/>
  <c r="CO183" i="40"/>
  <c r="CN183" i="40"/>
  <c r="BT183" i="40"/>
  <c r="BR183" i="40"/>
  <c r="BQ183" i="40"/>
  <c r="BP183" i="40"/>
  <c r="AV183" i="40"/>
  <c r="AT183" i="40"/>
  <c r="AS183" i="40"/>
  <c r="AR183" i="40"/>
  <c r="AB183" i="40"/>
  <c r="Z183" i="40"/>
  <c r="Y183" i="40"/>
  <c r="X183" i="40"/>
  <c r="CR182" i="40"/>
  <c r="CP182" i="40"/>
  <c r="CO182" i="40"/>
  <c r="CN182" i="40"/>
  <c r="BT182" i="40"/>
  <c r="BR182" i="40"/>
  <c r="BQ182" i="40"/>
  <c r="BP182" i="40"/>
  <c r="AV182" i="40"/>
  <c r="AT182" i="40"/>
  <c r="AS182" i="40"/>
  <c r="AR182" i="40"/>
  <c r="AB182" i="40"/>
  <c r="Z182" i="40"/>
  <c r="Y182" i="40"/>
  <c r="X182" i="40"/>
  <c r="CR181" i="40"/>
  <c r="CP181" i="40"/>
  <c r="CO181" i="40"/>
  <c r="CN181" i="40"/>
  <c r="BT181" i="40"/>
  <c r="BR181" i="40"/>
  <c r="BQ181" i="40"/>
  <c r="BP181" i="40"/>
  <c r="AV181" i="40"/>
  <c r="AS181" i="40"/>
  <c r="AR181" i="40"/>
  <c r="AT181" i="40"/>
  <c r="AB181" i="40"/>
  <c r="Z181" i="40"/>
  <c r="Y181" i="40"/>
  <c r="X181" i="40"/>
  <c r="CR180" i="40"/>
  <c r="CP180" i="40"/>
  <c r="CO180" i="40"/>
  <c r="CN180" i="40"/>
  <c r="BT180" i="40"/>
  <c r="BR180" i="40"/>
  <c r="BQ180" i="40"/>
  <c r="BP180" i="40"/>
  <c r="AV180" i="40"/>
  <c r="AR180" i="40"/>
  <c r="AT180" i="40"/>
  <c r="AS180" i="40"/>
  <c r="AB180" i="40"/>
  <c r="Y180" i="40"/>
  <c r="X180" i="40"/>
  <c r="Z180" i="40"/>
  <c r="CR179" i="40"/>
  <c r="CP179" i="40"/>
  <c r="CO179" i="40"/>
  <c r="CN179" i="40"/>
  <c r="BT179" i="40"/>
  <c r="BR179" i="40"/>
  <c r="BQ179" i="40"/>
  <c r="BP179" i="40"/>
  <c r="AV179" i="40"/>
  <c r="AT179" i="40"/>
  <c r="AS179" i="40"/>
  <c r="AR179" i="40"/>
  <c r="AB179" i="40"/>
  <c r="X179" i="40"/>
  <c r="Z179" i="40"/>
  <c r="Y179" i="40"/>
  <c r="CR178" i="40"/>
  <c r="CP178" i="40"/>
  <c r="CO178" i="40"/>
  <c r="CN178" i="40"/>
  <c r="BT178" i="40"/>
  <c r="BR178" i="40"/>
  <c r="BQ178" i="40"/>
  <c r="BP178" i="40"/>
  <c r="AV178" i="40"/>
  <c r="AT178" i="40"/>
  <c r="AS178" i="40"/>
  <c r="AR178" i="40"/>
  <c r="AB178" i="40"/>
  <c r="Z178" i="40"/>
  <c r="Y178" i="40"/>
  <c r="X178" i="40"/>
  <c r="CR177" i="40"/>
  <c r="CP177" i="40"/>
  <c r="CO177" i="40"/>
  <c r="CN177" i="40"/>
  <c r="BT177" i="40"/>
  <c r="BR177" i="40"/>
  <c r="BQ177" i="40"/>
  <c r="BP177" i="40"/>
  <c r="AV177" i="40"/>
  <c r="AT177" i="40"/>
  <c r="AS177" i="40"/>
  <c r="AR177" i="40"/>
  <c r="AB177" i="40"/>
  <c r="Z177" i="40"/>
  <c r="Y177" i="40"/>
  <c r="X177" i="40"/>
  <c r="CR176" i="40"/>
  <c r="CV176" i="40" s="1"/>
  <c r="CP176" i="40"/>
  <c r="CO176" i="40"/>
  <c r="CN176" i="40"/>
  <c r="BR176" i="40"/>
  <c r="BQ176" i="40"/>
  <c r="BP176" i="40"/>
  <c r="AT176" i="40"/>
  <c r="AS176" i="40"/>
  <c r="AR176" i="40"/>
  <c r="X176" i="40"/>
  <c r="Z176" i="40"/>
  <c r="Y176" i="40"/>
  <c r="CR175" i="40"/>
  <c r="CP175" i="40"/>
  <c r="CO175" i="40"/>
  <c r="CN175" i="40"/>
  <c r="BT175" i="40"/>
  <c r="BR175" i="40"/>
  <c r="BQ175" i="40"/>
  <c r="BP175" i="40"/>
  <c r="AV175" i="40"/>
  <c r="AS175" i="40"/>
  <c r="AR175" i="40"/>
  <c r="AT175" i="40"/>
  <c r="AB175" i="40"/>
  <c r="Z175" i="40"/>
  <c r="Y175" i="40"/>
  <c r="X175" i="40"/>
  <c r="CR174" i="40"/>
  <c r="CP174" i="40"/>
  <c r="CO174" i="40"/>
  <c r="CN174" i="40"/>
  <c r="BT174" i="40"/>
  <c r="BR174" i="40"/>
  <c r="BQ174" i="40"/>
  <c r="BP174" i="40"/>
  <c r="AV174" i="40"/>
  <c r="AT174" i="40"/>
  <c r="AR174" i="40"/>
  <c r="AS174" i="40"/>
  <c r="AB174" i="40"/>
  <c r="Z174" i="40"/>
  <c r="Y174" i="40"/>
  <c r="X174" i="40"/>
  <c r="CR173" i="40"/>
  <c r="CP173" i="40"/>
  <c r="CO173" i="40"/>
  <c r="CN173" i="40"/>
  <c r="BT173" i="40"/>
  <c r="BR173" i="40"/>
  <c r="BQ173" i="40"/>
  <c r="BP173" i="40"/>
  <c r="AV173" i="40"/>
  <c r="AS173" i="40"/>
  <c r="AT173" i="40"/>
  <c r="AR173" i="40"/>
  <c r="AB173" i="40"/>
  <c r="Z173" i="40"/>
  <c r="X173" i="40"/>
  <c r="Y173" i="40"/>
  <c r="CR172" i="40"/>
  <c r="CP172" i="40"/>
  <c r="CO172" i="40"/>
  <c r="CN172" i="40"/>
  <c r="BT172" i="40"/>
  <c r="BR172" i="40"/>
  <c r="BQ172" i="40"/>
  <c r="BP172" i="40"/>
  <c r="AV172" i="40"/>
  <c r="AR172" i="40"/>
  <c r="AT172" i="40"/>
  <c r="AS172" i="40"/>
  <c r="AB172" i="40"/>
  <c r="Y172" i="40"/>
  <c r="X172" i="40"/>
  <c r="Z172" i="40"/>
  <c r="CR171" i="40"/>
  <c r="CP171" i="40"/>
  <c r="CO171" i="40"/>
  <c r="CN171" i="40"/>
  <c r="BT171" i="40"/>
  <c r="BR171" i="40"/>
  <c r="BQ171" i="40"/>
  <c r="BP171" i="40"/>
  <c r="AV171" i="40"/>
  <c r="AT171" i="40"/>
  <c r="AS171" i="40"/>
  <c r="AR171" i="40"/>
  <c r="AB171" i="40"/>
  <c r="X171" i="40"/>
  <c r="Z171" i="40"/>
  <c r="Y171" i="40"/>
  <c r="CR170" i="40"/>
  <c r="CP170" i="40"/>
  <c r="CO170" i="40"/>
  <c r="CN170" i="40"/>
  <c r="BT170" i="40"/>
  <c r="BR170" i="40"/>
  <c r="BQ170" i="40"/>
  <c r="BP170" i="40"/>
  <c r="AV170" i="40"/>
  <c r="AT170" i="40"/>
  <c r="AS170" i="40"/>
  <c r="AR170" i="40"/>
  <c r="AB170" i="40"/>
  <c r="Z170" i="40"/>
  <c r="Y170" i="40"/>
  <c r="X170" i="40"/>
  <c r="CR169" i="40"/>
  <c r="CP169" i="40"/>
  <c r="CO169" i="40"/>
  <c r="CN169" i="40"/>
  <c r="BT169" i="40"/>
  <c r="BR169" i="40"/>
  <c r="BQ169" i="40"/>
  <c r="BP169" i="40"/>
  <c r="AV169" i="40"/>
  <c r="AT169" i="40"/>
  <c r="AS169" i="40"/>
  <c r="AR169" i="40"/>
  <c r="AB169" i="40"/>
  <c r="Z169" i="40"/>
  <c r="Y169" i="40"/>
  <c r="X169" i="40"/>
  <c r="CR168" i="40"/>
  <c r="CP168" i="40"/>
  <c r="CO168" i="40"/>
  <c r="CN168" i="40"/>
  <c r="BT168" i="40"/>
  <c r="BR168" i="40"/>
  <c r="BQ168" i="40"/>
  <c r="BP168" i="40"/>
  <c r="AV168" i="40"/>
  <c r="AT168" i="40"/>
  <c r="AS168" i="40"/>
  <c r="AR168" i="40"/>
  <c r="AB168" i="40"/>
  <c r="Z168" i="40"/>
  <c r="Y168" i="40"/>
  <c r="X168" i="40"/>
  <c r="CR167" i="40"/>
  <c r="CP167" i="40"/>
  <c r="CO167" i="40"/>
  <c r="CN167" i="40"/>
  <c r="BT167" i="40"/>
  <c r="BR167" i="40"/>
  <c r="BQ167" i="40"/>
  <c r="BP167" i="40"/>
  <c r="AV167" i="40"/>
  <c r="AT167" i="40"/>
  <c r="AS167" i="40"/>
  <c r="AR167" i="40"/>
  <c r="AB167" i="40"/>
  <c r="Z167" i="40"/>
  <c r="Y167" i="40"/>
  <c r="X167" i="40"/>
  <c r="CR166" i="40"/>
  <c r="CP166" i="40"/>
  <c r="CO166" i="40"/>
  <c r="CN166" i="40"/>
  <c r="BT166" i="40"/>
  <c r="BR166" i="40"/>
  <c r="BQ166" i="40"/>
  <c r="BP166" i="40"/>
  <c r="AV166" i="40"/>
  <c r="AT166" i="40"/>
  <c r="AR166" i="40"/>
  <c r="AS166" i="40"/>
  <c r="AB166" i="40"/>
  <c r="Y166" i="40"/>
  <c r="X166" i="40"/>
  <c r="Z166" i="40"/>
  <c r="CR165" i="40"/>
  <c r="CP165" i="40"/>
  <c r="CO165" i="40"/>
  <c r="CN165" i="40"/>
  <c r="BT165" i="40"/>
  <c r="BR165" i="40"/>
  <c r="BQ165" i="40"/>
  <c r="BP165" i="40"/>
  <c r="AV165" i="40"/>
  <c r="AS165" i="40"/>
  <c r="AR165" i="40"/>
  <c r="AT165" i="40"/>
  <c r="AB165" i="40"/>
  <c r="Z165" i="40"/>
  <c r="Y165" i="40"/>
  <c r="X165" i="40"/>
  <c r="CR164" i="40"/>
  <c r="CP164" i="40"/>
  <c r="CO164" i="40"/>
  <c r="CN164" i="40"/>
  <c r="BT164" i="40"/>
  <c r="BR164" i="40"/>
  <c r="BQ164" i="40"/>
  <c r="BP164" i="40"/>
  <c r="AV164" i="40"/>
  <c r="AR164" i="40"/>
  <c r="AT164" i="40"/>
  <c r="AS164" i="40"/>
  <c r="AB164" i="40"/>
  <c r="Y164" i="40"/>
  <c r="Z164" i="40"/>
  <c r="X164" i="40"/>
  <c r="CR163" i="40"/>
  <c r="CP163" i="40"/>
  <c r="CO163" i="40"/>
  <c r="CN163" i="40"/>
  <c r="BT163" i="40"/>
  <c r="BR163" i="40"/>
  <c r="BQ163" i="40"/>
  <c r="BP163" i="40"/>
  <c r="AV163" i="40"/>
  <c r="AT163" i="40"/>
  <c r="AS163" i="40"/>
  <c r="AR163" i="40"/>
  <c r="AB163" i="40"/>
  <c r="X163" i="40"/>
  <c r="Z163" i="40"/>
  <c r="Y163" i="40"/>
  <c r="CR162" i="40"/>
  <c r="CP162" i="40"/>
  <c r="CO162" i="40"/>
  <c r="CN162" i="40"/>
  <c r="BT162" i="40"/>
  <c r="BR162" i="40"/>
  <c r="BQ162" i="40"/>
  <c r="BP162" i="40"/>
  <c r="AV162" i="40"/>
  <c r="AT162" i="40"/>
  <c r="AS162" i="40"/>
  <c r="AR162" i="40"/>
  <c r="AW162" i="40" s="1"/>
  <c r="AB162" i="40"/>
  <c r="Z162" i="40"/>
  <c r="Y162" i="40"/>
  <c r="X162" i="40"/>
  <c r="CR161" i="40"/>
  <c r="CP161" i="40"/>
  <c r="CO161" i="40"/>
  <c r="CN161" i="40"/>
  <c r="BT161" i="40"/>
  <c r="BR161" i="40"/>
  <c r="BQ161" i="40"/>
  <c r="BP161" i="40"/>
  <c r="AV161" i="40"/>
  <c r="AT161" i="40"/>
  <c r="AS161" i="40"/>
  <c r="AR161" i="40"/>
  <c r="AB161" i="40"/>
  <c r="Z161" i="40"/>
  <c r="Y161" i="40"/>
  <c r="X161" i="40"/>
  <c r="CR160" i="40"/>
  <c r="CP160" i="40"/>
  <c r="CO160" i="40"/>
  <c r="CN160" i="40"/>
  <c r="BT160" i="40"/>
  <c r="BR160" i="40"/>
  <c r="BQ160" i="40"/>
  <c r="BP160" i="40"/>
  <c r="AV160" i="40"/>
  <c r="AT160" i="40"/>
  <c r="AS160" i="40"/>
  <c r="AR160" i="40"/>
  <c r="AB160" i="40"/>
  <c r="Z160" i="40"/>
  <c r="Y160" i="40"/>
  <c r="X160" i="40"/>
  <c r="CR159" i="40"/>
  <c r="CP159" i="40"/>
  <c r="CO159" i="40"/>
  <c r="CN159" i="40"/>
  <c r="CS159" i="40" s="1"/>
  <c r="BT159" i="40"/>
  <c r="BR159" i="40"/>
  <c r="BQ159" i="40"/>
  <c r="BP159" i="40"/>
  <c r="AV159" i="40"/>
  <c r="AT159" i="40"/>
  <c r="AS159" i="40"/>
  <c r="AR159" i="40"/>
  <c r="AW159" i="40" s="1"/>
  <c r="AB159" i="40"/>
  <c r="Z159" i="40"/>
  <c r="Y159" i="40"/>
  <c r="X159" i="40"/>
  <c r="CR158" i="40"/>
  <c r="CP158" i="40"/>
  <c r="CO158" i="40"/>
  <c r="CN158" i="40"/>
  <c r="BT158" i="40"/>
  <c r="BR158" i="40"/>
  <c r="BQ158" i="40"/>
  <c r="BP158" i="40"/>
  <c r="AV158" i="40"/>
  <c r="AT158" i="40"/>
  <c r="AS158" i="40"/>
  <c r="AR158" i="40"/>
  <c r="AB158" i="40"/>
  <c r="Z158" i="40"/>
  <c r="Y158" i="40"/>
  <c r="X158" i="40"/>
  <c r="CR157" i="40"/>
  <c r="CP157" i="40"/>
  <c r="CO157" i="40"/>
  <c r="CN157" i="40"/>
  <c r="BT157" i="40"/>
  <c r="BR157" i="40"/>
  <c r="BQ157" i="40"/>
  <c r="BP157" i="40"/>
  <c r="AV157" i="40"/>
  <c r="AT157" i="40"/>
  <c r="AR157" i="40"/>
  <c r="AS157" i="40"/>
  <c r="AB157" i="40"/>
  <c r="Y157" i="40"/>
  <c r="X157" i="40"/>
  <c r="Z157" i="40"/>
  <c r="CR156" i="40"/>
  <c r="CP156" i="40"/>
  <c r="CO156" i="40"/>
  <c r="CN156" i="40"/>
  <c r="BT156" i="40"/>
  <c r="BR156" i="40"/>
  <c r="BQ156" i="40"/>
  <c r="BP156" i="40"/>
  <c r="AV156" i="40"/>
  <c r="AS156" i="40"/>
  <c r="AT156" i="40"/>
  <c r="AR156" i="40"/>
  <c r="AB156" i="40"/>
  <c r="Z156" i="40"/>
  <c r="X156" i="40"/>
  <c r="Y156" i="40"/>
  <c r="CR155" i="40"/>
  <c r="CP155" i="40"/>
  <c r="CO155" i="40"/>
  <c r="CN155" i="40"/>
  <c r="BT155" i="40"/>
  <c r="BR155" i="40"/>
  <c r="BQ155" i="40"/>
  <c r="BP155" i="40"/>
  <c r="AV155" i="40"/>
  <c r="AR155" i="40"/>
  <c r="AT155" i="40"/>
  <c r="AS155" i="40"/>
  <c r="AB155" i="40"/>
  <c r="Y155" i="40"/>
  <c r="X155" i="40"/>
  <c r="Z155" i="40"/>
  <c r="CR154" i="40"/>
  <c r="CP154" i="40"/>
  <c r="CO154" i="40"/>
  <c r="CN154" i="40"/>
  <c r="BT154" i="40"/>
  <c r="BR154" i="40"/>
  <c r="BQ154" i="40"/>
  <c r="BP154" i="40"/>
  <c r="AV154" i="40"/>
  <c r="AT154" i="40"/>
  <c r="AS154" i="40"/>
  <c r="AR154" i="40"/>
  <c r="AB154" i="40"/>
  <c r="X154" i="40"/>
  <c r="Z154" i="40"/>
  <c r="Y154" i="40"/>
  <c r="CR153" i="40"/>
  <c r="CP153" i="40"/>
  <c r="CO153" i="40"/>
  <c r="CN153" i="40"/>
  <c r="BT153" i="40"/>
  <c r="BR153" i="40"/>
  <c r="BQ153" i="40"/>
  <c r="BP153" i="40"/>
  <c r="AV153" i="40"/>
  <c r="AT153" i="40"/>
  <c r="AS153" i="40"/>
  <c r="AR153" i="40"/>
  <c r="AB153" i="40"/>
  <c r="Z153" i="40"/>
  <c r="Y153" i="40"/>
  <c r="X153" i="40"/>
  <c r="CR152" i="40"/>
  <c r="CP152" i="40"/>
  <c r="CO152" i="40"/>
  <c r="CN152" i="40"/>
  <c r="BT152" i="40"/>
  <c r="BR152" i="40"/>
  <c r="BQ152" i="40"/>
  <c r="BP152" i="40"/>
  <c r="AV152" i="40"/>
  <c r="AT152" i="40"/>
  <c r="AS152" i="40"/>
  <c r="AR152" i="40"/>
  <c r="AB152" i="40"/>
  <c r="Z152" i="40"/>
  <c r="Y152" i="40"/>
  <c r="X152" i="40"/>
  <c r="CR151" i="40"/>
  <c r="CP151" i="40"/>
  <c r="CO151" i="40"/>
  <c r="CN151" i="40"/>
  <c r="BT151" i="40"/>
  <c r="BR151" i="40"/>
  <c r="BQ151" i="40"/>
  <c r="BP151" i="40"/>
  <c r="AV151" i="40"/>
  <c r="AT151" i="40"/>
  <c r="AS151" i="40"/>
  <c r="AR151" i="40"/>
  <c r="AB151" i="40"/>
  <c r="Z151" i="40"/>
  <c r="Y151" i="40"/>
  <c r="X151" i="40"/>
  <c r="CR150" i="40"/>
  <c r="CP150" i="40"/>
  <c r="CO150" i="40"/>
  <c r="CN150" i="40"/>
  <c r="BT150" i="40"/>
  <c r="BR150" i="40"/>
  <c r="BQ150" i="40"/>
  <c r="BP150" i="40"/>
  <c r="AV150" i="40"/>
  <c r="AT150" i="40"/>
  <c r="AS150" i="40"/>
  <c r="AR150" i="40"/>
  <c r="AB150" i="40"/>
  <c r="Z150" i="40"/>
  <c r="Y150" i="40"/>
  <c r="X150" i="40"/>
  <c r="CR149" i="40"/>
  <c r="CP149" i="40"/>
  <c r="CO149" i="40"/>
  <c r="CN149" i="40"/>
  <c r="BT149" i="40"/>
  <c r="BR149" i="40"/>
  <c r="BQ149" i="40"/>
  <c r="BP149" i="40"/>
  <c r="AV149" i="40"/>
  <c r="AT149" i="40"/>
  <c r="AR149" i="40"/>
  <c r="AS149" i="40"/>
  <c r="AB149" i="40"/>
  <c r="Y149" i="40"/>
  <c r="X149" i="40"/>
  <c r="Z149" i="40"/>
  <c r="CR148" i="40"/>
  <c r="CP148" i="40"/>
  <c r="CO148" i="40"/>
  <c r="CN148" i="40"/>
  <c r="BT148" i="40"/>
  <c r="BR148" i="40"/>
  <c r="BQ148" i="40"/>
  <c r="BP148" i="40"/>
  <c r="AV148" i="40"/>
  <c r="AS148" i="40"/>
  <c r="AT148" i="40"/>
  <c r="AR148" i="40"/>
  <c r="AB148" i="40"/>
  <c r="Z148" i="40"/>
  <c r="X148" i="40"/>
  <c r="Y148" i="40"/>
  <c r="CR147" i="40"/>
  <c r="CP147" i="40"/>
  <c r="CO147" i="40"/>
  <c r="CN147" i="40"/>
  <c r="BT147" i="40"/>
  <c r="BR147" i="40"/>
  <c r="BQ147" i="40"/>
  <c r="BP147" i="40"/>
  <c r="AV147" i="40"/>
  <c r="AR147" i="40"/>
  <c r="AT147" i="40"/>
  <c r="AS147" i="40"/>
  <c r="AB147" i="40"/>
  <c r="Y147" i="40"/>
  <c r="Z147" i="40"/>
  <c r="X147" i="40"/>
  <c r="CR146" i="40"/>
  <c r="CP146" i="40"/>
  <c r="CO146" i="40"/>
  <c r="CN146" i="40"/>
  <c r="BT146" i="40"/>
  <c r="BR146" i="40"/>
  <c r="BQ146" i="40"/>
  <c r="BP146" i="40"/>
  <c r="AV146" i="40"/>
  <c r="AT146" i="40"/>
  <c r="AS146" i="40"/>
  <c r="AR146" i="40"/>
  <c r="AB146" i="40"/>
  <c r="X146" i="40"/>
  <c r="Z146" i="40"/>
  <c r="Y146" i="40"/>
  <c r="CR145" i="40"/>
  <c r="CP145" i="40"/>
  <c r="CO145" i="40"/>
  <c r="CN145" i="40"/>
  <c r="BT145" i="40"/>
  <c r="BR145" i="40"/>
  <c r="BQ145" i="40"/>
  <c r="BP145" i="40"/>
  <c r="AV145" i="40"/>
  <c r="AT145" i="40"/>
  <c r="AS145" i="40"/>
  <c r="AR145" i="40"/>
  <c r="AB145" i="40"/>
  <c r="Z145" i="40"/>
  <c r="Y145" i="40"/>
  <c r="X145" i="40"/>
  <c r="CR144" i="40"/>
  <c r="CP144" i="40"/>
  <c r="CO144" i="40"/>
  <c r="CN144" i="40"/>
  <c r="BT144" i="40"/>
  <c r="BR144" i="40"/>
  <c r="BQ144" i="40"/>
  <c r="BP144" i="40"/>
  <c r="AV144" i="40"/>
  <c r="AT144" i="40"/>
  <c r="AS144" i="40"/>
  <c r="AR144" i="40"/>
  <c r="AB144" i="40"/>
  <c r="Z144" i="40"/>
  <c r="Y144" i="40"/>
  <c r="X144" i="40"/>
  <c r="CR143" i="40"/>
  <c r="CP143" i="40"/>
  <c r="CO143" i="40"/>
  <c r="CN143" i="40"/>
  <c r="BT143" i="40"/>
  <c r="BR143" i="40"/>
  <c r="BQ143" i="40"/>
  <c r="BP143" i="40"/>
  <c r="AV143" i="40"/>
  <c r="AT143" i="40"/>
  <c r="AS143" i="40"/>
  <c r="AR143" i="40"/>
  <c r="AB143" i="40"/>
  <c r="Z143" i="40"/>
  <c r="Y143" i="40"/>
  <c r="X143" i="40"/>
  <c r="CR142" i="40"/>
  <c r="CP142" i="40"/>
  <c r="CO142" i="40"/>
  <c r="CN142" i="40"/>
  <c r="BT142" i="40"/>
  <c r="BR142" i="40"/>
  <c r="BQ142" i="40"/>
  <c r="BP142" i="40"/>
  <c r="AV142" i="40"/>
  <c r="AS142" i="40"/>
  <c r="AT142" i="40"/>
  <c r="AR142" i="40"/>
  <c r="AB142" i="40"/>
  <c r="Z142" i="40"/>
  <c r="X142" i="40"/>
  <c r="Y142" i="40"/>
  <c r="CR141" i="40"/>
  <c r="CP141" i="40"/>
  <c r="CO141" i="40"/>
  <c r="CN141" i="40"/>
  <c r="BT141" i="40"/>
  <c r="BR141" i="40"/>
  <c r="BQ141" i="40"/>
  <c r="BP141" i="40"/>
  <c r="AV141" i="40"/>
  <c r="AT141" i="40"/>
  <c r="AR141" i="40"/>
  <c r="AS141" i="40"/>
  <c r="AB141" i="40"/>
  <c r="Z141" i="40"/>
  <c r="Y141" i="40"/>
  <c r="X141" i="40"/>
  <c r="CR140" i="40"/>
  <c r="CP140" i="40"/>
  <c r="CO140" i="40"/>
  <c r="CN140" i="40"/>
  <c r="BT140" i="40"/>
  <c r="BR140" i="40"/>
  <c r="BQ140" i="40"/>
  <c r="BP140" i="40"/>
  <c r="AV140" i="40"/>
  <c r="AS140" i="40"/>
  <c r="AR140" i="40"/>
  <c r="AT140" i="40"/>
  <c r="AB140" i="40"/>
  <c r="Z140" i="40"/>
  <c r="X140" i="40"/>
  <c r="Y140" i="40"/>
  <c r="CR139" i="40"/>
  <c r="CP139" i="40"/>
  <c r="CO139" i="40"/>
  <c r="CN139" i="40"/>
  <c r="BT139" i="40"/>
  <c r="BR139" i="40"/>
  <c r="BQ139" i="40"/>
  <c r="BP139" i="40"/>
  <c r="AV139" i="40"/>
  <c r="AR139" i="40"/>
  <c r="AT139" i="40"/>
  <c r="AS139" i="40"/>
  <c r="AB139" i="40"/>
  <c r="Y139" i="40"/>
  <c r="Z139" i="40"/>
  <c r="X139" i="40"/>
  <c r="CR138" i="40"/>
  <c r="CP138" i="40"/>
  <c r="CO138" i="40"/>
  <c r="CN138" i="40"/>
  <c r="BT138" i="40"/>
  <c r="BR138" i="40"/>
  <c r="BQ138" i="40"/>
  <c r="BP138" i="40"/>
  <c r="AV138" i="40"/>
  <c r="AT138" i="40"/>
  <c r="AS138" i="40"/>
  <c r="AR138" i="40"/>
  <c r="AB138" i="40"/>
  <c r="X138" i="40"/>
  <c r="Z138" i="40"/>
  <c r="Y138" i="40"/>
  <c r="CR137" i="40"/>
  <c r="CP137" i="40"/>
  <c r="CO137" i="40"/>
  <c r="CN137" i="40"/>
  <c r="BT137" i="40"/>
  <c r="BR137" i="40"/>
  <c r="BQ137" i="40"/>
  <c r="BP137" i="40"/>
  <c r="AV137" i="40"/>
  <c r="AT137" i="40"/>
  <c r="AS137" i="40"/>
  <c r="AR137" i="40"/>
  <c r="AB137" i="40"/>
  <c r="Z137" i="40"/>
  <c r="Y137" i="40"/>
  <c r="X137" i="40"/>
  <c r="CR136" i="40"/>
  <c r="CP136" i="40"/>
  <c r="CO136" i="40"/>
  <c r="CN136" i="40"/>
  <c r="BT136" i="40"/>
  <c r="BR136" i="40"/>
  <c r="BQ136" i="40"/>
  <c r="BP136" i="40"/>
  <c r="AV136" i="40"/>
  <c r="AT136" i="40"/>
  <c r="AS136" i="40"/>
  <c r="AR136" i="40"/>
  <c r="AB136" i="40"/>
  <c r="Z136" i="40"/>
  <c r="Y136" i="40"/>
  <c r="X136" i="40"/>
  <c r="CR135" i="40"/>
  <c r="CP135" i="40"/>
  <c r="CO135" i="40"/>
  <c r="CN135" i="40"/>
  <c r="BT135" i="40"/>
  <c r="BR135" i="40"/>
  <c r="BQ135" i="40"/>
  <c r="BP135" i="40"/>
  <c r="AV135" i="40"/>
  <c r="AT135" i="40"/>
  <c r="AS135" i="40"/>
  <c r="AR135" i="40"/>
  <c r="AB135" i="40"/>
  <c r="Z135" i="40"/>
  <c r="Y135" i="40"/>
  <c r="X135" i="40"/>
  <c r="CR134" i="40"/>
  <c r="CP134" i="40"/>
  <c r="CO134" i="40"/>
  <c r="CN134" i="40"/>
  <c r="BT134" i="40"/>
  <c r="BR134" i="40"/>
  <c r="BQ134" i="40"/>
  <c r="BP134" i="40"/>
  <c r="AV134" i="40"/>
  <c r="AS134" i="40"/>
  <c r="AR134" i="40"/>
  <c r="AT134" i="40"/>
  <c r="AB134" i="40"/>
  <c r="Z134" i="40"/>
  <c r="X134" i="40"/>
  <c r="Y134" i="40"/>
  <c r="CR133" i="40"/>
  <c r="CP133" i="40"/>
  <c r="CO133" i="40"/>
  <c r="CN133" i="40"/>
  <c r="BT133" i="40"/>
  <c r="BR133" i="40"/>
  <c r="BQ133" i="40"/>
  <c r="BP133" i="40"/>
  <c r="AV133" i="40"/>
  <c r="AT133" i="40"/>
  <c r="AR133" i="40"/>
  <c r="AS133" i="40"/>
  <c r="AB133" i="40"/>
  <c r="Y133" i="40"/>
  <c r="Z133" i="40"/>
  <c r="X133" i="40"/>
  <c r="CR132" i="40"/>
  <c r="CP132" i="40"/>
  <c r="CO132" i="40"/>
  <c r="CN132" i="40"/>
  <c r="BT132" i="40"/>
  <c r="BR132" i="40"/>
  <c r="BQ132" i="40"/>
  <c r="BP132" i="40"/>
  <c r="AV132" i="40"/>
  <c r="AS132" i="40"/>
  <c r="AR132" i="40"/>
  <c r="AT132" i="40"/>
  <c r="AB132" i="40"/>
  <c r="Z132" i="40"/>
  <c r="X132" i="40"/>
  <c r="Y132" i="40"/>
  <c r="CR131" i="40"/>
  <c r="CP131" i="40"/>
  <c r="CO131" i="40"/>
  <c r="CN131" i="40"/>
  <c r="BT131" i="40"/>
  <c r="BR131" i="40"/>
  <c r="BQ131" i="40"/>
  <c r="BP131" i="40"/>
  <c r="AV131" i="40"/>
  <c r="AR131" i="40"/>
  <c r="AT131" i="40"/>
  <c r="AS131" i="40"/>
  <c r="AB131" i="40"/>
  <c r="Y131" i="40"/>
  <c r="Z131" i="40"/>
  <c r="X131" i="40"/>
  <c r="CR130" i="40"/>
  <c r="CP130" i="40"/>
  <c r="CO130" i="40"/>
  <c r="CN130" i="40"/>
  <c r="BT130" i="40"/>
  <c r="BR130" i="40"/>
  <c r="BQ130" i="40"/>
  <c r="BP130" i="40"/>
  <c r="AV130" i="40"/>
  <c r="AT130" i="40"/>
  <c r="AS130" i="40"/>
  <c r="AR130" i="40"/>
  <c r="AB130" i="40"/>
  <c r="X130" i="40"/>
  <c r="Z130" i="40"/>
  <c r="Y130" i="40"/>
  <c r="CR129" i="40"/>
  <c r="CP129" i="40"/>
  <c r="CO129" i="40"/>
  <c r="CN129" i="40"/>
  <c r="BT129" i="40"/>
  <c r="BR129" i="40"/>
  <c r="BQ129" i="40"/>
  <c r="BP129" i="40"/>
  <c r="AV129" i="40"/>
  <c r="AT129" i="40"/>
  <c r="AS129" i="40"/>
  <c r="AR129" i="40"/>
  <c r="AB129" i="40"/>
  <c r="Z129" i="40"/>
  <c r="Y129" i="40"/>
  <c r="X129" i="40"/>
  <c r="CR128" i="40"/>
  <c r="CP128" i="40"/>
  <c r="CO128" i="40"/>
  <c r="CN128" i="40"/>
  <c r="BT128" i="40"/>
  <c r="BR128" i="40"/>
  <c r="BQ128" i="40"/>
  <c r="BP128" i="40"/>
  <c r="AV128" i="40"/>
  <c r="AT128" i="40"/>
  <c r="AS128" i="40"/>
  <c r="AR128" i="40"/>
  <c r="AB128" i="40"/>
  <c r="Z128" i="40"/>
  <c r="Y128" i="40"/>
  <c r="X128" i="40"/>
  <c r="CR127" i="40"/>
  <c r="CP127" i="40"/>
  <c r="CO127" i="40"/>
  <c r="CN127" i="40"/>
  <c r="BT127" i="40"/>
  <c r="BR127" i="40"/>
  <c r="BQ127" i="40"/>
  <c r="BP127" i="40"/>
  <c r="AV127" i="40"/>
  <c r="AT127" i="40"/>
  <c r="AS127" i="40"/>
  <c r="AR127" i="40"/>
  <c r="AB127" i="40"/>
  <c r="Z127" i="40"/>
  <c r="Y127" i="40"/>
  <c r="X127" i="40"/>
  <c r="CR126" i="40"/>
  <c r="CP126" i="40"/>
  <c r="CO126" i="40"/>
  <c r="CN126" i="40"/>
  <c r="BT126" i="40"/>
  <c r="BR126" i="40"/>
  <c r="BQ126" i="40"/>
  <c r="BP126" i="40"/>
  <c r="AV126" i="40"/>
  <c r="AS126" i="40"/>
  <c r="AR126" i="40"/>
  <c r="AT126" i="40"/>
  <c r="AB126" i="40"/>
  <c r="Z126" i="40"/>
  <c r="Y126" i="40"/>
  <c r="X126" i="40"/>
  <c r="CR125" i="40"/>
  <c r="CP125" i="40"/>
  <c r="CO125" i="40"/>
  <c r="CN125" i="40"/>
  <c r="BT125" i="40"/>
  <c r="BR125" i="40"/>
  <c r="BQ125" i="40"/>
  <c r="BP125" i="40"/>
  <c r="AV125" i="40"/>
  <c r="AT125" i="40"/>
  <c r="AS125" i="40"/>
  <c r="AR125" i="40"/>
  <c r="AB125" i="40"/>
  <c r="Z125" i="40"/>
  <c r="Y125" i="40"/>
  <c r="X125" i="40"/>
  <c r="CR124" i="40"/>
  <c r="CP124" i="40"/>
  <c r="CO124" i="40"/>
  <c r="CN124" i="40"/>
  <c r="BT124" i="40"/>
  <c r="BR124" i="40"/>
  <c r="BQ124" i="40"/>
  <c r="BP124" i="40"/>
  <c r="AV124" i="40"/>
  <c r="AS124" i="40"/>
  <c r="AT124" i="40"/>
  <c r="AR124" i="40"/>
  <c r="AB124" i="40"/>
  <c r="Z124" i="40"/>
  <c r="X124" i="40"/>
  <c r="Y124" i="40"/>
  <c r="CR123" i="40"/>
  <c r="CP123" i="40"/>
  <c r="CO123" i="40"/>
  <c r="CN123" i="40"/>
  <c r="BT123" i="40"/>
  <c r="BR123" i="40"/>
  <c r="BQ123" i="40"/>
  <c r="BP123" i="40"/>
  <c r="AV123" i="40"/>
  <c r="AR123" i="40"/>
  <c r="AT123" i="40"/>
  <c r="AS123" i="40"/>
  <c r="AB123" i="40"/>
  <c r="Y123" i="40"/>
  <c r="Z123" i="40"/>
  <c r="X123" i="40"/>
  <c r="CR122" i="40"/>
  <c r="CP122" i="40"/>
  <c r="CO122" i="40"/>
  <c r="CN122" i="40"/>
  <c r="BT122" i="40"/>
  <c r="BR122" i="40"/>
  <c r="BQ122" i="40"/>
  <c r="BP122" i="40"/>
  <c r="AV122" i="40"/>
  <c r="AT122" i="40"/>
  <c r="AS122" i="40"/>
  <c r="AR122" i="40"/>
  <c r="AB122" i="40"/>
  <c r="X122" i="40"/>
  <c r="Z122" i="40"/>
  <c r="Y122" i="40"/>
  <c r="CR121" i="40"/>
  <c r="CP121" i="40"/>
  <c r="CO121" i="40"/>
  <c r="CN121" i="40"/>
  <c r="BT121" i="40"/>
  <c r="BR121" i="40"/>
  <c r="BQ121" i="40"/>
  <c r="BP121" i="40"/>
  <c r="AV121" i="40"/>
  <c r="AT121" i="40"/>
  <c r="AS121" i="40"/>
  <c r="AR121" i="40"/>
  <c r="AB121" i="40"/>
  <c r="Z121" i="40"/>
  <c r="Y121" i="40"/>
  <c r="X121" i="40"/>
  <c r="CR120" i="40"/>
  <c r="CP120" i="40"/>
  <c r="CO120" i="40"/>
  <c r="CN120" i="40"/>
  <c r="BT120" i="40"/>
  <c r="BR120" i="40"/>
  <c r="BQ120" i="40"/>
  <c r="BP120" i="40"/>
  <c r="AV120" i="40"/>
  <c r="AT120" i="40"/>
  <c r="AS120" i="40"/>
  <c r="AR120" i="40"/>
  <c r="AB120" i="40"/>
  <c r="Z120" i="40"/>
  <c r="Y120" i="40"/>
  <c r="X120" i="40"/>
  <c r="CR119" i="40"/>
  <c r="CP119" i="40"/>
  <c r="CO119" i="40"/>
  <c r="CN119" i="40"/>
  <c r="BT119" i="40"/>
  <c r="BR119" i="40"/>
  <c r="BQ119" i="40"/>
  <c r="BP119" i="40"/>
  <c r="AV119" i="40"/>
  <c r="AT119" i="40"/>
  <c r="AS119" i="40"/>
  <c r="AR119" i="40"/>
  <c r="AB119" i="40"/>
  <c r="Z119" i="40"/>
  <c r="Y119" i="40"/>
  <c r="X119" i="40"/>
  <c r="CR118" i="40"/>
  <c r="CP118" i="40"/>
  <c r="CO118" i="40"/>
  <c r="CN118" i="40"/>
  <c r="BT118" i="40"/>
  <c r="BR118" i="40"/>
  <c r="BQ118" i="40"/>
  <c r="BP118" i="40"/>
  <c r="AV118" i="40"/>
  <c r="AT118" i="40"/>
  <c r="AS118" i="40"/>
  <c r="AR118" i="40"/>
  <c r="AB118" i="40"/>
  <c r="Z118" i="40"/>
  <c r="X118" i="40"/>
  <c r="Y118" i="40"/>
  <c r="CR117" i="40"/>
  <c r="CP117" i="40"/>
  <c r="CO117" i="40"/>
  <c r="CN117" i="40"/>
  <c r="BT117" i="40"/>
  <c r="BR117" i="40"/>
  <c r="BQ117" i="40"/>
  <c r="BP117" i="40"/>
  <c r="AV117" i="40"/>
  <c r="AT117" i="40"/>
  <c r="AS117" i="40"/>
  <c r="AR117" i="40"/>
  <c r="AB117" i="40"/>
  <c r="Y117" i="40"/>
  <c r="Z117" i="40"/>
  <c r="X117" i="40"/>
  <c r="CR116" i="40"/>
  <c r="CP116" i="40"/>
  <c r="CO116" i="40"/>
  <c r="CN116" i="40"/>
  <c r="BT116" i="40"/>
  <c r="BR116" i="40"/>
  <c r="BQ116" i="40"/>
  <c r="BP116" i="40"/>
  <c r="AV116" i="40"/>
  <c r="AS116" i="40"/>
  <c r="AT116" i="40"/>
  <c r="AR116" i="40"/>
  <c r="AB116" i="40"/>
  <c r="Z116" i="40"/>
  <c r="X116" i="40"/>
  <c r="Y116" i="40"/>
  <c r="CR115" i="40"/>
  <c r="CP115" i="40"/>
  <c r="CO115" i="40"/>
  <c r="CN115" i="40"/>
  <c r="BT115" i="40"/>
  <c r="BR115" i="40"/>
  <c r="BQ115" i="40"/>
  <c r="BP115" i="40"/>
  <c r="AV115" i="40"/>
  <c r="AR115" i="40"/>
  <c r="AT115" i="40"/>
  <c r="AS115" i="40"/>
  <c r="AB115" i="40"/>
  <c r="Y115" i="40"/>
  <c r="Z115" i="40"/>
  <c r="X115" i="40"/>
  <c r="CR114" i="40"/>
  <c r="CP114" i="40"/>
  <c r="CO114" i="40"/>
  <c r="CN114" i="40"/>
  <c r="BT114" i="40"/>
  <c r="BR114" i="40"/>
  <c r="BQ114" i="40"/>
  <c r="BP114" i="40"/>
  <c r="AV114" i="40"/>
  <c r="AT114" i="40"/>
  <c r="AS114" i="40"/>
  <c r="AR114" i="40"/>
  <c r="AB114" i="40"/>
  <c r="X114" i="40"/>
  <c r="Z114" i="40"/>
  <c r="Y114" i="40"/>
  <c r="CR113" i="40"/>
  <c r="CP113" i="40"/>
  <c r="CO113" i="40"/>
  <c r="CN113" i="40"/>
  <c r="BT113" i="40"/>
  <c r="BR113" i="40"/>
  <c r="BQ113" i="40"/>
  <c r="BP113" i="40"/>
  <c r="AV113" i="40"/>
  <c r="AT113" i="40"/>
  <c r="AS113" i="40"/>
  <c r="AR113" i="40"/>
  <c r="AB113" i="40"/>
  <c r="Z113" i="40"/>
  <c r="Y113" i="40"/>
  <c r="X113" i="40"/>
  <c r="CR112" i="40"/>
  <c r="CP112" i="40"/>
  <c r="CO112" i="40"/>
  <c r="CN112" i="40"/>
  <c r="BT112" i="40"/>
  <c r="BR112" i="40"/>
  <c r="BQ112" i="40"/>
  <c r="BP112" i="40"/>
  <c r="AV112" i="40"/>
  <c r="AT112" i="40"/>
  <c r="AS112" i="40"/>
  <c r="AR112" i="40"/>
  <c r="AB112" i="40"/>
  <c r="Z112" i="40"/>
  <c r="Y112" i="40"/>
  <c r="X112" i="40"/>
  <c r="CR111" i="40"/>
  <c r="CP111" i="40"/>
  <c r="CO111" i="40"/>
  <c r="CN111" i="40"/>
  <c r="BT111" i="40"/>
  <c r="BR111" i="40"/>
  <c r="BQ111" i="40"/>
  <c r="BP111" i="40"/>
  <c r="AV111" i="40"/>
  <c r="AT111" i="40"/>
  <c r="AS111" i="40"/>
  <c r="AR111" i="40"/>
  <c r="AB111" i="40"/>
  <c r="Z111" i="40"/>
  <c r="Y111" i="40"/>
  <c r="X111" i="40"/>
  <c r="CR110" i="40"/>
  <c r="CP110" i="40"/>
  <c r="CO110" i="40"/>
  <c r="CN110" i="40"/>
  <c r="BT110" i="40"/>
  <c r="BR110" i="40"/>
  <c r="BQ110" i="40"/>
  <c r="BP110" i="40"/>
  <c r="AV110" i="40"/>
  <c r="AT110" i="40"/>
  <c r="AS110" i="40"/>
  <c r="AR110" i="40"/>
  <c r="AB110" i="40"/>
  <c r="Z110" i="40"/>
  <c r="X110" i="40"/>
  <c r="Y110" i="40"/>
  <c r="CR109" i="40"/>
  <c r="CP109" i="40"/>
  <c r="CO109" i="40"/>
  <c r="CN109" i="40"/>
  <c r="BT109" i="40"/>
  <c r="BR109" i="40"/>
  <c r="BQ109" i="40"/>
  <c r="BP109" i="40"/>
  <c r="AV109" i="40"/>
  <c r="AT109" i="40"/>
  <c r="AS109" i="40"/>
  <c r="AR109" i="40"/>
  <c r="AB109" i="40"/>
  <c r="Z109" i="40"/>
  <c r="Y109" i="40"/>
  <c r="X109" i="40"/>
  <c r="CR108" i="40"/>
  <c r="CP108" i="40"/>
  <c r="CO108" i="40"/>
  <c r="CN108" i="40"/>
  <c r="BT108" i="40"/>
  <c r="BR108" i="40"/>
  <c r="BQ108" i="40"/>
  <c r="BP108" i="40"/>
  <c r="AV108" i="40"/>
  <c r="AS108" i="40"/>
  <c r="AT108" i="40"/>
  <c r="AR108" i="40"/>
  <c r="AB108" i="40"/>
  <c r="Z108" i="40"/>
  <c r="X108" i="40"/>
  <c r="Y108" i="40"/>
  <c r="CR107" i="40"/>
  <c r="CP107" i="40"/>
  <c r="CO107" i="40"/>
  <c r="CN107" i="40"/>
  <c r="BT107" i="40"/>
  <c r="BR107" i="40"/>
  <c r="BQ107" i="40"/>
  <c r="BP107" i="40"/>
  <c r="AV107" i="40"/>
  <c r="AR107" i="40"/>
  <c r="AT107" i="40"/>
  <c r="AS107" i="40"/>
  <c r="AB107" i="40"/>
  <c r="Y107" i="40"/>
  <c r="Z107" i="40"/>
  <c r="X107" i="40"/>
  <c r="CR106" i="40"/>
  <c r="CP106" i="40"/>
  <c r="CO106" i="40"/>
  <c r="CN106" i="40"/>
  <c r="BT106" i="40"/>
  <c r="BR106" i="40"/>
  <c r="BQ106" i="40"/>
  <c r="BP106" i="40"/>
  <c r="AV106" i="40"/>
  <c r="AT106" i="40"/>
  <c r="AS106" i="40"/>
  <c r="AR106" i="40"/>
  <c r="AB106" i="40"/>
  <c r="X106" i="40"/>
  <c r="Z106" i="40"/>
  <c r="Y106" i="40"/>
  <c r="CR105" i="40"/>
  <c r="CP105" i="40"/>
  <c r="CO105" i="40"/>
  <c r="CN105" i="40"/>
  <c r="BT105" i="40"/>
  <c r="BR105" i="40"/>
  <c r="BQ105" i="40"/>
  <c r="BP105" i="40"/>
  <c r="AV105" i="40"/>
  <c r="AT105" i="40"/>
  <c r="AS105" i="40"/>
  <c r="AR105" i="40"/>
  <c r="AB105" i="40"/>
  <c r="Z105" i="40"/>
  <c r="Y105" i="40"/>
  <c r="X105" i="40"/>
  <c r="CR104" i="40"/>
  <c r="CP104" i="40"/>
  <c r="CO104" i="40"/>
  <c r="CN104" i="40"/>
  <c r="BT104" i="40"/>
  <c r="BR104" i="40"/>
  <c r="BQ104" i="40"/>
  <c r="BP104" i="40"/>
  <c r="AV104" i="40"/>
  <c r="AT104" i="40"/>
  <c r="AS104" i="40"/>
  <c r="AR104" i="40"/>
  <c r="AB104" i="40"/>
  <c r="Z104" i="40"/>
  <c r="Y104" i="40"/>
  <c r="X104" i="40"/>
  <c r="CR103" i="40"/>
  <c r="CP103" i="40"/>
  <c r="CO103" i="40"/>
  <c r="CN103" i="40"/>
  <c r="BT103" i="40"/>
  <c r="BR103" i="40"/>
  <c r="BQ103" i="40"/>
  <c r="BP103" i="40"/>
  <c r="AV103" i="40"/>
  <c r="AT103" i="40"/>
  <c r="AS103" i="40"/>
  <c r="AR103" i="40"/>
  <c r="AB103" i="40"/>
  <c r="Z103" i="40"/>
  <c r="Y103" i="40"/>
  <c r="X103" i="40"/>
  <c r="CR102" i="40"/>
  <c r="CP102" i="40"/>
  <c r="CO102" i="40"/>
  <c r="CN102" i="40"/>
  <c r="BT102" i="40"/>
  <c r="BR102" i="40"/>
  <c r="BQ102" i="40"/>
  <c r="BP102" i="40"/>
  <c r="AV102" i="40"/>
  <c r="AT102" i="40"/>
  <c r="AS102" i="40"/>
  <c r="AR102" i="40"/>
  <c r="AB102" i="40"/>
  <c r="Z102" i="40"/>
  <c r="Y102" i="40"/>
  <c r="X102" i="40"/>
  <c r="CR101" i="40"/>
  <c r="CP101" i="40"/>
  <c r="CO101" i="40"/>
  <c r="CN101" i="40"/>
  <c r="BT101" i="40"/>
  <c r="BR101" i="40"/>
  <c r="BQ101" i="40"/>
  <c r="BP101" i="40"/>
  <c r="AV101" i="40"/>
  <c r="AT101" i="40"/>
  <c r="AS101" i="40"/>
  <c r="AR101" i="40"/>
  <c r="AB101" i="40"/>
  <c r="Y101" i="40"/>
  <c r="X101" i="40"/>
  <c r="Z101" i="40"/>
  <c r="CR100" i="40"/>
  <c r="CP100" i="40"/>
  <c r="CO100" i="40"/>
  <c r="CN100" i="40"/>
  <c r="BT100" i="40"/>
  <c r="BR100" i="40"/>
  <c r="BQ100" i="40"/>
  <c r="BP100" i="40"/>
  <c r="AV100" i="40"/>
  <c r="AS100" i="40"/>
  <c r="AR100" i="40"/>
  <c r="AT100" i="40"/>
  <c r="AB100" i="40"/>
  <c r="Z100" i="40"/>
  <c r="X100" i="40"/>
  <c r="Y100" i="40"/>
  <c r="CR99" i="40"/>
  <c r="CP99" i="40"/>
  <c r="CO99" i="40"/>
  <c r="CN99" i="40"/>
  <c r="BT99" i="40"/>
  <c r="BR99" i="40"/>
  <c r="BQ99" i="40"/>
  <c r="BP99" i="40"/>
  <c r="AV99" i="40"/>
  <c r="AT99" i="40"/>
  <c r="AS99" i="40"/>
  <c r="AR99" i="40"/>
  <c r="AB99" i="40"/>
  <c r="Z99" i="40"/>
  <c r="Y99" i="40"/>
  <c r="X99" i="40"/>
  <c r="CR98" i="40"/>
  <c r="CP98" i="40"/>
  <c r="CO98" i="40"/>
  <c r="CN98" i="40"/>
  <c r="BT98" i="40"/>
  <c r="BR98" i="40"/>
  <c r="BQ98" i="40"/>
  <c r="BP98" i="40"/>
  <c r="AV98" i="40"/>
  <c r="AT98" i="40"/>
  <c r="AS98" i="40"/>
  <c r="AR98" i="40"/>
  <c r="AB98" i="40"/>
  <c r="Z98" i="40"/>
  <c r="Y98" i="40"/>
  <c r="X98" i="40"/>
  <c r="CR97" i="40"/>
  <c r="CP97" i="40"/>
  <c r="CO97" i="40"/>
  <c r="CN97" i="40"/>
  <c r="BT97" i="40"/>
  <c r="BR97" i="40"/>
  <c r="BQ97" i="40"/>
  <c r="BP97" i="40"/>
  <c r="AV97" i="40"/>
  <c r="AT97" i="40"/>
  <c r="AS97" i="40"/>
  <c r="AR97" i="40"/>
  <c r="AB97" i="40"/>
  <c r="Z97" i="40"/>
  <c r="Y97" i="40"/>
  <c r="X97" i="40"/>
  <c r="CR96" i="40"/>
  <c r="CP96" i="40"/>
  <c r="CO96" i="40"/>
  <c r="CN96" i="40"/>
  <c r="BT96" i="40"/>
  <c r="BR96" i="40"/>
  <c r="BQ96" i="40"/>
  <c r="BP96" i="40"/>
  <c r="AV96" i="40"/>
  <c r="AS96" i="40"/>
  <c r="AR96" i="40"/>
  <c r="AT96" i="40"/>
  <c r="AB96" i="40"/>
  <c r="Z96" i="40"/>
  <c r="Y96" i="40"/>
  <c r="X96" i="40"/>
  <c r="CR95" i="40"/>
  <c r="CP95" i="40"/>
  <c r="CO95" i="40"/>
  <c r="CN95" i="40"/>
  <c r="BT95" i="40"/>
  <c r="BR95" i="40"/>
  <c r="BQ95" i="40"/>
  <c r="BP95" i="40"/>
  <c r="AV95" i="40"/>
  <c r="AR95" i="40"/>
  <c r="AT95" i="40"/>
  <c r="AS95" i="40"/>
  <c r="AB95" i="40"/>
  <c r="Y95" i="40"/>
  <c r="X95" i="40"/>
  <c r="Z95" i="40"/>
  <c r="CR94" i="40"/>
  <c r="CP94" i="40"/>
  <c r="CO94" i="40"/>
  <c r="CN94" i="40"/>
  <c r="BT94" i="40"/>
  <c r="BR94" i="40"/>
  <c r="BQ94" i="40"/>
  <c r="BP94" i="40"/>
  <c r="AV94" i="40"/>
  <c r="AT94" i="40"/>
  <c r="AS94" i="40"/>
  <c r="AR94" i="40"/>
  <c r="AB94" i="40"/>
  <c r="X94" i="40"/>
  <c r="Z94" i="40"/>
  <c r="Y94" i="40"/>
  <c r="CR93" i="40"/>
  <c r="CP93" i="40"/>
  <c r="CO93" i="40"/>
  <c r="CN93" i="40"/>
  <c r="BT93" i="40"/>
  <c r="BR93" i="40"/>
  <c r="BQ93" i="40"/>
  <c r="BP93" i="40"/>
  <c r="AV93" i="40"/>
  <c r="AT93" i="40"/>
  <c r="AS93" i="40"/>
  <c r="AR93" i="40"/>
  <c r="AB93" i="40"/>
  <c r="Z93" i="40"/>
  <c r="Y93" i="40"/>
  <c r="X93" i="40"/>
  <c r="CR92" i="40"/>
  <c r="CP92" i="40"/>
  <c r="CO92" i="40"/>
  <c r="CN92" i="40"/>
  <c r="BT92" i="40"/>
  <c r="BR92" i="40"/>
  <c r="BQ92" i="40"/>
  <c r="BP92" i="40"/>
  <c r="AV92" i="40"/>
  <c r="AT92" i="40"/>
  <c r="AS92" i="40"/>
  <c r="AR92" i="40"/>
  <c r="AB92" i="40"/>
  <c r="Z92" i="40"/>
  <c r="Y92" i="40"/>
  <c r="X92" i="40"/>
  <c r="CR91" i="40"/>
  <c r="CP91" i="40"/>
  <c r="CO91" i="40"/>
  <c r="CN91" i="40"/>
  <c r="BT91" i="40"/>
  <c r="BR91" i="40"/>
  <c r="BQ91" i="40"/>
  <c r="BP91" i="40"/>
  <c r="AV91" i="40"/>
  <c r="AT91" i="40"/>
  <c r="AS91" i="40"/>
  <c r="AR91" i="40"/>
  <c r="AB91" i="40"/>
  <c r="Z91" i="40"/>
  <c r="Y91" i="40"/>
  <c r="X91" i="40"/>
  <c r="CR90" i="40"/>
  <c r="CP90" i="40"/>
  <c r="CO90" i="40"/>
  <c r="CN90" i="40"/>
  <c r="BT90" i="40"/>
  <c r="BR90" i="40"/>
  <c r="BQ90" i="40"/>
  <c r="BP90" i="40"/>
  <c r="AV90" i="40"/>
  <c r="AT90" i="40"/>
  <c r="AS90" i="40"/>
  <c r="AR90" i="40"/>
  <c r="AB90" i="40"/>
  <c r="Z90" i="40"/>
  <c r="Y90" i="40"/>
  <c r="X90" i="40"/>
  <c r="CR89" i="40"/>
  <c r="CP89" i="40"/>
  <c r="CO89" i="40"/>
  <c r="CN89" i="40"/>
  <c r="BT89" i="40"/>
  <c r="BR89" i="40"/>
  <c r="BQ89" i="40"/>
  <c r="BP89" i="40"/>
  <c r="AV89" i="40"/>
  <c r="AT89" i="40"/>
  <c r="AS89" i="40"/>
  <c r="AR89" i="40"/>
  <c r="AB89" i="40"/>
  <c r="Z89" i="40"/>
  <c r="Y89" i="40"/>
  <c r="X89" i="40"/>
  <c r="CR88" i="40"/>
  <c r="CP88" i="40"/>
  <c r="CO88" i="40"/>
  <c r="CN88" i="40"/>
  <c r="BT88" i="40"/>
  <c r="BR88" i="40"/>
  <c r="BQ88" i="40"/>
  <c r="BP88" i="40"/>
  <c r="AV88" i="40"/>
  <c r="AS88" i="40"/>
  <c r="AR88" i="40"/>
  <c r="AT88" i="40"/>
  <c r="AB88" i="40"/>
  <c r="Z88" i="40"/>
  <c r="Y88" i="40"/>
  <c r="X88" i="40"/>
  <c r="CR87" i="40"/>
  <c r="CP87" i="40"/>
  <c r="CO87" i="40"/>
  <c r="CN87" i="40"/>
  <c r="BT87" i="40"/>
  <c r="BR87" i="40"/>
  <c r="BQ87" i="40"/>
  <c r="BP87" i="40"/>
  <c r="AV87" i="40"/>
  <c r="AR87" i="40"/>
  <c r="AT87" i="40"/>
  <c r="AS87" i="40"/>
  <c r="AB87" i="40"/>
  <c r="Y87" i="40"/>
  <c r="X87" i="40"/>
  <c r="Z87" i="40"/>
  <c r="CR86" i="40"/>
  <c r="CP86" i="40"/>
  <c r="CO86" i="40"/>
  <c r="CN86" i="40"/>
  <c r="BT86" i="40"/>
  <c r="BR86" i="40"/>
  <c r="BQ86" i="40"/>
  <c r="BP86" i="40"/>
  <c r="AV86" i="40"/>
  <c r="AT86" i="40"/>
  <c r="AS86" i="40"/>
  <c r="AR86" i="40"/>
  <c r="AB86" i="40"/>
  <c r="X86" i="40"/>
  <c r="Z86" i="40"/>
  <c r="Y86" i="40"/>
  <c r="CR85" i="40"/>
  <c r="CP85" i="40"/>
  <c r="CO85" i="40"/>
  <c r="CN85" i="40"/>
  <c r="BT85" i="40"/>
  <c r="BR85" i="40"/>
  <c r="BQ85" i="40"/>
  <c r="BP85" i="40"/>
  <c r="AV85" i="40"/>
  <c r="AT85" i="40"/>
  <c r="AS85" i="40"/>
  <c r="AR85" i="40"/>
  <c r="AB85" i="40"/>
  <c r="Z85" i="40"/>
  <c r="Y85" i="40"/>
  <c r="X85" i="40"/>
  <c r="CR84" i="40"/>
  <c r="CP84" i="40"/>
  <c r="CO84" i="40"/>
  <c r="CN84" i="40"/>
  <c r="BT84" i="40"/>
  <c r="BR84" i="40"/>
  <c r="BQ84" i="40"/>
  <c r="BP84" i="40"/>
  <c r="AV84" i="40"/>
  <c r="AT84" i="40"/>
  <c r="AS84" i="40"/>
  <c r="AR84" i="40"/>
  <c r="AB84" i="40"/>
  <c r="Z84" i="40"/>
  <c r="Y84" i="40"/>
  <c r="X84" i="40"/>
  <c r="CR83" i="40"/>
  <c r="CP83" i="40"/>
  <c r="CO83" i="40"/>
  <c r="CN83" i="40"/>
  <c r="BT83" i="40"/>
  <c r="BR83" i="40"/>
  <c r="BQ83" i="40"/>
  <c r="BP83" i="40"/>
  <c r="AV83" i="40"/>
  <c r="AT83" i="40"/>
  <c r="AS83" i="40"/>
  <c r="AR83" i="40"/>
  <c r="AB83" i="40"/>
  <c r="Z83" i="40"/>
  <c r="Y83" i="40"/>
  <c r="X83" i="40"/>
  <c r="CR82" i="40"/>
  <c r="CP82" i="40"/>
  <c r="CO82" i="40"/>
  <c r="CN82" i="40"/>
  <c r="BT82" i="40"/>
  <c r="BR82" i="40"/>
  <c r="BQ82" i="40"/>
  <c r="BP82" i="40"/>
  <c r="AV82" i="40"/>
  <c r="AT82" i="40"/>
  <c r="AS82" i="40"/>
  <c r="AR82" i="40"/>
  <c r="AB82" i="40"/>
  <c r="Z82" i="40"/>
  <c r="Y82" i="40"/>
  <c r="X82" i="40"/>
  <c r="CR81" i="40"/>
  <c r="CP81" i="40"/>
  <c r="CO81" i="40"/>
  <c r="CN81" i="40"/>
  <c r="BT81" i="40"/>
  <c r="BR81" i="40"/>
  <c r="BQ81" i="40"/>
  <c r="BP81" i="40"/>
  <c r="AV81" i="40"/>
  <c r="AT81" i="40"/>
  <c r="AS81" i="40"/>
  <c r="AR81" i="40"/>
  <c r="AB81" i="40"/>
  <c r="Z81" i="40"/>
  <c r="Y81" i="40"/>
  <c r="X81" i="40"/>
  <c r="CR80" i="40"/>
  <c r="CP80" i="40"/>
  <c r="CO80" i="40"/>
  <c r="CN80" i="40"/>
  <c r="BT80" i="40"/>
  <c r="BR80" i="40"/>
  <c r="BQ80" i="40"/>
  <c r="BP80" i="40"/>
  <c r="AV80" i="40"/>
  <c r="AS80" i="40"/>
  <c r="AR80" i="40"/>
  <c r="AT80" i="40"/>
  <c r="AB80" i="40"/>
  <c r="Z80" i="40"/>
  <c r="Y80" i="40"/>
  <c r="X80" i="40"/>
  <c r="CR79" i="40"/>
  <c r="CP79" i="40"/>
  <c r="CO79" i="40"/>
  <c r="CN79" i="40"/>
  <c r="BT79" i="40"/>
  <c r="BR79" i="40"/>
  <c r="BQ79" i="40"/>
  <c r="BP79" i="40"/>
  <c r="AV79" i="40"/>
  <c r="AR79" i="40"/>
  <c r="AT79" i="40"/>
  <c r="AS79" i="40"/>
  <c r="AB79" i="40"/>
  <c r="Y79" i="40"/>
  <c r="X79" i="40"/>
  <c r="Z79" i="40"/>
  <c r="CR78" i="40"/>
  <c r="CP78" i="40"/>
  <c r="CO78" i="40"/>
  <c r="CN78" i="40"/>
  <c r="BT78" i="40"/>
  <c r="BR78" i="40"/>
  <c r="BQ78" i="40"/>
  <c r="BP78" i="40"/>
  <c r="AV78" i="40"/>
  <c r="AT78" i="40"/>
  <c r="AS78" i="40"/>
  <c r="AR78" i="40"/>
  <c r="AB78" i="40"/>
  <c r="X78" i="40"/>
  <c r="Z78" i="40"/>
  <c r="Y78" i="40"/>
  <c r="CR77" i="40"/>
  <c r="CP77" i="40"/>
  <c r="CO77" i="40"/>
  <c r="CN77" i="40"/>
  <c r="BT77" i="40"/>
  <c r="BR77" i="40"/>
  <c r="BQ77" i="40"/>
  <c r="BP77" i="40"/>
  <c r="AV77" i="40"/>
  <c r="AT77" i="40"/>
  <c r="AS77" i="40"/>
  <c r="AR77" i="40"/>
  <c r="AB77" i="40"/>
  <c r="Z77" i="40"/>
  <c r="Y77" i="40"/>
  <c r="X77" i="40"/>
  <c r="CR76" i="40"/>
  <c r="CP76" i="40"/>
  <c r="CO76" i="40"/>
  <c r="CN76" i="40"/>
  <c r="BT76" i="40"/>
  <c r="BR76" i="40"/>
  <c r="BQ76" i="40"/>
  <c r="BP76" i="40"/>
  <c r="AV76" i="40"/>
  <c r="AT76" i="40"/>
  <c r="AS76" i="40"/>
  <c r="AR76" i="40"/>
  <c r="AB76" i="40"/>
  <c r="Z76" i="40"/>
  <c r="Y76" i="40"/>
  <c r="X76" i="40"/>
  <c r="CR75" i="40"/>
  <c r="CP75" i="40"/>
  <c r="CO75" i="40"/>
  <c r="CN75" i="40"/>
  <c r="BT75" i="40"/>
  <c r="BR75" i="40"/>
  <c r="BQ75" i="40"/>
  <c r="BP75" i="40"/>
  <c r="AV75" i="40"/>
  <c r="AT75" i="40"/>
  <c r="AS75" i="40"/>
  <c r="AR75" i="40"/>
  <c r="AB75" i="40"/>
  <c r="Z75" i="40"/>
  <c r="Y75" i="40"/>
  <c r="X75" i="40"/>
  <c r="CR74" i="40"/>
  <c r="CP74" i="40"/>
  <c r="CO74" i="40"/>
  <c r="CN74" i="40"/>
  <c r="BT74" i="40"/>
  <c r="BR74" i="40"/>
  <c r="BQ74" i="40"/>
  <c r="BP74" i="40"/>
  <c r="AV74" i="40"/>
  <c r="AT74" i="40"/>
  <c r="AS74" i="40"/>
  <c r="AR74" i="40"/>
  <c r="AB74" i="40"/>
  <c r="Z74" i="40"/>
  <c r="Y74" i="40"/>
  <c r="X74" i="40"/>
  <c r="CR73" i="40"/>
  <c r="CP73" i="40"/>
  <c r="CO73" i="40"/>
  <c r="CN73" i="40"/>
  <c r="BT73" i="40"/>
  <c r="BR73" i="40"/>
  <c r="BQ73" i="40"/>
  <c r="BP73" i="40"/>
  <c r="AV73" i="40"/>
  <c r="AT73" i="40"/>
  <c r="AS73" i="40"/>
  <c r="AR73" i="40"/>
  <c r="AB73" i="40"/>
  <c r="Z73" i="40"/>
  <c r="Y73" i="40"/>
  <c r="X73" i="40"/>
  <c r="CR72" i="40"/>
  <c r="CP72" i="40"/>
  <c r="CO72" i="40"/>
  <c r="CN72" i="40"/>
  <c r="BT72" i="40"/>
  <c r="BR72" i="40"/>
  <c r="BQ72" i="40"/>
  <c r="BP72" i="40"/>
  <c r="AV72" i="40"/>
  <c r="AT72" i="40"/>
  <c r="AS72" i="40"/>
  <c r="AR72" i="40"/>
  <c r="AB72" i="40"/>
  <c r="Z72" i="40"/>
  <c r="Y72" i="40"/>
  <c r="X72" i="40"/>
  <c r="CR71" i="40"/>
  <c r="CP71" i="40"/>
  <c r="CO71" i="40"/>
  <c r="CN71" i="40"/>
  <c r="BT71" i="40"/>
  <c r="BR71" i="40"/>
  <c r="BQ71" i="40"/>
  <c r="BP71" i="40"/>
  <c r="AV71" i="40"/>
  <c r="AR71" i="40"/>
  <c r="AT71" i="40"/>
  <c r="AS71" i="40"/>
  <c r="AB71" i="40"/>
  <c r="Y71" i="40"/>
  <c r="X71" i="40"/>
  <c r="Z71" i="40"/>
  <c r="CR70" i="40"/>
  <c r="CP70" i="40"/>
  <c r="CO70" i="40"/>
  <c r="CN70" i="40"/>
  <c r="BT70" i="40"/>
  <c r="BR70" i="40"/>
  <c r="BQ70" i="40"/>
  <c r="BP70" i="40"/>
  <c r="AV70" i="40"/>
  <c r="AT70" i="40"/>
  <c r="AS70" i="40"/>
  <c r="AR70" i="40"/>
  <c r="AB70" i="40"/>
  <c r="X70" i="40"/>
  <c r="Z70" i="40"/>
  <c r="Y70" i="40"/>
  <c r="CR69" i="40"/>
  <c r="CP69" i="40"/>
  <c r="CO69" i="40"/>
  <c r="CN69" i="40"/>
  <c r="BT69" i="40"/>
  <c r="BR69" i="40"/>
  <c r="BQ69" i="40"/>
  <c r="BP69" i="40"/>
  <c r="AV69" i="40"/>
  <c r="AT69" i="40"/>
  <c r="AS69" i="40"/>
  <c r="AR69" i="40"/>
  <c r="AB69" i="40"/>
  <c r="Z69" i="40"/>
  <c r="Y69" i="40"/>
  <c r="X69" i="40"/>
  <c r="CR68" i="40"/>
  <c r="CP68" i="40"/>
  <c r="CO68" i="40"/>
  <c r="CN68" i="40"/>
  <c r="BT68" i="40"/>
  <c r="BR68" i="40"/>
  <c r="BQ68" i="40"/>
  <c r="BP68" i="40"/>
  <c r="AV68" i="40"/>
  <c r="AT68" i="40"/>
  <c r="AS68" i="40"/>
  <c r="AR68" i="40"/>
  <c r="AB68" i="40"/>
  <c r="Z68" i="40"/>
  <c r="Y68" i="40"/>
  <c r="X68" i="40"/>
  <c r="CR67" i="40"/>
  <c r="CP67" i="40"/>
  <c r="CO67" i="40"/>
  <c r="CN67" i="40"/>
  <c r="BT67" i="40"/>
  <c r="BR67" i="40"/>
  <c r="BQ67" i="40"/>
  <c r="BP67" i="40"/>
  <c r="AV67" i="40"/>
  <c r="AT67" i="40"/>
  <c r="AS67" i="40"/>
  <c r="AR67" i="40"/>
  <c r="AB67" i="40"/>
  <c r="Z67" i="40"/>
  <c r="Y67" i="40"/>
  <c r="X67" i="40"/>
  <c r="CR66" i="40"/>
  <c r="CP66" i="40"/>
  <c r="CO66" i="40"/>
  <c r="CN66" i="40"/>
  <c r="BT66" i="40"/>
  <c r="BR66" i="40"/>
  <c r="BQ66" i="40"/>
  <c r="BP66" i="40"/>
  <c r="AV66" i="40"/>
  <c r="AT66" i="40"/>
  <c r="AS66" i="40"/>
  <c r="AR66" i="40"/>
  <c r="AB66" i="40"/>
  <c r="Z66" i="40"/>
  <c r="Y66" i="40"/>
  <c r="X66" i="40"/>
  <c r="CR65" i="40"/>
  <c r="CP65" i="40"/>
  <c r="CO65" i="40"/>
  <c r="CN65" i="40"/>
  <c r="BT65" i="40"/>
  <c r="BR65" i="40"/>
  <c r="BQ65" i="40"/>
  <c r="BP65" i="40"/>
  <c r="AV65" i="40"/>
  <c r="AT65" i="40"/>
  <c r="AS65" i="40"/>
  <c r="AR65" i="40"/>
  <c r="AB65" i="40"/>
  <c r="Z65" i="40"/>
  <c r="Y65" i="40"/>
  <c r="X65" i="40"/>
  <c r="CR64" i="40"/>
  <c r="CP64" i="40"/>
  <c r="CO64" i="40"/>
  <c r="CN64" i="40"/>
  <c r="BT64" i="40"/>
  <c r="BR64" i="40"/>
  <c r="BQ64" i="40"/>
  <c r="BP64" i="40"/>
  <c r="AV64" i="40"/>
  <c r="AT64" i="40"/>
  <c r="AS64" i="40"/>
  <c r="AR64" i="40"/>
  <c r="AB64" i="40"/>
  <c r="Z64" i="40"/>
  <c r="Y64" i="40"/>
  <c r="X64" i="40"/>
  <c r="CR63" i="40"/>
  <c r="CP63" i="40"/>
  <c r="CO63" i="40"/>
  <c r="CN63" i="40"/>
  <c r="BT63" i="40"/>
  <c r="BR63" i="40"/>
  <c r="BQ63" i="40"/>
  <c r="BP63" i="40"/>
  <c r="AV63" i="40"/>
  <c r="AR63" i="40"/>
  <c r="AT63" i="40"/>
  <c r="AS63" i="40"/>
  <c r="AB63" i="40"/>
  <c r="Y63" i="40"/>
  <c r="X63" i="40"/>
  <c r="Z63" i="40"/>
  <c r="CR62" i="40"/>
  <c r="CP62" i="40"/>
  <c r="CO62" i="40"/>
  <c r="CN62" i="40"/>
  <c r="BT62" i="40"/>
  <c r="BR62" i="40"/>
  <c r="BQ62" i="40"/>
  <c r="BP62" i="40"/>
  <c r="AV62" i="40"/>
  <c r="AT62" i="40"/>
  <c r="AS62" i="40"/>
  <c r="AR62" i="40"/>
  <c r="AB62" i="40"/>
  <c r="X62" i="40"/>
  <c r="Z62" i="40"/>
  <c r="Y62" i="40"/>
  <c r="CR61" i="40"/>
  <c r="CP61" i="40"/>
  <c r="CO61" i="40"/>
  <c r="CN61" i="40"/>
  <c r="BT61" i="40"/>
  <c r="BR61" i="40"/>
  <c r="BQ61" i="40"/>
  <c r="BP61" i="40"/>
  <c r="AV61" i="40"/>
  <c r="AT61" i="40"/>
  <c r="AS61" i="40"/>
  <c r="AR61" i="40"/>
  <c r="AB61" i="40"/>
  <c r="Z61" i="40"/>
  <c r="Y61" i="40"/>
  <c r="X61" i="40"/>
  <c r="CR60" i="40"/>
  <c r="CP60" i="40"/>
  <c r="CO60" i="40"/>
  <c r="CN60" i="40"/>
  <c r="BT60" i="40"/>
  <c r="BR60" i="40"/>
  <c r="BQ60" i="40"/>
  <c r="BP60" i="40"/>
  <c r="AV60" i="40"/>
  <c r="AT60" i="40"/>
  <c r="AS60" i="40"/>
  <c r="AR60" i="40"/>
  <c r="AB60" i="40"/>
  <c r="Z60" i="40"/>
  <c r="Y60" i="40"/>
  <c r="X60" i="40"/>
  <c r="CR59" i="40"/>
  <c r="CP59" i="40"/>
  <c r="CO59" i="40"/>
  <c r="CN59" i="40"/>
  <c r="BT59" i="40"/>
  <c r="BR59" i="40"/>
  <c r="BQ59" i="40"/>
  <c r="BP59" i="40"/>
  <c r="AV59" i="40"/>
  <c r="AT59" i="40"/>
  <c r="AS59" i="40"/>
  <c r="AR59" i="40"/>
  <c r="AB59" i="40"/>
  <c r="Z59" i="40"/>
  <c r="Y59" i="40"/>
  <c r="X59" i="40"/>
  <c r="CR58" i="40"/>
  <c r="CP58" i="40"/>
  <c r="CO58" i="40"/>
  <c r="CN58" i="40"/>
  <c r="BT58" i="40"/>
  <c r="BR58" i="40"/>
  <c r="BQ58" i="40"/>
  <c r="BP58" i="40"/>
  <c r="AV58" i="40"/>
  <c r="AT58" i="40"/>
  <c r="AS58" i="40"/>
  <c r="AR58" i="40"/>
  <c r="AB58" i="40"/>
  <c r="Z58" i="40"/>
  <c r="Y58" i="40"/>
  <c r="X58" i="40"/>
  <c r="CR57" i="40"/>
  <c r="CP57" i="40"/>
  <c r="CO57" i="40"/>
  <c r="CN57" i="40"/>
  <c r="BT57" i="40"/>
  <c r="BR57" i="40"/>
  <c r="BQ57" i="40"/>
  <c r="BP57" i="40"/>
  <c r="AV57" i="40"/>
  <c r="AT57" i="40"/>
  <c r="AS57" i="40"/>
  <c r="AR57" i="40"/>
  <c r="AB57" i="40"/>
  <c r="Z57" i="40"/>
  <c r="Y57" i="40"/>
  <c r="X57" i="40"/>
  <c r="CR56" i="40"/>
  <c r="CP56" i="40"/>
  <c r="CO56" i="40"/>
  <c r="CN56" i="40"/>
  <c r="BT56" i="40"/>
  <c r="BR56" i="40"/>
  <c r="BQ56" i="40"/>
  <c r="BP56" i="40"/>
  <c r="AV56" i="40"/>
  <c r="AS56" i="40"/>
  <c r="AR56" i="40"/>
  <c r="AT56" i="40"/>
  <c r="AB56" i="40"/>
  <c r="Z56" i="40"/>
  <c r="Y56" i="40"/>
  <c r="X56" i="40"/>
  <c r="CR55" i="40"/>
  <c r="CP55" i="40"/>
  <c r="CO55" i="40"/>
  <c r="CN55" i="40"/>
  <c r="BT55" i="40"/>
  <c r="BR55" i="40"/>
  <c r="BQ55" i="40"/>
  <c r="BP55" i="40"/>
  <c r="AV55" i="40"/>
  <c r="AR55" i="40"/>
  <c r="AT55" i="40"/>
  <c r="AS55" i="40"/>
  <c r="AB55" i="40"/>
  <c r="Y55" i="40"/>
  <c r="X55" i="40"/>
  <c r="Z55" i="40"/>
  <c r="CR54" i="40"/>
  <c r="CP54" i="40"/>
  <c r="CO54" i="40"/>
  <c r="CN54" i="40"/>
  <c r="BT54" i="40"/>
  <c r="BR54" i="40"/>
  <c r="BQ54" i="40"/>
  <c r="BP54" i="40"/>
  <c r="AV54" i="40"/>
  <c r="AT54" i="40"/>
  <c r="AS54" i="40"/>
  <c r="AR54" i="40"/>
  <c r="AB54" i="40"/>
  <c r="X54" i="40"/>
  <c r="Z54" i="40"/>
  <c r="Y54" i="40"/>
  <c r="CR53" i="40"/>
  <c r="CP53" i="40"/>
  <c r="CO53" i="40"/>
  <c r="CN53" i="40"/>
  <c r="BT53" i="40"/>
  <c r="BR53" i="40"/>
  <c r="BQ53" i="40"/>
  <c r="BP53" i="40"/>
  <c r="AV53" i="40"/>
  <c r="AT53" i="40"/>
  <c r="AS53" i="40"/>
  <c r="AR53" i="40"/>
  <c r="AB53" i="40"/>
  <c r="Z53" i="40"/>
  <c r="Y53" i="40"/>
  <c r="X53" i="40"/>
  <c r="CR52" i="40"/>
  <c r="CP52" i="40"/>
  <c r="CO52" i="40"/>
  <c r="CN52" i="40"/>
  <c r="BT52" i="40"/>
  <c r="BR52" i="40"/>
  <c r="BQ52" i="40"/>
  <c r="BP52" i="40"/>
  <c r="AV52" i="40"/>
  <c r="AT52" i="40"/>
  <c r="AS52" i="40"/>
  <c r="AR52" i="40"/>
  <c r="AB52" i="40"/>
  <c r="Z52" i="40"/>
  <c r="Y52" i="40"/>
  <c r="X52" i="40"/>
  <c r="CR51" i="40"/>
  <c r="CP51" i="40"/>
  <c r="CO51" i="40"/>
  <c r="CN51" i="40"/>
  <c r="BT51" i="40"/>
  <c r="BR51" i="40"/>
  <c r="BQ51" i="40"/>
  <c r="BP51" i="40"/>
  <c r="AV51" i="40"/>
  <c r="AT51" i="40"/>
  <c r="AS51" i="40"/>
  <c r="AR51" i="40"/>
  <c r="AB51" i="40"/>
  <c r="Z51" i="40"/>
  <c r="Y51" i="40"/>
  <c r="X51" i="40"/>
  <c r="CR50" i="40"/>
  <c r="CP50" i="40"/>
  <c r="CO50" i="40"/>
  <c r="CN50" i="40"/>
  <c r="BT50" i="40"/>
  <c r="BR50" i="40"/>
  <c r="BQ50" i="40"/>
  <c r="BP50" i="40"/>
  <c r="AV50" i="40"/>
  <c r="AT50" i="40"/>
  <c r="AS50" i="40"/>
  <c r="AR50" i="40"/>
  <c r="AB50" i="40"/>
  <c r="Z50" i="40"/>
  <c r="Y50" i="40"/>
  <c r="X50" i="40"/>
  <c r="CR49" i="40"/>
  <c r="CP49" i="40"/>
  <c r="CO49" i="40"/>
  <c r="CN49" i="40"/>
  <c r="BT49" i="40"/>
  <c r="BR49" i="40"/>
  <c r="BQ49" i="40"/>
  <c r="BP49" i="40"/>
  <c r="AV49" i="40"/>
  <c r="AT49" i="40"/>
  <c r="AS49" i="40"/>
  <c r="AR49" i="40"/>
  <c r="AB49" i="40"/>
  <c r="Z49" i="40"/>
  <c r="Y49" i="40"/>
  <c r="X49" i="40"/>
  <c r="CR48" i="40"/>
  <c r="CP48" i="40"/>
  <c r="CO48" i="40"/>
  <c r="CN48" i="40"/>
  <c r="BT48" i="40"/>
  <c r="BR48" i="40"/>
  <c r="BQ48" i="40"/>
  <c r="BP48" i="40"/>
  <c r="AV48" i="40"/>
  <c r="AS48" i="40"/>
  <c r="AR48" i="40"/>
  <c r="AT48" i="40"/>
  <c r="AB48" i="40"/>
  <c r="Z48" i="40"/>
  <c r="Y48" i="40"/>
  <c r="X48" i="40"/>
  <c r="CR47" i="40"/>
  <c r="CP47" i="40"/>
  <c r="CO47" i="40"/>
  <c r="CN47" i="40"/>
  <c r="BT47" i="40"/>
  <c r="BR47" i="40"/>
  <c r="BQ47" i="40"/>
  <c r="BP47" i="40"/>
  <c r="AV47" i="40"/>
  <c r="AR47" i="40"/>
  <c r="AT47" i="40"/>
  <c r="AS47" i="40"/>
  <c r="AB47" i="40"/>
  <c r="Y47" i="40"/>
  <c r="X47" i="40"/>
  <c r="Z47" i="40"/>
  <c r="CR46" i="40"/>
  <c r="CP46" i="40"/>
  <c r="CO46" i="40"/>
  <c r="CN46" i="40"/>
  <c r="BT46" i="40"/>
  <c r="BR46" i="40"/>
  <c r="BQ46" i="40"/>
  <c r="BP46" i="40"/>
  <c r="AV46" i="40"/>
  <c r="AT46" i="40"/>
  <c r="AS46" i="40"/>
  <c r="AR46" i="40"/>
  <c r="AB46" i="40"/>
  <c r="X46" i="40"/>
  <c r="Z46" i="40"/>
  <c r="Y46" i="40"/>
  <c r="CR45" i="40"/>
  <c r="CP45" i="40"/>
  <c r="CO45" i="40"/>
  <c r="CN45" i="40"/>
  <c r="BT45" i="40"/>
  <c r="BR45" i="40"/>
  <c r="BQ45" i="40"/>
  <c r="BP45" i="40"/>
  <c r="AV45" i="40"/>
  <c r="AT45" i="40"/>
  <c r="AS45" i="40"/>
  <c r="AR45" i="40"/>
  <c r="AB45" i="40"/>
  <c r="Z45" i="40"/>
  <c r="Y45" i="40"/>
  <c r="X45" i="40"/>
  <c r="CR44" i="40"/>
  <c r="CP44" i="40"/>
  <c r="CO44" i="40"/>
  <c r="CN44" i="40"/>
  <c r="BT44" i="40"/>
  <c r="BR44" i="40"/>
  <c r="BQ44" i="40"/>
  <c r="BP44" i="40"/>
  <c r="AV44" i="40"/>
  <c r="AT44" i="40"/>
  <c r="AS44" i="40"/>
  <c r="AR44" i="40"/>
  <c r="AB44" i="40"/>
  <c r="Z44" i="40"/>
  <c r="Y44" i="40"/>
  <c r="X44" i="40"/>
  <c r="CR43" i="40"/>
  <c r="CP43" i="40"/>
  <c r="CO43" i="40"/>
  <c r="CN43" i="40"/>
  <c r="BT43" i="40"/>
  <c r="BR43" i="40"/>
  <c r="BQ43" i="40"/>
  <c r="BP43" i="40"/>
  <c r="AV43" i="40"/>
  <c r="AT43" i="40"/>
  <c r="AS43" i="40"/>
  <c r="AR43" i="40"/>
  <c r="AB43" i="40"/>
  <c r="Z43" i="40"/>
  <c r="Y43" i="40"/>
  <c r="X43" i="40"/>
  <c r="CR42" i="40"/>
  <c r="CP42" i="40"/>
  <c r="CO42" i="40"/>
  <c r="CN42" i="40"/>
  <c r="BT42" i="40"/>
  <c r="BR42" i="40"/>
  <c r="BQ42" i="40"/>
  <c r="BP42" i="40"/>
  <c r="AV42" i="40"/>
  <c r="AT42" i="40"/>
  <c r="AS42" i="40"/>
  <c r="AR42" i="40"/>
  <c r="AB42" i="40"/>
  <c r="Z42" i="40"/>
  <c r="Y42" i="40"/>
  <c r="X42" i="40"/>
  <c r="CR41" i="40"/>
  <c r="CP41" i="40"/>
  <c r="CO41" i="40"/>
  <c r="CN41" i="40"/>
  <c r="BT41" i="40"/>
  <c r="BR41" i="40"/>
  <c r="BQ41" i="40"/>
  <c r="BP41" i="40"/>
  <c r="AV41" i="40"/>
  <c r="AT41" i="40"/>
  <c r="AS41" i="40"/>
  <c r="AR41" i="40"/>
  <c r="AB41" i="40"/>
  <c r="Z41" i="40"/>
  <c r="Y41" i="40"/>
  <c r="X41" i="40"/>
  <c r="CR40" i="40"/>
  <c r="CP40" i="40"/>
  <c r="CO40" i="40"/>
  <c r="CN40" i="40"/>
  <c r="BT40" i="40"/>
  <c r="BR40" i="40"/>
  <c r="BQ40" i="40"/>
  <c r="BP40" i="40"/>
  <c r="AV40" i="40"/>
  <c r="AT40" i="40"/>
  <c r="AS40" i="40"/>
  <c r="AR40" i="40"/>
  <c r="AB40" i="40"/>
  <c r="Z40" i="40"/>
  <c r="Y40" i="40"/>
  <c r="X40" i="40"/>
  <c r="CR39" i="40"/>
  <c r="CP39" i="40"/>
  <c r="CO39" i="40"/>
  <c r="CN39" i="40"/>
  <c r="BT39" i="40"/>
  <c r="BR39" i="40"/>
  <c r="BQ39" i="40"/>
  <c r="BP39" i="40"/>
  <c r="AV39" i="40"/>
  <c r="AR39" i="40"/>
  <c r="AT39" i="40"/>
  <c r="AS39" i="40"/>
  <c r="AB39" i="40"/>
  <c r="Y39" i="40"/>
  <c r="X39" i="40"/>
  <c r="Z39" i="40"/>
  <c r="CR38" i="40"/>
  <c r="CP38" i="40"/>
  <c r="CO38" i="40"/>
  <c r="CN38" i="40"/>
  <c r="BT38" i="40"/>
  <c r="BR38" i="40"/>
  <c r="BQ38" i="40"/>
  <c r="BP38" i="40"/>
  <c r="AV38" i="40"/>
  <c r="AT38" i="40"/>
  <c r="AS38" i="40"/>
  <c r="AR38" i="40"/>
  <c r="AB38" i="40"/>
  <c r="X38" i="40"/>
  <c r="Z38" i="40"/>
  <c r="Y38" i="40"/>
  <c r="CR37" i="40"/>
  <c r="CP37" i="40"/>
  <c r="CO37" i="40"/>
  <c r="CN37" i="40"/>
  <c r="BT37" i="40"/>
  <c r="BR37" i="40"/>
  <c r="BQ37" i="40"/>
  <c r="BP37" i="40"/>
  <c r="AV37" i="40"/>
  <c r="AT37" i="40"/>
  <c r="AS37" i="40"/>
  <c r="AR37" i="40"/>
  <c r="AB37" i="40"/>
  <c r="Z37" i="40"/>
  <c r="Y37" i="40"/>
  <c r="X37" i="40"/>
  <c r="CR36" i="40"/>
  <c r="CV36" i="40" s="1"/>
  <c r="CP36" i="40"/>
  <c r="CO36" i="40"/>
  <c r="CN36" i="40"/>
  <c r="BR36" i="40"/>
  <c r="BQ36" i="40"/>
  <c r="BP36" i="40"/>
  <c r="AT36" i="40"/>
  <c r="AS36" i="40"/>
  <c r="AR36" i="40"/>
  <c r="Z36" i="40"/>
  <c r="Y36" i="40"/>
  <c r="X36" i="40"/>
  <c r="CR35" i="40"/>
  <c r="CP35" i="40"/>
  <c r="CO35" i="40"/>
  <c r="CN35" i="40"/>
  <c r="BT35" i="40"/>
  <c r="BR35" i="40"/>
  <c r="BQ35" i="40"/>
  <c r="BP35" i="40"/>
  <c r="AV35" i="40"/>
  <c r="AR35" i="40"/>
  <c r="AT35" i="40"/>
  <c r="AS35" i="40"/>
  <c r="AB35" i="40"/>
  <c r="X35" i="40"/>
  <c r="Z35" i="40"/>
  <c r="Y35" i="40"/>
  <c r="CR34" i="40"/>
  <c r="CP34" i="40"/>
  <c r="CO34" i="40"/>
  <c r="CN34" i="40"/>
  <c r="BT34" i="40"/>
  <c r="BR34" i="40"/>
  <c r="BQ34" i="40"/>
  <c r="BP34" i="40"/>
  <c r="AV34" i="40"/>
  <c r="AT34" i="40"/>
  <c r="AS34" i="40"/>
  <c r="AR34" i="40"/>
  <c r="AB34" i="40"/>
  <c r="Z34" i="40"/>
  <c r="Y34" i="40"/>
  <c r="X34" i="40"/>
  <c r="CR33" i="40"/>
  <c r="CP33" i="40"/>
  <c r="CO33" i="40"/>
  <c r="CN33" i="40"/>
  <c r="BT33" i="40"/>
  <c r="BR33" i="40"/>
  <c r="BQ33" i="40"/>
  <c r="BP33" i="40"/>
  <c r="AV33" i="40"/>
  <c r="AT33" i="40"/>
  <c r="AS33" i="40"/>
  <c r="AR33" i="40"/>
  <c r="AB33" i="40"/>
  <c r="Z33" i="40"/>
  <c r="Y33" i="40"/>
  <c r="X33" i="40"/>
  <c r="CR32" i="40"/>
  <c r="CP32" i="40"/>
  <c r="CO32" i="40"/>
  <c r="CN32" i="40"/>
  <c r="BT32" i="40"/>
  <c r="BR32" i="40"/>
  <c r="BQ32" i="40"/>
  <c r="BP32" i="40"/>
  <c r="AV32" i="40"/>
  <c r="AT32" i="40"/>
  <c r="AS32" i="40"/>
  <c r="AR32" i="40"/>
  <c r="AB32" i="40"/>
  <c r="Z32" i="40"/>
  <c r="Y32" i="40"/>
  <c r="X32" i="40"/>
  <c r="CR31" i="40"/>
  <c r="CP31" i="40"/>
  <c r="CO31" i="40"/>
  <c r="CN31" i="40"/>
  <c r="BT31" i="40"/>
  <c r="BR31" i="40"/>
  <c r="BQ31" i="40"/>
  <c r="BP31" i="40"/>
  <c r="AV31" i="40"/>
  <c r="AT31" i="40"/>
  <c r="AS31" i="40"/>
  <c r="AR31" i="40"/>
  <c r="AB31" i="40"/>
  <c r="Z31" i="40"/>
  <c r="Y31" i="40"/>
  <c r="X31" i="40"/>
  <c r="CR30" i="40"/>
  <c r="CP30" i="40"/>
  <c r="CO30" i="40"/>
  <c r="CN30" i="40"/>
  <c r="BT30" i="40"/>
  <c r="BR30" i="40"/>
  <c r="BQ30" i="40"/>
  <c r="BP30" i="40"/>
  <c r="AV30" i="40"/>
  <c r="AT30" i="40"/>
  <c r="AS30" i="40"/>
  <c r="AR30" i="40"/>
  <c r="AB30" i="40"/>
  <c r="Z30" i="40"/>
  <c r="Y30" i="40"/>
  <c r="X30" i="40"/>
  <c r="CR29" i="40"/>
  <c r="CP29" i="40"/>
  <c r="CO29" i="40"/>
  <c r="CN29" i="40"/>
  <c r="BT29" i="40"/>
  <c r="BR29" i="40"/>
  <c r="BQ29" i="40"/>
  <c r="BP29" i="40"/>
  <c r="AV29" i="40"/>
  <c r="AT29" i="40"/>
  <c r="AS29" i="40"/>
  <c r="AR29" i="40"/>
  <c r="AB29" i="40"/>
  <c r="Z29" i="40"/>
  <c r="Y29" i="40"/>
  <c r="X29" i="40"/>
  <c r="CR28" i="40"/>
  <c r="CP28" i="40"/>
  <c r="CO28" i="40"/>
  <c r="CN28" i="40"/>
  <c r="BT28" i="40"/>
  <c r="BR28" i="40"/>
  <c r="BQ28" i="40"/>
  <c r="BP28" i="40"/>
  <c r="AV28" i="40"/>
  <c r="AS28" i="40"/>
  <c r="AR28" i="40"/>
  <c r="AT28" i="40"/>
  <c r="AB28" i="40"/>
  <c r="Z28" i="40"/>
  <c r="Y28" i="40"/>
  <c r="X28" i="40"/>
  <c r="CR27" i="40"/>
  <c r="CP27" i="40"/>
  <c r="CO27" i="40"/>
  <c r="CN27" i="40"/>
  <c r="BT27" i="40"/>
  <c r="BR27" i="40"/>
  <c r="BQ27" i="40"/>
  <c r="BP27" i="40"/>
  <c r="AV27" i="40"/>
  <c r="AR27" i="40"/>
  <c r="AT27" i="40"/>
  <c r="AS27" i="40"/>
  <c r="AB27" i="40"/>
  <c r="Y27" i="40"/>
  <c r="Z27" i="40"/>
  <c r="X27" i="40"/>
  <c r="CR26" i="40"/>
  <c r="CP26" i="40"/>
  <c r="CO26" i="40"/>
  <c r="CN26" i="40"/>
  <c r="BT26" i="40"/>
  <c r="BR26" i="40"/>
  <c r="BQ26" i="40"/>
  <c r="BP26" i="40"/>
  <c r="AV26" i="40"/>
  <c r="AT26" i="40"/>
  <c r="AS26" i="40"/>
  <c r="AR26" i="40"/>
  <c r="AB26" i="40"/>
  <c r="Z26" i="40"/>
  <c r="Y26" i="40"/>
  <c r="X26" i="40"/>
  <c r="CR25" i="40"/>
  <c r="CP25" i="40"/>
  <c r="CO25" i="40"/>
  <c r="CN25" i="40"/>
  <c r="BT25" i="40"/>
  <c r="BR25" i="40"/>
  <c r="BQ25" i="40"/>
  <c r="BP25" i="40"/>
  <c r="AV25" i="40"/>
  <c r="AS25" i="40"/>
  <c r="AR25" i="40"/>
  <c r="AT25" i="40"/>
  <c r="AB25" i="40"/>
  <c r="Z25" i="40"/>
  <c r="X25" i="40"/>
  <c r="Y25" i="40"/>
  <c r="CR24" i="40"/>
  <c r="CP24" i="40"/>
  <c r="CO24" i="40"/>
  <c r="CN24" i="40"/>
  <c r="BT24" i="40"/>
  <c r="BR24" i="40"/>
  <c r="BQ24" i="40"/>
  <c r="BP24" i="40"/>
  <c r="AV24" i="40"/>
  <c r="AT24" i="40"/>
  <c r="AR24" i="40"/>
  <c r="AS24" i="40"/>
  <c r="AB24" i="40"/>
  <c r="Y24" i="40"/>
  <c r="Z24" i="40"/>
  <c r="X24" i="40"/>
  <c r="CR23" i="40"/>
  <c r="CP23" i="40"/>
  <c r="CO23" i="40"/>
  <c r="CN23" i="40"/>
  <c r="BT23" i="40"/>
  <c r="BR23" i="40"/>
  <c r="BQ23" i="40"/>
  <c r="BP23" i="40"/>
  <c r="AV23" i="40"/>
  <c r="AT23" i="40"/>
  <c r="AS23" i="40"/>
  <c r="AR23" i="40"/>
  <c r="AB23" i="40"/>
  <c r="X23" i="40"/>
  <c r="Z23" i="40"/>
  <c r="Y23" i="40"/>
  <c r="CR22" i="40"/>
  <c r="CP22" i="40"/>
  <c r="CO22" i="40"/>
  <c r="CN22" i="40"/>
  <c r="BT22" i="40"/>
  <c r="BR22" i="40"/>
  <c r="BQ22" i="40"/>
  <c r="BP22" i="40"/>
  <c r="AV22" i="40"/>
  <c r="AT22" i="40"/>
  <c r="AS22" i="40"/>
  <c r="AR22" i="40"/>
  <c r="AB22" i="40"/>
  <c r="Z22" i="40"/>
  <c r="Y22" i="40"/>
  <c r="X22" i="40"/>
  <c r="CR21" i="40"/>
  <c r="CP21" i="40"/>
  <c r="CO21" i="40"/>
  <c r="CN21" i="40"/>
  <c r="BT21" i="40"/>
  <c r="BR21" i="40"/>
  <c r="BQ21" i="40"/>
  <c r="BP21" i="40"/>
  <c r="AV21" i="40"/>
  <c r="AT21" i="40"/>
  <c r="AS21" i="40"/>
  <c r="AR21" i="40"/>
  <c r="AB21" i="40"/>
  <c r="Z21" i="40"/>
  <c r="Y21" i="40"/>
  <c r="X21" i="40"/>
  <c r="CR20" i="40"/>
  <c r="CP20" i="40"/>
  <c r="CO20" i="40"/>
  <c r="CN20" i="40"/>
  <c r="BT20" i="40"/>
  <c r="BR20" i="40"/>
  <c r="BQ20" i="40"/>
  <c r="BP20" i="40"/>
  <c r="AV20" i="40"/>
  <c r="AT20" i="40"/>
  <c r="AS20" i="40"/>
  <c r="AR20" i="40"/>
  <c r="AB20" i="40"/>
  <c r="Z20" i="40"/>
  <c r="Y20" i="40"/>
  <c r="X20" i="40"/>
  <c r="CR19" i="40"/>
  <c r="CP19" i="40"/>
  <c r="CO19" i="40"/>
  <c r="CN19" i="40"/>
  <c r="BT19" i="40"/>
  <c r="BR19" i="40"/>
  <c r="BQ19" i="40"/>
  <c r="BP19" i="40"/>
  <c r="AV19" i="40"/>
  <c r="AT19" i="40"/>
  <c r="AS19" i="40"/>
  <c r="AR19" i="40"/>
  <c r="AB19" i="40"/>
  <c r="Z19" i="40"/>
  <c r="Y19" i="40"/>
  <c r="X19" i="40"/>
  <c r="CR18" i="40"/>
  <c r="CP18" i="40"/>
  <c r="CO18" i="40"/>
  <c r="CN18" i="40"/>
  <c r="BT18" i="40"/>
  <c r="BR18" i="40"/>
  <c r="BQ18" i="40"/>
  <c r="BP18" i="40"/>
  <c r="AV18" i="40"/>
  <c r="AT18" i="40"/>
  <c r="AS18" i="40"/>
  <c r="AR18" i="40"/>
  <c r="AB18" i="40"/>
  <c r="Z18" i="40"/>
  <c r="Y18" i="40"/>
  <c r="X18" i="40"/>
  <c r="CR17" i="40"/>
  <c r="CP17" i="40"/>
  <c r="CO17" i="40"/>
  <c r="CN17" i="40"/>
  <c r="BT17" i="40"/>
  <c r="BR17" i="40"/>
  <c r="BQ17" i="40"/>
  <c r="BP17" i="40"/>
  <c r="AV17" i="40"/>
  <c r="AS17" i="40"/>
  <c r="AT17" i="40"/>
  <c r="AR17" i="40"/>
  <c r="AB17" i="40"/>
  <c r="Z17" i="40"/>
  <c r="Y17" i="40"/>
  <c r="X17" i="40"/>
  <c r="CR16" i="40"/>
  <c r="CP16" i="40"/>
  <c r="CO16" i="40"/>
  <c r="CN16" i="40"/>
  <c r="BT16" i="40"/>
  <c r="BR16" i="40"/>
  <c r="BQ16" i="40"/>
  <c r="BP16" i="40"/>
  <c r="AV16" i="40"/>
  <c r="AR16" i="40"/>
  <c r="AT16" i="40"/>
  <c r="AS16" i="40"/>
  <c r="AB16" i="40"/>
  <c r="Y16" i="40"/>
  <c r="Z16" i="40"/>
  <c r="X16" i="40"/>
  <c r="CR15" i="40"/>
  <c r="CP15" i="40"/>
  <c r="CO15" i="40"/>
  <c r="CN15" i="40"/>
  <c r="BT15" i="40"/>
  <c r="BR15" i="40"/>
  <c r="BQ15" i="40"/>
  <c r="BP15" i="40"/>
  <c r="AV15" i="40"/>
  <c r="AT15" i="40"/>
  <c r="AS15" i="40"/>
  <c r="AR15" i="40"/>
  <c r="AB15" i="40"/>
  <c r="X15" i="40"/>
  <c r="Z15" i="40"/>
  <c r="Y15" i="40"/>
  <c r="CR14" i="40"/>
  <c r="CP14" i="40"/>
  <c r="CO14" i="40"/>
  <c r="CN14" i="40"/>
  <c r="BT14" i="40"/>
  <c r="BR14" i="40"/>
  <c r="BQ14" i="40"/>
  <c r="BP14" i="40"/>
  <c r="AV14" i="40"/>
  <c r="AT14" i="40"/>
  <c r="AS14" i="40"/>
  <c r="AR14" i="40"/>
  <c r="AB14" i="40"/>
  <c r="Z14" i="40"/>
  <c r="Y14" i="40"/>
  <c r="X14" i="40"/>
  <c r="CR13" i="40"/>
  <c r="CP13" i="40"/>
  <c r="CO13" i="40"/>
  <c r="CN13" i="40"/>
  <c r="BT13" i="40"/>
  <c r="BR13" i="40"/>
  <c r="BQ13" i="40"/>
  <c r="BP13" i="40"/>
  <c r="AV13" i="40"/>
  <c r="AT13" i="40"/>
  <c r="AS13" i="40"/>
  <c r="AR13" i="40"/>
  <c r="AB13" i="40"/>
  <c r="Z13" i="40"/>
  <c r="Y13" i="40"/>
  <c r="X13" i="40"/>
  <c r="CR12" i="40"/>
  <c r="CP12" i="40"/>
  <c r="CO12" i="40"/>
  <c r="CN12" i="40"/>
  <c r="BT12" i="40"/>
  <c r="BR12" i="40"/>
  <c r="BQ12" i="40"/>
  <c r="BP12" i="40"/>
  <c r="AV12" i="40"/>
  <c r="AT12" i="40"/>
  <c r="AS12" i="40"/>
  <c r="AR12" i="40"/>
  <c r="AB12" i="40"/>
  <c r="Z12" i="40"/>
  <c r="Y12" i="40"/>
  <c r="X12" i="40"/>
  <c r="CR11" i="40"/>
  <c r="CP11" i="40"/>
  <c r="CO11" i="40"/>
  <c r="CN11" i="40"/>
  <c r="BT11" i="40"/>
  <c r="BR11" i="40"/>
  <c r="BQ11" i="40"/>
  <c r="BP11" i="40"/>
  <c r="AV11" i="40"/>
  <c r="AT11" i="40"/>
  <c r="AS11" i="40"/>
  <c r="AR11" i="40"/>
  <c r="AB11" i="40"/>
  <c r="Z11" i="40"/>
  <c r="Y11" i="40"/>
  <c r="X11" i="40"/>
  <c r="CR10" i="40"/>
  <c r="CP10" i="40"/>
  <c r="CO10" i="40"/>
  <c r="CN10" i="40"/>
  <c r="BT10" i="40"/>
  <c r="BR10" i="40"/>
  <c r="BQ10" i="40"/>
  <c r="BP10" i="40"/>
  <c r="AV10" i="40"/>
  <c r="AT10" i="40"/>
  <c r="AS10" i="40"/>
  <c r="AR10" i="40"/>
  <c r="AB10" i="40"/>
  <c r="Z10" i="40"/>
  <c r="Y10" i="40"/>
  <c r="X10" i="40"/>
  <c r="CR9" i="40"/>
  <c r="CP9" i="40"/>
  <c r="CO9" i="40"/>
  <c r="CN9" i="40"/>
  <c r="BT9" i="40"/>
  <c r="BR9" i="40"/>
  <c r="BQ9" i="40"/>
  <c r="BP9" i="40"/>
  <c r="AV9" i="40"/>
  <c r="AS9" i="40"/>
  <c r="AT9" i="40"/>
  <c r="AR9" i="40"/>
  <c r="AB9" i="40"/>
  <c r="Z9" i="40"/>
  <c r="Y9" i="40"/>
  <c r="X9" i="40"/>
  <c r="CR8" i="40"/>
  <c r="CP8" i="40"/>
  <c r="CO8" i="40"/>
  <c r="CN8" i="40"/>
  <c r="BT8" i="40"/>
  <c r="BR8" i="40"/>
  <c r="BQ8" i="40"/>
  <c r="BP8" i="40"/>
  <c r="AV8" i="40"/>
  <c r="AR8" i="40"/>
  <c r="AT8" i="40"/>
  <c r="AS8" i="40"/>
  <c r="AB8" i="40"/>
  <c r="Y8" i="40"/>
  <c r="Z8" i="40"/>
  <c r="X8" i="40"/>
  <c r="CR7" i="40"/>
  <c r="CP7" i="40"/>
  <c r="CO7" i="40"/>
  <c r="CN7" i="40"/>
  <c r="BT7" i="40"/>
  <c r="BR7" i="40"/>
  <c r="BQ7" i="40"/>
  <c r="BP7" i="40"/>
  <c r="AV7" i="40"/>
  <c r="AT7" i="40"/>
  <c r="AS7" i="40"/>
  <c r="AR7" i="40"/>
  <c r="AB7" i="40"/>
  <c r="X7" i="40"/>
  <c r="Z7" i="40"/>
  <c r="Y7" i="40"/>
  <c r="CR6" i="40"/>
  <c r="CP6" i="40"/>
  <c r="CO6" i="40"/>
  <c r="CN6" i="40"/>
  <c r="BT6" i="40"/>
  <c r="BR6" i="40"/>
  <c r="BQ6" i="40"/>
  <c r="BP6" i="40"/>
  <c r="AV6" i="40"/>
  <c r="AT6" i="40"/>
  <c r="AS6" i="40"/>
  <c r="AR6" i="40"/>
  <c r="AB6" i="40"/>
  <c r="Z6" i="40"/>
  <c r="Y6" i="40"/>
  <c r="X6" i="40"/>
  <c r="CR5" i="40"/>
  <c r="CP5" i="40"/>
  <c r="CO5" i="40"/>
  <c r="CN5" i="40"/>
  <c r="BT5" i="40"/>
  <c r="BR5" i="40"/>
  <c r="BQ5" i="40"/>
  <c r="BP5" i="40"/>
  <c r="AV5" i="40"/>
  <c r="AT5" i="40"/>
  <c r="AS5" i="40"/>
  <c r="AR5" i="40"/>
  <c r="AB5" i="40"/>
  <c r="Z5" i="40"/>
  <c r="Y5" i="40"/>
  <c r="X5" i="40"/>
  <c r="CG295" i="39"/>
  <c r="CF295" i="39"/>
  <c r="CE295" i="39"/>
  <c r="BY295" i="39"/>
  <c r="BX295" i="39"/>
  <c r="BW295" i="39"/>
  <c r="BI295" i="39"/>
  <c r="BH295" i="39"/>
  <c r="BG295" i="39"/>
  <c r="BA295" i="39"/>
  <c r="AZ295" i="39"/>
  <c r="AY295" i="39"/>
  <c r="AK295" i="39"/>
  <c r="AJ295" i="39"/>
  <c r="AI295" i="39"/>
  <c r="AC295" i="39"/>
  <c r="AB295" i="39"/>
  <c r="AA295" i="39"/>
  <c r="Q295" i="39"/>
  <c r="P295" i="39"/>
  <c r="O295" i="39"/>
  <c r="I295" i="39"/>
  <c r="H295" i="39"/>
  <c r="G295" i="39"/>
  <c r="CM294" i="39"/>
  <c r="CK294" i="39"/>
  <c r="CJ294" i="39"/>
  <c r="CI294" i="39"/>
  <c r="BO294" i="39"/>
  <c r="BM294" i="39"/>
  <c r="BL294" i="39"/>
  <c r="BK294" i="39"/>
  <c r="AQ294" i="39"/>
  <c r="AN294" i="39"/>
  <c r="AO294" i="39"/>
  <c r="AM294" i="39"/>
  <c r="W294" i="39"/>
  <c r="S294" i="39"/>
  <c r="U294" i="39"/>
  <c r="T294" i="39"/>
  <c r="CM293" i="39"/>
  <c r="CI293" i="39"/>
  <c r="CK293" i="39"/>
  <c r="CJ293" i="39"/>
  <c r="BO293" i="39"/>
  <c r="BM293" i="39"/>
  <c r="BL293" i="39"/>
  <c r="BK293" i="39"/>
  <c r="AQ293" i="39"/>
  <c r="AO293" i="39"/>
  <c r="AN293" i="39"/>
  <c r="AM293" i="39"/>
  <c r="W293" i="39"/>
  <c r="U293" i="39"/>
  <c r="T293" i="39"/>
  <c r="S293" i="39"/>
  <c r="CM292" i="39"/>
  <c r="CK292" i="39"/>
  <c r="CJ292" i="39"/>
  <c r="CI292" i="39"/>
  <c r="BO292" i="39"/>
  <c r="BL292" i="39"/>
  <c r="BK292" i="39"/>
  <c r="BM292" i="39"/>
  <c r="AQ292" i="39"/>
  <c r="AO292" i="39"/>
  <c r="AN292" i="39"/>
  <c r="AM292" i="39"/>
  <c r="W292" i="39"/>
  <c r="U292" i="39"/>
  <c r="T292" i="39"/>
  <c r="S292" i="39"/>
  <c r="CM291" i="39"/>
  <c r="CK291" i="39"/>
  <c r="CI291" i="39"/>
  <c r="CJ291" i="39"/>
  <c r="BO291" i="39"/>
  <c r="BM291" i="39"/>
  <c r="BL291" i="39"/>
  <c r="BK291" i="39"/>
  <c r="AQ291" i="39"/>
  <c r="AO291" i="39"/>
  <c r="AN291" i="39"/>
  <c r="AM291" i="39"/>
  <c r="W291" i="39"/>
  <c r="U291" i="39"/>
  <c r="T291" i="39"/>
  <c r="S291" i="39"/>
  <c r="CM290" i="39"/>
  <c r="CK290" i="39"/>
  <c r="CJ290" i="39"/>
  <c r="CI290" i="39"/>
  <c r="BO290" i="39"/>
  <c r="BM290" i="39"/>
  <c r="BL290" i="39"/>
  <c r="BK290" i="39"/>
  <c r="AQ290" i="39"/>
  <c r="AN290" i="39"/>
  <c r="AO290" i="39"/>
  <c r="AM290" i="39"/>
  <c r="W290" i="39"/>
  <c r="U290" i="39"/>
  <c r="S290" i="39"/>
  <c r="T290" i="39"/>
  <c r="CM289" i="39"/>
  <c r="CK289" i="39"/>
  <c r="CJ289" i="39"/>
  <c r="CI289" i="39"/>
  <c r="BO289" i="39"/>
  <c r="BK289" i="39"/>
  <c r="BM289" i="39"/>
  <c r="BL289" i="39"/>
  <c r="AQ289" i="39"/>
  <c r="AM289" i="39"/>
  <c r="AO289" i="39"/>
  <c r="AN289" i="39"/>
  <c r="W289" i="39"/>
  <c r="S289" i="39"/>
  <c r="U289" i="39"/>
  <c r="T289" i="39"/>
  <c r="CM288" i="39"/>
  <c r="CK288" i="39"/>
  <c r="CJ288" i="39"/>
  <c r="CI288" i="39"/>
  <c r="BO288" i="39"/>
  <c r="BK288" i="39"/>
  <c r="BM288" i="39"/>
  <c r="BL288" i="39"/>
  <c r="AQ288" i="39"/>
  <c r="AN288" i="39"/>
  <c r="AM288" i="39"/>
  <c r="AO288" i="39"/>
  <c r="W288" i="39"/>
  <c r="U288" i="39"/>
  <c r="T288" i="39"/>
  <c r="S288" i="39"/>
  <c r="CM287" i="39"/>
  <c r="CJ287" i="39"/>
  <c r="CI287" i="39"/>
  <c r="CK287" i="39"/>
  <c r="BO287" i="39"/>
  <c r="BM287" i="39"/>
  <c r="BL287" i="39"/>
  <c r="BK287" i="39"/>
  <c r="AQ287" i="39"/>
  <c r="AO287" i="39"/>
  <c r="AN287" i="39"/>
  <c r="AM287" i="39"/>
  <c r="W287" i="39"/>
  <c r="S287" i="39"/>
  <c r="U287" i="39"/>
  <c r="T287" i="39"/>
  <c r="CM286" i="39"/>
  <c r="CK286" i="39"/>
  <c r="CJ286" i="39"/>
  <c r="CI286" i="39"/>
  <c r="BO286" i="39"/>
  <c r="BM286" i="39"/>
  <c r="BL286" i="39"/>
  <c r="BK286" i="39"/>
  <c r="AQ286" i="39"/>
  <c r="AO286" i="39"/>
  <c r="AN286" i="39"/>
  <c r="AM286" i="39"/>
  <c r="W286" i="39"/>
  <c r="U286" i="39"/>
  <c r="T286" i="39"/>
  <c r="S286" i="39"/>
  <c r="CM285" i="39"/>
  <c r="CJ285" i="39"/>
  <c r="CI285" i="39"/>
  <c r="CK285" i="39"/>
  <c r="BO285" i="39"/>
  <c r="BM285" i="39"/>
  <c r="BK285" i="39"/>
  <c r="BL285" i="39"/>
  <c r="AQ285" i="39"/>
  <c r="AM285" i="39"/>
  <c r="AO285" i="39"/>
  <c r="AN285" i="39"/>
  <c r="W285" i="39"/>
  <c r="T285" i="39"/>
  <c r="S285" i="39"/>
  <c r="U285" i="39"/>
  <c r="CM284" i="39"/>
  <c r="CJ284" i="39"/>
  <c r="CI284" i="39"/>
  <c r="CK284" i="39"/>
  <c r="BO284" i="39"/>
  <c r="BM284" i="39"/>
  <c r="BL284" i="39"/>
  <c r="BK284" i="39"/>
  <c r="AQ284" i="39"/>
  <c r="AN284" i="39"/>
  <c r="AO284" i="39"/>
  <c r="AM284" i="39"/>
  <c r="W284" i="39"/>
  <c r="S284" i="39"/>
  <c r="U284" i="39"/>
  <c r="T284" i="39"/>
  <c r="CM283" i="39"/>
  <c r="CK283" i="39"/>
  <c r="CJ283" i="39"/>
  <c r="CI283" i="39"/>
  <c r="BO283" i="39"/>
  <c r="BM283" i="39"/>
  <c r="BL283" i="39"/>
  <c r="BK283" i="39"/>
  <c r="AQ283" i="39"/>
  <c r="AO283" i="39"/>
  <c r="AN283" i="39"/>
  <c r="AM283" i="39"/>
  <c r="W283" i="39"/>
  <c r="U283" i="39"/>
  <c r="T283" i="39"/>
  <c r="S283" i="39"/>
  <c r="CM282" i="39"/>
  <c r="CI282" i="39"/>
  <c r="CK282" i="39"/>
  <c r="CJ282" i="39"/>
  <c r="BO282" i="39"/>
  <c r="BM282" i="39"/>
  <c r="BL282" i="39"/>
  <c r="BK282" i="39"/>
  <c r="AQ282" i="39"/>
  <c r="AO282" i="39"/>
  <c r="AN282" i="39"/>
  <c r="AM282" i="39"/>
  <c r="W282" i="39"/>
  <c r="U282" i="39"/>
  <c r="T282" i="39"/>
  <c r="S282" i="39"/>
  <c r="CM281" i="39"/>
  <c r="CK281" i="39"/>
  <c r="CJ281" i="39"/>
  <c r="CI281" i="39"/>
  <c r="BO281" i="39"/>
  <c r="BM281" i="39"/>
  <c r="BK281" i="39"/>
  <c r="BL281" i="39"/>
  <c r="AQ281" i="39"/>
  <c r="AO281" i="39"/>
  <c r="AN281" i="39"/>
  <c r="AM281" i="39"/>
  <c r="W281" i="39"/>
  <c r="T281" i="39"/>
  <c r="U281" i="39"/>
  <c r="S281" i="39"/>
  <c r="CM280" i="39"/>
  <c r="CJ280" i="39"/>
  <c r="CI280" i="39"/>
  <c r="CK280" i="39"/>
  <c r="BO280" i="39"/>
  <c r="BL280" i="39"/>
  <c r="BK280" i="39"/>
  <c r="BM280" i="39"/>
  <c r="AQ280" i="39"/>
  <c r="AO280" i="39"/>
  <c r="AN280" i="39"/>
  <c r="AM280" i="39"/>
  <c r="W280" i="39"/>
  <c r="U280" i="39"/>
  <c r="T280" i="39"/>
  <c r="S280" i="39"/>
  <c r="CM279" i="39"/>
  <c r="CJ279" i="39"/>
  <c r="CI279" i="39"/>
  <c r="CK279" i="39"/>
  <c r="BO279" i="39"/>
  <c r="BM279" i="39"/>
  <c r="BL279" i="39"/>
  <c r="BK279" i="39"/>
  <c r="AQ279" i="39"/>
  <c r="AM279" i="39"/>
  <c r="AO279" i="39"/>
  <c r="AN279" i="39"/>
  <c r="W279" i="39"/>
  <c r="U279" i="39"/>
  <c r="T279" i="39"/>
  <c r="S279" i="39"/>
  <c r="CM278" i="39"/>
  <c r="CJ278" i="39"/>
  <c r="CK278" i="39"/>
  <c r="CI278" i="39"/>
  <c r="BO278" i="39"/>
  <c r="BM278" i="39"/>
  <c r="BL278" i="39"/>
  <c r="BK278" i="39"/>
  <c r="AQ278" i="39"/>
  <c r="AO278" i="39"/>
  <c r="AN278" i="39"/>
  <c r="AM278" i="39"/>
  <c r="W278" i="39"/>
  <c r="U278" i="39"/>
  <c r="T278" i="39"/>
  <c r="S278" i="39"/>
  <c r="CM277" i="39"/>
  <c r="CJ277" i="39"/>
  <c r="CI277" i="39"/>
  <c r="CK277" i="39"/>
  <c r="BO277" i="39"/>
  <c r="BK277" i="39"/>
  <c r="BM277" i="39"/>
  <c r="BL277" i="39"/>
  <c r="AQ277" i="39"/>
  <c r="AO277" i="39"/>
  <c r="AN277" i="39"/>
  <c r="AM277" i="39"/>
  <c r="W277" i="39"/>
  <c r="U277" i="39"/>
  <c r="T277" i="39"/>
  <c r="S277" i="39"/>
  <c r="CM276" i="39"/>
  <c r="CK276" i="39"/>
  <c r="CJ276" i="39"/>
  <c r="CI276" i="39"/>
  <c r="BO276" i="39"/>
  <c r="BL276" i="39"/>
  <c r="BK276" i="39"/>
  <c r="BM276" i="39"/>
  <c r="AQ276" i="39"/>
  <c r="AN276" i="39"/>
  <c r="AM276" i="39"/>
  <c r="AO276" i="39"/>
  <c r="W276" i="39"/>
  <c r="U276" i="39"/>
  <c r="T276" i="39"/>
  <c r="S276" i="39"/>
  <c r="CM275" i="39"/>
  <c r="CK275" i="39"/>
  <c r="CJ275" i="39"/>
  <c r="CI275" i="39"/>
  <c r="BO275" i="39"/>
  <c r="BL275" i="39"/>
  <c r="BK275" i="39"/>
  <c r="BM275" i="39"/>
  <c r="AQ275" i="39"/>
  <c r="AO275" i="39"/>
  <c r="AM275" i="39"/>
  <c r="AN275" i="39"/>
  <c r="W275" i="39"/>
  <c r="T275" i="39"/>
  <c r="U275" i="39"/>
  <c r="S275" i="39"/>
  <c r="CM274" i="39"/>
  <c r="CK274" i="39"/>
  <c r="CJ274" i="39"/>
  <c r="CI274" i="39"/>
  <c r="BO274" i="39"/>
  <c r="BL274" i="39"/>
  <c r="BM274" i="39"/>
  <c r="BK274" i="39"/>
  <c r="AQ274" i="39"/>
  <c r="AM274" i="39"/>
  <c r="AO274" i="39"/>
  <c r="AN274" i="39"/>
  <c r="W274" i="39"/>
  <c r="S274" i="39"/>
  <c r="U274" i="39"/>
  <c r="T274" i="39"/>
  <c r="CM273" i="39"/>
  <c r="CK273" i="39"/>
  <c r="CJ273" i="39"/>
  <c r="CI273" i="39"/>
  <c r="BO273" i="39"/>
  <c r="BM273" i="39"/>
  <c r="BL273" i="39"/>
  <c r="BK273" i="39"/>
  <c r="AQ273" i="39"/>
  <c r="AO273" i="39"/>
  <c r="AN273" i="39"/>
  <c r="AM273" i="39"/>
  <c r="W273" i="39"/>
  <c r="U273" i="39"/>
  <c r="T273" i="39"/>
  <c r="S273" i="39"/>
  <c r="CM272" i="39"/>
  <c r="CJ272" i="39"/>
  <c r="CI272" i="39"/>
  <c r="CK272" i="39"/>
  <c r="BO272" i="39"/>
  <c r="BM272" i="39"/>
  <c r="BL272" i="39"/>
  <c r="BK272" i="39"/>
  <c r="AQ272" i="39"/>
  <c r="AO272" i="39"/>
  <c r="AN272" i="39"/>
  <c r="AM272" i="39"/>
  <c r="W272" i="39"/>
  <c r="U272" i="39"/>
  <c r="T272" i="39"/>
  <c r="S272" i="39"/>
  <c r="CM271" i="39"/>
  <c r="CK271" i="39"/>
  <c r="CJ271" i="39"/>
  <c r="CI271" i="39"/>
  <c r="BO271" i="39"/>
  <c r="BM271" i="39"/>
  <c r="BK271" i="39"/>
  <c r="BL271" i="39"/>
  <c r="AQ271" i="39"/>
  <c r="AO271" i="39"/>
  <c r="AN271" i="39"/>
  <c r="AM271" i="39"/>
  <c r="W271" i="39"/>
  <c r="U271" i="39"/>
  <c r="T271" i="39"/>
  <c r="S271" i="39"/>
  <c r="CM270" i="39"/>
  <c r="CK270" i="39"/>
  <c r="CJ270" i="39"/>
  <c r="CI270" i="39"/>
  <c r="BO270" i="39"/>
  <c r="BM270" i="39"/>
  <c r="BL270" i="39"/>
  <c r="BK270" i="39"/>
  <c r="AQ270" i="39"/>
  <c r="AO270" i="39"/>
  <c r="AN270" i="39"/>
  <c r="AM270" i="39"/>
  <c r="W270" i="39"/>
  <c r="U270" i="39"/>
  <c r="T270" i="39"/>
  <c r="S270" i="39"/>
  <c r="CM269" i="39"/>
  <c r="CK269" i="39"/>
  <c r="CI269" i="39"/>
  <c r="CJ269" i="39"/>
  <c r="BO269" i="39"/>
  <c r="BM269" i="39"/>
  <c r="BL269" i="39"/>
  <c r="BK269" i="39"/>
  <c r="AQ269" i="39"/>
  <c r="AO269" i="39"/>
  <c r="AM269" i="39"/>
  <c r="AN269" i="39"/>
  <c r="W269" i="39"/>
  <c r="T269" i="39"/>
  <c r="U269" i="39"/>
  <c r="S269" i="39"/>
  <c r="CM268" i="39"/>
  <c r="CJ268" i="39"/>
  <c r="CK268" i="39"/>
  <c r="CI268" i="39"/>
  <c r="BO268" i="39"/>
  <c r="BM268" i="39"/>
  <c r="BL268" i="39"/>
  <c r="BK268" i="39"/>
  <c r="AQ268" i="39"/>
  <c r="AO268" i="39"/>
  <c r="AN268" i="39"/>
  <c r="AM268" i="39"/>
  <c r="W268" i="39"/>
  <c r="T268" i="39"/>
  <c r="U268" i="39"/>
  <c r="S268" i="39"/>
  <c r="CM267" i="39"/>
  <c r="CI267" i="39"/>
  <c r="CK267" i="39"/>
  <c r="CJ267" i="39"/>
  <c r="BO267" i="39"/>
  <c r="BK267" i="39"/>
  <c r="BM267" i="39"/>
  <c r="BL267" i="39"/>
  <c r="AQ267" i="39"/>
  <c r="AO267" i="39"/>
  <c r="AN267" i="39"/>
  <c r="AM267" i="39"/>
  <c r="W267" i="39"/>
  <c r="U267" i="39"/>
  <c r="T267" i="39"/>
  <c r="S267" i="39"/>
  <c r="CM266" i="39"/>
  <c r="CJ266" i="39"/>
  <c r="CI266" i="39"/>
  <c r="CK266" i="39"/>
  <c r="BO266" i="39"/>
  <c r="BM266" i="39"/>
  <c r="BL266" i="39"/>
  <c r="BK266" i="39"/>
  <c r="AQ266" i="39"/>
  <c r="AO266" i="39"/>
  <c r="AN266" i="39"/>
  <c r="AM266" i="39"/>
  <c r="W266" i="39"/>
  <c r="S266" i="39"/>
  <c r="U266" i="39"/>
  <c r="T266" i="39"/>
  <c r="CM265" i="39"/>
  <c r="CK265" i="39"/>
  <c r="CJ265" i="39"/>
  <c r="CI265" i="39"/>
  <c r="BO265" i="39"/>
  <c r="BM265" i="39"/>
  <c r="BL265" i="39"/>
  <c r="BK265" i="39"/>
  <c r="AQ265" i="39"/>
  <c r="AO265" i="39"/>
  <c r="AM265" i="39"/>
  <c r="AN265" i="39"/>
  <c r="W265" i="39"/>
  <c r="U265" i="39"/>
  <c r="T265" i="39"/>
  <c r="S265" i="39"/>
  <c r="CM264" i="39"/>
  <c r="CK264" i="39"/>
  <c r="CJ264" i="39"/>
  <c r="CI264" i="39"/>
  <c r="BO264" i="39"/>
  <c r="BM264" i="39"/>
  <c r="BL264" i="39"/>
  <c r="BK264" i="39"/>
  <c r="AQ264" i="39"/>
  <c r="AO264" i="39"/>
  <c r="AN264" i="39"/>
  <c r="AM264" i="39"/>
  <c r="W264" i="39"/>
  <c r="T264" i="39"/>
  <c r="S264" i="39"/>
  <c r="U264" i="39"/>
  <c r="CM263" i="39"/>
  <c r="CK263" i="39"/>
  <c r="CJ263" i="39"/>
  <c r="CI263" i="39"/>
  <c r="BO263" i="39"/>
  <c r="BK263" i="39"/>
  <c r="BM263" i="39"/>
  <c r="BL263" i="39"/>
  <c r="AQ263" i="39"/>
  <c r="AO263" i="39"/>
  <c r="AM263" i="39"/>
  <c r="AN263" i="39"/>
  <c r="W263" i="39"/>
  <c r="T263" i="39"/>
  <c r="S263" i="39"/>
  <c r="U263" i="39"/>
  <c r="CM262" i="39"/>
  <c r="CK262" i="39"/>
  <c r="CJ262" i="39"/>
  <c r="CI262" i="39"/>
  <c r="BO262" i="39"/>
  <c r="BL262" i="39"/>
  <c r="BK262" i="39"/>
  <c r="BM262" i="39"/>
  <c r="AQ262" i="39"/>
  <c r="AO262" i="39"/>
  <c r="AN262" i="39"/>
  <c r="AM262" i="39"/>
  <c r="W262" i="39"/>
  <c r="U262" i="39"/>
  <c r="T262" i="39"/>
  <c r="S262" i="39"/>
  <c r="CM261" i="39"/>
  <c r="CJ261" i="39"/>
  <c r="CK261" i="39"/>
  <c r="CI261" i="39"/>
  <c r="BO261" i="39"/>
  <c r="BM261" i="39"/>
  <c r="BL261" i="39"/>
  <c r="BK261" i="39"/>
  <c r="AQ261" i="39"/>
  <c r="AO261" i="39"/>
  <c r="AN261" i="39"/>
  <c r="AM261" i="39"/>
  <c r="W261" i="39"/>
  <c r="U261" i="39"/>
  <c r="T261" i="39"/>
  <c r="S261" i="39"/>
  <c r="CM260" i="39"/>
  <c r="CJ260" i="39"/>
  <c r="CK260" i="39"/>
  <c r="CI260" i="39"/>
  <c r="BO260" i="39"/>
  <c r="BM260" i="39"/>
  <c r="BL260" i="39"/>
  <c r="BK260" i="39"/>
  <c r="AQ260" i="39"/>
  <c r="AO260" i="39"/>
  <c r="AN260" i="39"/>
  <c r="AM260" i="39"/>
  <c r="W260" i="39"/>
  <c r="U260" i="39"/>
  <c r="T260" i="39"/>
  <c r="S260" i="39"/>
  <c r="CM259" i="39"/>
  <c r="CK259" i="39"/>
  <c r="CI259" i="39"/>
  <c r="CJ259" i="39"/>
  <c r="BO259" i="39"/>
  <c r="BM259" i="39"/>
  <c r="BL259" i="39"/>
  <c r="BK259" i="39"/>
  <c r="AQ259" i="39"/>
  <c r="AM259" i="39"/>
  <c r="AO259" i="39"/>
  <c r="AN259" i="39"/>
  <c r="W259" i="39"/>
  <c r="T259" i="39"/>
  <c r="S259" i="39"/>
  <c r="U259" i="39"/>
  <c r="CM258" i="39"/>
  <c r="CJ258" i="39"/>
  <c r="CI258" i="39"/>
  <c r="CK258" i="39"/>
  <c r="BO258" i="39"/>
  <c r="BL258" i="39"/>
  <c r="BM258" i="39"/>
  <c r="BK258" i="39"/>
  <c r="AQ258" i="39"/>
  <c r="AN258" i="39"/>
  <c r="AM258" i="39"/>
  <c r="AO258" i="39"/>
  <c r="W258" i="39"/>
  <c r="T258" i="39"/>
  <c r="S258" i="39"/>
  <c r="U258" i="39"/>
  <c r="CM257" i="39"/>
  <c r="CK257" i="39"/>
  <c r="CJ257" i="39"/>
  <c r="CI257" i="39"/>
  <c r="BO257" i="39"/>
  <c r="BM257" i="39"/>
  <c r="BL257" i="39"/>
  <c r="BK257" i="39"/>
  <c r="AQ257" i="39"/>
  <c r="AO257" i="39"/>
  <c r="AN257" i="39"/>
  <c r="AM257" i="39"/>
  <c r="W257" i="39"/>
  <c r="U257" i="39"/>
  <c r="T257" i="39"/>
  <c r="S257" i="39"/>
  <c r="CM256" i="39"/>
  <c r="CK256" i="39"/>
  <c r="CJ256" i="39"/>
  <c r="CI256" i="39"/>
  <c r="BO256" i="39"/>
  <c r="BL256" i="39"/>
  <c r="BM256" i="39"/>
  <c r="BK256" i="39"/>
  <c r="AQ256" i="39"/>
  <c r="AO256" i="39"/>
  <c r="AN256" i="39"/>
  <c r="AM256" i="39"/>
  <c r="W256" i="39"/>
  <c r="U256" i="39"/>
  <c r="T256" i="39"/>
  <c r="S256" i="39"/>
  <c r="CM255" i="39"/>
  <c r="CK255" i="39"/>
  <c r="CJ255" i="39"/>
  <c r="CI255" i="39"/>
  <c r="BO255" i="39"/>
  <c r="BL255" i="39"/>
  <c r="BK255" i="39"/>
  <c r="BM255" i="39"/>
  <c r="AQ255" i="39"/>
  <c r="AO255" i="39"/>
  <c r="AN255" i="39"/>
  <c r="AM255" i="39"/>
  <c r="W255" i="39"/>
  <c r="U255" i="39"/>
  <c r="T255" i="39"/>
  <c r="S255" i="39"/>
  <c r="CM254" i="39"/>
  <c r="CJ254" i="39"/>
  <c r="CI254" i="39"/>
  <c r="CK254" i="39"/>
  <c r="BO254" i="39"/>
  <c r="BL254" i="39"/>
  <c r="BK254" i="39"/>
  <c r="BM254" i="39"/>
  <c r="AQ254" i="39"/>
  <c r="AN254" i="39"/>
  <c r="AO254" i="39"/>
  <c r="AM254" i="39"/>
  <c r="W254" i="39"/>
  <c r="U254" i="39"/>
  <c r="T254" i="39"/>
  <c r="S254" i="39"/>
  <c r="CM253" i="39"/>
  <c r="CK253" i="39"/>
  <c r="CJ253" i="39"/>
  <c r="CI253" i="39"/>
  <c r="BO253" i="39"/>
  <c r="BM253" i="39"/>
  <c r="BL253" i="39"/>
  <c r="BK253" i="39"/>
  <c r="AQ253" i="39"/>
  <c r="AN253" i="39"/>
  <c r="AM253" i="39"/>
  <c r="AO253" i="39"/>
  <c r="W253" i="39"/>
  <c r="T253" i="39"/>
  <c r="S253" i="39"/>
  <c r="U253" i="39"/>
  <c r="CM252" i="39"/>
  <c r="CK252" i="39"/>
  <c r="CJ252" i="39"/>
  <c r="CI252" i="39"/>
  <c r="BO252" i="39"/>
  <c r="BK252" i="39"/>
  <c r="BM252" i="39"/>
  <c r="BL252" i="39"/>
  <c r="AQ252" i="39"/>
  <c r="AO252" i="39"/>
  <c r="AN252" i="39"/>
  <c r="AM252" i="39"/>
  <c r="W252" i="39"/>
  <c r="U252" i="39"/>
  <c r="S252" i="39"/>
  <c r="T252" i="39"/>
  <c r="CM251" i="39"/>
  <c r="CK251" i="39"/>
  <c r="CJ251" i="39"/>
  <c r="CI251" i="39"/>
  <c r="BO251" i="39"/>
  <c r="BM251" i="39"/>
  <c r="BL251" i="39"/>
  <c r="BK251" i="39"/>
  <c r="AQ251" i="39"/>
  <c r="AN251" i="39"/>
  <c r="AM251" i="39"/>
  <c r="AO251" i="39"/>
  <c r="W251" i="39"/>
  <c r="U251" i="39"/>
  <c r="T251" i="39"/>
  <c r="S251" i="39"/>
  <c r="CM250" i="39"/>
  <c r="CK250" i="39"/>
  <c r="CJ250" i="39"/>
  <c r="CI250" i="39"/>
  <c r="BO250" i="39"/>
  <c r="BL250" i="39"/>
  <c r="BK250" i="39"/>
  <c r="BM250" i="39"/>
  <c r="AQ250" i="39"/>
  <c r="AN250" i="39"/>
  <c r="AO250" i="39"/>
  <c r="AM250" i="39"/>
  <c r="W250" i="39"/>
  <c r="U250" i="39"/>
  <c r="T250" i="39"/>
  <c r="S250" i="39"/>
  <c r="CM249" i="39"/>
  <c r="CK249" i="39"/>
  <c r="CI249" i="39"/>
  <c r="CJ249" i="39"/>
  <c r="BO249" i="39"/>
  <c r="BM249" i="39"/>
  <c r="BL249" i="39"/>
  <c r="BK249" i="39"/>
  <c r="AQ249" i="39"/>
  <c r="AO249" i="39"/>
  <c r="AM249" i="39"/>
  <c r="AN249" i="39"/>
  <c r="W249" i="39"/>
  <c r="U249" i="39"/>
  <c r="T249" i="39"/>
  <c r="S249" i="39"/>
  <c r="CM248" i="39"/>
  <c r="CK248" i="39"/>
  <c r="CJ248" i="39"/>
  <c r="CI248" i="39"/>
  <c r="BO248" i="39"/>
  <c r="BM248" i="39"/>
  <c r="BL248" i="39"/>
  <c r="BK248" i="39"/>
  <c r="AQ248" i="39"/>
  <c r="AO248" i="39"/>
  <c r="AN248" i="39"/>
  <c r="AM248" i="39"/>
  <c r="W248" i="39"/>
  <c r="S248" i="39"/>
  <c r="U248" i="39"/>
  <c r="T248" i="39"/>
  <c r="CM247" i="39"/>
  <c r="CK247" i="39"/>
  <c r="CI247" i="39"/>
  <c r="CJ247" i="39"/>
  <c r="BO247" i="39"/>
  <c r="BM247" i="39"/>
  <c r="BK247" i="39"/>
  <c r="BL247" i="39"/>
  <c r="AQ247" i="39"/>
  <c r="AO247" i="39"/>
  <c r="AN247" i="39"/>
  <c r="AM247" i="39"/>
  <c r="W247" i="39"/>
  <c r="T247" i="39"/>
  <c r="U247" i="39"/>
  <c r="S247" i="39"/>
  <c r="CM246" i="39"/>
  <c r="CK246" i="39"/>
  <c r="CJ246" i="39"/>
  <c r="CI246" i="39"/>
  <c r="BO246" i="39"/>
  <c r="BM246" i="39"/>
  <c r="BL246" i="39"/>
  <c r="BK246" i="39"/>
  <c r="AQ246" i="39"/>
  <c r="AO246" i="39"/>
  <c r="AN246" i="39"/>
  <c r="AM246" i="39"/>
  <c r="W246" i="39"/>
  <c r="U246" i="39"/>
  <c r="T246" i="39"/>
  <c r="S246" i="39"/>
  <c r="CM245" i="39"/>
  <c r="CK245" i="39"/>
  <c r="CJ245" i="39"/>
  <c r="CI245" i="39"/>
  <c r="BO245" i="39"/>
  <c r="BM245" i="39"/>
  <c r="BL245" i="39"/>
  <c r="BK245" i="39"/>
  <c r="AQ245" i="39"/>
  <c r="AO245" i="39"/>
  <c r="AN245" i="39"/>
  <c r="AM245" i="39"/>
  <c r="W245" i="39"/>
  <c r="U245" i="39"/>
  <c r="T245" i="39"/>
  <c r="S245" i="39"/>
  <c r="CM244" i="39"/>
  <c r="CJ244" i="39"/>
  <c r="CK244" i="39"/>
  <c r="CI244" i="39"/>
  <c r="BO244" i="39"/>
  <c r="BL244" i="39"/>
  <c r="BK244" i="39"/>
  <c r="BM244" i="39"/>
  <c r="AQ244" i="39"/>
  <c r="AO244" i="39"/>
  <c r="AN244" i="39"/>
  <c r="AM244" i="39"/>
  <c r="W244" i="39"/>
  <c r="U244" i="39"/>
  <c r="T244" i="39"/>
  <c r="S244" i="39"/>
  <c r="CM243" i="39"/>
  <c r="CI243" i="39"/>
  <c r="CK243" i="39"/>
  <c r="CJ243" i="39"/>
  <c r="BO243" i="39"/>
  <c r="BM243" i="39"/>
  <c r="BK243" i="39"/>
  <c r="BL243" i="39"/>
  <c r="AQ243" i="39"/>
  <c r="AO243" i="39"/>
  <c r="AM243" i="39"/>
  <c r="AN243" i="39"/>
  <c r="W243" i="39"/>
  <c r="T243" i="39"/>
  <c r="U243" i="39"/>
  <c r="S243" i="39"/>
  <c r="CM242" i="39"/>
  <c r="CJ242" i="39"/>
  <c r="CI242" i="39"/>
  <c r="CK242" i="39"/>
  <c r="BO242" i="39"/>
  <c r="BM242" i="39"/>
  <c r="BL242" i="39"/>
  <c r="BK242" i="39"/>
  <c r="AQ242" i="39"/>
  <c r="AM242" i="39"/>
  <c r="AO242" i="39"/>
  <c r="AN242" i="39"/>
  <c r="W242" i="39"/>
  <c r="T242" i="39"/>
  <c r="U242" i="39"/>
  <c r="S242" i="39"/>
  <c r="CM241" i="39"/>
  <c r="CK241" i="39"/>
  <c r="CJ241" i="39"/>
  <c r="CI241" i="39"/>
  <c r="BO241" i="39"/>
  <c r="BK241" i="39"/>
  <c r="BM241" i="39"/>
  <c r="BL241" i="39"/>
  <c r="AQ241" i="39"/>
  <c r="AO241" i="39"/>
  <c r="AN241" i="39"/>
  <c r="AM241" i="39"/>
  <c r="W241" i="39"/>
  <c r="U241" i="39"/>
  <c r="T241" i="39"/>
  <c r="S241" i="39"/>
  <c r="CM240" i="39"/>
  <c r="CK240" i="39"/>
  <c r="CJ240" i="39"/>
  <c r="CI240" i="39"/>
  <c r="BO240" i="39"/>
  <c r="BM240" i="39"/>
  <c r="BL240" i="39"/>
  <c r="BK240" i="39"/>
  <c r="AQ240" i="39"/>
  <c r="AO240" i="39"/>
  <c r="AN240" i="39"/>
  <c r="AM240" i="39"/>
  <c r="W240" i="39"/>
  <c r="T240" i="39"/>
  <c r="S240" i="39"/>
  <c r="U240" i="39"/>
  <c r="CM239" i="39"/>
  <c r="CK239" i="39"/>
  <c r="CJ239" i="39"/>
  <c r="CI239" i="39"/>
  <c r="BO239" i="39"/>
  <c r="BL239" i="39"/>
  <c r="BK239" i="39"/>
  <c r="BM239" i="39"/>
  <c r="AQ239" i="39"/>
  <c r="AO239" i="39"/>
  <c r="AM239" i="39"/>
  <c r="AN239" i="39"/>
  <c r="W239" i="39"/>
  <c r="T239" i="39"/>
  <c r="S239" i="39"/>
  <c r="U239" i="39"/>
  <c r="CM238" i="39"/>
  <c r="CJ238" i="39"/>
  <c r="CK238" i="39"/>
  <c r="CI238" i="39"/>
  <c r="BO238" i="39"/>
  <c r="BL238" i="39"/>
  <c r="BK238" i="39"/>
  <c r="BM238" i="39"/>
  <c r="AQ238" i="39"/>
  <c r="AO238" i="39"/>
  <c r="AN238" i="39"/>
  <c r="AM238" i="39"/>
  <c r="W238" i="39"/>
  <c r="U238" i="39"/>
  <c r="T238" i="39"/>
  <c r="S238" i="39"/>
  <c r="CM237" i="39"/>
  <c r="CK237" i="39"/>
  <c r="CJ237" i="39"/>
  <c r="CI237" i="39"/>
  <c r="BO237" i="39"/>
  <c r="BM237" i="39"/>
  <c r="BL237" i="39"/>
  <c r="BK237" i="39"/>
  <c r="AQ237" i="39"/>
  <c r="AO237" i="39"/>
  <c r="AN237" i="39"/>
  <c r="AM237" i="39"/>
  <c r="W237" i="39"/>
  <c r="T237" i="39"/>
  <c r="S237" i="39"/>
  <c r="U237" i="39"/>
  <c r="CM236" i="39"/>
  <c r="CJ236" i="39"/>
  <c r="CK236" i="39"/>
  <c r="CI236" i="39"/>
  <c r="BO236" i="39"/>
  <c r="BM236" i="39"/>
  <c r="BL236" i="39"/>
  <c r="BK236" i="39"/>
  <c r="AQ236" i="39"/>
  <c r="AO236" i="39"/>
  <c r="AN236" i="39"/>
  <c r="AM236" i="39"/>
  <c r="W236" i="39"/>
  <c r="U236" i="39"/>
  <c r="T236" i="39"/>
  <c r="S236" i="39"/>
  <c r="CM235" i="39"/>
  <c r="CJ235" i="39"/>
  <c r="CI235" i="39"/>
  <c r="CK235" i="39"/>
  <c r="BO235" i="39"/>
  <c r="BM235" i="39"/>
  <c r="BL235" i="39"/>
  <c r="BK235" i="39"/>
  <c r="AQ235" i="39"/>
  <c r="AM235" i="39"/>
  <c r="AO235" i="39"/>
  <c r="AN235" i="39"/>
  <c r="W235" i="39"/>
  <c r="T235" i="39"/>
  <c r="S235" i="39"/>
  <c r="U235" i="39"/>
  <c r="CM234" i="39"/>
  <c r="CJ234" i="39"/>
  <c r="CK234" i="39"/>
  <c r="CI234" i="39"/>
  <c r="BO234" i="39"/>
  <c r="BL234" i="39"/>
  <c r="BK234" i="39"/>
  <c r="BM234" i="39"/>
  <c r="AQ234" i="39"/>
  <c r="AN234" i="39"/>
  <c r="AM234" i="39"/>
  <c r="AO234" i="39"/>
  <c r="W234" i="39"/>
  <c r="U234" i="39"/>
  <c r="T234" i="39"/>
  <c r="S234" i="39"/>
  <c r="CM233" i="39"/>
  <c r="CK233" i="39"/>
  <c r="CJ233" i="39"/>
  <c r="CI233" i="39"/>
  <c r="BO233" i="39"/>
  <c r="BM233" i="39"/>
  <c r="BK233" i="39"/>
  <c r="BL233" i="39"/>
  <c r="AQ233" i="39"/>
  <c r="AO233" i="39"/>
  <c r="AN233" i="39"/>
  <c r="AM233" i="39"/>
  <c r="W233" i="39"/>
  <c r="U233" i="39"/>
  <c r="T233" i="39"/>
  <c r="S233" i="39"/>
  <c r="CM232" i="39"/>
  <c r="CK232" i="39"/>
  <c r="CJ232" i="39"/>
  <c r="CI232" i="39"/>
  <c r="BO232" i="39"/>
  <c r="BM232" i="39"/>
  <c r="BL232" i="39"/>
  <c r="BK232" i="39"/>
  <c r="AQ232" i="39"/>
  <c r="AO232" i="39"/>
  <c r="AN232" i="39"/>
  <c r="AM232" i="39"/>
  <c r="W232" i="39"/>
  <c r="U232" i="39"/>
  <c r="T232" i="39"/>
  <c r="S232" i="39"/>
  <c r="CM231" i="39"/>
  <c r="CK231" i="39"/>
  <c r="CJ231" i="39"/>
  <c r="CI231" i="39"/>
  <c r="BO231" i="39"/>
  <c r="BK231" i="39"/>
  <c r="BM231" i="39"/>
  <c r="BL231" i="39"/>
  <c r="AQ231" i="39"/>
  <c r="AM231" i="39"/>
  <c r="AO231" i="39"/>
  <c r="AN231" i="39"/>
  <c r="W231" i="39"/>
  <c r="T231" i="39"/>
  <c r="S231" i="39"/>
  <c r="U231" i="39"/>
  <c r="CM230" i="39"/>
  <c r="CK230" i="39"/>
  <c r="CJ230" i="39"/>
  <c r="CI230" i="39"/>
  <c r="BO230" i="39"/>
  <c r="BL230" i="39"/>
  <c r="BK230" i="39"/>
  <c r="BM230" i="39"/>
  <c r="AQ230" i="39"/>
  <c r="AO230" i="39"/>
  <c r="AN230" i="39"/>
  <c r="AM230" i="39"/>
  <c r="W230" i="39"/>
  <c r="U230" i="39"/>
  <c r="T230" i="39"/>
  <c r="S230" i="39"/>
  <c r="CM229" i="39"/>
  <c r="CJ229" i="39"/>
  <c r="CI229" i="39"/>
  <c r="CK229" i="39"/>
  <c r="BO229" i="39"/>
  <c r="BM229" i="39"/>
  <c r="BL229" i="39"/>
  <c r="BK229" i="39"/>
  <c r="AQ229" i="39"/>
  <c r="AM229" i="39"/>
  <c r="AO229" i="39"/>
  <c r="AN229" i="39"/>
  <c r="W229" i="39"/>
  <c r="S229" i="39"/>
  <c r="U229" i="39"/>
  <c r="T229" i="39"/>
  <c r="CM228" i="39"/>
  <c r="CK228" i="39"/>
  <c r="CJ228" i="39"/>
  <c r="CI228" i="39"/>
  <c r="BO228" i="39"/>
  <c r="BM228" i="39"/>
  <c r="BL228" i="39"/>
  <c r="BK228" i="39"/>
  <c r="AQ228" i="39"/>
  <c r="AO228" i="39"/>
  <c r="AN228" i="39"/>
  <c r="AM228" i="39"/>
  <c r="W228" i="39"/>
  <c r="U228" i="39"/>
  <c r="T228" i="39"/>
  <c r="S228" i="39"/>
  <c r="CM227" i="39"/>
  <c r="CK227" i="39"/>
  <c r="CJ227" i="39"/>
  <c r="CI227" i="39"/>
  <c r="BO227" i="39"/>
  <c r="BM227" i="39"/>
  <c r="BL227" i="39"/>
  <c r="BK227" i="39"/>
  <c r="AQ227" i="39"/>
  <c r="AM227" i="39"/>
  <c r="AO227" i="39"/>
  <c r="AN227" i="39"/>
  <c r="W227" i="39"/>
  <c r="T227" i="39"/>
  <c r="S227" i="39"/>
  <c r="U227" i="39"/>
  <c r="CM226" i="39"/>
  <c r="CJ226" i="39"/>
  <c r="CI226" i="39"/>
  <c r="CK226" i="39"/>
  <c r="BO226" i="39"/>
  <c r="BL226" i="39"/>
  <c r="BM226" i="39"/>
  <c r="BK226" i="39"/>
  <c r="AQ226" i="39"/>
  <c r="AM226" i="39"/>
  <c r="AO226" i="39"/>
  <c r="AN226" i="39"/>
  <c r="W226" i="39"/>
  <c r="T226" i="39"/>
  <c r="S226" i="39"/>
  <c r="U226" i="39"/>
  <c r="CM225" i="39"/>
  <c r="CK225" i="39"/>
  <c r="CJ225" i="39"/>
  <c r="CI225" i="39"/>
  <c r="BO225" i="39"/>
  <c r="BM225" i="39"/>
  <c r="BK225" i="39"/>
  <c r="BL225" i="39"/>
  <c r="AQ225" i="39"/>
  <c r="AO225" i="39"/>
  <c r="AN225" i="39"/>
  <c r="AM225" i="39"/>
  <c r="W225" i="39"/>
  <c r="U225" i="39"/>
  <c r="T225" i="39"/>
  <c r="S225" i="39"/>
  <c r="CM224" i="39"/>
  <c r="CI224" i="39"/>
  <c r="CK224" i="39"/>
  <c r="CJ224" i="39"/>
  <c r="BO224" i="39"/>
  <c r="BM224" i="39"/>
  <c r="BL224" i="39"/>
  <c r="BK224" i="39"/>
  <c r="AQ224" i="39"/>
  <c r="AO224" i="39"/>
  <c r="AN224" i="39"/>
  <c r="AM224" i="39"/>
  <c r="W224" i="39"/>
  <c r="U224" i="39"/>
  <c r="T224" i="39"/>
  <c r="S224" i="39"/>
  <c r="CM223" i="39"/>
  <c r="CI223" i="39"/>
  <c r="CK223" i="39"/>
  <c r="CJ223" i="39"/>
  <c r="BO223" i="39"/>
  <c r="BL223" i="39"/>
  <c r="BK223" i="39"/>
  <c r="BM223" i="39"/>
  <c r="AQ223" i="39"/>
  <c r="AO223" i="39"/>
  <c r="AN223" i="39"/>
  <c r="AM223" i="39"/>
  <c r="W223" i="39"/>
  <c r="U223" i="39"/>
  <c r="T223" i="39"/>
  <c r="S223" i="39"/>
  <c r="CM222" i="39"/>
  <c r="CJ222" i="39"/>
  <c r="CK222" i="39"/>
  <c r="CI222" i="39"/>
  <c r="BO222" i="39"/>
  <c r="BL222" i="39"/>
  <c r="BK222" i="39"/>
  <c r="BM222" i="39"/>
  <c r="AQ222" i="39"/>
  <c r="AN222" i="39"/>
  <c r="AO222" i="39"/>
  <c r="AM222" i="39"/>
  <c r="W222" i="39"/>
  <c r="U222" i="39"/>
  <c r="S222" i="39"/>
  <c r="T222" i="39"/>
  <c r="CM221" i="39"/>
  <c r="CK221" i="39"/>
  <c r="CJ221" i="39"/>
  <c r="CI221" i="39"/>
  <c r="BO221" i="39"/>
  <c r="BM221" i="39"/>
  <c r="BL221" i="39"/>
  <c r="BK221" i="39"/>
  <c r="AQ221" i="39"/>
  <c r="AN221" i="39"/>
  <c r="AM221" i="39"/>
  <c r="AO221" i="39"/>
  <c r="W221" i="39"/>
  <c r="T221" i="39"/>
  <c r="S221" i="39"/>
  <c r="U221" i="39"/>
  <c r="CM220" i="39"/>
  <c r="CK220" i="39"/>
  <c r="CJ220" i="39"/>
  <c r="CI220" i="39"/>
  <c r="BO220" i="39"/>
  <c r="BK220" i="39"/>
  <c r="BM220" i="39"/>
  <c r="BL220" i="39"/>
  <c r="AQ220" i="39"/>
  <c r="AO220" i="39"/>
  <c r="AN220" i="39"/>
  <c r="AM220" i="39"/>
  <c r="W220" i="39"/>
  <c r="U220" i="39"/>
  <c r="S220" i="39"/>
  <c r="T220" i="39"/>
  <c r="CM219" i="39"/>
  <c r="CK219" i="39"/>
  <c r="CJ219" i="39"/>
  <c r="CI219" i="39"/>
  <c r="BO219" i="39"/>
  <c r="BK219" i="39"/>
  <c r="BM219" i="39"/>
  <c r="BL219" i="39"/>
  <c r="AQ219" i="39"/>
  <c r="AO219" i="39"/>
  <c r="AN219" i="39"/>
  <c r="AM219" i="39"/>
  <c r="W219" i="39"/>
  <c r="U219" i="39"/>
  <c r="T219" i="39"/>
  <c r="S219" i="39"/>
  <c r="CM218" i="39"/>
  <c r="CK218" i="39"/>
  <c r="CJ218" i="39"/>
  <c r="CI218" i="39"/>
  <c r="BO218" i="39"/>
  <c r="BM218" i="39"/>
  <c r="BL218" i="39"/>
  <c r="BK218" i="39"/>
  <c r="AQ218" i="39"/>
  <c r="AN218" i="39"/>
  <c r="AO218" i="39"/>
  <c r="AM218" i="39"/>
  <c r="W218" i="39"/>
  <c r="U218" i="39"/>
  <c r="T218" i="39"/>
  <c r="S218" i="39"/>
  <c r="CM217" i="39"/>
  <c r="CJ217" i="39"/>
  <c r="CK217" i="39"/>
  <c r="CI217" i="39"/>
  <c r="BO217" i="39"/>
  <c r="BM217" i="39"/>
  <c r="BL217" i="39"/>
  <c r="BK217" i="39"/>
  <c r="AQ217" i="39"/>
  <c r="AN217" i="39"/>
  <c r="AO217" i="39"/>
  <c r="AM217" i="39"/>
  <c r="W217" i="39"/>
  <c r="U217" i="39"/>
  <c r="T217" i="39"/>
  <c r="S217" i="39"/>
  <c r="CM216" i="39"/>
  <c r="CK216" i="39"/>
  <c r="CJ216" i="39"/>
  <c r="CI216" i="39"/>
  <c r="BO216" i="39"/>
  <c r="BM216" i="39"/>
  <c r="BL216" i="39"/>
  <c r="BK216" i="39"/>
  <c r="AQ216" i="39"/>
  <c r="AO216" i="39"/>
  <c r="AN216" i="39"/>
  <c r="AM216" i="39"/>
  <c r="W216" i="39"/>
  <c r="U216" i="39"/>
  <c r="T216" i="39"/>
  <c r="S216" i="39"/>
  <c r="CM215" i="39"/>
  <c r="CJ215" i="39"/>
  <c r="CI215" i="39"/>
  <c r="CK215" i="39"/>
  <c r="BO215" i="39"/>
  <c r="BM215" i="39"/>
  <c r="BL215" i="39"/>
  <c r="BK215" i="39"/>
  <c r="AQ215" i="39"/>
  <c r="AN215" i="39"/>
  <c r="AM215" i="39"/>
  <c r="AO215" i="39"/>
  <c r="W215" i="39"/>
  <c r="U215" i="39"/>
  <c r="T215" i="39"/>
  <c r="S215" i="39"/>
  <c r="CM214" i="39"/>
  <c r="CI214" i="39"/>
  <c r="CK214" i="39"/>
  <c r="CJ214" i="39"/>
  <c r="BO214" i="39"/>
  <c r="BM214" i="39"/>
  <c r="BL214" i="39"/>
  <c r="BK214" i="39"/>
  <c r="AQ214" i="39"/>
  <c r="AM214" i="39"/>
  <c r="AO214" i="39"/>
  <c r="AN214" i="39"/>
  <c r="W214" i="39"/>
  <c r="T214" i="39"/>
  <c r="U214" i="39"/>
  <c r="S214" i="39"/>
  <c r="CM213" i="39"/>
  <c r="CK213" i="39"/>
  <c r="CJ213" i="39"/>
  <c r="CI213" i="39"/>
  <c r="BO213" i="39"/>
  <c r="BL213" i="39"/>
  <c r="BK213" i="39"/>
  <c r="BM213" i="39"/>
  <c r="AQ213" i="39"/>
  <c r="AO213" i="39"/>
  <c r="AN213" i="39"/>
  <c r="AM213" i="39"/>
  <c r="W213" i="39"/>
  <c r="U213" i="39"/>
  <c r="T213" i="39"/>
  <c r="S213" i="39"/>
  <c r="CM212" i="39"/>
  <c r="CK212" i="39"/>
  <c r="CI212" i="39"/>
  <c r="CJ212" i="39"/>
  <c r="BO212" i="39"/>
  <c r="BM212" i="39"/>
  <c r="BL212" i="39"/>
  <c r="BK212" i="39"/>
  <c r="AQ212" i="39"/>
  <c r="AO212" i="39"/>
  <c r="AN212" i="39"/>
  <c r="AM212" i="39"/>
  <c r="W212" i="39"/>
  <c r="U212" i="39"/>
  <c r="S212" i="39"/>
  <c r="T212" i="39"/>
  <c r="CM211" i="39"/>
  <c r="CK211" i="39"/>
  <c r="CJ211" i="39"/>
  <c r="CI211" i="39"/>
  <c r="BO211" i="39"/>
  <c r="BL211" i="39"/>
  <c r="BK211" i="39"/>
  <c r="BM211" i="39"/>
  <c r="AQ211" i="39"/>
  <c r="AO211" i="39"/>
  <c r="AN211" i="39"/>
  <c r="AM211" i="39"/>
  <c r="W211" i="39"/>
  <c r="S211" i="39"/>
  <c r="U211" i="39"/>
  <c r="T211" i="39"/>
  <c r="CM210" i="39"/>
  <c r="CJ210" i="39"/>
  <c r="CI210" i="39"/>
  <c r="CK210" i="39"/>
  <c r="BO210" i="39"/>
  <c r="BK210" i="39"/>
  <c r="BM210" i="39"/>
  <c r="BL210" i="39"/>
  <c r="AQ210" i="39"/>
  <c r="AN210" i="39"/>
  <c r="AM210" i="39"/>
  <c r="AO210" i="39"/>
  <c r="W210" i="39"/>
  <c r="U210" i="39"/>
  <c r="T210" i="39"/>
  <c r="S210" i="39"/>
  <c r="CM209" i="39"/>
  <c r="CJ209" i="39"/>
  <c r="CK209" i="39"/>
  <c r="CI209" i="39"/>
  <c r="BO209" i="39"/>
  <c r="BM209" i="39"/>
  <c r="BL209" i="39"/>
  <c r="BK209" i="39"/>
  <c r="AQ209" i="39"/>
  <c r="AO209" i="39"/>
  <c r="AN209" i="39"/>
  <c r="AM209" i="39"/>
  <c r="W209" i="39"/>
  <c r="U209" i="39"/>
  <c r="T209" i="39"/>
  <c r="S209" i="39"/>
  <c r="CM208" i="39"/>
  <c r="CK208" i="39"/>
  <c r="CJ208" i="39"/>
  <c r="CI208" i="39"/>
  <c r="BO208" i="39"/>
  <c r="BM208" i="39"/>
  <c r="BL208" i="39"/>
  <c r="BK208" i="39"/>
  <c r="AQ208" i="39"/>
  <c r="AO208" i="39"/>
  <c r="AN208" i="39"/>
  <c r="AM208" i="39"/>
  <c r="W208" i="39"/>
  <c r="U208" i="39"/>
  <c r="T208" i="39"/>
  <c r="S208" i="39"/>
  <c r="CM207" i="39"/>
  <c r="CK207" i="39"/>
  <c r="CJ207" i="39"/>
  <c r="CI207" i="39"/>
  <c r="BO207" i="39"/>
  <c r="BM207" i="39"/>
  <c r="BL207" i="39"/>
  <c r="BK207" i="39"/>
  <c r="AQ207" i="39"/>
  <c r="AM207" i="39"/>
  <c r="AO207" i="39"/>
  <c r="AN207" i="39"/>
  <c r="W207" i="39"/>
  <c r="T207" i="39"/>
  <c r="S207" i="39"/>
  <c r="U207" i="39"/>
  <c r="CM206" i="39"/>
  <c r="CK206" i="39"/>
  <c r="CJ206" i="39"/>
  <c r="CI206" i="39"/>
  <c r="BO206" i="39"/>
  <c r="BK206" i="39"/>
  <c r="BM206" i="39"/>
  <c r="BL206" i="39"/>
  <c r="AQ206" i="39"/>
  <c r="AO206" i="39"/>
  <c r="AN206" i="39"/>
  <c r="AM206" i="39"/>
  <c r="W206" i="39"/>
  <c r="U206" i="39"/>
  <c r="T206" i="39"/>
  <c r="S206" i="39"/>
  <c r="CM205" i="39"/>
  <c r="CK205" i="39"/>
  <c r="CJ205" i="39"/>
  <c r="CI205" i="39"/>
  <c r="BO205" i="39"/>
  <c r="BM205" i="39"/>
  <c r="BL205" i="39"/>
  <c r="BK205" i="39"/>
  <c r="AQ205" i="39"/>
  <c r="AO205" i="39"/>
  <c r="AN205" i="39"/>
  <c r="AM205" i="39"/>
  <c r="W205" i="39"/>
  <c r="U205" i="39"/>
  <c r="T205" i="39"/>
  <c r="S205" i="39"/>
  <c r="CM204" i="39"/>
  <c r="CK204" i="39"/>
  <c r="CJ204" i="39"/>
  <c r="CI204" i="39"/>
  <c r="BO204" i="39"/>
  <c r="BL204" i="39"/>
  <c r="BK204" i="39"/>
  <c r="BM204" i="39"/>
  <c r="AQ204" i="39"/>
  <c r="AO204" i="39"/>
  <c r="AN204" i="39"/>
  <c r="AM204" i="39"/>
  <c r="W204" i="39"/>
  <c r="U204" i="39"/>
  <c r="T204" i="39"/>
  <c r="S204" i="39"/>
  <c r="CM203" i="39"/>
  <c r="CJ203" i="39"/>
  <c r="CK203" i="39"/>
  <c r="CI203" i="39"/>
  <c r="BO203" i="39"/>
  <c r="BL203" i="39"/>
  <c r="BK203" i="39"/>
  <c r="BM203" i="39"/>
  <c r="AQ203" i="39"/>
  <c r="AN203" i="39"/>
  <c r="AO203" i="39"/>
  <c r="AM203" i="39"/>
  <c r="W203" i="39"/>
  <c r="U203" i="39"/>
  <c r="T203" i="39"/>
  <c r="S203" i="39"/>
  <c r="CM202" i="39"/>
  <c r="CK202" i="39"/>
  <c r="CJ202" i="39"/>
  <c r="CI202" i="39"/>
  <c r="BO202" i="39"/>
  <c r="BM202" i="39"/>
  <c r="BL202" i="39"/>
  <c r="BK202" i="39"/>
  <c r="AQ202" i="39"/>
  <c r="AN202" i="39"/>
  <c r="AM202" i="39"/>
  <c r="AO202" i="39"/>
  <c r="W202" i="39"/>
  <c r="T202" i="39"/>
  <c r="S202" i="39"/>
  <c r="U202" i="39"/>
  <c r="CM201" i="39"/>
  <c r="CK201" i="39"/>
  <c r="CJ201" i="39"/>
  <c r="CI201" i="39"/>
  <c r="BO201" i="39"/>
  <c r="BM201" i="39"/>
  <c r="BL201" i="39"/>
  <c r="BK201" i="39"/>
  <c r="AQ201" i="39"/>
  <c r="AO201" i="39"/>
  <c r="AN201" i="39"/>
  <c r="AM201" i="39"/>
  <c r="W201" i="39"/>
  <c r="S201" i="39"/>
  <c r="U201" i="39"/>
  <c r="T201" i="39"/>
  <c r="CM200" i="39"/>
  <c r="CK200" i="39"/>
  <c r="CJ200" i="39"/>
  <c r="CI200" i="39"/>
  <c r="BO200" i="39"/>
  <c r="BM200" i="39"/>
  <c r="BL200" i="39"/>
  <c r="BK200" i="39"/>
  <c r="AQ200" i="39"/>
  <c r="AN200" i="39"/>
  <c r="AM200" i="39"/>
  <c r="AO200" i="39"/>
  <c r="W200" i="39"/>
  <c r="U200" i="39"/>
  <c r="T200" i="39"/>
  <c r="S200" i="39"/>
  <c r="CM199" i="39"/>
  <c r="CK199" i="39"/>
  <c r="CJ199" i="39"/>
  <c r="CI199" i="39"/>
  <c r="BO199" i="39"/>
  <c r="BL199" i="39"/>
  <c r="BK199" i="39"/>
  <c r="BM199" i="39"/>
  <c r="AQ199" i="39"/>
  <c r="AN199" i="39"/>
  <c r="AM199" i="39"/>
  <c r="AO199" i="39"/>
  <c r="W199" i="39"/>
  <c r="U199" i="39"/>
  <c r="T199" i="39"/>
  <c r="S199" i="39"/>
  <c r="CM198" i="39"/>
  <c r="CK198" i="39"/>
  <c r="CJ198" i="39"/>
  <c r="CI198" i="39"/>
  <c r="BO198" i="39"/>
  <c r="BM198" i="39"/>
  <c r="BL198" i="39"/>
  <c r="BK198" i="39"/>
  <c r="AQ198" i="39"/>
  <c r="AO198" i="39"/>
  <c r="AN198" i="39"/>
  <c r="AM198" i="39"/>
  <c r="W198" i="39"/>
  <c r="U198" i="39"/>
  <c r="T198" i="39"/>
  <c r="S198" i="39"/>
  <c r="CM197" i="39"/>
  <c r="CJ197" i="39"/>
  <c r="CI197" i="39"/>
  <c r="CK197" i="39"/>
  <c r="BO197" i="39"/>
  <c r="BM197" i="39"/>
  <c r="BL197" i="39"/>
  <c r="BK197" i="39"/>
  <c r="AQ197" i="39"/>
  <c r="AO197" i="39"/>
  <c r="AN197" i="39"/>
  <c r="AM197" i="39"/>
  <c r="W197" i="39"/>
  <c r="S197" i="39"/>
  <c r="U197" i="39"/>
  <c r="T197" i="39"/>
  <c r="CM196" i="39"/>
  <c r="CI196" i="39"/>
  <c r="CK196" i="39"/>
  <c r="CJ196" i="39"/>
  <c r="BO196" i="39"/>
  <c r="BM196" i="39"/>
  <c r="BL196" i="39"/>
  <c r="BK196" i="39"/>
  <c r="AQ196" i="39"/>
  <c r="AO196" i="39"/>
  <c r="AN196" i="39"/>
  <c r="AM196" i="39"/>
  <c r="W196" i="39"/>
  <c r="U196" i="39"/>
  <c r="T196" i="39"/>
  <c r="S196" i="39"/>
  <c r="CM195" i="39"/>
  <c r="CK195" i="39"/>
  <c r="CJ195" i="39"/>
  <c r="CI195" i="39"/>
  <c r="BO195" i="39"/>
  <c r="BM195" i="39"/>
  <c r="BL195" i="39"/>
  <c r="BK195" i="39"/>
  <c r="AQ195" i="39"/>
  <c r="AN195" i="39"/>
  <c r="AM195" i="39"/>
  <c r="AO195" i="39"/>
  <c r="W195" i="39"/>
  <c r="U195" i="39"/>
  <c r="T195" i="39"/>
  <c r="S195" i="39"/>
  <c r="CM194" i="39"/>
  <c r="CK194" i="39"/>
  <c r="CJ194" i="39"/>
  <c r="CI194" i="39"/>
  <c r="BO194" i="39"/>
  <c r="BM194" i="39"/>
  <c r="BK194" i="39"/>
  <c r="BL194" i="39"/>
  <c r="AQ194" i="39"/>
  <c r="AO194" i="39"/>
  <c r="AN194" i="39"/>
  <c r="AM194" i="39"/>
  <c r="W194" i="39"/>
  <c r="U194" i="39"/>
  <c r="T194" i="39"/>
  <c r="S194" i="39"/>
  <c r="CM193" i="39"/>
  <c r="CK193" i="39"/>
  <c r="CJ193" i="39"/>
  <c r="CI193" i="39"/>
  <c r="BO193" i="39"/>
  <c r="BL193" i="39"/>
  <c r="BK193" i="39"/>
  <c r="BM193" i="39"/>
  <c r="AQ193" i="39"/>
  <c r="AO193" i="39"/>
  <c r="AN193" i="39"/>
  <c r="AM193" i="39"/>
  <c r="W193" i="39"/>
  <c r="U193" i="39"/>
  <c r="T193" i="39"/>
  <c r="S193" i="39"/>
  <c r="CM192" i="39"/>
  <c r="CI192" i="39"/>
  <c r="CK192" i="39"/>
  <c r="CJ192" i="39"/>
  <c r="BO192" i="39"/>
  <c r="BK192" i="39"/>
  <c r="BM192" i="39"/>
  <c r="BL192" i="39"/>
  <c r="AQ192" i="39"/>
  <c r="AO192" i="39"/>
  <c r="AM192" i="39"/>
  <c r="AN192" i="39"/>
  <c r="W192" i="39"/>
  <c r="T192" i="39"/>
  <c r="U192" i="39"/>
  <c r="S192" i="39"/>
  <c r="CM191" i="39"/>
  <c r="CI191" i="39"/>
  <c r="CK191" i="39"/>
  <c r="CJ191" i="39"/>
  <c r="BO191" i="39"/>
  <c r="BM191" i="39"/>
  <c r="BL191" i="39"/>
  <c r="BK191" i="39"/>
  <c r="AQ191" i="39"/>
  <c r="AO191" i="39"/>
  <c r="AN191" i="39"/>
  <c r="AM191" i="39"/>
  <c r="W191" i="39"/>
  <c r="U191" i="39"/>
  <c r="T191" i="39"/>
  <c r="S191" i="39"/>
  <c r="CM190" i="39"/>
  <c r="CK190" i="39"/>
  <c r="CJ190" i="39"/>
  <c r="CI190" i="39"/>
  <c r="BO190" i="39"/>
  <c r="BM190" i="39"/>
  <c r="BL190" i="39"/>
  <c r="BK190" i="39"/>
  <c r="AQ190" i="39"/>
  <c r="AO190" i="39"/>
  <c r="AN190" i="39"/>
  <c r="AM190" i="39"/>
  <c r="W190" i="39"/>
  <c r="T190" i="39"/>
  <c r="U190" i="39"/>
  <c r="S190" i="39"/>
  <c r="CM189" i="39"/>
  <c r="CK189" i="39"/>
  <c r="CI189" i="39"/>
  <c r="CJ189" i="39"/>
  <c r="BO189" i="39"/>
  <c r="BM189" i="39"/>
  <c r="BL189" i="39"/>
  <c r="BK189" i="39"/>
  <c r="AQ189" i="39"/>
  <c r="AN189" i="39"/>
  <c r="AM189" i="39"/>
  <c r="AO189" i="39"/>
  <c r="W189" i="39"/>
  <c r="T189" i="39"/>
  <c r="S189" i="39"/>
  <c r="U189" i="39"/>
  <c r="CM188" i="39"/>
  <c r="CK188" i="39"/>
  <c r="CI188" i="39"/>
  <c r="CJ188" i="39"/>
  <c r="BO188" i="39"/>
  <c r="BK188" i="39"/>
  <c r="BM188" i="39"/>
  <c r="BL188" i="39"/>
  <c r="AQ188" i="39"/>
  <c r="AO188" i="39"/>
  <c r="AM188" i="39"/>
  <c r="AN188" i="39"/>
  <c r="W188" i="39"/>
  <c r="T188" i="39"/>
  <c r="S188" i="39"/>
  <c r="U188" i="39"/>
  <c r="CM187" i="39"/>
  <c r="CK187" i="39"/>
  <c r="CJ187" i="39"/>
  <c r="CI187" i="39"/>
  <c r="BO187" i="39"/>
  <c r="BK187" i="39"/>
  <c r="BM187" i="39"/>
  <c r="BL187" i="39"/>
  <c r="AQ187" i="39"/>
  <c r="AO187" i="39"/>
  <c r="AN187" i="39"/>
  <c r="AM187" i="39"/>
  <c r="W187" i="39"/>
  <c r="U187" i="39"/>
  <c r="T187" i="39"/>
  <c r="S187" i="39"/>
  <c r="CM186" i="39"/>
  <c r="CI186" i="39"/>
  <c r="CK186" i="39"/>
  <c r="CJ186" i="39"/>
  <c r="BO186" i="39"/>
  <c r="BM186" i="39"/>
  <c r="BL186" i="39"/>
  <c r="BK186" i="39"/>
  <c r="AQ186" i="39"/>
  <c r="AO186" i="39"/>
  <c r="AN186" i="39"/>
  <c r="AM186" i="39"/>
  <c r="W186" i="39"/>
  <c r="U186" i="39"/>
  <c r="T186" i="39"/>
  <c r="S186" i="39"/>
  <c r="CM185" i="39"/>
  <c r="CJ185" i="39"/>
  <c r="CK185" i="39"/>
  <c r="CI185" i="39"/>
  <c r="BO185" i="39"/>
  <c r="BM185" i="39"/>
  <c r="BL185" i="39"/>
  <c r="BK185" i="39"/>
  <c r="AQ185" i="39"/>
  <c r="AO185" i="39"/>
  <c r="AN185" i="39"/>
  <c r="AM185" i="39"/>
  <c r="W185" i="39"/>
  <c r="U185" i="39"/>
  <c r="T185" i="39"/>
  <c r="S185" i="39"/>
  <c r="CM184" i="39"/>
  <c r="CJ184" i="39"/>
  <c r="CI184" i="39"/>
  <c r="CK184" i="39"/>
  <c r="BO184" i="39"/>
  <c r="BM184" i="39"/>
  <c r="BK184" i="39"/>
  <c r="BL184" i="39"/>
  <c r="AQ184" i="39"/>
  <c r="AM184" i="39"/>
  <c r="AO184" i="39"/>
  <c r="AN184" i="39"/>
  <c r="W184" i="39"/>
  <c r="T184" i="39"/>
  <c r="S184" i="39"/>
  <c r="U184" i="39"/>
  <c r="CM183" i="39"/>
  <c r="CJ183" i="39"/>
  <c r="CI183" i="39"/>
  <c r="CK183" i="39"/>
  <c r="BO183" i="39"/>
  <c r="BM183" i="39"/>
  <c r="BL183" i="39"/>
  <c r="BK183" i="39"/>
  <c r="AQ183" i="39"/>
  <c r="AN183" i="39"/>
  <c r="AM183" i="39"/>
  <c r="AO183" i="39"/>
  <c r="W183" i="39"/>
  <c r="U183" i="39"/>
  <c r="T183" i="39"/>
  <c r="S183" i="39"/>
  <c r="CM182" i="39"/>
  <c r="CK182" i="39"/>
  <c r="CJ182" i="39"/>
  <c r="CI182" i="39"/>
  <c r="BO182" i="39"/>
  <c r="BL182" i="39"/>
  <c r="BK182" i="39"/>
  <c r="BM182" i="39"/>
  <c r="AQ182" i="39"/>
  <c r="AO182" i="39"/>
  <c r="AN182" i="39"/>
  <c r="AM182" i="39"/>
  <c r="W182" i="39"/>
  <c r="U182" i="39"/>
  <c r="T182" i="39"/>
  <c r="S182" i="39"/>
  <c r="CM181" i="39"/>
  <c r="CK181" i="39"/>
  <c r="CJ181" i="39"/>
  <c r="CI181" i="39"/>
  <c r="BO181" i="39"/>
  <c r="BL181" i="39"/>
  <c r="BM181" i="39"/>
  <c r="BK181" i="39"/>
  <c r="AQ181" i="39"/>
  <c r="AO181" i="39"/>
  <c r="AN181" i="39"/>
  <c r="AM181" i="39"/>
  <c r="W181" i="39"/>
  <c r="U181" i="39"/>
  <c r="T181" i="39"/>
  <c r="S181" i="39"/>
  <c r="CM180" i="39"/>
  <c r="CK180" i="39"/>
  <c r="CJ180" i="39"/>
  <c r="CI180" i="39"/>
  <c r="BO180" i="39"/>
  <c r="BM180" i="39"/>
  <c r="BL180" i="39"/>
  <c r="BK180" i="39"/>
  <c r="AQ180" i="39"/>
  <c r="AO180" i="39"/>
  <c r="AN180" i="39"/>
  <c r="AM180" i="39"/>
  <c r="W180" i="39"/>
  <c r="T180" i="39"/>
  <c r="U180" i="39"/>
  <c r="S180" i="39"/>
  <c r="CM179" i="39"/>
  <c r="CJ179" i="39"/>
  <c r="CI179" i="39"/>
  <c r="CK179" i="39"/>
  <c r="BO179" i="39"/>
  <c r="BL179" i="39"/>
  <c r="BK179" i="39"/>
  <c r="BM179" i="39"/>
  <c r="AQ179" i="39"/>
  <c r="AO179" i="39"/>
  <c r="AN179" i="39"/>
  <c r="AM179" i="39"/>
  <c r="W179" i="39"/>
  <c r="U179" i="39"/>
  <c r="T179" i="39"/>
  <c r="S179" i="39"/>
  <c r="CM178" i="39"/>
  <c r="CK178" i="39"/>
  <c r="CJ178" i="39"/>
  <c r="CI178" i="39"/>
  <c r="BO178" i="39"/>
  <c r="BM178" i="39"/>
  <c r="BL178" i="39"/>
  <c r="BK178" i="39"/>
  <c r="AQ178" i="39"/>
  <c r="AO178" i="39"/>
  <c r="AN178" i="39"/>
  <c r="AM178" i="39"/>
  <c r="W178" i="39"/>
  <c r="U178" i="39"/>
  <c r="T178" i="39"/>
  <c r="S178" i="39"/>
  <c r="CM177" i="39"/>
  <c r="CK177" i="39"/>
  <c r="CJ177" i="39"/>
  <c r="CI177" i="39"/>
  <c r="BO177" i="39"/>
  <c r="BM177" i="39"/>
  <c r="BL177" i="39"/>
  <c r="BK177" i="39"/>
  <c r="AQ177" i="39"/>
  <c r="AN177" i="39"/>
  <c r="AO177" i="39"/>
  <c r="AM177" i="39"/>
  <c r="W177" i="39"/>
  <c r="S177" i="39"/>
  <c r="U177" i="39"/>
  <c r="T177" i="39"/>
  <c r="CM176" i="39"/>
  <c r="CQ176" i="39" s="1"/>
  <c r="CJ176" i="39"/>
  <c r="CK176" i="39"/>
  <c r="CI176" i="39"/>
  <c r="BM176" i="39"/>
  <c r="BL176" i="39"/>
  <c r="BK176" i="39"/>
  <c r="AO176" i="39"/>
  <c r="AN176" i="39"/>
  <c r="AM176" i="39"/>
  <c r="U176" i="39"/>
  <c r="T176" i="39"/>
  <c r="S176" i="39"/>
  <c r="CM175" i="39"/>
  <c r="CK175" i="39"/>
  <c r="CJ175" i="39"/>
  <c r="CI175" i="39"/>
  <c r="BO175" i="39"/>
  <c r="BM175" i="39"/>
  <c r="BL175" i="39"/>
  <c r="BK175" i="39"/>
  <c r="AQ175" i="39"/>
  <c r="AO175" i="39"/>
  <c r="AN175" i="39"/>
  <c r="AM175" i="39"/>
  <c r="W175" i="39"/>
  <c r="AU175" i="39" s="1"/>
  <c r="BS175" i="39" s="1"/>
  <c r="CQ175" i="39" s="1"/>
  <c r="U175" i="39"/>
  <c r="T175" i="39"/>
  <c r="S175" i="39"/>
  <c r="CM174" i="39"/>
  <c r="CK174" i="39"/>
  <c r="CI174" i="39"/>
  <c r="CJ174" i="39"/>
  <c r="BO174" i="39"/>
  <c r="BM174" i="39"/>
  <c r="BL174" i="39"/>
  <c r="BK174" i="39"/>
  <c r="AQ174" i="39"/>
  <c r="AM174" i="39"/>
  <c r="AO174" i="39"/>
  <c r="AN174" i="39"/>
  <c r="W174" i="39"/>
  <c r="T174" i="39"/>
  <c r="U174" i="39"/>
  <c r="S174" i="39"/>
  <c r="CM173" i="39"/>
  <c r="CJ173" i="39"/>
  <c r="CI173" i="39"/>
  <c r="CK173" i="39"/>
  <c r="BO173" i="39"/>
  <c r="BM173" i="39"/>
  <c r="BL173" i="39"/>
  <c r="BK173" i="39"/>
  <c r="AQ173" i="39"/>
  <c r="AO173" i="39"/>
  <c r="AN173" i="39"/>
  <c r="AM173" i="39"/>
  <c r="W173" i="39"/>
  <c r="AU173" i="39" s="1"/>
  <c r="BS173" i="39" s="1"/>
  <c r="CQ173" i="39" s="1"/>
  <c r="S173" i="39"/>
  <c r="U173" i="39"/>
  <c r="T173" i="39"/>
  <c r="CM172" i="39"/>
  <c r="CK172" i="39"/>
  <c r="CJ172" i="39"/>
  <c r="CI172" i="39"/>
  <c r="BO172" i="39"/>
  <c r="BM172" i="39"/>
  <c r="BL172" i="39"/>
  <c r="BK172" i="39"/>
  <c r="AQ172" i="39"/>
  <c r="AO172" i="39"/>
  <c r="AN172" i="39"/>
  <c r="AM172" i="39"/>
  <c r="W172" i="39"/>
  <c r="AU172" i="39" s="1"/>
  <c r="BS172" i="39" s="1"/>
  <c r="CQ172" i="39" s="1"/>
  <c r="U172" i="39"/>
  <c r="T172" i="39"/>
  <c r="S172" i="39"/>
  <c r="CM171" i="39"/>
  <c r="CI171" i="39"/>
  <c r="CK171" i="39"/>
  <c r="CJ171" i="39"/>
  <c r="BO171" i="39"/>
  <c r="BM171" i="39"/>
  <c r="BL171" i="39"/>
  <c r="BK171" i="39"/>
  <c r="AQ171" i="39"/>
  <c r="AO171" i="39"/>
  <c r="AN171" i="39"/>
  <c r="AM171" i="39"/>
  <c r="W171" i="39"/>
  <c r="AU171" i="39" s="1"/>
  <c r="BS171" i="39" s="1"/>
  <c r="U171" i="39"/>
  <c r="T171" i="39"/>
  <c r="S171" i="39"/>
  <c r="CM170" i="39"/>
  <c r="CI170" i="39"/>
  <c r="CK170" i="39"/>
  <c r="CJ170" i="39"/>
  <c r="BO170" i="39"/>
  <c r="BK170" i="39"/>
  <c r="BM170" i="39"/>
  <c r="BL170" i="39"/>
  <c r="AQ170" i="39"/>
  <c r="AO170" i="39"/>
  <c r="AN170" i="39"/>
  <c r="AM170" i="39"/>
  <c r="W170" i="39"/>
  <c r="AU170" i="39" s="1"/>
  <c r="T170" i="39"/>
  <c r="U170" i="39"/>
  <c r="S170" i="39"/>
  <c r="CM169" i="39"/>
  <c r="CJ169" i="39"/>
  <c r="CK169" i="39"/>
  <c r="CI169" i="39"/>
  <c r="BO169" i="39"/>
  <c r="BL169" i="39"/>
  <c r="BK169" i="39"/>
  <c r="BM169" i="39"/>
  <c r="AQ169" i="39"/>
  <c r="AN169" i="39"/>
  <c r="AO169" i="39"/>
  <c r="AM169" i="39"/>
  <c r="W169" i="39"/>
  <c r="AU169" i="39" s="1"/>
  <c r="BS169" i="39" s="1"/>
  <c r="CQ169" i="39" s="1"/>
  <c r="U169" i="39"/>
  <c r="S169" i="39"/>
  <c r="T169" i="39"/>
  <c r="CM168" i="39"/>
  <c r="CJ168" i="39"/>
  <c r="CI168" i="39"/>
  <c r="CK168" i="39"/>
  <c r="BO168" i="39"/>
  <c r="BM168" i="39"/>
  <c r="BL168" i="39"/>
  <c r="BK168" i="39"/>
  <c r="AQ168" i="39"/>
  <c r="AM168" i="39"/>
  <c r="AO168" i="39"/>
  <c r="AN168" i="39"/>
  <c r="W168" i="39"/>
  <c r="AU168" i="39" s="1"/>
  <c r="BS168" i="39" s="1"/>
  <c r="CQ168" i="39" s="1"/>
  <c r="S168" i="39"/>
  <c r="U168" i="39"/>
  <c r="T168" i="39"/>
  <c r="CM167" i="39"/>
  <c r="CK167" i="39"/>
  <c r="CJ167" i="39"/>
  <c r="CI167" i="39"/>
  <c r="BO167" i="39"/>
  <c r="BK167" i="39"/>
  <c r="BM167" i="39"/>
  <c r="BL167" i="39"/>
  <c r="AQ167" i="39"/>
  <c r="AO167" i="39"/>
  <c r="AN167" i="39"/>
  <c r="AM167" i="39"/>
  <c r="W167" i="39"/>
  <c r="AU167" i="39" s="1"/>
  <c r="BS167" i="39" s="1"/>
  <c r="CQ167" i="39" s="1"/>
  <c r="U167" i="39"/>
  <c r="T167" i="39"/>
  <c r="S167" i="39"/>
  <c r="CM166" i="39"/>
  <c r="CK166" i="39"/>
  <c r="CJ166" i="39"/>
  <c r="CI166" i="39"/>
  <c r="BO166" i="39"/>
  <c r="BK166" i="39"/>
  <c r="BM166" i="39"/>
  <c r="BL166" i="39"/>
  <c r="AQ166" i="39"/>
  <c r="AN166" i="39"/>
  <c r="AM166" i="39"/>
  <c r="AO166" i="39"/>
  <c r="W166" i="39"/>
  <c r="AU166" i="39" s="1"/>
  <c r="BS166" i="39" s="1"/>
  <c r="CQ166" i="39" s="1"/>
  <c r="T166" i="39"/>
  <c r="S166" i="39"/>
  <c r="U166" i="39"/>
  <c r="CM165" i="39"/>
  <c r="CK165" i="39"/>
  <c r="CJ165" i="39"/>
  <c r="CI165" i="39"/>
  <c r="BO165" i="39"/>
  <c r="BM165" i="39"/>
  <c r="BL165" i="39"/>
  <c r="BK165" i="39"/>
  <c r="AQ165" i="39"/>
  <c r="AN165" i="39"/>
  <c r="AO165" i="39"/>
  <c r="AM165" i="39"/>
  <c r="W165" i="39"/>
  <c r="AU165" i="39" s="1"/>
  <c r="BS165" i="39" s="1"/>
  <c r="U165" i="39"/>
  <c r="T165" i="39"/>
  <c r="S165" i="39"/>
  <c r="CM164" i="39"/>
  <c r="CK164" i="39"/>
  <c r="CJ164" i="39"/>
  <c r="CI164" i="39"/>
  <c r="BO164" i="39"/>
  <c r="BM164" i="39"/>
  <c r="BL164" i="39"/>
  <c r="BK164" i="39"/>
  <c r="AQ164" i="39"/>
  <c r="AO164" i="39"/>
  <c r="AM164" i="39"/>
  <c r="AN164" i="39"/>
  <c r="W164" i="39"/>
  <c r="U164" i="39"/>
  <c r="T164" i="39"/>
  <c r="S164" i="39"/>
  <c r="CM163" i="39"/>
  <c r="CI163" i="39"/>
  <c r="CK163" i="39"/>
  <c r="CJ163" i="39"/>
  <c r="BO163" i="39"/>
  <c r="BM163" i="39"/>
  <c r="BL163" i="39"/>
  <c r="BK163" i="39"/>
  <c r="AQ163" i="39"/>
  <c r="AM163" i="39"/>
  <c r="AO163" i="39"/>
  <c r="AN163" i="39"/>
  <c r="W163" i="39"/>
  <c r="S163" i="39"/>
  <c r="U163" i="39"/>
  <c r="T163" i="39"/>
  <c r="CM162" i="39"/>
  <c r="CI162" i="39"/>
  <c r="CK162" i="39"/>
  <c r="CJ162" i="39"/>
  <c r="BO162" i="39"/>
  <c r="BM162" i="39"/>
  <c r="BL162" i="39"/>
  <c r="BK162" i="39"/>
  <c r="AQ162" i="39"/>
  <c r="AO162" i="39"/>
  <c r="AN162" i="39"/>
  <c r="AM162" i="39"/>
  <c r="W162" i="39"/>
  <c r="AU162" i="39" s="1"/>
  <c r="T162" i="39"/>
  <c r="S162" i="39"/>
  <c r="U162" i="39"/>
  <c r="CM161" i="39"/>
  <c r="CK161" i="39"/>
  <c r="CJ161" i="39"/>
  <c r="CI161" i="39"/>
  <c r="BO161" i="39"/>
  <c r="BM161" i="39"/>
  <c r="BL161" i="39"/>
  <c r="BK161" i="39"/>
  <c r="AQ161" i="39"/>
  <c r="AO161" i="39"/>
  <c r="AN161" i="39"/>
  <c r="AM161" i="39"/>
  <c r="W161" i="39"/>
  <c r="AU161" i="39" s="1"/>
  <c r="BS161" i="39" s="1"/>
  <c r="CQ161" i="39" s="1"/>
  <c r="U161" i="39"/>
  <c r="T161" i="39"/>
  <c r="S161" i="39"/>
  <c r="CM160" i="39"/>
  <c r="CK160" i="39"/>
  <c r="CJ160" i="39"/>
  <c r="CI160" i="39"/>
  <c r="BO160" i="39"/>
  <c r="BM160" i="39"/>
  <c r="BL160" i="39"/>
  <c r="BK160" i="39"/>
  <c r="AQ160" i="39"/>
  <c r="AO160" i="39"/>
  <c r="AN160" i="39"/>
  <c r="AM160" i="39"/>
  <c r="W160" i="39"/>
  <c r="AU160" i="39" s="1"/>
  <c r="BS160" i="39" s="1"/>
  <c r="CQ160" i="39" s="1"/>
  <c r="U160" i="39"/>
  <c r="T160" i="39"/>
  <c r="S160" i="39"/>
  <c r="CM159" i="39"/>
  <c r="CK159" i="39"/>
  <c r="CJ159" i="39"/>
  <c r="CI159" i="39"/>
  <c r="BO159" i="39"/>
  <c r="BK159" i="39"/>
  <c r="BM159" i="39"/>
  <c r="BL159" i="39"/>
  <c r="AQ159" i="39"/>
  <c r="AO159" i="39"/>
  <c r="AN159" i="39"/>
  <c r="AM159" i="39"/>
  <c r="W159" i="39"/>
  <c r="AU159" i="39" s="1"/>
  <c r="U159" i="39"/>
  <c r="T159" i="39"/>
  <c r="S159" i="39"/>
  <c r="CM158" i="39"/>
  <c r="CI158" i="39"/>
  <c r="CK158" i="39"/>
  <c r="CJ158" i="39"/>
  <c r="BO158" i="39"/>
  <c r="BM158" i="39"/>
  <c r="BK158" i="39"/>
  <c r="BL158" i="39"/>
  <c r="AQ158" i="39"/>
  <c r="AO158" i="39"/>
  <c r="AN158" i="39"/>
  <c r="AM158" i="39"/>
  <c r="W158" i="39"/>
  <c r="T158" i="39"/>
  <c r="U158" i="39"/>
  <c r="S158" i="39"/>
  <c r="CM157" i="39"/>
  <c r="CI157" i="39"/>
  <c r="CK157" i="39"/>
  <c r="CJ157" i="39"/>
  <c r="BO157" i="39"/>
  <c r="BM157" i="39"/>
  <c r="BL157" i="39"/>
  <c r="BK157" i="39"/>
  <c r="AQ157" i="39"/>
  <c r="AM157" i="39"/>
  <c r="AO157" i="39"/>
  <c r="AN157" i="39"/>
  <c r="W157" i="39"/>
  <c r="T157" i="39"/>
  <c r="U157" i="39"/>
  <c r="S157" i="39"/>
  <c r="CM156" i="39"/>
  <c r="CK156" i="39"/>
  <c r="CJ156" i="39"/>
  <c r="CI156" i="39"/>
  <c r="BO156" i="39"/>
  <c r="BK156" i="39"/>
  <c r="BM156" i="39"/>
  <c r="BL156" i="39"/>
  <c r="AQ156" i="39"/>
  <c r="AO156" i="39"/>
  <c r="AM156" i="39"/>
  <c r="AN156" i="39"/>
  <c r="W156" i="39"/>
  <c r="AU156" i="39" s="1"/>
  <c r="BS156" i="39" s="1"/>
  <c r="CQ156" i="39" s="1"/>
  <c r="U156" i="39"/>
  <c r="T156" i="39"/>
  <c r="S156" i="39"/>
  <c r="CM155" i="39"/>
  <c r="CK155" i="39"/>
  <c r="CJ155" i="39"/>
  <c r="CI155" i="39"/>
  <c r="BO155" i="39"/>
  <c r="BM155" i="39"/>
  <c r="BL155" i="39"/>
  <c r="BK155" i="39"/>
  <c r="AQ155" i="39"/>
  <c r="AM155" i="39"/>
  <c r="AO155" i="39"/>
  <c r="AN155" i="39"/>
  <c r="W155" i="39"/>
  <c r="AU155" i="39" s="1"/>
  <c r="BS155" i="39" s="1"/>
  <c r="CQ155" i="39" s="1"/>
  <c r="S155" i="39"/>
  <c r="U155" i="39"/>
  <c r="T155" i="39"/>
  <c r="CM154" i="39"/>
  <c r="CK154" i="39"/>
  <c r="CJ154" i="39"/>
  <c r="CI154" i="39"/>
  <c r="BO154" i="39"/>
  <c r="BL154" i="39"/>
  <c r="BK154" i="39"/>
  <c r="BM154" i="39"/>
  <c r="AQ154" i="39"/>
  <c r="AM154" i="39"/>
  <c r="AO154" i="39"/>
  <c r="AN154" i="39"/>
  <c r="W154" i="39"/>
  <c r="T154" i="39"/>
  <c r="S154" i="39"/>
  <c r="U154" i="39"/>
  <c r="CM153" i="39"/>
  <c r="CK153" i="39"/>
  <c r="CJ153" i="39"/>
  <c r="CI153" i="39"/>
  <c r="BO153" i="39"/>
  <c r="BM153" i="39"/>
  <c r="BL153" i="39"/>
  <c r="BK153" i="39"/>
  <c r="AQ153" i="39"/>
  <c r="AO153" i="39"/>
  <c r="AN153" i="39"/>
  <c r="AM153" i="39"/>
  <c r="W153" i="39"/>
  <c r="U153" i="39"/>
  <c r="T153" i="39"/>
  <c r="S153" i="39"/>
  <c r="CM152" i="39"/>
  <c r="CK152" i="39"/>
  <c r="CJ152" i="39"/>
  <c r="CI152" i="39"/>
  <c r="BO152" i="39"/>
  <c r="BM152" i="39"/>
  <c r="BL152" i="39"/>
  <c r="BK152" i="39"/>
  <c r="AQ152" i="39"/>
  <c r="AN152" i="39"/>
  <c r="AO152" i="39"/>
  <c r="AM152" i="39"/>
  <c r="W152" i="39"/>
  <c r="T152" i="39"/>
  <c r="U152" i="39"/>
  <c r="S152" i="39"/>
  <c r="CM151" i="39"/>
  <c r="CK151" i="39"/>
  <c r="CJ151" i="39"/>
  <c r="CI151" i="39"/>
  <c r="BO151" i="39"/>
  <c r="BM151" i="39"/>
  <c r="BL151" i="39"/>
  <c r="BK151" i="39"/>
  <c r="AQ151" i="39"/>
  <c r="AN151" i="39"/>
  <c r="AO151" i="39"/>
  <c r="AM151" i="39"/>
  <c r="W151" i="39"/>
  <c r="AU151" i="39" s="1"/>
  <c r="BS151" i="39" s="1"/>
  <c r="CQ151" i="39" s="1"/>
  <c r="S151" i="39"/>
  <c r="U151" i="39"/>
  <c r="T151" i="39"/>
  <c r="CM150" i="39"/>
  <c r="CI150" i="39"/>
  <c r="CK150" i="39"/>
  <c r="CJ150" i="39"/>
  <c r="BO150" i="39"/>
  <c r="BM150" i="39"/>
  <c r="BL150" i="39"/>
  <c r="BK150" i="39"/>
  <c r="AQ150" i="39"/>
  <c r="AN150" i="39"/>
  <c r="AM150" i="39"/>
  <c r="AO150" i="39"/>
  <c r="W150" i="39"/>
  <c r="AU150" i="39" s="1"/>
  <c r="BS150" i="39" s="1"/>
  <c r="CQ150" i="39" s="1"/>
  <c r="U150" i="39"/>
  <c r="T150" i="39"/>
  <c r="S150" i="39"/>
  <c r="CM149" i="39"/>
  <c r="CJ149" i="39"/>
  <c r="CI149" i="39"/>
  <c r="CK149" i="39"/>
  <c r="BO149" i="39"/>
  <c r="BL149" i="39"/>
  <c r="BK149" i="39"/>
  <c r="BM149" i="39"/>
  <c r="AQ149" i="39"/>
  <c r="AN149" i="39"/>
  <c r="AM149" i="39"/>
  <c r="AO149" i="39"/>
  <c r="W149" i="39"/>
  <c r="U149" i="39"/>
  <c r="T149" i="39"/>
  <c r="S149" i="39"/>
  <c r="CM148" i="39"/>
  <c r="CK148" i="39"/>
  <c r="CJ148" i="39"/>
  <c r="CI148" i="39"/>
  <c r="BO148" i="39"/>
  <c r="BM148" i="39"/>
  <c r="BL148" i="39"/>
  <c r="BK148" i="39"/>
  <c r="AQ148" i="39"/>
  <c r="AO148" i="39"/>
  <c r="AN148" i="39"/>
  <c r="AM148" i="39"/>
  <c r="W148" i="39"/>
  <c r="AU148" i="39" s="1"/>
  <c r="U148" i="39"/>
  <c r="T148" i="39"/>
  <c r="S148" i="39"/>
  <c r="CM147" i="39"/>
  <c r="CJ147" i="39"/>
  <c r="CK147" i="39"/>
  <c r="CI147" i="39"/>
  <c r="BO147" i="39"/>
  <c r="BM147" i="39"/>
  <c r="BL147" i="39"/>
  <c r="BK147" i="39"/>
  <c r="AQ147" i="39"/>
  <c r="AO147" i="39"/>
  <c r="AN147" i="39"/>
  <c r="AM147" i="39"/>
  <c r="W147" i="39"/>
  <c r="AU147" i="39" s="1"/>
  <c r="U147" i="39"/>
  <c r="T147" i="39"/>
  <c r="S147" i="39"/>
  <c r="CM146" i="39"/>
  <c r="CK146" i="39"/>
  <c r="CJ146" i="39"/>
  <c r="CI146" i="39"/>
  <c r="BO146" i="39"/>
  <c r="BL146" i="39"/>
  <c r="BK146" i="39"/>
  <c r="BM146" i="39"/>
  <c r="AQ146" i="39"/>
  <c r="AO146" i="39"/>
  <c r="AN146" i="39"/>
  <c r="AM146" i="39"/>
  <c r="W146" i="39"/>
  <c r="U146" i="39"/>
  <c r="T146" i="39"/>
  <c r="S146" i="39"/>
  <c r="CM145" i="39"/>
  <c r="CK145" i="39"/>
  <c r="CJ145" i="39"/>
  <c r="CI145" i="39"/>
  <c r="BO145" i="39"/>
  <c r="BL145" i="39"/>
  <c r="BM145" i="39"/>
  <c r="BK145" i="39"/>
  <c r="AQ145" i="39"/>
  <c r="AN145" i="39"/>
  <c r="AM145" i="39"/>
  <c r="AO145" i="39"/>
  <c r="W145" i="39"/>
  <c r="U145" i="39"/>
  <c r="T145" i="39"/>
  <c r="S145" i="39"/>
  <c r="CM144" i="39"/>
  <c r="CK144" i="39"/>
  <c r="CJ144" i="39"/>
  <c r="CI144" i="39"/>
  <c r="BO144" i="39"/>
  <c r="BM144" i="39"/>
  <c r="BK144" i="39"/>
  <c r="BL144" i="39"/>
  <c r="AQ144" i="39"/>
  <c r="AO144" i="39"/>
  <c r="AN144" i="39"/>
  <c r="AM144" i="39"/>
  <c r="W144" i="39"/>
  <c r="AU144" i="39" s="1"/>
  <c r="BS144" i="39" s="1"/>
  <c r="CQ144" i="39" s="1"/>
  <c r="U144" i="39"/>
  <c r="T144" i="39"/>
  <c r="S144" i="39"/>
  <c r="CM143" i="39"/>
  <c r="CK143" i="39"/>
  <c r="CJ143" i="39"/>
  <c r="CI143" i="39"/>
  <c r="BO143" i="39"/>
  <c r="BL143" i="39"/>
  <c r="BM143" i="39"/>
  <c r="BK143" i="39"/>
  <c r="AQ143" i="39"/>
  <c r="AO143" i="39"/>
  <c r="AN143" i="39"/>
  <c r="AM143" i="39"/>
  <c r="W143" i="39"/>
  <c r="U143" i="39"/>
  <c r="S143" i="39"/>
  <c r="T143" i="39"/>
  <c r="CM142" i="39"/>
  <c r="CK142" i="39"/>
  <c r="CI142" i="39"/>
  <c r="CJ142" i="39"/>
  <c r="BO142" i="39"/>
  <c r="BM142" i="39"/>
  <c r="BL142" i="39"/>
  <c r="BK142" i="39"/>
  <c r="AQ142" i="39"/>
  <c r="AN142" i="39"/>
  <c r="AM142" i="39"/>
  <c r="AO142" i="39"/>
  <c r="W142" i="39"/>
  <c r="U142" i="39"/>
  <c r="T142" i="39"/>
  <c r="S142" i="39"/>
  <c r="CM141" i="39"/>
  <c r="CI141" i="39"/>
  <c r="CK141" i="39"/>
  <c r="CJ141" i="39"/>
  <c r="BO141" i="39"/>
  <c r="BL141" i="39"/>
  <c r="BK141" i="39"/>
  <c r="BM141" i="39"/>
  <c r="AQ141" i="39"/>
  <c r="AN141" i="39"/>
  <c r="AO141" i="39"/>
  <c r="AM141" i="39"/>
  <c r="W141" i="39"/>
  <c r="AU141" i="39" s="1"/>
  <c r="U141" i="39"/>
  <c r="T141" i="39"/>
  <c r="S141" i="39"/>
  <c r="CM140" i="39"/>
  <c r="CK140" i="39"/>
  <c r="CI140" i="39"/>
  <c r="CJ140" i="39"/>
  <c r="BO140" i="39"/>
  <c r="BM140" i="39"/>
  <c r="BL140" i="39"/>
  <c r="BK140" i="39"/>
  <c r="AQ140" i="39"/>
  <c r="AO140" i="39"/>
  <c r="AN140" i="39"/>
  <c r="AM140" i="39"/>
  <c r="W140" i="39"/>
  <c r="AU140" i="39" s="1"/>
  <c r="BS140" i="39" s="1"/>
  <c r="U140" i="39"/>
  <c r="T140" i="39"/>
  <c r="S140" i="39"/>
  <c r="CM139" i="39"/>
  <c r="CK139" i="39"/>
  <c r="CJ139" i="39"/>
  <c r="CI139" i="39"/>
  <c r="BO139" i="39"/>
  <c r="BM139" i="39"/>
  <c r="BL139" i="39"/>
  <c r="BK139" i="39"/>
  <c r="AQ139" i="39"/>
  <c r="AO139" i="39"/>
  <c r="AN139" i="39"/>
  <c r="AM139" i="39"/>
  <c r="W139" i="39"/>
  <c r="AU139" i="39" s="1"/>
  <c r="BS139" i="39" s="1"/>
  <c r="CQ139" i="39" s="1"/>
  <c r="S139" i="39"/>
  <c r="U139" i="39"/>
  <c r="T139" i="39"/>
  <c r="CM138" i="39"/>
  <c r="CI138" i="39"/>
  <c r="CK138" i="39"/>
  <c r="CJ138" i="39"/>
  <c r="BO138" i="39"/>
  <c r="BM138" i="39"/>
  <c r="BL138" i="39"/>
  <c r="BK138" i="39"/>
  <c r="AQ138" i="39"/>
  <c r="AN138" i="39"/>
  <c r="AM138" i="39"/>
  <c r="AO138" i="39"/>
  <c r="W138" i="39"/>
  <c r="AU138" i="39" s="1"/>
  <c r="BS138" i="39" s="1"/>
  <c r="CQ138" i="39" s="1"/>
  <c r="T138" i="39"/>
  <c r="S138" i="39"/>
  <c r="U138" i="39"/>
  <c r="CM137" i="39"/>
  <c r="CK137" i="39"/>
  <c r="CJ137" i="39"/>
  <c r="CI137" i="39"/>
  <c r="BO137" i="39"/>
  <c r="BL137" i="39"/>
  <c r="BK137" i="39"/>
  <c r="BM137" i="39"/>
  <c r="AQ137" i="39"/>
  <c r="AO137" i="39"/>
  <c r="AN137" i="39"/>
  <c r="AM137" i="39"/>
  <c r="W137" i="39"/>
  <c r="U137" i="39"/>
  <c r="T137" i="39"/>
  <c r="S137" i="39"/>
  <c r="CM136" i="39"/>
  <c r="CK136" i="39"/>
  <c r="CJ136" i="39"/>
  <c r="CI136" i="39"/>
  <c r="BO136" i="39"/>
  <c r="BM136" i="39"/>
  <c r="BL136" i="39"/>
  <c r="BK136" i="39"/>
  <c r="AQ136" i="39"/>
  <c r="AN136" i="39"/>
  <c r="AM136" i="39"/>
  <c r="AO136" i="39"/>
  <c r="W136" i="39"/>
  <c r="U136" i="39"/>
  <c r="T136" i="39"/>
  <c r="S136" i="39"/>
  <c r="CM135" i="39"/>
  <c r="CK135" i="39"/>
  <c r="CJ135" i="39"/>
  <c r="CI135" i="39"/>
  <c r="BO135" i="39"/>
  <c r="BM135" i="39"/>
  <c r="BL135" i="39"/>
  <c r="BK135" i="39"/>
  <c r="AQ135" i="39"/>
  <c r="AO135" i="39"/>
  <c r="AN135" i="39"/>
  <c r="AM135" i="39"/>
  <c r="W135" i="39"/>
  <c r="U135" i="39"/>
  <c r="T135" i="39"/>
  <c r="S135" i="39"/>
  <c r="CM134" i="39"/>
  <c r="CK134" i="39"/>
  <c r="CJ134" i="39"/>
  <c r="CI134" i="39"/>
  <c r="BO134" i="39"/>
  <c r="BM134" i="39"/>
  <c r="BL134" i="39"/>
  <c r="BK134" i="39"/>
  <c r="AQ134" i="39"/>
  <c r="AO134" i="39"/>
  <c r="AN134" i="39"/>
  <c r="AM134" i="39"/>
  <c r="W134" i="39"/>
  <c r="U134" i="39"/>
  <c r="T134" i="39"/>
  <c r="S134" i="39"/>
  <c r="CM133" i="39"/>
  <c r="CI133" i="39"/>
  <c r="CK133" i="39"/>
  <c r="CJ133" i="39"/>
  <c r="BO133" i="39"/>
  <c r="BM133" i="39"/>
  <c r="BL133" i="39"/>
  <c r="BK133" i="39"/>
  <c r="AQ133" i="39"/>
  <c r="AM133" i="39"/>
  <c r="AO133" i="39"/>
  <c r="AN133" i="39"/>
  <c r="W133" i="39"/>
  <c r="T133" i="39"/>
  <c r="S133" i="39"/>
  <c r="U133" i="39"/>
  <c r="CM132" i="39"/>
  <c r="CK132" i="39"/>
  <c r="CJ132" i="39"/>
  <c r="CI132" i="39"/>
  <c r="BO132" i="39"/>
  <c r="BL132" i="39"/>
  <c r="BK132" i="39"/>
  <c r="BM132" i="39"/>
  <c r="AQ132" i="39"/>
  <c r="AO132" i="39"/>
  <c r="AN132" i="39"/>
  <c r="AM132" i="39"/>
  <c r="W132" i="39"/>
  <c r="U132" i="39"/>
  <c r="T132" i="39"/>
  <c r="S132" i="39"/>
  <c r="CM131" i="39"/>
  <c r="CK131" i="39"/>
  <c r="CJ131" i="39"/>
  <c r="CI131" i="39"/>
  <c r="BO131" i="39"/>
  <c r="BM131" i="39"/>
  <c r="BL131" i="39"/>
  <c r="BK131" i="39"/>
  <c r="AQ131" i="39"/>
  <c r="AO131" i="39"/>
  <c r="AN131" i="39"/>
  <c r="AM131" i="39"/>
  <c r="W131" i="39"/>
  <c r="U131" i="39"/>
  <c r="T131" i="39"/>
  <c r="S131" i="39"/>
  <c r="CM130" i="39"/>
  <c r="CK130" i="39"/>
  <c r="CJ130" i="39"/>
  <c r="CI130" i="39"/>
  <c r="BO130" i="39"/>
  <c r="BM130" i="39"/>
  <c r="BL130" i="39"/>
  <c r="BK130" i="39"/>
  <c r="AQ130" i="39"/>
  <c r="AO130" i="39"/>
  <c r="AN130" i="39"/>
  <c r="AM130" i="39"/>
  <c r="W130" i="39"/>
  <c r="AU130" i="39" s="1"/>
  <c r="BS130" i="39" s="1"/>
  <c r="CQ130" i="39" s="1"/>
  <c r="S130" i="39"/>
  <c r="U130" i="39"/>
  <c r="T130" i="39"/>
  <c r="CM129" i="39"/>
  <c r="CK129" i="39"/>
  <c r="CJ129" i="39"/>
  <c r="CI129" i="39"/>
  <c r="BO129" i="39"/>
  <c r="BK129" i="39"/>
  <c r="BM129" i="39"/>
  <c r="BL129" i="39"/>
  <c r="AQ129" i="39"/>
  <c r="AO129" i="39"/>
  <c r="AN129" i="39"/>
  <c r="AM129" i="39"/>
  <c r="W129" i="39"/>
  <c r="U129" i="39"/>
  <c r="T129" i="39"/>
  <c r="S129" i="39"/>
  <c r="CM128" i="39"/>
  <c r="CJ128" i="39"/>
  <c r="CI128" i="39"/>
  <c r="CK128" i="39"/>
  <c r="BO128" i="39"/>
  <c r="BM128" i="39"/>
  <c r="BL128" i="39"/>
  <c r="BK128" i="39"/>
  <c r="AQ128" i="39"/>
  <c r="AN128" i="39"/>
  <c r="AM128" i="39"/>
  <c r="AO128" i="39"/>
  <c r="W128" i="39"/>
  <c r="AU128" i="39" s="1"/>
  <c r="U128" i="39"/>
  <c r="T128" i="39"/>
  <c r="S128" i="39"/>
  <c r="CM127" i="39"/>
  <c r="CK127" i="39"/>
  <c r="CJ127" i="39"/>
  <c r="CI127" i="39"/>
  <c r="BO127" i="39"/>
  <c r="BM127" i="39"/>
  <c r="BL127" i="39"/>
  <c r="BK127" i="39"/>
  <c r="AQ127" i="39"/>
  <c r="AO127" i="39"/>
  <c r="AN127" i="39"/>
  <c r="AM127" i="39"/>
  <c r="W127" i="39"/>
  <c r="AU127" i="39" s="1"/>
  <c r="BS127" i="39" s="1"/>
  <c r="CQ127" i="39" s="1"/>
  <c r="U127" i="39"/>
  <c r="T127" i="39"/>
  <c r="S127" i="39"/>
  <c r="CM126" i="39"/>
  <c r="CK126" i="39"/>
  <c r="CJ126" i="39"/>
  <c r="CI126" i="39"/>
  <c r="BO126" i="39"/>
  <c r="BM126" i="39"/>
  <c r="BL126" i="39"/>
  <c r="BK126" i="39"/>
  <c r="AQ126" i="39"/>
  <c r="AO126" i="39"/>
  <c r="AN126" i="39"/>
  <c r="AM126" i="39"/>
  <c r="W126" i="39"/>
  <c r="U126" i="39"/>
  <c r="T126" i="39"/>
  <c r="S126" i="39"/>
  <c r="CM125" i="39"/>
  <c r="CI125" i="39"/>
  <c r="CK125" i="39"/>
  <c r="CJ125" i="39"/>
  <c r="BO125" i="39"/>
  <c r="BM125" i="39"/>
  <c r="BL125" i="39"/>
  <c r="BK125" i="39"/>
  <c r="AQ125" i="39"/>
  <c r="AM125" i="39"/>
  <c r="AO125" i="39"/>
  <c r="AN125" i="39"/>
  <c r="W125" i="39"/>
  <c r="T125" i="39"/>
  <c r="S125" i="39"/>
  <c r="U125" i="39"/>
  <c r="CM124" i="39"/>
  <c r="CK124" i="39"/>
  <c r="CJ124" i="39"/>
  <c r="CI124" i="39"/>
  <c r="BO124" i="39"/>
  <c r="BL124" i="39"/>
  <c r="BK124" i="39"/>
  <c r="BM124" i="39"/>
  <c r="AQ124" i="39"/>
  <c r="AO124" i="39"/>
  <c r="AN124" i="39"/>
  <c r="AM124" i="39"/>
  <c r="W124" i="39"/>
  <c r="U124" i="39"/>
  <c r="T124" i="39"/>
  <c r="S124" i="39"/>
  <c r="CM123" i="39"/>
  <c r="CK123" i="39"/>
  <c r="CJ123" i="39"/>
  <c r="CI123" i="39"/>
  <c r="BO123" i="39"/>
  <c r="BM123" i="39"/>
  <c r="BL123" i="39"/>
  <c r="BK123" i="39"/>
  <c r="AQ123" i="39"/>
  <c r="AO123" i="39"/>
  <c r="AN123" i="39"/>
  <c r="AM123" i="39"/>
  <c r="W123" i="39"/>
  <c r="AU123" i="39" s="1"/>
  <c r="BS123" i="39" s="1"/>
  <c r="CQ123" i="39" s="1"/>
  <c r="U123" i="39"/>
  <c r="T123" i="39"/>
  <c r="S123" i="39"/>
  <c r="CM122" i="39"/>
  <c r="CK122" i="39"/>
  <c r="CJ122" i="39"/>
  <c r="CI122" i="39"/>
  <c r="BO122" i="39"/>
  <c r="BM122" i="39"/>
  <c r="BL122" i="39"/>
  <c r="BK122" i="39"/>
  <c r="AQ122" i="39"/>
  <c r="AM122" i="39"/>
  <c r="AO122" i="39"/>
  <c r="AN122" i="39"/>
  <c r="W122" i="39"/>
  <c r="AU122" i="39" s="1"/>
  <c r="S122" i="39"/>
  <c r="U122" i="39"/>
  <c r="T122" i="39"/>
  <c r="CM121" i="39"/>
  <c r="CK121" i="39"/>
  <c r="CJ121" i="39"/>
  <c r="CI121" i="39"/>
  <c r="BO121" i="39"/>
  <c r="BK121" i="39"/>
  <c r="BM121" i="39"/>
  <c r="BL121" i="39"/>
  <c r="AQ121" i="39"/>
  <c r="AO121" i="39"/>
  <c r="AN121" i="39"/>
  <c r="AM121" i="39"/>
  <c r="W121" i="39"/>
  <c r="AU121" i="39" s="1"/>
  <c r="BS121" i="39" s="1"/>
  <c r="CQ121" i="39" s="1"/>
  <c r="U121" i="39"/>
  <c r="T121" i="39"/>
  <c r="S121" i="39"/>
  <c r="CM120" i="39"/>
  <c r="CK120" i="39"/>
  <c r="CJ120" i="39"/>
  <c r="CI120" i="39"/>
  <c r="BO120" i="39"/>
  <c r="BM120" i="39"/>
  <c r="BL120" i="39"/>
  <c r="BK120" i="39"/>
  <c r="AQ120" i="39"/>
  <c r="AO120" i="39"/>
  <c r="AN120" i="39"/>
  <c r="AM120" i="39"/>
  <c r="W120" i="39"/>
  <c r="U120" i="39"/>
  <c r="T120" i="39"/>
  <c r="S120" i="39"/>
  <c r="CM119" i="39"/>
  <c r="CK119" i="39"/>
  <c r="CJ119" i="39"/>
  <c r="CI119" i="39"/>
  <c r="BO119" i="39"/>
  <c r="BL119" i="39"/>
  <c r="BK119" i="39"/>
  <c r="BM119" i="39"/>
  <c r="AQ119" i="39"/>
  <c r="AO119" i="39"/>
  <c r="AN119" i="39"/>
  <c r="AM119" i="39"/>
  <c r="W119" i="39"/>
  <c r="T119" i="39"/>
  <c r="U119" i="39"/>
  <c r="S119" i="39"/>
  <c r="CM118" i="39"/>
  <c r="CK118" i="39"/>
  <c r="CJ118" i="39"/>
  <c r="CI118" i="39"/>
  <c r="BO118" i="39"/>
  <c r="BM118" i="39"/>
  <c r="BL118" i="39"/>
  <c r="BK118" i="39"/>
  <c r="AQ118" i="39"/>
  <c r="AO118" i="39"/>
  <c r="AN118" i="39"/>
  <c r="AM118" i="39"/>
  <c r="W118" i="39"/>
  <c r="S118" i="39"/>
  <c r="U118" i="39"/>
  <c r="T118" i="39"/>
  <c r="CM117" i="39"/>
  <c r="CK117" i="39"/>
  <c r="CJ117" i="39"/>
  <c r="CI117" i="39"/>
  <c r="BO117" i="39"/>
  <c r="BK117" i="39"/>
  <c r="BM117" i="39"/>
  <c r="BL117" i="39"/>
  <c r="AQ117" i="39"/>
  <c r="AO117" i="39"/>
  <c r="AN117" i="39"/>
  <c r="AM117" i="39"/>
  <c r="W117" i="39"/>
  <c r="U117" i="39"/>
  <c r="T117" i="39"/>
  <c r="S117" i="39"/>
  <c r="CM116" i="39"/>
  <c r="CJ116" i="39"/>
  <c r="CI116" i="39"/>
  <c r="CK116" i="39"/>
  <c r="BO116" i="39"/>
  <c r="BM116" i="39"/>
  <c r="BL116" i="39"/>
  <c r="BK116" i="39"/>
  <c r="AQ116" i="39"/>
  <c r="AN116" i="39"/>
  <c r="AM116" i="39"/>
  <c r="AO116" i="39"/>
  <c r="W116" i="39"/>
  <c r="U116" i="39"/>
  <c r="T116" i="39"/>
  <c r="S116" i="39"/>
  <c r="CM115" i="39"/>
  <c r="CK115" i="39"/>
  <c r="CJ115" i="39"/>
  <c r="CI115" i="39"/>
  <c r="BO115" i="39"/>
  <c r="BM115" i="39"/>
  <c r="BL115" i="39"/>
  <c r="BK115" i="39"/>
  <c r="AQ115" i="39"/>
  <c r="AO115" i="39"/>
  <c r="AN115" i="39"/>
  <c r="AM115" i="39"/>
  <c r="W115" i="39"/>
  <c r="U115" i="39"/>
  <c r="T115" i="39"/>
  <c r="S115" i="39"/>
  <c r="CM114" i="39"/>
  <c r="CK114" i="39"/>
  <c r="CJ114" i="39"/>
  <c r="CI114" i="39"/>
  <c r="BO114" i="39"/>
  <c r="BM114" i="39"/>
  <c r="BL114" i="39"/>
  <c r="BK114" i="39"/>
  <c r="AQ114" i="39"/>
  <c r="AO114" i="39"/>
  <c r="AN114" i="39"/>
  <c r="AM114" i="39"/>
  <c r="W114" i="39"/>
  <c r="U114" i="39"/>
  <c r="T114" i="39"/>
  <c r="S114" i="39"/>
  <c r="CM113" i="39"/>
  <c r="CI113" i="39"/>
  <c r="CK113" i="39"/>
  <c r="CJ113" i="39"/>
  <c r="BO113" i="39"/>
  <c r="BM113" i="39"/>
  <c r="BL113" i="39"/>
  <c r="BK113" i="39"/>
  <c r="AQ113" i="39"/>
  <c r="AM113" i="39"/>
  <c r="AO113" i="39"/>
  <c r="AN113" i="39"/>
  <c r="W113" i="39"/>
  <c r="T113" i="39"/>
  <c r="S113" i="39"/>
  <c r="U113" i="39"/>
  <c r="CM112" i="39"/>
  <c r="CK112" i="39"/>
  <c r="CJ112" i="39"/>
  <c r="CI112" i="39"/>
  <c r="BO112" i="39"/>
  <c r="BL112" i="39"/>
  <c r="BK112" i="39"/>
  <c r="BM112" i="39"/>
  <c r="AQ112" i="39"/>
  <c r="AO112" i="39"/>
  <c r="AN112" i="39"/>
  <c r="AM112" i="39"/>
  <c r="W112" i="39"/>
  <c r="U112" i="39"/>
  <c r="T112" i="39"/>
  <c r="S112" i="39"/>
  <c r="CM111" i="39"/>
  <c r="CK111" i="39"/>
  <c r="CJ111" i="39"/>
  <c r="CI111" i="39"/>
  <c r="BO111" i="39"/>
  <c r="BM111" i="39"/>
  <c r="BL111" i="39"/>
  <c r="BK111" i="39"/>
  <c r="AQ111" i="39"/>
  <c r="AO111" i="39"/>
  <c r="AN111" i="39"/>
  <c r="AM111" i="39"/>
  <c r="W111" i="39"/>
  <c r="U111" i="39"/>
  <c r="T111" i="39"/>
  <c r="S111" i="39"/>
  <c r="CM110" i="39"/>
  <c r="CK110" i="39"/>
  <c r="CJ110" i="39"/>
  <c r="CI110" i="39"/>
  <c r="BO110" i="39"/>
  <c r="BM110" i="39"/>
  <c r="BL110" i="39"/>
  <c r="BK110" i="39"/>
  <c r="AQ110" i="39"/>
  <c r="AO110" i="39"/>
  <c r="AN110" i="39"/>
  <c r="AM110" i="39"/>
  <c r="W110" i="39"/>
  <c r="S110" i="39"/>
  <c r="U110" i="39"/>
  <c r="T110" i="39"/>
  <c r="CM109" i="39"/>
  <c r="CK109" i="39"/>
  <c r="CI109" i="39"/>
  <c r="CJ109" i="39"/>
  <c r="BO109" i="39"/>
  <c r="BK109" i="39"/>
  <c r="BM109" i="39"/>
  <c r="BL109" i="39"/>
  <c r="AQ109" i="39"/>
  <c r="AO109" i="39"/>
  <c r="AN109" i="39"/>
  <c r="AM109" i="39"/>
  <c r="W109" i="39"/>
  <c r="U109" i="39"/>
  <c r="T109" i="39"/>
  <c r="S109" i="39"/>
  <c r="CM108" i="39"/>
  <c r="CJ108" i="39"/>
  <c r="CI108" i="39"/>
  <c r="CK108" i="39"/>
  <c r="BO108" i="39"/>
  <c r="BM108" i="39"/>
  <c r="BL108" i="39"/>
  <c r="BK108" i="39"/>
  <c r="AQ108" i="39"/>
  <c r="AN108" i="39"/>
  <c r="AM108" i="39"/>
  <c r="AO108" i="39"/>
  <c r="W108" i="39"/>
  <c r="U108" i="39"/>
  <c r="T108" i="39"/>
  <c r="S108" i="39"/>
  <c r="CM107" i="39"/>
  <c r="CK107" i="39"/>
  <c r="CJ107" i="39"/>
  <c r="CI107" i="39"/>
  <c r="BO107" i="39"/>
  <c r="BM107" i="39"/>
  <c r="BL107" i="39"/>
  <c r="BK107" i="39"/>
  <c r="AQ107" i="39"/>
  <c r="AO107" i="39"/>
  <c r="AN107" i="39"/>
  <c r="AM107" i="39"/>
  <c r="W107" i="39"/>
  <c r="U107" i="39"/>
  <c r="T107" i="39"/>
  <c r="S107" i="39"/>
  <c r="CM106" i="39"/>
  <c r="CK106" i="39"/>
  <c r="CJ106" i="39"/>
  <c r="CI106" i="39"/>
  <c r="BO106" i="39"/>
  <c r="BM106" i="39"/>
  <c r="BL106" i="39"/>
  <c r="BK106" i="39"/>
  <c r="AQ106" i="39"/>
  <c r="AO106" i="39"/>
  <c r="AN106" i="39"/>
  <c r="AM106" i="39"/>
  <c r="W106" i="39"/>
  <c r="U106" i="39"/>
  <c r="S106" i="39"/>
  <c r="T106" i="39"/>
  <c r="CM105" i="39"/>
  <c r="CI105" i="39"/>
  <c r="CK105" i="39"/>
  <c r="CJ105" i="39"/>
  <c r="BO105" i="39"/>
  <c r="BM105" i="39"/>
  <c r="BK105" i="39"/>
  <c r="BL105" i="39"/>
  <c r="AQ105" i="39"/>
  <c r="AM105" i="39"/>
  <c r="AO105" i="39"/>
  <c r="AN105" i="39"/>
  <c r="W105" i="39"/>
  <c r="T105" i="39"/>
  <c r="S105" i="39"/>
  <c r="U105" i="39"/>
  <c r="CM104" i="39"/>
  <c r="CJ104" i="39"/>
  <c r="CK104" i="39"/>
  <c r="CI104" i="39"/>
  <c r="BO104" i="39"/>
  <c r="BL104" i="39"/>
  <c r="BK104" i="39"/>
  <c r="BM104" i="39"/>
  <c r="AQ104" i="39"/>
  <c r="AN104" i="39"/>
  <c r="AO104" i="39"/>
  <c r="AM104" i="39"/>
  <c r="W104" i="39"/>
  <c r="U104" i="39"/>
  <c r="T104" i="39"/>
  <c r="S104" i="39"/>
  <c r="CM103" i="39"/>
  <c r="CK103" i="39"/>
  <c r="CJ103" i="39"/>
  <c r="CI103" i="39"/>
  <c r="BO103" i="39"/>
  <c r="BM103" i="39"/>
  <c r="BL103" i="39"/>
  <c r="BK103" i="39"/>
  <c r="AQ103" i="39"/>
  <c r="AO103" i="39"/>
  <c r="AN103" i="39"/>
  <c r="AM103" i="39"/>
  <c r="W103" i="39"/>
  <c r="U103" i="39"/>
  <c r="T103" i="39"/>
  <c r="S103" i="39"/>
  <c r="CM102" i="39"/>
  <c r="CK102" i="39"/>
  <c r="CJ102" i="39"/>
  <c r="CI102" i="39"/>
  <c r="BO102" i="39"/>
  <c r="BM102" i="39"/>
  <c r="BL102" i="39"/>
  <c r="BK102" i="39"/>
  <c r="AQ102" i="39"/>
  <c r="AO102" i="39"/>
  <c r="AN102" i="39"/>
  <c r="AM102" i="39"/>
  <c r="W102" i="39"/>
  <c r="S102" i="39"/>
  <c r="U102" i="39"/>
  <c r="T102" i="39"/>
  <c r="CM101" i="39"/>
  <c r="CK101" i="39"/>
  <c r="CI101" i="39"/>
  <c r="CJ101" i="39"/>
  <c r="BO101" i="39"/>
  <c r="BK101" i="39"/>
  <c r="BM101" i="39"/>
  <c r="BL101" i="39"/>
  <c r="AQ101" i="39"/>
  <c r="AO101" i="39"/>
  <c r="AM101" i="39"/>
  <c r="AN101" i="39"/>
  <c r="W101" i="39"/>
  <c r="U101" i="39"/>
  <c r="T101" i="39"/>
  <c r="S101" i="39"/>
  <c r="CM100" i="39"/>
  <c r="CJ100" i="39"/>
  <c r="CI100" i="39"/>
  <c r="CK100" i="39"/>
  <c r="BO100" i="39"/>
  <c r="BM100" i="39"/>
  <c r="BL100" i="39"/>
  <c r="BK100" i="39"/>
  <c r="AQ100" i="39"/>
  <c r="AN100" i="39"/>
  <c r="AM100" i="39"/>
  <c r="AO100" i="39"/>
  <c r="W100" i="39"/>
  <c r="U100" i="39"/>
  <c r="T100" i="39"/>
  <c r="S100" i="39"/>
  <c r="CM99" i="39"/>
  <c r="CK99" i="39"/>
  <c r="CJ99" i="39"/>
  <c r="CI99" i="39"/>
  <c r="BO99" i="39"/>
  <c r="BM99" i="39"/>
  <c r="BL99" i="39"/>
  <c r="BK99" i="39"/>
  <c r="AQ99" i="39"/>
  <c r="AO99" i="39"/>
  <c r="AN99" i="39"/>
  <c r="AM99" i="39"/>
  <c r="W99" i="39"/>
  <c r="U99" i="39"/>
  <c r="T99" i="39"/>
  <c r="S99" i="39"/>
  <c r="CM98" i="39"/>
  <c r="CK98" i="39"/>
  <c r="CJ98" i="39"/>
  <c r="CI98" i="39"/>
  <c r="BO98" i="39"/>
  <c r="BM98" i="39"/>
  <c r="BL98" i="39"/>
  <c r="BK98" i="39"/>
  <c r="AQ98" i="39"/>
  <c r="AO98" i="39"/>
  <c r="AN98" i="39"/>
  <c r="AM98" i="39"/>
  <c r="W98" i="39"/>
  <c r="U98" i="39"/>
  <c r="S98" i="39"/>
  <c r="T98" i="39"/>
  <c r="CM97" i="39"/>
  <c r="CI97" i="39"/>
  <c r="CK97" i="39"/>
  <c r="CJ97" i="39"/>
  <c r="BO97" i="39"/>
  <c r="BM97" i="39"/>
  <c r="BK97" i="39"/>
  <c r="BL97" i="39"/>
  <c r="AQ97" i="39"/>
  <c r="AM97" i="39"/>
  <c r="AO97" i="39"/>
  <c r="AN97" i="39"/>
  <c r="W97" i="39"/>
  <c r="T97" i="39"/>
  <c r="S97" i="39"/>
  <c r="U97" i="39"/>
  <c r="CM96" i="39"/>
  <c r="CJ96" i="39"/>
  <c r="CK96" i="39"/>
  <c r="CI96" i="39"/>
  <c r="BO96" i="39"/>
  <c r="BL96" i="39"/>
  <c r="BK96" i="39"/>
  <c r="BM96" i="39"/>
  <c r="AQ96" i="39"/>
  <c r="AN96" i="39"/>
  <c r="AO96" i="39"/>
  <c r="AM96" i="39"/>
  <c r="W96" i="39"/>
  <c r="U96" i="39"/>
  <c r="T96" i="39"/>
  <c r="S96" i="39"/>
  <c r="CM95" i="39"/>
  <c r="CK95" i="39"/>
  <c r="CJ95" i="39"/>
  <c r="CI95" i="39"/>
  <c r="BO95" i="39"/>
  <c r="BM95" i="39"/>
  <c r="BL95" i="39"/>
  <c r="BK95" i="39"/>
  <c r="AQ95" i="39"/>
  <c r="AO95" i="39"/>
  <c r="AN95" i="39"/>
  <c r="AM95" i="39"/>
  <c r="W95" i="39"/>
  <c r="U95" i="39"/>
  <c r="T95" i="39"/>
  <c r="S95" i="39"/>
  <c r="CM94" i="39"/>
  <c r="CK94" i="39"/>
  <c r="CJ94" i="39"/>
  <c r="CI94" i="39"/>
  <c r="BO94" i="39"/>
  <c r="BM94" i="39"/>
  <c r="BL94" i="39"/>
  <c r="BK94" i="39"/>
  <c r="AQ94" i="39"/>
  <c r="AO94" i="39"/>
  <c r="AN94" i="39"/>
  <c r="AM94" i="39"/>
  <c r="W94" i="39"/>
  <c r="S94" i="39"/>
  <c r="U94" i="39"/>
  <c r="T94" i="39"/>
  <c r="CM93" i="39"/>
  <c r="CK93" i="39"/>
  <c r="CI93" i="39"/>
  <c r="CJ93" i="39"/>
  <c r="BO93" i="39"/>
  <c r="BK93" i="39"/>
  <c r="BM93" i="39"/>
  <c r="BL93" i="39"/>
  <c r="AQ93" i="39"/>
  <c r="AO93" i="39"/>
  <c r="AM93" i="39"/>
  <c r="AN93" i="39"/>
  <c r="W93" i="39"/>
  <c r="T93" i="39"/>
  <c r="U93" i="39"/>
  <c r="S93" i="39"/>
  <c r="CM92" i="39"/>
  <c r="CJ92" i="39"/>
  <c r="CI92" i="39"/>
  <c r="CK92" i="39"/>
  <c r="BO92" i="39"/>
  <c r="BL92" i="39"/>
  <c r="BM92" i="39"/>
  <c r="BK92" i="39"/>
  <c r="AQ92" i="39"/>
  <c r="AN92" i="39"/>
  <c r="AM92" i="39"/>
  <c r="AO92" i="39"/>
  <c r="W92" i="39"/>
  <c r="U92" i="39"/>
  <c r="T92" i="39"/>
  <c r="S92" i="39"/>
  <c r="CM91" i="39"/>
  <c r="CK91" i="39"/>
  <c r="CJ91" i="39"/>
  <c r="CI91" i="39"/>
  <c r="BO91" i="39"/>
  <c r="BM91" i="39"/>
  <c r="BL91" i="39"/>
  <c r="BK91" i="39"/>
  <c r="AQ91" i="39"/>
  <c r="AO91" i="39"/>
  <c r="AN91" i="39"/>
  <c r="AM91" i="39"/>
  <c r="W91" i="39"/>
  <c r="U91" i="39"/>
  <c r="T91" i="39"/>
  <c r="S91" i="39"/>
  <c r="CM90" i="39"/>
  <c r="CK90" i="39"/>
  <c r="CJ90" i="39"/>
  <c r="CI90" i="39"/>
  <c r="BO90" i="39"/>
  <c r="BM90" i="39"/>
  <c r="BL90" i="39"/>
  <c r="BK90" i="39"/>
  <c r="AQ90" i="39"/>
  <c r="AO90" i="39"/>
  <c r="AN90" i="39"/>
  <c r="AM90" i="39"/>
  <c r="W90" i="39"/>
  <c r="U90" i="39"/>
  <c r="S90" i="39"/>
  <c r="T90" i="39"/>
  <c r="CM89" i="39"/>
  <c r="CI89" i="39"/>
  <c r="CK89" i="39"/>
  <c r="CJ89" i="39"/>
  <c r="BO89" i="39"/>
  <c r="BM89" i="39"/>
  <c r="BK89" i="39"/>
  <c r="BL89" i="39"/>
  <c r="AQ89" i="39"/>
  <c r="AM89" i="39"/>
  <c r="AO89" i="39"/>
  <c r="AN89" i="39"/>
  <c r="W89" i="39"/>
  <c r="T89" i="39"/>
  <c r="S89" i="39"/>
  <c r="U89" i="39"/>
  <c r="CM88" i="39"/>
  <c r="CJ88" i="39"/>
  <c r="CK88" i="39"/>
  <c r="CI88" i="39"/>
  <c r="BO88" i="39"/>
  <c r="BL88" i="39"/>
  <c r="BK88" i="39"/>
  <c r="BM88" i="39"/>
  <c r="AQ88" i="39"/>
  <c r="AN88" i="39"/>
  <c r="AO88" i="39"/>
  <c r="AM88" i="39"/>
  <c r="W88" i="39"/>
  <c r="U88" i="39"/>
  <c r="T88" i="39"/>
  <c r="S88" i="39"/>
  <c r="CM87" i="39"/>
  <c r="CK87" i="39"/>
  <c r="CJ87" i="39"/>
  <c r="CI87" i="39"/>
  <c r="BO87" i="39"/>
  <c r="BM87" i="39"/>
  <c r="BL87" i="39"/>
  <c r="BK87" i="39"/>
  <c r="AQ87" i="39"/>
  <c r="AO87" i="39"/>
  <c r="AN87" i="39"/>
  <c r="AM87" i="39"/>
  <c r="W87" i="39"/>
  <c r="U87" i="39"/>
  <c r="T87" i="39"/>
  <c r="S87" i="39"/>
  <c r="CM86" i="39"/>
  <c r="CK86" i="39"/>
  <c r="CJ86" i="39"/>
  <c r="CI86" i="39"/>
  <c r="BO86" i="39"/>
  <c r="BM86" i="39"/>
  <c r="BL86" i="39"/>
  <c r="BK86" i="39"/>
  <c r="AQ86" i="39"/>
  <c r="AM86" i="39"/>
  <c r="AO86" i="39"/>
  <c r="AN86" i="39"/>
  <c r="W86" i="39"/>
  <c r="U86" i="39"/>
  <c r="T86" i="39"/>
  <c r="S86" i="39"/>
  <c r="CM85" i="39"/>
  <c r="CI85" i="39"/>
  <c r="CK85" i="39"/>
  <c r="CJ85" i="39"/>
  <c r="BO85" i="39"/>
  <c r="BM85" i="39"/>
  <c r="BK85" i="39"/>
  <c r="BL85" i="39"/>
  <c r="AQ85" i="39"/>
  <c r="AM85" i="39"/>
  <c r="AO85" i="39"/>
  <c r="AN85" i="39"/>
  <c r="W85" i="39"/>
  <c r="T85" i="39"/>
  <c r="S85" i="39"/>
  <c r="U85" i="39"/>
  <c r="CM84" i="39"/>
  <c r="CJ84" i="39"/>
  <c r="CK84" i="39"/>
  <c r="CI84" i="39"/>
  <c r="BO84" i="39"/>
  <c r="BL84" i="39"/>
  <c r="BK84" i="39"/>
  <c r="BM84" i="39"/>
  <c r="AQ84" i="39"/>
  <c r="AN84" i="39"/>
  <c r="AO84" i="39"/>
  <c r="AM84" i="39"/>
  <c r="W84" i="39"/>
  <c r="U84" i="39"/>
  <c r="T84" i="39"/>
  <c r="S84" i="39"/>
  <c r="CM83" i="39"/>
  <c r="CK83" i="39"/>
  <c r="CI83" i="39"/>
  <c r="CJ83" i="39"/>
  <c r="BO83" i="39"/>
  <c r="BL83" i="39"/>
  <c r="BM83" i="39"/>
  <c r="BK83" i="39"/>
  <c r="AQ83" i="39"/>
  <c r="AO83" i="39"/>
  <c r="AN83" i="39"/>
  <c r="AM83" i="39"/>
  <c r="W83" i="39"/>
  <c r="U83" i="39"/>
  <c r="T83" i="39"/>
  <c r="S83" i="39"/>
  <c r="CM82" i="39"/>
  <c r="CK82" i="39"/>
  <c r="CJ82" i="39"/>
  <c r="CI82" i="39"/>
  <c r="BO82" i="39"/>
  <c r="BM82" i="39"/>
  <c r="BL82" i="39"/>
  <c r="BK82" i="39"/>
  <c r="AQ82" i="39"/>
  <c r="AM82" i="39"/>
  <c r="AO82" i="39"/>
  <c r="AN82" i="39"/>
  <c r="W82" i="39"/>
  <c r="S82" i="39"/>
  <c r="U82" i="39"/>
  <c r="T82" i="39"/>
  <c r="CM81" i="39"/>
  <c r="CI81" i="39"/>
  <c r="CK81" i="39"/>
  <c r="CJ81" i="39"/>
  <c r="BO81" i="39"/>
  <c r="BL81" i="39"/>
  <c r="BM81" i="39"/>
  <c r="BK81" i="39"/>
  <c r="AQ81" i="39"/>
  <c r="AN81" i="39"/>
  <c r="AM81" i="39"/>
  <c r="AO81" i="39"/>
  <c r="W81" i="39"/>
  <c r="U81" i="39"/>
  <c r="T81" i="39"/>
  <c r="S81" i="39"/>
  <c r="CM80" i="39"/>
  <c r="CK80" i="39"/>
  <c r="CJ80" i="39"/>
  <c r="CI80" i="39"/>
  <c r="BO80" i="39"/>
  <c r="BM80" i="39"/>
  <c r="BL80" i="39"/>
  <c r="BK80" i="39"/>
  <c r="AQ80" i="39"/>
  <c r="AO80" i="39"/>
  <c r="AN80" i="39"/>
  <c r="AM80" i="39"/>
  <c r="W80" i="39"/>
  <c r="U80" i="39"/>
  <c r="T80" i="39"/>
  <c r="S80" i="39"/>
  <c r="CM79" i="39"/>
  <c r="CK79" i="39"/>
  <c r="CJ79" i="39"/>
  <c r="CI79" i="39"/>
  <c r="BO79" i="39"/>
  <c r="BM79" i="39"/>
  <c r="BL79" i="39"/>
  <c r="BK79" i="39"/>
  <c r="AQ79" i="39"/>
  <c r="AO79" i="39"/>
  <c r="AN79" i="39"/>
  <c r="AM79" i="39"/>
  <c r="W79" i="39"/>
  <c r="U79" i="39"/>
  <c r="S79" i="39"/>
  <c r="T79" i="39"/>
  <c r="CM78" i="39"/>
  <c r="CI78" i="39"/>
  <c r="CK78" i="39"/>
  <c r="CJ78" i="39"/>
  <c r="BO78" i="39"/>
  <c r="BM78" i="39"/>
  <c r="BK78" i="39"/>
  <c r="BL78" i="39"/>
  <c r="AQ78" i="39"/>
  <c r="AM78" i="39"/>
  <c r="AO78" i="39"/>
  <c r="AN78" i="39"/>
  <c r="W78" i="39"/>
  <c r="T78" i="39"/>
  <c r="S78" i="39"/>
  <c r="U78" i="39"/>
  <c r="CM77" i="39"/>
  <c r="CJ77" i="39"/>
  <c r="CK77" i="39"/>
  <c r="CI77" i="39"/>
  <c r="BO77" i="39"/>
  <c r="BL77" i="39"/>
  <c r="BK77" i="39"/>
  <c r="BM77" i="39"/>
  <c r="AQ77" i="39"/>
  <c r="AN77" i="39"/>
  <c r="AO77" i="39"/>
  <c r="AM77" i="39"/>
  <c r="W77" i="39"/>
  <c r="U77" i="39"/>
  <c r="T77" i="39"/>
  <c r="S77" i="39"/>
  <c r="CM76" i="39"/>
  <c r="CK76" i="39"/>
  <c r="CJ76" i="39"/>
  <c r="CI76" i="39"/>
  <c r="BO76" i="39"/>
  <c r="BM76" i="39"/>
  <c r="BL76" i="39"/>
  <c r="BK76" i="39"/>
  <c r="AQ76" i="39"/>
  <c r="AO76" i="39"/>
  <c r="AN76" i="39"/>
  <c r="AM76" i="39"/>
  <c r="W76" i="39"/>
  <c r="U76" i="39"/>
  <c r="T76" i="39"/>
  <c r="S76" i="39"/>
  <c r="CM75" i="39"/>
  <c r="CK75" i="39"/>
  <c r="CJ75" i="39"/>
  <c r="CI75" i="39"/>
  <c r="BO75" i="39"/>
  <c r="BM75" i="39"/>
  <c r="BL75" i="39"/>
  <c r="BK75" i="39"/>
  <c r="AQ75" i="39"/>
  <c r="AO75" i="39"/>
  <c r="AN75" i="39"/>
  <c r="AM75" i="39"/>
  <c r="W75" i="39"/>
  <c r="S75" i="39"/>
  <c r="U75" i="39"/>
  <c r="T75" i="39"/>
  <c r="CM74" i="39"/>
  <c r="CK74" i="39"/>
  <c r="CI74" i="39"/>
  <c r="CJ74" i="39"/>
  <c r="BO74" i="39"/>
  <c r="BK74" i="39"/>
  <c r="BM74" i="39"/>
  <c r="BL74" i="39"/>
  <c r="AQ74" i="39"/>
  <c r="AO74" i="39"/>
  <c r="AM74" i="39"/>
  <c r="AN74" i="39"/>
  <c r="W74" i="39"/>
  <c r="T74" i="39"/>
  <c r="U74" i="39"/>
  <c r="S74" i="39"/>
  <c r="CM73" i="39"/>
  <c r="CJ73" i="39"/>
  <c r="CI73" i="39"/>
  <c r="CK73" i="39"/>
  <c r="BO73" i="39"/>
  <c r="BL73" i="39"/>
  <c r="BM73" i="39"/>
  <c r="BK73" i="39"/>
  <c r="AQ73" i="39"/>
  <c r="AN73" i="39"/>
  <c r="AM73" i="39"/>
  <c r="AO73" i="39"/>
  <c r="W73" i="39"/>
  <c r="U73" i="39"/>
  <c r="T73" i="39"/>
  <c r="S73" i="39"/>
  <c r="CM72" i="39"/>
  <c r="CK72" i="39"/>
  <c r="CJ72" i="39"/>
  <c r="CI72" i="39"/>
  <c r="BO72" i="39"/>
  <c r="BM72" i="39"/>
  <c r="BL72" i="39"/>
  <c r="BK72" i="39"/>
  <c r="AQ72" i="39"/>
  <c r="AO72" i="39"/>
  <c r="AN72" i="39"/>
  <c r="AM72" i="39"/>
  <c r="W72" i="39"/>
  <c r="U72" i="39"/>
  <c r="T72" i="39"/>
  <c r="S72" i="39"/>
  <c r="CM71" i="39"/>
  <c r="CK71" i="39"/>
  <c r="CJ71" i="39"/>
  <c r="CI71" i="39"/>
  <c r="BO71" i="39"/>
  <c r="BM71" i="39"/>
  <c r="BL71" i="39"/>
  <c r="BK71" i="39"/>
  <c r="AQ71" i="39"/>
  <c r="AO71" i="39"/>
  <c r="AN71" i="39"/>
  <c r="AM71" i="39"/>
  <c r="W71" i="39"/>
  <c r="U71" i="39"/>
  <c r="S71" i="39"/>
  <c r="T71" i="39"/>
  <c r="CM70" i="39"/>
  <c r="CI70" i="39"/>
  <c r="CK70" i="39"/>
  <c r="CJ70" i="39"/>
  <c r="BO70" i="39"/>
  <c r="BM70" i="39"/>
  <c r="BK70" i="39"/>
  <c r="BL70" i="39"/>
  <c r="AQ70" i="39"/>
  <c r="AM70" i="39"/>
  <c r="AO70" i="39"/>
  <c r="AN70" i="39"/>
  <c r="W70" i="39"/>
  <c r="T70" i="39"/>
  <c r="S70" i="39"/>
  <c r="U70" i="39"/>
  <c r="CM69" i="39"/>
  <c r="CJ69" i="39"/>
  <c r="CK69" i="39"/>
  <c r="CI69" i="39"/>
  <c r="BO69" i="39"/>
  <c r="BL69" i="39"/>
  <c r="BK69" i="39"/>
  <c r="BM69" i="39"/>
  <c r="AQ69" i="39"/>
  <c r="AN69" i="39"/>
  <c r="AO69" i="39"/>
  <c r="AM69" i="39"/>
  <c r="W69" i="39"/>
  <c r="U69" i="39"/>
  <c r="T69" i="39"/>
  <c r="S69" i="39"/>
  <c r="CM68" i="39"/>
  <c r="CK68" i="39"/>
  <c r="CJ68" i="39"/>
  <c r="CI68" i="39"/>
  <c r="BO68" i="39"/>
  <c r="BM68" i="39"/>
  <c r="BL68" i="39"/>
  <c r="BK68" i="39"/>
  <c r="AQ68" i="39"/>
  <c r="AO68" i="39"/>
  <c r="AN68" i="39"/>
  <c r="AM68" i="39"/>
  <c r="W68" i="39"/>
  <c r="U68" i="39"/>
  <c r="T68" i="39"/>
  <c r="S68" i="39"/>
  <c r="CM67" i="39"/>
  <c r="CK67" i="39"/>
  <c r="CJ67" i="39"/>
  <c r="CI67" i="39"/>
  <c r="BO67" i="39"/>
  <c r="BM67" i="39"/>
  <c r="BL67" i="39"/>
  <c r="BK67" i="39"/>
  <c r="AQ67" i="39"/>
  <c r="AO67" i="39"/>
  <c r="AN67" i="39"/>
  <c r="AM67" i="39"/>
  <c r="W67" i="39"/>
  <c r="S67" i="39"/>
  <c r="U67" i="39"/>
  <c r="T67" i="39"/>
  <c r="CM66" i="39"/>
  <c r="CK66" i="39"/>
  <c r="CI66" i="39"/>
  <c r="CJ66" i="39"/>
  <c r="BO66" i="39"/>
  <c r="BK66" i="39"/>
  <c r="BM66" i="39"/>
  <c r="BL66" i="39"/>
  <c r="AQ66" i="39"/>
  <c r="AO66" i="39"/>
  <c r="AM66" i="39"/>
  <c r="AN66" i="39"/>
  <c r="W66" i="39"/>
  <c r="T66" i="39"/>
  <c r="U66" i="39"/>
  <c r="S66" i="39"/>
  <c r="CM65" i="39"/>
  <c r="CJ65" i="39"/>
  <c r="CI65" i="39"/>
  <c r="CK65" i="39"/>
  <c r="BO65" i="39"/>
  <c r="BL65" i="39"/>
  <c r="BM65" i="39"/>
  <c r="BK65" i="39"/>
  <c r="AQ65" i="39"/>
  <c r="AN65" i="39"/>
  <c r="AM65" i="39"/>
  <c r="AO65" i="39"/>
  <c r="W65" i="39"/>
  <c r="U65" i="39"/>
  <c r="T65" i="39"/>
  <c r="S65" i="39"/>
  <c r="CM64" i="39"/>
  <c r="CK64" i="39"/>
  <c r="CJ64" i="39"/>
  <c r="CI64" i="39"/>
  <c r="BO64" i="39"/>
  <c r="BM64" i="39"/>
  <c r="BL64" i="39"/>
  <c r="BK64" i="39"/>
  <c r="AQ64" i="39"/>
  <c r="AO64" i="39"/>
  <c r="AN64" i="39"/>
  <c r="AM64" i="39"/>
  <c r="W64" i="39"/>
  <c r="U64" i="39"/>
  <c r="T64" i="39"/>
  <c r="S64" i="39"/>
  <c r="CM63" i="39"/>
  <c r="CK63" i="39"/>
  <c r="CJ63" i="39"/>
  <c r="CI63" i="39"/>
  <c r="BO63" i="39"/>
  <c r="BM63" i="39"/>
  <c r="BL63" i="39"/>
  <c r="BK63" i="39"/>
  <c r="AQ63" i="39"/>
  <c r="AO63" i="39"/>
  <c r="AN63" i="39"/>
  <c r="AM63" i="39"/>
  <c r="W63" i="39"/>
  <c r="U63" i="39"/>
  <c r="S63" i="39"/>
  <c r="T63" i="39"/>
  <c r="CM62" i="39"/>
  <c r="CI62" i="39"/>
  <c r="CK62" i="39"/>
  <c r="CJ62" i="39"/>
  <c r="BO62" i="39"/>
  <c r="BM62" i="39"/>
  <c r="BK62" i="39"/>
  <c r="BL62" i="39"/>
  <c r="AQ62" i="39"/>
  <c r="AM62" i="39"/>
  <c r="AO62" i="39"/>
  <c r="AN62" i="39"/>
  <c r="W62" i="39"/>
  <c r="T62" i="39"/>
  <c r="S62" i="39"/>
  <c r="U62" i="39"/>
  <c r="CM61" i="39"/>
  <c r="CJ61" i="39"/>
  <c r="CK61" i="39"/>
  <c r="CI61" i="39"/>
  <c r="BO61" i="39"/>
  <c r="BL61" i="39"/>
  <c r="BK61" i="39"/>
  <c r="BM61" i="39"/>
  <c r="AQ61" i="39"/>
  <c r="AN61" i="39"/>
  <c r="AO61" i="39"/>
  <c r="AM61" i="39"/>
  <c r="W61" i="39"/>
  <c r="U61" i="39"/>
  <c r="T61" i="39"/>
  <c r="S61" i="39"/>
  <c r="CM60" i="39"/>
  <c r="CK60" i="39"/>
  <c r="CJ60" i="39"/>
  <c r="CI60" i="39"/>
  <c r="BO60" i="39"/>
  <c r="BM60" i="39"/>
  <c r="BL60" i="39"/>
  <c r="BK60" i="39"/>
  <c r="AQ60" i="39"/>
  <c r="AO60" i="39"/>
  <c r="AN60" i="39"/>
  <c r="AM60" i="39"/>
  <c r="W60" i="39"/>
  <c r="U60" i="39"/>
  <c r="T60" i="39"/>
  <c r="S60" i="39"/>
  <c r="CM59" i="39"/>
  <c r="CK59" i="39"/>
  <c r="CJ59" i="39"/>
  <c r="CI59" i="39"/>
  <c r="BO59" i="39"/>
  <c r="BM59" i="39"/>
  <c r="BL59" i="39"/>
  <c r="BK59" i="39"/>
  <c r="AQ59" i="39"/>
  <c r="AO59" i="39"/>
  <c r="AN59" i="39"/>
  <c r="AM59" i="39"/>
  <c r="W59" i="39"/>
  <c r="S59" i="39"/>
  <c r="U59" i="39"/>
  <c r="T59" i="39"/>
  <c r="CM58" i="39"/>
  <c r="CK58" i="39"/>
  <c r="CI58" i="39"/>
  <c r="CJ58" i="39"/>
  <c r="BO58" i="39"/>
  <c r="BK58" i="39"/>
  <c r="BM58" i="39"/>
  <c r="BL58" i="39"/>
  <c r="AQ58" i="39"/>
  <c r="AO58" i="39"/>
  <c r="AM58" i="39"/>
  <c r="AN58" i="39"/>
  <c r="W58" i="39"/>
  <c r="T58" i="39"/>
  <c r="U58" i="39"/>
  <c r="S58" i="39"/>
  <c r="CM57" i="39"/>
  <c r="CJ57" i="39"/>
  <c r="CI57" i="39"/>
  <c r="CK57" i="39"/>
  <c r="BO57" i="39"/>
  <c r="BL57" i="39"/>
  <c r="BM57" i="39"/>
  <c r="BK57" i="39"/>
  <c r="AQ57" i="39"/>
  <c r="AN57" i="39"/>
  <c r="AM57" i="39"/>
  <c r="AO57" i="39"/>
  <c r="W57" i="39"/>
  <c r="U57" i="39"/>
  <c r="T57" i="39"/>
  <c r="S57" i="39"/>
  <c r="CM56" i="39"/>
  <c r="CK56" i="39"/>
  <c r="CJ56" i="39"/>
  <c r="CI56" i="39"/>
  <c r="BO56" i="39"/>
  <c r="BM56" i="39"/>
  <c r="BL56" i="39"/>
  <c r="BK56" i="39"/>
  <c r="AQ56" i="39"/>
  <c r="AO56" i="39"/>
  <c r="AN56" i="39"/>
  <c r="AM56" i="39"/>
  <c r="W56" i="39"/>
  <c r="U56" i="39"/>
  <c r="T56" i="39"/>
  <c r="S56" i="39"/>
  <c r="CM55" i="39"/>
  <c r="CK55" i="39"/>
  <c r="CJ55" i="39"/>
  <c r="CI55" i="39"/>
  <c r="BO55" i="39"/>
  <c r="BM55" i="39"/>
  <c r="BL55" i="39"/>
  <c r="BK55" i="39"/>
  <c r="AQ55" i="39"/>
  <c r="AO55" i="39"/>
  <c r="AN55" i="39"/>
  <c r="AM55" i="39"/>
  <c r="W55" i="39"/>
  <c r="U55" i="39"/>
  <c r="S55" i="39"/>
  <c r="T55" i="39"/>
  <c r="CM54" i="39"/>
  <c r="CI54" i="39"/>
  <c r="CK54" i="39"/>
  <c r="CJ54" i="39"/>
  <c r="BO54" i="39"/>
  <c r="BM54" i="39"/>
  <c r="BK54" i="39"/>
  <c r="BL54" i="39"/>
  <c r="AQ54" i="39"/>
  <c r="AM54" i="39"/>
  <c r="AO54" i="39"/>
  <c r="AN54" i="39"/>
  <c r="W54" i="39"/>
  <c r="T54" i="39"/>
  <c r="S54" i="39"/>
  <c r="U54" i="39"/>
  <c r="CM53" i="39"/>
  <c r="CJ53" i="39"/>
  <c r="CK53" i="39"/>
  <c r="CI53" i="39"/>
  <c r="BO53" i="39"/>
  <c r="BL53" i="39"/>
  <c r="BK53" i="39"/>
  <c r="BM53" i="39"/>
  <c r="AQ53" i="39"/>
  <c r="AN53" i="39"/>
  <c r="AO53" i="39"/>
  <c r="AM53" i="39"/>
  <c r="W53" i="39"/>
  <c r="U53" i="39"/>
  <c r="T53" i="39"/>
  <c r="S53" i="39"/>
  <c r="CM52" i="39"/>
  <c r="CK52" i="39"/>
  <c r="CJ52" i="39"/>
  <c r="CI52" i="39"/>
  <c r="BO52" i="39"/>
  <c r="BM52" i="39"/>
  <c r="BL52" i="39"/>
  <c r="BK52" i="39"/>
  <c r="AQ52" i="39"/>
  <c r="AO52" i="39"/>
  <c r="AN52" i="39"/>
  <c r="AM52" i="39"/>
  <c r="W52" i="39"/>
  <c r="U52" i="39"/>
  <c r="T52" i="39"/>
  <c r="S52" i="39"/>
  <c r="CM51" i="39"/>
  <c r="CK51" i="39"/>
  <c r="CJ51" i="39"/>
  <c r="CI51" i="39"/>
  <c r="BO51" i="39"/>
  <c r="BM51" i="39"/>
  <c r="BL51" i="39"/>
  <c r="BK51" i="39"/>
  <c r="AQ51" i="39"/>
  <c r="AO51" i="39"/>
  <c r="AN51" i="39"/>
  <c r="AM51" i="39"/>
  <c r="W51" i="39"/>
  <c r="S51" i="39"/>
  <c r="U51" i="39"/>
  <c r="T51" i="39"/>
  <c r="CM50" i="39"/>
  <c r="CK50" i="39"/>
  <c r="CI50" i="39"/>
  <c r="CJ50" i="39"/>
  <c r="BO50" i="39"/>
  <c r="BK50" i="39"/>
  <c r="BM50" i="39"/>
  <c r="BL50" i="39"/>
  <c r="AQ50" i="39"/>
  <c r="AO50" i="39"/>
  <c r="AM50" i="39"/>
  <c r="AN50" i="39"/>
  <c r="W50" i="39"/>
  <c r="T50" i="39"/>
  <c r="U50" i="39"/>
  <c r="S50" i="39"/>
  <c r="CM49" i="39"/>
  <c r="CJ49" i="39"/>
  <c r="CI49" i="39"/>
  <c r="CK49" i="39"/>
  <c r="BO49" i="39"/>
  <c r="BL49" i="39"/>
  <c r="BM49" i="39"/>
  <c r="BK49" i="39"/>
  <c r="AQ49" i="39"/>
  <c r="AN49" i="39"/>
  <c r="AM49" i="39"/>
  <c r="AO49" i="39"/>
  <c r="W49" i="39"/>
  <c r="U49" i="39"/>
  <c r="T49" i="39"/>
  <c r="S49" i="39"/>
  <c r="CM48" i="39"/>
  <c r="CK48" i="39"/>
  <c r="CJ48" i="39"/>
  <c r="CI48" i="39"/>
  <c r="BO48" i="39"/>
  <c r="BM48" i="39"/>
  <c r="BL48" i="39"/>
  <c r="BK48" i="39"/>
  <c r="AQ48" i="39"/>
  <c r="AO48" i="39"/>
  <c r="AN48" i="39"/>
  <c r="AM48" i="39"/>
  <c r="W48" i="39"/>
  <c r="S48" i="39"/>
  <c r="U48" i="39"/>
  <c r="T48" i="39"/>
  <c r="CM47" i="39"/>
  <c r="CK47" i="39"/>
  <c r="CJ47" i="39"/>
  <c r="CI47" i="39"/>
  <c r="BO47" i="39"/>
  <c r="BM47" i="39"/>
  <c r="BL47" i="39"/>
  <c r="BK47" i="39"/>
  <c r="AQ47" i="39"/>
  <c r="AO47" i="39"/>
  <c r="AN47" i="39"/>
  <c r="AM47" i="39"/>
  <c r="W47" i="39"/>
  <c r="U47" i="39"/>
  <c r="T47" i="39"/>
  <c r="S47" i="39"/>
  <c r="CM46" i="39"/>
  <c r="CJ46" i="39"/>
  <c r="CI46" i="39"/>
  <c r="CK46" i="39"/>
  <c r="BO46" i="39"/>
  <c r="BM46" i="39"/>
  <c r="BL46" i="39"/>
  <c r="BK46" i="39"/>
  <c r="AQ46" i="39"/>
  <c r="AN46" i="39"/>
  <c r="AM46" i="39"/>
  <c r="AO46" i="39"/>
  <c r="W46" i="39"/>
  <c r="T46" i="39"/>
  <c r="S46" i="39"/>
  <c r="U46" i="39"/>
  <c r="CM45" i="39"/>
  <c r="CK45" i="39"/>
  <c r="CJ45" i="39"/>
  <c r="CI45" i="39"/>
  <c r="BO45" i="39"/>
  <c r="BL45" i="39"/>
  <c r="BK45" i="39"/>
  <c r="BM45" i="39"/>
  <c r="AQ45" i="39"/>
  <c r="AO45" i="39"/>
  <c r="AN45" i="39"/>
  <c r="AM45" i="39"/>
  <c r="W45" i="39"/>
  <c r="U45" i="39"/>
  <c r="T45" i="39"/>
  <c r="S45" i="39"/>
  <c r="CM44" i="39"/>
  <c r="CK44" i="39"/>
  <c r="CJ44" i="39"/>
  <c r="CI44" i="39"/>
  <c r="BO44" i="39"/>
  <c r="BM44" i="39"/>
  <c r="BL44" i="39"/>
  <c r="BK44" i="39"/>
  <c r="AQ44" i="39"/>
  <c r="AO44" i="39"/>
  <c r="AN44" i="39"/>
  <c r="AM44" i="39"/>
  <c r="W44" i="39"/>
  <c r="U44" i="39"/>
  <c r="T44" i="39"/>
  <c r="S44" i="39"/>
  <c r="CM43" i="39"/>
  <c r="CI43" i="39"/>
  <c r="CK43" i="39"/>
  <c r="CJ43" i="39"/>
  <c r="BO43" i="39"/>
  <c r="BM43" i="39"/>
  <c r="BL43" i="39"/>
  <c r="BK43" i="39"/>
  <c r="AQ43" i="39"/>
  <c r="AM43" i="39"/>
  <c r="AO43" i="39"/>
  <c r="AN43" i="39"/>
  <c r="W43" i="39"/>
  <c r="S43" i="39"/>
  <c r="U43" i="39"/>
  <c r="T43" i="39"/>
  <c r="CM42" i="39"/>
  <c r="CK42" i="39"/>
  <c r="CJ42" i="39"/>
  <c r="CI42" i="39"/>
  <c r="BO42" i="39"/>
  <c r="BL42" i="39"/>
  <c r="BK42" i="39"/>
  <c r="BM42" i="39"/>
  <c r="AQ42" i="39"/>
  <c r="AO42" i="39"/>
  <c r="AN42" i="39"/>
  <c r="AM42" i="39"/>
  <c r="W42" i="39"/>
  <c r="U42" i="39"/>
  <c r="T42" i="39"/>
  <c r="S42" i="39"/>
  <c r="CM41" i="39"/>
  <c r="CJ41" i="39"/>
  <c r="CI41" i="39"/>
  <c r="CK41" i="39"/>
  <c r="BO41" i="39"/>
  <c r="BM41" i="39"/>
  <c r="BL41" i="39"/>
  <c r="BK41" i="39"/>
  <c r="AQ41" i="39"/>
  <c r="AN41" i="39"/>
  <c r="AM41" i="39"/>
  <c r="AO41" i="39"/>
  <c r="W41" i="39"/>
  <c r="U41" i="39"/>
  <c r="T41" i="39"/>
  <c r="S41" i="39"/>
  <c r="CM40" i="39"/>
  <c r="CK40" i="39"/>
  <c r="CJ40" i="39"/>
  <c r="CI40" i="39"/>
  <c r="BO40" i="39"/>
  <c r="BM40" i="39"/>
  <c r="BL40" i="39"/>
  <c r="BK40" i="39"/>
  <c r="AQ40" i="39"/>
  <c r="AO40" i="39"/>
  <c r="AN40" i="39"/>
  <c r="AM40" i="39"/>
  <c r="W40" i="39"/>
  <c r="S40" i="39"/>
  <c r="U40" i="39"/>
  <c r="T40" i="39"/>
  <c r="CM39" i="39"/>
  <c r="CK39" i="39"/>
  <c r="CJ39" i="39"/>
  <c r="CI39" i="39"/>
  <c r="BO39" i="39"/>
  <c r="BK39" i="39"/>
  <c r="BM39" i="39"/>
  <c r="BL39" i="39"/>
  <c r="AQ39" i="39"/>
  <c r="AO39" i="39"/>
  <c r="AN39" i="39"/>
  <c r="AM39" i="39"/>
  <c r="W39" i="39"/>
  <c r="U39" i="39"/>
  <c r="T39" i="39"/>
  <c r="S39" i="39"/>
  <c r="CM38" i="39"/>
  <c r="CI38" i="39"/>
  <c r="CK38" i="39"/>
  <c r="CJ38" i="39"/>
  <c r="BO38" i="39"/>
  <c r="BM38" i="39"/>
  <c r="BL38" i="39"/>
  <c r="BK38" i="39"/>
  <c r="AQ38" i="39"/>
  <c r="AN38" i="39"/>
  <c r="AM38" i="39"/>
  <c r="AO38" i="39"/>
  <c r="W38" i="39"/>
  <c r="U38" i="39"/>
  <c r="T38" i="39"/>
  <c r="S38" i="39"/>
  <c r="CM37" i="39"/>
  <c r="CK37" i="39"/>
  <c r="CJ37" i="39"/>
  <c r="CI37" i="39"/>
  <c r="BO37" i="39"/>
  <c r="BM37" i="39"/>
  <c r="BL37" i="39"/>
  <c r="BK37" i="39"/>
  <c r="AQ37" i="39"/>
  <c r="AO37" i="39"/>
  <c r="AN37" i="39"/>
  <c r="AM37" i="39"/>
  <c r="W37" i="39"/>
  <c r="U37" i="39"/>
  <c r="T37" i="39"/>
  <c r="S37" i="39"/>
  <c r="CM36" i="39"/>
  <c r="CQ36" i="39" s="1"/>
  <c r="CK36" i="39"/>
  <c r="CJ36" i="39"/>
  <c r="CI36" i="39"/>
  <c r="BM36" i="39"/>
  <c r="BL36" i="39"/>
  <c r="BK36" i="39"/>
  <c r="CM35" i="39"/>
  <c r="CK35" i="39"/>
  <c r="CJ35" i="39"/>
  <c r="CI35" i="39"/>
  <c r="BO35" i="39"/>
  <c r="BM35" i="39"/>
  <c r="BL35" i="39"/>
  <c r="BK35" i="39"/>
  <c r="AQ35" i="39"/>
  <c r="AO35" i="39"/>
  <c r="AN35" i="39"/>
  <c r="AM35" i="39"/>
  <c r="W35" i="39"/>
  <c r="U35" i="39"/>
  <c r="T35" i="39"/>
  <c r="S35" i="39"/>
  <c r="CM34" i="39"/>
  <c r="CK34" i="39"/>
  <c r="CJ34" i="39"/>
  <c r="CI34" i="39"/>
  <c r="BO34" i="39"/>
  <c r="BM34" i="39"/>
  <c r="BL34" i="39"/>
  <c r="BK34" i="39"/>
  <c r="AQ34" i="39"/>
  <c r="AO34" i="39"/>
  <c r="AN34" i="39"/>
  <c r="AM34" i="39"/>
  <c r="W34" i="39"/>
  <c r="U34" i="39"/>
  <c r="T34" i="39"/>
  <c r="S34" i="39"/>
  <c r="CM33" i="39"/>
  <c r="CK33" i="39"/>
  <c r="CJ33" i="39"/>
  <c r="CI33" i="39"/>
  <c r="BO33" i="39"/>
  <c r="BM33" i="39"/>
  <c r="BL33" i="39"/>
  <c r="BK33" i="39"/>
  <c r="AQ33" i="39"/>
  <c r="AO33" i="39"/>
  <c r="AN33" i="39"/>
  <c r="AM33" i="39"/>
  <c r="W33" i="39"/>
  <c r="U33" i="39"/>
  <c r="T33" i="39"/>
  <c r="S33" i="39"/>
  <c r="CM32" i="39"/>
  <c r="CJ32" i="39"/>
  <c r="CI32" i="39"/>
  <c r="CK32" i="39"/>
  <c r="BO32" i="39"/>
  <c r="BM32" i="39"/>
  <c r="BL32" i="39"/>
  <c r="BK32" i="39"/>
  <c r="AQ32" i="39"/>
  <c r="AN32" i="39"/>
  <c r="AM32" i="39"/>
  <c r="AO32" i="39"/>
  <c r="W32" i="39"/>
  <c r="U32" i="39"/>
  <c r="T32" i="39"/>
  <c r="S32" i="39"/>
  <c r="CM31" i="39"/>
  <c r="CK31" i="39"/>
  <c r="CJ31" i="39"/>
  <c r="CI31" i="39"/>
  <c r="BO31" i="39"/>
  <c r="BM31" i="39"/>
  <c r="BL31" i="39"/>
  <c r="BK31" i="39"/>
  <c r="AQ31" i="39"/>
  <c r="AO31" i="39"/>
  <c r="AN31" i="39"/>
  <c r="AM31" i="39"/>
  <c r="W31" i="39"/>
  <c r="U31" i="39"/>
  <c r="T31" i="39"/>
  <c r="S31" i="39"/>
  <c r="CM30" i="39"/>
  <c r="CK30" i="39"/>
  <c r="CJ30" i="39"/>
  <c r="CI30" i="39"/>
  <c r="BO30" i="39"/>
  <c r="BM30" i="39"/>
  <c r="BL30" i="39"/>
  <c r="BK30" i="39"/>
  <c r="AQ30" i="39"/>
  <c r="AO30" i="39"/>
  <c r="AN30" i="39"/>
  <c r="AM30" i="39"/>
  <c r="W30" i="39"/>
  <c r="U30" i="39"/>
  <c r="T30" i="39"/>
  <c r="S30" i="39"/>
  <c r="CM29" i="39"/>
  <c r="CK29" i="39"/>
  <c r="CJ29" i="39"/>
  <c r="CI29" i="39"/>
  <c r="BO29" i="39"/>
  <c r="BM29" i="39"/>
  <c r="BL29" i="39"/>
  <c r="BK29" i="39"/>
  <c r="AQ29" i="39"/>
  <c r="AO29" i="39"/>
  <c r="AN29" i="39"/>
  <c r="AM29" i="39"/>
  <c r="W29" i="39"/>
  <c r="T29" i="39"/>
  <c r="S29" i="39"/>
  <c r="U29" i="39"/>
  <c r="CM28" i="39"/>
  <c r="CK28" i="39"/>
  <c r="CJ28" i="39"/>
  <c r="CI28" i="39"/>
  <c r="BO28" i="39"/>
  <c r="BL28" i="39"/>
  <c r="BK28" i="39"/>
  <c r="BM28" i="39"/>
  <c r="AQ28" i="39"/>
  <c r="AO28" i="39"/>
  <c r="AN28" i="39"/>
  <c r="AM28" i="39"/>
  <c r="W28" i="39"/>
  <c r="U28" i="39"/>
  <c r="T28" i="39"/>
  <c r="S28" i="39"/>
  <c r="CM27" i="39"/>
  <c r="CK27" i="39"/>
  <c r="CJ27" i="39"/>
  <c r="CI27" i="39"/>
  <c r="BO27" i="39"/>
  <c r="BM27" i="39"/>
  <c r="BL27" i="39"/>
  <c r="BK27" i="39"/>
  <c r="AQ27" i="39"/>
  <c r="AO27" i="39"/>
  <c r="AN27" i="39"/>
  <c r="AM27" i="39"/>
  <c r="W27" i="39"/>
  <c r="U27" i="39"/>
  <c r="T27" i="39"/>
  <c r="S27" i="39"/>
  <c r="CM26" i="39"/>
  <c r="CK26" i="39"/>
  <c r="CJ26" i="39"/>
  <c r="CI26" i="39"/>
  <c r="BO26" i="39"/>
  <c r="BL26" i="39"/>
  <c r="BK26" i="39"/>
  <c r="BM26" i="39"/>
  <c r="AQ26" i="39"/>
  <c r="AO26" i="39"/>
  <c r="AN26" i="39"/>
  <c r="AM26" i="39"/>
  <c r="W26" i="39"/>
  <c r="S26" i="39"/>
  <c r="U26" i="39"/>
  <c r="T26" i="39"/>
  <c r="CM25" i="39"/>
  <c r="CK25" i="39"/>
  <c r="CJ25" i="39"/>
  <c r="CI25" i="39"/>
  <c r="BO25" i="39"/>
  <c r="BK25" i="39"/>
  <c r="BM25" i="39"/>
  <c r="BL25" i="39"/>
  <c r="AQ25" i="39"/>
  <c r="AO25" i="39"/>
  <c r="AN25" i="39"/>
  <c r="AM25" i="39"/>
  <c r="W25" i="39"/>
  <c r="U25" i="39"/>
  <c r="T25" i="39"/>
  <c r="S25" i="39"/>
  <c r="CM24" i="39"/>
  <c r="CJ24" i="39"/>
  <c r="CK24" i="39"/>
  <c r="CI24" i="39"/>
  <c r="BO24" i="39"/>
  <c r="BM24" i="39"/>
  <c r="BL24" i="39"/>
  <c r="BK24" i="39"/>
  <c r="AQ24" i="39"/>
  <c r="AN24" i="39"/>
  <c r="AO24" i="39"/>
  <c r="AM24" i="39"/>
  <c r="W24" i="39"/>
  <c r="S24" i="39"/>
  <c r="U24" i="39"/>
  <c r="T24" i="39"/>
  <c r="CM23" i="39"/>
  <c r="CK23" i="39"/>
  <c r="CJ23" i="39"/>
  <c r="CI23" i="39"/>
  <c r="BO23" i="39"/>
  <c r="BK23" i="39"/>
  <c r="BM23" i="39"/>
  <c r="BL23" i="39"/>
  <c r="AQ23" i="39"/>
  <c r="AO23" i="39"/>
  <c r="AN23" i="39"/>
  <c r="AM23" i="39"/>
  <c r="W23" i="39"/>
  <c r="U23" i="39"/>
  <c r="T23" i="39"/>
  <c r="S23" i="39"/>
  <c r="CM22" i="39"/>
  <c r="CJ22" i="39"/>
  <c r="CI22" i="39"/>
  <c r="CK22" i="39"/>
  <c r="BO22" i="39"/>
  <c r="BM22" i="39"/>
  <c r="BL22" i="39"/>
  <c r="BK22" i="39"/>
  <c r="AQ22" i="39"/>
  <c r="AN22" i="39"/>
  <c r="AM22" i="39"/>
  <c r="AO22" i="39"/>
  <c r="W22" i="39"/>
  <c r="U22" i="39"/>
  <c r="T22" i="39"/>
  <c r="S22" i="39"/>
  <c r="CM21" i="39"/>
  <c r="CI21" i="39"/>
  <c r="CK21" i="39"/>
  <c r="CJ21" i="39"/>
  <c r="BO21" i="39"/>
  <c r="BM21" i="39"/>
  <c r="BL21" i="39"/>
  <c r="BK21" i="39"/>
  <c r="AQ21" i="39"/>
  <c r="AM21" i="39"/>
  <c r="AO21" i="39"/>
  <c r="AN21" i="39"/>
  <c r="W21" i="39"/>
  <c r="T21" i="39"/>
  <c r="U21" i="39"/>
  <c r="S21" i="39"/>
  <c r="CM20" i="39"/>
  <c r="CK20" i="39"/>
  <c r="CJ20" i="39"/>
  <c r="CI20" i="39"/>
  <c r="BO20" i="39"/>
  <c r="BL20" i="39"/>
  <c r="BM20" i="39"/>
  <c r="BK20" i="39"/>
  <c r="AQ20" i="39"/>
  <c r="AO20" i="39"/>
  <c r="AN20" i="39"/>
  <c r="AM20" i="39"/>
  <c r="W20" i="39"/>
  <c r="U20" i="39"/>
  <c r="T20" i="39"/>
  <c r="S20" i="39"/>
  <c r="CM19" i="39"/>
  <c r="CI19" i="39"/>
  <c r="CK19" i="39"/>
  <c r="CJ19" i="39"/>
  <c r="BO19" i="39"/>
  <c r="BM19" i="39"/>
  <c r="BL19" i="39"/>
  <c r="BK19" i="39"/>
  <c r="AQ19" i="39"/>
  <c r="AM19" i="39"/>
  <c r="AO19" i="39"/>
  <c r="AN19" i="39"/>
  <c r="W19" i="39"/>
  <c r="T19" i="39"/>
  <c r="S19" i="39"/>
  <c r="U19" i="39"/>
  <c r="CM18" i="39"/>
  <c r="CK18" i="39"/>
  <c r="CJ18" i="39"/>
  <c r="CI18" i="39"/>
  <c r="BO18" i="39"/>
  <c r="BL18" i="39"/>
  <c r="BK18" i="39"/>
  <c r="BM18" i="39"/>
  <c r="AQ18" i="39"/>
  <c r="AO18" i="39"/>
  <c r="AN18" i="39"/>
  <c r="AM18" i="39"/>
  <c r="W18" i="39"/>
  <c r="S18" i="39"/>
  <c r="U18" i="39"/>
  <c r="T18" i="39"/>
  <c r="CM17" i="39"/>
  <c r="CK17" i="39"/>
  <c r="CJ17" i="39"/>
  <c r="CI17" i="39"/>
  <c r="BO17" i="39"/>
  <c r="BK17" i="39"/>
  <c r="BM17" i="39"/>
  <c r="BL17" i="39"/>
  <c r="AQ17" i="39"/>
  <c r="AO17" i="39"/>
  <c r="AN17" i="39"/>
  <c r="AM17" i="39"/>
  <c r="W17" i="39"/>
  <c r="U17" i="39"/>
  <c r="T17" i="39"/>
  <c r="S17" i="39"/>
  <c r="CM16" i="39"/>
  <c r="CK16" i="39"/>
  <c r="CJ16" i="39"/>
  <c r="CI16" i="39"/>
  <c r="BO16" i="39"/>
  <c r="BM16" i="39"/>
  <c r="BL16" i="39"/>
  <c r="BK16" i="39"/>
  <c r="AQ16" i="39"/>
  <c r="AN16" i="39"/>
  <c r="AO16" i="39"/>
  <c r="AM16" i="39"/>
  <c r="W16" i="39"/>
  <c r="U16" i="39"/>
  <c r="S16" i="39"/>
  <c r="T16" i="39"/>
  <c r="CM15" i="39"/>
  <c r="CK15" i="39"/>
  <c r="CJ15" i="39"/>
  <c r="CI15" i="39"/>
  <c r="BO15" i="39"/>
  <c r="BM15" i="39"/>
  <c r="BK15" i="39"/>
  <c r="BL15" i="39"/>
  <c r="AQ15" i="39"/>
  <c r="AO15" i="39"/>
  <c r="AN15" i="39"/>
  <c r="AM15" i="39"/>
  <c r="W15" i="39"/>
  <c r="U15" i="39"/>
  <c r="T15" i="39"/>
  <c r="S15" i="39"/>
  <c r="CM14" i="39"/>
  <c r="CJ14" i="39"/>
  <c r="CI14" i="39"/>
  <c r="CK14" i="39"/>
  <c r="BO14" i="39"/>
  <c r="BM14" i="39"/>
  <c r="BL14" i="39"/>
  <c r="BK14" i="39"/>
  <c r="AQ14" i="39"/>
  <c r="AN14" i="39"/>
  <c r="AM14" i="39"/>
  <c r="AO14" i="39"/>
  <c r="W14" i="39"/>
  <c r="U14" i="39"/>
  <c r="T14" i="39"/>
  <c r="S14" i="39"/>
  <c r="CM13" i="39"/>
  <c r="CK13" i="39"/>
  <c r="CJ13" i="39"/>
  <c r="CI13" i="39"/>
  <c r="BO13" i="39"/>
  <c r="BM13" i="39"/>
  <c r="BL13" i="39"/>
  <c r="BK13" i="39"/>
  <c r="AQ13" i="39"/>
  <c r="AM13" i="39"/>
  <c r="AO13" i="39"/>
  <c r="AN13" i="39"/>
  <c r="W13" i="39"/>
  <c r="U13" i="39"/>
  <c r="T13" i="39"/>
  <c r="S13" i="39"/>
  <c r="CM12" i="39"/>
  <c r="CK12" i="39"/>
  <c r="CJ12" i="39"/>
  <c r="CI12" i="39"/>
  <c r="BO12" i="39"/>
  <c r="BM12" i="39"/>
  <c r="BL12" i="39"/>
  <c r="BK12" i="39"/>
  <c r="AQ12" i="39"/>
  <c r="AO12" i="39"/>
  <c r="AN12" i="39"/>
  <c r="AM12" i="39"/>
  <c r="W12" i="39"/>
  <c r="U12" i="39"/>
  <c r="T12" i="39"/>
  <c r="S12" i="39"/>
  <c r="CM11" i="39"/>
  <c r="CK11" i="39"/>
  <c r="CI11" i="39"/>
  <c r="CJ11" i="39"/>
  <c r="BO11" i="39"/>
  <c r="BM11" i="39"/>
  <c r="BL11" i="39"/>
  <c r="BK11" i="39"/>
  <c r="AQ11" i="39"/>
  <c r="AO11" i="39"/>
  <c r="AM11" i="39"/>
  <c r="AN11" i="39"/>
  <c r="W11" i="39"/>
  <c r="T11" i="39"/>
  <c r="S11" i="39"/>
  <c r="U11" i="39"/>
  <c r="CM10" i="39"/>
  <c r="CK10" i="39"/>
  <c r="CJ10" i="39"/>
  <c r="CI10" i="39"/>
  <c r="BO10" i="39"/>
  <c r="BL10" i="39"/>
  <c r="BK10" i="39"/>
  <c r="BM10" i="39"/>
  <c r="AQ10" i="39"/>
  <c r="AO10" i="39"/>
  <c r="AN10" i="39"/>
  <c r="AM10" i="39"/>
  <c r="W10" i="39"/>
  <c r="U10" i="39"/>
  <c r="T10" i="39"/>
  <c r="S10" i="39"/>
  <c r="CM9" i="39"/>
  <c r="CK9" i="39"/>
  <c r="CJ9" i="39"/>
  <c r="CI9" i="39"/>
  <c r="BO9" i="39"/>
  <c r="BK9" i="39"/>
  <c r="BM9" i="39"/>
  <c r="BL9" i="39"/>
  <c r="AQ9" i="39"/>
  <c r="AO9" i="39"/>
  <c r="AN9" i="39"/>
  <c r="AM9" i="39"/>
  <c r="W9" i="39"/>
  <c r="U9" i="39"/>
  <c r="T9" i="39"/>
  <c r="S9" i="39"/>
  <c r="CM8" i="39"/>
  <c r="CJ8" i="39"/>
  <c r="CK8" i="39"/>
  <c r="CI8" i="39"/>
  <c r="BO8" i="39"/>
  <c r="BM8" i="39"/>
  <c r="BL8" i="39"/>
  <c r="BK8" i="39"/>
  <c r="AQ8" i="39"/>
  <c r="AO8" i="39"/>
  <c r="AN8" i="39"/>
  <c r="AM8" i="39"/>
  <c r="W8" i="39"/>
  <c r="U8" i="39"/>
  <c r="T8" i="39"/>
  <c r="S8" i="39"/>
  <c r="CM7" i="39"/>
  <c r="CK7" i="39"/>
  <c r="CJ7" i="39"/>
  <c r="CI7" i="39"/>
  <c r="BO7" i="39"/>
  <c r="BM7" i="39"/>
  <c r="BL7" i="39"/>
  <c r="BK7" i="39"/>
  <c r="AQ7" i="39"/>
  <c r="AO7" i="39"/>
  <c r="AN7" i="39"/>
  <c r="AM7" i="39"/>
  <c r="W7" i="39"/>
  <c r="U7" i="39"/>
  <c r="T7" i="39"/>
  <c r="S7" i="39"/>
  <c r="CM6" i="39"/>
  <c r="CK6" i="39"/>
  <c r="CI6" i="39"/>
  <c r="CJ6" i="39"/>
  <c r="BO6" i="39"/>
  <c r="BM6" i="39"/>
  <c r="BL6" i="39"/>
  <c r="BK6" i="39"/>
  <c r="AQ6" i="39"/>
  <c r="AN6" i="39"/>
  <c r="AM6" i="39"/>
  <c r="AO6" i="39"/>
  <c r="W6" i="39"/>
  <c r="T6" i="39"/>
  <c r="S6" i="39"/>
  <c r="U6" i="39"/>
  <c r="CM5" i="39"/>
  <c r="CK5" i="39"/>
  <c r="CJ5" i="39"/>
  <c r="CI5" i="39"/>
  <c r="BO5" i="39"/>
  <c r="BL5" i="39"/>
  <c r="BK5" i="39"/>
  <c r="BM5" i="39"/>
  <c r="AQ5" i="39"/>
  <c r="AO5" i="39"/>
  <c r="AN5" i="39"/>
  <c r="AM5" i="39"/>
  <c r="W5" i="39"/>
  <c r="U5" i="39"/>
  <c r="T5" i="39"/>
  <c r="S5" i="39"/>
  <c r="CO81" i="42" l="1"/>
  <c r="BQ7" i="42"/>
  <c r="BQ8" i="42"/>
  <c r="CO208" i="42"/>
  <c r="CO209" i="42"/>
  <c r="CP209" i="42" s="1"/>
  <c r="AS214" i="42"/>
  <c r="AT214" i="42" s="1"/>
  <c r="CO215" i="42"/>
  <c r="CP215" i="42" s="1"/>
  <c r="CO26" i="42"/>
  <c r="CP26" i="42" s="1"/>
  <c r="AS27" i="42"/>
  <c r="CO47" i="42"/>
  <c r="BQ74" i="42"/>
  <c r="BR74" i="42" s="1"/>
  <c r="Y26" i="42"/>
  <c r="BQ26" i="42"/>
  <c r="BQ27" i="42"/>
  <c r="Y30" i="42"/>
  <c r="AW30" i="42" s="1"/>
  <c r="AX30" i="42" s="1"/>
  <c r="BQ30" i="42"/>
  <c r="BU30" i="42" s="1"/>
  <c r="BV30" i="42" s="1"/>
  <c r="BQ31" i="42"/>
  <c r="BQ32" i="42"/>
  <c r="Y33" i="42"/>
  <c r="BQ33" i="42"/>
  <c r="Y34" i="42"/>
  <c r="BQ34" i="42"/>
  <c r="BQ80" i="42"/>
  <c r="BR80" i="42" s="1"/>
  <c r="BQ227" i="42"/>
  <c r="BR227" i="42" s="1"/>
  <c r="CO280" i="42"/>
  <c r="AV9" i="42"/>
  <c r="BT9" i="42" s="1"/>
  <c r="AV11" i="42"/>
  <c r="BT11" i="42" s="1"/>
  <c r="CR11" i="42" s="1"/>
  <c r="AV12" i="42"/>
  <c r="AV13" i="42"/>
  <c r="AV14" i="42"/>
  <c r="BT14" i="42" s="1"/>
  <c r="CR14" i="42" s="1"/>
  <c r="AV15" i="42"/>
  <c r="BT15" i="42" s="1"/>
  <c r="CR15" i="42" s="1"/>
  <c r="AV16" i="42"/>
  <c r="BT16" i="42" s="1"/>
  <c r="CR16" i="42" s="1"/>
  <c r="AV17" i="42"/>
  <c r="BT17" i="42" s="1"/>
  <c r="AV19" i="42"/>
  <c r="BT19" i="42" s="1"/>
  <c r="CR19" i="42" s="1"/>
  <c r="AV20" i="42"/>
  <c r="AV21" i="42"/>
  <c r="AV22" i="42"/>
  <c r="AV23" i="42"/>
  <c r="BT23" i="42" s="1"/>
  <c r="CR23" i="42" s="1"/>
  <c r="CO83" i="42"/>
  <c r="CP83" i="42" s="1"/>
  <c r="AS84" i="42"/>
  <c r="AT84" i="42" s="1"/>
  <c r="CO94" i="42"/>
  <c r="CO95" i="42"/>
  <c r="CO96" i="42"/>
  <c r="CP96" i="42" s="1"/>
  <c r="AS97" i="42"/>
  <c r="CO102" i="42"/>
  <c r="CO103" i="42"/>
  <c r="CP103" i="42" s="1"/>
  <c r="AS105" i="42"/>
  <c r="AW105" i="42" s="1"/>
  <c r="CO118" i="42"/>
  <c r="CP118" i="42" s="1"/>
  <c r="AS124" i="42"/>
  <c r="AT124" i="42" s="1"/>
  <c r="AS125" i="42"/>
  <c r="AT125" i="42" s="1"/>
  <c r="Y165" i="42"/>
  <c r="BQ165" i="42"/>
  <c r="BQ166" i="42"/>
  <c r="BQ167" i="42"/>
  <c r="AV164" i="42"/>
  <c r="BT164" i="42" s="1"/>
  <c r="CR164" i="42" s="1"/>
  <c r="AV166" i="42"/>
  <c r="BT166" i="42" s="1"/>
  <c r="CR166" i="42" s="1"/>
  <c r="AV167" i="42"/>
  <c r="AV168" i="42"/>
  <c r="BT168" i="42" s="1"/>
  <c r="AS164" i="42"/>
  <c r="AT164" i="42" s="1"/>
  <c r="AT166" i="42"/>
  <c r="AV244" i="42"/>
  <c r="BT244" i="42" s="1"/>
  <c r="CR244" i="42" s="1"/>
  <c r="AV245" i="42"/>
  <c r="BT245" i="42" s="1"/>
  <c r="CR245" i="42" s="1"/>
  <c r="AV249" i="42"/>
  <c r="BT249" i="42" s="1"/>
  <c r="CR249" i="42" s="1"/>
  <c r="BQ237" i="42"/>
  <c r="BR237" i="42" s="1"/>
  <c r="BQ238" i="42"/>
  <c r="Y251" i="42"/>
  <c r="BQ251" i="42"/>
  <c r="Y252" i="42"/>
  <c r="Y253" i="42"/>
  <c r="Y254" i="42"/>
  <c r="Z254" i="42" s="1"/>
  <c r="BQ255" i="42"/>
  <c r="BQ256" i="42"/>
  <c r="BR256" i="42" s="1"/>
  <c r="BQ127" i="42"/>
  <c r="BR127" i="42" s="1"/>
  <c r="Y128" i="42"/>
  <c r="BQ128" i="42"/>
  <c r="Y131" i="42"/>
  <c r="BQ134" i="42"/>
  <c r="BR134" i="42" s="1"/>
  <c r="BQ135" i="42"/>
  <c r="BR135" i="42" s="1"/>
  <c r="BQ140" i="42"/>
  <c r="BR140" i="42" s="1"/>
  <c r="BQ149" i="42"/>
  <c r="BR149" i="42" s="1"/>
  <c r="BQ157" i="42"/>
  <c r="BR157" i="42" s="1"/>
  <c r="BQ158" i="42"/>
  <c r="BQ179" i="42"/>
  <c r="BQ180" i="42"/>
  <c r="BR180" i="42" s="1"/>
  <c r="Y184" i="42"/>
  <c r="BQ184" i="42"/>
  <c r="BR184" i="42" s="1"/>
  <c r="BQ185" i="42"/>
  <c r="BQ188" i="42"/>
  <c r="BR188" i="42" s="1"/>
  <c r="BQ194" i="42"/>
  <c r="Y196" i="42"/>
  <c r="BQ196" i="42"/>
  <c r="BQ208" i="42"/>
  <c r="Y234" i="42"/>
  <c r="Z234" i="42" s="1"/>
  <c r="BQ94" i="42"/>
  <c r="BQ95" i="42"/>
  <c r="BR95" i="42" s="1"/>
  <c r="BQ111" i="42"/>
  <c r="BR111" i="42" s="1"/>
  <c r="BQ117" i="42"/>
  <c r="AS172" i="42"/>
  <c r="CO237" i="42"/>
  <c r="CP237" i="42" s="1"/>
  <c r="CO244" i="42"/>
  <c r="CP244" i="42" s="1"/>
  <c r="Y129" i="42"/>
  <c r="BQ129" i="42"/>
  <c r="BQ139" i="42"/>
  <c r="BR139" i="42" s="1"/>
  <c r="BQ55" i="42"/>
  <c r="BR55" i="42" s="1"/>
  <c r="CO68" i="42"/>
  <c r="AS85" i="42"/>
  <c r="AT85" i="42" s="1"/>
  <c r="CO86" i="42"/>
  <c r="CP86" i="42" s="1"/>
  <c r="CO97" i="42"/>
  <c r="CO105" i="42"/>
  <c r="CO110" i="42"/>
  <c r="Y197" i="42"/>
  <c r="Z197" i="42" s="1"/>
  <c r="BQ259" i="42"/>
  <c r="BR259" i="42" s="1"/>
  <c r="BQ260" i="42"/>
  <c r="BQ261" i="42"/>
  <c r="Y262" i="42"/>
  <c r="Z262" i="42" s="1"/>
  <c r="BQ15" i="42"/>
  <c r="AS11" i="42"/>
  <c r="AT11" i="42" s="1"/>
  <c r="CO15" i="42"/>
  <c r="AS24" i="42"/>
  <c r="AT24" i="42" s="1"/>
  <c r="CO24" i="42"/>
  <c r="AS25" i="42"/>
  <c r="AV28" i="42"/>
  <c r="BT28" i="42" s="1"/>
  <c r="CR28" i="42" s="1"/>
  <c r="AV140" i="42"/>
  <c r="BT140" i="42" s="1"/>
  <c r="CR140" i="42" s="1"/>
  <c r="AV141" i="42"/>
  <c r="BT141" i="42" s="1"/>
  <c r="AV143" i="42"/>
  <c r="BT143" i="42" s="1"/>
  <c r="CR143" i="42" s="1"/>
  <c r="AV144" i="42"/>
  <c r="AV147" i="42"/>
  <c r="BT147" i="42" s="1"/>
  <c r="CR147" i="42" s="1"/>
  <c r="AV148" i="42"/>
  <c r="BT148" i="42" s="1"/>
  <c r="CR148" i="42" s="1"/>
  <c r="AV149" i="42"/>
  <c r="AV35" i="42"/>
  <c r="BT35" i="42" s="1"/>
  <c r="CR35" i="42" s="1"/>
  <c r="AV36" i="42"/>
  <c r="BT36" i="42" s="1"/>
  <c r="CR36" i="42" s="1"/>
  <c r="AV37" i="42"/>
  <c r="BT37" i="42" s="1"/>
  <c r="CR37" i="42" s="1"/>
  <c r="AV38" i="42"/>
  <c r="AV39" i="42"/>
  <c r="AV40" i="42"/>
  <c r="BT40" i="42" s="1"/>
  <c r="CR40" i="42" s="1"/>
  <c r="AV41" i="42"/>
  <c r="BT41" i="42" s="1"/>
  <c r="CR41" i="42" s="1"/>
  <c r="AV44" i="42"/>
  <c r="AV47" i="42"/>
  <c r="BT47" i="42" s="1"/>
  <c r="CR47" i="42" s="1"/>
  <c r="AV50" i="42"/>
  <c r="BT50" i="42" s="1"/>
  <c r="CR50" i="42" s="1"/>
  <c r="AV51" i="42"/>
  <c r="BT51" i="42" s="1"/>
  <c r="CR51" i="42" s="1"/>
  <c r="AV52" i="42"/>
  <c r="AV55" i="42"/>
  <c r="AV56" i="42"/>
  <c r="BT56" i="42" s="1"/>
  <c r="CR56" i="42" s="1"/>
  <c r="AV57" i="42"/>
  <c r="BT57" i="42" s="1"/>
  <c r="CR57" i="42" s="1"/>
  <c r="AV58" i="42"/>
  <c r="AV69" i="42"/>
  <c r="BT69" i="42" s="1"/>
  <c r="CR69" i="42" s="1"/>
  <c r="AV80" i="42"/>
  <c r="BT80" i="42" s="1"/>
  <c r="CR80" i="42" s="1"/>
  <c r="AV81" i="42"/>
  <c r="BT81" i="42" s="1"/>
  <c r="CR81" i="42" s="1"/>
  <c r="AV150" i="42"/>
  <c r="BT150" i="42" s="1"/>
  <c r="AV151" i="42"/>
  <c r="BT151" i="42" s="1"/>
  <c r="CR151" i="42" s="1"/>
  <c r="AV154" i="42"/>
  <c r="BT154" i="42" s="1"/>
  <c r="CR154" i="42" s="1"/>
  <c r="AV157" i="42"/>
  <c r="BT157" i="42" s="1"/>
  <c r="CR157" i="42" s="1"/>
  <c r="CO35" i="42"/>
  <c r="AS36" i="42"/>
  <c r="AT36" i="42" s="1"/>
  <c r="CO36" i="42"/>
  <c r="CP36" i="42" s="1"/>
  <c r="CO40" i="42"/>
  <c r="CP40" i="42" s="1"/>
  <c r="AS42" i="42"/>
  <c r="AT42" i="42" s="1"/>
  <c r="CO42" i="42"/>
  <c r="CP42" i="42" s="1"/>
  <c r="AS43" i="42"/>
  <c r="AT43" i="42" s="1"/>
  <c r="AV59" i="42"/>
  <c r="BT59" i="42" s="1"/>
  <c r="CR59" i="42" s="1"/>
  <c r="BQ67" i="42"/>
  <c r="BR67" i="42" s="1"/>
  <c r="BQ68" i="42"/>
  <c r="BQ69" i="42"/>
  <c r="AS81" i="42"/>
  <c r="AT81" i="42" s="1"/>
  <c r="CO149" i="42"/>
  <c r="CO150" i="42"/>
  <c r="CO152" i="42"/>
  <c r="CP152" i="42" s="1"/>
  <c r="AS153" i="42"/>
  <c r="AT153" i="42" s="1"/>
  <c r="CO153" i="42"/>
  <c r="CP153" i="42" s="1"/>
  <c r="AS156" i="42"/>
  <c r="AT156" i="42" s="1"/>
  <c r="CO156" i="42"/>
  <c r="AS157" i="42"/>
  <c r="AT157" i="42" s="1"/>
  <c r="AV158" i="42"/>
  <c r="BT158" i="42" s="1"/>
  <c r="AV208" i="42"/>
  <c r="BT208" i="42" s="1"/>
  <c r="AV226" i="42"/>
  <c r="AV227" i="42"/>
  <c r="BT227" i="42" s="1"/>
  <c r="CR227" i="42" s="1"/>
  <c r="AV228" i="42"/>
  <c r="BT228" i="42" s="1"/>
  <c r="CR228" i="42" s="1"/>
  <c r="AV230" i="42"/>
  <c r="BT230" i="42" s="1"/>
  <c r="CR230" i="42" s="1"/>
  <c r="AV236" i="42"/>
  <c r="BT236" i="42" s="1"/>
  <c r="CR236" i="42" s="1"/>
  <c r="AV251" i="42"/>
  <c r="AV252" i="42"/>
  <c r="AV254" i="42"/>
  <c r="AV264" i="42"/>
  <c r="BT264" i="42" s="1"/>
  <c r="CR264" i="42" s="1"/>
  <c r="AV265" i="42"/>
  <c r="AV266" i="42"/>
  <c r="BT266" i="42" s="1"/>
  <c r="CR266" i="42" s="1"/>
  <c r="AV267" i="42"/>
  <c r="BT267" i="42" s="1"/>
  <c r="CR267" i="42" s="1"/>
  <c r="AV268" i="42"/>
  <c r="BT268" i="42" s="1"/>
  <c r="CR268" i="42" s="1"/>
  <c r="AV269" i="42"/>
  <c r="BT269" i="42" s="1"/>
  <c r="AV272" i="42"/>
  <c r="AV273" i="42"/>
  <c r="AV274" i="42"/>
  <c r="BT274" i="42" s="1"/>
  <c r="AV276" i="42"/>
  <c r="BT276" i="42" s="1"/>
  <c r="CR276" i="42" s="1"/>
  <c r="AV277" i="42"/>
  <c r="BT277" i="42" s="1"/>
  <c r="CR277" i="42" s="1"/>
  <c r="AV278" i="42"/>
  <c r="BT278" i="42" s="1"/>
  <c r="CR278" i="42" s="1"/>
  <c r="AV279" i="42"/>
  <c r="BT279" i="42" s="1"/>
  <c r="CR279" i="42" s="1"/>
  <c r="BQ6" i="42"/>
  <c r="AS60" i="42"/>
  <c r="CO60" i="42"/>
  <c r="CP60" i="42" s="1"/>
  <c r="AS61" i="42"/>
  <c r="AT61" i="42" s="1"/>
  <c r="CO61" i="42"/>
  <c r="CP61" i="42" s="1"/>
  <c r="Y84" i="42"/>
  <c r="BQ84" i="42"/>
  <c r="CO132" i="42"/>
  <c r="CO158" i="42"/>
  <c r="CP158" i="42" s="1"/>
  <c r="Y164" i="42"/>
  <c r="CO178" i="42"/>
  <c r="CP178" i="42" s="1"/>
  <c r="CO182" i="42"/>
  <c r="CP182" i="42" s="1"/>
  <c r="CO184" i="42"/>
  <c r="CP184" i="42" s="1"/>
  <c r="AS185" i="42"/>
  <c r="AT185" i="42" s="1"/>
  <c r="CO185" i="42"/>
  <c r="CO194" i="42"/>
  <c r="CO250" i="42"/>
  <c r="AS264" i="42"/>
  <c r="AT264" i="42" s="1"/>
  <c r="CO264" i="42"/>
  <c r="CP264" i="42" s="1"/>
  <c r="AS265" i="42"/>
  <c r="AT265" i="42" s="1"/>
  <c r="AS266" i="42"/>
  <c r="AT266" i="42" s="1"/>
  <c r="CO266" i="42"/>
  <c r="CO267" i="42"/>
  <c r="CP267" i="42" s="1"/>
  <c r="CO268" i="42"/>
  <c r="CP268" i="42" s="1"/>
  <c r="CO269" i="42"/>
  <c r="CP269" i="42" s="1"/>
  <c r="AS271" i="42"/>
  <c r="AT271" i="42" s="1"/>
  <c r="CO272" i="42"/>
  <c r="CP272" i="42" s="1"/>
  <c r="AS273" i="42"/>
  <c r="AT273" i="42" s="1"/>
  <c r="CO273" i="42"/>
  <c r="CP273" i="42" s="1"/>
  <c r="CO274" i="42"/>
  <c r="CP274" i="42" s="1"/>
  <c r="AS279" i="42"/>
  <c r="AT279" i="42" s="1"/>
  <c r="BQ79" i="42"/>
  <c r="AS106" i="42"/>
  <c r="AT106" i="42" s="1"/>
  <c r="CO106" i="42"/>
  <c r="CP106" i="42" s="1"/>
  <c r="CO107" i="42"/>
  <c r="CP107" i="42" s="1"/>
  <c r="AS108" i="42"/>
  <c r="AT108" i="42" s="1"/>
  <c r="CO108" i="42"/>
  <c r="AS109" i="42"/>
  <c r="AT109" i="42" s="1"/>
  <c r="BQ118" i="42"/>
  <c r="BQ136" i="42"/>
  <c r="Y139" i="42"/>
  <c r="Z139" i="42" s="1"/>
  <c r="BQ247" i="42"/>
  <c r="BQ264" i="42"/>
  <c r="BR264" i="42" s="1"/>
  <c r="CL281" i="42"/>
  <c r="CO28" i="42"/>
  <c r="CP28" i="42" s="1"/>
  <c r="CO49" i="42"/>
  <c r="CP49" i="42" s="1"/>
  <c r="CO56" i="42"/>
  <c r="CP56" i="42" s="1"/>
  <c r="CO57" i="42"/>
  <c r="CP57" i="42" s="1"/>
  <c r="CO58" i="42"/>
  <c r="AV74" i="42"/>
  <c r="BT74" i="42" s="1"/>
  <c r="CR74" i="42" s="1"/>
  <c r="Y130" i="42"/>
  <c r="CO207" i="42"/>
  <c r="CP207" i="42" s="1"/>
  <c r="CO229" i="42"/>
  <c r="CO230" i="42"/>
  <c r="CP230" i="42" s="1"/>
  <c r="Y54" i="42"/>
  <c r="AS180" i="42"/>
  <c r="AT180" i="42" s="1"/>
  <c r="BQ249" i="42"/>
  <c r="BR249" i="42" s="1"/>
  <c r="BQ266" i="42"/>
  <c r="AV27" i="42"/>
  <c r="BT27" i="42" s="1"/>
  <c r="CR27" i="42" s="1"/>
  <c r="AV62" i="42"/>
  <c r="BT62" i="42" s="1"/>
  <c r="CR62" i="42" s="1"/>
  <c r="AV126" i="42"/>
  <c r="BT126" i="42" s="1"/>
  <c r="CR126" i="42" s="1"/>
  <c r="CO168" i="42"/>
  <c r="AV197" i="42"/>
  <c r="CO222" i="42"/>
  <c r="CP222" i="42" s="1"/>
  <c r="BR208" i="42"/>
  <c r="AV8" i="42"/>
  <c r="BT8" i="42" s="1"/>
  <c r="CR8" i="42" s="1"/>
  <c r="AV46" i="42"/>
  <c r="BT46" i="42" s="1"/>
  <c r="CR46" i="42" s="1"/>
  <c r="BR158" i="42"/>
  <c r="BR196" i="42"/>
  <c r="AS263" i="42"/>
  <c r="AT263" i="42" s="1"/>
  <c r="BQ48" i="42"/>
  <c r="Y42" i="42"/>
  <c r="Y105" i="42"/>
  <c r="BQ105" i="42"/>
  <c r="BQ106" i="42"/>
  <c r="BR106" i="42" s="1"/>
  <c r="Y107" i="42"/>
  <c r="Y108" i="42"/>
  <c r="Z108" i="42" s="1"/>
  <c r="BQ108" i="42"/>
  <c r="BR108" i="42" s="1"/>
  <c r="AS130" i="42"/>
  <c r="AT130" i="42" s="1"/>
  <c r="AS131" i="42"/>
  <c r="AT131" i="42" s="1"/>
  <c r="AV170" i="42"/>
  <c r="BT170" i="42" s="1"/>
  <c r="CR170" i="42" s="1"/>
  <c r="AV171" i="42"/>
  <c r="AV173" i="42"/>
  <c r="AV176" i="42"/>
  <c r="BT176" i="42" s="1"/>
  <c r="CR176" i="42" s="1"/>
  <c r="AV177" i="42"/>
  <c r="BT177" i="42" s="1"/>
  <c r="CR177" i="42" s="1"/>
  <c r="BQ222" i="42"/>
  <c r="BR222" i="42" s="1"/>
  <c r="Y223" i="42"/>
  <c r="Z223" i="42" s="1"/>
  <c r="Y224" i="42"/>
  <c r="BQ224" i="42"/>
  <c r="BR224" i="42" s="1"/>
  <c r="Y226" i="42"/>
  <c r="BQ228" i="42"/>
  <c r="BQ229" i="42"/>
  <c r="BR229" i="42" s="1"/>
  <c r="CO9" i="42"/>
  <c r="CP9" i="42" s="1"/>
  <c r="CO18" i="42"/>
  <c r="CP18" i="42" s="1"/>
  <c r="CO19" i="42"/>
  <c r="CP19" i="42" s="1"/>
  <c r="AS20" i="42"/>
  <c r="AT20" i="42" s="1"/>
  <c r="CO20" i="42"/>
  <c r="AS21" i="42"/>
  <c r="AT21" i="42" s="1"/>
  <c r="CO21" i="42"/>
  <c r="CP21" i="42" s="1"/>
  <c r="CO22" i="42"/>
  <c r="CP22" i="42" s="1"/>
  <c r="CO23" i="42"/>
  <c r="CP23" i="42" s="1"/>
  <c r="BQ36" i="42"/>
  <c r="BQ47" i="42"/>
  <c r="BR47" i="42" s="1"/>
  <c r="BQ50" i="42"/>
  <c r="BQ56" i="42"/>
  <c r="Y58" i="42"/>
  <c r="BQ58" i="42"/>
  <c r="BR58" i="42" s="1"/>
  <c r="CO64" i="42"/>
  <c r="CP64" i="42" s="1"/>
  <c r="CO65" i="42"/>
  <c r="CP65" i="42" s="1"/>
  <c r="AS66" i="42"/>
  <c r="AS67" i="42"/>
  <c r="AT67" i="42" s="1"/>
  <c r="Y112" i="42"/>
  <c r="Y113" i="42"/>
  <c r="Y114" i="42"/>
  <c r="BQ114" i="42"/>
  <c r="BR114" i="42" s="1"/>
  <c r="BQ115" i="42"/>
  <c r="BR115" i="42" s="1"/>
  <c r="Y116" i="42"/>
  <c r="Z116" i="42" s="1"/>
  <c r="BQ116" i="42"/>
  <c r="CO139" i="42"/>
  <c r="CP139" i="42" s="1"/>
  <c r="AS140" i="42"/>
  <c r="AT140" i="42" s="1"/>
  <c r="CO140" i="42"/>
  <c r="AS141" i="42"/>
  <c r="AT141" i="42" s="1"/>
  <c r="CO141" i="42"/>
  <c r="CP141" i="42" s="1"/>
  <c r="AS145" i="42"/>
  <c r="AT145" i="42" s="1"/>
  <c r="AS147" i="42"/>
  <c r="AT147" i="42" s="1"/>
  <c r="CO147" i="42"/>
  <c r="AS148" i="42"/>
  <c r="AT148" i="42" s="1"/>
  <c r="CO148" i="42"/>
  <c r="BQ162" i="42"/>
  <c r="BR162" i="42" s="1"/>
  <c r="BQ163" i="42"/>
  <c r="BR163" i="42" s="1"/>
  <c r="BQ169" i="42"/>
  <c r="CO170" i="42"/>
  <c r="CP170" i="42" s="1"/>
  <c r="CO174" i="42"/>
  <c r="CP174" i="42" s="1"/>
  <c r="CO177" i="42"/>
  <c r="Y198" i="42"/>
  <c r="Z198" i="42" s="1"/>
  <c r="BQ214" i="42"/>
  <c r="BQ216" i="42"/>
  <c r="BR216" i="42" s="1"/>
  <c r="AS5" i="42"/>
  <c r="AT5" i="42" s="1"/>
  <c r="CO5" i="42"/>
  <c r="AS6" i="42"/>
  <c r="AT6" i="42" s="1"/>
  <c r="CO6" i="42"/>
  <c r="CP6" i="42" s="1"/>
  <c r="CO7" i="42"/>
  <c r="AS8" i="42"/>
  <c r="AT8" i="42" s="1"/>
  <c r="BQ25" i="42"/>
  <c r="BR25" i="42" s="1"/>
  <c r="Y45" i="42"/>
  <c r="Z45" i="42" s="1"/>
  <c r="Y46" i="42"/>
  <c r="BT58" i="42"/>
  <c r="CR58" i="42" s="1"/>
  <c r="BQ81" i="42"/>
  <c r="Y96" i="42"/>
  <c r="Z96" i="42" s="1"/>
  <c r="BQ96" i="42"/>
  <c r="BR96" i="42" s="1"/>
  <c r="BQ97" i="42"/>
  <c r="BR97" i="42" s="1"/>
  <c r="BQ101" i="42"/>
  <c r="BR101" i="42" s="1"/>
  <c r="BQ102" i="42"/>
  <c r="BR102" i="42" s="1"/>
  <c r="CO228" i="42"/>
  <c r="CP228" i="42" s="1"/>
  <c r="CO10" i="42"/>
  <c r="CP10" i="42" s="1"/>
  <c r="AS17" i="42"/>
  <c r="AT17" i="42" s="1"/>
  <c r="BQ24" i="42"/>
  <c r="BR24" i="42" s="1"/>
  <c r="CO41" i="42"/>
  <c r="CP41" i="42" s="1"/>
  <c r="CO55" i="42"/>
  <c r="CP55" i="42" s="1"/>
  <c r="BQ65" i="42"/>
  <c r="BQ75" i="42"/>
  <c r="BR75" i="42" s="1"/>
  <c r="CO87" i="42"/>
  <c r="Y95" i="42"/>
  <c r="Y100" i="42"/>
  <c r="Z100" i="42" s="1"/>
  <c r="BQ110" i="42"/>
  <c r="BR110" i="42" s="1"/>
  <c r="BQ113" i="42"/>
  <c r="BR113" i="42" s="1"/>
  <c r="CO165" i="42"/>
  <c r="CP165" i="42" s="1"/>
  <c r="BQ182" i="42"/>
  <c r="BR182" i="42" s="1"/>
  <c r="Y183" i="42"/>
  <c r="AS57" i="42"/>
  <c r="AT57" i="42" s="1"/>
  <c r="Y68" i="42"/>
  <c r="Z68" i="42" s="1"/>
  <c r="BQ109" i="42"/>
  <c r="BR109" i="42" s="1"/>
  <c r="BT171" i="42"/>
  <c r="CR171" i="42" s="1"/>
  <c r="BQ215" i="42"/>
  <c r="AS254" i="42"/>
  <c r="AT254" i="42" s="1"/>
  <c r="CO254" i="42"/>
  <c r="CP254" i="42" s="1"/>
  <c r="AS10" i="42"/>
  <c r="AT10" i="42" s="1"/>
  <c r="CO17" i="42"/>
  <c r="AV64" i="42"/>
  <c r="BT64" i="42" s="1"/>
  <c r="CR64" i="42" s="1"/>
  <c r="AV65" i="42"/>
  <c r="BT65" i="42" s="1"/>
  <c r="CR65" i="42" s="1"/>
  <c r="AV67" i="42"/>
  <c r="BT67" i="42" s="1"/>
  <c r="CR67" i="42" s="1"/>
  <c r="AV68" i="42"/>
  <c r="BT68" i="42" s="1"/>
  <c r="AV110" i="42"/>
  <c r="CO248" i="42"/>
  <c r="AV10" i="42"/>
  <c r="BT10" i="42" s="1"/>
  <c r="CR10" i="42" s="1"/>
  <c r="AT27" i="42"/>
  <c r="AV48" i="42"/>
  <c r="BT48" i="42" s="1"/>
  <c r="CR48" i="42" s="1"/>
  <c r="AV49" i="42"/>
  <c r="BT49" i="42" s="1"/>
  <c r="CR49" i="42" s="1"/>
  <c r="AV75" i="42"/>
  <c r="BT75" i="42" s="1"/>
  <c r="CR75" i="42" s="1"/>
  <c r="AV111" i="42"/>
  <c r="BT111" i="42" s="1"/>
  <c r="CR111" i="42" s="1"/>
  <c r="AV115" i="42"/>
  <c r="BT115" i="42" s="1"/>
  <c r="CR115" i="42" s="1"/>
  <c r="AV116" i="42"/>
  <c r="AV117" i="42"/>
  <c r="BQ131" i="42"/>
  <c r="AV207" i="42"/>
  <c r="BT207" i="42" s="1"/>
  <c r="CR207" i="42" s="1"/>
  <c r="BQ9" i="42"/>
  <c r="BR9" i="42" s="1"/>
  <c r="BQ10" i="42"/>
  <c r="BR10" i="42" s="1"/>
  <c r="AV18" i="42"/>
  <c r="BT18" i="42" s="1"/>
  <c r="CR18" i="42" s="1"/>
  <c r="CO27" i="42"/>
  <c r="CP27" i="42" s="1"/>
  <c r="AS28" i="42"/>
  <c r="AT28" i="42" s="1"/>
  <c r="BQ35" i="42"/>
  <c r="BR35" i="42" s="1"/>
  <c r="Y38" i="42"/>
  <c r="Z38" i="42" s="1"/>
  <c r="BQ38" i="42"/>
  <c r="BQ39" i="42"/>
  <c r="BR39" i="42" s="1"/>
  <c r="BQ40" i="42"/>
  <c r="BR40" i="42" s="1"/>
  <c r="CO48" i="42"/>
  <c r="CP48" i="42" s="1"/>
  <c r="AV53" i="42"/>
  <c r="Y60" i="42"/>
  <c r="BQ60" i="42"/>
  <c r="BR60" i="42" s="1"/>
  <c r="BQ61" i="42"/>
  <c r="BR61" i="42" s="1"/>
  <c r="AS75" i="42"/>
  <c r="AT75" i="42" s="1"/>
  <c r="BQ93" i="42"/>
  <c r="BR93" i="42" s="1"/>
  <c r="CO112" i="42"/>
  <c r="CP112" i="42" s="1"/>
  <c r="AS113" i="42"/>
  <c r="AT113" i="42" s="1"/>
  <c r="CO113" i="42"/>
  <c r="AS114" i="42"/>
  <c r="AT114" i="42" s="1"/>
  <c r="CO114" i="42"/>
  <c r="AS115" i="42"/>
  <c r="AT115" i="42" s="1"/>
  <c r="CO115" i="42"/>
  <c r="CP115" i="42" s="1"/>
  <c r="CO116" i="42"/>
  <c r="CP116" i="42" s="1"/>
  <c r="AS117" i="42"/>
  <c r="AT117" i="42" s="1"/>
  <c r="BQ236" i="42"/>
  <c r="Y10" i="42"/>
  <c r="BQ16" i="42"/>
  <c r="BQ17" i="42"/>
  <c r="BR17" i="42" s="1"/>
  <c r="BQ18" i="42"/>
  <c r="Y19" i="42"/>
  <c r="BQ19" i="42"/>
  <c r="BR19" i="42" s="1"/>
  <c r="Y20" i="42"/>
  <c r="AW20" i="42" s="1"/>
  <c r="AX20" i="42" s="1"/>
  <c r="BQ20" i="42"/>
  <c r="BQ21" i="42"/>
  <c r="BR21" i="42" s="1"/>
  <c r="Y23" i="42"/>
  <c r="CO29" i="42"/>
  <c r="AS30" i="42"/>
  <c r="AT30" i="42" s="1"/>
  <c r="CO30" i="42"/>
  <c r="AS31" i="42"/>
  <c r="AT31" i="42" s="1"/>
  <c r="CO31" i="42"/>
  <c r="CP31" i="42" s="1"/>
  <c r="CO32" i="42"/>
  <c r="CP32" i="42" s="1"/>
  <c r="AS33" i="42"/>
  <c r="AW33" i="42" s="1"/>
  <c r="CO33" i="42"/>
  <c r="AS34" i="42"/>
  <c r="AT34" i="42" s="1"/>
  <c r="BQ42" i="42"/>
  <c r="AS54" i="42"/>
  <c r="AT54" i="42" s="1"/>
  <c r="BQ62" i="42"/>
  <c r="BR62" i="42" s="1"/>
  <c r="CO69" i="42"/>
  <c r="CP69" i="42" s="1"/>
  <c r="CO74" i="42"/>
  <c r="BQ85" i="42"/>
  <c r="Y92" i="42"/>
  <c r="CO111" i="42"/>
  <c r="Y207" i="42"/>
  <c r="AS210" i="42"/>
  <c r="Y238" i="42"/>
  <c r="Z238" i="42" s="1"/>
  <c r="Y242" i="42"/>
  <c r="Z242" i="42" s="1"/>
  <c r="BQ242" i="42"/>
  <c r="BR242" i="42" s="1"/>
  <c r="BQ244" i="42"/>
  <c r="BQ245" i="42"/>
  <c r="BR245" i="42" s="1"/>
  <c r="Y247" i="42"/>
  <c r="BQ248" i="42"/>
  <c r="BR248" i="42" s="1"/>
  <c r="CO119" i="42"/>
  <c r="CP119" i="42" s="1"/>
  <c r="CO157" i="42"/>
  <c r="CP157" i="42" s="1"/>
  <c r="CO173" i="42"/>
  <c r="CP173" i="42" s="1"/>
  <c r="AV181" i="42"/>
  <c r="BT181" i="42" s="1"/>
  <c r="CR181" i="42" s="1"/>
  <c r="AV182" i="42"/>
  <c r="BT182" i="42" s="1"/>
  <c r="CR182" i="42" s="1"/>
  <c r="AV183" i="42"/>
  <c r="BT183" i="42" s="1"/>
  <c r="CR183" i="42" s="1"/>
  <c r="AV184" i="42"/>
  <c r="AV185" i="42"/>
  <c r="Y190" i="42"/>
  <c r="BQ206" i="42"/>
  <c r="BR206" i="42" s="1"/>
  <c r="AV229" i="42"/>
  <c r="BT229" i="42" s="1"/>
  <c r="CR229" i="42" s="1"/>
  <c r="BQ250" i="42"/>
  <c r="BR250" i="42" s="1"/>
  <c r="AV127" i="42"/>
  <c r="AV128" i="42"/>
  <c r="AV131" i="42"/>
  <c r="AV159" i="42"/>
  <c r="BT159" i="42" s="1"/>
  <c r="CR159" i="42" s="1"/>
  <c r="BQ161" i="42"/>
  <c r="BR161" i="42" s="1"/>
  <c r="AV189" i="42"/>
  <c r="BT189" i="42" s="1"/>
  <c r="CR189" i="42" s="1"/>
  <c r="AV190" i="42"/>
  <c r="BT190" i="42" s="1"/>
  <c r="AV191" i="42"/>
  <c r="AV192" i="42"/>
  <c r="AV193" i="42"/>
  <c r="AV216" i="42"/>
  <c r="BT216" i="42" s="1"/>
  <c r="CR216" i="42" s="1"/>
  <c r="AV217" i="42"/>
  <c r="BT217" i="42" s="1"/>
  <c r="CR217" i="42" s="1"/>
  <c r="AV237" i="42"/>
  <c r="BT237" i="42" s="1"/>
  <c r="AV238" i="42"/>
  <c r="BT238" i="42" s="1"/>
  <c r="CR238" i="42" s="1"/>
  <c r="AV239" i="42"/>
  <c r="BT239" i="42" s="1"/>
  <c r="CR239" i="42" s="1"/>
  <c r="AV240" i="42"/>
  <c r="AV241" i="42"/>
  <c r="AV242" i="42"/>
  <c r="AV243" i="42"/>
  <c r="AV132" i="42"/>
  <c r="BQ143" i="42"/>
  <c r="BR143" i="42" s="1"/>
  <c r="BQ144" i="42"/>
  <c r="BR144" i="42" s="1"/>
  <c r="Y145" i="42"/>
  <c r="AW145" i="42" s="1"/>
  <c r="BQ146" i="42"/>
  <c r="BQ148" i="42"/>
  <c r="BR148" i="42" s="1"/>
  <c r="Y149" i="42"/>
  <c r="Z149" i="42" s="1"/>
  <c r="CO159" i="42"/>
  <c r="CP159" i="42" s="1"/>
  <c r="AV160" i="42"/>
  <c r="BT160" i="42" s="1"/>
  <c r="CR160" i="42" s="1"/>
  <c r="CO190" i="42"/>
  <c r="CP190" i="42" s="1"/>
  <c r="AS192" i="42"/>
  <c r="AT192" i="42" s="1"/>
  <c r="CO192" i="42"/>
  <c r="CP192" i="42" s="1"/>
  <c r="CO193" i="42"/>
  <c r="AS194" i="42"/>
  <c r="BT197" i="42"/>
  <c r="AV198" i="42"/>
  <c r="BT198" i="42" s="1"/>
  <c r="AV199" i="42"/>
  <c r="BT199" i="42" s="1"/>
  <c r="CR199" i="42" s="1"/>
  <c r="AV200" i="42"/>
  <c r="BT200" i="42" s="1"/>
  <c r="CR200" i="42" s="1"/>
  <c r="AV202" i="42"/>
  <c r="BT202" i="42" s="1"/>
  <c r="CR202" i="42" s="1"/>
  <c r="AV203" i="42"/>
  <c r="BT203" i="42" s="1"/>
  <c r="CR203" i="42" s="1"/>
  <c r="AV205" i="42"/>
  <c r="AV206" i="42"/>
  <c r="BQ210" i="42"/>
  <c r="BR210" i="42" s="1"/>
  <c r="Y211" i="42"/>
  <c r="BQ211" i="42"/>
  <c r="BR211" i="42" s="1"/>
  <c r="BQ212" i="42"/>
  <c r="BR212" i="42" s="1"/>
  <c r="Y213" i="42"/>
  <c r="Z213" i="42" s="1"/>
  <c r="Y214" i="42"/>
  <c r="AW214" i="42" s="1"/>
  <c r="BU214" i="42" s="1"/>
  <c r="AV219" i="42"/>
  <c r="AV220" i="42"/>
  <c r="AV223" i="42"/>
  <c r="BT223" i="42" s="1"/>
  <c r="CR223" i="42" s="1"/>
  <c r="AV224" i="42"/>
  <c r="AV225" i="42"/>
  <c r="BT225" i="42" s="1"/>
  <c r="CR225" i="42" s="1"/>
  <c r="CO236" i="42"/>
  <c r="CP236" i="42" s="1"/>
  <c r="CO238" i="42"/>
  <c r="CP238" i="42" s="1"/>
  <c r="CO243" i="42"/>
  <c r="CP243" i="42" s="1"/>
  <c r="AS244" i="42"/>
  <c r="AT244" i="42" s="1"/>
  <c r="AV246" i="42"/>
  <c r="AV247" i="42"/>
  <c r="AV248" i="42"/>
  <c r="AV133" i="42"/>
  <c r="BT133" i="42" s="1"/>
  <c r="CR133" i="42" s="1"/>
  <c r="AV134" i="42"/>
  <c r="BT134" i="42" s="1"/>
  <c r="CR134" i="42" s="1"/>
  <c r="AV135" i="42"/>
  <c r="BT135" i="42" s="1"/>
  <c r="CR135" i="42" s="1"/>
  <c r="AV136" i="42"/>
  <c r="BT136" i="42" s="1"/>
  <c r="CR136" i="42" s="1"/>
  <c r="BQ145" i="42"/>
  <c r="BQ152" i="42"/>
  <c r="BR152" i="42" s="1"/>
  <c r="Y155" i="42"/>
  <c r="BQ156" i="42"/>
  <c r="Y157" i="42"/>
  <c r="Z157" i="42" s="1"/>
  <c r="CO160" i="42"/>
  <c r="CP160" i="42" s="1"/>
  <c r="AV162" i="42"/>
  <c r="BT162" i="42" s="1"/>
  <c r="CR162" i="42" s="1"/>
  <c r="AV163" i="42"/>
  <c r="BT163" i="42" s="1"/>
  <c r="CR163" i="42" s="1"/>
  <c r="CO169" i="42"/>
  <c r="BQ171" i="42"/>
  <c r="BQ172" i="42"/>
  <c r="BR172" i="42" s="1"/>
  <c r="BQ173" i="42"/>
  <c r="Y175" i="42"/>
  <c r="Z175" i="42" s="1"/>
  <c r="Y176" i="42"/>
  <c r="Z176" i="42" s="1"/>
  <c r="AV178" i="42"/>
  <c r="BT178" i="42" s="1"/>
  <c r="CR178" i="42" s="1"/>
  <c r="CO186" i="42"/>
  <c r="CP186" i="42" s="1"/>
  <c r="CO196" i="42"/>
  <c r="CP196" i="42" s="1"/>
  <c r="CO197" i="42"/>
  <c r="CP197" i="42" s="1"/>
  <c r="CO198" i="42"/>
  <c r="CO199" i="42"/>
  <c r="AS200" i="42"/>
  <c r="AT200" i="42" s="1"/>
  <c r="CO202" i="42"/>
  <c r="CP202" i="42" s="1"/>
  <c r="CO203" i="42"/>
  <c r="CP203" i="42" s="1"/>
  <c r="AS204" i="42"/>
  <c r="AT204" i="42" s="1"/>
  <c r="AS205" i="42"/>
  <c r="AT205" i="42" s="1"/>
  <c r="CO205" i="42"/>
  <c r="AS206" i="42"/>
  <c r="AT206" i="42" s="1"/>
  <c r="CO206" i="42"/>
  <c r="AS207" i="42"/>
  <c r="AT207" i="42" s="1"/>
  <c r="CO217" i="42"/>
  <c r="CP217" i="42" s="1"/>
  <c r="CO218" i="42"/>
  <c r="CP218" i="42" s="1"/>
  <c r="CO219" i="42"/>
  <c r="CP219" i="42" s="1"/>
  <c r="CO220" i="42"/>
  <c r="CP220" i="42" s="1"/>
  <c r="CO223" i="42"/>
  <c r="AS224" i="42"/>
  <c r="AT224" i="42" s="1"/>
  <c r="CO224" i="42"/>
  <c r="CP224" i="42" s="1"/>
  <c r="CO225" i="42"/>
  <c r="CP225" i="42" s="1"/>
  <c r="AS241" i="42"/>
  <c r="AT241" i="42" s="1"/>
  <c r="AS246" i="42"/>
  <c r="AT246" i="42" s="1"/>
  <c r="CO246" i="42"/>
  <c r="CP246" i="42" s="1"/>
  <c r="AS247" i="42"/>
  <c r="AT247" i="42" s="1"/>
  <c r="CO247" i="42"/>
  <c r="AS248" i="42"/>
  <c r="AT248" i="42" s="1"/>
  <c r="AV250" i="42"/>
  <c r="BT250" i="42" s="1"/>
  <c r="CR250" i="42" s="1"/>
  <c r="BQ276" i="42"/>
  <c r="BR276" i="42" s="1"/>
  <c r="Y279" i="42"/>
  <c r="Z279" i="42" s="1"/>
  <c r="Y120" i="42"/>
  <c r="BQ120" i="42"/>
  <c r="Y121" i="42"/>
  <c r="BQ121" i="42"/>
  <c r="BQ122" i="42"/>
  <c r="BQ124" i="42"/>
  <c r="BR124" i="42" s="1"/>
  <c r="BQ125" i="42"/>
  <c r="BR125" i="42" s="1"/>
  <c r="CO133" i="42"/>
  <c r="CP133" i="42" s="1"/>
  <c r="CO134" i="42"/>
  <c r="CP134" i="42" s="1"/>
  <c r="AS135" i="42"/>
  <c r="AT135" i="42" s="1"/>
  <c r="CO135" i="42"/>
  <c r="CP135" i="42" s="1"/>
  <c r="CO136" i="42"/>
  <c r="CP136" i="42" s="1"/>
  <c r="AS138" i="42"/>
  <c r="AT138" i="42" s="1"/>
  <c r="AS139" i="42"/>
  <c r="AT139" i="42" s="1"/>
  <c r="Y154" i="42"/>
  <c r="CO162" i="42"/>
  <c r="CP162" i="42" s="1"/>
  <c r="AS163" i="42"/>
  <c r="AT163" i="42" s="1"/>
  <c r="CO163" i="42"/>
  <c r="CP163" i="42" s="1"/>
  <c r="AS169" i="42"/>
  <c r="AW169" i="42" s="1"/>
  <c r="BQ178" i="42"/>
  <c r="BR178" i="42" s="1"/>
  <c r="Y215" i="42"/>
  <c r="AS226" i="42"/>
  <c r="AT226" i="42" s="1"/>
  <c r="CO226" i="42"/>
  <c r="BQ231" i="42"/>
  <c r="BR231" i="42" s="1"/>
  <c r="BQ232" i="42"/>
  <c r="BR232" i="42" s="1"/>
  <c r="Y233" i="42"/>
  <c r="AW233" i="42" s="1"/>
  <c r="AX233" i="42" s="1"/>
  <c r="BQ235" i="42"/>
  <c r="CO249" i="42"/>
  <c r="Y257" i="42"/>
  <c r="Z257" i="42" s="1"/>
  <c r="BQ263" i="42"/>
  <c r="BR263" i="42" s="1"/>
  <c r="AS272" i="42"/>
  <c r="AT272" i="42" s="1"/>
  <c r="AV255" i="42"/>
  <c r="BT255" i="42" s="1"/>
  <c r="CR255" i="42" s="1"/>
  <c r="AV256" i="42"/>
  <c r="BT256" i="42" s="1"/>
  <c r="CR256" i="42" s="1"/>
  <c r="AV257" i="42"/>
  <c r="BT257" i="42" s="1"/>
  <c r="CR257" i="42" s="1"/>
  <c r="AV258" i="42"/>
  <c r="BT258" i="42" s="1"/>
  <c r="CR258" i="42" s="1"/>
  <c r="AV259" i="42"/>
  <c r="AV260" i="42"/>
  <c r="AV261" i="42"/>
  <c r="AV262" i="42"/>
  <c r="BT262" i="42" s="1"/>
  <c r="CR262" i="42" s="1"/>
  <c r="AV263" i="42"/>
  <c r="BT263" i="42" s="1"/>
  <c r="CR263" i="42" s="1"/>
  <c r="AS255" i="42"/>
  <c r="AT255" i="42" s="1"/>
  <c r="CO255" i="42"/>
  <c r="CP255" i="42" s="1"/>
  <c r="AS256" i="42"/>
  <c r="AT256" i="42" s="1"/>
  <c r="CO256" i="42"/>
  <c r="CO257" i="42"/>
  <c r="CP257" i="42" s="1"/>
  <c r="CO258" i="42"/>
  <c r="CP258" i="42" s="1"/>
  <c r="CO259" i="42"/>
  <c r="CP259" i="42" s="1"/>
  <c r="CO260" i="42"/>
  <c r="CP260" i="42" s="1"/>
  <c r="AS262" i="42"/>
  <c r="AT262" i="42" s="1"/>
  <c r="BQ265" i="42"/>
  <c r="BR265" i="42" s="1"/>
  <c r="Y271" i="42"/>
  <c r="Z271" i="42" s="1"/>
  <c r="BQ271" i="42"/>
  <c r="BR271" i="42" s="1"/>
  <c r="BQ272" i="42"/>
  <c r="BR272" i="42" s="1"/>
  <c r="BQ273" i="42"/>
  <c r="Y266" i="42"/>
  <c r="Z266" i="42" s="1"/>
  <c r="Y277" i="42"/>
  <c r="Y278" i="42"/>
  <c r="Z278" i="42" s="1"/>
  <c r="Z58" i="42"/>
  <c r="AT60" i="42"/>
  <c r="BQ22" i="42"/>
  <c r="Y24" i="42"/>
  <c r="Z24" i="42" s="1"/>
  <c r="CO34" i="42"/>
  <c r="AS35" i="42"/>
  <c r="AT35" i="42" s="1"/>
  <c r="CO37" i="42"/>
  <c r="CP37" i="42" s="1"/>
  <c r="AS38" i="42"/>
  <c r="AT38" i="42" s="1"/>
  <c r="CO38" i="42"/>
  <c r="AS39" i="42"/>
  <c r="AT39" i="42" s="1"/>
  <c r="CO39" i="42"/>
  <c r="CP39" i="42" s="1"/>
  <c r="AS48" i="42"/>
  <c r="AT48" i="42" s="1"/>
  <c r="BQ49" i="42"/>
  <c r="BR49" i="42" s="1"/>
  <c r="BQ54" i="42"/>
  <c r="CO62" i="42"/>
  <c r="CP62" i="42" s="1"/>
  <c r="AV63" i="42"/>
  <c r="BT63" i="42" s="1"/>
  <c r="CR63" i="42" s="1"/>
  <c r="BQ66" i="42"/>
  <c r="AV70" i="42"/>
  <c r="BT70" i="42" s="1"/>
  <c r="CR70" i="42" s="1"/>
  <c r="AV71" i="42"/>
  <c r="BT71" i="42" s="1"/>
  <c r="CR71" i="42" s="1"/>
  <c r="AV72" i="42"/>
  <c r="BT72" i="42" s="1"/>
  <c r="CR72" i="42" s="1"/>
  <c r="AV73" i="42"/>
  <c r="BT73" i="42" s="1"/>
  <c r="CR73" i="42" s="1"/>
  <c r="AV77" i="42"/>
  <c r="BT77" i="42" s="1"/>
  <c r="CR77" i="42" s="1"/>
  <c r="AV78" i="42"/>
  <c r="BT78" i="42" s="1"/>
  <c r="CR78" i="42" s="1"/>
  <c r="AV79" i="42"/>
  <c r="BT79" i="42" s="1"/>
  <c r="CR79" i="42" s="1"/>
  <c r="BT102" i="42"/>
  <c r="CR102" i="42" s="1"/>
  <c r="BQ147" i="42"/>
  <c r="BP281" i="42"/>
  <c r="CO11" i="42"/>
  <c r="CP11" i="42" s="1"/>
  <c r="AS12" i="42"/>
  <c r="AT12" i="42" s="1"/>
  <c r="CO12" i="42"/>
  <c r="AS13" i="42"/>
  <c r="AT13" i="42" s="1"/>
  <c r="CO13" i="42"/>
  <c r="CP13" i="42" s="1"/>
  <c r="CO14" i="42"/>
  <c r="Y17" i="42"/>
  <c r="CR17" i="42"/>
  <c r="BQ23" i="42"/>
  <c r="BR27" i="42"/>
  <c r="Y28" i="42"/>
  <c r="AW28" i="42" s="1"/>
  <c r="BQ28" i="42"/>
  <c r="BR28" i="42" s="1"/>
  <c r="BQ43" i="42"/>
  <c r="BR43" i="42" s="1"/>
  <c r="BQ44" i="42"/>
  <c r="CO50" i="42"/>
  <c r="CP50" i="42" s="1"/>
  <c r="AS51" i="42"/>
  <c r="AT51" i="42" s="1"/>
  <c r="CO51" i="42"/>
  <c r="CO52" i="42"/>
  <c r="CP52" i="42" s="1"/>
  <c r="CO53" i="42"/>
  <c r="CP53" i="42" s="1"/>
  <c r="Y59" i="42"/>
  <c r="Z59" i="42" s="1"/>
  <c r="BQ59" i="42"/>
  <c r="BR59" i="42" s="1"/>
  <c r="AS63" i="42"/>
  <c r="AT63" i="42" s="1"/>
  <c r="CO63" i="42"/>
  <c r="CP63" i="42" s="1"/>
  <c r="CR68" i="42"/>
  <c r="CO70" i="42"/>
  <c r="AS71" i="42"/>
  <c r="AT71" i="42" s="1"/>
  <c r="CO71" i="42"/>
  <c r="CO72" i="42"/>
  <c r="CP72" i="42" s="1"/>
  <c r="AS73" i="42"/>
  <c r="AT73" i="42" s="1"/>
  <c r="CO73" i="42"/>
  <c r="AS77" i="42"/>
  <c r="AT77" i="42" s="1"/>
  <c r="CO77" i="42"/>
  <c r="CP77" i="42" s="1"/>
  <c r="CO78" i="42"/>
  <c r="AS79" i="42"/>
  <c r="AT79" i="42" s="1"/>
  <c r="AS80" i="42"/>
  <c r="AT80" i="42" s="1"/>
  <c r="BQ86" i="42"/>
  <c r="BR86" i="42" s="1"/>
  <c r="AS101" i="42"/>
  <c r="AT101" i="42" s="1"/>
  <c r="BQ5" i="42"/>
  <c r="Y6" i="42"/>
  <c r="CO8" i="42"/>
  <c r="CP8" i="42" s="1"/>
  <c r="AV24" i="42"/>
  <c r="BT24" i="42" s="1"/>
  <c r="CR24" i="42" s="1"/>
  <c r="AV25" i="42"/>
  <c r="AV43" i="42"/>
  <c r="BT43" i="42" s="1"/>
  <c r="CR43" i="42" s="1"/>
  <c r="CO54" i="42"/>
  <c r="CP54" i="42" s="1"/>
  <c r="BT55" i="42"/>
  <c r="CR55" i="42" s="1"/>
  <c r="Y56" i="42"/>
  <c r="CO66" i="42"/>
  <c r="BQ177" i="42"/>
  <c r="BR177" i="42" s="1"/>
  <c r="Y18" i="42"/>
  <c r="Z18" i="42" s="1"/>
  <c r="AS19" i="42"/>
  <c r="AT19" i="42" s="1"/>
  <c r="AT25" i="42"/>
  <c r="BT44" i="42"/>
  <c r="AV45" i="42"/>
  <c r="BQ46" i="42"/>
  <c r="BR50" i="42"/>
  <c r="AS55" i="42"/>
  <c r="AT55" i="42" s="1"/>
  <c r="AS58" i="42"/>
  <c r="AT58" i="42" s="1"/>
  <c r="Y69" i="42"/>
  <c r="Z69" i="42" s="1"/>
  <c r="BR69" i="42"/>
  <c r="AS82" i="42"/>
  <c r="AT82" i="42" s="1"/>
  <c r="Y11" i="42"/>
  <c r="BQ11" i="42"/>
  <c r="Y12" i="42"/>
  <c r="BQ12" i="42"/>
  <c r="BR12" i="42" s="1"/>
  <c r="Y13" i="42"/>
  <c r="Z13" i="42" s="1"/>
  <c r="BQ13" i="42"/>
  <c r="Y15" i="42"/>
  <c r="Y16" i="42"/>
  <c r="CO16" i="42"/>
  <c r="CP16" i="42" s="1"/>
  <c r="CO25" i="42"/>
  <c r="AV26" i="42"/>
  <c r="BT26" i="42" s="1"/>
  <c r="CR26" i="42" s="1"/>
  <c r="BQ29" i="42"/>
  <c r="BR29" i="42" s="1"/>
  <c r="CO43" i="42"/>
  <c r="CP43" i="42" s="1"/>
  <c r="CO44" i="42"/>
  <c r="CP44" i="42" s="1"/>
  <c r="AS49" i="42"/>
  <c r="AT49" i="42" s="1"/>
  <c r="BQ51" i="42"/>
  <c r="BR51" i="42" s="1"/>
  <c r="BQ52" i="42"/>
  <c r="AV54" i="42"/>
  <c r="BT54" i="42" s="1"/>
  <c r="CR54" i="42" s="1"/>
  <c r="BQ57" i="42"/>
  <c r="BR57" i="42" s="1"/>
  <c r="BQ63" i="42"/>
  <c r="BR63" i="42" s="1"/>
  <c r="AV66" i="42"/>
  <c r="BT66" i="42" s="1"/>
  <c r="CR66" i="42" s="1"/>
  <c r="Y70" i="42"/>
  <c r="Z70" i="42" s="1"/>
  <c r="BQ70" i="42"/>
  <c r="BR70" i="42" s="1"/>
  <c r="Y71" i="42"/>
  <c r="BQ71" i="42"/>
  <c r="BR71" i="42" s="1"/>
  <c r="BQ72" i="42"/>
  <c r="Y73" i="42"/>
  <c r="Z73" i="42" s="1"/>
  <c r="BQ77" i="42"/>
  <c r="BR77" i="42" s="1"/>
  <c r="Y79" i="42"/>
  <c r="Z79" i="42" s="1"/>
  <c r="CO80" i="42"/>
  <c r="AS83" i="42"/>
  <c r="AT83" i="42" s="1"/>
  <c r="AS146" i="42"/>
  <c r="AT146" i="42" s="1"/>
  <c r="AV5" i="42"/>
  <c r="BT5" i="42" s="1"/>
  <c r="CR5" i="42" s="1"/>
  <c r="AV6" i="42"/>
  <c r="BT6" i="42" s="1"/>
  <c r="CR6" i="42" s="1"/>
  <c r="AV7" i="42"/>
  <c r="BT7" i="42" s="1"/>
  <c r="CR7" i="42" s="1"/>
  <c r="BQ14" i="42"/>
  <c r="AS26" i="42"/>
  <c r="AT26" i="42" s="1"/>
  <c r="AV29" i="42"/>
  <c r="BT29" i="42" s="1"/>
  <c r="CR29" i="42" s="1"/>
  <c r="AV30" i="42"/>
  <c r="AV31" i="42"/>
  <c r="BT31" i="42" s="1"/>
  <c r="CR31" i="42" s="1"/>
  <c r="AV32" i="42"/>
  <c r="BT32" i="42" s="1"/>
  <c r="CR32" i="42" s="1"/>
  <c r="AV33" i="42"/>
  <c r="BT33" i="42" s="1"/>
  <c r="CR33" i="42" s="1"/>
  <c r="AV34" i="42"/>
  <c r="BT34" i="42" s="1"/>
  <c r="CR34" i="42" s="1"/>
  <c r="BQ37" i="42"/>
  <c r="BQ41" i="42"/>
  <c r="AS46" i="42"/>
  <c r="AT46" i="42" s="1"/>
  <c r="AS47" i="42"/>
  <c r="AT47" i="42" s="1"/>
  <c r="BQ53" i="42"/>
  <c r="Y55" i="42"/>
  <c r="Z55" i="42" s="1"/>
  <c r="AS59" i="42"/>
  <c r="AT59" i="42" s="1"/>
  <c r="CO59" i="42"/>
  <c r="CP59" i="42" s="1"/>
  <c r="AV60" i="42"/>
  <c r="BT60" i="42" s="1"/>
  <c r="CR60" i="42" s="1"/>
  <c r="AV61" i="42"/>
  <c r="BT61" i="42" s="1"/>
  <c r="CR61" i="42" s="1"/>
  <c r="Y64" i="42"/>
  <c r="Z64" i="42" s="1"/>
  <c r="BQ64" i="42"/>
  <c r="Y66" i="42"/>
  <c r="Y67" i="42"/>
  <c r="CO67" i="42"/>
  <c r="CP67" i="42" s="1"/>
  <c r="BQ73" i="42"/>
  <c r="BR73" i="42" s="1"/>
  <c r="Y74" i="42"/>
  <c r="CO75" i="42"/>
  <c r="CP75" i="42" s="1"/>
  <c r="BQ78" i="42"/>
  <c r="BR78" i="42" s="1"/>
  <c r="BQ132" i="42"/>
  <c r="BR132" i="42" s="1"/>
  <c r="CO93" i="42"/>
  <c r="BT94" i="42"/>
  <c r="CR94" i="42" s="1"/>
  <c r="BT103" i="42"/>
  <c r="CR103" i="42" s="1"/>
  <c r="CO104" i="42"/>
  <c r="CP104" i="42" s="1"/>
  <c r="AV105" i="42"/>
  <c r="BT105" i="42" s="1"/>
  <c r="CR105" i="42" s="1"/>
  <c r="AV106" i="42"/>
  <c r="BT106" i="42" s="1"/>
  <c r="CR106" i="42" s="1"/>
  <c r="AV107" i="42"/>
  <c r="AV108" i="42"/>
  <c r="AV109" i="42"/>
  <c r="AV112" i="42"/>
  <c r="BT112" i="42" s="1"/>
  <c r="CR112" i="42" s="1"/>
  <c r="AV113" i="42"/>
  <c r="BT113" i="42" s="1"/>
  <c r="CR113" i="42" s="1"/>
  <c r="AV114" i="42"/>
  <c r="BT114" i="42" s="1"/>
  <c r="CR114" i="42" s="1"/>
  <c r="BT117" i="42"/>
  <c r="CR117" i="42" s="1"/>
  <c r="AS122" i="42"/>
  <c r="AT122" i="42" s="1"/>
  <c r="CO122" i="42"/>
  <c r="AS123" i="42"/>
  <c r="AT123" i="42" s="1"/>
  <c r="AV124" i="42"/>
  <c r="BT124" i="42" s="1"/>
  <c r="CR124" i="42" s="1"/>
  <c r="AS127" i="42"/>
  <c r="AT127" i="42" s="1"/>
  <c r="CO127" i="42"/>
  <c r="CP127" i="42" s="1"/>
  <c r="CO128" i="42"/>
  <c r="CP128" i="42" s="1"/>
  <c r="BT131" i="42"/>
  <c r="CR131" i="42" s="1"/>
  <c r="AV139" i="42"/>
  <c r="CO142" i="42"/>
  <c r="CP142" i="42" s="1"/>
  <c r="CO143" i="42"/>
  <c r="CP143" i="42" s="1"/>
  <c r="CO144" i="42"/>
  <c r="CP144" i="42" s="1"/>
  <c r="AV146" i="42"/>
  <c r="BT146" i="42" s="1"/>
  <c r="CR146" i="42" s="1"/>
  <c r="Y148" i="42"/>
  <c r="Z148" i="42" s="1"/>
  <c r="AS149" i="42"/>
  <c r="AT149" i="42" s="1"/>
  <c r="BQ150" i="42"/>
  <c r="BR150" i="42" s="1"/>
  <c r="BQ159" i="42"/>
  <c r="BR159" i="42" s="1"/>
  <c r="BQ170" i="42"/>
  <c r="BR170" i="42" s="1"/>
  <c r="AV174" i="42"/>
  <c r="BT174" i="42" s="1"/>
  <c r="AV175" i="42"/>
  <c r="BT175" i="42" s="1"/>
  <c r="CR175" i="42" s="1"/>
  <c r="Y178" i="42"/>
  <c r="Z178" i="42" s="1"/>
  <c r="AV186" i="42"/>
  <c r="BT186" i="42" s="1"/>
  <c r="CR186" i="42" s="1"/>
  <c r="BT209" i="42"/>
  <c r="CR209" i="42" s="1"/>
  <c r="BT247" i="42"/>
  <c r="CO265" i="42"/>
  <c r="AS86" i="42"/>
  <c r="AT86" i="42" s="1"/>
  <c r="BT86" i="42"/>
  <c r="CR86" i="42" s="1"/>
  <c r="BQ87" i="42"/>
  <c r="BR87" i="42" s="1"/>
  <c r="BQ98" i="42"/>
  <c r="BR98" i="42" s="1"/>
  <c r="BQ103" i="42"/>
  <c r="BR103" i="42" s="1"/>
  <c r="CO117" i="42"/>
  <c r="BT118" i="42"/>
  <c r="BQ119" i="42"/>
  <c r="CO123" i="42"/>
  <c r="CP123" i="42" s="1"/>
  <c r="CO131" i="42"/>
  <c r="CP131" i="42" s="1"/>
  <c r="AS132" i="42"/>
  <c r="AT132" i="42" s="1"/>
  <c r="AS134" i="42"/>
  <c r="AT134" i="42" s="1"/>
  <c r="BQ141" i="42"/>
  <c r="BR141" i="42" s="1"/>
  <c r="CO146" i="42"/>
  <c r="BQ151" i="42"/>
  <c r="BR151" i="42" s="1"/>
  <c r="Y153" i="42"/>
  <c r="AS165" i="42"/>
  <c r="AT165" i="42" s="1"/>
  <c r="Y171" i="42"/>
  <c r="Z171" i="42" s="1"/>
  <c r="AS175" i="42"/>
  <c r="AT175" i="42" s="1"/>
  <c r="AS177" i="42"/>
  <c r="AT177" i="42" s="1"/>
  <c r="CO187" i="42"/>
  <c r="CP187" i="42" s="1"/>
  <c r="BT193" i="42"/>
  <c r="AV194" i="42"/>
  <c r="BT194" i="42" s="1"/>
  <c r="CR194" i="42" s="1"/>
  <c r="BQ207" i="42"/>
  <c r="BT251" i="42"/>
  <c r="CR251" i="42" s="1"/>
  <c r="BT252" i="42"/>
  <c r="CR252" i="42" s="1"/>
  <c r="Y85" i="42"/>
  <c r="Z85" i="42" s="1"/>
  <c r="Y88" i="42"/>
  <c r="Z88" i="42" s="1"/>
  <c r="BQ88" i="42"/>
  <c r="BR88" i="42" s="1"/>
  <c r="BQ89" i="42"/>
  <c r="BR89" i="42" s="1"/>
  <c r="BQ90" i="42"/>
  <c r="BR90" i="42" s="1"/>
  <c r="BQ91" i="42"/>
  <c r="Y93" i="42"/>
  <c r="Z93" i="42" s="1"/>
  <c r="BQ99" i="42"/>
  <c r="BR99" i="42" s="1"/>
  <c r="BQ100" i="42"/>
  <c r="BR100" i="42" s="1"/>
  <c r="Y104" i="42"/>
  <c r="Z104" i="42" s="1"/>
  <c r="AS110" i="42"/>
  <c r="AT110" i="42" s="1"/>
  <c r="BT110" i="42"/>
  <c r="CR110" i="42" s="1"/>
  <c r="BQ126" i="42"/>
  <c r="BR126" i="42" s="1"/>
  <c r="BQ133" i="42"/>
  <c r="BR133" i="42" s="1"/>
  <c r="BQ142" i="42"/>
  <c r="BR142" i="42" s="1"/>
  <c r="AS150" i="42"/>
  <c r="AT150" i="42" s="1"/>
  <c r="AS170" i="42"/>
  <c r="AT170" i="42" s="1"/>
  <c r="AS176" i="42"/>
  <c r="AT176" i="42" s="1"/>
  <c r="CO189" i="42"/>
  <c r="CP189" i="42" s="1"/>
  <c r="BT205" i="42"/>
  <c r="CR205" i="42" s="1"/>
  <c r="BT206" i="42"/>
  <c r="CR206" i="42" s="1"/>
  <c r="BT215" i="42"/>
  <c r="BQ219" i="42"/>
  <c r="Y220" i="42"/>
  <c r="BQ220" i="42"/>
  <c r="BR220" i="42" s="1"/>
  <c r="Y221" i="42"/>
  <c r="BQ243" i="42"/>
  <c r="BR243" i="42" s="1"/>
  <c r="BT97" i="42"/>
  <c r="CR97" i="42" s="1"/>
  <c r="Y123" i="42"/>
  <c r="BT125" i="42"/>
  <c r="CR125" i="42" s="1"/>
  <c r="BQ154" i="42"/>
  <c r="BR154" i="42" s="1"/>
  <c r="BT167" i="42"/>
  <c r="CR167" i="42" s="1"/>
  <c r="BQ168" i="42"/>
  <c r="BR168" i="42" s="1"/>
  <c r="AT97" i="42"/>
  <c r="AV98" i="42"/>
  <c r="AV99" i="42"/>
  <c r="BT99" i="42" s="1"/>
  <c r="CR99" i="42" s="1"/>
  <c r="BQ104" i="42"/>
  <c r="BR105" i="42"/>
  <c r="AS119" i="42"/>
  <c r="AT119" i="42" s="1"/>
  <c r="CO125" i="42"/>
  <c r="CP125" i="42" s="1"/>
  <c r="Y146" i="42"/>
  <c r="Z146" i="42" s="1"/>
  <c r="CO151" i="42"/>
  <c r="CP151" i="42" s="1"/>
  <c r="AV152" i="42"/>
  <c r="BT152" i="42" s="1"/>
  <c r="CR152" i="42" s="1"/>
  <c r="AV153" i="42"/>
  <c r="BT153" i="42" s="1"/>
  <c r="CR153" i="42" s="1"/>
  <c r="AV161" i="42"/>
  <c r="BT161" i="42" s="1"/>
  <c r="CR161" i="42" s="1"/>
  <c r="AV165" i="42"/>
  <c r="BT165" i="42" s="1"/>
  <c r="CR165" i="42" s="1"/>
  <c r="AV172" i="42"/>
  <c r="BT172" i="42" s="1"/>
  <c r="CR172" i="42" s="1"/>
  <c r="BQ186" i="42"/>
  <c r="BT90" i="42"/>
  <c r="BT91" i="42"/>
  <c r="CR91" i="42" s="1"/>
  <c r="BT92" i="42"/>
  <c r="CR92" i="42" s="1"/>
  <c r="BT93" i="42"/>
  <c r="CR93" i="42" s="1"/>
  <c r="CO98" i="42"/>
  <c r="CP98" i="42" s="1"/>
  <c r="CO99" i="42"/>
  <c r="AV104" i="42"/>
  <c r="BT104" i="42" s="1"/>
  <c r="CR104" i="42" s="1"/>
  <c r="Y124" i="42"/>
  <c r="Z124" i="42" s="1"/>
  <c r="BQ130" i="42"/>
  <c r="AS133" i="42"/>
  <c r="AT133" i="42" s="1"/>
  <c r="Y134" i="42"/>
  <c r="Z134" i="42" s="1"/>
  <c r="Y137" i="42"/>
  <c r="BQ137" i="42"/>
  <c r="AV142" i="42"/>
  <c r="BT142" i="42" s="1"/>
  <c r="CR142" i="42" s="1"/>
  <c r="Y147" i="42"/>
  <c r="Z147" i="42" s="1"/>
  <c r="AV155" i="42"/>
  <c r="BT155" i="42" s="1"/>
  <c r="CR155" i="42" s="1"/>
  <c r="AV156" i="42"/>
  <c r="BQ160" i="42"/>
  <c r="BR160" i="42" s="1"/>
  <c r="CO171" i="42"/>
  <c r="CP171" i="42" s="1"/>
  <c r="BQ174" i="42"/>
  <c r="BR174" i="42" s="1"/>
  <c r="BQ176" i="42"/>
  <c r="BR176" i="42" s="1"/>
  <c r="CO179" i="42"/>
  <c r="CP179" i="42" s="1"/>
  <c r="BQ187" i="42"/>
  <c r="BR187" i="42" s="1"/>
  <c r="CO216" i="42"/>
  <c r="BT222" i="42"/>
  <c r="CR222" i="42" s="1"/>
  <c r="BT224" i="42"/>
  <c r="CR224" i="42" s="1"/>
  <c r="CO88" i="42"/>
  <c r="CP88" i="42" s="1"/>
  <c r="AS89" i="42"/>
  <c r="AT89" i="42" s="1"/>
  <c r="CO89" i="42"/>
  <c r="CP89" i="42" s="1"/>
  <c r="AS90" i="42"/>
  <c r="AT90" i="42" s="1"/>
  <c r="CO90" i="42"/>
  <c r="CP90" i="42" s="1"/>
  <c r="CO91" i="42"/>
  <c r="AS92" i="42"/>
  <c r="AT92" i="42" s="1"/>
  <c r="AS93" i="42"/>
  <c r="AT93" i="42" s="1"/>
  <c r="AS100" i="42"/>
  <c r="AT100" i="42" s="1"/>
  <c r="BT101" i="42"/>
  <c r="BQ112" i="42"/>
  <c r="BR112" i="42" s="1"/>
  <c r="CO120" i="42"/>
  <c r="AS121" i="42"/>
  <c r="AT121" i="42" s="1"/>
  <c r="CO121" i="42"/>
  <c r="BQ123" i="42"/>
  <c r="AS126" i="42"/>
  <c r="AT126" i="42" s="1"/>
  <c r="CO126" i="42"/>
  <c r="CP126" i="42" s="1"/>
  <c r="BT127" i="42"/>
  <c r="CR127" i="42" s="1"/>
  <c r="Y138" i="42"/>
  <c r="AW138" i="42" s="1"/>
  <c r="BT144" i="42"/>
  <c r="CR144" i="42" s="1"/>
  <c r="AS152" i="42"/>
  <c r="AT152" i="42" s="1"/>
  <c r="AS154" i="42"/>
  <c r="AT154" i="42" s="1"/>
  <c r="AS155" i="42"/>
  <c r="AT155" i="42" s="1"/>
  <c r="CO161" i="42"/>
  <c r="CP161" i="42" s="1"/>
  <c r="AT172" i="42"/>
  <c r="CO172" i="42"/>
  <c r="CP172" i="42" s="1"/>
  <c r="AS173" i="42"/>
  <c r="AT173" i="42" s="1"/>
  <c r="BT173" i="42"/>
  <c r="CR173" i="42" s="1"/>
  <c r="CO180" i="42"/>
  <c r="CP180" i="42" s="1"/>
  <c r="CO181" i="42"/>
  <c r="CP181" i="42" s="1"/>
  <c r="BT185" i="42"/>
  <c r="CR185" i="42" s="1"/>
  <c r="Y191" i="42"/>
  <c r="AW191" i="42" s="1"/>
  <c r="BQ192" i="42"/>
  <c r="BR192" i="42" s="1"/>
  <c r="BQ193" i="42"/>
  <c r="AS181" i="42"/>
  <c r="AT181" i="42" s="1"/>
  <c r="Y182" i="42"/>
  <c r="BQ183" i="42"/>
  <c r="BR183" i="42" s="1"/>
  <c r="CO188" i="42"/>
  <c r="BQ190" i="42"/>
  <c r="BR190" i="42" s="1"/>
  <c r="BQ191" i="42"/>
  <c r="CO214" i="42"/>
  <c r="AS215" i="42"/>
  <c r="AT215" i="42" s="1"/>
  <c r="Y218" i="42"/>
  <c r="BQ218" i="42"/>
  <c r="BR218" i="42" s="1"/>
  <c r="BQ226" i="42"/>
  <c r="BR226" i="42" s="1"/>
  <c r="BQ230" i="42"/>
  <c r="BR230" i="42" s="1"/>
  <c r="AS232" i="42"/>
  <c r="AT232" i="42" s="1"/>
  <c r="CO232" i="42"/>
  <c r="CP232" i="42" s="1"/>
  <c r="AS233" i="42"/>
  <c r="AT233" i="42" s="1"/>
  <c r="CO233" i="42"/>
  <c r="AS234" i="42"/>
  <c r="AT234" i="42" s="1"/>
  <c r="AS235" i="42"/>
  <c r="AT235" i="42" s="1"/>
  <c r="Y239" i="42"/>
  <c r="Z239" i="42" s="1"/>
  <c r="BQ239" i="42"/>
  <c r="BR239" i="42" s="1"/>
  <c r="Y240" i="42"/>
  <c r="BQ240" i="42"/>
  <c r="BR240" i="42" s="1"/>
  <c r="BQ241" i="42"/>
  <c r="Y243" i="42"/>
  <c r="BQ254" i="42"/>
  <c r="BQ257" i="42"/>
  <c r="BR257" i="42" s="1"/>
  <c r="BQ268" i="42"/>
  <c r="BR268" i="42" s="1"/>
  <c r="Y269" i="42"/>
  <c r="Z269" i="42" s="1"/>
  <c r="Y270" i="42"/>
  <c r="Z270" i="42" s="1"/>
  <c r="BQ270" i="42"/>
  <c r="CO275" i="42"/>
  <c r="CP275" i="42" s="1"/>
  <c r="AS276" i="42"/>
  <c r="AT276" i="42" s="1"/>
  <c r="AS250" i="42"/>
  <c r="AT250" i="42" s="1"/>
  <c r="AS251" i="42"/>
  <c r="AT251" i="42" s="1"/>
  <c r="CO251" i="42"/>
  <c r="CP251" i="42" s="1"/>
  <c r="CO252" i="42"/>
  <c r="CP252" i="42" s="1"/>
  <c r="AS257" i="42"/>
  <c r="AT257" i="42" s="1"/>
  <c r="Y261" i="42"/>
  <c r="BQ267" i="42"/>
  <c r="BR267" i="42" s="1"/>
  <c r="BQ274" i="42"/>
  <c r="BR274" i="42" s="1"/>
  <c r="AV275" i="42"/>
  <c r="BT275" i="42" s="1"/>
  <c r="CR275" i="42" s="1"/>
  <c r="CO277" i="42"/>
  <c r="CP277" i="42" s="1"/>
  <c r="BQ195" i="42"/>
  <c r="BR195" i="42" s="1"/>
  <c r="CO200" i="42"/>
  <c r="CP200" i="42" s="1"/>
  <c r="AS202" i="42"/>
  <c r="AT202" i="42" s="1"/>
  <c r="AV218" i="42"/>
  <c r="BT218" i="42" s="1"/>
  <c r="CR218" i="42" s="1"/>
  <c r="BT240" i="42"/>
  <c r="CR240" i="42" s="1"/>
  <c r="BQ258" i="42"/>
  <c r="BR258" i="42" s="1"/>
  <c r="AV271" i="42"/>
  <c r="CO276" i="42"/>
  <c r="CP276" i="42" s="1"/>
  <c r="Y179" i="42"/>
  <c r="Z179" i="42" s="1"/>
  <c r="AS183" i="42"/>
  <c r="AT183" i="42" s="1"/>
  <c r="AS184" i="42"/>
  <c r="AT184" i="42" s="1"/>
  <c r="AS186" i="42"/>
  <c r="AT186" i="42" s="1"/>
  <c r="AS191" i="42"/>
  <c r="AT191" i="42" s="1"/>
  <c r="AT194" i="42"/>
  <c r="BQ197" i="42"/>
  <c r="CR208" i="42"/>
  <c r="AV221" i="42"/>
  <c r="BT221" i="42" s="1"/>
  <c r="CR221" i="42" s="1"/>
  <c r="AS227" i="42"/>
  <c r="AT227" i="42" s="1"/>
  <c r="BQ233" i="42"/>
  <c r="AS237" i="42"/>
  <c r="AT237" i="42" s="1"/>
  <c r="CO239" i="42"/>
  <c r="AS240" i="42"/>
  <c r="AT240" i="42" s="1"/>
  <c r="CO240" i="42"/>
  <c r="CP240" i="42" s="1"/>
  <c r="CO241" i="42"/>
  <c r="CP241" i="42" s="1"/>
  <c r="AS242" i="42"/>
  <c r="AT242" i="42" s="1"/>
  <c r="AS243" i="42"/>
  <c r="AT243" i="42" s="1"/>
  <c r="BT259" i="42"/>
  <c r="CR259" i="42" s="1"/>
  <c r="BT260" i="42"/>
  <c r="CR260" i="42" s="1"/>
  <c r="BQ181" i="42"/>
  <c r="BR181" i="42" s="1"/>
  <c r="AV187" i="42"/>
  <c r="BT187" i="42" s="1"/>
  <c r="CR187" i="42" s="1"/>
  <c r="AV195" i="42"/>
  <c r="BT195" i="42" s="1"/>
  <c r="CR195" i="42" s="1"/>
  <c r="AV196" i="42"/>
  <c r="BT196" i="42" s="1"/>
  <c r="CR196" i="42" s="1"/>
  <c r="Y199" i="42"/>
  <c r="BQ199" i="42"/>
  <c r="BR199" i="42" s="1"/>
  <c r="AV210" i="42"/>
  <c r="BT210" i="42" s="1"/>
  <c r="CR210" i="42" s="1"/>
  <c r="AV211" i="42"/>
  <c r="BT211" i="42" s="1"/>
  <c r="CR211" i="42" s="1"/>
  <c r="AV212" i="42"/>
  <c r="BT212" i="42" s="1"/>
  <c r="CR212" i="42" s="1"/>
  <c r="AV214" i="42"/>
  <c r="BQ217" i="42"/>
  <c r="BR217" i="42" s="1"/>
  <c r="AS218" i="42"/>
  <c r="AT218" i="42" s="1"/>
  <c r="AS220" i="42"/>
  <c r="AT220" i="42" s="1"/>
  <c r="BQ223" i="42"/>
  <c r="BR223" i="42" s="1"/>
  <c r="AS230" i="42"/>
  <c r="AT230" i="42" s="1"/>
  <c r="Y249" i="42"/>
  <c r="CO262" i="42"/>
  <c r="CP262" i="42" s="1"/>
  <c r="BQ275" i="42"/>
  <c r="BR275" i="42" s="1"/>
  <c r="AV179" i="42"/>
  <c r="BT179" i="42" s="1"/>
  <c r="CR179" i="42" s="1"/>
  <c r="AV180" i="42"/>
  <c r="AV188" i="42"/>
  <c r="BT188" i="42" s="1"/>
  <c r="CR188" i="42" s="1"/>
  <c r="BQ189" i="42"/>
  <c r="BR189" i="42" s="1"/>
  <c r="CO195" i="42"/>
  <c r="CP195" i="42" s="1"/>
  <c r="BQ198" i="42"/>
  <c r="BR198" i="42" s="1"/>
  <c r="Y200" i="42"/>
  <c r="AW200" i="42" s="1"/>
  <c r="Y201" i="42"/>
  <c r="Z201" i="42" s="1"/>
  <c r="BQ202" i="42"/>
  <c r="BR202" i="42" s="1"/>
  <c r="Y203" i="42"/>
  <c r="BQ205" i="42"/>
  <c r="BR205" i="42" s="1"/>
  <c r="CO210" i="42"/>
  <c r="CO211" i="42"/>
  <c r="CP211" i="42" s="1"/>
  <c r="CO212" i="42"/>
  <c r="AS213" i="42"/>
  <c r="AT213" i="42" s="1"/>
  <c r="CO213" i="42"/>
  <c r="CP213" i="42" s="1"/>
  <c r="CR215" i="42"/>
  <c r="AV231" i="42"/>
  <c r="BT231" i="42" s="1"/>
  <c r="CR231" i="42" s="1"/>
  <c r="BR251" i="42"/>
  <c r="BQ253" i="42"/>
  <c r="BR253" i="42" s="1"/>
  <c r="BQ277" i="42"/>
  <c r="BR277" i="42" s="1"/>
  <c r="BQ278" i="42"/>
  <c r="BQ209" i="42"/>
  <c r="BR209" i="42" s="1"/>
  <c r="AT210" i="42"/>
  <c r="CO231" i="42"/>
  <c r="AV232" i="42"/>
  <c r="AV233" i="42"/>
  <c r="BT233" i="42" s="1"/>
  <c r="CR233" i="42" s="1"/>
  <c r="AV234" i="42"/>
  <c r="BT234" i="42" s="1"/>
  <c r="CR234" i="42" s="1"/>
  <c r="AV235" i="42"/>
  <c r="BT235" i="42" s="1"/>
  <c r="CR235" i="42" s="1"/>
  <c r="AS249" i="42"/>
  <c r="AT249" i="42" s="1"/>
  <c r="CO263" i="42"/>
  <c r="BR266" i="42"/>
  <c r="BT272" i="42"/>
  <c r="CR272" i="42" s="1"/>
  <c r="Y206" i="41"/>
  <c r="BQ206" i="41"/>
  <c r="BR206" i="41" s="1"/>
  <c r="Y207" i="41"/>
  <c r="BQ211" i="41"/>
  <c r="Y212" i="41"/>
  <c r="Y214" i="41"/>
  <c r="BQ214" i="41"/>
  <c r="BR214" i="41" s="1"/>
  <c r="Y215" i="41"/>
  <c r="BQ244" i="41"/>
  <c r="Y267" i="41"/>
  <c r="Y269" i="41"/>
  <c r="CO68" i="41"/>
  <c r="AS71" i="41"/>
  <c r="AT71" i="41" s="1"/>
  <c r="AS73" i="41"/>
  <c r="CO73" i="41"/>
  <c r="CP73" i="41" s="1"/>
  <c r="CO111" i="41"/>
  <c r="AS113" i="41"/>
  <c r="AT113" i="41" s="1"/>
  <c r="CO116" i="41"/>
  <c r="AS119" i="41"/>
  <c r="AT119" i="41" s="1"/>
  <c r="AS122" i="41"/>
  <c r="AT122" i="41" s="1"/>
  <c r="CO122" i="41"/>
  <c r="CP122" i="41" s="1"/>
  <c r="BQ166" i="41"/>
  <c r="Y272" i="41"/>
  <c r="AW272" i="41" s="1"/>
  <c r="AX272" i="41" s="1"/>
  <c r="BQ272" i="41"/>
  <c r="Y273" i="41"/>
  <c r="BQ116" i="41"/>
  <c r="BQ168" i="41"/>
  <c r="BR168" i="41" s="1"/>
  <c r="Y169" i="41"/>
  <c r="BQ170" i="41"/>
  <c r="Y171" i="41"/>
  <c r="Y172" i="41"/>
  <c r="Z172" i="41" s="1"/>
  <c r="Y175" i="41"/>
  <c r="BQ176" i="41"/>
  <c r="BR176" i="41" s="1"/>
  <c r="BQ179" i="41"/>
  <c r="BR179" i="41" s="1"/>
  <c r="Y180" i="41"/>
  <c r="BQ181" i="41"/>
  <c r="BQ182" i="41"/>
  <c r="BR182" i="41" s="1"/>
  <c r="BQ183" i="41"/>
  <c r="Y184" i="41"/>
  <c r="Z184" i="41" s="1"/>
  <c r="BQ184" i="41"/>
  <c r="BR184" i="41" s="1"/>
  <c r="Y185" i="41"/>
  <c r="Z185" i="41" s="1"/>
  <c r="BQ186" i="41"/>
  <c r="BQ187" i="41"/>
  <c r="BR187" i="41" s="1"/>
  <c r="Y188" i="41"/>
  <c r="Z188" i="41" s="1"/>
  <c r="BQ189" i="41"/>
  <c r="BQ191" i="41"/>
  <c r="BQ192" i="41"/>
  <c r="BR192" i="41" s="1"/>
  <c r="Y193" i="41"/>
  <c r="Z193" i="41" s="1"/>
  <c r="BQ194" i="41"/>
  <c r="BR194" i="41" s="1"/>
  <c r="BQ195" i="41"/>
  <c r="BQ197" i="41"/>
  <c r="Y198" i="41"/>
  <c r="BQ200" i="41"/>
  <c r="Y203" i="41"/>
  <c r="AV208" i="41"/>
  <c r="BT208" i="41" s="1"/>
  <c r="CR208" i="41" s="1"/>
  <c r="AV211" i="41"/>
  <c r="Y221" i="41"/>
  <c r="Z221" i="41" s="1"/>
  <c r="BQ221" i="41"/>
  <c r="BR221" i="41" s="1"/>
  <c r="Y222" i="41"/>
  <c r="Y225" i="41"/>
  <c r="BQ228" i="41"/>
  <c r="Y229" i="41"/>
  <c r="Z229" i="41" s="1"/>
  <c r="BQ229" i="41"/>
  <c r="BR229" i="41" s="1"/>
  <c r="Y230" i="41"/>
  <c r="Y232" i="41"/>
  <c r="Z232" i="41" s="1"/>
  <c r="Y238" i="41"/>
  <c r="Y240" i="41"/>
  <c r="Z240" i="41" s="1"/>
  <c r="Y248" i="41"/>
  <c r="Y251" i="41"/>
  <c r="BQ251" i="41"/>
  <c r="BQ252" i="41"/>
  <c r="BR252" i="41" s="1"/>
  <c r="BQ265" i="41"/>
  <c r="BQ278" i="41"/>
  <c r="BQ49" i="41"/>
  <c r="BQ52" i="41"/>
  <c r="BR52" i="41" s="1"/>
  <c r="Y53" i="41"/>
  <c r="Z53" i="41" s="1"/>
  <c r="BQ57" i="41"/>
  <c r="BR57" i="41" s="1"/>
  <c r="Y58" i="41"/>
  <c r="Z58" i="41" s="1"/>
  <c r="AS65" i="41"/>
  <c r="AT65" i="41" s="1"/>
  <c r="CO65" i="41"/>
  <c r="AS67" i="41"/>
  <c r="AS68" i="41"/>
  <c r="AT68" i="41" s="1"/>
  <c r="BQ130" i="41"/>
  <c r="BQ137" i="41"/>
  <c r="Y262" i="41"/>
  <c r="AV136" i="41"/>
  <c r="AV137" i="41"/>
  <c r="BT137" i="41" s="1"/>
  <c r="CR137" i="41" s="1"/>
  <c r="AV138" i="41"/>
  <c r="BT138" i="41" s="1"/>
  <c r="AV139" i="41"/>
  <c r="AT138" i="41"/>
  <c r="CP139" i="41"/>
  <c r="CO154" i="41"/>
  <c r="CP154" i="41" s="1"/>
  <c r="BT269" i="41"/>
  <c r="AV274" i="41"/>
  <c r="BT274" i="41" s="1"/>
  <c r="AV275" i="41"/>
  <c r="BT275" i="41" s="1"/>
  <c r="CR275" i="41" s="1"/>
  <c r="AV276" i="41"/>
  <c r="AV277" i="41"/>
  <c r="BT277" i="41" s="1"/>
  <c r="AV158" i="41"/>
  <c r="AS254" i="41"/>
  <c r="AT254" i="41" s="1"/>
  <c r="CO264" i="41"/>
  <c r="AS269" i="41"/>
  <c r="AT269" i="41" s="1"/>
  <c r="CO277" i="41"/>
  <c r="BQ75" i="41"/>
  <c r="BR75" i="41" s="1"/>
  <c r="BQ112" i="41"/>
  <c r="BQ114" i="41"/>
  <c r="BQ117" i="41"/>
  <c r="BQ118" i="41"/>
  <c r="Y119" i="41"/>
  <c r="Y121" i="41"/>
  <c r="BQ123" i="41"/>
  <c r="BQ32" i="41"/>
  <c r="BR32" i="41" s="1"/>
  <c r="Y23" i="41"/>
  <c r="AS61" i="41"/>
  <c r="CO61" i="41"/>
  <c r="Y138" i="41"/>
  <c r="Z138" i="41" s="1"/>
  <c r="AV172" i="41"/>
  <c r="BT172" i="41" s="1"/>
  <c r="CR172" i="41" s="1"/>
  <c r="AV180" i="41"/>
  <c r="AV196" i="41"/>
  <c r="BT196" i="41" s="1"/>
  <c r="CR196" i="41" s="1"/>
  <c r="AS247" i="41"/>
  <c r="AT247" i="41" s="1"/>
  <c r="AS85" i="41"/>
  <c r="AT85" i="41" s="1"/>
  <c r="AS93" i="41"/>
  <c r="AT93" i="41" s="1"/>
  <c r="CO93" i="41"/>
  <c r="CP93" i="41" s="1"/>
  <c r="AS100" i="41"/>
  <c r="AT100" i="41" s="1"/>
  <c r="BQ146" i="41"/>
  <c r="Y147" i="41"/>
  <c r="Z147" i="41" s="1"/>
  <c r="AV159" i="41"/>
  <c r="BQ236" i="41"/>
  <c r="BR236" i="41" s="1"/>
  <c r="BQ253" i="41"/>
  <c r="CO263" i="41"/>
  <c r="CP263" i="41" s="1"/>
  <c r="AT10" i="41"/>
  <c r="AT17" i="41"/>
  <c r="AV24" i="41"/>
  <c r="AV25" i="41"/>
  <c r="Y62" i="41"/>
  <c r="AS78" i="41"/>
  <c r="AW78" i="41" s="1"/>
  <c r="AS84" i="41"/>
  <c r="AT84" i="41" s="1"/>
  <c r="BQ257" i="41"/>
  <c r="Y258" i="41"/>
  <c r="BQ260" i="41"/>
  <c r="AS24" i="41"/>
  <c r="AT24" i="41" s="1"/>
  <c r="AV26" i="41"/>
  <c r="BT26" i="41" s="1"/>
  <c r="CR26" i="41" s="1"/>
  <c r="AV27" i="41"/>
  <c r="BT27" i="41" s="1"/>
  <c r="CR27" i="41" s="1"/>
  <c r="AV28" i="41"/>
  <c r="BT28" i="41" s="1"/>
  <c r="CR28" i="41" s="1"/>
  <c r="AV29" i="41"/>
  <c r="AV30" i="41"/>
  <c r="AV31" i="41"/>
  <c r="BT31" i="41" s="1"/>
  <c r="AV33" i="41"/>
  <c r="AV34" i="41"/>
  <c r="BT34" i="41" s="1"/>
  <c r="AV35" i="41"/>
  <c r="BT35" i="41" s="1"/>
  <c r="CR35" i="41" s="1"/>
  <c r="AV36" i="41"/>
  <c r="AV38" i="41"/>
  <c r="BT38" i="41" s="1"/>
  <c r="CR38" i="41" s="1"/>
  <c r="AV42" i="41"/>
  <c r="BT42" i="41" s="1"/>
  <c r="AV44" i="41"/>
  <c r="BT44" i="41" s="1"/>
  <c r="CR44" i="41" s="1"/>
  <c r="AV45" i="41"/>
  <c r="BT45" i="41" s="1"/>
  <c r="AV46" i="41"/>
  <c r="AV47" i="41"/>
  <c r="BT47" i="41" s="1"/>
  <c r="CR47" i="41" s="1"/>
  <c r="AV48" i="41"/>
  <c r="BT48" i="41" s="1"/>
  <c r="CR48" i="41" s="1"/>
  <c r="AV49" i="41"/>
  <c r="BT49" i="41" s="1"/>
  <c r="CR49" i="41" s="1"/>
  <c r="AV240" i="41"/>
  <c r="BT240" i="41" s="1"/>
  <c r="CR240" i="41" s="1"/>
  <c r="BQ266" i="41"/>
  <c r="AS27" i="41"/>
  <c r="AT27" i="41" s="1"/>
  <c r="CO27" i="41"/>
  <c r="CO29" i="41"/>
  <c r="CO30" i="41"/>
  <c r="AS32" i="41"/>
  <c r="AT32" i="41" s="1"/>
  <c r="AS34" i="41"/>
  <c r="AT34" i="41" s="1"/>
  <c r="AS35" i="41"/>
  <c r="AT35" i="41" s="1"/>
  <c r="CO41" i="41"/>
  <c r="CO42" i="41"/>
  <c r="AS43" i="41"/>
  <c r="AT43" i="41" s="1"/>
  <c r="CO43" i="41"/>
  <c r="CP43" i="41" s="1"/>
  <c r="AS45" i="41"/>
  <c r="AT45" i="41" s="1"/>
  <c r="CO49" i="41"/>
  <c r="CP49" i="41" s="1"/>
  <c r="AS50" i="41"/>
  <c r="AT50" i="41" s="1"/>
  <c r="CO50" i="41"/>
  <c r="CP50" i="41" s="1"/>
  <c r="AS53" i="41"/>
  <c r="CO53" i="41"/>
  <c r="AS55" i="41"/>
  <c r="CO55" i="41"/>
  <c r="AS56" i="41"/>
  <c r="CO56" i="41"/>
  <c r="CP56" i="41" s="1"/>
  <c r="AS58" i="41"/>
  <c r="AW58" i="41" s="1"/>
  <c r="CO58" i="41"/>
  <c r="CP58" i="41" s="1"/>
  <c r="BR123" i="41"/>
  <c r="AV213" i="41"/>
  <c r="BT213" i="41" s="1"/>
  <c r="CR213" i="41" s="1"/>
  <c r="AV215" i="41"/>
  <c r="BT215" i="41" s="1"/>
  <c r="CR215" i="41" s="1"/>
  <c r="AV216" i="41"/>
  <c r="AV217" i="41"/>
  <c r="BT217" i="41" s="1"/>
  <c r="CR217" i="41" s="1"/>
  <c r="AV219" i="41"/>
  <c r="BT219" i="41" s="1"/>
  <c r="CR219" i="41" s="1"/>
  <c r="CO236" i="41"/>
  <c r="CP236" i="41" s="1"/>
  <c r="CO239" i="41"/>
  <c r="CP239" i="41" s="1"/>
  <c r="AV241" i="41"/>
  <c r="BT241" i="41" s="1"/>
  <c r="CR241" i="41" s="1"/>
  <c r="AV242" i="41"/>
  <c r="AV243" i="41"/>
  <c r="BT243" i="41" s="1"/>
  <c r="AV245" i="41"/>
  <c r="AV247" i="41"/>
  <c r="AV250" i="41"/>
  <c r="AV251" i="41"/>
  <c r="BT251" i="41" s="1"/>
  <c r="CR251" i="41" s="1"/>
  <c r="AV252" i="41"/>
  <c r="BT252" i="41" s="1"/>
  <c r="CR252" i="41" s="1"/>
  <c r="AV253" i="41"/>
  <c r="AV254" i="41"/>
  <c r="BT254" i="41" s="1"/>
  <c r="Y274" i="41"/>
  <c r="BQ274" i="41"/>
  <c r="BQ36" i="41"/>
  <c r="BR36" i="41" s="1"/>
  <c r="Y47" i="41"/>
  <c r="Z47" i="41" s="1"/>
  <c r="BQ124" i="41"/>
  <c r="AV128" i="41"/>
  <c r="BT128" i="41" s="1"/>
  <c r="CR128" i="41" s="1"/>
  <c r="CO176" i="41"/>
  <c r="AS202" i="41"/>
  <c r="AT242" i="41"/>
  <c r="AT243" i="41"/>
  <c r="AT252" i="41"/>
  <c r="CO253" i="41"/>
  <c r="Y265" i="41"/>
  <c r="Z265" i="41" s="1"/>
  <c r="BQ276" i="41"/>
  <c r="BR276" i="41" s="1"/>
  <c r="BT9" i="41"/>
  <c r="CR9" i="41" s="1"/>
  <c r="Y42" i="41"/>
  <c r="BQ6" i="41"/>
  <c r="BR6" i="41" s="1"/>
  <c r="Y7" i="41"/>
  <c r="Y10" i="41"/>
  <c r="BQ13" i="41"/>
  <c r="BQ14" i="41"/>
  <c r="BQ16" i="41"/>
  <c r="BR16" i="41" s="1"/>
  <c r="BQ17" i="41"/>
  <c r="Y18" i="41"/>
  <c r="Z18" i="41" s="1"/>
  <c r="BQ20" i="41"/>
  <c r="BR20" i="41" s="1"/>
  <c r="Y21" i="41"/>
  <c r="BQ102" i="41"/>
  <c r="BR102" i="41" s="1"/>
  <c r="BQ131" i="41"/>
  <c r="BQ132" i="41"/>
  <c r="BQ134" i="41"/>
  <c r="BR134" i="41" s="1"/>
  <c r="CO240" i="41"/>
  <c r="CP240" i="41" s="1"/>
  <c r="CO244" i="41"/>
  <c r="CP244" i="41" s="1"/>
  <c r="CO254" i="41"/>
  <c r="CP254" i="41" s="1"/>
  <c r="CO255" i="41"/>
  <c r="AS257" i="41"/>
  <c r="CO258" i="41"/>
  <c r="CO259" i="41"/>
  <c r="BQ270" i="41"/>
  <c r="BR270" i="41" s="1"/>
  <c r="CO278" i="41"/>
  <c r="CP278" i="41" s="1"/>
  <c r="Y50" i="41"/>
  <c r="AW50" i="41" s="1"/>
  <c r="AS86" i="41"/>
  <c r="AT86" i="41" s="1"/>
  <c r="CO92" i="41"/>
  <c r="CO102" i="41"/>
  <c r="BT146" i="41"/>
  <c r="BT148" i="41"/>
  <c r="CR148" i="41" s="1"/>
  <c r="CO14" i="41"/>
  <c r="CP14" i="41" s="1"/>
  <c r="AS18" i="41"/>
  <c r="AT18" i="41" s="1"/>
  <c r="AS22" i="41"/>
  <c r="AT22" i="41" s="1"/>
  <c r="BT29" i="41"/>
  <c r="BQ50" i="41"/>
  <c r="BQ54" i="41"/>
  <c r="BR54" i="41" s="1"/>
  <c r="AS63" i="41"/>
  <c r="AT63" i="41" s="1"/>
  <c r="Y249" i="41"/>
  <c r="Z249" i="41" s="1"/>
  <c r="Y254" i="41"/>
  <c r="AW254" i="41" s="1"/>
  <c r="AX254" i="41" s="1"/>
  <c r="AV10" i="41"/>
  <c r="AS48" i="41"/>
  <c r="AT48" i="41" s="1"/>
  <c r="CO48" i="41"/>
  <c r="CP48" i="41" s="1"/>
  <c r="AS49" i="41"/>
  <c r="AT49" i="41" s="1"/>
  <c r="AV50" i="41"/>
  <c r="BT50" i="41" s="1"/>
  <c r="CR50" i="41" s="1"/>
  <c r="AV52" i="41"/>
  <c r="BT52" i="41" s="1"/>
  <c r="CR52" i="41" s="1"/>
  <c r="AV53" i="41"/>
  <c r="BT53" i="41" s="1"/>
  <c r="CR53" i="41" s="1"/>
  <c r="AV54" i="41"/>
  <c r="AV55" i="41"/>
  <c r="BT55" i="41" s="1"/>
  <c r="AV56" i="41"/>
  <c r="BT56" i="41" s="1"/>
  <c r="CR56" i="41" s="1"/>
  <c r="AV57" i="41"/>
  <c r="BT57" i="41" s="1"/>
  <c r="CR57" i="41" s="1"/>
  <c r="BQ62" i="41"/>
  <c r="AV75" i="41"/>
  <c r="BT75" i="41" s="1"/>
  <c r="CR75" i="41" s="1"/>
  <c r="BT233" i="41"/>
  <c r="CR233" i="41" s="1"/>
  <c r="Y15" i="41"/>
  <c r="AW15" i="41" s="1"/>
  <c r="CO28" i="41"/>
  <c r="CP28" i="41" s="1"/>
  <c r="CO36" i="41"/>
  <c r="CP36" i="41" s="1"/>
  <c r="AS41" i="41"/>
  <c r="AT41" i="41" s="1"/>
  <c r="AT53" i="41"/>
  <c r="CP53" i="41"/>
  <c r="AT56" i="41"/>
  <c r="AT58" i="41"/>
  <c r="AV59" i="41"/>
  <c r="BT59" i="41" s="1"/>
  <c r="CR59" i="41" s="1"/>
  <c r="AV60" i="41"/>
  <c r="BT60" i="41" s="1"/>
  <c r="CR60" i="41" s="1"/>
  <c r="AS66" i="41"/>
  <c r="AT66" i="41" s="1"/>
  <c r="AS69" i="41"/>
  <c r="AT69" i="41" s="1"/>
  <c r="AV76" i="41"/>
  <c r="BT76" i="41" s="1"/>
  <c r="CR76" i="41" s="1"/>
  <c r="AV77" i="41"/>
  <c r="BT77" i="41" s="1"/>
  <c r="CR77" i="41" s="1"/>
  <c r="AV78" i="41"/>
  <c r="BT78" i="41" s="1"/>
  <c r="CR78" i="41" s="1"/>
  <c r="AV79" i="41"/>
  <c r="BT79" i="41" s="1"/>
  <c r="CR79" i="41" s="1"/>
  <c r="AV80" i="41"/>
  <c r="BT80" i="41" s="1"/>
  <c r="CR80" i="41" s="1"/>
  <c r="AS13" i="41"/>
  <c r="AT13" i="41" s="1"/>
  <c r="BQ10" i="41"/>
  <c r="BR10" i="41" s="1"/>
  <c r="Y22" i="41"/>
  <c r="Z22" i="41" s="1"/>
  <c r="BQ22" i="41"/>
  <c r="BR22" i="41" s="1"/>
  <c r="AS46" i="41"/>
  <c r="AT46" i="41" s="1"/>
  <c r="BQ64" i="41"/>
  <c r="BR64" i="41" s="1"/>
  <c r="Y65" i="41"/>
  <c r="AS70" i="41"/>
  <c r="AT70" i="41" s="1"/>
  <c r="CO75" i="41"/>
  <c r="CP75" i="41" s="1"/>
  <c r="AS76" i="41"/>
  <c r="AT76" i="41" s="1"/>
  <c r="CO76" i="41"/>
  <c r="AS79" i="41"/>
  <c r="AT79" i="41" s="1"/>
  <c r="AV81" i="41"/>
  <c r="BT81" i="41" s="1"/>
  <c r="CR81" i="41" s="1"/>
  <c r="AV82" i="41"/>
  <c r="BT82" i="41" s="1"/>
  <c r="CR82" i="41" s="1"/>
  <c r="AV83" i="41"/>
  <c r="BT83" i="41" s="1"/>
  <c r="AV84" i="41"/>
  <c r="BT84" i="41" s="1"/>
  <c r="CR84" i="41" s="1"/>
  <c r="Y19" i="41"/>
  <c r="Z19" i="41" s="1"/>
  <c r="BQ24" i="41"/>
  <c r="BQ25" i="41"/>
  <c r="BR25" i="41" s="1"/>
  <c r="AV32" i="41"/>
  <c r="BT32" i="41" s="1"/>
  <c r="CR32" i="41" s="1"/>
  <c r="AV40" i="41"/>
  <c r="BT40" i="41" s="1"/>
  <c r="CR40" i="41" s="1"/>
  <c r="BQ63" i="41"/>
  <c r="BR63" i="41" s="1"/>
  <c r="BQ66" i="41"/>
  <c r="BR66" i="41" s="1"/>
  <c r="Y67" i="41"/>
  <c r="BQ67" i="41"/>
  <c r="BR67" i="41" s="1"/>
  <c r="AS81" i="41"/>
  <c r="AT81" i="41" s="1"/>
  <c r="CO81" i="41"/>
  <c r="CO83" i="41"/>
  <c r="CP83" i="41" s="1"/>
  <c r="AV85" i="41"/>
  <c r="BT85" i="41" s="1"/>
  <c r="CR85" i="41" s="1"/>
  <c r="AV87" i="41"/>
  <c r="BT87" i="41" s="1"/>
  <c r="CR87" i="41" s="1"/>
  <c r="AV88" i="41"/>
  <c r="BT88" i="41" s="1"/>
  <c r="CR88" i="41" s="1"/>
  <c r="AV89" i="41"/>
  <c r="BT89" i="41" s="1"/>
  <c r="BT113" i="41"/>
  <c r="BT118" i="41"/>
  <c r="BT12" i="41"/>
  <c r="CR12" i="41" s="1"/>
  <c r="Y28" i="41"/>
  <c r="Z28" i="41" s="1"/>
  <c r="BQ28" i="41"/>
  <c r="BR28" i="41" s="1"/>
  <c r="BQ30" i="41"/>
  <c r="BQ31" i="41"/>
  <c r="BR31" i="41" s="1"/>
  <c r="Y37" i="41"/>
  <c r="Y40" i="41"/>
  <c r="Z40" i="41" s="1"/>
  <c r="Y41" i="41"/>
  <c r="Y43" i="41"/>
  <c r="BQ44" i="41"/>
  <c r="BR44" i="41" s="1"/>
  <c r="Y45" i="41"/>
  <c r="AW45" i="41" s="1"/>
  <c r="BQ45" i="41"/>
  <c r="BQ46" i="41"/>
  <c r="BR46" i="41" s="1"/>
  <c r="BQ47" i="41"/>
  <c r="Y48" i="41"/>
  <c r="Z48" i="41" s="1"/>
  <c r="AT61" i="41"/>
  <c r="CO62" i="41"/>
  <c r="BQ69" i="41"/>
  <c r="BR69" i="41" s="1"/>
  <c r="Y70" i="41"/>
  <c r="BQ71" i="41"/>
  <c r="Y72" i="41"/>
  <c r="Z72" i="41" s="1"/>
  <c r="BQ72" i="41"/>
  <c r="Y73" i="41"/>
  <c r="AW73" i="41" s="1"/>
  <c r="CO84" i="41"/>
  <c r="CP84" i="41" s="1"/>
  <c r="AS87" i="41"/>
  <c r="AT87" i="41" s="1"/>
  <c r="AS89" i="41"/>
  <c r="AT89" i="41" s="1"/>
  <c r="CO89" i="41"/>
  <c r="AS111" i="41"/>
  <c r="AT111" i="41" s="1"/>
  <c r="AS264" i="41"/>
  <c r="AT264" i="41" s="1"/>
  <c r="Y124" i="41"/>
  <c r="BQ126" i="41"/>
  <c r="BR126" i="41" s="1"/>
  <c r="Y129" i="41"/>
  <c r="Z129" i="41" s="1"/>
  <c r="Y133" i="41"/>
  <c r="Z133" i="41" s="1"/>
  <c r="AV157" i="41"/>
  <c r="BT157" i="41" s="1"/>
  <c r="CR157" i="41" s="1"/>
  <c r="BQ167" i="41"/>
  <c r="BQ172" i="41"/>
  <c r="Y179" i="41"/>
  <c r="Z179" i="41" s="1"/>
  <c r="Y187" i="41"/>
  <c r="BQ188" i="41"/>
  <c r="BR188" i="41" s="1"/>
  <c r="Y189" i="41"/>
  <c r="Z189" i="41" s="1"/>
  <c r="Y196" i="41"/>
  <c r="Z196" i="41" s="1"/>
  <c r="BQ201" i="41"/>
  <c r="BR201" i="41" s="1"/>
  <c r="BQ223" i="41"/>
  <c r="Y224" i="41"/>
  <c r="BQ224" i="41"/>
  <c r="BR224" i="41" s="1"/>
  <c r="BQ250" i="41"/>
  <c r="Y252" i="41"/>
  <c r="Z252" i="41" s="1"/>
  <c r="BQ259" i="41"/>
  <c r="BR259" i="41" s="1"/>
  <c r="Y263" i="41"/>
  <c r="Z263" i="41" s="1"/>
  <c r="Y264" i="41"/>
  <c r="AS268" i="41"/>
  <c r="AT268" i="41" s="1"/>
  <c r="CO270" i="41"/>
  <c r="CO271" i="41"/>
  <c r="CP271" i="41" s="1"/>
  <c r="Y101" i="41"/>
  <c r="Z101" i="41" s="1"/>
  <c r="Y105" i="41"/>
  <c r="Z105" i="41" s="1"/>
  <c r="AS123" i="41"/>
  <c r="AT123" i="41" s="1"/>
  <c r="CO145" i="41"/>
  <c r="AS157" i="41"/>
  <c r="AT157" i="41" s="1"/>
  <c r="Y186" i="41"/>
  <c r="Z186" i="41" s="1"/>
  <c r="Y194" i="41"/>
  <c r="Z194" i="41" s="1"/>
  <c r="BQ203" i="41"/>
  <c r="BQ205" i="41"/>
  <c r="BQ209" i="41"/>
  <c r="BR209" i="41" s="1"/>
  <c r="BQ226" i="41"/>
  <c r="Y227" i="41"/>
  <c r="Z227" i="41" s="1"/>
  <c r="AS239" i="41"/>
  <c r="AT239" i="41" s="1"/>
  <c r="AS241" i="41"/>
  <c r="AT241" i="41" s="1"/>
  <c r="AS244" i="41"/>
  <c r="BT253" i="41"/>
  <c r="Y257" i="41"/>
  <c r="Z257" i="41" s="1"/>
  <c r="AS270" i="41"/>
  <c r="AT270" i="41" s="1"/>
  <c r="Y110" i="41"/>
  <c r="Z110" i="41" s="1"/>
  <c r="AV124" i="41"/>
  <c r="BT124" i="41" s="1"/>
  <c r="AS158" i="41"/>
  <c r="AT158" i="41" s="1"/>
  <c r="Y161" i="41"/>
  <c r="Z161" i="41" s="1"/>
  <c r="Y163" i="41"/>
  <c r="CO167" i="41"/>
  <c r="CP167" i="41" s="1"/>
  <c r="AS169" i="41"/>
  <c r="AT169" i="41" s="1"/>
  <c r="CO169" i="41"/>
  <c r="CP169" i="41" s="1"/>
  <c r="AV171" i="41"/>
  <c r="BT171" i="41" s="1"/>
  <c r="CR171" i="41" s="1"/>
  <c r="AV173" i="41"/>
  <c r="AV175" i="41"/>
  <c r="BT175" i="41" s="1"/>
  <c r="CR175" i="41" s="1"/>
  <c r="AV177" i="41"/>
  <c r="BT177" i="41" s="1"/>
  <c r="CR177" i="41" s="1"/>
  <c r="AV178" i="41"/>
  <c r="AV179" i="41"/>
  <c r="BT179" i="41" s="1"/>
  <c r="CR179" i="41" s="1"/>
  <c r="AV181" i="41"/>
  <c r="BT181" i="41" s="1"/>
  <c r="CR181" i="41" s="1"/>
  <c r="AV182" i="41"/>
  <c r="BT182" i="41" s="1"/>
  <c r="CR182" i="41" s="1"/>
  <c r="AV183" i="41"/>
  <c r="AV184" i="41"/>
  <c r="BT184" i="41" s="1"/>
  <c r="CR184" i="41" s="1"/>
  <c r="AV185" i="41"/>
  <c r="BT185" i="41" s="1"/>
  <c r="AV186" i="41"/>
  <c r="AV187" i="41"/>
  <c r="BT187" i="41" s="1"/>
  <c r="CR187" i="41" s="1"/>
  <c r="AV189" i="41"/>
  <c r="BT189" i="41" s="1"/>
  <c r="CR189" i="41" s="1"/>
  <c r="AV191" i="41"/>
  <c r="BT191" i="41" s="1"/>
  <c r="CR191" i="41" s="1"/>
  <c r="AV192" i="41"/>
  <c r="AV193" i="41"/>
  <c r="BT193" i="41" s="1"/>
  <c r="CR193" i="41" s="1"/>
  <c r="AV194" i="41"/>
  <c r="AV195" i="41"/>
  <c r="BT195" i="41" s="1"/>
  <c r="CR195" i="41" s="1"/>
  <c r="AV197" i="41"/>
  <c r="BT197" i="41" s="1"/>
  <c r="CR197" i="41" s="1"/>
  <c r="AV199" i="41"/>
  <c r="AV200" i="41"/>
  <c r="BT200" i="41" s="1"/>
  <c r="CR200" i="41" s="1"/>
  <c r="AV203" i="41"/>
  <c r="BQ217" i="41"/>
  <c r="Y219" i="41"/>
  <c r="Z219" i="41" s="1"/>
  <c r="AV255" i="41"/>
  <c r="BT255" i="41" s="1"/>
  <c r="AV256" i="41"/>
  <c r="BT256" i="41" s="1"/>
  <c r="AV257" i="41"/>
  <c r="BT257" i="41" s="1"/>
  <c r="CR257" i="41" s="1"/>
  <c r="AV258" i="41"/>
  <c r="BT258" i="41" s="1"/>
  <c r="CR258" i="41" s="1"/>
  <c r="AV260" i="41"/>
  <c r="BT260" i="41" s="1"/>
  <c r="CR260" i="41" s="1"/>
  <c r="BR118" i="41"/>
  <c r="Z119" i="41"/>
  <c r="CO123" i="41"/>
  <c r="CP123" i="41" s="1"/>
  <c r="AV126" i="41"/>
  <c r="AV129" i="41"/>
  <c r="BT129" i="41" s="1"/>
  <c r="CR129" i="41" s="1"/>
  <c r="AV131" i="41"/>
  <c r="BT131" i="41" s="1"/>
  <c r="CR131" i="41" s="1"/>
  <c r="AV132" i="41"/>
  <c r="BT132" i="41" s="1"/>
  <c r="CR132" i="41" s="1"/>
  <c r="AV133" i="41"/>
  <c r="BT133" i="41" s="1"/>
  <c r="CR133" i="41" s="1"/>
  <c r="AV134" i="41"/>
  <c r="AV135" i="41"/>
  <c r="BT135" i="41" s="1"/>
  <c r="CR135" i="41" s="1"/>
  <c r="AV144" i="41"/>
  <c r="AV160" i="41"/>
  <c r="BT160" i="41" s="1"/>
  <c r="AV161" i="41"/>
  <c r="BT161" i="41" s="1"/>
  <c r="CR161" i="41" s="1"/>
  <c r="AV162" i="41"/>
  <c r="BT162" i="41" s="1"/>
  <c r="CR162" i="41" s="1"/>
  <c r="AV164" i="41"/>
  <c r="AV165" i="41"/>
  <c r="BT165" i="41" s="1"/>
  <c r="CR165" i="41" s="1"/>
  <c r="AV166" i="41"/>
  <c r="AS172" i="41"/>
  <c r="AT172" i="41" s="1"/>
  <c r="CO172" i="41"/>
  <c r="CO175" i="41"/>
  <c r="CP175" i="41" s="1"/>
  <c r="AS180" i="41"/>
  <c r="AT180" i="41" s="1"/>
  <c r="CO180" i="41"/>
  <c r="CP180" i="41" s="1"/>
  <c r="CO183" i="41"/>
  <c r="AS193" i="41"/>
  <c r="AT193" i="41" s="1"/>
  <c r="AS194" i="41"/>
  <c r="AT194" i="41" s="1"/>
  <c r="CO199" i="41"/>
  <c r="CP199" i="41" s="1"/>
  <c r="CO201" i="41"/>
  <c r="CO202" i="41"/>
  <c r="CP202" i="41" s="1"/>
  <c r="AV206" i="41"/>
  <c r="BT206" i="41" s="1"/>
  <c r="CR206" i="41" s="1"/>
  <c r="AV209" i="41"/>
  <c r="BT209" i="41" s="1"/>
  <c r="CR209" i="41" s="1"/>
  <c r="AV221" i="41"/>
  <c r="AV222" i="41"/>
  <c r="BT222" i="41" s="1"/>
  <c r="CR222" i="41" s="1"/>
  <c r="AV223" i="41"/>
  <c r="AV225" i="41"/>
  <c r="BT225" i="41" s="1"/>
  <c r="CR225" i="41" s="1"/>
  <c r="AV227" i="41"/>
  <c r="BT227" i="41" s="1"/>
  <c r="AV228" i="41"/>
  <c r="BT228" i="41" s="1"/>
  <c r="CR228" i="41" s="1"/>
  <c r="AV229" i="41"/>
  <c r="BT229" i="41" s="1"/>
  <c r="CR229" i="41" s="1"/>
  <c r="AV230" i="41"/>
  <c r="BT230" i="41" s="1"/>
  <c r="AV231" i="41"/>
  <c r="AV232" i="41"/>
  <c r="BT232" i="41" s="1"/>
  <c r="CR232" i="41" s="1"/>
  <c r="BQ238" i="41"/>
  <c r="AV262" i="41"/>
  <c r="BT262" i="41" s="1"/>
  <c r="CR262" i="41" s="1"/>
  <c r="AV263" i="41"/>
  <c r="BT263" i="41" s="1"/>
  <c r="CR263" i="41" s="1"/>
  <c r="BT104" i="41"/>
  <c r="CR104" i="41" s="1"/>
  <c r="CO125" i="41"/>
  <c r="CP125" i="41" s="1"/>
  <c r="AS127" i="41"/>
  <c r="AT127" i="41" s="1"/>
  <c r="CO127" i="41"/>
  <c r="CP127" i="41" s="1"/>
  <c r="AS128" i="41"/>
  <c r="AT128" i="41" s="1"/>
  <c r="CO128" i="41"/>
  <c r="AS133" i="41"/>
  <c r="AT133" i="41" s="1"/>
  <c r="CO133" i="41"/>
  <c r="AS136" i="41"/>
  <c r="AT136" i="41" s="1"/>
  <c r="BQ142" i="41"/>
  <c r="Y143" i="41"/>
  <c r="BQ148" i="41"/>
  <c r="BR148" i="41" s="1"/>
  <c r="BQ151" i="41"/>
  <c r="BR151" i="41" s="1"/>
  <c r="BQ153" i="41"/>
  <c r="BR153" i="41" s="1"/>
  <c r="Y154" i="41"/>
  <c r="Z154" i="41" s="1"/>
  <c r="BQ156" i="41"/>
  <c r="AS160" i="41"/>
  <c r="AT160" i="41" s="1"/>
  <c r="CO160" i="41"/>
  <c r="CP160" i="41" s="1"/>
  <c r="AS161" i="41"/>
  <c r="AT161" i="41" s="1"/>
  <c r="CO161" i="41"/>
  <c r="CP161" i="41" s="1"/>
  <c r="AS162" i="41"/>
  <c r="AT162" i="41" s="1"/>
  <c r="AS163" i="41"/>
  <c r="AT163" i="41" s="1"/>
  <c r="CO163" i="41"/>
  <c r="CP163" i="41" s="1"/>
  <c r="AS166" i="41"/>
  <c r="AT166" i="41" s="1"/>
  <c r="CP176" i="41"/>
  <c r="CO205" i="41"/>
  <c r="CO209" i="41"/>
  <c r="CP209" i="41" s="1"/>
  <c r="AS210" i="41"/>
  <c r="AT210" i="41" s="1"/>
  <c r="CO210" i="41"/>
  <c r="CP210" i="41" s="1"/>
  <c r="CO220" i="41"/>
  <c r="AS222" i="41"/>
  <c r="AT222" i="41" s="1"/>
  <c r="AS223" i="41"/>
  <c r="AT223" i="41" s="1"/>
  <c r="CO223" i="41"/>
  <c r="CP223" i="41" s="1"/>
  <c r="CO224" i="41"/>
  <c r="AS225" i="41"/>
  <c r="AT225" i="41" s="1"/>
  <c r="CO225" i="41"/>
  <c r="CP225" i="41" s="1"/>
  <c r="AS227" i="41"/>
  <c r="AT227" i="41" s="1"/>
  <c r="CO227" i="41"/>
  <c r="CO228" i="41"/>
  <c r="AS231" i="41"/>
  <c r="AT231" i="41" s="1"/>
  <c r="BQ242" i="41"/>
  <c r="AS262" i="41"/>
  <c r="AT262" i="41" s="1"/>
  <c r="Y277" i="41"/>
  <c r="CO91" i="41"/>
  <c r="AS92" i="41"/>
  <c r="AT92" i="41" s="1"/>
  <c r="AS94" i="41"/>
  <c r="AT94" i="41" s="1"/>
  <c r="CO94" i="41"/>
  <c r="CP94" i="41" s="1"/>
  <c r="CO95" i="41"/>
  <c r="CP95" i="41" s="1"/>
  <c r="CO96" i="41"/>
  <c r="CP96" i="41" s="1"/>
  <c r="AS97" i="41"/>
  <c r="AT97" i="41" s="1"/>
  <c r="AS99" i="41"/>
  <c r="AT99" i="41" s="1"/>
  <c r="CO100" i="41"/>
  <c r="AS103" i="41"/>
  <c r="AT103" i="41" s="1"/>
  <c r="AS105" i="41"/>
  <c r="AT105" i="41" s="1"/>
  <c r="AS108" i="41"/>
  <c r="AT108" i="41" s="1"/>
  <c r="BT111" i="41"/>
  <c r="CR111" i="41" s="1"/>
  <c r="BR116" i="41"/>
  <c r="BQ120" i="41"/>
  <c r="CO129" i="41"/>
  <c r="CO136" i="41"/>
  <c r="CP136" i="41" s="1"/>
  <c r="Y149" i="41"/>
  <c r="Z149" i="41" s="1"/>
  <c r="CR167" i="41"/>
  <c r="AS175" i="41"/>
  <c r="AT175" i="41" s="1"/>
  <c r="AS207" i="41"/>
  <c r="AT207" i="41" s="1"/>
  <c r="AS212" i="41"/>
  <c r="AW212" i="41" s="1"/>
  <c r="AS213" i="41"/>
  <c r="AT213" i="41" s="1"/>
  <c r="AS215" i="41"/>
  <c r="AT215" i="41" s="1"/>
  <c r="CO215" i="41"/>
  <c r="AS217" i="41"/>
  <c r="AT217" i="41" s="1"/>
  <c r="AS220" i="41"/>
  <c r="CO222" i="41"/>
  <c r="CP222" i="41" s="1"/>
  <c r="AS230" i="41"/>
  <c r="AT230" i="41" s="1"/>
  <c r="CO230" i="41"/>
  <c r="CP230" i="41" s="1"/>
  <c r="CO231" i="41"/>
  <c r="BQ243" i="41"/>
  <c r="Y244" i="41"/>
  <c r="Z244" i="41" s="1"/>
  <c r="AV249" i="41"/>
  <c r="BT249" i="41" s="1"/>
  <c r="CR249" i="41" s="1"/>
  <c r="CO261" i="41"/>
  <c r="BQ275" i="41"/>
  <c r="BR275" i="41" s="1"/>
  <c r="AS5" i="41"/>
  <c r="AT5" i="41" s="1"/>
  <c r="BT5" i="41"/>
  <c r="CR5" i="41" s="1"/>
  <c r="AV20" i="41"/>
  <c r="BT20" i="41" s="1"/>
  <c r="AS33" i="41"/>
  <c r="AT33" i="41" s="1"/>
  <c r="CO35" i="41"/>
  <c r="CP35" i="41" s="1"/>
  <c r="BT54" i="41"/>
  <c r="CR54" i="41" s="1"/>
  <c r="CO63" i="41"/>
  <c r="CP63" i="41" s="1"/>
  <c r="CR255" i="41"/>
  <c r="Y11" i="41"/>
  <c r="Z11" i="41" s="1"/>
  <c r="BQ12" i="41"/>
  <c r="BR12" i="41" s="1"/>
  <c r="CO18" i="41"/>
  <c r="CP18" i="41" s="1"/>
  <c r="CO24" i="41"/>
  <c r="CP24" i="41" s="1"/>
  <c r="CR31" i="41"/>
  <c r="CO33" i="41"/>
  <c r="CP33" i="41" s="1"/>
  <c r="AV39" i="41"/>
  <c r="BT39" i="41" s="1"/>
  <c r="BQ42" i="41"/>
  <c r="BT69" i="41"/>
  <c r="CR69" i="41" s="1"/>
  <c r="CR220" i="41"/>
  <c r="CR230" i="41"/>
  <c r="CO5" i="41"/>
  <c r="CP5" i="41" s="1"/>
  <c r="CO6" i="41"/>
  <c r="CP6" i="41" s="1"/>
  <c r="AS21" i="41"/>
  <c r="AT21" i="41" s="1"/>
  <c r="BT21" i="41"/>
  <c r="CR21" i="41" s="1"/>
  <c r="AS28" i="41"/>
  <c r="AT28" i="41" s="1"/>
  <c r="Y32" i="41"/>
  <c r="AW32" i="41" s="1"/>
  <c r="CO39" i="41"/>
  <c r="AS40" i="41"/>
  <c r="AT40" i="41" s="1"/>
  <c r="CO40" i="41"/>
  <c r="CP40" i="41" s="1"/>
  <c r="BT70" i="41"/>
  <c r="AW222" i="41"/>
  <c r="AX222" i="41" s="1"/>
  <c r="Z222" i="41"/>
  <c r="Z225" i="41"/>
  <c r="AW225" i="41"/>
  <c r="AW230" i="41"/>
  <c r="Z230" i="41"/>
  <c r="AV18" i="41"/>
  <c r="BT18" i="41" s="1"/>
  <c r="CR18" i="41" s="1"/>
  <c r="AS30" i="41"/>
  <c r="AT30" i="41" s="1"/>
  <c r="AS42" i="41"/>
  <c r="AT42" i="41" s="1"/>
  <c r="AS62" i="41"/>
  <c r="AT62" i="41" s="1"/>
  <c r="Y64" i="41"/>
  <c r="BT66" i="41"/>
  <c r="CR66" i="41" s="1"/>
  <c r="AW89" i="41"/>
  <c r="AX89" i="41" s="1"/>
  <c r="AW94" i="41"/>
  <c r="Z94" i="41"/>
  <c r="BT30" i="41"/>
  <c r="CR30" i="41" s="1"/>
  <c r="AS12" i="41"/>
  <c r="AT12" i="41" s="1"/>
  <c r="BQ15" i="41"/>
  <c r="BR15" i="41" s="1"/>
  <c r="Y16" i="41"/>
  <c r="Z16" i="41" s="1"/>
  <c r="CR39" i="41"/>
  <c r="AV41" i="41"/>
  <c r="BT41" i="41" s="1"/>
  <c r="CR41" i="41" s="1"/>
  <c r="Y46" i="41"/>
  <c r="BT231" i="41"/>
  <c r="CR231" i="41" s="1"/>
  <c r="BT13" i="41"/>
  <c r="CR13" i="41" s="1"/>
  <c r="BT14" i="41"/>
  <c r="CR14" i="41" s="1"/>
  <c r="BT24" i="41"/>
  <c r="CR24" i="41" s="1"/>
  <c r="CO32" i="41"/>
  <c r="CP32" i="41" s="1"/>
  <c r="BT33" i="41"/>
  <c r="CR33" i="41" s="1"/>
  <c r="BQ41" i="41"/>
  <c r="BR41" i="41" s="1"/>
  <c r="AV51" i="41"/>
  <c r="BQ60" i="41"/>
  <c r="BR60" i="41" s="1"/>
  <c r="Y61" i="41"/>
  <c r="BQ9" i="41"/>
  <c r="BR9" i="41" s="1"/>
  <c r="CO15" i="41"/>
  <c r="CP15" i="41" s="1"/>
  <c r="AV17" i="41"/>
  <c r="BT17" i="41" s="1"/>
  <c r="CR17" i="41" s="1"/>
  <c r="Y29" i="41"/>
  <c r="Z29" i="41" s="1"/>
  <c r="AV37" i="41"/>
  <c r="BT37" i="41" s="1"/>
  <c r="CR37" i="41" s="1"/>
  <c r="BQ39" i="41"/>
  <c r="BQ40" i="41"/>
  <c r="BR40" i="41" s="1"/>
  <c r="AV43" i="41"/>
  <c r="Y55" i="41"/>
  <c r="AW55" i="41" s="1"/>
  <c r="AX55" i="41" s="1"/>
  <c r="CO66" i="41"/>
  <c r="CP66" i="41" s="1"/>
  <c r="BT74" i="41"/>
  <c r="CR74" i="41" s="1"/>
  <c r="AS102" i="41"/>
  <c r="AT102" i="41" s="1"/>
  <c r="AS116" i="41"/>
  <c r="CO120" i="41"/>
  <c r="CP120" i="41" s="1"/>
  <c r="BQ125" i="41"/>
  <c r="BR125" i="41" s="1"/>
  <c r="AS129" i="41"/>
  <c r="AT129" i="41" s="1"/>
  <c r="AS130" i="41"/>
  <c r="AT130" i="41" s="1"/>
  <c r="BT139" i="41"/>
  <c r="CR139" i="41" s="1"/>
  <c r="BT152" i="41"/>
  <c r="CR152" i="41" s="1"/>
  <c r="BT155" i="41"/>
  <c r="CR155" i="41" s="1"/>
  <c r="BT159" i="41"/>
  <c r="CR159" i="41" s="1"/>
  <c r="Y162" i="41"/>
  <c r="AS165" i="41"/>
  <c r="AT165" i="41" s="1"/>
  <c r="AS199" i="41"/>
  <c r="AT199" i="41" s="1"/>
  <c r="CO217" i="41"/>
  <c r="CP217" i="41" s="1"/>
  <c r="AS218" i="41"/>
  <c r="AT218" i="41" s="1"/>
  <c r="CO218" i="41"/>
  <c r="CP218" i="41" s="1"/>
  <c r="AS228" i="41"/>
  <c r="AT228" i="41" s="1"/>
  <c r="BQ231" i="41"/>
  <c r="Y235" i="41"/>
  <c r="BQ235" i="41"/>
  <c r="BR235" i="41" s="1"/>
  <c r="Y237" i="41"/>
  <c r="Z237" i="41" s="1"/>
  <c r="AV244" i="41"/>
  <c r="BT244" i="41" s="1"/>
  <c r="CR244" i="41" s="1"/>
  <c r="BQ254" i="41"/>
  <c r="BR254" i="41" s="1"/>
  <c r="AS259" i="41"/>
  <c r="AT259" i="41" s="1"/>
  <c r="AS266" i="41"/>
  <c r="AT266" i="41" s="1"/>
  <c r="Y107" i="41"/>
  <c r="Z107" i="41" s="1"/>
  <c r="Y115" i="41"/>
  <c r="Z115" i="41" s="1"/>
  <c r="BT122" i="41"/>
  <c r="CR122" i="41" s="1"/>
  <c r="AS134" i="41"/>
  <c r="AT134" i="41" s="1"/>
  <c r="BT136" i="41"/>
  <c r="CR136" i="41" s="1"/>
  <c r="AV140" i="41"/>
  <c r="BT140" i="41" s="1"/>
  <c r="CO150" i="41"/>
  <c r="CP150" i="41" s="1"/>
  <c r="CO155" i="41"/>
  <c r="CP155" i="41" s="1"/>
  <c r="AS156" i="41"/>
  <c r="AT156" i="41" s="1"/>
  <c r="CO156" i="41"/>
  <c r="CO177" i="41"/>
  <c r="Y192" i="41"/>
  <c r="BQ232" i="41"/>
  <c r="BR232" i="41" s="1"/>
  <c r="AS234" i="41"/>
  <c r="AT234" i="41" s="1"/>
  <c r="CR254" i="41"/>
  <c r="Y99" i="41"/>
  <c r="Z99" i="41" s="1"/>
  <c r="BQ115" i="41"/>
  <c r="Y127" i="41"/>
  <c r="AS132" i="41"/>
  <c r="AT132" i="41" s="1"/>
  <c r="CO134" i="41"/>
  <c r="CP134" i="41" s="1"/>
  <c r="Y145" i="41"/>
  <c r="Z145" i="41" s="1"/>
  <c r="CO146" i="41"/>
  <c r="AV149" i="41"/>
  <c r="BT149" i="41" s="1"/>
  <c r="CR149" i="41" s="1"/>
  <c r="AS152" i="41"/>
  <c r="AT152" i="41" s="1"/>
  <c r="AS167" i="41"/>
  <c r="AT167" i="41" s="1"/>
  <c r="AV190" i="41"/>
  <c r="BT190" i="41" s="1"/>
  <c r="CR190" i="41" s="1"/>
  <c r="AS201" i="41"/>
  <c r="AT201" i="41" s="1"/>
  <c r="BT223" i="41"/>
  <c r="CR223" i="41" s="1"/>
  <c r="AV224" i="41"/>
  <c r="BT224" i="41" s="1"/>
  <c r="CR224" i="41" s="1"/>
  <c r="BQ237" i="41"/>
  <c r="CO241" i="41"/>
  <c r="CO256" i="41"/>
  <c r="CP256" i="41" s="1"/>
  <c r="CO86" i="41"/>
  <c r="CP86" i="41" s="1"/>
  <c r="BQ106" i="41"/>
  <c r="Y108" i="41"/>
  <c r="Y109" i="41"/>
  <c r="Y116" i="41"/>
  <c r="AW116" i="41" s="1"/>
  <c r="CO130" i="41"/>
  <c r="AS141" i="41"/>
  <c r="AT141" i="41" s="1"/>
  <c r="BQ145" i="41"/>
  <c r="BR145" i="41" s="1"/>
  <c r="Y146" i="41"/>
  <c r="Z146" i="41" s="1"/>
  <c r="BT153" i="41"/>
  <c r="CR153" i="41" s="1"/>
  <c r="CO157" i="41"/>
  <c r="AV163" i="41"/>
  <c r="BT163" i="41" s="1"/>
  <c r="CO166" i="41"/>
  <c r="CP166" i="41" s="1"/>
  <c r="AV176" i="41"/>
  <c r="Y183" i="41"/>
  <c r="BT186" i="41"/>
  <c r="CR186" i="41" s="1"/>
  <c r="Y199" i="41"/>
  <c r="Z199" i="41" s="1"/>
  <c r="AV205" i="41"/>
  <c r="BT205" i="41" s="1"/>
  <c r="CR205" i="41" s="1"/>
  <c r="BT211" i="41"/>
  <c r="CR211" i="41" s="1"/>
  <c r="AS224" i="41"/>
  <c r="AT224" i="41" s="1"/>
  <c r="AV226" i="41"/>
  <c r="BT226" i="41" s="1"/>
  <c r="CR226" i="41" s="1"/>
  <c r="AS267" i="41"/>
  <c r="AT267" i="41" s="1"/>
  <c r="CO78" i="41"/>
  <c r="BT93" i="41"/>
  <c r="CR93" i="41" s="1"/>
  <c r="BQ109" i="41"/>
  <c r="Y118" i="41"/>
  <c r="BQ121" i="41"/>
  <c r="BR121" i="41" s="1"/>
  <c r="Y122" i="41"/>
  <c r="AW122" i="41" s="1"/>
  <c r="AX122" i="41" s="1"/>
  <c r="AS125" i="41"/>
  <c r="AT125" i="41" s="1"/>
  <c r="BQ129" i="41"/>
  <c r="BR129" i="41" s="1"/>
  <c r="BQ135" i="41"/>
  <c r="BR135" i="41" s="1"/>
  <c r="Y136" i="41"/>
  <c r="AV143" i="41"/>
  <c r="BT143" i="41" s="1"/>
  <c r="Y152" i="41"/>
  <c r="AS170" i="41"/>
  <c r="AT170" i="41" s="1"/>
  <c r="BQ174" i="41"/>
  <c r="BR174" i="41" s="1"/>
  <c r="BQ177" i="41"/>
  <c r="BR177" i="41" s="1"/>
  <c r="AV188" i="41"/>
  <c r="BT192" i="41"/>
  <c r="AT248" i="41"/>
  <c r="BT250" i="41"/>
  <c r="CR250" i="41" s="1"/>
  <c r="BR253" i="41"/>
  <c r="AT257" i="41"/>
  <c r="AV273" i="41"/>
  <c r="AS278" i="41"/>
  <c r="AW278" i="41" s="1"/>
  <c r="AX278" i="41" s="1"/>
  <c r="CO70" i="41"/>
  <c r="AV94" i="41"/>
  <c r="BT94" i="41" s="1"/>
  <c r="CR94" i="41" s="1"/>
  <c r="CO97" i="41"/>
  <c r="CP97" i="41" s="1"/>
  <c r="Y102" i="41"/>
  <c r="CO105" i="41"/>
  <c r="CO106" i="41"/>
  <c r="CP106" i="41" s="1"/>
  <c r="AS107" i="41"/>
  <c r="AT107" i="41" s="1"/>
  <c r="BT115" i="41"/>
  <c r="CR115" i="41" s="1"/>
  <c r="CO119" i="41"/>
  <c r="CP119" i="41" s="1"/>
  <c r="BT120" i="41"/>
  <c r="CR120" i="41" s="1"/>
  <c r="BT123" i="41"/>
  <c r="CR123" i="41" s="1"/>
  <c r="AV127" i="41"/>
  <c r="BT127" i="41" s="1"/>
  <c r="AS143" i="41"/>
  <c r="AT143" i="41" s="1"/>
  <c r="AS144" i="41"/>
  <c r="AT144" i="41" s="1"/>
  <c r="BQ147" i="41"/>
  <c r="BR147" i="41" s="1"/>
  <c r="AS149" i="41"/>
  <c r="AT149" i="41" s="1"/>
  <c r="Y151" i="41"/>
  <c r="Z151" i="41" s="1"/>
  <c r="BQ159" i="41"/>
  <c r="BR159" i="41" s="1"/>
  <c r="Y166" i="41"/>
  <c r="Z166" i="41" s="1"/>
  <c r="CR169" i="41"/>
  <c r="AS196" i="41"/>
  <c r="AT196" i="41" s="1"/>
  <c r="AS205" i="41"/>
  <c r="AT205" i="41" s="1"/>
  <c r="AS211" i="41"/>
  <c r="AT211" i="41" s="1"/>
  <c r="BQ219" i="41"/>
  <c r="BR219" i="41" s="1"/>
  <c r="BQ220" i="41"/>
  <c r="AS232" i="41"/>
  <c r="AT232" i="41" s="1"/>
  <c r="AV236" i="41"/>
  <c r="BT236" i="41" s="1"/>
  <c r="CR236" i="41" s="1"/>
  <c r="CO238" i="41"/>
  <c r="CO247" i="41"/>
  <c r="CP247" i="41" s="1"/>
  <c r="BQ256" i="41"/>
  <c r="BR256" i="41" s="1"/>
  <c r="CR256" i="41"/>
  <c r="BQ261" i="41"/>
  <c r="BR261" i="41" s="1"/>
  <c r="CO273" i="41"/>
  <c r="BQ83" i="41"/>
  <c r="AV86" i="41"/>
  <c r="BT86" i="41" s="1"/>
  <c r="CR86" i="41" s="1"/>
  <c r="BT90" i="41"/>
  <c r="CR90" i="41" s="1"/>
  <c r="CO99" i="41"/>
  <c r="CP99" i="41" s="1"/>
  <c r="CR118" i="41"/>
  <c r="Y135" i="41"/>
  <c r="Z135" i="41" s="1"/>
  <c r="BT145" i="41"/>
  <c r="CR145" i="41" s="1"/>
  <c r="AV151" i="41"/>
  <c r="BT151" i="41" s="1"/>
  <c r="CR151" i="41" s="1"/>
  <c r="Y201" i="41"/>
  <c r="AS206" i="41"/>
  <c r="AT206" i="41" s="1"/>
  <c r="Y210" i="41"/>
  <c r="BQ234" i="41"/>
  <c r="BR234" i="41" s="1"/>
  <c r="Y236" i="41"/>
  <c r="BQ241" i="41"/>
  <c r="BR241" i="41" s="1"/>
  <c r="Y242" i="41"/>
  <c r="Z242" i="41" s="1"/>
  <c r="AS250" i="41"/>
  <c r="AT250" i="41" s="1"/>
  <c r="AS251" i="41"/>
  <c r="AT251" i="41" s="1"/>
  <c r="AV264" i="41"/>
  <c r="BT264" i="41" s="1"/>
  <c r="BT266" i="41"/>
  <c r="CR266" i="41" s="1"/>
  <c r="AS77" i="41"/>
  <c r="AT77" i="41" s="1"/>
  <c r="CR97" i="41"/>
  <c r="BT101" i="41"/>
  <c r="CR101" i="41" s="1"/>
  <c r="AV102" i="41"/>
  <c r="BT102" i="41" s="1"/>
  <c r="BT110" i="41"/>
  <c r="Y113" i="41"/>
  <c r="AW113" i="41" s="1"/>
  <c r="AX113" i="41" s="1"/>
  <c r="AS120" i="41"/>
  <c r="AT120" i="41" s="1"/>
  <c r="AV130" i="41"/>
  <c r="BT130" i="41" s="1"/>
  <c r="CR130" i="41" s="1"/>
  <c r="Y131" i="41"/>
  <c r="Z131" i="41" s="1"/>
  <c r="CO158" i="41"/>
  <c r="CP158" i="41" s="1"/>
  <c r="Y170" i="41"/>
  <c r="Z170" i="41" s="1"/>
  <c r="BT178" i="41"/>
  <c r="CR178" i="41" s="1"/>
  <c r="BT183" i="41"/>
  <c r="CR183" i="41" s="1"/>
  <c r="BT199" i="41"/>
  <c r="CR199" i="41" s="1"/>
  <c r="BT216" i="41"/>
  <c r="CR216" i="41" s="1"/>
  <c r="BT245" i="41"/>
  <c r="CR245" i="41" s="1"/>
  <c r="Y270" i="41"/>
  <c r="AS273" i="41"/>
  <c r="AT273" i="41" s="1"/>
  <c r="CO275" i="41"/>
  <c r="CP275" i="41" s="1"/>
  <c r="BT270" i="41"/>
  <c r="CR270" i="41" s="1"/>
  <c r="Y275" i="41"/>
  <c r="Z275" i="41" s="1"/>
  <c r="AS272" i="41"/>
  <c r="AT272" i="41" s="1"/>
  <c r="BQ273" i="41"/>
  <c r="AC241" i="40"/>
  <c r="BU243" i="40"/>
  <c r="BU264" i="40"/>
  <c r="AZ37" i="40"/>
  <c r="BX37" i="40" s="1"/>
  <c r="CV37" i="40" s="1"/>
  <c r="AZ38" i="40"/>
  <c r="AZ49" i="40"/>
  <c r="AZ50" i="40"/>
  <c r="BX50" i="40" s="1"/>
  <c r="CV50" i="40" s="1"/>
  <c r="AZ53" i="40"/>
  <c r="BX53" i="40" s="1"/>
  <c r="CV53" i="40" s="1"/>
  <c r="AZ54" i="40"/>
  <c r="AZ55" i="40"/>
  <c r="BX55" i="40" s="1"/>
  <c r="CV55" i="40" s="1"/>
  <c r="AZ56" i="40"/>
  <c r="BX56" i="40" s="1"/>
  <c r="CV56" i="40" s="1"/>
  <c r="AZ57" i="40"/>
  <c r="BX57" i="40" s="1"/>
  <c r="CV57" i="40" s="1"/>
  <c r="AZ58" i="40"/>
  <c r="BX58" i="40" s="1"/>
  <c r="CV58" i="40" s="1"/>
  <c r="AZ61" i="40"/>
  <c r="BX61" i="40" s="1"/>
  <c r="AZ62" i="40"/>
  <c r="BX62" i="40" s="1"/>
  <c r="CV62" i="40" s="1"/>
  <c r="AZ63" i="40"/>
  <c r="BX63" i="40" s="1"/>
  <c r="CV63" i="40" s="1"/>
  <c r="AZ69" i="40"/>
  <c r="BX69" i="40" s="1"/>
  <c r="AZ70" i="40"/>
  <c r="BX70" i="40" s="1"/>
  <c r="AZ78" i="40"/>
  <c r="BX78" i="40" s="1"/>
  <c r="CV78" i="40" s="1"/>
  <c r="CS146" i="40"/>
  <c r="AZ147" i="40"/>
  <c r="BX147" i="40" s="1"/>
  <c r="CV147" i="40" s="1"/>
  <c r="AZ154" i="40"/>
  <c r="BX154" i="40" s="1"/>
  <c r="CV154" i="40" s="1"/>
  <c r="AZ155" i="40"/>
  <c r="BX155" i="40" s="1"/>
  <c r="CV155" i="40" s="1"/>
  <c r="AZ224" i="40"/>
  <c r="AZ226" i="40"/>
  <c r="AZ233" i="40"/>
  <c r="BX233" i="40" s="1"/>
  <c r="AZ235" i="40"/>
  <c r="BX235" i="40" s="1"/>
  <c r="CV235" i="40" s="1"/>
  <c r="AZ236" i="40"/>
  <c r="BX236" i="40" s="1"/>
  <c r="CV236" i="40" s="1"/>
  <c r="AZ237" i="40"/>
  <c r="BX237" i="40" s="1"/>
  <c r="CV237" i="40" s="1"/>
  <c r="AZ239" i="40"/>
  <c r="BX239" i="40" s="1"/>
  <c r="CV239" i="40" s="1"/>
  <c r="AZ244" i="40"/>
  <c r="BX244" i="40" s="1"/>
  <c r="CV244" i="40" s="1"/>
  <c r="AZ261" i="40"/>
  <c r="AZ262" i="40"/>
  <c r="BX262" i="40" s="1"/>
  <c r="AZ279" i="40"/>
  <c r="BX279" i="40" s="1"/>
  <c r="CV279" i="40" s="1"/>
  <c r="AZ280" i="40"/>
  <c r="BX280" i="40" s="1"/>
  <c r="CV280" i="40" s="1"/>
  <c r="AZ281" i="40"/>
  <c r="BX281" i="40" s="1"/>
  <c r="CV281" i="40" s="1"/>
  <c r="AZ282" i="40"/>
  <c r="BX282" i="40" s="1"/>
  <c r="CV282" i="40" s="1"/>
  <c r="AZ286" i="40"/>
  <c r="BX286" i="40" s="1"/>
  <c r="CV286" i="40" s="1"/>
  <c r="AZ288" i="40"/>
  <c r="BX288" i="40" s="1"/>
  <c r="CV288" i="40" s="1"/>
  <c r="AZ292" i="40"/>
  <c r="BX292" i="40" s="1"/>
  <c r="CV292" i="40" s="1"/>
  <c r="AZ293" i="40"/>
  <c r="CS226" i="40"/>
  <c r="CT226" i="40" s="1"/>
  <c r="AW232" i="40"/>
  <c r="AW233" i="40"/>
  <c r="AX233" i="40" s="1"/>
  <c r="CS235" i="40"/>
  <c r="CT235" i="40" s="1"/>
  <c r="CS236" i="40"/>
  <c r="CT236" i="40" s="1"/>
  <c r="AW237" i="40"/>
  <c r="AX237" i="40" s="1"/>
  <c r="CS237" i="40"/>
  <c r="CT237" i="40" s="1"/>
  <c r="AW238" i="40"/>
  <c r="AW240" i="40"/>
  <c r="AX240" i="40" s="1"/>
  <c r="AW251" i="40"/>
  <c r="CS262" i="40"/>
  <c r="BU5" i="40"/>
  <c r="AZ122" i="40"/>
  <c r="BX122" i="40" s="1"/>
  <c r="CV122" i="40" s="1"/>
  <c r="AZ126" i="40"/>
  <c r="BX126" i="40" s="1"/>
  <c r="CV126" i="40" s="1"/>
  <c r="AZ129" i="40"/>
  <c r="BX129" i="40" s="1"/>
  <c r="CV129" i="40" s="1"/>
  <c r="AZ131" i="40"/>
  <c r="AZ133" i="40"/>
  <c r="BX133" i="40" s="1"/>
  <c r="CV133" i="40" s="1"/>
  <c r="AZ134" i="40"/>
  <c r="BX134" i="40" s="1"/>
  <c r="CV134" i="40" s="1"/>
  <c r="AZ136" i="40"/>
  <c r="AZ139" i="40"/>
  <c r="BX139" i="40" s="1"/>
  <c r="AZ146" i="40"/>
  <c r="BX146" i="40" s="1"/>
  <c r="CV146" i="40" s="1"/>
  <c r="AW44" i="40"/>
  <c r="AX44" i="40" s="1"/>
  <c r="CS45" i="40"/>
  <c r="CT45" i="40" s="1"/>
  <c r="AW46" i="40"/>
  <c r="CS46" i="40"/>
  <c r="CT46" i="40" s="1"/>
  <c r="CS49" i="40"/>
  <c r="CT49" i="40" s="1"/>
  <c r="CS54" i="40"/>
  <c r="CT54" i="40" s="1"/>
  <c r="CS55" i="40"/>
  <c r="CT55" i="40" s="1"/>
  <c r="CS57" i="40"/>
  <c r="CT57" i="40" s="1"/>
  <c r="AW58" i="40"/>
  <c r="AX58" i="40" s="1"/>
  <c r="CS58" i="40"/>
  <c r="CT58" i="40" s="1"/>
  <c r="AW60" i="40"/>
  <c r="AX60" i="40" s="1"/>
  <c r="AW62" i="40"/>
  <c r="CS62" i="40"/>
  <c r="CT62" i="40" s="1"/>
  <c r="CS63" i="40"/>
  <c r="CT63" i="40" s="1"/>
  <c r="AW64" i="40"/>
  <c r="CS64" i="40"/>
  <c r="CS65" i="40"/>
  <c r="CT65" i="40" s="1"/>
  <c r="AW66" i="40"/>
  <c r="CS66" i="40"/>
  <c r="CT66" i="40" s="1"/>
  <c r="CS79" i="40"/>
  <c r="CT79" i="40" s="1"/>
  <c r="AW83" i="40"/>
  <c r="AW84" i="40"/>
  <c r="AX84" i="40" s="1"/>
  <c r="CS86" i="40"/>
  <c r="CT86" i="40" s="1"/>
  <c r="CS87" i="40"/>
  <c r="CT87" i="40" s="1"/>
  <c r="AW89" i="40"/>
  <c r="AX89" i="40" s="1"/>
  <c r="CS89" i="40"/>
  <c r="CT89" i="40" s="1"/>
  <c r="CS90" i="40"/>
  <c r="CT90" i="40" s="1"/>
  <c r="CS104" i="40"/>
  <c r="CT104" i="40" s="1"/>
  <c r="CS105" i="40"/>
  <c r="CS108" i="40"/>
  <c r="CT108" i="40" s="1"/>
  <c r="CS109" i="40"/>
  <c r="CS122" i="40"/>
  <c r="AW123" i="40"/>
  <c r="AX123" i="40" s="1"/>
  <c r="AW124" i="40"/>
  <c r="AX124" i="40" s="1"/>
  <c r="AW125" i="40"/>
  <c r="CS125" i="40"/>
  <c r="AW136" i="40"/>
  <c r="AX136" i="40" s="1"/>
  <c r="AW138" i="40"/>
  <c r="AX138" i="40" s="1"/>
  <c r="CS139" i="40"/>
  <c r="CS141" i="40"/>
  <c r="CS145" i="40"/>
  <c r="CT145" i="40" s="1"/>
  <c r="AZ186" i="40"/>
  <c r="BX186" i="40" s="1"/>
  <c r="CV186" i="40" s="1"/>
  <c r="AZ188" i="40"/>
  <c r="BX188" i="40" s="1"/>
  <c r="CV188" i="40" s="1"/>
  <c r="AZ189" i="40"/>
  <c r="BX189" i="40" s="1"/>
  <c r="CV189" i="40" s="1"/>
  <c r="AZ194" i="40"/>
  <c r="BX194" i="40" s="1"/>
  <c r="CV194" i="40" s="1"/>
  <c r="AZ200" i="40"/>
  <c r="AZ202" i="40"/>
  <c r="BX202" i="40" s="1"/>
  <c r="CV202" i="40" s="1"/>
  <c r="AZ217" i="40"/>
  <c r="BX217" i="40" s="1"/>
  <c r="CV217" i="40" s="1"/>
  <c r="AC172" i="40"/>
  <c r="BA172" i="40" s="1"/>
  <c r="AZ5" i="40"/>
  <c r="BX5" i="40" s="1"/>
  <c r="CV5" i="40" s="1"/>
  <c r="AW153" i="40"/>
  <c r="AW5" i="40"/>
  <c r="AX5" i="40" s="1"/>
  <c r="CS6" i="40"/>
  <c r="AW7" i="40"/>
  <c r="AX7" i="40" s="1"/>
  <c r="CS7" i="40"/>
  <c r="CT7" i="40" s="1"/>
  <c r="CS8" i="40"/>
  <c r="AW9" i="40"/>
  <c r="AX9" i="40" s="1"/>
  <c r="CS9" i="40"/>
  <c r="CT9" i="40" s="1"/>
  <c r="AW10" i="40"/>
  <c r="AX10" i="40" s="1"/>
  <c r="CS10" i="40"/>
  <c r="CT10" i="40" s="1"/>
  <c r="AW11" i="40"/>
  <c r="AX11" i="40" s="1"/>
  <c r="CS11" i="40"/>
  <c r="CT11" i="40" s="1"/>
  <c r="CS12" i="40"/>
  <c r="CT12" i="40" s="1"/>
  <c r="CS13" i="40"/>
  <c r="AW14" i="40"/>
  <c r="AX14" i="40" s="1"/>
  <c r="CS14" i="40"/>
  <c r="CT14" i="40" s="1"/>
  <c r="AC276" i="40"/>
  <c r="AZ6" i="40"/>
  <c r="BX6" i="40" s="1"/>
  <c r="CV6" i="40" s="1"/>
  <c r="AZ7" i="40"/>
  <c r="BX7" i="40" s="1"/>
  <c r="CV7" i="40" s="1"/>
  <c r="AZ8" i="40"/>
  <c r="BX8" i="40" s="1"/>
  <c r="CV8" i="40" s="1"/>
  <c r="AZ9" i="40"/>
  <c r="BX9" i="40" s="1"/>
  <c r="CV9" i="40" s="1"/>
  <c r="AZ10" i="40"/>
  <c r="BX10" i="40" s="1"/>
  <c r="CV10" i="40" s="1"/>
  <c r="AZ11" i="40"/>
  <c r="BX11" i="40" s="1"/>
  <c r="CV11" i="40" s="1"/>
  <c r="AZ12" i="40"/>
  <c r="BX12" i="40" s="1"/>
  <c r="CV12" i="40" s="1"/>
  <c r="AZ13" i="40"/>
  <c r="BX13" i="40" s="1"/>
  <c r="CV13" i="40" s="1"/>
  <c r="AZ14" i="40"/>
  <c r="BX14" i="40" s="1"/>
  <c r="CV14" i="40" s="1"/>
  <c r="AZ173" i="40"/>
  <c r="BX173" i="40" s="1"/>
  <c r="CV173" i="40" s="1"/>
  <c r="CS186" i="40"/>
  <c r="CS194" i="40"/>
  <c r="CT194" i="40" s="1"/>
  <c r="AW199" i="40"/>
  <c r="AX199" i="40" s="1"/>
  <c r="CT6" i="40"/>
  <c r="CT8" i="40"/>
  <c r="CT13" i="40"/>
  <c r="AW115" i="40"/>
  <c r="AX115" i="40" s="1"/>
  <c r="CS129" i="40"/>
  <c r="CT129" i="40" s="1"/>
  <c r="CS131" i="40"/>
  <c r="CT131" i="40" s="1"/>
  <c r="CS132" i="40"/>
  <c r="CT132" i="40" s="1"/>
  <c r="AW283" i="40"/>
  <c r="AX283" i="40" s="1"/>
  <c r="CS283" i="40"/>
  <c r="CT283" i="40" s="1"/>
  <c r="BU179" i="40"/>
  <c r="BV179" i="40" s="1"/>
  <c r="AC181" i="40"/>
  <c r="AD181" i="40" s="1"/>
  <c r="BU181" i="40"/>
  <c r="BU186" i="40"/>
  <c r="AC197" i="40"/>
  <c r="BU200" i="40"/>
  <c r="BV200" i="40" s="1"/>
  <c r="BU205" i="40"/>
  <c r="BV205" i="40" s="1"/>
  <c r="AC206" i="40"/>
  <c r="AZ218" i="40"/>
  <c r="BX218" i="40" s="1"/>
  <c r="CV218" i="40" s="1"/>
  <c r="BU18" i="40"/>
  <c r="BV18" i="40" s="1"/>
  <c r="AC176" i="40"/>
  <c r="CS35" i="40"/>
  <c r="CT35" i="40" s="1"/>
  <c r="BU224" i="40"/>
  <c r="BU226" i="40"/>
  <c r="BV226" i="40" s="1"/>
  <c r="BU251" i="40"/>
  <c r="BV251" i="40" s="1"/>
  <c r="BU261" i="40"/>
  <c r="AC268" i="40"/>
  <c r="BU268" i="40"/>
  <c r="BV268" i="40" s="1"/>
  <c r="AC277" i="40"/>
  <c r="BU278" i="40"/>
  <c r="AC279" i="40"/>
  <c r="AC280" i="40"/>
  <c r="AD280" i="40" s="1"/>
  <c r="AC91" i="40"/>
  <c r="BU20" i="40"/>
  <c r="BV20" i="40" s="1"/>
  <c r="AZ34" i="40"/>
  <c r="BX34" i="40" s="1"/>
  <c r="CV34" i="40" s="1"/>
  <c r="AC59" i="40"/>
  <c r="BU69" i="40"/>
  <c r="AC71" i="40"/>
  <c r="AC135" i="40"/>
  <c r="AC147" i="40"/>
  <c r="AD147" i="40" s="1"/>
  <c r="AC154" i="40"/>
  <c r="BU154" i="40"/>
  <c r="BV154" i="40" s="1"/>
  <c r="BU158" i="40"/>
  <c r="BV158" i="40" s="1"/>
  <c r="BU162" i="40"/>
  <c r="BV162" i="40" s="1"/>
  <c r="BU163" i="40"/>
  <c r="BV163" i="40" s="1"/>
  <c r="BU165" i="40"/>
  <c r="BV165" i="40" s="1"/>
  <c r="BU166" i="40"/>
  <c r="AC167" i="40"/>
  <c r="AD167" i="40" s="1"/>
  <c r="AC168" i="40"/>
  <c r="BU168" i="40"/>
  <c r="AC169" i="40"/>
  <c r="AC175" i="40"/>
  <c r="AZ209" i="40"/>
  <c r="AZ210" i="40"/>
  <c r="BX210" i="40" s="1"/>
  <c r="CV210" i="40" s="1"/>
  <c r="AZ211" i="40"/>
  <c r="BX211" i="40" s="1"/>
  <c r="CV211" i="40" s="1"/>
  <c r="AZ216" i="40"/>
  <c r="BX216" i="40" s="1"/>
  <c r="CV216" i="40" s="1"/>
  <c r="BU7" i="40"/>
  <c r="BV7" i="40" s="1"/>
  <c r="BU10" i="40"/>
  <c r="BV10" i="40" s="1"/>
  <c r="BU12" i="40"/>
  <c r="BV12" i="40" s="1"/>
  <c r="BU23" i="40"/>
  <c r="BU25" i="40"/>
  <c r="BV25" i="40" s="1"/>
  <c r="AC26" i="40"/>
  <c r="BU26" i="40"/>
  <c r="BV26" i="40" s="1"/>
  <c r="AC27" i="40"/>
  <c r="BA27" i="40" s="1"/>
  <c r="BU27" i="40"/>
  <c r="BV27" i="40" s="1"/>
  <c r="BU28" i="40"/>
  <c r="BV28" i="40" s="1"/>
  <c r="BU29" i="40"/>
  <c r="BV29" i="40" s="1"/>
  <c r="AC30" i="40"/>
  <c r="BU30" i="40"/>
  <c r="BV30" i="40" s="1"/>
  <c r="AC32" i="40"/>
  <c r="BU33" i="40"/>
  <c r="BV33" i="40" s="1"/>
  <c r="AC36" i="40"/>
  <c r="BU52" i="40"/>
  <c r="BV52" i="40" s="1"/>
  <c r="AC93" i="40"/>
  <c r="BU93" i="40"/>
  <c r="BV93" i="40" s="1"/>
  <c r="BU94" i="40"/>
  <c r="BV94" i="40" s="1"/>
  <c r="AC103" i="40"/>
  <c r="AC111" i="40"/>
  <c r="BU112" i="40"/>
  <c r="BU113" i="40"/>
  <c r="BV113" i="40" s="1"/>
  <c r="BU116" i="40"/>
  <c r="AC119" i="40"/>
  <c r="AC121" i="40"/>
  <c r="AD121" i="40" s="1"/>
  <c r="BU121" i="40"/>
  <c r="AZ140" i="40"/>
  <c r="BX140" i="40" s="1"/>
  <c r="CV140" i="40" s="1"/>
  <c r="CS209" i="40"/>
  <c r="CT209" i="40" s="1"/>
  <c r="CS210" i="40"/>
  <c r="CT210" i="40" s="1"/>
  <c r="AW212" i="40"/>
  <c r="AX212" i="40" s="1"/>
  <c r="CS212" i="40"/>
  <c r="CT212" i="40" s="1"/>
  <c r="AW215" i="40"/>
  <c r="AX215" i="40" s="1"/>
  <c r="AW216" i="40"/>
  <c r="AX216" i="40" s="1"/>
  <c r="BU232" i="40"/>
  <c r="BV232" i="40" s="1"/>
  <c r="BV5" i="40"/>
  <c r="BU104" i="40"/>
  <c r="AC122" i="40"/>
  <c r="BU122" i="40"/>
  <c r="BV122" i="40" s="1"/>
  <c r="BU128" i="40"/>
  <c r="BU136" i="40"/>
  <c r="BV136" i="40" s="1"/>
  <c r="AZ23" i="40"/>
  <c r="BX23" i="40" s="1"/>
  <c r="CV23" i="40" s="1"/>
  <c r="AZ92" i="40"/>
  <c r="BX92" i="40" s="1"/>
  <c r="CV92" i="40" s="1"/>
  <c r="AZ93" i="40"/>
  <c r="BX93" i="40" s="1"/>
  <c r="AZ94" i="40"/>
  <c r="BX94" i="40" s="1"/>
  <c r="CV94" i="40" s="1"/>
  <c r="AZ95" i="40"/>
  <c r="BX95" i="40" s="1"/>
  <c r="CV95" i="40" s="1"/>
  <c r="AZ96" i="40"/>
  <c r="BX96" i="40" s="1"/>
  <c r="CV96" i="40" s="1"/>
  <c r="AZ97" i="40"/>
  <c r="BX97" i="40" s="1"/>
  <c r="CV97" i="40" s="1"/>
  <c r="AZ98" i="40"/>
  <c r="BX98" i="40" s="1"/>
  <c r="AZ100" i="40"/>
  <c r="BX100" i="40" s="1"/>
  <c r="AZ101" i="40"/>
  <c r="BX101" i="40" s="1"/>
  <c r="CV101" i="40" s="1"/>
  <c r="AZ102" i="40"/>
  <c r="BX102" i="40" s="1"/>
  <c r="CV102" i="40" s="1"/>
  <c r="AZ104" i="40"/>
  <c r="BX104" i="40" s="1"/>
  <c r="CV104" i="40" s="1"/>
  <c r="AZ105" i="40"/>
  <c r="AZ107" i="40"/>
  <c r="BX107" i="40" s="1"/>
  <c r="CV107" i="40" s="1"/>
  <c r="AZ108" i="40"/>
  <c r="BX108" i="40" s="1"/>
  <c r="CV108" i="40" s="1"/>
  <c r="AZ109" i="40"/>
  <c r="BX109" i="40" s="1"/>
  <c r="CV109" i="40" s="1"/>
  <c r="CS225" i="40"/>
  <c r="AW254" i="40"/>
  <c r="CS258" i="40"/>
  <c r="AW270" i="40"/>
  <c r="AW271" i="40"/>
  <c r="CS271" i="40"/>
  <c r="CT271" i="40" s="1"/>
  <c r="CT109" i="40"/>
  <c r="AC203" i="40"/>
  <c r="AD203" i="40" s="1"/>
  <c r="CS252" i="40"/>
  <c r="CS269" i="40"/>
  <c r="CT269" i="40" s="1"/>
  <c r="BU37" i="40"/>
  <c r="BV37" i="40" s="1"/>
  <c r="BX38" i="40"/>
  <c r="AZ46" i="40"/>
  <c r="BX46" i="40" s="1"/>
  <c r="CV46" i="40" s="1"/>
  <c r="AZ76" i="40"/>
  <c r="BX76" i="40" s="1"/>
  <c r="CV76" i="40" s="1"/>
  <c r="AW96" i="40"/>
  <c r="AX96" i="40" s="1"/>
  <c r="AZ158" i="40"/>
  <c r="BX158" i="40" s="1"/>
  <c r="CV158" i="40" s="1"/>
  <c r="AZ161" i="40"/>
  <c r="BX161" i="40" s="1"/>
  <c r="AZ178" i="40"/>
  <c r="BX178" i="40" s="1"/>
  <c r="CV178" i="40" s="1"/>
  <c r="AZ179" i="40"/>
  <c r="BX179" i="40" s="1"/>
  <c r="AZ181" i="40"/>
  <c r="BX181" i="40" s="1"/>
  <c r="CV181" i="40" s="1"/>
  <c r="AZ225" i="40"/>
  <c r="BX225" i="40" s="1"/>
  <c r="AZ245" i="40"/>
  <c r="BX245" i="40" s="1"/>
  <c r="CV245" i="40" s="1"/>
  <c r="AZ271" i="40"/>
  <c r="AZ274" i="40"/>
  <c r="BX274" i="40" s="1"/>
  <c r="CV274" i="40" s="1"/>
  <c r="BX49" i="40"/>
  <c r="CV49" i="40" s="1"/>
  <c r="BU39" i="40"/>
  <c r="BV39" i="40" s="1"/>
  <c r="AC40" i="40"/>
  <c r="BU40" i="40"/>
  <c r="BV40" i="40" s="1"/>
  <c r="BU41" i="40"/>
  <c r="BV41" i="40" s="1"/>
  <c r="AC42" i="40"/>
  <c r="AD42" i="40" s="1"/>
  <c r="AC43" i="40"/>
  <c r="AD43" i="40" s="1"/>
  <c r="BU45" i="40"/>
  <c r="BV45" i="40" s="1"/>
  <c r="BU70" i="40"/>
  <c r="BV70" i="40" s="1"/>
  <c r="AZ84" i="40"/>
  <c r="CS114" i="40"/>
  <c r="CT114" i="40" s="1"/>
  <c r="AW131" i="40"/>
  <c r="AX131" i="40" s="1"/>
  <c r="AZ164" i="40"/>
  <c r="BX164" i="40" s="1"/>
  <c r="CV164" i="40" s="1"/>
  <c r="AZ165" i="40"/>
  <c r="BX165" i="40" s="1"/>
  <c r="CV165" i="40" s="1"/>
  <c r="AZ166" i="40"/>
  <c r="BX166" i="40" s="1"/>
  <c r="CV166" i="40" s="1"/>
  <c r="AZ167" i="40"/>
  <c r="BX167" i="40" s="1"/>
  <c r="CV167" i="40" s="1"/>
  <c r="AZ169" i="40"/>
  <c r="BX169" i="40" s="1"/>
  <c r="AZ170" i="40"/>
  <c r="BX170" i="40" s="1"/>
  <c r="CV170" i="40" s="1"/>
  <c r="BV224" i="40"/>
  <c r="AC262" i="40"/>
  <c r="BU275" i="40"/>
  <c r="BV275" i="40" s="1"/>
  <c r="BV69" i="40"/>
  <c r="AD71" i="40"/>
  <c r="BU78" i="40"/>
  <c r="BV78" i="40" s="1"/>
  <c r="BU79" i="40"/>
  <c r="BV79" i="40" s="1"/>
  <c r="AC80" i="40"/>
  <c r="BU80" i="40"/>
  <c r="BV80" i="40" s="1"/>
  <c r="BU81" i="40"/>
  <c r="BV81" i="40" s="1"/>
  <c r="AC82" i="40"/>
  <c r="BA82" i="40" s="1"/>
  <c r="AC83" i="40"/>
  <c r="AC85" i="40"/>
  <c r="BU85" i="40"/>
  <c r="BU87" i="40"/>
  <c r="BV87" i="40" s="1"/>
  <c r="AZ121" i="40"/>
  <c r="BX121" i="40" s="1"/>
  <c r="CV121" i="40" s="1"/>
  <c r="AZ124" i="40"/>
  <c r="BX124" i="40" s="1"/>
  <c r="CV124" i="40" s="1"/>
  <c r="CS163" i="40"/>
  <c r="CT163" i="40" s="1"/>
  <c r="CS164" i="40"/>
  <c r="CT164" i="40" s="1"/>
  <c r="CS166" i="40"/>
  <c r="CT166" i="40" s="1"/>
  <c r="CS167" i="40"/>
  <c r="CT167" i="40" s="1"/>
  <c r="AW168" i="40"/>
  <c r="AX168" i="40" s="1"/>
  <c r="CS169" i="40"/>
  <c r="CT169" i="40" s="1"/>
  <c r="CS172" i="40"/>
  <c r="CT172" i="40" s="1"/>
  <c r="CS179" i="40"/>
  <c r="CT179" i="40" s="1"/>
  <c r="CS204" i="40"/>
  <c r="CT204" i="40" s="1"/>
  <c r="BU225" i="40"/>
  <c r="BV225" i="40" s="1"/>
  <c r="BV264" i="40"/>
  <c r="AC34" i="40"/>
  <c r="AD34" i="40" s="1"/>
  <c r="BU34" i="40"/>
  <c r="BV34" i="40" s="1"/>
  <c r="AZ113" i="40"/>
  <c r="BU16" i="40"/>
  <c r="BV16" i="40" s="1"/>
  <c r="BU77" i="40"/>
  <c r="BV77" i="40" s="1"/>
  <c r="CS106" i="40"/>
  <c r="CT106" i="40" s="1"/>
  <c r="BU138" i="40"/>
  <c r="BV138" i="40" s="1"/>
  <c r="AZ22" i="40"/>
  <c r="BX22" i="40" s="1"/>
  <c r="CV22" i="40" s="1"/>
  <c r="AZ99" i="40"/>
  <c r="BX99" i="40" s="1"/>
  <c r="CV99" i="40" s="1"/>
  <c r="AW119" i="40"/>
  <c r="CV70" i="40"/>
  <c r="BU76" i="40"/>
  <c r="CS127" i="40"/>
  <c r="AW128" i="40"/>
  <c r="AW130" i="40"/>
  <c r="AX130" i="40" s="1"/>
  <c r="CS130" i="40"/>
  <c r="CT130" i="40" s="1"/>
  <c r="AZ71" i="40"/>
  <c r="BX71" i="40" s="1"/>
  <c r="CV71" i="40" s="1"/>
  <c r="AZ157" i="40"/>
  <c r="BX157" i="40" s="1"/>
  <c r="CV157" i="40" s="1"/>
  <c r="AC171" i="40"/>
  <c r="AW49" i="40"/>
  <c r="AX49" i="40" s="1"/>
  <c r="AW56" i="40"/>
  <c r="AX56" i="40" s="1"/>
  <c r="CS68" i="40"/>
  <c r="AW129" i="40"/>
  <c r="AX129" i="40" s="1"/>
  <c r="AC110" i="40"/>
  <c r="AX153" i="40"/>
  <c r="BX226" i="40"/>
  <c r="BU244" i="40"/>
  <c r="BV244" i="40" s="1"/>
  <c r="AZ144" i="40"/>
  <c r="AZ145" i="40"/>
  <c r="BU153" i="40"/>
  <c r="BV153" i="40" s="1"/>
  <c r="AC155" i="40"/>
  <c r="BA155" i="40" s="1"/>
  <c r="AC159" i="40"/>
  <c r="BU161" i="40"/>
  <c r="BV161" i="40" s="1"/>
  <c r="AW164" i="40"/>
  <c r="AX164" i="40" s="1"/>
  <c r="AZ172" i="40"/>
  <c r="BX172" i="40" s="1"/>
  <c r="CV172" i="40" s="1"/>
  <c r="BU177" i="40"/>
  <c r="AC184" i="40"/>
  <c r="CS61" i="40"/>
  <c r="CS71" i="40"/>
  <c r="CT71" i="40" s="1"/>
  <c r="AC79" i="40"/>
  <c r="AD79" i="40" s="1"/>
  <c r="BU83" i="40"/>
  <c r="BV83" i="40" s="1"/>
  <c r="BU86" i="40"/>
  <c r="BV86" i="40" s="1"/>
  <c r="AC87" i="40"/>
  <c r="AD87" i="40" s="1"/>
  <c r="BU95" i="40"/>
  <c r="BU100" i="40"/>
  <c r="BV100" i="40" s="1"/>
  <c r="AC102" i="40"/>
  <c r="AD102" i="40" s="1"/>
  <c r="BU102" i="40"/>
  <c r="BV102" i="40" s="1"/>
  <c r="AW107" i="40"/>
  <c r="AX107" i="40" s="1"/>
  <c r="AW111" i="40"/>
  <c r="AW113" i="40"/>
  <c r="AX113" i="40" s="1"/>
  <c r="AZ130" i="40"/>
  <c r="BX130" i="40" s="1"/>
  <c r="CV130" i="40" s="1"/>
  <c r="AW135" i="40"/>
  <c r="CS137" i="40"/>
  <c r="CT137" i="40" s="1"/>
  <c r="CT141" i="40"/>
  <c r="BU147" i="40"/>
  <c r="BV147" i="40" s="1"/>
  <c r="AW172" i="40"/>
  <c r="AX172" i="40" s="1"/>
  <c r="CS22" i="40"/>
  <c r="CT22" i="40" s="1"/>
  <c r="AZ24" i="40"/>
  <c r="BX24" i="40" s="1"/>
  <c r="CV24" i="40" s="1"/>
  <c r="AZ25" i="40"/>
  <c r="BX25" i="40" s="1"/>
  <c r="CV25" i="40" s="1"/>
  <c r="AZ26" i="40"/>
  <c r="BX26" i="40" s="1"/>
  <c r="CV26" i="40" s="1"/>
  <c r="AZ28" i="40"/>
  <c r="BX28" i="40" s="1"/>
  <c r="CV28" i="40" s="1"/>
  <c r="AZ29" i="40"/>
  <c r="BX29" i="40" s="1"/>
  <c r="CV29" i="40" s="1"/>
  <c r="AZ30" i="40"/>
  <c r="BX30" i="40" s="1"/>
  <c r="CV30" i="40" s="1"/>
  <c r="AZ32" i="40"/>
  <c r="AZ33" i="40"/>
  <c r="BX33" i="40" s="1"/>
  <c r="AZ35" i="40"/>
  <c r="BX35" i="40" s="1"/>
  <c r="CV35" i="40" s="1"/>
  <c r="AW37" i="40"/>
  <c r="AX37" i="40" s="1"/>
  <c r="CS37" i="40"/>
  <c r="AZ39" i="40"/>
  <c r="BX39" i="40" s="1"/>
  <c r="CV39" i="40" s="1"/>
  <c r="AZ40" i="40"/>
  <c r="BX40" i="40" s="1"/>
  <c r="CV40" i="40" s="1"/>
  <c r="AZ41" i="40"/>
  <c r="BX41" i="40" s="1"/>
  <c r="CV41" i="40" s="1"/>
  <c r="AZ42" i="40"/>
  <c r="BX42" i="40" s="1"/>
  <c r="CV42" i="40" s="1"/>
  <c r="AZ43" i="40"/>
  <c r="BU44" i="40"/>
  <c r="BV44" i="40" s="1"/>
  <c r="BU47" i="40"/>
  <c r="BV47" i="40" s="1"/>
  <c r="BU49" i="40"/>
  <c r="BU50" i="40"/>
  <c r="AC51" i="40"/>
  <c r="AC52" i="40"/>
  <c r="AD52" i="40" s="1"/>
  <c r="AZ60" i="40"/>
  <c r="BX60" i="40" s="1"/>
  <c r="CV60" i="40" s="1"/>
  <c r="AZ68" i="40"/>
  <c r="AW72" i="40"/>
  <c r="CS72" i="40"/>
  <c r="CT72" i="40" s="1"/>
  <c r="CS73" i="40"/>
  <c r="CS74" i="40"/>
  <c r="AW75" i="40"/>
  <c r="BU84" i="40"/>
  <c r="BV84" i="40" s="1"/>
  <c r="BU99" i="40"/>
  <c r="CS113" i="40"/>
  <c r="AZ115" i="40"/>
  <c r="BX115" i="40" s="1"/>
  <c r="CV115" i="40" s="1"/>
  <c r="AZ116" i="40"/>
  <c r="BX116" i="40" s="1"/>
  <c r="CV116" i="40" s="1"/>
  <c r="AZ117" i="40"/>
  <c r="BX117" i="40" s="1"/>
  <c r="CV117" i="40" s="1"/>
  <c r="AZ118" i="40"/>
  <c r="BX118" i="40" s="1"/>
  <c r="CV118" i="40" s="1"/>
  <c r="AC127" i="40"/>
  <c r="AD127" i="40" s="1"/>
  <c r="BU127" i="40"/>
  <c r="BV127" i="40" s="1"/>
  <c r="AC129" i="40"/>
  <c r="BU129" i="40"/>
  <c r="AZ149" i="40"/>
  <c r="BX149" i="40" s="1"/>
  <c r="CV149" i="40" s="1"/>
  <c r="AZ150" i="40"/>
  <c r="BX150" i="40" s="1"/>
  <c r="CV150" i="40" s="1"/>
  <c r="AZ151" i="40"/>
  <c r="AZ152" i="40"/>
  <c r="BX152" i="40" s="1"/>
  <c r="AZ153" i="40"/>
  <c r="BX153" i="40" s="1"/>
  <c r="CV153" i="40" s="1"/>
  <c r="AC164" i="40"/>
  <c r="AD164" i="40" s="1"/>
  <c r="AZ174" i="40"/>
  <c r="BX174" i="40" s="1"/>
  <c r="CV174" i="40" s="1"/>
  <c r="BU289" i="40"/>
  <c r="BV289" i="40" s="1"/>
  <c r="BU290" i="40"/>
  <c r="BU292" i="40"/>
  <c r="BV292" i="40" s="1"/>
  <c r="AC293" i="40"/>
  <c r="BU293" i="40"/>
  <c r="AC294" i="40"/>
  <c r="AC6" i="40"/>
  <c r="AD6" i="40" s="1"/>
  <c r="BU13" i="40"/>
  <c r="BV13" i="40" s="1"/>
  <c r="AC14" i="40"/>
  <c r="CS24" i="40"/>
  <c r="CT24" i="40" s="1"/>
  <c r="CS25" i="40"/>
  <c r="CT25" i="40" s="1"/>
  <c r="AW26" i="40"/>
  <c r="AX26" i="40" s="1"/>
  <c r="CS26" i="40"/>
  <c r="CT26" i="40" s="1"/>
  <c r="CS28" i="40"/>
  <c r="CT28" i="40" s="1"/>
  <c r="CS29" i="40"/>
  <c r="CT29" i="40" s="1"/>
  <c r="AW30" i="40"/>
  <c r="AX30" i="40" s="1"/>
  <c r="CS30" i="40"/>
  <c r="CT30" i="40" s="1"/>
  <c r="AW32" i="40"/>
  <c r="AX32" i="40" s="1"/>
  <c r="CS32" i="40"/>
  <c r="CT32" i="40" s="1"/>
  <c r="AW33" i="40"/>
  <c r="AX33" i="40" s="1"/>
  <c r="CS34" i="40"/>
  <c r="CT34" i="40" s="1"/>
  <c r="CS36" i="40"/>
  <c r="CT36" i="40" s="1"/>
  <c r="CS38" i="40"/>
  <c r="CT38" i="40" s="1"/>
  <c r="AW41" i="40"/>
  <c r="AX41" i="40" s="1"/>
  <c r="CS41" i="40"/>
  <c r="CT41" i="40" s="1"/>
  <c r="AW42" i="40"/>
  <c r="AX42" i="40" s="1"/>
  <c r="CS42" i="40"/>
  <c r="CT42" i="40" s="1"/>
  <c r="AZ45" i="40"/>
  <c r="BX45" i="40" s="1"/>
  <c r="BU54" i="40"/>
  <c r="BU55" i="40"/>
  <c r="BV55" i="40" s="1"/>
  <c r="BU61" i="40"/>
  <c r="BV61" i="40" s="1"/>
  <c r="AW76" i="40"/>
  <c r="AZ79" i="40"/>
  <c r="BX79" i="40" s="1"/>
  <c r="CV79" i="40" s="1"/>
  <c r="AZ80" i="40"/>
  <c r="BX80" i="40" s="1"/>
  <c r="CV80" i="40" s="1"/>
  <c r="AZ81" i="40"/>
  <c r="BX81" i="40" s="1"/>
  <c r="CV81" i="40" s="1"/>
  <c r="AZ82" i="40"/>
  <c r="BX82" i="40" s="1"/>
  <c r="CV82" i="40" s="1"/>
  <c r="AZ85" i="40"/>
  <c r="BX85" i="40" s="1"/>
  <c r="CV85" i="40" s="1"/>
  <c r="AZ86" i="40"/>
  <c r="BX86" i="40" s="1"/>
  <c r="CV86" i="40" s="1"/>
  <c r="AZ87" i="40"/>
  <c r="BX87" i="40" s="1"/>
  <c r="CV87" i="40" s="1"/>
  <c r="AZ88" i="40"/>
  <c r="BX88" i="40" s="1"/>
  <c r="CV88" i="40" s="1"/>
  <c r="AZ89" i="40"/>
  <c r="BX89" i="40" s="1"/>
  <c r="CV89" i="40" s="1"/>
  <c r="AZ90" i="40"/>
  <c r="BX90" i="40" s="1"/>
  <c r="CV90" i="40" s="1"/>
  <c r="AC105" i="40"/>
  <c r="BU105" i="40"/>
  <c r="BU108" i="40"/>
  <c r="AW118" i="40"/>
  <c r="AX118" i="40" s="1"/>
  <c r="AZ120" i="40"/>
  <c r="BX120" i="40" s="1"/>
  <c r="CV120" i="40" s="1"/>
  <c r="BU132" i="40"/>
  <c r="BU135" i="40"/>
  <c r="BV135" i="40" s="1"/>
  <c r="AZ138" i="40"/>
  <c r="BX138" i="40" s="1"/>
  <c r="CV138" i="40" s="1"/>
  <c r="CS155" i="40"/>
  <c r="CT155" i="40" s="1"/>
  <c r="CS174" i="40"/>
  <c r="CT174" i="40" s="1"/>
  <c r="AW176" i="40"/>
  <c r="BU214" i="40"/>
  <c r="BV214" i="40" s="1"/>
  <c r="BU216" i="40"/>
  <c r="BV216" i="40" s="1"/>
  <c r="BU217" i="40"/>
  <c r="BV217" i="40" s="1"/>
  <c r="BU218" i="40"/>
  <c r="BV218" i="40" s="1"/>
  <c r="AW262" i="40"/>
  <c r="AX262" i="40" s="1"/>
  <c r="BU287" i="40"/>
  <c r="BV287" i="40" s="1"/>
  <c r="BU288" i="40"/>
  <c r="BV288" i="40" s="1"/>
  <c r="AC292" i="40"/>
  <c r="BU6" i="40"/>
  <c r="BV6" i="40" s="1"/>
  <c r="BU21" i="40"/>
  <c r="BV21" i="40" s="1"/>
  <c r="AC22" i="40"/>
  <c r="CS44" i="40"/>
  <c r="CT44" i="40" s="1"/>
  <c r="BU68" i="40"/>
  <c r="AZ77" i="40"/>
  <c r="BX77" i="40" s="1"/>
  <c r="CV77" i="40" s="1"/>
  <c r="AW80" i="40"/>
  <c r="AX80" i="40" s="1"/>
  <c r="AW91" i="40"/>
  <c r="AX91" i="40" s="1"/>
  <c r="CS91" i="40"/>
  <c r="CT91" i="40" s="1"/>
  <c r="AW92" i="40"/>
  <c r="AX92" i="40" s="1"/>
  <c r="CS93" i="40"/>
  <c r="AW94" i="40"/>
  <c r="AX94" i="40" s="1"/>
  <c r="CS94" i="40"/>
  <c r="CT94" i="40" s="1"/>
  <c r="CS97" i="40"/>
  <c r="CT97" i="40" s="1"/>
  <c r="AW98" i="40"/>
  <c r="AX98" i="40" s="1"/>
  <c r="CS98" i="40"/>
  <c r="AC112" i="40"/>
  <c r="AD112" i="40" s="1"/>
  <c r="AC113" i="40"/>
  <c r="BA113" i="40" s="1"/>
  <c r="AZ123" i="40"/>
  <c r="BX123" i="40" s="1"/>
  <c r="BX131" i="40"/>
  <c r="CV131" i="40" s="1"/>
  <c r="BU140" i="40"/>
  <c r="BV140" i="40" s="1"/>
  <c r="BU141" i="40"/>
  <c r="BV141" i="40" s="1"/>
  <c r="AC143" i="40"/>
  <c r="BU145" i="40"/>
  <c r="AW155" i="40"/>
  <c r="AX155" i="40" s="1"/>
  <c r="BU170" i="40"/>
  <c r="CT186" i="40"/>
  <c r="CS201" i="40"/>
  <c r="CT201" i="40" s="1"/>
  <c r="AW204" i="40"/>
  <c r="AX204" i="40" s="1"/>
  <c r="CS205" i="40"/>
  <c r="CT205" i="40" s="1"/>
  <c r="CS206" i="40"/>
  <c r="CT206" i="40" s="1"/>
  <c r="AW207" i="40"/>
  <c r="AX207" i="40" s="1"/>
  <c r="CS276" i="40"/>
  <c r="CT276" i="40" s="1"/>
  <c r="AW281" i="40"/>
  <c r="AX281" i="40" s="1"/>
  <c r="BU178" i="40"/>
  <c r="AZ180" i="40"/>
  <c r="CS187" i="40"/>
  <c r="CT187" i="40" s="1"/>
  <c r="CS189" i="40"/>
  <c r="CT189" i="40" s="1"/>
  <c r="AW197" i="40"/>
  <c r="AX197" i="40" s="1"/>
  <c r="AW198" i="40"/>
  <c r="AX198" i="40" s="1"/>
  <c r="CS200" i="40"/>
  <c r="CT200" i="40" s="1"/>
  <c r="BU207" i="40"/>
  <c r="BV207" i="40" s="1"/>
  <c r="AC212" i="40"/>
  <c r="BU212" i="40"/>
  <c r="BV212" i="40" s="1"/>
  <c r="AC215" i="40"/>
  <c r="AD215" i="40" s="1"/>
  <c r="BU230" i="40"/>
  <c r="BV230" i="40" s="1"/>
  <c r="BU235" i="40"/>
  <c r="BV235" i="40" s="1"/>
  <c r="BU236" i="40"/>
  <c r="BV236" i="40" s="1"/>
  <c r="AC237" i="40"/>
  <c r="BA237" i="40" s="1"/>
  <c r="AC238" i="40"/>
  <c r="AD238" i="40" s="1"/>
  <c r="BU238" i="40"/>
  <c r="AC239" i="40"/>
  <c r="AD239" i="40" s="1"/>
  <c r="BU239" i="40"/>
  <c r="BV239" i="40" s="1"/>
  <c r="CS253" i="40"/>
  <c r="CT253" i="40" s="1"/>
  <c r="AZ260" i="40"/>
  <c r="BX260" i="40" s="1"/>
  <c r="CV260" i="40" s="1"/>
  <c r="BU265" i="40"/>
  <c r="BV265" i="40" s="1"/>
  <c r="CS268" i="40"/>
  <c r="CT268" i="40" s="1"/>
  <c r="AW275" i="40"/>
  <c r="AX275" i="40" s="1"/>
  <c r="AZ276" i="40"/>
  <c r="BX276" i="40" s="1"/>
  <c r="CV276" i="40" s="1"/>
  <c r="AZ290" i="40"/>
  <c r="BX290" i="40" s="1"/>
  <c r="CV290" i="40" s="1"/>
  <c r="BU188" i="40"/>
  <c r="BV188" i="40" s="1"/>
  <c r="AC192" i="40"/>
  <c r="AD192" i="40" s="1"/>
  <c r="BU252" i="40"/>
  <c r="BV252" i="40" s="1"/>
  <c r="AW295" i="40"/>
  <c r="CS182" i="40"/>
  <c r="CT182" i="40" s="1"/>
  <c r="CS183" i="40"/>
  <c r="CT183" i="40" s="1"/>
  <c r="BU187" i="40"/>
  <c r="BV187" i="40" s="1"/>
  <c r="AC196" i="40"/>
  <c r="BU196" i="40"/>
  <c r="BV196" i="40" s="1"/>
  <c r="BU198" i="40"/>
  <c r="AC222" i="40"/>
  <c r="AD222" i="40" s="1"/>
  <c r="BU223" i="40"/>
  <c r="BV223" i="40" s="1"/>
  <c r="CS233" i="40"/>
  <c r="CS234" i="40"/>
  <c r="CT234" i="40" s="1"/>
  <c r="AW243" i="40"/>
  <c r="AX243" i="40" s="1"/>
  <c r="CS243" i="40"/>
  <c r="CT243" i="40" s="1"/>
  <c r="AW244" i="40"/>
  <c r="AX244" i="40" s="1"/>
  <c r="AZ246" i="40"/>
  <c r="BX246" i="40" s="1"/>
  <c r="CV246" i="40" s="1"/>
  <c r="AZ247" i="40"/>
  <c r="BX247" i="40" s="1"/>
  <c r="CV247" i="40" s="1"/>
  <c r="AZ248" i="40"/>
  <c r="BX248" i="40" s="1"/>
  <c r="CV248" i="40" s="1"/>
  <c r="CS265" i="40"/>
  <c r="CT265" i="40" s="1"/>
  <c r="CS286" i="40"/>
  <c r="CT286" i="40" s="1"/>
  <c r="CS287" i="40"/>
  <c r="CT287" i="40" s="1"/>
  <c r="CS288" i="40"/>
  <c r="AW289" i="40"/>
  <c r="CS293" i="40"/>
  <c r="CT293" i="40" s="1"/>
  <c r="CS294" i="40"/>
  <c r="CT294" i="40" s="1"/>
  <c r="AZ187" i="40"/>
  <c r="BX187" i="40" s="1"/>
  <c r="CV187" i="40" s="1"/>
  <c r="AZ190" i="40"/>
  <c r="BX190" i="40" s="1"/>
  <c r="CV190" i="40" s="1"/>
  <c r="AZ191" i="40"/>
  <c r="BX191" i="40" s="1"/>
  <c r="CV191" i="40" s="1"/>
  <c r="AZ193" i="40"/>
  <c r="BX193" i="40" s="1"/>
  <c r="CV193" i="40" s="1"/>
  <c r="AC195" i="40"/>
  <c r="AD195" i="40" s="1"/>
  <c r="AC198" i="40"/>
  <c r="AZ219" i="40"/>
  <c r="BX219" i="40" s="1"/>
  <c r="CV219" i="40" s="1"/>
  <c r="AZ220" i="40"/>
  <c r="BX220" i="40" s="1"/>
  <c r="CV220" i="40" s="1"/>
  <c r="AZ221" i="40"/>
  <c r="BX221" i="40" s="1"/>
  <c r="CV221" i="40" s="1"/>
  <c r="AZ222" i="40"/>
  <c r="BX222" i="40" s="1"/>
  <c r="CV222" i="40" s="1"/>
  <c r="AX251" i="40"/>
  <c r="AZ252" i="40"/>
  <c r="BX252" i="40" s="1"/>
  <c r="CV252" i="40" s="1"/>
  <c r="BV261" i="40"/>
  <c r="AZ269" i="40"/>
  <c r="BX269" i="40" s="1"/>
  <c r="CV269" i="40" s="1"/>
  <c r="AW190" i="40"/>
  <c r="AX190" i="40" s="1"/>
  <c r="CS190" i="40"/>
  <c r="CT190" i="40" s="1"/>
  <c r="CS191" i="40"/>
  <c r="CT191" i="40" s="1"/>
  <c r="AZ197" i="40"/>
  <c r="BX197" i="40" s="1"/>
  <c r="AZ201" i="40"/>
  <c r="BX201" i="40" s="1"/>
  <c r="BU208" i="40"/>
  <c r="BU209" i="40"/>
  <c r="BV209" i="40" s="1"/>
  <c r="CS217" i="40"/>
  <c r="CT217" i="40" s="1"/>
  <c r="CS218" i="40"/>
  <c r="CT218" i="40" s="1"/>
  <c r="AZ234" i="40"/>
  <c r="BX234" i="40" s="1"/>
  <c r="CV234" i="40" s="1"/>
  <c r="CS244" i="40"/>
  <c r="CT244" i="40" s="1"/>
  <c r="BU258" i="40"/>
  <c r="BU262" i="40"/>
  <c r="AZ263" i="40"/>
  <c r="BX263" i="40" s="1"/>
  <c r="CV263" i="40" s="1"/>
  <c r="AZ265" i="40"/>
  <c r="BX265" i="40" s="1"/>
  <c r="CV265" i="40" s="1"/>
  <c r="AZ283" i="40"/>
  <c r="BX283" i="40" s="1"/>
  <c r="CV283" i="40" s="1"/>
  <c r="AZ285" i="40"/>
  <c r="BX285" i="40" s="1"/>
  <c r="CV285" i="40" s="1"/>
  <c r="AW288" i="40"/>
  <c r="AX288" i="40" s="1"/>
  <c r="AB296" i="40"/>
  <c r="CS5" i="40"/>
  <c r="CT5" i="40" s="1"/>
  <c r="AW6" i="40"/>
  <c r="AX6" i="40" s="1"/>
  <c r="BU8" i="40"/>
  <c r="BV8" i="40" s="1"/>
  <c r="BU11" i="40"/>
  <c r="BV11" i="40" s="1"/>
  <c r="BV23" i="40"/>
  <c r="AC31" i="40"/>
  <c r="AD31" i="40" s="1"/>
  <c r="BU31" i="40"/>
  <c r="BV31" i="40" s="1"/>
  <c r="CS43" i="40"/>
  <c r="CT43" i="40" s="1"/>
  <c r="BV108" i="40"/>
  <c r="BV129" i="40"/>
  <c r="BQ296" i="40"/>
  <c r="AC16" i="40"/>
  <c r="AC17" i="40"/>
  <c r="BU17" i="40"/>
  <c r="BV17" i="40" s="1"/>
  <c r="AC18" i="40"/>
  <c r="BA18" i="40" s="1"/>
  <c r="AC19" i="40"/>
  <c r="BU19" i="40"/>
  <c r="BV19" i="40" s="1"/>
  <c r="AC20" i="40"/>
  <c r="CS23" i="40"/>
  <c r="CT23" i="40" s="1"/>
  <c r="BU32" i="40"/>
  <c r="BU38" i="40"/>
  <c r="BV38" i="40" s="1"/>
  <c r="BU46" i="40"/>
  <c r="BV46" i="40" s="1"/>
  <c r="AC47" i="40"/>
  <c r="AD47" i="40" s="1"/>
  <c r="BU48" i="40"/>
  <c r="BV48" i="40" s="1"/>
  <c r="BV85" i="40"/>
  <c r="BV105" i="40"/>
  <c r="AZ106" i="40"/>
  <c r="BX106" i="40" s="1"/>
  <c r="CV106" i="40" s="1"/>
  <c r="CS117" i="40"/>
  <c r="CT117" i="40" s="1"/>
  <c r="CN296" i="40"/>
  <c r="AW13" i="40"/>
  <c r="AX13" i="40" s="1"/>
  <c r="BU14" i="40"/>
  <c r="BV14" i="40" s="1"/>
  <c r="BU15" i="40"/>
  <c r="BV15" i="40" s="1"/>
  <c r="CV33" i="40"/>
  <c r="AX46" i="40"/>
  <c r="AC48" i="40"/>
  <c r="AC49" i="40"/>
  <c r="BA49" i="40" s="1"/>
  <c r="BU53" i="40"/>
  <c r="BV53" i="40" s="1"/>
  <c r="CS70" i="40"/>
  <c r="CT70" i="40" s="1"/>
  <c r="AW36" i="40"/>
  <c r="BA36" i="40" s="1"/>
  <c r="AZ44" i="40"/>
  <c r="AZ47" i="40"/>
  <c r="BX47" i="40" s="1"/>
  <c r="CV47" i="40" s="1"/>
  <c r="BV54" i="40"/>
  <c r="BU62" i="40"/>
  <c r="BV62" i="40" s="1"/>
  <c r="CV123" i="40"/>
  <c r="AZ15" i="40"/>
  <c r="BX15" i="40" s="1"/>
  <c r="CV15" i="40" s="1"/>
  <c r="AZ16" i="40"/>
  <c r="BX16" i="40" s="1"/>
  <c r="CV16" i="40" s="1"/>
  <c r="AZ17" i="40"/>
  <c r="BX17" i="40" s="1"/>
  <c r="CV17" i="40" s="1"/>
  <c r="AZ18" i="40"/>
  <c r="BX18" i="40" s="1"/>
  <c r="CV18" i="40" s="1"/>
  <c r="AZ19" i="40"/>
  <c r="BX19" i="40" s="1"/>
  <c r="CV19" i="40" s="1"/>
  <c r="AZ20" i="40"/>
  <c r="BX20" i="40" s="1"/>
  <c r="CV20" i="40" s="1"/>
  <c r="AZ21" i="40"/>
  <c r="BX21" i="40" s="1"/>
  <c r="CV21" i="40" s="1"/>
  <c r="AW28" i="40"/>
  <c r="AX28" i="40" s="1"/>
  <c r="CS33" i="40"/>
  <c r="CT33" i="40" s="1"/>
  <c r="AZ48" i="40"/>
  <c r="BX48" i="40" s="1"/>
  <c r="CV48" i="40" s="1"/>
  <c r="CT125" i="40"/>
  <c r="CT127" i="40"/>
  <c r="AX128" i="40"/>
  <c r="AW15" i="40"/>
  <c r="AX15" i="40" s="1"/>
  <c r="CS15" i="40"/>
  <c r="CT15" i="40" s="1"/>
  <c r="AW17" i="40"/>
  <c r="AX17" i="40" s="1"/>
  <c r="CS17" i="40"/>
  <c r="CT17" i="40" s="1"/>
  <c r="AW18" i="40"/>
  <c r="AX18" i="40" s="1"/>
  <c r="CS18" i="40"/>
  <c r="CT18" i="40" s="1"/>
  <c r="AW19" i="40"/>
  <c r="AX19" i="40" s="1"/>
  <c r="CS19" i="40"/>
  <c r="CT19" i="40" s="1"/>
  <c r="AW20" i="40"/>
  <c r="AX20" i="40" s="1"/>
  <c r="CS20" i="40"/>
  <c r="CT20" i="40" s="1"/>
  <c r="BU22" i="40"/>
  <c r="BV22" i="40" s="1"/>
  <c r="AC24" i="40"/>
  <c r="AD24" i="40" s="1"/>
  <c r="AW27" i="40"/>
  <c r="AX27" i="40" s="1"/>
  <c r="CS27" i="40"/>
  <c r="CT27" i="40" s="1"/>
  <c r="BU43" i="40"/>
  <c r="BV43" i="40" s="1"/>
  <c r="AC45" i="40"/>
  <c r="AD45" i="40" s="1"/>
  <c r="CS47" i="40"/>
  <c r="CT47" i="40" s="1"/>
  <c r="CS48" i="40"/>
  <c r="CT48" i="40" s="1"/>
  <c r="CS78" i="40"/>
  <c r="CT78" i="40" s="1"/>
  <c r="AC104" i="40"/>
  <c r="AD104" i="40" s="1"/>
  <c r="AC8" i="40"/>
  <c r="AD8" i="40" s="1"/>
  <c r="AC9" i="40"/>
  <c r="BU9" i="40"/>
  <c r="BV9" i="40" s="1"/>
  <c r="AC10" i="40"/>
  <c r="BA10" i="40" s="1"/>
  <c r="AC11" i="40"/>
  <c r="AC13" i="40"/>
  <c r="AD13" i="40" s="1"/>
  <c r="CS16" i="40"/>
  <c r="CT16" i="40" s="1"/>
  <c r="CS21" i="40"/>
  <c r="CT21" i="40" s="1"/>
  <c r="AW22" i="40"/>
  <c r="AX22" i="40" s="1"/>
  <c r="BU24" i="40"/>
  <c r="BV24" i="40" s="1"/>
  <c r="AZ27" i="40"/>
  <c r="BX27" i="40" s="1"/>
  <c r="CV27" i="40" s="1"/>
  <c r="BU35" i="40"/>
  <c r="BV35" i="40" s="1"/>
  <c r="AC38" i="40"/>
  <c r="CV38" i="40"/>
  <c r="CS39" i="40"/>
  <c r="CT39" i="40" s="1"/>
  <c r="AW40" i="40"/>
  <c r="AX40" i="40" s="1"/>
  <c r="CS40" i="40"/>
  <c r="CT40" i="40" s="1"/>
  <c r="BX43" i="40"/>
  <c r="CV43" i="40" s="1"/>
  <c r="AW48" i="40"/>
  <c r="AX48" i="40" s="1"/>
  <c r="CV98" i="40"/>
  <c r="BU106" i="40"/>
  <c r="BV106" i="40" s="1"/>
  <c r="AC118" i="40"/>
  <c r="AD118" i="40" s="1"/>
  <c r="BU120" i="40"/>
  <c r="CS50" i="40"/>
  <c r="CT50" i="40" s="1"/>
  <c r="AW51" i="40"/>
  <c r="AX51" i="40" s="1"/>
  <c r="AW52" i="40"/>
  <c r="AX52" i="40" s="1"/>
  <c r="AW53" i="40"/>
  <c r="AX53" i="40" s="1"/>
  <c r="AW55" i="40"/>
  <c r="AX55" i="40" s="1"/>
  <c r="BU60" i="40"/>
  <c r="AC64" i="40"/>
  <c r="AD64" i="40" s="1"/>
  <c r="BU64" i="40"/>
  <c r="BV64" i="40" s="1"/>
  <c r="BU65" i="40"/>
  <c r="BV65" i="40" s="1"/>
  <c r="AC66" i="40"/>
  <c r="AD66" i="40" s="1"/>
  <c r="BU66" i="40"/>
  <c r="BV66" i="40" s="1"/>
  <c r="AC68" i="40"/>
  <c r="CS69" i="40"/>
  <c r="CT69" i="40" s="1"/>
  <c r="BU72" i="40"/>
  <c r="BV72" i="40" s="1"/>
  <c r="AC73" i="40"/>
  <c r="AD73" i="40" s="1"/>
  <c r="BU73" i="40"/>
  <c r="BV73" i="40" s="1"/>
  <c r="AC74" i="40"/>
  <c r="AD74" i="40" s="1"/>
  <c r="AC75" i="40"/>
  <c r="AD75" i="40" s="1"/>
  <c r="AC76" i="40"/>
  <c r="AC77" i="40"/>
  <c r="CS77" i="40"/>
  <c r="CT77" i="40" s="1"/>
  <c r="AW85" i="40"/>
  <c r="AX85" i="40" s="1"/>
  <c r="CS99" i="40"/>
  <c r="CT99" i="40" s="1"/>
  <c r="AW101" i="40"/>
  <c r="AX101" i="40" s="1"/>
  <c r="CS101" i="40"/>
  <c r="CT101" i="40" s="1"/>
  <c r="AW102" i="40"/>
  <c r="AX102" i="40" s="1"/>
  <c r="CS102" i="40"/>
  <c r="CT102" i="40" s="1"/>
  <c r="BU107" i="40"/>
  <c r="BV107" i="40" s="1"/>
  <c r="AW112" i="40"/>
  <c r="AX112" i="40" s="1"/>
  <c r="AC115" i="40"/>
  <c r="AW116" i="40"/>
  <c r="AX116" i="40" s="1"/>
  <c r="CS116" i="40"/>
  <c r="CT116" i="40" s="1"/>
  <c r="AW121" i="40"/>
  <c r="AX121" i="40" s="1"/>
  <c r="CS121" i="40"/>
  <c r="CT121" i="40" s="1"/>
  <c r="BU124" i="40"/>
  <c r="BV124" i="40" s="1"/>
  <c r="AC125" i="40"/>
  <c r="CS128" i="40"/>
  <c r="CT128" i="40" s="1"/>
  <c r="BU130" i="40"/>
  <c r="BV130" i="40" s="1"/>
  <c r="BU137" i="40"/>
  <c r="BV137" i="40" s="1"/>
  <c r="AW139" i="40"/>
  <c r="AX139" i="40" s="1"/>
  <c r="BV145" i="40"/>
  <c r="CS147" i="40"/>
  <c r="CT147" i="40" s="1"/>
  <c r="CS148" i="40"/>
  <c r="CT148" i="40" s="1"/>
  <c r="AC158" i="40"/>
  <c r="AD158" i="40" s="1"/>
  <c r="AC160" i="40"/>
  <c r="AD160" i="40" s="1"/>
  <c r="BU173" i="40"/>
  <c r="BV173" i="40" s="1"/>
  <c r="AW224" i="40"/>
  <c r="AX224" i="40" s="1"/>
  <c r="CS52" i="40"/>
  <c r="CT52" i="40" s="1"/>
  <c r="CS56" i="40"/>
  <c r="CT56" i="40" s="1"/>
  <c r="AC67" i="40"/>
  <c r="BU75" i="40"/>
  <c r="BV75" i="40" s="1"/>
  <c r="CS84" i="40"/>
  <c r="CT84" i="40" s="1"/>
  <c r="AW86" i="40"/>
  <c r="AX86" i="40" s="1"/>
  <c r="CS88" i="40"/>
  <c r="CT88" i="40" s="1"/>
  <c r="BU92" i="40"/>
  <c r="BV92" i="40" s="1"/>
  <c r="CS95" i="40"/>
  <c r="CT95" i="40" s="1"/>
  <c r="CS96" i="40"/>
  <c r="CT96" i="40" s="1"/>
  <c r="BU98" i="40"/>
  <c r="BV98" i="40" s="1"/>
  <c r="CS100" i="40"/>
  <c r="CT100" i="40" s="1"/>
  <c r="AW103" i="40"/>
  <c r="AX103" i="40" s="1"/>
  <c r="CS103" i="40"/>
  <c r="CT103" i="40" s="1"/>
  <c r="AC114" i="40"/>
  <c r="BU114" i="40"/>
  <c r="BV114" i="40" s="1"/>
  <c r="CS115" i="40"/>
  <c r="CT115" i="40" s="1"/>
  <c r="BU123" i="40"/>
  <c r="BV123" i="40" s="1"/>
  <c r="AC126" i="40"/>
  <c r="AW127" i="40"/>
  <c r="AX127" i="40" s="1"/>
  <c r="AW132" i="40"/>
  <c r="AX132" i="40" s="1"/>
  <c r="CS133" i="40"/>
  <c r="CT133" i="40" s="1"/>
  <c r="CS134" i="40"/>
  <c r="CT134" i="40" s="1"/>
  <c r="AW140" i="40"/>
  <c r="AX140" i="40" s="1"/>
  <c r="CS140" i="40"/>
  <c r="CT140" i="40" s="1"/>
  <c r="AW143" i="40"/>
  <c r="AC146" i="40"/>
  <c r="AW156" i="40"/>
  <c r="AX156" i="40" s="1"/>
  <c r="CS170" i="40"/>
  <c r="CT170" i="40" s="1"/>
  <c r="BV238" i="40"/>
  <c r="AZ52" i="40"/>
  <c r="BX52" i="40" s="1"/>
  <c r="CV52" i="40" s="1"/>
  <c r="AC55" i="40"/>
  <c r="AD55" i="40" s="1"/>
  <c r="AW57" i="40"/>
  <c r="AX57" i="40" s="1"/>
  <c r="CS60" i="40"/>
  <c r="CT60" i="40" s="1"/>
  <c r="AZ64" i="40"/>
  <c r="BX64" i="40" s="1"/>
  <c r="CV64" i="40" s="1"/>
  <c r="AZ65" i="40"/>
  <c r="BX65" i="40" s="1"/>
  <c r="CV65" i="40" s="1"/>
  <c r="AZ66" i="40"/>
  <c r="BX66" i="40" s="1"/>
  <c r="CV66" i="40" s="1"/>
  <c r="AZ72" i="40"/>
  <c r="BX72" i="40" s="1"/>
  <c r="CV72" i="40" s="1"/>
  <c r="AZ73" i="40"/>
  <c r="BX73" i="40" s="1"/>
  <c r="CV73" i="40" s="1"/>
  <c r="AZ74" i="40"/>
  <c r="BX74" i="40" s="1"/>
  <c r="CV74" i="40" s="1"/>
  <c r="AZ75" i="40"/>
  <c r="BX75" i="40" s="1"/>
  <c r="CV75" i="40" s="1"/>
  <c r="CS85" i="40"/>
  <c r="CT85" i="40" s="1"/>
  <c r="AW104" i="40"/>
  <c r="AX104" i="40" s="1"/>
  <c r="AZ110" i="40"/>
  <c r="BX110" i="40" s="1"/>
  <c r="CV110" i="40" s="1"/>
  <c r="CT113" i="40"/>
  <c r="BU115" i="40"/>
  <c r="BV115" i="40" s="1"/>
  <c r="AC120" i="40"/>
  <c r="AZ125" i="40"/>
  <c r="BX125" i="40" s="1"/>
  <c r="CV125" i="40" s="1"/>
  <c r="BU131" i="40"/>
  <c r="BV131" i="40" s="1"/>
  <c r="AZ132" i="40"/>
  <c r="BX132" i="40" s="1"/>
  <c r="CV132" i="40" s="1"/>
  <c r="CT139" i="40"/>
  <c r="CS165" i="40"/>
  <c r="CT165" i="40" s="1"/>
  <c r="BA197" i="40"/>
  <c r="AD197" i="40"/>
  <c r="BV49" i="40"/>
  <c r="BV50" i="40"/>
  <c r="CS53" i="40"/>
  <c r="CT53" i="40" s="1"/>
  <c r="AX62" i="40"/>
  <c r="AX64" i="40"/>
  <c r="CT64" i="40"/>
  <c r="AW68" i="40"/>
  <c r="AX68" i="40" s="1"/>
  <c r="AX72" i="40"/>
  <c r="CT73" i="40"/>
  <c r="CT74" i="40"/>
  <c r="AC78" i="40"/>
  <c r="AD78" i="40" s="1"/>
  <c r="BV95" i="40"/>
  <c r="CT98" i="40"/>
  <c r="AW99" i="40"/>
  <c r="AX99" i="40" s="1"/>
  <c r="BV99" i="40"/>
  <c r="CT105" i="40"/>
  <c r="BV116" i="40"/>
  <c r="CT122" i="40"/>
  <c r="AC128" i="40"/>
  <c r="BV132" i="40"/>
  <c r="AZ156" i="40"/>
  <c r="BX156" i="40" s="1"/>
  <c r="CV156" i="40" s="1"/>
  <c r="AX159" i="40"/>
  <c r="CT159" i="40"/>
  <c r="AW160" i="40"/>
  <c r="AX160" i="40" s="1"/>
  <c r="AX162" i="40"/>
  <c r="AX232" i="40"/>
  <c r="BU56" i="40"/>
  <c r="BV56" i="40" s="1"/>
  <c r="AC63" i="40"/>
  <c r="AD63" i="40" s="1"/>
  <c r="BU63" i="40"/>
  <c r="BV63" i="40" s="1"/>
  <c r="CT68" i="40"/>
  <c r="AX76" i="40"/>
  <c r="AZ83" i="40"/>
  <c r="BX83" i="40" s="1"/>
  <c r="CV83" i="40" s="1"/>
  <c r="BU88" i="40"/>
  <c r="BV88" i="40" s="1"/>
  <c r="AC96" i="40"/>
  <c r="BU96" i="40"/>
  <c r="BV96" i="40" s="1"/>
  <c r="CV100" i="40"/>
  <c r="BU103" i="40"/>
  <c r="BV103" i="40" s="1"/>
  <c r="AW105" i="40"/>
  <c r="AX105" i="40" s="1"/>
  <c r="CS107" i="40"/>
  <c r="CT107" i="40" s="1"/>
  <c r="CS119" i="40"/>
  <c r="CT119" i="40" s="1"/>
  <c r="CS124" i="40"/>
  <c r="CT124" i="40" s="1"/>
  <c r="CS126" i="40"/>
  <c r="CT126" i="40" s="1"/>
  <c r="AZ127" i="40"/>
  <c r="BX127" i="40" s="1"/>
  <c r="CV127" i="40" s="1"/>
  <c r="BU133" i="40"/>
  <c r="BV133" i="40" s="1"/>
  <c r="CV139" i="40"/>
  <c r="BU144" i="40"/>
  <c r="BV144" i="40" s="1"/>
  <c r="AW147" i="40"/>
  <c r="AX147" i="40" s="1"/>
  <c r="BU156" i="40"/>
  <c r="BV156" i="40" s="1"/>
  <c r="CS162" i="40"/>
  <c r="CT162" i="40" s="1"/>
  <c r="BU164" i="40"/>
  <c r="BV164" i="40" s="1"/>
  <c r="BX54" i="40"/>
  <c r="CV54" i="40" s="1"/>
  <c r="BU57" i="40"/>
  <c r="BV57" i="40" s="1"/>
  <c r="AC58" i="40"/>
  <c r="BU58" i="40"/>
  <c r="BV58" i="40" s="1"/>
  <c r="AC60" i="40"/>
  <c r="AC61" i="40"/>
  <c r="BU71" i="40"/>
  <c r="BV71" i="40" s="1"/>
  <c r="AW78" i="40"/>
  <c r="AX78" i="40" s="1"/>
  <c r="CS80" i="40"/>
  <c r="CT80" i="40" s="1"/>
  <c r="CS81" i="40"/>
  <c r="CT81" i="40" s="1"/>
  <c r="AW82" i="40"/>
  <c r="AX82" i="40" s="1"/>
  <c r="CS82" i="40"/>
  <c r="CT82" i="40" s="1"/>
  <c r="AC89" i="40"/>
  <c r="BU89" i="40"/>
  <c r="BV89" i="40" s="1"/>
  <c r="AC90" i="40"/>
  <c r="AD90" i="40" s="1"/>
  <c r="AC97" i="40"/>
  <c r="BU97" i="40"/>
  <c r="BV97" i="40" s="1"/>
  <c r="AC98" i="40"/>
  <c r="AZ114" i="40"/>
  <c r="BX114" i="40" s="1"/>
  <c r="CV114" i="40" s="1"/>
  <c r="AW120" i="40"/>
  <c r="AX120" i="40" s="1"/>
  <c r="BV121" i="40"/>
  <c r="AC123" i="40"/>
  <c r="CS123" i="40"/>
  <c r="CT123" i="40" s="1"/>
  <c r="AZ128" i="40"/>
  <c r="BV128" i="40"/>
  <c r="AC130" i="40"/>
  <c r="CS138" i="40"/>
  <c r="CT138" i="40" s="1"/>
  <c r="AW151" i="40"/>
  <c r="AX151" i="40" s="1"/>
  <c r="AW152" i="40"/>
  <c r="AX152" i="40" s="1"/>
  <c r="CS153" i="40"/>
  <c r="CT153" i="40" s="1"/>
  <c r="BU171" i="40"/>
  <c r="BV171" i="40" s="1"/>
  <c r="AC136" i="40"/>
  <c r="BU139" i="40"/>
  <c r="BV139" i="40" s="1"/>
  <c r="CS143" i="40"/>
  <c r="CT143" i="40" s="1"/>
  <c r="CT146" i="40"/>
  <c r="AW148" i="40"/>
  <c r="AX148" i="40" s="1"/>
  <c r="CS149" i="40"/>
  <c r="CT149" i="40" s="1"/>
  <c r="CS150" i="40"/>
  <c r="CT150" i="40" s="1"/>
  <c r="BU157" i="40"/>
  <c r="BV157" i="40" s="1"/>
  <c r="AW169" i="40"/>
  <c r="AX169" i="40" s="1"/>
  <c r="AW170" i="40"/>
  <c r="AX170" i="40" s="1"/>
  <c r="BU172" i="40"/>
  <c r="BV172" i="40" s="1"/>
  <c r="CS173" i="40"/>
  <c r="CT173" i="40" s="1"/>
  <c r="CS180" i="40"/>
  <c r="CT180" i="40" s="1"/>
  <c r="CS188" i="40"/>
  <c r="CT188" i="40" s="1"/>
  <c r="BU194" i="40"/>
  <c r="BV194" i="40" s="1"/>
  <c r="CS199" i="40"/>
  <c r="CT199" i="40" s="1"/>
  <c r="AC240" i="40"/>
  <c r="CS245" i="40"/>
  <c r="CT245" i="40" s="1"/>
  <c r="AW249" i="40"/>
  <c r="AX249" i="40" s="1"/>
  <c r="AW250" i="40"/>
  <c r="AX250" i="40" s="1"/>
  <c r="BU259" i="40"/>
  <c r="BV259" i="40" s="1"/>
  <c r="AZ266" i="40"/>
  <c r="BX266" i="40" s="1"/>
  <c r="CV266" i="40" s="1"/>
  <c r="AZ163" i="40"/>
  <c r="BX163" i="40" s="1"/>
  <c r="CV163" i="40" s="1"/>
  <c r="CS171" i="40"/>
  <c r="CT171" i="40" s="1"/>
  <c r="BX180" i="40"/>
  <c r="CV180" i="40" s="1"/>
  <c r="AZ203" i="40"/>
  <c r="BX203" i="40" s="1"/>
  <c r="CV203" i="40" s="1"/>
  <c r="BX209" i="40"/>
  <c r="CV209" i="40" s="1"/>
  <c r="AZ213" i="40"/>
  <c r="BX213" i="40" s="1"/>
  <c r="CV213" i="40" s="1"/>
  <c r="AZ253" i="40"/>
  <c r="BX253" i="40" s="1"/>
  <c r="CV253" i="40" s="1"/>
  <c r="CT262" i="40"/>
  <c r="AW287" i="40"/>
  <c r="AX287" i="40" s="1"/>
  <c r="AZ137" i="40"/>
  <c r="BX137" i="40" s="1"/>
  <c r="CV137" i="40" s="1"/>
  <c r="AC138" i="40"/>
  <c r="AC142" i="40"/>
  <c r="AW145" i="40"/>
  <c r="AX145" i="40" s="1"/>
  <c r="BU146" i="40"/>
  <c r="BV146" i="40" s="1"/>
  <c r="AZ148" i="40"/>
  <c r="BX148" i="40" s="1"/>
  <c r="CV148" i="40" s="1"/>
  <c r="AW154" i="40"/>
  <c r="AX154" i="40" s="1"/>
  <c r="CS156" i="40"/>
  <c r="CT156" i="40" s="1"/>
  <c r="AC161" i="40"/>
  <c r="BA161" i="40" s="1"/>
  <c r="AC163" i="40"/>
  <c r="BV166" i="40"/>
  <c r="BU169" i="40"/>
  <c r="BV169" i="40" s="1"/>
  <c r="AZ171" i="40"/>
  <c r="BX171" i="40" s="1"/>
  <c r="CV171" i="40" s="1"/>
  <c r="AW173" i="40"/>
  <c r="AX173" i="40" s="1"/>
  <c r="BU197" i="40"/>
  <c r="BV197" i="40" s="1"/>
  <c r="CS224" i="40"/>
  <c r="CT224" i="40" s="1"/>
  <c r="AZ254" i="40"/>
  <c r="BX254" i="40" s="1"/>
  <c r="CV254" i="40" s="1"/>
  <c r="AZ255" i="40"/>
  <c r="BX255" i="40" s="1"/>
  <c r="CV255" i="40" s="1"/>
  <c r="AZ256" i="40"/>
  <c r="BX256" i="40" s="1"/>
  <c r="CV256" i="40" s="1"/>
  <c r="AZ258" i="40"/>
  <c r="AZ259" i="40"/>
  <c r="BX259" i="40" s="1"/>
  <c r="CV259" i="40" s="1"/>
  <c r="CS274" i="40"/>
  <c r="CT274" i="40" s="1"/>
  <c r="CS136" i="40"/>
  <c r="CT136" i="40" s="1"/>
  <c r="AC144" i="40"/>
  <c r="AD144" i="40" s="1"/>
  <c r="BU148" i="40"/>
  <c r="BV148" i="40" s="1"/>
  <c r="BU149" i="40"/>
  <c r="BV149" i="40" s="1"/>
  <c r="AC150" i="40"/>
  <c r="BU155" i="40"/>
  <c r="BV155" i="40" s="1"/>
  <c r="CS157" i="40"/>
  <c r="CT157" i="40" s="1"/>
  <c r="CV161" i="40"/>
  <c r="BV170" i="40"/>
  <c r="BV181" i="40"/>
  <c r="CV197" i="40"/>
  <c r="BU199" i="40"/>
  <c r="BV199" i="40" s="1"/>
  <c r="AZ208" i="40"/>
  <c r="BX208" i="40" s="1"/>
  <c r="CV208" i="40" s="1"/>
  <c r="CS215" i="40"/>
  <c r="CT215" i="40" s="1"/>
  <c r="BU222" i="40"/>
  <c r="BV222" i="40" s="1"/>
  <c r="BX224" i="40"/>
  <c r="CV224" i="40" s="1"/>
  <c r="CV226" i="40"/>
  <c r="BU233" i="40"/>
  <c r="BV233" i="40" s="1"/>
  <c r="AC249" i="40"/>
  <c r="AX135" i="40"/>
  <c r="AW137" i="40"/>
  <c r="AX137" i="40" s="1"/>
  <c r="AZ141" i="40"/>
  <c r="BX141" i="40" s="1"/>
  <c r="CV141" i="40" s="1"/>
  <c r="AZ142" i="40"/>
  <c r="BX142" i="40" s="1"/>
  <c r="CV142" i="40" s="1"/>
  <c r="AC145" i="40"/>
  <c r="AC151" i="40"/>
  <c r="AC152" i="40"/>
  <c r="AD152" i="40" s="1"/>
  <c r="BU152" i="40"/>
  <c r="BV152" i="40" s="1"/>
  <c r="CS154" i="40"/>
  <c r="CT154" i="40" s="1"/>
  <c r="AW158" i="40"/>
  <c r="AX158" i="40" s="1"/>
  <c r="AW161" i="40"/>
  <c r="AX161" i="40" s="1"/>
  <c r="AZ162" i="40"/>
  <c r="BX162" i="40" s="1"/>
  <c r="CV162" i="40" s="1"/>
  <c r="AW165" i="40"/>
  <c r="AX165" i="40" s="1"/>
  <c r="CS176" i="40"/>
  <c r="AW178" i="40"/>
  <c r="AX178" i="40" s="1"/>
  <c r="BU182" i="40"/>
  <c r="BV182" i="40" s="1"/>
  <c r="BU183" i="40"/>
  <c r="BV183" i="40" s="1"/>
  <c r="CS196" i="40"/>
  <c r="CT196" i="40" s="1"/>
  <c r="BV198" i="40"/>
  <c r="BU201" i="40"/>
  <c r="BV201" i="40" s="1"/>
  <c r="CT225" i="40"/>
  <c r="AZ227" i="40"/>
  <c r="BX227" i="40" s="1"/>
  <c r="CV227" i="40" s="1"/>
  <c r="AZ228" i="40"/>
  <c r="BX228" i="40" s="1"/>
  <c r="CV228" i="40" s="1"/>
  <c r="AZ229" i="40"/>
  <c r="BX229" i="40" s="1"/>
  <c r="CV229" i="40" s="1"/>
  <c r="AZ230" i="40"/>
  <c r="BX230" i="40" s="1"/>
  <c r="CV230" i="40" s="1"/>
  <c r="AZ231" i="40"/>
  <c r="AZ232" i="40"/>
  <c r="BX232" i="40" s="1"/>
  <c r="CV232" i="40" s="1"/>
  <c r="CS242" i="40"/>
  <c r="CT242" i="40" s="1"/>
  <c r="AZ277" i="40"/>
  <c r="BX277" i="40" s="1"/>
  <c r="CV277" i="40" s="1"/>
  <c r="AZ278" i="40"/>
  <c r="BX278" i="40" s="1"/>
  <c r="CV278" i="40" s="1"/>
  <c r="AW177" i="40"/>
  <c r="AX177" i="40" s="1"/>
  <c r="AW180" i="40"/>
  <c r="AX180" i="40" s="1"/>
  <c r="AC185" i="40"/>
  <c r="AD185" i="40" s="1"/>
  <c r="AC186" i="40"/>
  <c r="AD186" i="40" s="1"/>
  <c r="BU193" i="40"/>
  <c r="BV193" i="40" s="1"/>
  <c r="AW196" i="40"/>
  <c r="AX196" i="40" s="1"/>
  <c r="AW200" i="40"/>
  <c r="AX200" i="40" s="1"/>
  <c r="AC202" i="40"/>
  <c r="AD202" i="40" s="1"/>
  <c r="BU203" i="40"/>
  <c r="BV203" i="40" s="1"/>
  <c r="AW208" i="40"/>
  <c r="AX208" i="40" s="1"/>
  <c r="BU213" i="40"/>
  <c r="BV213" i="40" s="1"/>
  <c r="AC214" i="40"/>
  <c r="BU227" i="40"/>
  <c r="BV227" i="40" s="1"/>
  <c r="BU228" i="40"/>
  <c r="BV228" i="40" s="1"/>
  <c r="BU229" i="40"/>
  <c r="BV229" i="40" s="1"/>
  <c r="AC231" i="40"/>
  <c r="BU234" i="40"/>
  <c r="BV234" i="40" s="1"/>
  <c r="AW235" i="40"/>
  <c r="AX235" i="40" s="1"/>
  <c r="AW239" i="40"/>
  <c r="AX239" i="40" s="1"/>
  <c r="AZ240" i="40"/>
  <c r="BU240" i="40"/>
  <c r="BV240" i="40" s="1"/>
  <c r="AZ242" i="40"/>
  <c r="BX242" i="40" s="1"/>
  <c r="CV242" i="40" s="1"/>
  <c r="BU245" i="40"/>
  <c r="BV245" i="40" s="1"/>
  <c r="CS251" i="40"/>
  <c r="CT251" i="40" s="1"/>
  <c r="CS254" i="40"/>
  <c r="CT254" i="40" s="1"/>
  <c r="CS255" i="40"/>
  <c r="CT255" i="40" s="1"/>
  <c r="CS256" i="40"/>
  <c r="CT256" i="40" s="1"/>
  <c r="AW257" i="40"/>
  <c r="AW258" i="40"/>
  <c r="AX258" i="40" s="1"/>
  <c r="AW259" i="40"/>
  <c r="AX259" i="40" s="1"/>
  <c r="BU263" i="40"/>
  <c r="BV263" i="40" s="1"/>
  <c r="AC264" i="40"/>
  <c r="AD264" i="40" s="1"/>
  <c r="AC265" i="40"/>
  <c r="AD265" i="40" s="1"/>
  <c r="AZ267" i="40"/>
  <c r="BX267" i="40" s="1"/>
  <c r="CV267" i="40" s="1"/>
  <c r="AW277" i="40"/>
  <c r="AX277" i="40" s="1"/>
  <c r="CS277" i="40"/>
  <c r="CT277" i="40" s="1"/>
  <c r="AW278" i="40"/>
  <c r="AX278" i="40" s="1"/>
  <c r="CS278" i="40"/>
  <c r="CT278" i="40" s="1"/>
  <c r="AW279" i="40"/>
  <c r="AX279" i="40" s="1"/>
  <c r="CS279" i="40"/>
  <c r="CT279" i="40" s="1"/>
  <c r="AC282" i="40"/>
  <c r="AD282" i="40" s="1"/>
  <c r="BU282" i="40"/>
  <c r="BV282" i="40" s="1"/>
  <c r="AC283" i="40"/>
  <c r="AD283" i="40" s="1"/>
  <c r="AC284" i="40"/>
  <c r="BU284" i="40"/>
  <c r="BV284" i="40" s="1"/>
  <c r="BV290" i="40"/>
  <c r="AZ215" i="40"/>
  <c r="BX215" i="40" s="1"/>
  <c r="CV215" i="40" s="1"/>
  <c r="CS219" i="40"/>
  <c r="CT219" i="40" s="1"/>
  <c r="CS220" i="40"/>
  <c r="CT220" i="40" s="1"/>
  <c r="CS221" i="40"/>
  <c r="CT221" i="40" s="1"/>
  <c r="CS222" i="40"/>
  <c r="CT222" i="40" s="1"/>
  <c r="AW223" i="40"/>
  <c r="AX223" i="40" s="1"/>
  <c r="CS223" i="40"/>
  <c r="CT223" i="40" s="1"/>
  <c r="CS232" i="40"/>
  <c r="CT232" i="40" s="1"/>
  <c r="CS239" i="40"/>
  <c r="CT239" i="40" s="1"/>
  <c r="AC242" i="40"/>
  <c r="AD242" i="40" s="1"/>
  <c r="BU242" i="40"/>
  <c r="BV242" i="40" s="1"/>
  <c r="AC243" i="40"/>
  <c r="AD243" i="40" s="1"/>
  <c r="AC245" i="40"/>
  <c r="AD245" i="40" s="1"/>
  <c r="BU247" i="40"/>
  <c r="BV247" i="40" s="1"/>
  <c r="BU248" i="40"/>
  <c r="BV248" i="40" s="1"/>
  <c r="BU253" i="40"/>
  <c r="BV253" i="40" s="1"/>
  <c r="AX254" i="40"/>
  <c r="CT258" i="40"/>
  <c r="AW260" i="40"/>
  <c r="AX260" i="40" s="1"/>
  <c r="CS260" i="40"/>
  <c r="CT260" i="40" s="1"/>
  <c r="AW261" i="40"/>
  <c r="AX261" i="40" s="1"/>
  <c r="CV262" i="40"/>
  <c r="AZ268" i="40"/>
  <c r="BX268" i="40" s="1"/>
  <c r="CV268" i="40" s="1"/>
  <c r="AX271" i="40"/>
  <c r="CS181" i="40"/>
  <c r="CT181" i="40" s="1"/>
  <c r="AZ182" i="40"/>
  <c r="BX182" i="40" s="1"/>
  <c r="CV182" i="40" s="1"/>
  <c r="AZ183" i="40"/>
  <c r="BX183" i="40" s="1"/>
  <c r="CV183" i="40" s="1"/>
  <c r="AZ184" i="40"/>
  <c r="BX184" i="40" s="1"/>
  <c r="CV184" i="40" s="1"/>
  <c r="BU185" i="40"/>
  <c r="BV185" i="40" s="1"/>
  <c r="CS192" i="40"/>
  <c r="CT192" i="40" s="1"/>
  <c r="AW193" i="40"/>
  <c r="AX193" i="40" s="1"/>
  <c r="CS193" i="40"/>
  <c r="CT193" i="40" s="1"/>
  <c r="AW194" i="40"/>
  <c r="AX194" i="40" s="1"/>
  <c r="BU195" i="40"/>
  <c r="BV195" i="40" s="1"/>
  <c r="AZ198" i="40"/>
  <c r="BX198" i="40" s="1"/>
  <c r="CV198" i="40" s="1"/>
  <c r="AC199" i="40"/>
  <c r="AD199" i="40" s="1"/>
  <c r="BU204" i="40"/>
  <c r="BV204" i="40" s="1"/>
  <c r="AZ206" i="40"/>
  <c r="BX206" i="40" s="1"/>
  <c r="CV206" i="40" s="1"/>
  <c r="AW209" i="40"/>
  <c r="AX209" i="40" s="1"/>
  <c r="AW211" i="40"/>
  <c r="AX211" i="40" s="1"/>
  <c r="CS211" i="40"/>
  <c r="CT211" i="40" s="1"/>
  <c r="AZ212" i="40"/>
  <c r="BX212" i="40" s="1"/>
  <c r="CV212" i="40" s="1"/>
  <c r="AW217" i="40"/>
  <c r="AX217" i="40" s="1"/>
  <c r="AC230" i="40"/>
  <c r="AD230" i="40" s="1"/>
  <c r="BU231" i="40"/>
  <c r="BV231" i="40" s="1"/>
  <c r="BU246" i="40"/>
  <c r="BV246" i="40" s="1"/>
  <c r="AC251" i="40"/>
  <c r="AD251" i="40" s="1"/>
  <c r="AC253" i="40"/>
  <c r="CS261" i="40"/>
  <c r="CT261" i="40" s="1"/>
  <c r="CS272" i="40"/>
  <c r="CT272" i="40" s="1"/>
  <c r="AZ275" i="40"/>
  <c r="BU276" i="40"/>
  <c r="BV276" i="40" s="1"/>
  <c r="CS280" i="40"/>
  <c r="CT280" i="40" s="1"/>
  <c r="AZ289" i="40"/>
  <c r="BX289" i="40" s="1"/>
  <c r="CV289" i="40" s="1"/>
  <c r="CT288" i="40"/>
  <c r="AX289" i="40"/>
  <c r="AC177" i="40"/>
  <c r="BA177" i="40" s="1"/>
  <c r="AC178" i="40"/>
  <c r="AD178" i="40" s="1"/>
  <c r="BU180" i="40"/>
  <c r="BV180" i="40" s="1"/>
  <c r="AW184" i="40"/>
  <c r="AX184" i="40" s="1"/>
  <c r="CS184" i="40"/>
  <c r="CT184" i="40" s="1"/>
  <c r="AC189" i="40"/>
  <c r="BU189" i="40"/>
  <c r="BV189" i="40" s="1"/>
  <c r="AZ195" i="40"/>
  <c r="BX195" i="40" s="1"/>
  <c r="CV195" i="40" s="1"/>
  <c r="CS202" i="40"/>
  <c r="CT202" i="40" s="1"/>
  <c r="AZ204" i="40"/>
  <c r="BX204" i="40" s="1"/>
  <c r="CV204" i="40" s="1"/>
  <c r="BU206" i="40"/>
  <c r="BV206" i="40" s="1"/>
  <c r="AC208" i="40"/>
  <c r="CS208" i="40"/>
  <c r="AC210" i="40"/>
  <c r="AD210" i="40" s="1"/>
  <c r="BU210" i="40"/>
  <c r="BV210" i="40" s="1"/>
  <c r="AW213" i="40"/>
  <c r="AX213" i="40" s="1"/>
  <c r="CS213" i="40"/>
  <c r="CT213" i="40" s="1"/>
  <c r="BU215" i="40"/>
  <c r="BV215" i="40" s="1"/>
  <c r="CS216" i="40"/>
  <c r="CT216" i="40" s="1"/>
  <c r="CS227" i="40"/>
  <c r="CT227" i="40" s="1"/>
  <c r="CS228" i="40"/>
  <c r="CT228" i="40" s="1"/>
  <c r="CS229" i="40"/>
  <c r="CT229" i="40" s="1"/>
  <c r="AW231" i="40"/>
  <c r="AX231" i="40" s="1"/>
  <c r="CS231" i="40"/>
  <c r="CT231" i="40" s="1"/>
  <c r="AZ243" i="40"/>
  <c r="BX243" i="40" s="1"/>
  <c r="CV243" i="40" s="1"/>
  <c r="AZ249" i="40"/>
  <c r="BX249" i="40" s="1"/>
  <c r="CV249" i="40" s="1"/>
  <c r="BU250" i="40"/>
  <c r="BV250" i="40" s="1"/>
  <c r="AC252" i="40"/>
  <c r="BU254" i="40"/>
  <c r="BV254" i="40" s="1"/>
  <c r="BU255" i="40"/>
  <c r="BV255" i="40" s="1"/>
  <c r="AC256" i="40"/>
  <c r="AD256" i="40" s="1"/>
  <c r="BU256" i="40"/>
  <c r="BV256" i="40" s="1"/>
  <c r="AC258" i="40"/>
  <c r="BA258" i="40" s="1"/>
  <c r="AW264" i="40"/>
  <c r="AX264" i="40" s="1"/>
  <c r="AW265" i="40"/>
  <c r="AX265" i="40" s="1"/>
  <c r="BU271" i="40"/>
  <c r="BV271" i="40" s="1"/>
  <c r="BV278" i="40"/>
  <c r="AD279" i="40"/>
  <c r="AW291" i="40"/>
  <c r="AX291" i="40" s="1"/>
  <c r="CS178" i="40"/>
  <c r="AW185" i="40"/>
  <c r="AX185" i="40" s="1"/>
  <c r="AW186" i="40"/>
  <c r="AX186" i="40" s="1"/>
  <c r="AC190" i="40"/>
  <c r="BA190" i="40" s="1"/>
  <c r="BU190" i="40"/>
  <c r="BV190" i="40" s="1"/>
  <c r="AC191" i="40"/>
  <c r="BU191" i="40"/>
  <c r="BV191" i="40" s="1"/>
  <c r="AW195" i="40"/>
  <c r="AX195" i="40" s="1"/>
  <c r="AZ205" i="40"/>
  <c r="BX205" i="40" s="1"/>
  <c r="CV205" i="40" s="1"/>
  <c r="AC207" i="40"/>
  <c r="BA207" i="40" s="1"/>
  <c r="AC211" i="40"/>
  <c r="BU211" i="40"/>
  <c r="BV211" i="40" s="1"/>
  <c r="AC219" i="40"/>
  <c r="AD219" i="40" s="1"/>
  <c r="BU219" i="40"/>
  <c r="BV219" i="40" s="1"/>
  <c r="BU220" i="40"/>
  <c r="BV220" i="40" s="1"/>
  <c r="AC223" i="40"/>
  <c r="AW225" i="40"/>
  <c r="AX225" i="40" s="1"/>
  <c r="AC233" i="40"/>
  <c r="AD233" i="40" s="1"/>
  <c r="AW241" i="40"/>
  <c r="AX241" i="40" s="1"/>
  <c r="CS241" i="40"/>
  <c r="CT241" i="40" s="1"/>
  <c r="CS246" i="40"/>
  <c r="CT246" i="40" s="1"/>
  <c r="AW247" i="40"/>
  <c r="AX247" i="40" s="1"/>
  <c r="CS247" i="40"/>
  <c r="CT247" i="40" s="1"/>
  <c r="CS248" i="40"/>
  <c r="CT248" i="40" s="1"/>
  <c r="AZ251" i="40"/>
  <c r="BX251" i="40" s="1"/>
  <c r="BU257" i="40"/>
  <c r="BV257" i="40" s="1"/>
  <c r="BX261" i="40"/>
  <c r="CV261" i="40" s="1"/>
  <c r="AW263" i="40"/>
  <c r="AX263" i="40" s="1"/>
  <c r="CS263" i="40"/>
  <c r="CT263" i="40" s="1"/>
  <c r="BU266" i="40"/>
  <c r="BV266" i="40" s="1"/>
  <c r="AC267" i="40"/>
  <c r="BU267" i="40"/>
  <c r="AC270" i="40"/>
  <c r="BU272" i="40"/>
  <c r="BV272" i="40" s="1"/>
  <c r="BU273" i="40"/>
  <c r="BV273" i="40" s="1"/>
  <c r="AC274" i="40"/>
  <c r="AD274" i="40" s="1"/>
  <c r="BU274" i="40"/>
  <c r="BV274" i="40" s="1"/>
  <c r="CS285" i="40"/>
  <c r="CT285" i="40" s="1"/>
  <c r="AW286" i="40"/>
  <c r="AX286" i="40" s="1"/>
  <c r="AZ287" i="40"/>
  <c r="BX287" i="40" s="1"/>
  <c r="CV287" i="40" s="1"/>
  <c r="CS290" i="40"/>
  <c r="CT290" i="40" s="1"/>
  <c r="CS291" i="40"/>
  <c r="CT291" i="40" s="1"/>
  <c r="BU294" i="40"/>
  <c r="BV294" i="40" s="1"/>
  <c r="CS281" i="40"/>
  <c r="CT281" i="40" s="1"/>
  <c r="BU285" i="40"/>
  <c r="BV285" i="40" s="1"/>
  <c r="AC288" i="40"/>
  <c r="AC291" i="40"/>
  <c r="AD291" i="40" s="1"/>
  <c r="AZ294" i="40"/>
  <c r="BX294" i="40" s="1"/>
  <c r="CV294" i="40" s="1"/>
  <c r="AW267" i="40"/>
  <c r="AX267" i="40" s="1"/>
  <c r="AZ270" i="40"/>
  <c r="BX270" i="40" s="1"/>
  <c r="CV270" i="40" s="1"/>
  <c r="AZ272" i="40"/>
  <c r="BX272" i="40" s="1"/>
  <c r="CV272" i="40" s="1"/>
  <c r="AZ273" i="40"/>
  <c r="BX273" i="40" s="1"/>
  <c r="CV273" i="40" s="1"/>
  <c r="AC275" i="40"/>
  <c r="AD275" i="40" s="1"/>
  <c r="BU279" i="40"/>
  <c r="BV279" i="40" s="1"/>
  <c r="BU280" i="40"/>
  <c r="BV280" i="40" s="1"/>
  <c r="AC281" i="40"/>
  <c r="AD281" i="40" s="1"/>
  <c r="CS282" i="40"/>
  <c r="CT282" i="40" s="1"/>
  <c r="AZ284" i="40"/>
  <c r="BX284" i="40" s="1"/>
  <c r="CV284" i="40" s="1"/>
  <c r="BU286" i="40"/>
  <c r="BV286" i="40" s="1"/>
  <c r="AC287" i="40"/>
  <c r="AC289" i="40"/>
  <c r="AW294" i="40"/>
  <c r="AX294" i="40" s="1"/>
  <c r="AZ264" i="40"/>
  <c r="BX264" i="40" s="1"/>
  <c r="CV264" i="40" s="1"/>
  <c r="AW266" i="40"/>
  <c r="AX266" i="40" s="1"/>
  <c r="CS266" i="40"/>
  <c r="CT266" i="40" s="1"/>
  <c r="AW269" i="40"/>
  <c r="AX269" i="40" s="1"/>
  <c r="AW274" i="40"/>
  <c r="AX274" i="40" s="1"/>
  <c r="BU281" i="40"/>
  <c r="BV281" i="40" s="1"/>
  <c r="CS284" i="40"/>
  <c r="CT284" i="40" s="1"/>
  <c r="AW285" i="40"/>
  <c r="AX285" i="40" s="1"/>
  <c r="CS289" i="40"/>
  <c r="CT289" i="40" s="1"/>
  <c r="AZ291" i="40"/>
  <c r="BX291" i="40" s="1"/>
  <c r="CV291" i="40" s="1"/>
  <c r="AU177" i="39"/>
  <c r="BS177" i="39" s="1"/>
  <c r="CQ177" i="39" s="1"/>
  <c r="AU179" i="39"/>
  <c r="AU180" i="39"/>
  <c r="BS180" i="39" s="1"/>
  <c r="CQ180" i="39" s="1"/>
  <c r="AU182" i="39"/>
  <c r="AU183" i="39"/>
  <c r="BS183" i="39" s="1"/>
  <c r="CQ183" i="39" s="1"/>
  <c r="AU184" i="39"/>
  <c r="BS184" i="39" s="1"/>
  <c r="CQ184" i="39" s="1"/>
  <c r="AU185" i="39"/>
  <c r="BS185" i="39" s="1"/>
  <c r="CQ185" i="39" s="1"/>
  <c r="AU186" i="39"/>
  <c r="BS186" i="39" s="1"/>
  <c r="CQ186" i="39" s="1"/>
  <c r="AU256" i="39"/>
  <c r="BS256" i="39" s="1"/>
  <c r="CQ256" i="39" s="1"/>
  <c r="AU257" i="39"/>
  <c r="BS257" i="39" s="1"/>
  <c r="CQ257" i="39" s="1"/>
  <c r="AU259" i="39"/>
  <c r="BS259" i="39" s="1"/>
  <c r="CQ259" i="39" s="1"/>
  <c r="AU260" i="39"/>
  <c r="BS260" i="39" s="1"/>
  <c r="CQ260" i="39" s="1"/>
  <c r="BS122" i="39"/>
  <c r="CQ122" i="39" s="1"/>
  <c r="AU94" i="39"/>
  <c r="BS94" i="39" s="1"/>
  <c r="CQ94" i="39" s="1"/>
  <c r="AU97" i="39"/>
  <c r="BS97" i="39" s="1"/>
  <c r="CQ97" i="39" s="1"/>
  <c r="X5" i="39"/>
  <c r="AV5" i="39" s="1"/>
  <c r="BP5" i="39"/>
  <c r="BQ5" i="39" s="1"/>
  <c r="BP6" i="39"/>
  <c r="BQ6" i="39" s="1"/>
  <c r="X7" i="39"/>
  <c r="CN177" i="39"/>
  <c r="CO177" i="39" s="1"/>
  <c r="AR190" i="39"/>
  <c r="CN199" i="39"/>
  <c r="CO199" i="39" s="1"/>
  <c r="AR212" i="39"/>
  <c r="AS212" i="39" s="1"/>
  <c r="CN213" i="39"/>
  <c r="CO213" i="39" s="1"/>
  <c r="AR244" i="39"/>
  <c r="AS244" i="39" s="1"/>
  <c r="AR269" i="39"/>
  <c r="AU104" i="39"/>
  <c r="BS104" i="39" s="1"/>
  <c r="CQ104" i="39" s="1"/>
  <c r="BP120" i="39"/>
  <c r="BQ120" i="39" s="1"/>
  <c r="BP122" i="39"/>
  <c r="BQ122" i="39" s="1"/>
  <c r="X123" i="39"/>
  <c r="X152" i="39"/>
  <c r="BP152" i="39"/>
  <c r="BQ152" i="39" s="1"/>
  <c r="X153" i="39"/>
  <c r="BP164" i="39"/>
  <c r="BP173" i="39"/>
  <c r="X174" i="39"/>
  <c r="Y174" i="39" s="1"/>
  <c r="BP174" i="39"/>
  <c r="X175" i="39"/>
  <c r="Y175" i="39" s="1"/>
  <c r="BP175" i="39"/>
  <c r="BQ175" i="39" s="1"/>
  <c r="AU187" i="39"/>
  <c r="BS187" i="39" s="1"/>
  <c r="CQ187" i="39" s="1"/>
  <c r="X238" i="39"/>
  <c r="BP248" i="39"/>
  <c r="AU96" i="39"/>
  <c r="BS96" i="39" s="1"/>
  <c r="AU102" i="39"/>
  <c r="BS102" i="39" s="1"/>
  <c r="CQ102" i="39" s="1"/>
  <c r="AU105" i="39"/>
  <c r="BS105" i="39" s="1"/>
  <c r="CQ105" i="39" s="1"/>
  <c r="AU110" i="39"/>
  <c r="BS110" i="39" s="1"/>
  <c r="CQ110" i="39" s="1"/>
  <c r="X165" i="39"/>
  <c r="Y165" i="39" s="1"/>
  <c r="AU188" i="39"/>
  <c r="BS188" i="39" s="1"/>
  <c r="CQ188" i="39" s="1"/>
  <c r="AU191" i="39"/>
  <c r="BS191" i="39" s="1"/>
  <c r="CQ191" i="39" s="1"/>
  <c r="AU196" i="39"/>
  <c r="BS196" i="39" s="1"/>
  <c r="CQ196" i="39" s="1"/>
  <c r="AU197" i="39"/>
  <c r="BS197" i="39" s="1"/>
  <c r="CQ197" i="39" s="1"/>
  <c r="AU198" i="39"/>
  <c r="BS198" i="39" s="1"/>
  <c r="CQ198" i="39" s="1"/>
  <c r="AU211" i="39"/>
  <c r="BS211" i="39" s="1"/>
  <c r="CQ211" i="39" s="1"/>
  <c r="AU212" i="39"/>
  <c r="BS212" i="39" s="1"/>
  <c r="CQ212" i="39" s="1"/>
  <c r="AU214" i="39"/>
  <c r="BS214" i="39" s="1"/>
  <c r="CQ214" i="39" s="1"/>
  <c r="AU219" i="39"/>
  <c r="BS219" i="39" s="1"/>
  <c r="CQ219" i="39" s="1"/>
  <c r="AU220" i="39"/>
  <c r="BS220" i="39" s="1"/>
  <c r="CQ220" i="39" s="1"/>
  <c r="AU221" i="39"/>
  <c r="AU229" i="39"/>
  <c r="BS229" i="39" s="1"/>
  <c r="CQ229" i="39" s="1"/>
  <c r="AU232" i="39"/>
  <c r="BS232" i="39" s="1"/>
  <c r="CQ232" i="39" s="1"/>
  <c r="AU233" i="39"/>
  <c r="AU235" i="39"/>
  <c r="BS235" i="39" s="1"/>
  <c r="CQ235" i="39" s="1"/>
  <c r="AU236" i="39"/>
  <c r="BS236" i="39" s="1"/>
  <c r="CQ236" i="39" s="1"/>
  <c r="AU237" i="39"/>
  <c r="BS237" i="39" s="1"/>
  <c r="CQ237" i="39" s="1"/>
  <c r="AU253" i="39"/>
  <c r="BS253" i="39" s="1"/>
  <c r="BP52" i="39"/>
  <c r="BQ52" i="39" s="1"/>
  <c r="AR191" i="39"/>
  <c r="X231" i="39"/>
  <c r="BP259" i="39"/>
  <c r="BQ259" i="39" s="1"/>
  <c r="AR157" i="39"/>
  <c r="AS157" i="39" s="1"/>
  <c r="BP258" i="39"/>
  <c r="BQ258" i="39" s="1"/>
  <c r="CN269" i="39"/>
  <c r="CN158" i="39"/>
  <c r="CO158" i="39" s="1"/>
  <c r="X211" i="39"/>
  <c r="BP246" i="39"/>
  <c r="BQ246" i="39" s="1"/>
  <c r="AU6" i="39"/>
  <c r="BS6" i="39" s="1"/>
  <c r="CQ6" i="39" s="1"/>
  <c r="AU7" i="39"/>
  <c r="BS7" i="39" s="1"/>
  <c r="CQ7" i="39" s="1"/>
  <c r="AU23" i="39"/>
  <c r="BS23" i="39" s="1"/>
  <c r="CQ23" i="39" s="1"/>
  <c r="AU24" i="39"/>
  <c r="BS24" i="39" s="1"/>
  <c r="CQ24" i="39" s="1"/>
  <c r="AU25" i="39"/>
  <c r="BS25" i="39" s="1"/>
  <c r="AU32" i="39"/>
  <c r="BS32" i="39" s="1"/>
  <c r="CQ32" i="39" s="1"/>
  <c r="AU33" i="39"/>
  <c r="BS33" i="39" s="1"/>
  <c r="CQ33" i="39" s="1"/>
  <c r="AU34" i="39"/>
  <c r="BS34" i="39" s="1"/>
  <c r="CQ34" i="39" s="1"/>
  <c r="AU35" i="39"/>
  <c r="BS35" i="39" s="1"/>
  <c r="CQ35" i="39" s="1"/>
  <c r="X87" i="39"/>
  <c r="Y87" i="39" s="1"/>
  <c r="BP87" i="39"/>
  <c r="BQ87" i="39" s="1"/>
  <c r="X88" i="39"/>
  <c r="Y88" i="39" s="1"/>
  <c r="BP92" i="39"/>
  <c r="BQ92" i="39" s="1"/>
  <c r="BP103" i="39"/>
  <c r="BQ103" i="39" s="1"/>
  <c r="X104" i="39"/>
  <c r="Y104" i="39" s="1"/>
  <c r="BP179" i="39"/>
  <c r="BQ179" i="39" s="1"/>
  <c r="X181" i="39"/>
  <c r="X182" i="39"/>
  <c r="BP285" i="39"/>
  <c r="BQ285" i="39" s="1"/>
  <c r="BP290" i="39"/>
  <c r="BQ290" i="39" s="1"/>
  <c r="X117" i="39"/>
  <c r="X118" i="39"/>
  <c r="BP137" i="39"/>
  <c r="BP9" i="39"/>
  <c r="BQ9" i="39" s="1"/>
  <c r="BP17" i="39"/>
  <c r="BQ17" i="39" s="1"/>
  <c r="X29" i="39"/>
  <c r="Y29" i="39" s="1"/>
  <c r="BP29" i="39"/>
  <c r="BQ29" i="39" s="1"/>
  <c r="AU38" i="39"/>
  <c r="BS38" i="39" s="1"/>
  <c r="CQ38" i="39" s="1"/>
  <c r="AU46" i="39"/>
  <c r="AU59" i="39"/>
  <c r="BS59" i="39" s="1"/>
  <c r="CQ59" i="39" s="1"/>
  <c r="AU60" i="39"/>
  <c r="BS60" i="39" s="1"/>
  <c r="CQ60" i="39" s="1"/>
  <c r="AU62" i="39"/>
  <c r="BS62" i="39" s="1"/>
  <c r="CQ62" i="39" s="1"/>
  <c r="AU70" i="39"/>
  <c r="BS70" i="39" s="1"/>
  <c r="CQ70" i="39" s="1"/>
  <c r="AU71" i="39"/>
  <c r="BS71" i="39" s="1"/>
  <c r="CQ71" i="39" s="1"/>
  <c r="AU72" i="39"/>
  <c r="BS72" i="39" s="1"/>
  <c r="CQ72" i="39" s="1"/>
  <c r="AU73" i="39"/>
  <c r="BS73" i="39" s="1"/>
  <c r="CQ73" i="39" s="1"/>
  <c r="AU74" i="39"/>
  <c r="BS74" i="39" s="1"/>
  <c r="CQ74" i="39" s="1"/>
  <c r="BP146" i="39"/>
  <c r="BQ146" i="39" s="1"/>
  <c r="CN258" i="39"/>
  <c r="CO258" i="39" s="1"/>
  <c r="AR263" i="39"/>
  <c r="AS263" i="39" s="1"/>
  <c r="AR268" i="39"/>
  <c r="AR283" i="39"/>
  <c r="AS283" i="39" s="1"/>
  <c r="CN36" i="39"/>
  <c r="CR36" i="39" s="1"/>
  <c r="CS36" i="39" s="1"/>
  <c r="AR37" i="39"/>
  <c r="AS37" i="39" s="1"/>
  <c r="AR60" i="39"/>
  <c r="AS60" i="39" s="1"/>
  <c r="CN61" i="39"/>
  <c r="CO61" i="39" s="1"/>
  <c r="CN72" i="39"/>
  <c r="CO72" i="39" s="1"/>
  <c r="AR83" i="39"/>
  <c r="AS83" i="39" s="1"/>
  <c r="AR84" i="39"/>
  <c r="AS84" i="39" s="1"/>
  <c r="CN84" i="39"/>
  <c r="CO84" i="39" s="1"/>
  <c r="AR91" i="39"/>
  <c r="AS91" i="39" s="1"/>
  <c r="AR276" i="39"/>
  <c r="AS276" i="39" s="1"/>
  <c r="CN277" i="39"/>
  <c r="CO277" i="39" s="1"/>
  <c r="CN287" i="39"/>
  <c r="CO287" i="39" s="1"/>
  <c r="AR9" i="39"/>
  <c r="CN25" i="39"/>
  <c r="CO25" i="39" s="1"/>
  <c r="CN33" i="39"/>
  <c r="CO33" i="39" s="1"/>
  <c r="AR121" i="39"/>
  <c r="CN121" i="39"/>
  <c r="CO121" i="39" s="1"/>
  <c r="CN126" i="39"/>
  <c r="CO126" i="39" s="1"/>
  <c r="AR127" i="39"/>
  <c r="AS127" i="39" s="1"/>
  <c r="CN127" i="39"/>
  <c r="CO127" i="39" s="1"/>
  <c r="AR129" i="39"/>
  <c r="CN137" i="39"/>
  <c r="CO137" i="39" s="1"/>
  <c r="AR140" i="39"/>
  <c r="AS140" i="39" s="1"/>
  <c r="AR143" i="39"/>
  <c r="CN143" i="39"/>
  <c r="CO143" i="39" s="1"/>
  <c r="CN144" i="39"/>
  <c r="CO144" i="39" s="1"/>
  <c r="AR153" i="39"/>
  <c r="AS153" i="39" s="1"/>
  <c r="CN153" i="39"/>
  <c r="CO153" i="39" s="1"/>
  <c r="CN160" i="39"/>
  <c r="CO160" i="39" s="1"/>
  <c r="CN164" i="39"/>
  <c r="CO164" i="39" s="1"/>
  <c r="CN166" i="39"/>
  <c r="CO166" i="39" s="1"/>
  <c r="CN167" i="39"/>
  <c r="CO167" i="39" s="1"/>
  <c r="AR169" i="39"/>
  <c r="AS169" i="39" s="1"/>
  <c r="AR172" i="39"/>
  <c r="AS172" i="39" s="1"/>
  <c r="CN7" i="39"/>
  <c r="CN8" i="39"/>
  <c r="CO8" i="39" s="1"/>
  <c r="AR33" i="39"/>
  <c r="AS33" i="39" s="1"/>
  <c r="BP217" i="39"/>
  <c r="BQ217" i="39" s="1"/>
  <c r="X225" i="39"/>
  <c r="Y225" i="39" s="1"/>
  <c r="X262" i="39"/>
  <c r="Y262" i="39" s="1"/>
  <c r="BP265" i="39"/>
  <c r="BQ265" i="39" s="1"/>
  <c r="BP266" i="39"/>
  <c r="BQ266" i="39" s="1"/>
  <c r="X267" i="39"/>
  <c r="CN218" i="39"/>
  <c r="CO218" i="39" s="1"/>
  <c r="CN219" i="39"/>
  <c r="CO219" i="39" s="1"/>
  <c r="AR220" i="39"/>
  <c r="AS220" i="39" s="1"/>
  <c r="CN221" i="39"/>
  <c r="CO221" i="39" s="1"/>
  <c r="AR222" i="39"/>
  <c r="X176" i="39"/>
  <c r="Y176" i="39" s="1"/>
  <c r="AR25" i="39"/>
  <c r="AS25" i="39" s="1"/>
  <c r="AR34" i="39"/>
  <c r="AS34" i="39" s="1"/>
  <c r="CN34" i="39"/>
  <c r="CO34" i="39" s="1"/>
  <c r="AU133" i="39"/>
  <c r="BS133" i="39" s="1"/>
  <c r="CQ133" i="39" s="1"/>
  <c r="CN184" i="39"/>
  <c r="CO184" i="39" s="1"/>
  <c r="CN188" i="39"/>
  <c r="CO188" i="39" s="1"/>
  <c r="AU217" i="39"/>
  <c r="BS217" i="39" s="1"/>
  <c r="CQ217" i="39" s="1"/>
  <c r="AR227" i="39"/>
  <c r="AS227" i="39" s="1"/>
  <c r="AR231" i="39"/>
  <c r="AS231" i="39" s="1"/>
  <c r="AR233" i="39"/>
  <c r="AS233" i="39" s="1"/>
  <c r="CN233" i="39"/>
  <c r="CO233" i="39" s="1"/>
  <c r="AR234" i="39"/>
  <c r="AS234" i="39" s="1"/>
  <c r="CN257" i="39"/>
  <c r="CO257" i="39" s="1"/>
  <c r="AU261" i="39"/>
  <c r="AU266" i="39"/>
  <c r="BS266" i="39" s="1"/>
  <c r="CQ266" i="39" s="1"/>
  <c r="AU267" i="39"/>
  <c r="BS267" i="39" s="1"/>
  <c r="CQ267" i="39" s="1"/>
  <c r="X275" i="39"/>
  <c r="BP287" i="39"/>
  <c r="BQ287" i="39" s="1"/>
  <c r="BP169" i="39"/>
  <c r="BQ169" i="39" s="1"/>
  <c r="BP74" i="39"/>
  <c r="BQ74" i="39" s="1"/>
  <c r="BP77" i="39"/>
  <c r="BQ77" i="39" s="1"/>
  <c r="BP85" i="39"/>
  <c r="BQ85" i="39" s="1"/>
  <c r="CN21" i="39"/>
  <c r="CO21" i="39" s="1"/>
  <c r="AR38" i="39"/>
  <c r="AS38" i="39" s="1"/>
  <c r="AR43" i="39"/>
  <c r="AS43" i="39" s="1"/>
  <c r="AU75" i="39"/>
  <c r="BS75" i="39" s="1"/>
  <c r="CQ75" i="39" s="1"/>
  <c r="AU76" i="39"/>
  <c r="BS76" i="39" s="1"/>
  <c r="CQ76" i="39" s="1"/>
  <c r="AU78" i="39"/>
  <c r="BS78" i="39" s="1"/>
  <c r="CQ78" i="39" s="1"/>
  <c r="AU80" i="39"/>
  <c r="BS80" i="39" s="1"/>
  <c r="CQ80" i="39" s="1"/>
  <c r="AU81" i="39"/>
  <c r="BS81" i="39" s="1"/>
  <c r="CQ81" i="39" s="1"/>
  <c r="AU82" i="39"/>
  <c r="BS82" i="39" s="1"/>
  <c r="CQ82" i="39" s="1"/>
  <c r="AU85" i="39"/>
  <c r="BS85" i="39" s="1"/>
  <c r="CQ85" i="39" s="1"/>
  <c r="AU89" i="39"/>
  <c r="BS89" i="39" s="1"/>
  <c r="CQ89" i="39" s="1"/>
  <c r="AU90" i="39"/>
  <c r="BS90" i="39" s="1"/>
  <c r="CQ90" i="39" s="1"/>
  <c r="AU91" i="39"/>
  <c r="BS91" i="39" s="1"/>
  <c r="CQ91" i="39" s="1"/>
  <c r="AU92" i="39"/>
  <c r="BS92" i="39" s="1"/>
  <c r="CQ92" i="39" s="1"/>
  <c r="CN156" i="39"/>
  <c r="CN172" i="39"/>
  <c r="CO172" i="39" s="1"/>
  <c r="AR175" i="39"/>
  <c r="AS175" i="39" s="1"/>
  <c r="AU277" i="39"/>
  <c r="BS277" i="39" s="1"/>
  <c r="CQ277" i="39" s="1"/>
  <c r="AU278" i="39"/>
  <c r="BS278" i="39" s="1"/>
  <c r="CQ278" i="39" s="1"/>
  <c r="AU279" i="39"/>
  <c r="BS279" i="39" s="1"/>
  <c r="CQ279" i="39" s="1"/>
  <c r="AU280" i="39"/>
  <c r="BS280" i="39" s="1"/>
  <c r="CQ280" i="39" s="1"/>
  <c r="AU281" i="39"/>
  <c r="BS281" i="39" s="1"/>
  <c r="CQ281" i="39" s="1"/>
  <c r="AU282" i="39"/>
  <c r="AU287" i="39"/>
  <c r="AU290" i="39"/>
  <c r="BS290" i="39" s="1"/>
  <c r="CQ290" i="39" s="1"/>
  <c r="AU291" i="39"/>
  <c r="BS291" i="39" s="1"/>
  <c r="CQ291" i="39" s="1"/>
  <c r="AU293" i="39"/>
  <c r="BS293" i="39" s="1"/>
  <c r="CQ293" i="39" s="1"/>
  <c r="AU294" i="39"/>
  <c r="BS294" i="39" s="1"/>
  <c r="CQ294" i="39" s="1"/>
  <c r="X169" i="39"/>
  <c r="Y169" i="39" s="1"/>
  <c r="AR124" i="39"/>
  <c r="Y7" i="39"/>
  <c r="AQ295" i="39"/>
  <c r="AU21" i="39"/>
  <c r="BS21" i="39" s="1"/>
  <c r="CQ21" i="39" s="1"/>
  <c r="X119" i="39"/>
  <c r="BP162" i="39"/>
  <c r="BQ162" i="39" s="1"/>
  <c r="X83" i="39"/>
  <c r="BP38" i="39"/>
  <c r="BQ38" i="39" s="1"/>
  <c r="X41" i="39"/>
  <c r="BP41" i="39"/>
  <c r="BQ41" i="39" s="1"/>
  <c r="X42" i="39"/>
  <c r="Y42" i="39" s="1"/>
  <c r="X43" i="39"/>
  <c r="Y43" i="39" s="1"/>
  <c r="BP44" i="39"/>
  <c r="BQ44" i="39" s="1"/>
  <c r="X45" i="39"/>
  <c r="Y45" i="39" s="1"/>
  <c r="AU51" i="39"/>
  <c r="BS51" i="39" s="1"/>
  <c r="CQ51" i="39" s="1"/>
  <c r="AR80" i="39"/>
  <c r="AS80" i="39" s="1"/>
  <c r="AR107" i="39"/>
  <c r="AS107" i="39" s="1"/>
  <c r="CN107" i="39"/>
  <c r="CO107" i="39" s="1"/>
  <c r="AR109" i="39"/>
  <c r="AS109" i="39" s="1"/>
  <c r="AR110" i="39"/>
  <c r="AS110" i="39" s="1"/>
  <c r="AU113" i="39"/>
  <c r="BS113" i="39" s="1"/>
  <c r="CQ113" i="39" s="1"/>
  <c r="AU117" i="39"/>
  <c r="BS117" i="39" s="1"/>
  <c r="CQ117" i="39" s="1"/>
  <c r="AU118" i="39"/>
  <c r="BS118" i="39" s="1"/>
  <c r="CQ118" i="39" s="1"/>
  <c r="AU120" i="39"/>
  <c r="BS120" i="39" s="1"/>
  <c r="CQ120" i="39" s="1"/>
  <c r="BP144" i="39"/>
  <c r="BQ144" i="39" s="1"/>
  <c r="X145" i="39"/>
  <c r="X147" i="39"/>
  <c r="Y147" i="39" s="1"/>
  <c r="X192" i="39"/>
  <c r="X194" i="39"/>
  <c r="Y194" i="39" s="1"/>
  <c r="X195" i="39"/>
  <c r="Y195" i="39" s="1"/>
  <c r="BP195" i="39"/>
  <c r="BQ195" i="39" s="1"/>
  <c r="AU199" i="39"/>
  <c r="BS199" i="39" s="1"/>
  <c r="CQ199" i="39" s="1"/>
  <c r="AU207" i="39"/>
  <c r="BS207" i="39" s="1"/>
  <c r="CQ207" i="39" s="1"/>
  <c r="CN216" i="39"/>
  <c r="X233" i="39"/>
  <c r="Y233" i="39" s="1"/>
  <c r="X234" i="39"/>
  <c r="BP234" i="39"/>
  <c r="BQ234" i="39" s="1"/>
  <c r="AU242" i="39"/>
  <c r="BS242" i="39" s="1"/>
  <c r="CQ242" i="39" s="1"/>
  <c r="AU244" i="39"/>
  <c r="BS244" i="39" s="1"/>
  <c r="CQ244" i="39" s="1"/>
  <c r="CN280" i="39"/>
  <c r="CO280" i="39" s="1"/>
  <c r="AR293" i="39"/>
  <c r="AS293" i="39" s="1"/>
  <c r="AR294" i="39"/>
  <c r="AS294" i="39" s="1"/>
  <c r="CN294" i="39"/>
  <c r="CO294" i="39" s="1"/>
  <c r="BP163" i="39"/>
  <c r="BQ163" i="39" s="1"/>
  <c r="BP166" i="39"/>
  <c r="BQ166" i="39" s="1"/>
  <c r="BP21" i="39"/>
  <c r="BQ21" i="39" s="1"/>
  <c r="X34" i="39"/>
  <c r="BP34" i="39"/>
  <c r="BQ34" i="39" s="1"/>
  <c r="BP35" i="39"/>
  <c r="BQ35" i="39" s="1"/>
  <c r="BP47" i="39"/>
  <c r="BQ47" i="39" s="1"/>
  <c r="AR112" i="39"/>
  <c r="AS112" i="39" s="1"/>
  <c r="CN112" i="39"/>
  <c r="AR119" i="39"/>
  <c r="AS119" i="39" s="1"/>
  <c r="CN119" i="39"/>
  <c r="CO119" i="39" s="1"/>
  <c r="BP147" i="39"/>
  <c r="BQ147" i="39" s="1"/>
  <c r="BP182" i="39"/>
  <c r="BQ182" i="39" s="1"/>
  <c r="X188" i="39"/>
  <c r="Y188" i="39" s="1"/>
  <c r="BP201" i="39"/>
  <c r="BQ201" i="39" s="1"/>
  <c r="BP202" i="39"/>
  <c r="BQ202" i="39" s="1"/>
  <c r="X204" i="39"/>
  <c r="BP207" i="39"/>
  <c r="BQ207" i="39" s="1"/>
  <c r="BP208" i="39"/>
  <c r="BQ208" i="39" s="1"/>
  <c r="BP209" i="39"/>
  <c r="BQ209" i="39" s="1"/>
  <c r="X242" i="39"/>
  <c r="Y242" i="39" s="1"/>
  <c r="CO269" i="39"/>
  <c r="BP8" i="39"/>
  <c r="BQ8" i="39" s="1"/>
  <c r="BP11" i="39"/>
  <c r="BQ11" i="39" s="1"/>
  <c r="X12" i="39"/>
  <c r="Y12" i="39" s="1"/>
  <c r="BP13" i="39"/>
  <c r="BQ13" i="39" s="1"/>
  <c r="X14" i="39"/>
  <c r="Y14" i="39" s="1"/>
  <c r="X18" i="39"/>
  <c r="AR30" i="39"/>
  <c r="AS30" i="39" s="1"/>
  <c r="CN30" i="39"/>
  <c r="CO30" i="39" s="1"/>
  <c r="AR31" i="39"/>
  <c r="CN31" i="39"/>
  <c r="CO31" i="39" s="1"/>
  <c r="AU40" i="39"/>
  <c r="BS40" i="39" s="1"/>
  <c r="CQ40" i="39" s="1"/>
  <c r="AU41" i="39"/>
  <c r="BS41" i="39" s="1"/>
  <c r="CQ41" i="39" s="1"/>
  <c r="AU42" i="39"/>
  <c r="BS42" i="39" s="1"/>
  <c r="CQ42" i="39" s="1"/>
  <c r="AU43" i="39"/>
  <c r="BS43" i="39" s="1"/>
  <c r="CQ43" i="39" s="1"/>
  <c r="AU44" i="39"/>
  <c r="BS44" i="39" s="1"/>
  <c r="CQ44" i="39" s="1"/>
  <c r="AU45" i="39"/>
  <c r="BS45" i="39" s="1"/>
  <c r="CQ45" i="39" s="1"/>
  <c r="CN104" i="39"/>
  <c r="CO104" i="39" s="1"/>
  <c r="X154" i="39"/>
  <c r="Y154" i="39" s="1"/>
  <c r="BP154" i="39"/>
  <c r="BQ154" i="39" s="1"/>
  <c r="BP155" i="39"/>
  <c r="BQ155" i="39" s="1"/>
  <c r="X156" i="39"/>
  <c r="X224" i="39"/>
  <c r="BP15" i="39"/>
  <c r="BQ15" i="39" s="1"/>
  <c r="X16" i="39"/>
  <c r="Y16" i="39" s="1"/>
  <c r="X22" i="39"/>
  <c r="Y22" i="39" s="1"/>
  <c r="BP22" i="39"/>
  <c r="BQ22" i="39" s="1"/>
  <c r="X23" i="39"/>
  <c r="Y23" i="39" s="1"/>
  <c r="X86" i="39"/>
  <c r="Y86" i="39" s="1"/>
  <c r="AU88" i="39"/>
  <c r="BS88" i="39" s="1"/>
  <c r="BS162" i="39"/>
  <c r="CQ162" i="39" s="1"/>
  <c r="AU164" i="39"/>
  <c r="BS164" i="39" s="1"/>
  <c r="CQ164" i="39" s="1"/>
  <c r="X210" i="39"/>
  <c r="BP210" i="39"/>
  <c r="BQ210" i="39" s="1"/>
  <c r="BP212" i="39"/>
  <c r="BQ212" i="39" s="1"/>
  <c r="BP288" i="39"/>
  <c r="BQ288" i="39" s="1"/>
  <c r="AR5" i="39"/>
  <c r="AS5" i="39" s="1"/>
  <c r="CN5" i="39"/>
  <c r="CO5" i="39" s="1"/>
  <c r="AU8" i="39"/>
  <c r="BS8" i="39" s="1"/>
  <c r="CQ8" i="39" s="1"/>
  <c r="AU11" i="39"/>
  <c r="BS11" i="39" s="1"/>
  <c r="CQ11" i="39" s="1"/>
  <c r="AU13" i="39"/>
  <c r="BS13" i="39" s="1"/>
  <c r="CQ13" i="39" s="1"/>
  <c r="AU15" i="39"/>
  <c r="BS15" i="39" s="1"/>
  <c r="CQ15" i="39" s="1"/>
  <c r="AU16" i="39"/>
  <c r="AU19" i="39"/>
  <c r="BS19" i="39" s="1"/>
  <c r="CQ19" i="39" s="1"/>
  <c r="X27" i="39"/>
  <c r="Y27" i="39" s="1"/>
  <c r="BP27" i="39"/>
  <c r="BQ27" i="39" s="1"/>
  <c r="X28" i="39"/>
  <c r="Y28" i="39" s="1"/>
  <c r="AU31" i="39"/>
  <c r="BS31" i="39" s="1"/>
  <c r="CQ31" i="39" s="1"/>
  <c r="AU64" i="39"/>
  <c r="BS64" i="39" s="1"/>
  <c r="CQ64" i="39" s="1"/>
  <c r="AU112" i="39"/>
  <c r="BS112" i="39" s="1"/>
  <c r="AU157" i="39"/>
  <c r="BS157" i="39" s="1"/>
  <c r="CQ157" i="39" s="1"/>
  <c r="AU228" i="39"/>
  <c r="BS228" i="39" s="1"/>
  <c r="CQ228" i="39" s="1"/>
  <c r="AS9" i="39"/>
  <c r="CN9" i="39"/>
  <c r="CO9" i="39" s="1"/>
  <c r="AR10" i="39"/>
  <c r="AS10" i="39" s="1"/>
  <c r="CN12" i="39"/>
  <c r="CO12" i="39" s="1"/>
  <c r="AR16" i="39"/>
  <c r="AS16" i="39" s="1"/>
  <c r="AR17" i="39"/>
  <c r="AS17" i="39" s="1"/>
  <c r="AR18" i="39"/>
  <c r="AS18" i="39" s="1"/>
  <c r="X30" i="39"/>
  <c r="BP32" i="39"/>
  <c r="BQ32" i="39" s="1"/>
  <c r="X37" i="39"/>
  <c r="Y37" i="39" s="1"/>
  <c r="AU125" i="39"/>
  <c r="BS125" i="39" s="1"/>
  <c r="CQ125" i="39" s="1"/>
  <c r="AR145" i="39"/>
  <c r="AS145" i="39" s="1"/>
  <c r="AR23" i="39"/>
  <c r="AS23" i="39" s="1"/>
  <c r="AR54" i="39"/>
  <c r="AS54" i="39" s="1"/>
  <c r="AU284" i="39"/>
  <c r="BS284" i="39" s="1"/>
  <c r="CQ284" i="39" s="1"/>
  <c r="AU285" i="39"/>
  <c r="BS285" i="39" s="1"/>
  <c r="CQ285" i="39" s="1"/>
  <c r="CQ96" i="39"/>
  <c r="AR21" i="39"/>
  <c r="AS21" i="39" s="1"/>
  <c r="CN23" i="39"/>
  <c r="CO23" i="39" s="1"/>
  <c r="AU26" i="39"/>
  <c r="BS26" i="39" s="1"/>
  <c r="CQ26" i="39" s="1"/>
  <c r="AU27" i="39"/>
  <c r="BS27" i="39" s="1"/>
  <c r="CQ27" i="39" s="1"/>
  <c r="AU29" i="39"/>
  <c r="BS29" i="39" s="1"/>
  <c r="CQ29" i="39" s="1"/>
  <c r="X44" i="39"/>
  <c r="BS141" i="39"/>
  <c r="CQ141" i="39" s="1"/>
  <c r="AU209" i="39"/>
  <c r="BS209" i="39" s="1"/>
  <c r="CQ209" i="39" s="1"/>
  <c r="CN236" i="39"/>
  <c r="CO236" i="39" s="1"/>
  <c r="AU240" i="39"/>
  <c r="BS240" i="39" s="1"/>
  <c r="CQ240" i="39" s="1"/>
  <c r="AU246" i="39"/>
  <c r="BS246" i="39" s="1"/>
  <c r="CQ246" i="39" s="1"/>
  <c r="AU247" i="39"/>
  <c r="AU248" i="39"/>
  <c r="BS248" i="39" s="1"/>
  <c r="CQ248" i="39" s="1"/>
  <c r="AU249" i="39"/>
  <c r="BS249" i="39" s="1"/>
  <c r="CQ249" i="39" s="1"/>
  <c r="BP88" i="39"/>
  <c r="BQ88" i="39" s="1"/>
  <c r="BP95" i="39"/>
  <c r="BQ95" i="39" s="1"/>
  <c r="X96" i="39"/>
  <c r="AR164" i="39"/>
  <c r="CN178" i="39"/>
  <c r="CO178" i="39" s="1"/>
  <c r="AR179" i="39"/>
  <c r="AS179" i="39" s="1"/>
  <c r="CN181" i="39"/>
  <c r="CO181" i="39" s="1"/>
  <c r="BP196" i="39"/>
  <c r="BQ196" i="39" s="1"/>
  <c r="BP199" i="39"/>
  <c r="BQ199" i="39" s="1"/>
  <c r="BP203" i="39"/>
  <c r="BQ203" i="39" s="1"/>
  <c r="BP204" i="39"/>
  <c r="BQ204" i="39" s="1"/>
  <c r="X205" i="39"/>
  <c r="AU218" i="39"/>
  <c r="BS218" i="39" s="1"/>
  <c r="CQ218" i="39" s="1"/>
  <c r="X219" i="39"/>
  <c r="X230" i="39"/>
  <c r="CN238" i="39"/>
  <c r="CO238" i="39" s="1"/>
  <c r="AR239" i="39"/>
  <c r="AS239" i="39" s="1"/>
  <c r="CN247" i="39"/>
  <c r="CO247" i="39" s="1"/>
  <c r="AR249" i="39"/>
  <c r="AS249" i="39" s="1"/>
  <c r="CN253" i="39"/>
  <c r="AR254" i="39"/>
  <c r="AR255" i="39"/>
  <c r="CN256" i="39"/>
  <c r="CO256" i="39" s="1"/>
  <c r="X269" i="39"/>
  <c r="BP269" i="39"/>
  <c r="BQ269" i="39" s="1"/>
  <c r="BP270" i="39"/>
  <c r="BQ270" i="39" s="1"/>
  <c r="X271" i="39"/>
  <c r="Y271" i="39" s="1"/>
  <c r="X272" i="39"/>
  <c r="BP273" i="39"/>
  <c r="BQ273" i="39" s="1"/>
  <c r="X274" i="39"/>
  <c r="BP274" i="39"/>
  <c r="BQ274" i="39" s="1"/>
  <c r="CN282" i="39"/>
  <c r="CO282" i="39" s="1"/>
  <c r="X53" i="39"/>
  <c r="CN62" i="39"/>
  <c r="CO62" i="39" s="1"/>
  <c r="AR65" i="39"/>
  <c r="AS65" i="39" s="1"/>
  <c r="CN65" i="39"/>
  <c r="CO65" i="39" s="1"/>
  <c r="CN75" i="39"/>
  <c r="CO75" i="39" s="1"/>
  <c r="CN76" i="39"/>
  <c r="CN82" i="39"/>
  <c r="CO82" i="39" s="1"/>
  <c r="BP100" i="39"/>
  <c r="BQ100" i="39" s="1"/>
  <c r="X101" i="39"/>
  <c r="Y101" i="39" s="1"/>
  <c r="CN114" i="39"/>
  <c r="CO114" i="39" s="1"/>
  <c r="X129" i="39"/>
  <c r="AV129" i="39" s="1"/>
  <c r="BP131" i="39"/>
  <c r="BQ131" i="39" s="1"/>
  <c r="X133" i="39"/>
  <c r="BP133" i="39"/>
  <c r="BQ133" i="39" s="1"/>
  <c r="BP134" i="39"/>
  <c r="BQ134" i="39" s="1"/>
  <c r="X135" i="39"/>
  <c r="Y135" i="39" s="1"/>
  <c r="AR148" i="39"/>
  <c r="AS148" i="39" s="1"/>
  <c r="BP157" i="39"/>
  <c r="BQ157" i="39" s="1"/>
  <c r="X159" i="39"/>
  <c r="Y159" i="39" s="1"/>
  <c r="CN169" i="39"/>
  <c r="CO169" i="39" s="1"/>
  <c r="CN179" i="39"/>
  <c r="CO179" i="39" s="1"/>
  <c r="CN182" i="39"/>
  <c r="CO182" i="39" s="1"/>
  <c r="AR187" i="39"/>
  <c r="AS187" i="39" s="1"/>
  <c r="CN187" i="39"/>
  <c r="CO187" i="39" s="1"/>
  <c r="X206" i="39"/>
  <c r="BP229" i="39"/>
  <c r="BQ229" i="39" s="1"/>
  <c r="BP231" i="39"/>
  <c r="BQ231" i="39" s="1"/>
  <c r="X232" i="39"/>
  <c r="Y232" i="39" s="1"/>
  <c r="CN250" i="39"/>
  <c r="CO250" i="39" s="1"/>
  <c r="CN252" i="39"/>
  <c r="CO252" i="39" s="1"/>
  <c r="AR253" i="39"/>
  <c r="AS253" i="39" s="1"/>
  <c r="X266" i="39"/>
  <c r="Y266" i="39" s="1"/>
  <c r="BP277" i="39"/>
  <c r="AR285" i="39"/>
  <c r="AS285" i="39" s="1"/>
  <c r="CN290" i="39"/>
  <c r="CO290" i="39" s="1"/>
  <c r="AR291" i="39"/>
  <c r="AS291" i="39" s="1"/>
  <c r="CN37" i="39"/>
  <c r="CO37" i="39" s="1"/>
  <c r="AU47" i="39"/>
  <c r="BS47" i="39" s="1"/>
  <c r="CQ47" i="39" s="1"/>
  <c r="AU48" i="39"/>
  <c r="AU49" i="39"/>
  <c r="BS49" i="39" s="1"/>
  <c r="CQ49" i="39" s="1"/>
  <c r="BP61" i="39"/>
  <c r="BQ61" i="39" s="1"/>
  <c r="X64" i="39"/>
  <c r="Y64" i="39" s="1"/>
  <c r="AU67" i="39"/>
  <c r="BS67" i="39" s="1"/>
  <c r="CQ67" i="39" s="1"/>
  <c r="CN78" i="39"/>
  <c r="CO78" i="39" s="1"/>
  <c r="CN91" i="39"/>
  <c r="CO91" i="39" s="1"/>
  <c r="X109" i="39"/>
  <c r="AU115" i="39"/>
  <c r="BS115" i="39" s="1"/>
  <c r="CQ115" i="39" s="1"/>
  <c r="AS129" i="39"/>
  <c r="X142" i="39"/>
  <c r="Y142" i="39" s="1"/>
  <c r="AR151" i="39"/>
  <c r="AS151" i="39" s="1"/>
  <c r="BQ164" i="39"/>
  <c r="BQ173" i="39"/>
  <c r="BQ174" i="39"/>
  <c r="CN183" i="39"/>
  <c r="CO183" i="39" s="1"/>
  <c r="CN192" i="39"/>
  <c r="CO192" i="39" s="1"/>
  <c r="CN194" i="39"/>
  <c r="CO194" i="39" s="1"/>
  <c r="AR195" i="39"/>
  <c r="AS195" i="39" s="1"/>
  <c r="AR198" i="39"/>
  <c r="AS198" i="39" s="1"/>
  <c r="AR210" i="39"/>
  <c r="AS210" i="39" s="1"/>
  <c r="AR216" i="39"/>
  <c r="AS216" i="39" s="1"/>
  <c r="CN217" i="39"/>
  <c r="CO217" i="39" s="1"/>
  <c r="BP232" i="39"/>
  <c r="BQ232" i="39" s="1"/>
  <c r="BP242" i="39"/>
  <c r="BQ242" i="39" s="1"/>
  <c r="X243" i="39"/>
  <c r="Y243" i="39" s="1"/>
  <c r="AU255" i="39"/>
  <c r="BS255" i="39" s="1"/>
  <c r="CQ255" i="39" s="1"/>
  <c r="CN268" i="39"/>
  <c r="CO268" i="39" s="1"/>
  <c r="AU270" i="39"/>
  <c r="BS270" i="39" s="1"/>
  <c r="CQ270" i="39" s="1"/>
  <c r="AU272" i="39"/>
  <c r="BS272" i="39" s="1"/>
  <c r="CQ272" i="39" s="1"/>
  <c r="AU273" i="39"/>
  <c r="BS273" i="39" s="1"/>
  <c r="CQ273" i="39" s="1"/>
  <c r="AU275" i="39"/>
  <c r="BS275" i="39" s="1"/>
  <c r="CQ275" i="39" s="1"/>
  <c r="BP280" i="39"/>
  <c r="BQ280" i="39" s="1"/>
  <c r="BP286" i="39"/>
  <c r="BQ286" i="39" s="1"/>
  <c r="CN293" i="39"/>
  <c r="CO293" i="39" s="1"/>
  <c r="CN48" i="39"/>
  <c r="CO48" i="39" s="1"/>
  <c r="AU54" i="39"/>
  <c r="BS54" i="39" s="1"/>
  <c r="CQ54" i="39" s="1"/>
  <c r="AU55" i="39"/>
  <c r="BS55" i="39" s="1"/>
  <c r="CQ55" i="39" s="1"/>
  <c r="AU57" i="39"/>
  <c r="BS57" i="39" s="1"/>
  <c r="CQ57" i="39" s="1"/>
  <c r="BP64" i="39"/>
  <c r="BQ64" i="39" s="1"/>
  <c r="X65" i="39"/>
  <c r="Y65" i="39" s="1"/>
  <c r="BP65" i="39"/>
  <c r="BQ65" i="39" s="1"/>
  <c r="X66" i="39"/>
  <c r="Y66" i="39" s="1"/>
  <c r="BP67" i="39"/>
  <c r="BQ67" i="39" s="1"/>
  <c r="BP68" i="39"/>
  <c r="BQ68" i="39" s="1"/>
  <c r="X69" i="39"/>
  <c r="BP70" i="39"/>
  <c r="BQ70" i="39" s="1"/>
  <c r="BP71" i="39"/>
  <c r="BQ71" i="39" s="1"/>
  <c r="AU77" i="39"/>
  <c r="BS77" i="39" s="1"/>
  <c r="CQ77" i="39" s="1"/>
  <c r="AR85" i="39"/>
  <c r="AS85" i="39" s="1"/>
  <c r="AU99" i="39"/>
  <c r="BS99" i="39" s="1"/>
  <c r="CQ99" i="39" s="1"/>
  <c r="AU100" i="39"/>
  <c r="BS100" i="39" s="1"/>
  <c r="CQ100" i="39" s="1"/>
  <c r="X114" i="39"/>
  <c r="Y114" i="39" s="1"/>
  <c r="BP114" i="39"/>
  <c r="BQ114" i="39" s="1"/>
  <c r="BP115" i="39"/>
  <c r="BQ115" i="39" s="1"/>
  <c r="X116" i="39"/>
  <c r="Y116" i="39" s="1"/>
  <c r="BP116" i="39"/>
  <c r="BQ116" i="39" s="1"/>
  <c r="AR131" i="39"/>
  <c r="CN131" i="39"/>
  <c r="CO131" i="39" s="1"/>
  <c r="AU135" i="39"/>
  <c r="BS135" i="39" s="1"/>
  <c r="CQ135" i="39" s="1"/>
  <c r="AU136" i="39"/>
  <c r="BS136" i="39" s="1"/>
  <c r="CQ136" i="39" s="1"/>
  <c r="X146" i="39"/>
  <c r="Y146" i="39" s="1"/>
  <c r="CN151" i="39"/>
  <c r="CO151" i="39" s="1"/>
  <c r="X178" i="39"/>
  <c r="BP178" i="39"/>
  <c r="BQ178" i="39" s="1"/>
  <c r="X180" i="39"/>
  <c r="Y180" i="39" s="1"/>
  <c r="CN191" i="39"/>
  <c r="CO191" i="39" s="1"/>
  <c r="AR202" i="39"/>
  <c r="AS202" i="39" s="1"/>
  <c r="CN207" i="39"/>
  <c r="CO207" i="39" s="1"/>
  <c r="CN215" i="39"/>
  <c r="CO215" i="39" s="1"/>
  <c r="CN224" i="39"/>
  <c r="CO224" i="39" s="1"/>
  <c r="CN226" i="39"/>
  <c r="CO226" i="39" s="1"/>
  <c r="BP235" i="39"/>
  <c r="BQ248" i="39"/>
  <c r="X251" i="39"/>
  <c r="Y251" i="39" s="1"/>
  <c r="X254" i="39"/>
  <c r="Y254" i="39" s="1"/>
  <c r="AU258" i="39"/>
  <c r="BS258" i="39" s="1"/>
  <c r="CQ258" i="39" s="1"/>
  <c r="AS268" i="39"/>
  <c r="CN270" i="39"/>
  <c r="CO270" i="39" s="1"/>
  <c r="AR271" i="39"/>
  <c r="AS271" i="39" s="1"/>
  <c r="AR272" i="39"/>
  <c r="AS272" i="39" s="1"/>
  <c r="CN275" i="39"/>
  <c r="CO275" i="39" s="1"/>
  <c r="AU292" i="39"/>
  <c r="BS292" i="39" s="1"/>
  <c r="CQ292" i="39" s="1"/>
  <c r="CN32" i="39"/>
  <c r="CO32" i="39" s="1"/>
  <c r="AR46" i="39"/>
  <c r="AS46" i="39" s="1"/>
  <c r="AR48" i="39"/>
  <c r="AS48" i="39" s="1"/>
  <c r="CN51" i="39"/>
  <c r="CO51" i="39" s="1"/>
  <c r="AR53" i="39"/>
  <c r="AS53" i="39" s="1"/>
  <c r="AR56" i="39"/>
  <c r="AS56" i="39" s="1"/>
  <c r="CN56" i="39"/>
  <c r="CO56" i="39" s="1"/>
  <c r="X79" i="39"/>
  <c r="Y79" i="39" s="1"/>
  <c r="BP80" i="39"/>
  <c r="BQ80" i="39" s="1"/>
  <c r="AU84" i="39"/>
  <c r="BS84" i="39" s="1"/>
  <c r="CQ84" i="39" s="1"/>
  <c r="AU86" i="39"/>
  <c r="BS86" i="39" s="1"/>
  <c r="CQ86" i="39" s="1"/>
  <c r="AR99" i="39"/>
  <c r="AS99" i="39" s="1"/>
  <c r="CN99" i="39"/>
  <c r="CO99" i="39" s="1"/>
  <c r="AU107" i="39"/>
  <c r="BS107" i="39" s="1"/>
  <c r="CQ107" i="39" s="1"/>
  <c r="AU108" i="39"/>
  <c r="BS108" i="39" s="1"/>
  <c r="CQ108" i="39" s="1"/>
  <c r="AU109" i="39"/>
  <c r="BS109" i="39" s="1"/>
  <c r="CQ109" i="39" s="1"/>
  <c r="X143" i="39"/>
  <c r="Y143" i="39" s="1"/>
  <c r="BP150" i="39"/>
  <c r="BQ150" i="39" s="1"/>
  <c r="X151" i="39"/>
  <c r="Y151" i="39" s="1"/>
  <c r="AU152" i="39"/>
  <c r="BS152" i="39" s="1"/>
  <c r="CQ152" i="39" s="1"/>
  <c r="BP183" i="39"/>
  <c r="BQ183" i="39" s="1"/>
  <c r="X185" i="39"/>
  <c r="Y185" i="39" s="1"/>
  <c r="AU190" i="39"/>
  <c r="BS190" i="39" s="1"/>
  <c r="CQ190" i="39" s="1"/>
  <c r="CN214" i="39"/>
  <c r="CO214" i="39" s="1"/>
  <c r="CO216" i="39"/>
  <c r="X218" i="39"/>
  <c r="Y218" i="39" s="1"/>
  <c r="BP241" i="39"/>
  <c r="BQ241" i="39" s="1"/>
  <c r="X248" i="39"/>
  <c r="AR273" i="39"/>
  <c r="AS273" i="39" s="1"/>
  <c r="AR275" i="39"/>
  <c r="AS275" i="39" s="1"/>
  <c r="AR281" i="39"/>
  <c r="AS281" i="39" s="1"/>
  <c r="CN281" i="39"/>
  <c r="CO281" i="39" s="1"/>
  <c r="AR282" i="39"/>
  <c r="AS282" i="39" s="1"/>
  <c r="X287" i="39"/>
  <c r="Y287" i="39" s="1"/>
  <c r="BP291" i="39"/>
  <c r="BQ291" i="39" s="1"/>
  <c r="X292" i="39"/>
  <c r="Y292" i="39" s="1"/>
  <c r="AU5" i="39"/>
  <c r="BS5" i="39" s="1"/>
  <c r="CQ5" i="39" s="1"/>
  <c r="X11" i="39"/>
  <c r="Y11" i="39" s="1"/>
  <c r="AR13" i="39"/>
  <c r="AS13" i="39" s="1"/>
  <c r="CN17" i="39"/>
  <c r="CO17" i="39" s="1"/>
  <c r="AR22" i="39"/>
  <c r="AS22" i="39" s="1"/>
  <c r="CN26" i="39"/>
  <c r="CO26" i="39" s="1"/>
  <c r="AR29" i="39"/>
  <c r="AS29" i="39" s="1"/>
  <c r="CN39" i="39"/>
  <c r="CO39" i="39" s="1"/>
  <c r="AR47" i="39"/>
  <c r="AS47" i="39" s="1"/>
  <c r="CN47" i="39"/>
  <c r="CO47" i="39" s="1"/>
  <c r="AU56" i="39"/>
  <c r="BS56" i="39" s="1"/>
  <c r="CQ56" i="39" s="1"/>
  <c r="AR73" i="39"/>
  <c r="AS73" i="39" s="1"/>
  <c r="CN115" i="39"/>
  <c r="CO115" i="39" s="1"/>
  <c r="AR135" i="39"/>
  <c r="AS135" i="39" s="1"/>
  <c r="CQ140" i="39"/>
  <c r="BP145" i="39"/>
  <c r="BQ145" i="39" s="1"/>
  <c r="AR154" i="39"/>
  <c r="AS154" i="39" s="1"/>
  <c r="BP222" i="39"/>
  <c r="BQ222" i="39" s="1"/>
  <c r="AR8" i="39"/>
  <c r="AS8" i="39" s="1"/>
  <c r="AU9" i="39"/>
  <c r="BS9" i="39" s="1"/>
  <c r="CQ9" i="39" s="1"/>
  <c r="CN14" i="39"/>
  <c r="CO14" i="39" s="1"/>
  <c r="AR15" i="39"/>
  <c r="AS15" i="39" s="1"/>
  <c r="CN15" i="39"/>
  <c r="CO15" i="39" s="1"/>
  <c r="AU17" i="39"/>
  <c r="BS17" i="39" s="1"/>
  <c r="CQ17" i="39" s="1"/>
  <c r="CN18" i="39"/>
  <c r="CO18" i="39" s="1"/>
  <c r="AU22" i="39"/>
  <c r="BS22" i="39" s="1"/>
  <c r="CQ22" i="39" s="1"/>
  <c r="CN29" i="39"/>
  <c r="CO29" i="39" s="1"/>
  <c r="CN43" i="39"/>
  <c r="CO43" i="39" s="1"/>
  <c r="CN46" i="39"/>
  <c r="CO46" i="39" s="1"/>
  <c r="CN80" i="39"/>
  <c r="CO80" i="39" s="1"/>
  <c r="X177" i="39"/>
  <c r="AU224" i="39"/>
  <c r="BS224" i="39" s="1"/>
  <c r="CQ224" i="39" s="1"/>
  <c r="X33" i="39"/>
  <c r="AV33" i="39" s="1"/>
  <c r="AW33" i="39" s="1"/>
  <c r="BP39" i="39"/>
  <c r="BQ39" i="39" s="1"/>
  <c r="AU52" i="39"/>
  <c r="BS52" i="39" s="1"/>
  <c r="CQ52" i="39" s="1"/>
  <c r="AR57" i="39"/>
  <c r="AS57" i="39" s="1"/>
  <c r="CN59" i="39"/>
  <c r="CO59" i="39" s="1"/>
  <c r="X132" i="39"/>
  <c r="AR142" i="39"/>
  <c r="AS142" i="39" s="1"/>
  <c r="CN10" i="39"/>
  <c r="CO10" i="39" s="1"/>
  <c r="AU12" i="39"/>
  <c r="BS12" i="39" s="1"/>
  <c r="CQ12" i="39" s="1"/>
  <c r="AU14" i="39"/>
  <c r="BS14" i="39" s="1"/>
  <c r="CQ14" i="39" s="1"/>
  <c r="CQ25" i="39"/>
  <c r="BP33" i="39"/>
  <c r="BQ33" i="39" s="1"/>
  <c r="AU39" i="39"/>
  <c r="BS39" i="39" s="1"/>
  <c r="CQ39" i="39" s="1"/>
  <c r="BP43" i="39"/>
  <c r="BQ43" i="39" s="1"/>
  <c r="AU53" i="39"/>
  <c r="BS53" i="39" s="1"/>
  <c r="CQ53" i="39" s="1"/>
  <c r="X55" i="39"/>
  <c r="Y55" i="39" s="1"/>
  <c r="CN60" i="39"/>
  <c r="CO60" i="39" s="1"/>
  <c r="AR61" i="39"/>
  <c r="AS61" i="39" s="1"/>
  <c r="AU63" i="39"/>
  <c r="BS63" i="39" s="1"/>
  <c r="CQ63" i="39" s="1"/>
  <c r="BP76" i="39"/>
  <c r="BQ76" i="39" s="1"/>
  <c r="BP93" i="39"/>
  <c r="BQ93" i="39" s="1"/>
  <c r="BP184" i="39"/>
  <c r="BQ184" i="39" s="1"/>
  <c r="X8" i="39"/>
  <c r="AV8" i="39" s="1"/>
  <c r="BP14" i="39"/>
  <c r="BQ14" i="39" s="1"/>
  <c r="X15" i="39"/>
  <c r="Y15" i="39" s="1"/>
  <c r="BP28" i="39"/>
  <c r="BQ28" i="39" s="1"/>
  <c r="AU37" i="39"/>
  <c r="BS37" i="39" s="1"/>
  <c r="CQ37" i="39" s="1"/>
  <c r="CN38" i="39"/>
  <c r="CO38" i="39" s="1"/>
  <c r="AR39" i="39"/>
  <c r="AS39" i="39" s="1"/>
  <c r="X56" i="39"/>
  <c r="Y56" i="39" s="1"/>
  <c r="X141" i="39"/>
  <c r="Y141" i="39" s="1"/>
  <c r="AS164" i="39"/>
  <c r="CN176" i="39"/>
  <c r="CR176" i="39" s="1"/>
  <c r="CS176" i="39" s="1"/>
  <c r="AU178" i="39"/>
  <c r="BS178" i="39" s="1"/>
  <c r="CQ178" i="39" s="1"/>
  <c r="X213" i="39"/>
  <c r="Y213" i="39" s="1"/>
  <c r="X214" i="39"/>
  <c r="AR238" i="39"/>
  <c r="AV238" i="39" s="1"/>
  <c r="AU18" i="39"/>
  <c r="BS18" i="39" s="1"/>
  <c r="CQ18" i="39" s="1"/>
  <c r="AU30" i="39"/>
  <c r="BS30" i="39" s="1"/>
  <c r="CQ30" i="39" s="1"/>
  <c r="AR45" i="39"/>
  <c r="AS45" i="39" s="1"/>
  <c r="BP57" i="39"/>
  <c r="BQ57" i="39" s="1"/>
  <c r="X58" i="39"/>
  <c r="CN88" i="39"/>
  <c r="CO88" i="39" s="1"/>
  <c r="X9" i="39"/>
  <c r="AV9" i="39" s="1"/>
  <c r="X10" i="39"/>
  <c r="CN13" i="39"/>
  <c r="CO13" i="39" s="1"/>
  <c r="BP18" i="39"/>
  <c r="BQ18" i="39" s="1"/>
  <c r="BP19" i="39"/>
  <c r="BQ19" i="39" s="1"/>
  <c r="X20" i="39"/>
  <c r="Y20" i="39" s="1"/>
  <c r="AR26" i="39"/>
  <c r="AS26" i="39" s="1"/>
  <c r="CN28" i="39"/>
  <c r="CO28" i="39" s="1"/>
  <c r="BP30" i="39"/>
  <c r="BQ30" i="39" s="1"/>
  <c r="X31" i="39"/>
  <c r="AR32" i="39"/>
  <c r="AS32" i="39" s="1"/>
  <c r="AR40" i="39"/>
  <c r="AS40" i="39" s="1"/>
  <c r="CN40" i="39"/>
  <c r="CO40" i="39" s="1"/>
  <c r="CN42" i="39"/>
  <c r="CO42" i="39" s="1"/>
  <c r="CN45" i="39"/>
  <c r="CO45" i="39" s="1"/>
  <c r="BP49" i="39"/>
  <c r="BQ49" i="39" s="1"/>
  <c r="X50" i="39"/>
  <c r="Y50" i="39" s="1"/>
  <c r="X51" i="39"/>
  <c r="CN53" i="39"/>
  <c r="CO53" i="39" s="1"/>
  <c r="AR69" i="39"/>
  <c r="AS69" i="39" s="1"/>
  <c r="CN69" i="39"/>
  <c r="CO69" i="39" s="1"/>
  <c r="BP101" i="39"/>
  <c r="BQ101" i="39" s="1"/>
  <c r="X121" i="39"/>
  <c r="BP123" i="39"/>
  <c r="BQ123" i="39" s="1"/>
  <c r="BP161" i="39"/>
  <c r="BQ161" i="39" s="1"/>
  <c r="CN170" i="39"/>
  <c r="CO170" i="39" s="1"/>
  <c r="AR185" i="39"/>
  <c r="AS185" i="39" s="1"/>
  <c r="BP221" i="39"/>
  <c r="BQ221" i="39" s="1"/>
  <c r="AR230" i="39"/>
  <c r="AS230" i="39" s="1"/>
  <c r="AR72" i="39"/>
  <c r="AS72" i="39" s="1"/>
  <c r="X77" i="39"/>
  <c r="Y77" i="39" s="1"/>
  <c r="X84" i="39"/>
  <c r="AR88" i="39"/>
  <c r="AS88" i="39" s="1"/>
  <c r="BP94" i="39"/>
  <c r="BQ94" i="39" s="1"/>
  <c r="CN98" i="39"/>
  <c r="CO98" i="39" s="1"/>
  <c r="AR105" i="39"/>
  <c r="AS105" i="39" s="1"/>
  <c r="CN106" i="39"/>
  <c r="CO106" i="39" s="1"/>
  <c r="BP111" i="39"/>
  <c r="BQ111" i="39" s="1"/>
  <c r="X112" i="39"/>
  <c r="Y112" i="39" s="1"/>
  <c r="AR117" i="39"/>
  <c r="AS117" i="39" s="1"/>
  <c r="AR118" i="39"/>
  <c r="AS118" i="39" s="1"/>
  <c r="X120" i="39"/>
  <c r="AU124" i="39"/>
  <c r="BS124" i="39" s="1"/>
  <c r="CQ124" i="39" s="1"/>
  <c r="X131" i="39"/>
  <c r="Y131" i="39" s="1"/>
  <c r="AU132" i="39"/>
  <c r="BS132" i="39" s="1"/>
  <c r="CQ132" i="39" s="1"/>
  <c r="CN135" i="39"/>
  <c r="CO135" i="39" s="1"/>
  <c r="CN136" i="39"/>
  <c r="CO136" i="39" s="1"/>
  <c r="AR137" i="39"/>
  <c r="AS137" i="39" s="1"/>
  <c r="BP140" i="39"/>
  <c r="BQ140" i="39" s="1"/>
  <c r="CN146" i="39"/>
  <c r="CO146" i="39" s="1"/>
  <c r="BS148" i="39"/>
  <c r="BP156" i="39"/>
  <c r="BQ156" i="39" s="1"/>
  <c r="AR158" i="39"/>
  <c r="AS158" i="39" s="1"/>
  <c r="AR159" i="39"/>
  <c r="AS159" i="39" s="1"/>
  <c r="AR165" i="39"/>
  <c r="AS165" i="39" s="1"/>
  <c r="AU174" i="39"/>
  <c r="BS174" i="39" s="1"/>
  <c r="CQ174" i="39" s="1"/>
  <c r="BP177" i="39"/>
  <c r="BQ177" i="39" s="1"/>
  <c r="AR180" i="39"/>
  <c r="AS180" i="39" s="1"/>
  <c r="BS182" i="39"/>
  <c r="X187" i="39"/>
  <c r="X190" i="39"/>
  <c r="AV190" i="39" s="1"/>
  <c r="BP190" i="39"/>
  <c r="BQ190" i="39" s="1"/>
  <c r="AR193" i="39"/>
  <c r="AS193" i="39" s="1"/>
  <c r="BP197" i="39"/>
  <c r="BQ197" i="39" s="1"/>
  <c r="X200" i="39"/>
  <c r="Y200" i="39" s="1"/>
  <c r="CN201" i="39"/>
  <c r="CO201" i="39" s="1"/>
  <c r="AR207" i="39"/>
  <c r="AS207" i="39" s="1"/>
  <c r="AR208" i="39"/>
  <c r="AS208" i="39" s="1"/>
  <c r="CN209" i="39"/>
  <c r="CO209" i="39" s="1"/>
  <c r="CN210" i="39"/>
  <c r="CO210" i="39" s="1"/>
  <c r="AR211" i="39"/>
  <c r="AV211" i="39" s="1"/>
  <c r="BP214" i="39"/>
  <c r="BQ214" i="39" s="1"/>
  <c r="X215" i="39"/>
  <c r="Y215" i="39" s="1"/>
  <c r="BP215" i="39"/>
  <c r="BQ215" i="39" s="1"/>
  <c r="AR218" i="39"/>
  <c r="AS218" i="39" s="1"/>
  <c r="X220" i="39"/>
  <c r="Y220" i="39" s="1"/>
  <c r="X222" i="39"/>
  <c r="Y222" i="39" s="1"/>
  <c r="X223" i="39"/>
  <c r="Y223" i="39" s="1"/>
  <c r="CN225" i="39"/>
  <c r="CO225" i="39" s="1"/>
  <c r="CN230" i="39"/>
  <c r="CO230" i="39" s="1"/>
  <c r="CN234" i="39"/>
  <c r="CN239" i="39"/>
  <c r="CO239" i="39" s="1"/>
  <c r="X256" i="39"/>
  <c r="Y256" i="39" s="1"/>
  <c r="AU274" i="39"/>
  <c r="BS274" i="39" s="1"/>
  <c r="CQ274" i="39" s="1"/>
  <c r="CN159" i="39"/>
  <c r="CO159" i="39" s="1"/>
  <c r="AR160" i="39"/>
  <c r="AS160" i="39" s="1"/>
  <c r="X170" i="39"/>
  <c r="Y170" i="39" s="1"/>
  <c r="AR171" i="39"/>
  <c r="AS171" i="39" s="1"/>
  <c r="X193" i="39"/>
  <c r="X203" i="39"/>
  <c r="BS221" i="39"/>
  <c r="CQ221" i="39" s="1"/>
  <c r="X237" i="39"/>
  <c r="Y237" i="39" s="1"/>
  <c r="AR245" i="39"/>
  <c r="AS245" i="39" s="1"/>
  <c r="CN246" i="39"/>
  <c r="CO246" i="39" s="1"/>
  <c r="AR247" i="39"/>
  <c r="AS247" i="39" s="1"/>
  <c r="BP58" i="39"/>
  <c r="BQ58" i="39" s="1"/>
  <c r="AR63" i="39"/>
  <c r="AS63" i="39" s="1"/>
  <c r="AR76" i="39"/>
  <c r="AS76" i="39" s="1"/>
  <c r="CN81" i="39"/>
  <c r="CO81" i="39" s="1"/>
  <c r="AU83" i="39"/>
  <c r="BS83" i="39" s="1"/>
  <c r="CQ83" i="39" s="1"/>
  <c r="CN93" i="39"/>
  <c r="CO93" i="39" s="1"/>
  <c r="AU95" i="39"/>
  <c r="BS95" i="39" s="1"/>
  <c r="CQ95" i="39" s="1"/>
  <c r="BP97" i="39"/>
  <c r="X98" i="39"/>
  <c r="Y98" i="39" s="1"/>
  <c r="AU103" i="39"/>
  <c r="BS103" i="39" s="1"/>
  <c r="CQ103" i="39" s="1"/>
  <c r="X105" i="39"/>
  <c r="X106" i="39"/>
  <c r="Y106" i="39" s="1"/>
  <c r="CN108" i="39"/>
  <c r="CO108" i="39" s="1"/>
  <c r="AU111" i="39"/>
  <c r="BS111" i="39" s="1"/>
  <c r="CQ111" i="39" s="1"/>
  <c r="X124" i="39"/>
  <c r="BP125" i="39"/>
  <c r="BQ125" i="39" s="1"/>
  <c r="BP126" i="39"/>
  <c r="BQ126" i="39" s="1"/>
  <c r="CN130" i="39"/>
  <c r="CO130" i="39" s="1"/>
  <c r="AU131" i="39"/>
  <c r="BS131" i="39" s="1"/>
  <c r="CQ131" i="39" s="1"/>
  <c r="AU137" i="39"/>
  <c r="BS137" i="39" s="1"/>
  <c r="CQ137" i="39" s="1"/>
  <c r="CN138" i="39"/>
  <c r="CO138" i="39" s="1"/>
  <c r="CN149" i="39"/>
  <c r="CO149" i="39" s="1"/>
  <c r="AR150" i="39"/>
  <c r="AS150" i="39" s="1"/>
  <c r="BP158" i="39"/>
  <c r="BQ158" i="39" s="1"/>
  <c r="AR161" i="39"/>
  <c r="AS161" i="39" s="1"/>
  <c r="X164" i="39"/>
  <c r="CN165" i="39"/>
  <c r="AU189" i="39"/>
  <c r="BS189" i="39" s="1"/>
  <c r="CQ189" i="39" s="1"/>
  <c r="AU200" i="39"/>
  <c r="BS200" i="39" s="1"/>
  <c r="CQ200" i="39" s="1"/>
  <c r="X208" i="39"/>
  <c r="Y208" i="39" s="1"/>
  <c r="AU215" i="39"/>
  <c r="BS215" i="39" s="1"/>
  <c r="CQ215" i="39" s="1"/>
  <c r="AU216" i="39"/>
  <c r="BS216" i="39" s="1"/>
  <c r="CQ216" i="39" s="1"/>
  <c r="AU223" i="39"/>
  <c r="BS223" i="39" s="1"/>
  <c r="CQ223" i="39" s="1"/>
  <c r="AU226" i="39"/>
  <c r="BS226" i="39" s="1"/>
  <c r="CQ226" i="39" s="1"/>
  <c r="AU227" i="39"/>
  <c r="BS227" i="39" s="1"/>
  <c r="CQ227" i="39" s="1"/>
  <c r="AU234" i="39"/>
  <c r="BS234" i="39" s="1"/>
  <c r="CQ234" i="39" s="1"/>
  <c r="BP237" i="39"/>
  <c r="BQ237" i="39" s="1"/>
  <c r="CN242" i="39"/>
  <c r="CO242" i="39" s="1"/>
  <c r="X60" i="39"/>
  <c r="BP60" i="39"/>
  <c r="BQ60" i="39" s="1"/>
  <c r="X61" i="39"/>
  <c r="AR64" i="39"/>
  <c r="AS64" i="39" s="1"/>
  <c r="AU65" i="39"/>
  <c r="AU66" i="39"/>
  <c r="BS66" i="39" s="1"/>
  <c r="CQ66" i="39" s="1"/>
  <c r="X67" i="39"/>
  <c r="Y67" i="39" s="1"/>
  <c r="BP69" i="39"/>
  <c r="BQ69" i="39" s="1"/>
  <c r="X70" i="39"/>
  <c r="Y70" i="39" s="1"/>
  <c r="CO76" i="39"/>
  <c r="CN94" i="39"/>
  <c r="CO94" i="39" s="1"/>
  <c r="X99" i="39"/>
  <c r="AV99" i="39" s="1"/>
  <c r="AR100" i="39"/>
  <c r="AS100" i="39" s="1"/>
  <c r="CN102" i="39"/>
  <c r="CO102" i="39" s="1"/>
  <c r="AR103" i="39"/>
  <c r="AS103" i="39" s="1"/>
  <c r="AS121" i="39"/>
  <c r="AR144" i="39"/>
  <c r="AS144" i="39" s="1"/>
  <c r="AU146" i="39"/>
  <c r="BS146" i="39" s="1"/>
  <c r="CQ146" i="39" s="1"/>
  <c r="AR149" i="39"/>
  <c r="AS149" i="39" s="1"/>
  <c r="CQ165" i="39"/>
  <c r="CN171" i="39"/>
  <c r="CO171" i="39" s="1"/>
  <c r="CN173" i="39"/>
  <c r="CO173" i="39" s="1"/>
  <c r="AR182" i="39"/>
  <c r="AS182" i="39" s="1"/>
  <c r="AS190" i="39"/>
  <c r="AS191" i="39"/>
  <c r="AU192" i="39"/>
  <c r="BS192" i="39" s="1"/>
  <c r="CQ192" i="39" s="1"/>
  <c r="X196" i="39"/>
  <c r="Y196" i="39" s="1"/>
  <c r="AU201" i="39"/>
  <c r="BS201" i="39" s="1"/>
  <c r="CQ201" i="39" s="1"/>
  <c r="AR213" i="39"/>
  <c r="AS213" i="39" s="1"/>
  <c r="CO253" i="39"/>
  <c r="AS255" i="39"/>
  <c r="AR58" i="39"/>
  <c r="AS58" i="39" s="1"/>
  <c r="CN64" i="39"/>
  <c r="CO64" i="39" s="1"/>
  <c r="BP72" i="39"/>
  <c r="BQ72" i="39" s="1"/>
  <c r="X73" i="39"/>
  <c r="Y73" i="39" s="1"/>
  <c r="X74" i="39"/>
  <c r="Y74" i="39" s="1"/>
  <c r="AU79" i="39"/>
  <c r="BS79" i="39" s="1"/>
  <c r="CQ79" i="39" s="1"/>
  <c r="X81" i="39"/>
  <c r="Y81" i="39" s="1"/>
  <c r="X82" i="39"/>
  <c r="X89" i="39"/>
  <c r="Y89" i="39" s="1"/>
  <c r="BP89" i="39"/>
  <c r="BQ89" i="39" s="1"/>
  <c r="BP90" i="39"/>
  <c r="BQ90" i="39" s="1"/>
  <c r="CN95" i="39"/>
  <c r="CO95" i="39" s="1"/>
  <c r="CN103" i="39"/>
  <c r="CO103" i="39" s="1"/>
  <c r="AU114" i="39"/>
  <c r="BS114" i="39" s="1"/>
  <c r="CQ114" i="39" s="1"/>
  <c r="CN122" i="39"/>
  <c r="CO122" i="39" s="1"/>
  <c r="AR123" i="39"/>
  <c r="AS123" i="39" s="1"/>
  <c r="CN123" i="39"/>
  <c r="CO123" i="39" s="1"/>
  <c r="BP127" i="39"/>
  <c r="BQ127" i="39" s="1"/>
  <c r="X128" i="39"/>
  <c r="Y128" i="39" s="1"/>
  <c r="AR132" i="39"/>
  <c r="AS132" i="39" s="1"/>
  <c r="CN132" i="39"/>
  <c r="CO132" i="39" s="1"/>
  <c r="AU134" i="39"/>
  <c r="BS134" i="39" s="1"/>
  <c r="CQ134" i="39" s="1"/>
  <c r="X139" i="39"/>
  <c r="Y139" i="39" s="1"/>
  <c r="BP143" i="39"/>
  <c r="BQ143" i="39" s="1"/>
  <c r="CN145" i="39"/>
  <c r="CO145" i="39" s="1"/>
  <c r="AU149" i="39"/>
  <c r="CN161" i="39"/>
  <c r="CO161" i="39" s="1"/>
  <c r="BP165" i="39"/>
  <c r="BQ165" i="39" s="1"/>
  <c r="BP181" i="39"/>
  <c r="BQ181" i="39" s="1"/>
  <c r="AU193" i="39"/>
  <c r="BS193" i="39" s="1"/>
  <c r="CQ193" i="39" s="1"/>
  <c r="AU194" i="39"/>
  <c r="BS194" i="39" s="1"/>
  <c r="CQ194" i="39" s="1"/>
  <c r="AU195" i="39"/>
  <c r="BS195" i="39" s="1"/>
  <c r="CQ195" i="39" s="1"/>
  <c r="X197" i="39"/>
  <c r="AU202" i="39"/>
  <c r="BS202" i="39" s="1"/>
  <c r="CQ202" i="39" s="1"/>
  <c r="AU205" i="39"/>
  <c r="BS205" i="39" s="1"/>
  <c r="CQ205" i="39" s="1"/>
  <c r="AU206" i="39"/>
  <c r="BS206" i="39" s="1"/>
  <c r="CQ206" i="39" s="1"/>
  <c r="AU208" i="39"/>
  <c r="BS208" i="39" s="1"/>
  <c r="CQ208" i="39" s="1"/>
  <c r="AR214" i="39"/>
  <c r="AS214" i="39" s="1"/>
  <c r="AR217" i="39"/>
  <c r="AS217" i="39" s="1"/>
  <c r="AU225" i="39"/>
  <c r="BS225" i="39" s="1"/>
  <c r="CQ225" i="39" s="1"/>
  <c r="X228" i="39"/>
  <c r="AR229" i="39"/>
  <c r="AS229" i="39" s="1"/>
  <c r="BP230" i="39"/>
  <c r="BQ230" i="39" s="1"/>
  <c r="CN232" i="39"/>
  <c r="CO232" i="39" s="1"/>
  <c r="BS233" i="39"/>
  <c r="CQ233" i="39" s="1"/>
  <c r="X239" i="39"/>
  <c r="Y274" i="39"/>
  <c r="AR286" i="39"/>
  <c r="AS286" i="39" s="1"/>
  <c r="CN66" i="39"/>
  <c r="CO66" i="39" s="1"/>
  <c r="AR67" i="39"/>
  <c r="AS67" i="39" s="1"/>
  <c r="AU68" i="39"/>
  <c r="BS68" i="39" s="1"/>
  <c r="CQ68" i="39" s="1"/>
  <c r="AU69" i="39"/>
  <c r="BS69" i="39" s="1"/>
  <c r="CQ69" i="39" s="1"/>
  <c r="CN79" i="39"/>
  <c r="CO79" i="39" s="1"/>
  <c r="AU87" i="39"/>
  <c r="BS87" i="39" s="1"/>
  <c r="CQ87" i="39" s="1"/>
  <c r="AR96" i="39"/>
  <c r="AS96" i="39" s="1"/>
  <c r="CN96" i="39"/>
  <c r="CO96" i="39" s="1"/>
  <c r="AU98" i="39"/>
  <c r="BS98" i="39" s="1"/>
  <c r="CQ98" i="39" s="1"/>
  <c r="BP99" i="39"/>
  <c r="BQ99" i="39" s="1"/>
  <c r="AR104" i="39"/>
  <c r="AS104" i="39" s="1"/>
  <c r="AU106" i="39"/>
  <c r="BS106" i="39" s="1"/>
  <c r="CQ106" i="39" s="1"/>
  <c r="BP107" i="39"/>
  <c r="BQ107" i="39" s="1"/>
  <c r="X108" i="39"/>
  <c r="Y108" i="39" s="1"/>
  <c r="BP108" i="39"/>
  <c r="BQ108" i="39" s="1"/>
  <c r="AR115" i="39"/>
  <c r="AS115" i="39" s="1"/>
  <c r="AU116" i="39"/>
  <c r="BS116" i="39" s="1"/>
  <c r="CQ116" i="39" s="1"/>
  <c r="BP118" i="39"/>
  <c r="BQ118" i="39" s="1"/>
  <c r="CN124" i="39"/>
  <c r="CO124" i="39" s="1"/>
  <c r="AU126" i="39"/>
  <c r="BS126" i="39" s="1"/>
  <c r="CQ126" i="39" s="1"/>
  <c r="BP128" i="39"/>
  <c r="BQ128" i="39" s="1"/>
  <c r="AR134" i="39"/>
  <c r="AS134" i="39" s="1"/>
  <c r="BP136" i="39"/>
  <c r="BQ136" i="39" s="1"/>
  <c r="X138" i="39"/>
  <c r="Y138" i="39" s="1"/>
  <c r="CN141" i="39"/>
  <c r="CO141" i="39" s="1"/>
  <c r="AR146" i="39"/>
  <c r="AS146" i="39" s="1"/>
  <c r="X149" i="39"/>
  <c r="Y149" i="39" s="1"/>
  <c r="X150" i="39"/>
  <c r="AV150" i="39" s="1"/>
  <c r="AR152" i="39"/>
  <c r="AS152" i="39" s="1"/>
  <c r="AU154" i="39"/>
  <c r="BS154" i="39" s="1"/>
  <c r="CQ154" i="39" s="1"/>
  <c r="AU158" i="39"/>
  <c r="BS158" i="39" s="1"/>
  <c r="CQ158" i="39" s="1"/>
  <c r="CN162" i="39"/>
  <c r="CO162" i="39" s="1"/>
  <c r="X167" i="39"/>
  <c r="BP168" i="39"/>
  <c r="BQ168" i="39" s="1"/>
  <c r="BP172" i="39"/>
  <c r="BQ172" i="39" s="1"/>
  <c r="AR174" i="39"/>
  <c r="AS174" i="39" s="1"/>
  <c r="AR192" i="39"/>
  <c r="AS192" i="39" s="1"/>
  <c r="AR194" i="39"/>
  <c r="AS194" i="39" s="1"/>
  <c r="AR199" i="39"/>
  <c r="AS199" i="39" s="1"/>
  <c r="CN202" i="39"/>
  <c r="CO202" i="39" s="1"/>
  <c r="AR204" i="39"/>
  <c r="CN204" i="39"/>
  <c r="CO204" i="39" s="1"/>
  <c r="AR205" i="39"/>
  <c r="AS205" i="39" s="1"/>
  <c r="AR206" i="39"/>
  <c r="AS206" i="39" s="1"/>
  <c r="CN208" i="39"/>
  <c r="CO208" i="39" s="1"/>
  <c r="X212" i="39"/>
  <c r="AR225" i="39"/>
  <c r="AS225" i="39" s="1"/>
  <c r="CN229" i="39"/>
  <c r="CO229" i="39" s="1"/>
  <c r="X236" i="39"/>
  <c r="CN237" i="39"/>
  <c r="CO237" i="39" s="1"/>
  <c r="AU243" i="39"/>
  <c r="BS243" i="39" s="1"/>
  <c r="CQ243" i="39" s="1"/>
  <c r="AU245" i="39"/>
  <c r="BS245" i="39" s="1"/>
  <c r="CQ245" i="39" s="1"/>
  <c r="AR258" i="39"/>
  <c r="AS258" i="39" s="1"/>
  <c r="X260" i="39"/>
  <c r="X261" i="39"/>
  <c r="Y261" i="39" s="1"/>
  <c r="BP268" i="39"/>
  <c r="BQ268" i="39" s="1"/>
  <c r="AU269" i="39"/>
  <c r="AU271" i="39"/>
  <c r="BS271" i="39" s="1"/>
  <c r="CQ271" i="39" s="1"/>
  <c r="BP272" i="39"/>
  <c r="BQ272" i="39" s="1"/>
  <c r="X273" i="39"/>
  <c r="AV273" i="39" s="1"/>
  <c r="AR274" i="39"/>
  <c r="AS274" i="39" s="1"/>
  <c r="AU276" i="39"/>
  <c r="BS276" i="39" s="1"/>
  <c r="CQ276" i="39" s="1"/>
  <c r="CN284" i="39"/>
  <c r="CO284" i="39" s="1"/>
  <c r="CN285" i="39"/>
  <c r="CO285" i="39" s="1"/>
  <c r="BS287" i="39"/>
  <c r="CQ287" i="39" s="1"/>
  <c r="X294" i="39"/>
  <c r="CN251" i="39"/>
  <c r="CO251" i="39" s="1"/>
  <c r="CN254" i="39"/>
  <c r="CO254" i="39" s="1"/>
  <c r="X257" i="39"/>
  <c r="Y257" i="39" s="1"/>
  <c r="AR259" i="39"/>
  <c r="AS259" i="39" s="1"/>
  <c r="BP261" i="39"/>
  <c r="BQ261" i="39" s="1"/>
  <c r="BP263" i="39"/>
  <c r="BQ263" i="39" s="1"/>
  <c r="BP264" i="39"/>
  <c r="BQ264" i="39" s="1"/>
  <c r="AR266" i="39"/>
  <c r="AS266" i="39" s="1"/>
  <c r="CN271" i="39"/>
  <c r="CO271" i="39" s="1"/>
  <c r="AR278" i="39"/>
  <c r="AS278" i="39" s="1"/>
  <c r="AR287" i="39"/>
  <c r="AS287" i="39" s="1"/>
  <c r="CN243" i="39"/>
  <c r="CO243" i="39" s="1"/>
  <c r="CN245" i="39"/>
  <c r="CO245" i="39" s="1"/>
  <c r="AR248" i="39"/>
  <c r="AS248" i="39" s="1"/>
  <c r="BP249" i="39"/>
  <c r="BQ249" i="39" s="1"/>
  <c r="AU250" i="39"/>
  <c r="BS250" i="39" s="1"/>
  <c r="CQ250" i="39" s="1"/>
  <c r="CN255" i="39"/>
  <c r="CO255" i="39" s="1"/>
  <c r="X263" i="39"/>
  <c r="Y263" i="39" s="1"/>
  <c r="X265" i="39"/>
  <c r="Y265" i="39" s="1"/>
  <c r="AR267" i="39"/>
  <c r="AS267" i="39" s="1"/>
  <c r="X270" i="39"/>
  <c r="X276" i="39"/>
  <c r="BP276" i="39"/>
  <c r="BQ276" i="39" s="1"/>
  <c r="CN279" i="39"/>
  <c r="CO279" i="39" s="1"/>
  <c r="AR280" i="39"/>
  <c r="AS280" i="39" s="1"/>
  <c r="X281" i="39"/>
  <c r="Y281" i="39" s="1"/>
  <c r="CN288" i="39"/>
  <c r="CO288" i="39" s="1"/>
  <c r="AR289" i="39"/>
  <c r="AS289" i="39" s="1"/>
  <c r="CN289" i="39"/>
  <c r="CO289" i="39" s="1"/>
  <c r="BP292" i="39"/>
  <c r="BQ292" i="39" s="1"/>
  <c r="X293" i="39"/>
  <c r="Y293" i="39" s="1"/>
  <c r="AU262" i="39"/>
  <c r="BS262" i="39" s="1"/>
  <c r="CQ262" i="39" s="1"/>
  <c r="X245" i="39"/>
  <c r="X250" i="39"/>
  <c r="Y250" i="39" s="1"/>
  <c r="BP250" i="39"/>
  <c r="BQ250" i="39" s="1"/>
  <c r="BP253" i="39"/>
  <c r="BQ253" i="39" s="1"/>
  <c r="X255" i="39"/>
  <c r="AR257" i="39"/>
  <c r="AS257" i="39" s="1"/>
  <c r="AR260" i="39"/>
  <c r="AS260" i="39" s="1"/>
  <c r="AU264" i="39"/>
  <c r="BS264" i="39" s="1"/>
  <c r="CQ264" i="39" s="1"/>
  <c r="AU265" i="39"/>
  <c r="BS265" i="39" s="1"/>
  <c r="CQ265" i="39" s="1"/>
  <c r="AR279" i="39"/>
  <c r="AS279" i="39" s="1"/>
  <c r="BS282" i="39"/>
  <c r="CQ282" i="39" s="1"/>
  <c r="AU283" i="39"/>
  <c r="BS283" i="39" s="1"/>
  <c r="CQ283" i="39" s="1"/>
  <c r="BP284" i="39"/>
  <c r="BQ284" i="39" s="1"/>
  <c r="BP243" i="39"/>
  <c r="BQ243" i="39" s="1"/>
  <c r="BP244" i="39"/>
  <c r="BQ244" i="39" s="1"/>
  <c r="X247" i="39"/>
  <c r="Y247" i="39" s="1"/>
  <c r="BP254" i="39"/>
  <c r="BQ254" i="39" s="1"/>
  <c r="AR262" i="39"/>
  <c r="AS262" i="39" s="1"/>
  <c r="AU268" i="39"/>
  <c r="BS268" i="39" s="1"/>
  <c r="CQ268" i="39" s="1"/>
  <c r="AU286" i="39"/>
  <c r="BS286" i="39" s="1"/>
  <c r="CQ286" i="39" s="1"/>
  <c r="AR292" i="39"/>
  <c r="AS292" i="39" s="1"/>
  <c r="CN292" i="39"/>
  <c r="CO292" i="39" s="1"/>
  <c r="BP247" i="39"/>
  <c r="BQ247" i="39" s="1"/>
  <c r="CQ253" i="39"/>
  <c r="X268" i="39"/>
  <c r="Y268" i="39" s="1"/>
  <c r="AR270" i="39"/>
  <c r="AS270" i="39" s="1"/>
  <c r="CN276" i="39"/>
  <c r="CO276" i="39" s="1"/>
  <c r="X279" i="39"/>
  <c r="BP279" i="39"/>
  <c r="BQ279" i="39" s="1"/>
  <c r="X280" i="39"/>
  <c r="Y280" i="39" s="1"/>
  <c r="AR284" i="39"/>
  <c r="AS284" i="39" s="1"/>
  <c r="BP289" i="39"/>
  <c r="BQ289" i="39" s="1"/>
  <c r="Y7" i="42"/>
  <c r="Y8" i="42"/>
  <c r="CR9" i="42"/>
  <c r="BR14" i="42"/>
  <c r="AS22" i="42"/>
  <c r="AT22" i="42" s="1"/>
  <c r="BT22" i="42"/>
  <c r="CR22" i="42" s="1"/>
  <c r="BT25" i="42"/>
  <c r="Y29" i="42"/>
  <c r="Y37" i="42"/>
  <c r="Y41" i="42"/>
  <c r="Z17" i="42"/>
  <c r="CR25" i="42"/>
  <c r="BR6" i="42"/>
  <c r="AS9" i="42"/>
  <c r="AT9" i="42" s="1"/>
  <c r="BT13" i="42"/>
  <c r="CR13" i="42" s="1"/>
  <c r="BR15" i="42"/>
  <c r="AS18" i="42"/>
  <c r="AT18" i="42" s="1"/>
  <c r="BR20" i="42"/>
  <c r="Y21" i="42"/>
  <c r="AS23" i="42"/>
  <c r="AT23" i="42" s="1"/>
  <c r="BT30" i="42"/>
  <c r="CR30" i="42" s="1"/>
  <c r="BR31" i="42"/>
  <c r="BT38" i="42"/>
  <c r="CR38" i="42" s="1"/>
  <c r="CP20" i="42"/>
  <c r="BR7" i="42"/>
  <c r="AS14" i="42"/>
  <c r="AT14" i="42" s="1"/>
  <c r="Y25" i="42"/>
  <c r="CP25" i="42"/>
  <c r="CP30" i="42"/>
  <c r="Y32" i="42"/>
  <c r="CP38" i="42"/>
  <c r="Y40" i="42"/>
  <c r="CP5" i="42"/>
  <c r="CP14" i="42"/>
  <c r="AS15" i="42"/>
  <c r="AT15" i="42" s="1"/>
  <c r="AS16" i="42"/>
  <c r="AT16" i="42" s="1"/>
  <c r="Y27" i="42"/>
  <c r="BR32" i="42"/>
  <c r="Z33" i="42"/>
  <c r="CP33" i="42"/>
  <c r="Y35" i="42"/>
  <c r="Y36" i="42"/>
  <c r="BR36" i="42"/>
  <c r="BR37" i="42"/>
  <c r="Z92" i="42"/>
  <c r="Y5" i="42"/>
  <c r="AS7" i="42"/>
  <c r="AT7" i="42" s="1"/>
  <c r="CP7" i="42"/>
  <c r="CP15" i="42"/>
  <c r="BR18" i="42"/>
  <c r="BT20" i="42"/>
  <c r="CR20" i="42" s="1"/>
  <c r="Y22" i="42"/>
  <c r="BT39" i="42"/>
  <c r="CR39" i="42" s="1"/>
  <c r="AW66" i="42"/>
  <c r="AX66" i="42" s="1"/>
  <c r="Z66" i="42"/>
  <c r="AW23" i="42"/>
  <c r="Z23" i="42"/>
  <c r="BR11" i="42"/>
  <c r="BT12" i="42"/>
  <c r="CR12" i="42" s="1"/>
  <c r="BR13" i="42"/>
  <c r="Y14" i="42"/>
  <c r="BR22" i="42"/>
  <c r="AW24" i="42"/>
  <c r="CP24" i="42"/>
  <c r="AS29" i="42"/>
  <c r="AT29" i="42" s="1"/>
  <c r="Y31" i="42"/>
  <c r="AS32" i="42"/>
  <c r="AT32" i="42" s="1"/>
  <c r="AS37" i="42"/>
  <c r="AT37" i="42" s="1"/>
  <c r="BR38" i="42"/>
  <c r="Y39" i="42"/>
  <c r="Z74" i="42"/>
  <c r="CP29" i="42"/>
  <c r="BR5" i="42"/>
  <c r="Z6" i="42"/>
  <c r="Y9" i="42"/>
  <c r="CP12" i="42"/>
  <c r="Z15" i="42"/>
  <c r="AW15" i="42"/>
  <c r="BT21" i="42"/>
  <c r="CR21" i="42" s="1"/>
  <c r="BR23" i="42"/>
  <c r="Z26" i="42"/>
  <c r="AW26" i="42"/>
  <c r="BR33" i="42"/>
  <c r="Z34" i="42"/>
  <c r="AW34" i="42"/>
  <c r="CP34" i="42"/>
  <c r="AW42" i="42"/>
  <c r="BU42" i="42" s="1"/>
  <c r="CS42" i="42" s="1"/>
  <c r="BR91" i="42"/>
  <c r="AS104" i="42"/>
  <c r="CP113" i="42"/>
  <c r="Y115" i="42"/>
  <c r="AS116" i="42"/>
  <c r="AT116" i="42" s="1"/>
  <c r="BT116" i="42"/>
  <c r="CR116" i="42" s="1"/>
  <c r="Y119" i="42"/>
  <c r="BR119" i="42"/>
  <c r="Z137" i="42"/>
  <c r="Z155" i="42"/>
  <c r="M281" i="42"/>
  <c r="AF281" i="42"/>
  <c r="CN281" i="42"/>
  <c r="BR8" i="42"/>
  <c r="BR16" i="42"/>
  <c r="BR26" i="42"/>
  <c r="BR34" i="42"/>
  <c r="CP35" i="42"/>
  <c r="AS41" i="42"/>
  <c r="AT41" i="42" s="1"/>
  <c r="Z42" i="42"/>
  <c r="BR44" i="42"/>
  <c r="CR44" i="42"/>
  <c r="AS45" i="42"/>
  <c r="AT45" i="42" s="1"/>
  <c r="BT45" i="42"/>
  <c r="CR45" i="42" s="1"/>
  <c r="BR48" i="42"/>
  <c r="AS52" i="42"/>
  <c r="AT52" i="42" s="1"/>
  <c r="Y53" i="42"/>
  <c r="BR56" i="42"/>
  <c r="AS62" i="42"/>
  <c r="AT62" i="42" s="1"/>
  <c r="AS65" i="42"/>
  <c r="AT65" i="42" s="1"/>
  <c r="AS68" i="42"/>
  <c r="AT68" i="42" s="1"/>
  <c r="AS70" i="42"/>
  <c r="CP73" i="42"/>
  <c r="Y77" i="42"/>
  <c r="BT83" i="42"/>
  <c r="CR83" i="42" s="1"/>
  <c r="Y86" i="42"/>
  <c r="Y87" i="42"/>
  <c r="CP87" i="42"/>
  <c r="CO92" i="42"/>
  <c r="AS98" i="42"/>
  <c r="AT98" i="42" s="1"/>
  <c r="Y99" i="42"/>
  <c r="CO101" i="42"/>
  <c r="AS102" i="42"/>
  <c r="AT102" i="42" s="1"/>
  <c r="CP105" i="42"/>
  <c r="AS107" i="42"/>
  <c r="AT107" i="42" s="1"/>
  <c r="BT107" i="42"/>
  <c r="CR107" i="42" s="1"/>
  <c r="Y110" i="42"/>
  <c r="Y111" i="42"/>
  <c r="CP111" i="42"/>
  <c r="Y118" i="42"/>
  <c r="BR123" i="42"/>
  <c r="N281" i="42"/>
  <c r="AG281" i="42"/>
  <c r="Y43" i="42"/>
  <c r="CO45" i="42"/>
  <c r="Y47" i="42"/>
  <c r="Y49" i="42"/>
  <c r="AS50" i="42"/>
  <c r="AT50" i="42" s="1"/>
  <c r="BT52" i="42"/>
  <c r="CR52" i="42" s="1"/>
  <c r="Y57" i="42"/>
  <c r="AW58" i="42"/>
  <c r="AX58" i="42" s="1"/>
  <c r="Y63" i="42"/>
  <c r="BR66" i="42"/>
  <c r="AS69" i="42"/>
  <c r="AT69" i="42" s="1"/>
  <c r="CP71" i="42"/>
  <c r="BR72" i="42"/>
  <c r="AS78" i="42"/>
  <c r="AT78" i="42" s="1"/>
  <c r="Y80" i="42"/>
  <c r="Y81" i="42"/>
  <c r="AW82" i="42"/>
  <c r="AX82" i="42" s="1"/>
  <c r="Y89" i="42"/>
  <c r="Y90" i="42"/>
  <c r="BR94" i="42"/>
  <c r="BT98" i="42"/>
  <c r="CR98" i="42" s="1"/>
  <c r="BT100" i="42"/>
  <c r="CR100" i="42" s="1"/>
  <c r="CP120" i="42"/>
  <c r="CP122" i="42"/>
  <c r="Z165" i="42"/>
  <c r="AH281" i="42"/>
  <c r="AS44" i="42"/>
  <c r="AT44" i="42" s="1"/>
  <c r="Y48" i="42"/>
  <c r="Y50" i="42"/>
  <c r="Y51" i="42"/>
  <c r="BR53" i="42"/>
  <c r="BR64" i="42"/>
  <c r="BR68" i="42"/>
  <c r="AS74" i="42"/>
  <c r="AT74" i="42" s="1"/>
  <c r="CP78" i="42"/>
  <c r="Y83" i="42"/>
  <c r="BR84" i="42"/>
  <c r="BT85" i="42"/>
  <c r="CR85" i="42" s="1"/>
  <c r="AS87" i="42"/>
  <c r="AT87" i="42" s="1"/>
  <c r="BT89" i="42"/>
  <c r="CR89" i="42" s="1"/>
  <c r="AS91" i="42"/>
  <c r="AT91" i="42" s="1"/>
  <c r="Y94" i="42"/>
  <c r="Z95" i="42"/>
  <c r="CP95" i="42"/>
  <c r="CO100" i="42"/>
  <c r="Y109" i="42"/>
  <c r="BT109" i="42"/>
  <c r="CR109" i="42" s="1"/>
  <c r="AS111" i="42"/>
  <c r="AT111" i="42" s="1"/>
  <c r="CR118" i="42"/>
  <c r="AS120" i="42"/>
  <c r="AT120" i="42" s="1"/>
  <c r="BR121" i="42"/>
  <c r="Y122" i="42"/>
  <c r="Z129" i="42"/>
  <c r="U281" i="42"/>
  <c r="AS40" i="42"/>
  <c r="AT40" i="42" s="1"/>
  <c r="BR41" i="42"/>
  <c r="BR42" i="42"/>
  <c r="BR46" i="42"/>
  <c r="Y52" i="42"/>
  <c r="AW55" i="42"/>
  <c r="AX55" i="42" s="1"/>
  <c r="Z56" i="42"/>
  <c r="CP58" i="42"/>
  <c r="Y62" i="42"/>
  <c r="AT66" i="42"/>
  <c r="Z67" i="42"/>
  <c r="AS72" i="42"/>
  <c r="AT72" i="42" s="1"/>
  <c r="CP74" i="42"/>
  <c r="BR79" i="42"/>
  <c r="AS88" i="42"/>
  <c r="CP91" i="42"/>
  <c r="Y97" i="42"/>
  <c r="Y98" i="42"/>
  <c r="CR101" i="42"/>
  <c r="AS112" i="42"/>
  <c r="AT112" i="42" s="1"/>
  <c r="CP114" i="42"/>
  <c r="V281" i="42"/>
  <c r="AO281" i="42"/>
  <c r="BL281" i="42"/>
  <c r="AS53" i="42"/>
  <c r="AT53" i="42" s="1"/>
  <c r="BT53" i="42"/>
  <c r="CR53" i="42" s="1"/>
  <c r="AS64" i="42"/>
  <c r="AT64" i="42" s="1"/>
  <c r="Y65" i="42"/>
  <c r="CP66" i="42"/>
  <c r="CP80" i="42"/>
  <c r="CO85" i="42"/>
  <c r="CR90" i="42"/>
  <c r="BQ92" i="42"/>
  <c r="AS95" i="42"/>
  <c r="AT95" i="42" s="1"/>
  <c r="AS99" i="42"/>
  <c r="AT99" i="42" s="1"/>
  <c r="Y102" i="42"/>
  <c r="Y103" i="42"/>
  <c r="CO109" i="42"/>
  <c r="Z112" i="42"/>
  <c r="AW112" i="42"/>
  <c r="BR116" i="42"/>
  <c r="Y117" i="42"/>
  <c r="CP117" i="42"/>
  <c r="AS118" i="42"/>
  <c r="AT118" i="42" s="1"/>
  <c r="X281" i="42"/>
  <c r="AP281" i="42"/>
  <c r="BM281" i="42"/>
  <c r="CJ281" i="42"/>
  <c r="Y44" i="42"/>
  <c r="CP47" i="42"/>
  <c r="BR54" i="42"/>
  <c r="AS56" i="42"/>
  <c r="AT56" i="42" s="1"/>
  <c r="AW60" i="42"/>
  <c r="Z60" i="42"/>
  <c r="Y61" i="42"/>
  <c r="CP70" i="42"/>
  <c r="AS76" i="42"/>
  <c r="Y78" i="42"/>
  <c r="CO79" i="42"/>
  <c r="BR81" i="42"/>
  <c r="BQ83" i="42"/>
  <c r="BT84" i="42"/>
  <c r="CR84" i="42" s="1"/>
  <c r="AS96" i="42"/>
  <c r="AT96" i="42" s="1"/>
  <c r="CP99" i="42"/>
  <c r="BR104" i="42"/>
  <c r="Z105" i="42"/>
  <c r="Y106" i="42"/>
  <c r="BQ107" i="42"/>
  <c r="BT108" i="42"/>
  <c r="CR108" i="42" s="1"/>
  <c r="AW121" i="42"/>
  <c r="AX121" i="42" s="1"/>
  <c r="Z121" i="42"/>
  <c r="BT121" i="42"/>
  <c r="CR121" i="42" s="1"/>
  <c r="AW123" i="42"/>
  <c r="AX123" i="42" s="1"/>
  <c r="Z123" i="42"/>
  <c r="AW146" i="42"/>
  <c r="AR281" i="42"/>
  <c r="BN281" i="42"/>
  <c r="CK281" i="42"/>
  <c r="AV42" i="42"/>
  <c r="BT42" i="42" s="1"/>
  <c r="CR42" i="42" s="1"/>
  <c r="BQ45" i="42"/>
  <c r="CO46" i="42"/>
  <c r="CP51" i="42"/>
  <c r="BR52" i="42"/>
  <c r="Z54" i="42"/>
  <c r="BR65" i="42"/>
  <c r="Z71" i="42"/>
  <c r="Y72" i="42"/>
  <c r="Y75" i="42"/>
  <c r="CO84" i="42"/>
  <c r="Y91" i="42"/>
  <c r="CP93" i="42"/>
  <c r="AS94" i="42"/>
  <c r="AT94" i="42" s="1"/>
  <c r="CP97" i="42"/>
  <c r="Y101" i="42"/>
  <c r="AS103" i="42"/>
  <c r="AT103" i="42" s="1"/>
  <c r="CP108" i="42"/>
  <c r="AW113" i="42"/>
  <c r="Z113" i="42"/>
  <c r="CP121" i="42"/>
  <c r="BT122" i="42"/>
  <c r="CR122" i="42" s="1"/>
  <c r="AW131" i="42"/>
  <c r="AX131" i="42" s="1"/>
  <c r="BR145" i="42"/>
  <c r="CP147" i="42"/>
  <c r="Z154" i="42"/>
  <c r="CP156" i="42"/>
  <c r="AW164" i="42"/>
  <c r="Z164" i="42"/>
  <c r="CP167" i="42"/>
  <c r="BR118" i="42"/>
  <c r="Y125" i="42"/>
  <c r="Z128" i="42"/>
  <c r="Z130" i="42"/>
  <c r="BR130" i="42"/>
  <c r="BR131" i="42"/>
  <c r="AV137" i="42"/>
  <c r="BT137" i="42" s="1"/>
  <c r="CR137" i="42" s="1"/>
  <c r="CP146" i="42"/>
  <c r="CP148" i="42"/>
  <c r="CP150" i="42"/>
  <c r="AX169" i="42"/>
  <c r="CP68" i="42"/>
  <c r="CP81" i="42"/>
  <c r="BR85" i="42"/>
  <c r="CP94" i="42"/>
  <c r="CP102" i="42"/>
  <c r="CP110" i="42"/>
  <c r="BR117" i="42"/>
  <c r="BR122" i="42"/>
  <c r="CR123" i="42"/>
  <c r="BR136" i="42"/>
  <c r="BR137" i="42"/>
  <c r="CO138" i="42"/>
  <c r="CP140" i="42"/>
  <c r="CP149" i="42"/>
  <c r="CO155" i="42"/>
  <c r="AS161" i="42"/>
  <c r="AT161" i="42" s="1"/>
  <c r="CP164" i="42"/>
  <c r="AT169" i="42"/>
  <c r="Z191" i="42"/>
  <c r="CO124" i="42"/>
  <c r="AV129" i="42"/>
  <c r="BT129" i="42" s="1"/>
  <c r="CR129" i="42" s="1"/>
  <c r="CP132" i="42"/>
  <c r="AS137" i="42"/>
  <c r="AT137" i="42" s="1"/>
  <c r="AS142" i="42"/>
  <c r="AT142" i="42" s="1"/>
  <c r="AS144" i="42"/>
  <c r="AT144" i="42" s="1"/>
  <c r="CO145" i="42"/>
  <c r="BT149" i="42"/>
  <c r="CR149" i="42" s="1"/>
  <c r="AS151" i="42"/>
  <c r="AT151" i="42" s="1"/>
  <c r="Y152" i="42"/>
  <c r="CO154" i="42"/>
  <c r="Y162" i="42"/>
  <c r="Y167" i="42"/>
  <c r="BR167" i="42"/>
  <c r="CR169" i="42"/>
  <c r="Y126" i="42"/>
  <c r="BR128" i="42"/>
  <c r="BR129" i="42"/>
  <c r="CO130" i="42"/>
  <c r="Z131" i="42"/>
  <c r="BT132" i="42"/>
  <c r="CR132" i="42" s="1"/>
  <c r="AS136" i="42"/>
  <c r="AT136" i="42" s="1"/>
  <c r="Y143" i="42"/>
  <c r="Z153" i="42"/>
  <c r="AW157" i="42"/>
  <c r="Y161" i="42"/>
  <c r="AS162" i="42"/>
  <c r="AT162" i="42" s="1"/>
  <c r="Y168" i="42"/>
  <c r="AS129" i="42"/>
  <c r="AT129" i="42" s="1"/>
  <c r="Y135" i="42"/>
  <c r="CO137" i="42"/>
  <c r="AV138" i="42"/>
  <c r="BT138" i="42" s="1"/>
  <c r="CR138" i="42" s="1"/>
  <c r="Y140" i="42"/>
  <c r="Y142" i="42"/>
  <c r="AS143" i="42"/>
  <c r="AT143" i="42" s="1"/>
  <c r="BR146" i="42"/>
  <c r="Y151" i="42"/>
  <c r="Y158" i="42"/>
  <c r="Y159" i="42"/>
  <c r="Y160" i="42"/>
  <c r="Y163" i="42"/>
  <c r="BR165" i="42"/>
  <c r="Y166" i="42"/>
  <c r="CR168" i="42"/>
  <c r="CP169" i="42"/>
  <c r="AS128" i="42"/>
  <c r="AT128" i="42" s="1"/>
  <c r="Y132" i="42"/>
  <c r="AW139" i="42"/>
  <c r="AX139" i="42" s="1"/>
  <c r="Y141" i="42"/>
  <c r="Y144" i="42"/>
  <c r="Y150" i="42"/>
  <c r="BQ155" i="42"/>
  <c r="Y156" i="42"/>
  <c r="BT156" i="42"/>
  <c r="CR156" i="42" s="1"/>
  <c r="CR158" i="42"/>
  <c r="BR166" i="42"/>
  <c r="AS168" i="42"/>
  <c r="AT168" i="42" s="1"/>
  <c r="Y127" i="42"/>
  <c r="BT128" i="42"/>
  <c r="CR128" i="42" s="1"/>
  <c r="CO129" i="42"/>
  <c r="AV130" i="42"/>
  <c r="BT130" i="42" s="1"/>
  <c r="CR130" i="42" s="1"/>
  <c r="Y133" i="42"/>
  <c r="Y136" i="42"/>
  <c r="BQ138" i="42"/>
  <c r="BT139" i="42"/>
  <c r="CR139" i="42" s="1"/>
  <c r="CR141" i="42"/>
  <c r="AV145" i="42"/>
  <c r="BT145" i="42" s="1"/>
  <c r="CR145" i="42" s="1"/>
  <c r="BR147" i="42"/>
  <c r="CR150" i="42"/>
  <c r="BQ153" i="42"/>
  <c r="BR156" i="42"/>
  <c r="AS158" i="42"/>
  <c r="AT158" i="42" s="1"/>
  <c r="AS159" i="42"/>
  <c r="AT159" i="42" s="1"/>
  <c r="AS160" i="42"/>
  <c r="AT160" i="42" s="1"/>
  <c r="BQ164" i="42"/>
  <c r="CO166" i="42"/>
  <c r="AS167" i="42"/>
  <c r="AT167" i="42" s="1"/>
  <c r="CP168" i="42"/>
  <c r="AS182" i="42"/>
  <c r="AT182" i="42" s="1"/>
  <c r="Y187" i="42"/>
  <c r="AS189" i="42"/>
  <c r="AT189" i="42" s="1"/>
  <c r="BT192" i="42"/>
  <c r="CR192" i="42" s="1"/>
  <c r="Y195" i="42"/>
  <c r="AS197" i="42"/>
  <c r="AT197" i="42" s="1"/>
  <c r="CP198" i="42"/>
  <c r="BR173" i="42"/>
  <c r="AS174" i="42"/>
  <c r="AT174" i="42" s="1"/>
  <c r="BT184" i="42"/>
  <c r="CR184" i="42" s="1"/>
  <c r="Y192" i="42"/>
  <c r="AS193" i="42"/>
  <c r="AT193" i="42" s="1"/>
  <c r="Y194" i="42"/>
  <c r="BR179" i="42"/>
  <c r="Y186" i="42"/>
  <c r="Z205" i="42"/>
  <c r="BR171" i="42"/>
  <c r="Y188" i="42"/>
  <c r="Y189" i="42"/>
  <c r="CR190" i="42"/>
  <c r="BR193" i="42"/>
  <c r="Z196" i="42"/>
  <c r="CR198" i="42"/>
  <c r="CP199" i="42"/>
  <c r="Y170" i="42"/>
  <c r="BQ175" i="42"/>
  <c r="CO176" i="42"/>
  <c r="Y180" i="42"/>
  <c r="BT180" i="42"/>
  <c r="CR180" i="42" s="1"/>
  <c r="Y181" i="42"/>
  <c r="BR185" i="42"/>
  <c r="AS187" i="42"/>
  <c r="AT187" i="42" s="1"/>
  <c r="AS188" i="42"/>
  <c r="AT188" i="42" s="1"/>
  <c r="BT191" i="42"/>
  <c r="CR191" i="42" s="1"/>
  <c r="CP193" i="42"/>
  <c r="CP194" i="42"/>
  <c r="AS195" i="42"/>
  <c r="AT195" i="42" s="1"/>
  <c r="AS196" i="42"/>
  <c r="AT196" i="42" s="1"/>
  <c r="Z199" i="42"/>
  <c r="AS199" i="42"/>
  <c r="AT199" i="42" s="1"/>
  <c r="Y172" i="42"/>
  <c r="Y173" i="42"/>
  <c r="CR174" i="42"/>
  <c r="AS179" i="42"/>
  <c r="AT179" i="42" s="1"/>
  <c r="CP185" i="42"/>
  <c r="Z190" i="42"/>
  <c r="CO191" i="42"/>
  <c r="Y193" i="42"/>
  <c r="BR200" i="42"/>
  <c r="AS171" i="42"/>
  <c r="AT171" i="42" s="1"/>
  <c r="CP177" i="42"/>
  <c r="Z182" i="42"/>
  <c r="CO183" i="42"/>
  <c r="Y185" i="42"/>
  <c r="CP188" i="42"/>
  <c r="AW234" i="42"/>
  <c r="Y174" i="42"/>
  <c r="CO175" i="42"/>
  <c r="Y177" i="42"/>
  <c r="AS178" i="42"/>
  <c r="AT178" i="42" s="1"/>
  <c r="Z184" i="42"/>
  <c r="BR186" i="42"/>
  <c r="AS190" i="42"/>
  <c r="AT190" i="42" s="1"/>
  <c r="CR193" i="42"/>
  <c r="BR194" i="42"/>
  <c r="BR197" i="42"/>
  <c r="CR197" i="42"/>
  <c r="AS198" i="42"/>
  <c r="AT198" i="42" s="1"/>
  <c r="Z204" i="42"/>
  <c r="CP205" i="42"/>
  <c r="BR207" i="42"/>
  <c r="Z224" i="42"/>
  <c r="AW226" i="42"/>
  <c r="Z226" i="42"/>
  <c r="BR261" i="42"/>
  <c r="AS201" i="42"/>
  <c r="AT201" i="42" s="1"/>
  <c r="Z207" i="42"/>
  <c r="Y208" i="42"/>
  <c r="CP212" i="42"/>
  <c r="AV213" i="42"/>
  <c r="BT213" i="42" s="1"/>
  <c r="CR213" i="42" s="1"/>
  <c r="CP214" i="42"/>
  <c r="Y217" i="42"/>
  <c r="AW218" i="42"/>
  <c r="Z218" i="42"/>
  <c r="AS222" i="42"/>
  <c r="BR228" i="42"/>
  <c r="AS238" i="42"/>
  <c r="AT238" i="42" s="1"/>
  <c r="Z247" i="42"/>
  <c r="BR255" i="42"/>
  <c r="Y202" i="42"/>
  <c r="CO204" i="42"/>
  <c r="CP208" i="42"/>
  <c r="Y212" i="42"/>
  <c r="BQ213" i="42"/>
  <c r="AS223" i="42"/>
  <c r="AT223" i="42" s="1"/>
  <c r="BQ225" i="42"/>
  <c r="BT226" i="42"/>
  <c r="CR226" i="42" s="1"/>
  <c r="Y229" i="42"/>
  <c r="CP233" i="42"/>
  <c r="AS239" i="42"/>
  <c r="AT239" i="42" s="1"/>
  <c r="BR244" i="42"/>
  <c r="Y245" i="42"/>
  <c r="BQ246" i="42"/>
  <c r="Z203" i="42"/>
  <c r="AS203" i="42"/>
  <c r="AS208" i="42"/>
  <c r="AT208" i="42" s="1"/>
  <c r="Z211" i="42"/>
  <c r="BR215" i="42"/>
  <c r="BR219" i="42"/>
  <c r="BT220" i="42"/>
  <c r="CP223" i="42"/>
  <c r="CP226" i="42"/>
  <c r="Y228" i="42"/>
  <c r="CP229" i="42"/>
  <c r="Y235" i="42"/>
  <c r="CO235" i="42"/>
  <c r="AS236" i="42"/>
  <c r="AT236" i="42" s="1"/>
  <c r="CP239" i="42"/>
  <c r="BR241" i="42"/>
  <c r="BT242" i="42"/>
  <c r="CR242" i="42" s="1"/>
  <c r="CP263" i="42"/>
  <c r="AV201" i="42"/>
  <c r="BT201" i="42" s="1"/>
  <c r="CR201" i="42" s="1"/>
  <c r="CO201" i="42"/>
  <c r="Y206" i="42"/>
  <c r="AS209" i="42"/>
  <c r="AT209" i="42" s="1"/>
  <c r="AS211" i="42"/>
  <c r="Y216" i="42"/>
  <c r="BQ221" i="42"/>
  <c r="AS225" i="42"/>
  <c r="AT225" i="42" s="1"/>
  <c r="AS229" i="42"/>
  <c r="AT229" i="42" s="1"/>
  <c r="Y232" i="42"/>
  <c r="BT232" i="42"/>
  <c r="CR232" i="42" s="1"/>
  <c r="BQ234" i="42"/>
  <c r="CO242" i="42"/>
  <c r="Z243" i="42"/>
  <c r="Y244" i="42"/>
  <c r="AS245" i="42"/>
  <c r="AT245" i="42" s="1"/>
  <c r="Z249" i="42"/>
  <c r="CP206" i="42"/>
  <c r="Z215" i="42"/>
  <c r="AW215" i="42"/>
  <c r="AX215" i="42" s="1"/>
  <c r="CP216" i="42"/>
  <c r="Z221" i="42"/>
  <c r="BR236" i="42"/>
  <c r="BR238" i="42"/>
  <c r="Z253" i="42"/>
  <c r="AV204" i="42"/>
  <c r="BT204" i="42" s="1"/>
  <c r="CR204" i="42" s="1"/>
  <c r="BQ204" i="42"/>
  <c r="Y209" i="42"/>
  <c r="Y210" i="42"/>
  <c r="CP210" i="42"/>
  <c r="AS216" i="42"/>
  <c r="AT216" i="42" s="1"/>
  <c r="Y219" i="42"/>
  <c r="BT219" i="42"/>
  <c r="CR219" i="42" s="1"/>
  <c r="AS221" i="42"/>
  <c r="AT221" i="42" s="1"/>
  <c r="AS231" i="42"/>
  <c r="AT231" i="42" s="1"/>
  <c r="BR233" i="42"/>
  <c r="Y237" i="42"/>
  <c r="CR237" i="42"/>
  <c r="BT241" i="42"/>
  <c r="CR241" i="42" s="1"/>
  <c r="BT243" i="42"/>
  <c r="CR243" i="42" s="1"/>
  <c r="BQ201" i="42"/>
  <c r="BQ203" i="42"/>
  <c r="AS212" i="42"/>
  <c r="AT212" i="42" s="1"/>
  <c r="BT214" i="42"/>
  <c r="AS217" i="42"/>
  <c r="AT217" i="42" s="1"/>
  <c r="AS219" i="42"/>
  <c r="AT219" i="42" s="1"/>
  <c r="CR220" i="42"/>
  <c r="CO221" i="42"/>
  <c r="Y225" i="42"/>
  <c r="Y227" i="42"/>
  <c r="CO227" i="42"/>
  <c r="AS228" i="42"/>
  <c r="AT228" i="42" s="1"/>
  <c r="Y230" i="42"/>
  <c r="Y231" i="42"/>
  <c r="CP231" i="42"/>
  <c r="CO234" i="42"/>
  <c r="Y236" i="42"/>
  <c r="Y241" i="42"/>
  <c r="Y246" i="42"/>
  <c r="Z261" i="42"/>
  <c r="Z277" i="42"/>
  <c r="BR278" i="42"/>
  <c r="BT246" i="42"/>
  <c r="CR246" i="42" s="1"/>
  <c r="Z252" i="42"/>
  <c r="CP266" i="42"/>
  <c r="AV270" i="42"/>
  <c r="BT270" i="42" s="1"/>
  <c r="CR270" i="42" s="1"/>
  <c r="BR270" i="42"/>
  <c r="BR214" i="42"/>
  <c r="BR235" i="42"/>
  <c r="AV253" i="42"/>
  <c r="BT253" i="42" s="1"/>
  <c r="CR253" i="42" s="1"/>
  <c r="BT254" i="42"/>
  <c r="CR254" i="42" s="1"/>
  <c r="CP256" i="42"/>
  <c r="BR260" i="42"/>
  <c r="CP265" i="42"/>
  <c r="BQ269" i="42"/>
  <c r="CR269" i="42"/>
  <c r="BT271" i="42"/>
  <c r="CR271" i="42" s="1"/>
  <c r="BT273" i="42"/>
  <c r="CR273" i="42" s="1"/>
  <c r="AS275" i="42"/>
  <c r="AT275" i="42" s="1"/>
  <c r="Y276" i="42"/>
  <c r="CO279" i="42"/>
  <c r="AS280" i="42"/>
  <c r="CP247" i="42"/>
  <c r="CP249" i="42"/>
  <c r="AS261" i="42"/>
  <c r="AT261" i="42" s="1"/>
  <c r="BT261" i="42"/>
  <c r="CR261" i="42" s="1"/>
  <c r="BT265" i="42"/>
  <c r="CR265" i="42" s="1"/>
  <c r="AS267" i="42"/>
  <c r="AT267" i="42" s="1"/>
  <c r="CO271" i="42"/>
  <c r="AS277" i="42"/>
  <c r="AT277" i="42" s="1"/>
  <c r="CO245" i="42"/>
  <c r="CP248" i="42"/>
  <c r="BQ252" i="42"/>
  <c r="AS253" i="42"/>
  <c r="AS258" i="42"/>
  <c r="AT258" i="42" s="1"/>
  <c r="AS260" i="42"/>
  <c r="AT260" i="42" s="1"/>
  <c r="CO261" i="42"/>
  <c r="Y268" i="42"/>
  <c r="AS269" i="42"/>
  <c r="AT269" i="42" s="1"/>
  <c r="AS270" i="42"/>
  <c r="AT270" i="42" s="1"/>
  <c r="Y273" i="42"/>
  <c r="BR273" i="42"/>
  <c r="Y275" i="42"/>
  <c r="CO278" i="42"/>
  <c r="CR280" i="42"/>
  <c r="BT248" i="42"/>
  <c r="CR248" i="42" s="1"/>
  <c r="CP250" i="42"/>
  <c r="CO253" i="42"/>
  <c r="Y256" i="42"/>
  <c r="Y258" i="42"/>
  <c r="Y259" i="42"/>
  <c r="Y265" i="42"/>
  <c r="Y267" i="42"/>
  <c r="AS268" i="42"/>
  <c r="AT268" i="42" s="1"/>
  <c r="CO270" i="42"/>
  <c r="Y274" i="42"/>
  <c r="AS278" i="42"/>
  <c r="AT278" i="42" s="1"/>
  <c r="CP280" i="42"/>
  <c r="CR247" i="42"/>
  <c r="AS252" i="42"/>
  <c r="AT252" i="42" s="1"/>
  <c r="AS259" i="42"/>
  <c r="AT259" i="42" s="1"/>
  <c r="BQ262" i="42"/>
  <c r="Y263" i="42"/>
  <c r="CR274" i="42"/>
  <c r="BQ279" i="42"/>
  <c r="BQ280" i="42"/>
  <c r="Y248" i="42"/>
  <c r="Y250" i="42"/>
  <c r="Z251" i="42"/>
  <c r="BR254" i="42"/>
  <c r="Y255" i="42"/>
  <c r="Y260" i="42"/>
  <c r="Y264" i="42"/>
  <c r="Y272" i="42"/>
  <c r="AS274" i="42"/>
  <c r="AT274" i="42" s="1"/>
  <c r="CP27" i="41"/>
  <c r="Z15" i="41"/>
  <c r="Z23" i="41"/>
  <c r="BR39" i="41"/>
  <c r="CP41" i="41"/>
  <c r="BR17" i="41"/>
  <c r="CP13" i="41"/>
  <c r="Z37" i="41"/>
  <c r="Z7" i="41"/>
  <c r="BR14" i="41"/>
  <c r="AG279" i="41"/>
  <c r="AO279" i="41"/>
  <c r="CJ279" i="41"/>
  <c r="Y6" i="41"/>
  <c r="CO8" i="41"/>
  <c r="CR20" i="41"/>
  <c r="BQ21" i="41"/>
  <c r="CO23" i="41"/>
  <c r="BQ26" i="41"/>
  <c r="AS31" i="41"/>
  <c r="AT31" i="41" s="1"/>
  <c r="BQ33" i="41"/>
  <c r="Y36" i="41"/>
  <c r="CO38" i="41"/>
  <c r="CO46" i="41"/>
  <c r="BR90" i="41"/>
  <c r="CP92" i="41"/>
  <c r="Z104" i="41"/>
  <c r="AH279" i="41"/>
  <c r="AP279" i="41"/>
  <c r="CP10" i="41"/>
  <c r="BR13" i="41"/>
  <c r="BR45" i="41"/>
  <c r="CP62" i="41"/>
  <c r="CP68" i="41"/>
  <c r="Z83" i="41"/>
  <c r="BR83" i="41"/>
  <c r="AN279" i="41"/>
  <c r="BN279" i="41"/>
  <c r="BQ5" i="41"/>
  <c r="CO7" i="41"/>
  <c r="Y8" i="41"/>
  <c r="BQ8" i="41"/>
  <c r="BT10" i="41"/>
  <c r="CR10" i="41" s="1"/>
  <c r="Y13" i="41"/>
  <c r="AS19" i="41"/>
  <c r="BT19" i="41"/>
  <c r="CR19" i="41" s="1"/>
  <c r="Y20" i="41"/>
  <c r="CP21" i="41"/>
  <c r="CO22" i="41"/>
  <c r="AV23" i="41"/>
  <c r="BT23" i="41" s="1"/>
  <c r="CR23" i="41" s="1"/>
  <c r="AS25" i="41"/>
  <c r="AT25" i="41" s="1"/>
  <c r="BT25" i="41"/>
  <c r="CR25" i="41" s="1"/>
  <c r="AS26" i="41"/>
  <c r="AT26" i="41" s="1"/>
  <c r="CR34" i="41"/>
  <c r="BQ35" i="41"/>
  <c r="CO37" i="41"/>
  <c r="Y38" i="41"/>
  <c r="BQ38" i="41"/>
  <c r="AS59" i="41"/>
  <c r="AT59" i="41" s="1"/>
  <c r="Z88" i="41"/>
  <c r="CR89" i="41"/>
  <c r="CP105" i="41"/>
  <c r="N279" i="41"/>
  <c r="V279" i="41"/>
  <c r="BP279" i="41"/>
  <c r="Y5" i="41"/>
  <c r="AS11" i="41"/>
  <c r="BT11" i="41"/>
  <c r="CR11" i="41" s="1"/>
  <c r="Y12" i="41"/>
  <c r="AV15" i="41"/>
  <c r="BT15" i="41" s="1"/>
  <c r="AS16" i="41"/>
  <c r="AT16" i="41" s="1"/>
  <c r="CO20" i="41"/>
  <c r="Y25" i="41"/>
  <c r="BQ27" i="41"/>
  <c r="CP29" i="41"/>
  <c r="Y30" i="41"/>
  <c r="BR30" i="41"/>
  <c r="Y35" i="41"/>
  <c r="BR42" i="41"/>
  <c r="BR50" i="41"/>
  <c r="Z64" i="41"/>
  <c r="CP78" i="41"/>
  <c r="BR82" i="41"/>
  <c r="BR96" i="41"/>
  <c r="AW102" i="41"/>
  <c r="Z102" i="41"/>
  <c r="T279" i="41"/>
  <c r="AS8" i="41"/>
  <c r="AT8" i="41" s="1"/>
  <c r="CO12" i="41"/>
  <c r="CO17" i="41"/>
  <c r="AS23" i="41"/>
  <c r="AT23" i="41" s="1"/>
  <c r="BQ23" i="41"/>
  <c r="Y27" i="41"/>
  <c r="Y34" i="41"/>
  <c r="AS38" i="41"/>
  <c r="AT38" i="41" s="1"/>
  <c r="BR47" i="41"/>
  <c r="AV73" i="41"/>
  <c r="BT73" i="41" s="1"/>
  <c r="CR73" i="41" s="1"/>
  <c r="AT73" i="41"/>
  <c r="Z75" i="41"/>
  <c r="BR93" i="41"/>
  <c r="AW163" i="41"/>
  <c r="AX163" i="41" s="1"/>
  <c r="Z163" i="41"/>
  <c r="U279" i="41"/>
  <c r="CO9" i="41"/>
  <c r="AT15" i="41"/>
  <c r="CR15" i="41"/>
  <c r="Y17" i="41"/>
  <c r="Z21" i="41"/>
  <c r="BT22" i="41"/>
  <c r="CR22" i="41" s="1"/>
  <c r="BR24" i="41"/>
  <c r="Y26" i="41"/>
  <c r="CP30" i="41"/>
  <c r="CO34" i="41"/>
  <c r="CP39" i="41"/>
  <c r="CP61" i="41"/>
  <c r="Z80" i="41"/>
  <c r="CP100" i="41"/>
  <c r="CC279" i="41"/>
  <c r="CK279" i="41"/>
  <c r="AS7" i="41"/>
  <c r="AT7" i="41" s="1"/>
  <c r="BQ7" i="41"/>
  <c r="CR7" i="41"/>
  <c r="Y9" i="41"/>
  <c r="AW10" i="41"/>
  <c r="AX10" i="41" s="1"/>
  <c r="AS14" i="41"/>
  <c r="AT14" i="41" s="1"/>
  <c r="BT16" i="41"/>
  <c r="CR16" i="41" s="1"/>
  <c r="BQ19" i="41"/>
  <c r="CO19" i="41"/>
  <c r="Y24" i="41"/>
  <c r="CO26" i="41"/>
  <c r="CO31" i="41"/>
  <c r="Y33" i="41"/>
  <c r="AS37" i="41"/>
  <c r="AT37" i="41" s="1"/>
  <c r="BQ37" i="41"/>
  <c r="Y39" i="41"/>
  <c r="AW41" i="41"/>
  <c r="Z41" i="41"/>
  <c r="AW43" i="41"/>
  <c r="AX43" i="41" s="1"/>
  <c r="Z43" i="41"/>
  <c r="CO45" i="41"/>
  <c r="CP55" i="41"/>
  <c r="AW61" i="41"/>
  <c r="Z61" i="41"/>
  <c r="CP70" i="41"/>
  <c r="BR74" i="41"/>
  <c r="CP76" i="41"/>
  <c r="Z91" i="41"/>
  <c r="BR91" i="41"/>
  <c r="Z97" i="41"/>
  <c r="CP102" i="41"/>
  <c r="CD279" i="41"/>
  <c r="CL279" i="41"/>
  <c r="AS6" i="41"/>
  <c r="AT6" i="41" s="1"/>
  <c r="BT6" i="41"/>
  <c r="CR6" i="41" s="1"/>
  <c r="BT8" i="41"/>
  <c r="CR8" i="41" s="1"/>
  <c r="AS9" i="41"/>
  <c r="AT9" i="41" s="1"/>
  <c r="Z10" i="41"/>
  <c r="BQ11" i="41"/>
  <c r="CO11" i="41"/>
  <c r="Y14" i="41"/>
  <c r="CO16" i="41"/>
  <c r="BQ18" i="41"/>
  <c r="AS20" i="41"/>
  <c r="AT20" i="41" s="1"/>
  <c r="CO25" i="41"/>
  <c r="AS29" i="41"/>
  <c r="AT29" i="41" s="1"/>
  <c r="BQ29" i="41"/>
  <c r="CR29" i="41"/>
  <c r="Y31" i="41"/>
  <c r="BQ34" i="41"/>
  <c r="AS36" i="41"/>
  <c r="AT36" i="41" s="1"/>
  <c r="BT36" i="41"/>
  <c r="CR36" i="41" s="1"/>
  <c r="AS39" i="41"/>
  <c r="AT39" i="41" s="1"/>
  <c r="Z46" i="41"/>
  <c r="Y51" i="41"/>
  <c r="CO59" i="41"/>
  <c r="AV65" i="41"/>
  <c r="BT65" i="41" s="1"/>
  <c r="CR65" i="41" s="1"/>
  <c r="Z67" i="41"/>
  <c r="BQ101" i="41"/>
  <c r="BR104" i="41"/>
  <c r="CP42" i="41"/>
  <c r="BQ51" i="41"/>
  <c r="AW53" i="41"/>
  <c r="AS64" i="41"/>
  <c r="AT64" i="41" s="1"/>
  <c r="CO64" i="41"/>
  <c r="AS72" i="41"/>
  <c r="AT72" i="41" s="1"/>
  <c r="CO72" i="41"/>
  <c r="AS80" i="41"/>
  <c r="AT80" i="41" s="1"/>
  <c r="CO80" i="41"/>
  <c r="AS88" i="41"/>
  <c r="AT88" i="41" s="1"/>
  <c r="CO88" i="41"/>
  <c r="BQ97" i="41"/>
  <c r="BR98" i="41"/>
  <c r="AS104" i="41"/>
  <c r="AT104" i="41" s="1"/>
  <c r="BR106" i="41"/>
  <c r="Z108" i="41"/>
  <c r="AS109" i="41"/>
  <c r="AT109" i="41" s="1"/>
  <c r="BR109" i="41"/>
  <c r="AS115" i="41"/>
  <c r="AT115" i="41" s="1"/>
  <c r="AT116" i="41"/>
  <c r="Z121" i="41"/>
  <c r="Z136" i="41"/>
  <c r="Y148" i="41"/>
  <c r="BQ152" i="41"/>
  <c r="BR164" i="41"/>
  <c r="Z169" i="41"/>
  <c r="CP177" i="41"/>
  <c r="Z118" i="41"/>
  <c r="BR120" i="41"/>
  <c r="CP128" i="41"/>
  <c r="CP133" i="41"/>
  <c r="CP138" i="41"/>
  <c r="BR156" i="41"/>
  <c r="BQ160" i="41"/>
  <c r="AS60" i="41"/>
  <c r="AT60" i="41" s="1"/>
  <c r="Y63" i="41"/>
  <c r="CR70" i="41"/>
  <c r="AW86" i="41"/>
  <c r="AX86" i="41" s="1"/>
  <c r="BT95" i="41"/>
  <c r="CR95" i="41" s="1"/>
  <c r="AS101" i="41"/>
  <c r="AT101" i="41" s="1"/>
  <c r="CO101" i="41"/>
  <c r="CR102" i="41"/>
  <c r="CO107" i="41"/>
  <c r="AS110" i="41"/>
  <c r="AT110" i="41" s="1"/>
  <c r="CO114" i="41"/>
  <c r="AS131" i="41"/>
  <c r="AT131" i="41" s="1"/>
  <c r="AW138" i="41"/>
  <c r="AX138" i="41" s="1"/>
  <c r="Y141" i="41"/>
  <c r="Z143" i="41"/>
  <c r="AS145" i="41"/>
  <c r="AT145" i="41" s="1"/>
  <c r="AS150" i="41"/>
  <c r="AT150" i="41" s="1"/>
  <c r="BD279" i="41"/>
  <c r="CR45" i="41"/>
  <c r="BR49" i="41"/>
  <c r="BT51" i="41"/>
  <c r="CR51" i="41" s="1"/>
  <c r="AS54" i="41"/>
  <c r="AT54" i="41" s="1"/>
  <c r="CO54" i="41"/>
  <c r="AT55" i="41"/>
  <c r="Y59" i="41"/>
  <c r="BQ59" i="41"/>
  <c r="Y60" i="41"/>
  <c r="CO60" i="41"/>
  <c r="BQ61" i="41"/>
  <c r="BT63" i="41"/>
  <c r="CR63" i="41" s="1"/>
  <c r="Z65" i="41"/>
  <c r="CP65" i="41"/>
  <c r="CO67" i="41"/>
  <c r="BR71" i="41"/>
  <c r="BR72" i="41"/>
  <c r="BR77" i="41"/>
  <c r="Z78" i="41"/>
  <c r="BR79" i="41"/>
  <c r="BR80" i="41"/>
  <c r="Z81" i="41"/>
  <c r="CP81" i="41"/>
  <c r="BR85" i="41"/>
  <c r="Z86" i="41"/>
  <c r="BR87" i="41"/>
  <c r="BR88" i="41"/>
  <c r="Z89" i="41"/>
  <c r="CP89" i="41"/>
  <c r="CP91" i="41"/>
  <c r="Y95" i="41"/>
  <c r="BR103" i="41"/>
  <c r="BQ108" i="41"/>
  <c r="Z109" i="41"/>
  <c r="AV116" i="41"/>
  <c r="BT116" i="41" s="1"/>
  <c r="CR116" i="41" s="1"/>
  <c r="Z124" i="41"/>
  <c r="BR124" i="41"/>
  <c r="CP129" i="41"/>
  <c r="CP130" i="41"/>
  <c r="BR142" i="41"/>
  <c r="Z152" i="41"/>
  <c r="BQ157" i="41"/>
  <c r="Z160" i="41"/>
  <c r="AW165" i="41"/>
  <c r="Z165" i="41"/>
  <c r="X279" i="41"/>
  <c r="BE279" i="41"/>
  <c r="BQ43" i="41"/>
  <c r="AS44" i="41"/>
  <c r="AT44" i="41" s="1"/>
  <c r="CR55" i="41"/>
  <c r="AS57" i="41"/>
  <c r="AT57" i="41" s="1"/>
  <c r="BQ94" i="41"/>
  <c r="AS96" i="41"/>
  <c r="AT96" i="41" s="1"/>
  <c r="CO98" i="41"/>
  <c r="CR99" i="41"/>
  <c r="BQ100" i="41"/>
  <c r="BQ105" i="41"/>
  <c r="Z106" i="41"/>
  <c r="CO109" i="41"/>
  <c r="CO110" i="41"/>
  <c r="BR112" i="41"/>
  <c r="BR115" i="41"/>
  <c r="CO115" i="41"/>
  <c r="Y120" i="41"/>
  <c r="BR130" i="41"/>
  <c r="BR137" i="41"/>
  <c r="CP144" i="41"/>
  <c r="CP149" i="41"/>
  <c r="AR279" i="41"/>
  <c r="BF279" i="41"/>
  <c r="CN279" i="41"/>
  <c r="Y44" i="41"/>
  <c r="BT46" i="41"/>
  <c r="CR46" i="41" s="1"/>
  <c r="AS47" i="41"/>
  <c r="BQ48" i="41"/>
  <c r="CO51" i="41"/>
  <c r="BQ53" i="41"/>
  <c r="Y54" i="41"/>
  <c r="Y56" i="41"/>
  <c r="BQ56" i="41"/>
  <c r="Y57" i="41"/>
  <c r="CO57" i="41"/>
  <c r="BQ58" i="41"/>
  <c r="AV61" i="41"/>
  <c r="BT61" i="41" s="1"/>
  <c r="CR61" i="41" s="1"/>
  <c r="AS74" i="41"/>
  <c r="AT74" i="41" s="1"/>
  <c r="CO74" i="41"/>
  <c r="AS75" i="41"/>
  <c r="AT75" i="41" s="1"/>
  <c r="AS82" i="41"/>
  <c r="AT82" i="41" s="1"/>
  <c r="CO82" i="41"/>
  <c r="AS83" i="41"/>
  <c r="AT83" i="41" s="1"/>
  <c r="AS90" i="41"/>
  <c r="AT90" i="41" s="1"/>
  <c r="CO90" i="41"/>
  <c r="AS91" i="41"/>
  <c r="AT91" i="41" s="1"/>
  <c r="AS95" i="41"/>
  <c r="AT95" i="41" s="1"/>
  <c r="Y96" i="41"/>
  <c r="AS98" i="41"/>
  <c r="AT98" i="41" s="1"/>
  <c r="Y100" i="41"/>
  <c r="BT107" i="41"/>
  <c r="CR107" i="41" s="1"/>
  <c r="BQ110" i="41"/>
  <c r="CO113" i="41"/>
  <c r="AS117" i="41"/>
  <c r="AT117" i="41" s="1"/>
  <c r="BR117" i="41"/>
  <c r="Y132" i="41"/>
  <c r="BR132" i="41"/>
  <c r="BQ136" i="41"/>
  <c r="AS147" i="41"/>
  <c r="AT147" i="41" s="1"/>
  <c r="BQ150" i="41"/>
  <c r="AW154" i="41"/>
  <c r="AX154" i="41" s="1"/>
  <c r="Y157" i="41"/>
  <c r="CO162" i="41"/>
  <c r="AW167" i="41"/>
  <c r="AX167" i="41" s="1"/>
  <c r="L279" i="41"/>
  <c r="CO44" i="41"/>
  <c r="CO47" i="41"/>
  <c r="Y49" i="41"/>
  <c r="AS51" i="41"/>
  <c r="AT51" i="41" s="1"/>
  <c r="AS52" i="41"/>
  <c r="AT52" i="41" s="1"/>
  <c r="CO52" i="41"/>
  <c r="CR67" i="41"/>
  <c r="BT71" i="41"/>
  <c r="CR71" i="41" s="1"/>
  <c r="CR83" i="41"/>
  <c r="CR91" i="41"/>
  <c r="CR96" i="41"/>
  <c r="BT103" i="41"/>
  <c r="CR103" i="41" s="1"/>
  <c r="BR107" i="41"/>
  <c r="CO108" i="41"/>
  <c r="CP111" i="41"/>
  <c r="AS114" i="41"/>
  <c r="AT114" i="41" s="1"/>
  <c r="Y130" i="41"/>
  <c r="BQ141" i="41"/>
  <c r="CP141" i="41"/>
  <c r="CO143" i="41"/>
  <c r="CP145" i="41"/>
  <c r="AS146" i="41"/>
  <c r="AT146" i="41" s="1"/>
  <c r="CP146" i="41"/>
  <c r="CP157" i="41"/>
  <c r="BT158" i="41"/>
  <c r="CR158" i="41" s="1"/>
  <c r="BQ162" i="41"/>
  <c r="M279" i="41"/>
  <c r="AF279" i="41"/>
  <c r="BM279" i="41"/>
  <c r="CB279" i="41"/>
  <c r="CR42" i="41"/>
  <c r="BT43" i="41"/>
  <c r="CR43" i="41" s="1"/>
  <c r="Y52" i="41"/>
  <c r="BQ55" i="41"/>
  <c r="AV58" i="41"/>
  <c r="BT58" i="41" s="1"/>
  <c r="CR58" i="41" s="1"/>
  <c r="BQ65" i="41"/>
  <c r="Y66" i="41"/>
  <c r="Y68" i="41"/>
  <c r="BQ68" i="41"/>
  <c r="Y69" i="41"/>
  <c r="CO69" i="41"/>
  <c r="BQ70" i="41"/>
  <c r="Y71" i="41"/>
  <c r="CO71" i="41"/>
  <c r="BQ73" i="41"/>
  <c r="Y74" i="41"/>
  <c r="Y76" i="41"/>
  <c r="BQ76" i="41"/>
  <c r="Y77" i="41"/>
  <c r="CO77" i="41"/>
  <c r="BQ78" i="41"/>
  <c r="Y79" i="41"/>
  <c r="CO79" i="41"/>
  <c r="BQ81" i="41"/>
  <c r="Y82" i="41"/>
  <c r="Y84" i="41"/>
  <c r="BQ84" i="41"/>
  <c r="Y85" i="41"/>
  <c r="CO85" i="41"/>
  <c r="BQ86" i="41"/>
  <c r="Y87" i="41"/>
  <c r="CO87" i="41"/>
  <c r="BQ89" i="41"/>
  <c r="Y90" i="41"/>
  <c r="Y92" i="41"/>
  <c r="BQ92" i="41"/>
  <c r="Y93" i="41"/>
  <c r="BQ95" i="41"/>
  <c r="Y98" i="41"/>
  <c r="BT98" i="41"/>
  <c r="CR98" i="41" s="1"/>
  <c r="BQ99" i="41"/>
  <c r="BT100" i="41"/>
  <c r="CR100" i="41" s="1"/>
  <c r="Y103" i="41"/>
  <c r="CO103" i="41"/>
  <c r="CO104" i="41"/>
  <c r="AV105" i="41"/>
  <c r="BT105" i="41" s="1"/>
  <c r="CR105" i="41" s="1"/>
  <c r="AS106" i="41"/>
  <c r="AT106" i="41" s="1"/>
  <c r="Y111" i="41"/>
  <c r="Z113" i="41"/>
  <c r="CP116" i="41"/>
  <c r="Y125" i="41"/>
  <c r="Z127" i="41"/>
  <c r="BQ140" i="41"/>
  <c r="BR146" i="41"/>
  <c r="CR146" i="41"/>
  <c r="AS148" i="41"/>
  <c r="AT148" i="41" s="1"/>
  <c r="CR168" i="41"/>
  <c r="BQ173" i="41"/>
  <c r="CO173" i="41"/>
  <c r="BQ175" i="41"/>
  <c r="AS178" i="41"/>
  <c r="AT178" i="41" s="1"/>
  <c r="BR181" i="41"/>
  <c r="AS185" i="41"/>
  <c r="AT185" i="41" s="1"/>
  <c r="BQ185" i="41"/>
  <c r="AS188" i="41"/>
  <c r="AT188" i="41" s="1"/>
  <c r="Y190" i="41"/>
  <c r="CO191" i="41"/>
  <c r="CO193" i="41"/>
  <c r="AV207" i="41"/>
  <c r="BT207" i="41" s="1"/>
  <c r="CR207" i="41" s="1"/>
  <c r="Y208" i="41"/>
  <c r="CP233" i="41"/>
  <c r="BT170" i="41"/>
  <c r="CR170" i="41" s="1"/>
  <c r="Z171" i="41"/>
  <c r="BR186" i="41"/>
  <c r="Z187" i="41"/>
  <c r="BR189" i="41"/>
  <c r="Z207" i="41"/>
  <c r="CP224" i="41"/>
  <c r="CO164" i="41"/>
  <c r="BR166" i="41"/>
  <c r="BQ169" i="41"/>
  <c r="BR170" i="41"/>
  <c r="BR172" i="41"/>
  <c r="CP172" i="41"/>
  <c r="Y174" i="41"/>
  <c r="AS177" i="41"/>
  <c r="AT177" i="41" s="1"/>
  <c r="BQ180" i="41"/>
  <c r="Y182" i="41"/>
  <c r="CO188" i="41"/>
  <c r="BQ196" i="41"/>
  <c r="AW199" i="41"/>
  <c r="AX199" i="41" s="1"/>
  <c r="Y200" i="41"/>
  <c r="BR200" i="41"/>
  <c r="Z206" i="41"/>
  <c r="CP220" i="41"/>
  <c r="CO112" i="41"/>
  <c r="CR113" i="41"/>
  <c r="BR114" i="41"/>
  <c r="BQ119" i="41"/>
  <c r="CP124" i="41"/>
  <c r="AV125" i="41"/>
  <c r="BT125" i="41" s="1"/>
  <c r="CR125" i="41" s="1"/>
  <c r="BR131" i="41"/>
  <c r="Y134" i="41"/>
  <c r="BT134" i="41"/>
  <c r="CR134" i="41" s="1"/>
  <c r="Y139" i="41"/>
  <c r="CP140" i="41"/>
  <c r="AV141" i="41"/>
  <c r="BT141" i="41" s="1"/>
  <c r="CR141" i="41" s="1"/>
  <c r="Y150" i="41"/>
  <c r="BT150" i="41"/>
  <c r="CR150" i="41" s="1"/>
  <c r="Y155" i="41"/>
  <c r="CP156" i="41"/>
  <c r="Z162" i="41"/>
  <c r="AS164" i="41"/>
  <c r="AT164" i="41" s="1"/>
  <c r="Z175" i="41"/>
  <c r="Z183" i="41"/>
  <c r="CP185" i="41"/>
  <c r="Z198" i="41"/>
  <c r="Z201" i="41"/>
  <c r="Z212" i="41"/>
  <c r="CP227" i="41"/>
  <c r="CP228" i="41"/>
  <c r="CR110" i="41"/>
  <c r="AS112" i="41"/>
  <c r="AT112" i="41" s="1"/>
  <c r="Y114" i="41"/>
  <c r="CO121" i="41"/>
  <c r="CO126" i="41"/>
  <c r="CR127" i="41"/>
  <c r="BQ128" i="41"/>
  <c r="BQ133" i="41"/>
  <c r="BQ138" i="41"/>
  <c r="AS140" i="41"/>
  <c r="AT140" i="41" s="1"/>
  <c r="CO142" i="41"/>
  <c r="CR143" i="41"/>
  <c r="BQ144" i="41"/>
  <c r="BQ149" i="41"/>
  <c r="BQ154" i="41"/>
  <c r="AS159" i="41"/>
  <c r="AT159" i="41" s="1"/>
  <c r="CO159" i="41"/>
  <c r="CR160" i="41"/>
  <c r="BQ171" i="41"/>
  <c r="AS186" i="41"/>
  <c r="AT186" i="41" s="1"/>
  <c r="AS191" i="41"/>
  <c r="AT191" i="41" s="1"/>
  <c r="BR191" i="41"/>
  <c r="CR192" i="41"/>
  <c r="BR195" i="41"/>
  <c r="Y197" i="41"/>
  <c r="BR197" i="41"/>
  <c r="CO203" i="41"/>
  <c r="CP255" i="41"/>
  <c r="BT106" i="41"/>
  <c r="CR106" i="41" s="1"/>
  <c r="CR108" i="41"/>
  <c r="BT109" i="41"/>
  <c r="CR109" i="41" s="1"/>
  <c r="BT117" i="41"/>
  <c r="CR117" i="41" s="1"/>
  <c r="AS124" i="41"/>
  <c r="AT124" i="41" s="1"/>
  <c r="AS126" i="41"/>
  <c r="AT126" i="41" s="1"/>
  <c r="Y128" i="41"/>
  <c r="CO135" i="41"/>
  <c r="AS139" i="41"/>
  <c r="AT139" i="41" s="1"/>
  <c r="Y140" i="41"/>
  <c r="AS142" i="41"/>
  <c r="AT142" i="41" s="1"/>
  <c r="Y144" i="41"/>
  <c r="CO151" i="41"/>
  <c r="AS155" i="41"/>
  <c r="AT155" i="41" s="1"/>
  <c r="Y156" i="41"/>
  <c r="Y159" i="41"/>
  <c r="BQ161" i="41"/>
  <c r="Y164" i="41"/>
  <c r="BT164" i="41"/>
  <c r="CR164" i="41" s="1"/>
  <c r="BQ165" i="41"/>
  <c r="BT166" i="41"/>
  <c r="CR166" i="41" s="1"/>
  <c r="CO168" i="41"/>
  <c r="AS171" i="41"/>
  <c r="AT171" i="41" s="1"/>
  <c r="CP190" i="41"/>
  <c r="BQ193" i="41"/>
  <c r="CO196" i="41"/>
  <c r="AV202" i="41"/>
  <c r="BT202" i="41" s="1"/>
  <c r="CR202" i="41" s="1"/>
  <c r="CP205" i="41"/>
  <c r="CP238" i="41"/>
  <c r="CP248" i="41"/>
  <c r="Y112" i="41"/>
  <c r="BT112" i="41"/>
  <c r="CR112" i="41" s="1"/>
  <c r="BQ113" i="41"/>
  <c r="BT114" i="41"/>
  <c r="CR114" i="41" s="1"/>
  <c r="Y117" i="41"/>
  <c r="CO117" i="41"/>
  <c r="CO118" i="41"/>
  <c r="AV119" i="41"/>
  <c r="BT119" i="41" s="1"/>
  <c r="CR119" i="41" s="1"/>
  <c r="AS121" i="41"/>
  <c r="AT121" i="41" s="1"/>
  <c r="Y123" i="41"/>
  <c r="CR124" i="41"/>
  <c r="AW129" i="41"/>
  <c r="AX129" i="41" s="1"/>
  <c r="AS137" i="41"/>
  <c r="AT137" i="41" s="1"/>
  <c r="CO137" i="41"/>
  <c r="CR138" i="41"/>
  <c r="CR140" i="41"/>
  <c r="BT147" i="41"/>
  <c r="CR147" i="41" s="1"/>
  <c r="AS153" i="41"/>
  <c r="AT153" i="41" s="1"/>
  <c r="CO153" i="41"/>
  <c r="CR154" i="41"/>
  <c r="CR156" i="41"/>
  <c r="BQ158" i="41"/>
  <c r="BQ163" i="41"/>
  <c r="AS168" i="41"/>
  <c r="AT168" i="41" s="1"/>
  <c r="CO170" i="41"/>
  <c r="Y177" i="41"/>
  <c r="CR185" i="41"/>
  <c r="AS192" i="41"/>
  <c r="AT192" i="41" s="1"/>
  <c r="BQ199" i="41"/>
  <c r="BR203" i="41"/>
  <c r="BR217" i="41"/>
  <c r="BQ111" i="41"/>
  <c r="AS118" i="41"/>
  <c r="AT118" i="41" s="1"/>
  <c r="AW119" i="41"/>
  <c r="CR121" i="41"/>
  <c r="BQ122" i="41"/>
  <c r="Y126" i="41"/>
  <c r="BT126" i="41"/>
  <c r="CR126" i="41" s="1"/>
  <c r="BQ127" i="41"/>
  <c r="CO131" i="41"/>
  <c r="CO132" i="41"/>
  <c r="AS135" i="41"/>
  <c r="AT135" i="41" s="1"/>
  <c r="Y137" i="41"/>
  <c r="BQ139" i="41"/>
  <c r="Y142" i="41"/>
  <c r="BT142" i="41"/>
  <c r="CR142" i="41" s="1"/>
  <c r="BQ143" i="41"/>
  <c r="BT144" i="41"/>
  <c r="CR144" i="41" s="1"/>
  <c r="CO147" i="41"/>
  <c r="CO148" i="41"/>
  <c r="AS151" i="41"/>
  <c r="AT151" i="41" s="1"/>
  <c r="Y153" i="41"/>
  <c r="BQ155" i="41"/>
  <c r="Y158" i="41"/>
  <c r="CR163" i="41"/>
  <c r="CO165" i="41"/>
  <c r="Y168" i="41"/>
  <c r="Z180" i="41"/>
  <c r="AS183" i="41"/>
  <c r="AT183" i="41" s="1"/>
  <c r="BR183" i="41"/>
  <c r="CP183" i="41"/>
  <c r="Z192" i="41"/>
  <c r="CP201" i="41"/>
  <c r="AW203" i="41"/>
  <c r="AX203" i="41" s="1"/>
  <c r="Z203" i="41"/>
  <c r="Y228" i="41"/>
  <c r="AS236" i="41"/>
  <c r="AT236" i="41" s="1"/>
  <c r="AW244" i="41"/>
  <c r="AT244" i="41"/>
  <c r="AW248" i="41"/>
  <c r="Z248" i="41"/>
  <c r="CP241" i="41"/>
  <c r="BQ245" i="41"/>
  <c r="BR250" i="41"/>
  <c r="CP261" i="41"/>
  <c r="AV174" i="41"/>
  <c r="BT174" i="41" s="1"/>
  <c r="CR174" i="41" s="1"/>
  <c r="BT180" i="41"/>
  <c r="CR180" i="41" s="1"/>
  <c r="CO181" i="41"/>
  <c r="Y191" i="41"/>
  <c r="CO207" i="41"/>
  <c r="BR243" i="41"/>
  <c r="AS173" i="41"/>
  <c r="AT173" i="41" s="1"/>
  <c r="BT188" i="41"/>
  <c r="CR188" i="41" s="1"/>
  <c r="CO189" i="41"/>
  <c r="CO197" i="41"/>
  <c r="CO198" i="41"/>
  <c r="BQ202" i="41"/>
  <c r="BT203" i="41"/>
  <c r="CR203" i="41" s="1"/>
  <c r="AS209" i="41"/>
  <c r="AT209" i="41" s="1"/>
  <c r="BR211" i="41"/>
  <c r="CO213" i="41"/>
  <c r="AW215" i="41"/>
  <c r="AX215" i="41" s="1"/>
  <c r="Z215" i="41"/>
  <c r="BR223" i="41"/>
  <c r="CP231" i="41"/>
  <c r="Z236" i="41"/>
  <c r="Z238" i="41"/>
  <c r="BR238" i="41"/>
  <c r="BR251" i="41"/>
  <c r="Z272" i="41"/>
  <c r="BR273" i="41"/>
  <c r="BT173" i="41"/>
  <c r="CR173" i="41" s="1"/>
  <c r="AS174" i="41"/>
  <c r="AT174" i="41" s="1"/>
  <c r="CO178" i="41"/>
  <c r="CO179" i="41"/>
  <c r="AS181" i="41"/>
  <c r="AT181" i="41" s="1"/>
  <c r="CO184" i="41"/>
  <c r="BQ190" i="41"/>
  <c r="AV198" i="41"/>
  <c r="BT198" i="41" s="1"/>
  <c r="CR198" i="41" s="1"/>
  <c r="BQ198" i="41"/>
  <c r="CO200" i="41"/>
  <c r="AV201" i="41"/>
  <c r="BT201" i="41" s="1"/>
  <c r="CR201" i="41" s="1"/>
  <c r="Y202" i="41"/>
  <c r="BQ207" i="41"/>
  <c r="BQ213" i="41"/>
  <c r="Y218" i="41"/>
  <c r="BR220" i="41"/>
  <c r="BR226" i="41"/>
  <c r="BQ227" i="41"/>
  <c r="BR260" i="41"/>
  <c r="Y173" i="41"/>
  <c r="CO174" i="41"/>
  <c r="AS176" i="41"/>
  <c r="AT176" i="41" s="1"/>
  <c r="BT176" i="41"/>
  <c r="CR176" i="41" s="1"/>
  <c r="Y178" i="41"/>
  <c r="AS179" i="41"/>
  <c r="AT179" i="41" s="1"/>
  <c r="AS182" i="41"/>
  <c r="AT182" i="41" s="1"/>
  <c r="CO186" i="41"/>
  <c r="CO187" i="41"/>
  <c r="AS189" i="41"/>
  <c r="AT189" i="41" s="1"/>
  <c r="CO192" i="41"/>
  <c r="BT194" i="41"/>
  <c r="CR194" i="41" s="1"/>
  <c r="Y195" i="41"/>
  <c r="CO195" i="41"/>
  <c r="AS197" i="41"/>
  <c r="AT197" i="41" s="1"/>
  <c r="AT202" i="41"/>
  <c r="Y204" i="41"/>
  <c r="BR205" i="41"/>
  <c r="CP215" i="41"/>
  <c r="AW220" i="41"/>
  <c r="AX220" i="41" s="1"/>
  <c r="AT220" i="41"/>
  <c r="AW224" i="41"/>
  <c r="Z224" i="41"/>
  <c r="BR228" i="41"/>
  <c r="CP234" i="41"/>
  <c r="AW251" i="41"/>
  <c r="AX251" i="41" s="1"/>
  <c r="Z251" i="41"/>
  <c r="CP253" i="41"/>
  <c r="CP258" i="41"/>
  <c r="BR266" i="41"/>
  <c r="CP171" i="41"/>
  <c r="Y176" i="41"/>
  <c r="BQ178" i="41"/>
  <c r="Y181" i="41"/>
  <c r="CO182" i="41"/>
  <c r="AS184" i="41"/>
  <c r="AT184" i="41" s="1"/>
  <c r="AS187" i="41"/>
  <c r="AT187" i="41" s="1"/>
  <c r="AS190" i="41"/>
  <c r="AT190" i="41" s="1"/>
  <c r="CO194" i="41"/>
  <c r="AS195" i="41"/>
  <c r="AT195" i="41" s="1"/>
  <c r="AS198" i="41"/>
  <c r="AT198" i="41" s="1"/>
  <c r="AS200" i="41"/>
  <c r="AT200" i="41" s="1"/>
  <c r="CO206" i="41"/>
  <c r="Z214" i="41"/>
  <c r="AS219" i="41"/>
  <c r="AT219" i="41" s="1"/>
  <c r="AW235" i="41"/>
  <c r="Z235" i="41"/>
  <c r="BR237" i="41"/>
  <c r="BT247" i="41"/>
  <c r="CR247" i="41" s="1"/>
  <c r="AX230" i="41"/>
  <c r="Y233" i="41"/>
  <c r="Y239" i="41"/>
  <c r="BQ249" i="41"/>
  <c r="AS253" i="41"/>
  <c r="AT253" i="41" s="1"/>
  <c r="CR253" i="41"/>
  <c r="CO257" i="41"/>
  <c r="AS265" i="41"/>
  <c r="AT265" i="41" s="1"/>
  <c r="BR272" i="41"/>
  <c r="CP273" i="41"/>
  <c r="BR274" i="41"/>
  <c r="CO211" i="41"/>
  <c r="BQ215" i="41"/>
  <c r="CO219" i="41"/>
  <c r="BT237" i="41"/>
  <c r="CR237" i="41" s="1"/>
  <c r="BQ240" i="41"/>
  <c r="CO243" i="41"/>
  <c r="CP259" i="41"/>
  <c r="AS263" i="41"/>
  <c r="AT263" i="41" s="1"/>
  <c r="Z270" i="41"/>
  <c r="AW270" i="41"/>
  <c r="AX270" i="41" s="1"/>
  <c r="Z273" i="41"/>
  <c r="BQ210" i="41"/>
  <c r="Y211" i="41"/>
  <c r="AS214" i="41"/>
  <c r="AT214" i="41" s="1"/>
  <c r="CO214" i="41"/>
  <c r="Y216" i="41"/>
  <c r="BQ218" i="41"/>
  <c r="AS226" i="41"/>
  <c r="AT226" i="41" s="1"/>
  <c r="AV204" i="41"/>
  <c r="BT204" i="41" s="1"/>
  <c r="CR204" i="41" s="1"/>
  <c r="BQ222" i="41"/>
  <c r="CO226" i="41"/>
  <c r="BQ230" i="41"/>
  <c r="BR231" i="41"/>
  <c r="AS233" i="41"/>
  <c r="AT233" i="41" s="1"/>
  <c r="Y246" i="41"/>
  <c r="BQ255" i="41"/>
  <c r="Z258" i="41"/>
  <c r="BR265" i="41"/>
  <c r="CO208" i="41"/>
  <c r="Y209" i="41"/>
  <c r="AV210" i="41"/>
  <c r="BT210" i="41" s="1"/>
  <c r="CR210" i="41" s="1"/>
  <c r="AV212" i="41"/>
  <c r="BT212" i="41" s="1"/>
  <c r="CR212" i="41" s="1"/>
  <c r="Y213" i="41"/>
  <c r="CO216" i="41"/>
  <c r="Y217" i="41"/>
  <c r="AV218" i="41"/>
  <c r="BT218" i="41" s="1"/>
  <c r="CR218" i="41" s="1"/>
  <c r="AS221" i="41"/>
  <c r="AT221" i="41" s="1"/>
  <c r="CO221" i="41"/>
  <c r="Y223" i="41"/>
  <c r="BQ225" i="41"/>
  <c r="Y226" i="41"/>
  <c r="CR227" i="41"/>
  <c r="AS229" i="41"/>
  <c r="AT229" i="41" s="1"/>
  <c r="CO229" i="41"/>
  <c r="Y231" i="41"/>
  <c r="BQ233" i="41"/>
  <c r="CR243" i="41"/>
  <c r="BQ247" i="41"/>
  <c r="AS249" i="41"/>
  <c r="AT249" i="41" s="1"/>
  <c r="AW267" i="41"/>
  <c r="AX267" i="41" s="1"/>
  <c r="Z267" i="41"/>
  <c r="AS204" i="41"/>
  <c r="AT204" i="41" s="1"/>
  <c r="BQ204" i="41"/>
  <c r="CO204" i="41"/>
  <c r="Y205" i="41"/>
  <c r="AS208" i="41"/>
  <c r="AT208" i="41" s="1"/>
  <c r="BQ208" i="41"/>
  <c r="BQ212" i="41"/>
  <c r="CO212" i="41"/>
  <c r="AV214" i="41"/>
  <c r="BT214" i="41" s="1"/>
  <c r="CR214" i="41" s="1"/>
  <c r="AS216" i="41"/>
  <c r="AT216" i="41" s="1"/>
  <c r="BQ216" i="41"/>
  <c r="BT221" i="41"/>
  <c r="CR221" i="41" s="1"/>
  <c r="BT234" i="41"/>
  <c r="CR234" i="41" s="1"/>
  <c r="CO235" i="41"/>
  <c r="BQ239" i="41"/>
  <c r="Y241" i="41"/>
  <c r="BT242" i="41"/>
  <c r="CR242" i="41" s="1"/>
  <c r="AV248" i="41"/>
  <c r="BT248" i="41" s="1"/>
  <c r="CR248" i="41" s="1"/>
  <c r="CO251" i="41"/>
  <c r="BR257" i="41"/>
  <c r="AW262" i="41"/>
  <c r="AX262" i="41" s="1"/>
  <c r="Z262" i="41"/>
  <c r="CO265" i="41"/>
  <c r="CP260" i="41"/>
  <c r="AS261" i="41"/>
  <c r="AT261" i="41" s="1"/>
  <c r="BQ262" i="41"/>
  <c r="CR264" i="41"/>
  <c r="CO266" i="41"/>
  <c r="CO267" i="41"/>
  <c r="AW269" i="41"/>
  <c r="AX269" i="41" s="1"/>
  <c r="BQ271" i="41"/>
  <c r="BT268" i="41"/>
  <c r="CR268" i="41" s="1"/>
  <c r="Z269" i="41"/>
  <c r="AS276" i="41"/>
  <c r="AT276" i="41" s="1"/>
  <c r="Z277" i="41"/>
  <c r="AV235" i="41"/>
  <c r="BT235" i="41" s="1"/>
  <c r="CR235" i="41" s="1"/>
  <c r="AS238" i="41"/>
  <c r="AT238" i="41" s="1"/>
  <c r="CO242" i="41"/>
  <c r="Y243" i="41"/>
  <c r="AS245" i="41"/>
  <c r="AT245" i="41" s="1"/>
  <c r="CO245" i="41"/>
  <c r="CO249" i="41"/>
  <c r="AS255" i="41"/>
  <c r="AT255" i="41" s="1"/>
  <c r="Y259" i="41"/>
  <c r="AS260" i="41"/>
  <c r="AT260" i="41" s="1"/>
  <c r="BQ263" i="41"/>
  <c r="CP270" i="41"/>
  <c r="BT271" i="41"/>
  <c r="CR271" i="41" s="1"/>
  <c r="BT273" i="41"/>
  <c r="CR273" i="41" s="1"/>
  <c r="BQ258" i="41"/>
  <c r="BQ264" i="41"/>
  <c r="BQ267" i="41"/>
  <c r="BQ268" i="41"/>
  <c r="CO269" i="41"/>
  <c r="CO272" i="41"/>
  <c r="BT276" i="41"/>
  <c r="CR276" i="41" s="1"/>
  <c r="CO232" i="41"/>
  <c r="AS240" i="41"/>
  <c r="AT240" i="41" s="1"/>
  <c r="Y245" i="41"/>
  <c r="AV246" i="41"/>
  <c r="BT246" i="41" s="1"/>
  <c r="CR246" i="41" s="1"/>
  <c r="Y247" i="41"/>
  <c r="CO252" i="41"/>
  <c r="Y253" i="41"/>
  <c r="Y255" i="41"/>
  <c r="AS258" i="41"/>
  <c r="AT258" i="41" s="1"/>
  <c r="AV259" i="41"/>
  <c r="BT259" i="41" s="1"/>
  <c r="CR259" i="41" s="1"/>
  <c r="Y260" i="41"/>
  <c r="Y261" i="41"/>
  <c r="BT265" i="41"/>
  <c r="CR265" i="41" s="1"/>
  <c r="BQ269" i="41"/>
  <c r="CR269" i="41"/>
  <c r="AS271" i="41"/>
  <c r="AT271" i="41" s="1"/>
  <c r="Y234" i="41"/>
  <c r="BT239" i="41"/>
  <c r="CR239" i="41" s="1"/>
  <c r="BR244" i="41"/>
  <c r="BQ246" i="41"/>
  <c r="CO246" i="41"/>
  <c r="BQ248" i="41"/>
  <c r="CP264" i="41"/>
  <c r="AW265" i="41"/>
  <c r="AX265" i="41" s="1"/>
  <c r="BT267" i="41"/>
  <c r="CR267" i="41" s="1"/>
  <c r="CO268" i="41"/>
  <c r="CR272" i="41"/>
  <c r="BQ277" i="41"/>
  <c r="AS237" i="41"/>
  <c r="AT237" i="41" s="1"/>
  <c r="CO237" i="41"/>
  <c r="CR238" i="41"/>
  <c r="AS246" i="41"/>
  <c r="AT246" i="41" s="1"/>
  <c r="Y250" i="41"/>
  <c r="CO250" i="41"/>
  <c r="Y256" i="41"/>
  <c r="AS256" i="41"/>
  <c r="AT256" i="41" s="1"/>
  <c r="CO262" i="41"/>
  <c r="Y266" i="41"/>
  <c r="Y268" i="41"/>
  <c r="Y271" i="41"/>
  <c r="Z274" i="41"/>
  <c r="AS274" i="41"/>
  <c r="AT274" i="41" s="1"/>
  <c r="CR274" i="41"/>
  <c r="AS275" i="41"/>
  <c r="AT275" i="41" s="1"/>
  <c r="AS277" i="41"/>
  <c r="AT277" i="41" s="1"/>
  <c r="CP277" i="41"/>
  <c r="CR278" i="41"/>
  <c r="AV261" i="41"/>
  <c r="BT261" i="41" s="1"/>
  <c r="CR261" i="41" s="1"/>
  <c r="CO274" i="41"/>
  <c r="Y276" i="41"/>
  <c r="CO276" i="41"/>
  <c r="CR277" i="41"/>
  <c r="AC12" i="40"/>
  <c r="AW23" i="40"/>
  <c r="AX23" i="40" s="1"/>
  <c r="BA13" i="40"/>
  <c r="AD22" i="40"/>
  <c r="BA22" i="40"/>
  <c r="AW8" i="40"/>
  <c r="AX8" i="40" s="1"/>
  <c r="AD14" i="40"/>
  <c r="BA19" i="40"/>
  <c r="AD19" i="40"/>
  <c r="AD59" i="40"/>
  <c r="AW21" i="40"/>
  <c r="AX21" i="40" s="1"/>
  <c r="AC5" i="40"/>
  <c r="AC7" i="40"/>
  <c r="AD9" i="40"/>
  <c r="AW12" i="40"/>
  <c r="AX12" i="40" s="1"/>
  <c r="AW25" i="40"/>
  <c r="AX25" i="40" s="1"/>
  <c r="AD16" i="40"/>
  <c r="AW16" i="40"/>
  <c r="AX16" i="40" s="1"/>
  <c r="AD20" i="40"/>
  <c r="AW24" i="40"/>
  <c r="AX24" i="40" s="1"/>
  <c r="AC25" i="40"/>
  <c r="AC23" i="40"/>
  <c r="BA26" i="40"/>
  <c r="AD26" i="40"/>
  <c r="BA11" i="40"/>
  <c r="AD11" i="40"/>
  <c r="AC15" i="40"/>
  <c r="BA17" i="40"/>
  <c r="AD17" i="40"/>
  <c r="AC21" i="40"/>
  <c r="AD67" i="40"/>
  <c r="BA55" i="40"/>
  <c r="BA76" i="40"/>
  <c r="AD93" i="40"/>
  <c r="BA136" i="40"/>
  <c r="AD136" i="40"/>
  <c r="AV296" i="40"/>
  <c r="BR296" i="40"/>
  <c r="CO296" i="40"/>
  <c r="AD38" i="40"/>
  <c r="AC62" i="40"/>
  <c r="BA68" i="40"/>
  <c r="BX68" i="40"/>
  <c r="CV68" i="40" s="1"/>
  <c r="AC70" i="40"/>
  <c r="BA83" i="40"/>
  <c r="AD83" i="40"/>
  <c r="AD85" i="40"/>
  <c r="AW95" i="40"/>
  <c r="AX95" i="40" s="1"/>
  <c r="BA96" i="40"/>
  <c r="AD96" i="40"/>
  <c r="BA103" i="40"/>
  <c r="AD103" i="40"/>
  <c r="BX105" i="40"/>
  <c r="CV105" i="40" s="1"/>
  <c r="BA111" i="40"/>
  <c r="AD111" i="40"/>
  <c r="AT296" i="40"/>
  <c r="P296" i="40"/>
  <c r="CP296" i="40"/>
  <c r="AZ31" i="40"/>
  <c r="BX31" i="40" s="1"/>
  <c r="CV31" i="40" s="1"/>
  <c r="AW35" i="40"/>
  <c r="AX35" i="40" s="1"/>
  <c r="CW36" i="40"/>
  <c r="CX36" i="40" s="1"/>
  <c r="AC41" i="40"/>
  <c r="AW43" i="40"/>
  <c r="AX43" i="40" s="1"/>
  <c r="BA48" i="40"/>
  <c r="AD48" i="40"/>
  <c r="AW50" i="40"/>
  <c r="AX50" i="40" s="1"/>
  <c r="AZ59" i="40"/>
  <c r="BX59" i="40" s="1"/>
  <c r="CV59" i="40" s="1"/>
  <c r="BU59" i="40"/>
  <c r="BV59" i="40" s="1"/>
  <c r="AZ67" i="40"/>
  <c r="BX67" i="40" s="1"/>
  <c r="CV67" i="40" s="1"/>
  <c r="BU67" i="40"/>
  <c r="BV67" i="40" s="1"/>
  <c r="AD77" i="40"/>
  <c r="AC81" i="40"/>
  <c r="AX83" i="40"/>
  <c r="AW87" i="40"/>
  <c r="Q296" i="40"/>
  <c r="AJ296" i="40"/>
  <c r="BA30" i="40"/>
  <c r="AD30" i="40"/>
  <c r="AC54" i="40"/>
  <c r="AD58" i="40"/>
  <c r="AD61" i="40"/>
  <c r="AC69" i="40"/>
  <c r="AW70" i="40"/>
  <c r="AX70" i="40" s="1"/>
  <c r="AW79" i="40"/>
  <c r="AX79" i="40" s="1"/>
  <c r="AW81" i="40"/>
  <c r="AX81" i="40" s="1"/>
  <c r="CS83" i="40"/>
  <c r="CT83" i="40" s="1"/>
  <c r="AW88" i="40"/>
  <c r="AX88" i="40" s="1"/>
  <c r="BU90" i="40"/>
  <c r="BV90" i="40" s="1"/>
  <c r="CV93" i="40"/>
  <c r="AC95" i="40"/>
  <c r="BA164" i="40"/>
  <c r="R296" i="40"/>
  <c r="AK296" i="40"/>
  <c r="AC29" i="40"/>
  <c r="AW31" i="40"/>
  <c r="AX31" i="40" s="1"/>
  <c r="BX32" i="40"/>
  <c r="CV32" i="40" s="1"/>
  <c r="AW34" i="40"/>
  <c r="AX34" i="40" s="1"/>
  <c r="CT37" i="40"/>
  <c r="BU42" i="40"/>
  <c r="BV42" i="40" s="1"/>
  <c r="CV45" i="40"/>
  <c r="AZ51" i="40"/>
  <c r="BX51" i="40" s="1"/>
  <c r="CV51" i="40" s="1"/>
  <c r="BU51" i="40"/>
  <c r="BV51" i="40" s="1"/>
  <c r="AC57" i="40"/>
  <c r="AW59" i="40"/>
  <c r="AX59" i="40" s="1"/>
  <c r="CV61" i="40"/>
  <c r="CT61" i="40"/>
  <c r="AW63" i="40"/>
  <c r="AX63" i="40" s="1"/>
  <c r="AC65" i="40"/>
  <c r="AW67" i="40"/>
  <c r="AX67" i="40" s="1"/>
  <c r="CV69" i="40"/>
  <c r="AW71" i="40"/>
  <c r="AX71" i="40" s="1"/>
  <c r="AW73" i="40"/>
  <c r="AX73" i="40" s="1"/>
  <c r="CS75" i="40"/>
  <c r="CT75" i="40" s="1"/>
  <c r="AD76" i="40"/>
  <c r="BV76" i="40"/>
  <c r="BU82" i="40"/>
  <c r="BV82" i="40" s="1"/>
  <c r="AC88" i="40"/>
  <c r="CS92" i="40"/>
  <c r="CT92" i="40" s="1"/>
  <c r="AW93" i="40"/>
  <c r="AX93" i="40" s="1"/>
  <c r="AC94" i="40"/>
  <c r="AD130" i="40"/>
  <c r="AL296" i="40"/>
  <c r="AW29" i="40"/>
  <c r="AX29" i="40" s="1"/>
  <c r="CS31" i="40"/>
  <c r="CT31" i="40" s="1"/>
  <c r="AD32" i="40"/>
  <c r="AC33" i="40"/>
  <c r="AC37" i="40"/>
  <c r="AW38" i="40"/>
  <c r="AX38" i="40" s="1"/>
  <c r="AW39" i="40"/>
  <c r="AX39" i="40" s="1"/>
  <c r="AW45" i="40"/>
  <c r="AX45" i="40" s="1"/>
  <c r="AC46" i="40"/>
  <c r="AC50" i="40"/>
  <c r="AC53" i="40"/>
  <c r="AW54" i="40"/>
  <c r="AX54" i="40" s="1"/>
  <c r="CS59" i="40"/>
  <c r="CT59" i="40" s="1"/>
  <c r="BV60" i="40"/>
  <c r="AW65" i="40"/>
  <c r="AX65" i="40" s="1"/>
  <c r="CS67" i="40"/>
  <c r="CT67" i="40" s="1"/>
  <c r="AD68" i="40"/>
  <c r="BV68" i="40"/>
  <c r="AC72" i="40"/>
  <c r="BU74" i="40"/>
  <c r="BV74" i="40" s="1"/>
  <c r="AW90" i="40"/>
  <c r="AX90" i="40" s="1"/>
  <c r="AD114" i="40"/>
  <c r="BA128" i="40"/>
  <c r="AD128" i="40"/>
  <c r="AD142" i="40"/>
  <c r="Y296" i="40"/>
  <c r="AD49" i="40"/>
  <c r="AW77" i="40"/>
  <c r="AX77" i="40" s="1"/>
  <c r="AC92" i="40"/>
  <c r="AD97" i="40"/>
  <c r="BA105" i="40"/>
  <c r="AD105" i="40"/>
  <c r="Z296" i="40"/>
  <c r="AS296" i="40"/>
  <c r="BP296" i="40"/>
  <c r="AC28" i="40"/>
  <c r="BV32" i="40"/>
  <c r="AC35" i="40"/>
  <c r="AC39" i="40"/>
  <c r="AC44" i="40"/>
  <c r="BX44" i="40"/>
  <c r="CV44" i="40" s="1"/>
  <c r="AW47" i="40"/>
  <c r="AX47" i="40" s="1"/>
  <c r="CS51" i="40"/>
  <c r="CT51" i="40" s="1"/>
  <c r="AC56" i="40"/>
  <c r="AW61" i="40"/>
  <c r="AX61" i="40" s="1"/>
  <c r="AW69" i="40"/>
  <c r="AX69" i="40" s="1"/>
  <c r="AW74" i="40"/>
  <c r="AX74" i="40" s="1"/>
  <c r="CS76" i="40"/>
  <c r="CT76" i="40" s="1"/>
  <c r="AC84" i="40"/>
  <c r="BX84" i="40"/>
  <c r="CV84" i="40" s="1"/>
  <c r="AC86" i="40"/>
  <c r="AZ91" i="40"/>
  <c r="BX91" i="40" s="1"/>
  <c r="CV91" i="40" s="1"/>
  <c r="BU91" i="40"/>
  <c r="BV91" i="40" s="1"/>
  <c r="CT93" i="40"/>
  <c r="AW97" i="40"/>
  <c r="AX97" i="40" s="1"/>
  <c r="AC99" i="40"/>
  <c r="AW100" i="40"/>
  <c r="AX100" i="40" s="1"/>
  <c r="AC101" i="40"/>
  <c r="BV104" i="40"/>
  <c r="AC107" i="40"/>
  <c r="AD122" i="40"/>
  <c r="AD123" i="40"/>
  <c r="AC131" i="40"/>
  <c r="AD138" i="40"/>
  <c r="BA138" i="40"/>
  <c r="AD154" i="40"/>
  <c r="BA154" i="40"/>
  <c r="AD171" i="40"/>
  <c r="AZ175" i="40"/>
  <c r="BX175" i="40" s="1"/>
  <c r="CV175" i="40" s="1"/>
  <c r="AC100" i="40"/>
  <c r="AW108" i="40"/>
  <c r="AX108" i="40" s="1"/>
  <c r="AC117" i="40"/>
  <c r="AC139" i="40"/>
  <c r="AD151" i="40"/>
  <c r="AD155" i="40"/>
  <c r="BA158" i="40"/>
  <c r="BA168" i="40"/>
  <c r="AD168" i="40"/>
  <c r="AC106" i="40"/>
  <c r="AC109" i="40"/>
  <c r="AD125" i="40"/>
  <c r="BA145" i="40"/>
  <c r="AD145" i="40"/>
  <c r="AD146" i="40"/>
  <c r="BA119" i="40"/>
  <c r="AD119" i="40"/>
  <c r="AD126" i="40"/>
  <c r="AZ135" i="40"/>
  <c r="BX135" i="40" s="1"/>
  <c r="CV135" i="40" s="1"/>
  <c r="AD135" i="40"/>
  <c r="AW144" i="40"/>
  <c r="AX144" i="40" s="1"/>
  <c r="AD163" i="40"/>
  <c r="CW176" i="40"/>
  <c r="CX176" i="40" s="1"/>
  <c r="CT176" i="40"/>
  <c r="AW106" i="40"/>
  <c r="AX106" i="40" s="1"/>
  <c r="AD110" i="40"/>
  <c r="CS111" i="40"/>
  <c r="CT111" i="40" s="1"/>
  <c r="AZ112" i="40"/>
  <c r="BX112" i="40" s="1"/>
  <c r="CV112" i="40" s="1"/>
  <c r="AC134" i="40"/>
  <c r="AD150" i="40"/>
  <c r="AZ103" i="40"/>
  <c r="BX103" i="40" s="1"/>
  <c r="CV103" i="40" s="1"/>
  <c r="AC108" i="40"/>
  <c r="AD115" i="40"/>
  <c r="BA143" i="40"/>
  <c r="AD143" i="40"/>
  <c r="AW109" i="40"/>
  <c r="AX109" i="40" s="1"/>
  <c r="AW110" i="40"/>
  <c r="AX110" i="40" s="1"/>
  <c r="AX111" i="40"/>
  <c r="BV112" i="40"/>
  <c r="AW117" i="40"/>
  <c r="AX117" i="40" s="1"/>
  <c r="AX119" i="40"/>
  <c r="BV120" i="40"/>
  <c r="AW126" i="40"/>
  <c r="AX126" i="40" s="1"/>
  <c r="AC133" i="40"/>
  <c r="AW134" i="40"/>
  <c r="AX134" i="40" s="1"/>
  <c r="BA135" i="40"/>
  <c r="CS135" i="40"/>
  <c r="CT135" i="40" s="1"/>
  <c r="AC137" i="40"/>
  <c r="AC141" i="40"/>
  <c r="AX143" i="40"/>
  <c r="BX151" i="40"/>
  <c r="CV151" i="40" s="1"/>
  <c r="AZ168" i="40"/>
  <c r="BX168" i="40" s="1"/>
  <c r="CV168" i="40" s="1"/>
  <c r="AW171" i="40"/>
  <c r="AX171" i="40" s="1"/>
  <c r="AD175" i="40"/>
  <c r="AW133" i="40"/>
  <c r="AX133" i="40" s="1"/>
  <c r="AW141" i="40"/>
  <c r="AX141" i="40" s="1"/>
  <c r="BX144" i="40"/>
  <c r="CV144" i="40" s="1"/>
  <c r="AW149" i="40"/>
  <c r="AX149" i="40" s="1"/>
  <c r="AW150" i="40"/>
  <c r="AX150" i="40" s="1"/>
  <c r="CS151" i="40"/>
  <c r="CT151" i="40" s="1"/>
  <c r="AC153" i="40"/>
  <c r="BU160" i="40"/>
  <c r="BV160" i="40" s="1"/>
  <c r="CS161" i="40"/>
  <c r="CT161" i="40" s="1"/>
  <c r="AW166" i="40"/>
  <c r="AX166" i="40" s="1"/>
  <c r="AW167" i="40"/>
  <c r="AX167" i="40" s="1"/>
  <c r="CS168" i="40"/>
  <c r="CT168" i="40" s="1"/>
  <c r="AC170" i="40"/>
  <c r="BU175" i="40"/>
  <c r="BV175" i="40" s="1"/>
  <c r="CS110" i="40"/>
  <c r="CT110" i="40" s="1"/>
  <c r="BU111" i="40"/>
  <c r="BV111" i="40" s="1"/>
  <c r="CS112" i="40"/>
  <c r="CT112" i="40" s="1"/>
  <c r="CS118" i="40"/>
  <c r="CT118" i="40" s="1"/>
  <c r="BU119" i="40"/>
  <c r="BV119" i="40" s="1"/>
  <c r="CS120" i="40"/>
  <c r="CT120" i="40" s="1"/>
  <c r="BX128" i="40"/>
  <c r="CV128" i="40" s="1"/>
  <c r="BX136" i="40"/>
  <c r="CV136" i="40" s="1"/>
  <c r="CS142" i="40"/>
  <c r="CT142" i="40" s="1"/>
  <c r="BU143" i="40"/>
  <c r="BV143" i="40" s="1"/>
  <c r="CS144" i="40"/>
  <c r="CT144" i="40" s="1"/>
  <c r="AC149" i="40"/>
  <c r="AZ159" i="40"/>
  <c r="BX159" i="40" s="1"/>
  <c r="CV159" i="40" s="1"/>
  <c r="AC165" i="40"/>
  <c r="AC166" i="40"/>
  <c r="BU174" i="40"/>
  <c r="BV174" i="40" s="1"/>
  <c r="BX113" i="40"/>
  <c r="CV113" i="40" s="1"/>
  <c r="AC116" i="40"/>
  <c r="AC124" i="40"/>
  <c r="BX145" i="40"/>
  <c r="CV145" i="40" s="1"/>
  <c r="AC148" i="40"/>
  <c r="CV152" i="40"/>
  <c r="AW157" i="40"/>
  <c r="AX157" i="40" s="1"/>
  <c r="BA159" i="40"/>
  <c r="CV169" i="40"/>
  <c r="BU110" i="40"/>
  <c r="BV110" i="40" s="1"/>
  <c r="BU118" i="40"/>
  <c r="BV118" i="40" s="1"/>
  <c r="AD129" i="40"/>
  <c r="AC132" i="40"/>
  <c r="AC140" i="40"/>
  <c r="BU142" i="40"/>
  <c r="BV142" i="40" s="1"/>
  <c r="BU151" i="40"/>
  <c r="BV151" i="40" s="1"/>
  <c r="CS152" i="40"/>
  <c r="CT152" i="40" s="1"/>
  <c r="AC157" i="40"/>
  <c r="AD159" i="40"/>
  <c r="BV168" i="40"/>
  <c r="AW174" i="40"/>
  <c r="AX174" i="40" s="1"/>
  <c r="AW175" i="40"/>
  <c r="AX175" i="40" s="1"/>
  <c r="BU101" i="40"/>
  <c r="BV101" i="40" s="1"/>
  <c r="BU126" i="40"/>
  <c r="BV126" i="40" s="1"/>
  <c r="BU134" i="40"/>
  <c r="BV134" i="40" s="1"/>
  <c r="AW142" i="40"/>
  <c r="AX142" i="40" s="1"/>
  <c r="AC156" i="40"/>
  <c r="AZ160" i="40"/>
  <c r="BX160" i="40" s="1"/>
  <c r="CV160" i="40" s="1"/>
  <c r="AW163" i="40"/>
  <c r="AX163" i="40" s="1"/>
  <c r="AC173" i="40"/>
  <c r="AC174" i="40"/>
  <c r="BU109" i="40"/>
  <c r="BV109" i="40" s="1"/>
  <c r="AZ111" i="40"/>
  <c r="BX111" i="40" s="1"/>
  <c r="CV111" i="40" s="1"/>
  <c r="AW114" i="40"/>
  <c r="AX114" i="40" s="1"/>
  <c r="BU117" i="40"/>
  <c r="BV117" i="40" s="1"/>
  <c r="AZ119" i="40"/>
  <c r="BX119" i="40" s="1"/>
  <c r="CV119" i="40" s="1"/>
  <c r="AW122" i="40"/>
  <c r="AX122" i="40" s="1"/>
  <c r="BU125" i="40"/>
  <c r="BV125" i="40" s="1"/>
  <c r="AZ143" i="40"/>
  <c r="BX143" i="40" s="1"/>
  <c r="CV143" i="40" s="1"/>
  <c r="AW146" i="40"/>
  <c r="AX146" i="40" s="1"/>
  <c r="BU150" i="40"/>
  <c r="BV150" i="40" s="1"/>
  <c r="CS158" i="40"/>
  <c r="CT158" i="40" s="1"/>
  <c r="BU159" i="40"/>
  <c r="BV159" i="40" s="1"/>
  <c r="CS160" i="40"/>
  <c r="CT160" i="40" s="1"/>
  <c r="AC162" i="40"/>
  <c r="BU167" i="40"/>
  <c r="BV167" i="40" s="1"/>
  <c r="CS175" i="40"/>
  <c r="CT175" i="40" s="1"/>
  <c r="AD176" i="40"/>
  <c r="BA176" i="40"/>
  <c r="AD196" i="40"/>
  <c r="AD198" i="40"/>
  <c r="AZ185" i="40"/>
  <c r="BX185" i="40" s="1"/>
  <c r="CV185" i="40" s="1"/>
  <c r="AC188" i="40"/>
  <c r="AW189" i="40"/>
  <c r="AX189" i="40" s="1"/>
  <c r="AC180" i="40"/>
  <c r="AW181" i="40"/>
  <c r="AW183" i="40"/>
  <c r="AX183" i="40" s="1"/>
  <c r="BA186" i="40"/>
  <c r="AD189" i="40"/>
  <c r="AZ177" i="40"/>
  <c r="BX177" i="40" s="1"/>
  <c r="CV177" i="40" s="1"/>
  <c r="CV179" i="40"/>
  <c r="AC182" i="40"/>
  <c r="BV186" i="40"/>
  <c r="AC187" i="40"/>
  <c r="AW191" i="40"/>
  <c r="AX191" i="40" s="1"/>
  <c r="AD206" i="40"/>
  <c r="BA212" i="40"/>
  <c r="AD212" i="40"/>
  <c r="BV178" i="40"/>
  <c r="AC179" i="40"/>
  <c r="AW182" i="40"/>
  <c r="AX182" i="40" s="1"/>
  <c r="BU192" i="40"/>
  <c r="BV192" i="40" s="1"/>
  <c r="AC193" i="40"/>
  <c r="CS198" i="40"/>
  <c r="CT198" i="40" s="1"/>
  <c r="AD214" i="40"/>
  <c r="BV177" i="40"/>
  <c r="AC183" i="40"/>
  <c r="BU184" i="40"/>
  <c r="BV184" i="40" s="1"/>
  <c r="AW187" i="40"/>
  <c r="AX187" i="40" s="1"/>
  <c r="AZ192" i="40"/>
  <c r="BX192" i="40" s="1"/>
  <c r="CV192" i="40" s="1"/>
  <c r="AW179" i="40"/>
  <c r="AX179" i="40" s="1"/>
  <c r="CS185" i="40"/>
  <c r="CT185" i="40" s="1"/>
  <c r="AD191" i="40"/>
  <c r="AW201" i="40"/>
  <c r="AX201" i="40" s="1"/>
  <c r="BA223" i="40"/>
  <c r="AD223" i="40"/>
  <c r="CS177" i="40"/>
  <c r="CT177" i="40" s="1"/>
  <c r="CT178" i="40"/>
  <c r="BA184" i="40"/>
  <c r="AD184" i="40"/>
  <c r="AW188" i="40"/>
  <c r="AX188" i="40" s="1"/>
  <c r="AW192" i="40"/>
  <c r="AX192" i="40" s="1"/>
  <c r="AC194" i="40"/>
  <c r="AD211" i="40"/>
  <c r="BA211" i="40"/>
  <c r="AZ196" i="40"/>
  <c r="BX196" i="40" s="1"/>
  <c r="CV196" i="40" s="1"/>
  <c r="CS197" i="40"/>
  <c r="CT197" i="40" s="1"/>
  <c r="AC205" i="40"/>
  <c r="BA215" i="40"/>
  <c r="AC221" i="40"/>
  <c r="AC229" i="40"/>
  <c r="AC250" i="40"/>
  <c r="AD262" i="40"/>
  <c r="AD267" i="40"/>
  <c r="BA267" i="40"/>
  <c r="AC286" i="40"/>
  <c r="AD288" i="40"/>
  <c r="AZ199" i="40"/>
  <c r="BX199" i="40" s="1"/>
  <c r="CV199" i="40" s="1"/>
  <c r="AZ207" i="40"/>
  <c r="BX207" i="40" s="1"/>
  <c r="CV207" i="40" s="1"/>
  <c r="BA208" i="40"/>
  <c r="BV208" i="40"/>
  <c r="AC209" i="40"/>
  <c r="CT233" i="40"/>
  <c r="BA249" i="40"/>
  <c r="AD249" i="40"/>
  <c r="AD287" i="40"/>
  <c r="CS195" i="40"/>
  <c r="CT195" i="40" s="1"/>
  <c r="BU202" i="40"/>
  <c r="BV202" i="40" s="1"/>
  <c r="AW203" i="40"/>
  <c r="AX203" i="40" s="1"/>
  <c r="AC213" i="40"/>
  <c r="AW218" i="40"/>
  <c r="AX218" i="40" s="1"/>
  <c r="BU221" i="40"/>
  <c r="BV221" i="40" s="1"/>
  <c r="AW222" i="40"/>
  <c r="AX222" i="40" s="1"/>
  <c r="AW226" i="40"/>
  <c r="AX226" i="40" s="1"/>
  <c r="AC236" i="40"/>
  <c r="AD237" i="40"/>
  <c r="AZ238" i="40"/>
  <c r="BX238" i="40" s="1"/>
  <c r="CV238" i="40" s="1"/>
  <c r="BU241" i="40"/>
  <c r="BV241" i="40" s="1"/>
  <c r="BX200" i="40"/>
  <c r="CV200" i="40" s="1"/>
  <c r="AC204" i="40"/>
  <c r="AZ214" i="40"/>
  <c r="BX214" i="40" s="1"/>
  <c r="CV214" i="40" s="1"/>
  <c r="AW230" i="40"/>
  <c r="AX230" i="40" s="1"/>
  <c r="AW234" i="40"/>
  <c r="AX234" i="40" s="1"/>
  <c r="AW236" i="40"/>
  <c r="AX236" i="40" s="1"/>
  <c r="AD252" i="40"/>
  <c r="AD253" i="40"/>
  <c r="AC257" i="40"/>
  <c r="AW205" i="40"/>
  <c r="AX205" i="40" s="1"/>
  <c r="AW206" i="40"/>
  <c r="AX206" i="40" s="1"/>
  <c r="CT208" i="40"/>
  <c r="AC218" i="40"/>
  <c r="AW219" i="40"/>
  <c r="AW221" i="40"/>
  <c r="AX221" i="40" s="1"/>
  <c r="AZ223" i="40"/>
  <c r="BX223" i="40" s="1"/>
  <c r="CV223" i="40" s="1"/>
  <c r="AC226" i="40"/>
  <c r="AW227" i="40"/>
  <c r="AX227" i="40" s="1"/>
  <c r="AW229" i="40"/>
  <c r="AX229" i="40" s="1"/>
  <c r="CS230" i="40"/>
  <c r="CT230" i="40" s="1"/>
  <c r="AC201" i="40"/>
  <c r="AW202" i="40"/>
  <c r="AX202" i="40" s="1"/>
  <c r="CS203" i="40"/>
  <c r="CT203" i="40" s="1"/>
  <c r="CS207" i="40"/>
  <c r="CT207" i="40" s="1"/>
  <c r="AD208" i="40"/>
  <c r="AW210" i="40"/>
  <c r="AW214" i="40"/>
  <c r="AX214" i="40" s="1"/>
  <c r="AC220" i="40"/>
  <c r="AC224" i="40"/>
  <c r="CV225" i="40"/>
  <c r="AC227" i="40"/>
  <c r="AC228" i="40"/>
  <c r="BX231" i="40"/>
  <c r="CV231" i="40" s="1"/>
  <c r="AC234" i="40"/>
  <c r="AC235" i="40"/>
  <c r="BU237" i="40"/>
  <c r="BV237" i="40" s="1"/>
  <c r="AX238" i="40"/>
  <c r="AW242" i="40"/>
  <c r="AX242" i="40" s="1"/>
  <c r="AC200" i="40"/>
  <c r="CV201" i="40"/>
  <c r="CS214" i="40"/>
  <c r="CT214" i="40" s="1"/>
  <c r="AC216" i="40"/>
  <c r="AC217" i="40"/>
  <c r="AW220" i="40"/>
  <c r="AX220" i="40" s="1"/>
  <c r="AC225" i="40"/>
  <c r="AW228" i="40"/>
  <c r="AX228" i="40" s="1"/>
  <c r="AC232" i="40"/>
  <c r="CV233" i="40"/>
  <c r="CS238" i="40"/>
  <c r="CT238" i="40" s="1"/>
  <c r="BA241" i="40"/>
  <c r="AD241" i="40"/>
  <c r="AC244" i="40"/>
  <c r="BU249" i="40"/>
  <c r="BV249" i="40" s="1"/>
  <c r="CS250" i="40"/>
  <c r="CT250" i="40" s="1"/>
  <c r="AC254" i="40"/>
  <c r="AW255" i="40"/>
  <c r="AX255" i="40" s="1"/>
  <c r="BU260" i="40"/>
  <c r="BV260" i="40" s="1"/>
  <c r="AC261" i="40"/>
  <c r="AC263" i="40"/>
  <c r="AC266" i="40"/>
  <c r="AD268" i="40"/>
  <c r="AC269" i="40"/>
  <c r="BU270" i="40"/>
  <c r="BV270" i="40" s="1"/>
  <c r="AW273" i="40"/>
  <c r="AX273" i="40" s="1"/>
  <c r="AC285" i="40"/>
  <c r="AD293" i="40"/>
  <c r="AW245" i="40"/>
  <c r="AX245" i="40" s="1"/>
  <c r="AZ257" i="40"/>
  <c r="BX257" i="40" s="1"/>
  <c r="CV257" i="40" s="1"/>
  <c r="AD276" i="40"/>
  <c r="AD277" i="40"/>
  <c r="AW282" i="40"/>
  <c r="AX282" i="40" s="1"/>
  <c r="AW284" i="40"/>
  <c r="AX284" i="40" s="1"/>
  <c r="BV243" i="40"/>
  <c r="CS249" i="40"/>
  <c r="CT249" i="40" s="1"/>
  <c r="AZ250" i="40"/>
  <c r="BX250" i="40" s="1"/>
  <c r="CV250" i="40" s="1"/>
  <c r="AW253" i="40"/>
  <c r="AX253" i="40" s="1"/>
  <c r="AC260" i="40"/>
  <c r="AC271" i="40"/>
  <c r="BX271" i="40"/>
  <c r="CV271" i="40" s="1"/>
  <c r="AC273" i="40"/>
  <c r="AD284" i="40"/>
  <c r="AW290" i="40"/>
  <c r="AX290" i="40" s="1"/>
  <c r="BA243" i="40"/>
  <c r="AW248" i="40"/>
  <c r="AX248" i="40" s="1"/>
  <c r="BA251" i="40"/>
  <c r="AX257" i="40"/>
  <c r="BX275" i="40"/>
  <c r="CV275" i="40" s="1"/>
  <c r="AW246" i="40"/>
  <c r="AX246" i="40" s="1"/>
  <c r="AC247" i="40"/>
  <c r="AW252" i="40"/>
  <c r="AX252" i="40" s="1"/>
  <c r="CT252" i="40"/>
  <c r="CS257" i="40"/>
  <c r="CT257" i="40" s="1"/>
  <c r="BX258" i="40"/>
  <c r="CV258" i="40" s="1"/>
  <c r="AC259" i="40"/>
  <c r="AW272" i="40"/>
  <c r="AX272" i="40" s="1"/>
  <c r="BU277" i="40"/>
  <c r="BV277" i="40" s="1"/>
  <c r="AC278" i="40"/>
  <c r="AW280" i="40"/>
  <c r="AX280" i="40" s="1"/>
  <c r="AW293" i="40"/>
  <c r="AX293" i="40" s="1"/>
  <c r="CS240" i="40"/>
  <c r="CT240" i="40" s="1"/>
  <c r="AW256" i="40"/>
  <c r="AX256" i="40" s="1"/>
  <c r="AD270" i="40"/>
  <c r="BA279" i="40"/>
  <c r="BX240" i="40"/>
  <c r="CV240" i="40" s="1"/>
  <c r="AZ241" i="40"/>
  <c r="BX241" i="40" s="1"/>
  <c r="CV241" i="40" s="1"/>
  <c r="AC246" i="40"/>
  <c r="AC248" i="40"/>
  <c r="CV251" i="40"/>
  <c r="AC255" i="40"/>
  <c r="BV258" i="40"/>
  <c r="BV262" i="40"/>
  <c r="CS264" i="40"/>
  <c r="CT264" i="40" s="1"/>
  <c r="AC272" i="40"/>
  <c r="CS273" i="40"/>
  <c r="CT273" i="40" s="1"/>
  <c r="AD292" i="40"/>
  <c r="BV293" i="40"/>
  <c r="CS267" i="40"/>
  <c r="CT267" i="40" s="1"/>
  <c r="AC295" i="40"/>
  <c r="CS259" i="40"/>
  <c r="CT259" i="40" s="1"/>
  <c r="AW268" i="40"/>
  <c r="AX268" i="40" s="1"/>
  <c r="BU269" i="40"/>
  <c r="BV269" i="40" s="1"/>
  <c r="CS270" i="40"/>
  <c r="CT270" i="40" s="1"/>
  <c r="CS275" i="40"/>
  <c r="CT275" i="40" s="1"/>
  <c r="AW292" i="40"/>
  <c r="AX292" i="40" s="1"/>
  <c r="BU283" i="40"/>
  <c r="BV283" i="40" s="1"/>
  <c r="BU291" i="40"/>
  <c r="BV291" i="40" s="1"/>
  <c r="BV267" i="40"/>
  <c r="AW276" i="40"/>
  <c r="AX276" i="40" s="1"/>
  <c r="AC290" i="40"/>
  <c r="CS292" i="40"/>
  <c r="CT292" i="40" s="1"/>
  <c r="CS295" i="40"/>
  <c r="BX293" i="40"/>
  <c r="CV293" i="40" s="1"/>
  <c r="BT296" i="40"/>
  <c r="CR296" i="40"/>
  <c r="X6" i="39"/>
  <c r="BP7" i="39"/>
  <c r="BQ7" i="39" s="1"/>
  <c r="Y34" i="39"/>
  <c r="Y44" i="39"/>
  <c r="S295" i="39"/>
  <c r="CI295" i="39"/>
  <c r="AR7" i="39"/>
  <c r="AS7" i="39" s="1"/>
  <c r="Y8" i="39"/>
  <c r="Y10" i="39"/>
  <c r="Y31" i="39"/>
  <c r="Y69" i="39"/>
  <c r="BE295" i="39"/>
  <c r="CN22" i="39"/>
  <c r="CO22" i="39" s="1"/>
  <c r="AR27" i="39"/>
  <c r="AS27" i="39" s="1"/>
  <c r="CN27" i="39"/>
  <c r="CO27" i="39" s="1"/>
  <c r="X35" i="39"/>
  <c r="X39" i="39"/>
  <c r="AR50" i="39"/>
  <c r="AS50" i="39" s="1"/>
  <c r="AR52" i="39"/>
  <c r="AS52" i="39" s="1"/>
  <c r="BP56" i="39"/>
  <c r="BQ56" i="39" s="1"/>
  <c r="AR77" i="39"/>
  <c r="AS77" i="39" s="1"/>
  <c r="X80" i="39"/>
  <c r="BP81" i="39"/>
  <c r="BQ81" i="39" s="1"/>
  <c r="Y118" i="39"/>
  <c r="Y51" i="39"/>
  <c r="AV60" i="39"/>
  <c r="Y60" i="39"/>
  <c r="L295" i="39"/>
  <c r="BP10" i="39"/>
  <c r="BQ10" i="39" s="1"/>
  <c r="CN49" i="39"/>
  <c r="CO49" i="39" s="1"/>
  <c r="Y53" i="39"/>
  <c r="AU61" i="39"/>
  <c r="BS61" i="39" s="1"/>
  <c r="CQ61" i="39" s="1"/>
  <c r="CN70" i="39"/>
  <c r="CO70" i="39" s="1"/>
  <c r="AR78" i="39"/>
  <c r="AS78" i="39" s="1"/>
  <c r="M295" i="39"/>
  <c r="AF295" i="39"/>
  <c r="BM295" i="39"/>
  <c r="CB295" i="39"/>
  <c r="AR12" i="39"/>
  <c r="AS12" i="39" s="1"/>
  <c r="CN16" i="39"/>
  <c r="CO16" i="39" s="1"/>
  <c r="X17" i="39"/>
  <c r="Y18" i="39"/>
  <c r="AR19" i="39"/>
  <c r="AS19" i="39" s="1"/>
  <c r="CN19" i="39"/>
  <c r="CO19" i="39" s="1"/>
  <c r="BP26" i="39"/>
  <c r="BQ26" i="39" s="1"/>
  <c r="Y41" i="39"/>
  <c r="BS46" i="39"/>
  <c r="CQ46" i="39" s="1"/>
  <c r="X47" i="39"/>
  <c r="BS48" i="39"/>
  <c r="CQ48" i="39" s="1"/>
  <c r="AU50" i="39"/>
  <c r="BS50" i="39" s="1"/>
  <c r="CQ50" i="39" s="1"/>
  <c r="BP51" i="39"/>
  <c r="BQ51" i="39" s="1"/>
  <c r="CN55" i="39"/>
  <c r="CO55" i="39" s="1"/>
  <c r="AR66" i="39"/>
  <c r="AS66" i="39" s="1"/>
  <c r="BP66" i="39"/>
  <c r="BQ66" i="39" s="1"/>
  <c r="CN74" i="39"/>
  <c r="CO74" i="39" s="1"/>
  <c r="X75" i="39"/>
  <c r="BP75" i="39"/>
  <c r="BQ75" i="39" s="1"/>
  <c r="Y82" i="39"/>
  <c r="CO7" i="39"/>
  <c r="AU28" i="39"/>
  <c r="BS28" i="39" s="1"/>
  <c r="CQ28" i="39" s="1"/>
  <c r="AR62" i="39"/>
  <c r="AS62" i="39" s="1"/>
  <c r="CC295" i="39"/>
  <c r="X25" i="39"/>
  <c r="AR28" i="39"/>
  <c r="AS28" i="39" s="1"/>
  <c r="BP40" i="39"/>
  <c r="BQ40" i="39" s="1"/>
  <c r="AR42" i="39"/>
  <c r="AS42" i="39" s="1"/>
  <c r="AR49" i="39"/>
  <c r="AS49" i="39" s="1"/>
  <c r="BP50" i="39"/>
  <c r="BQ50" i="39" s="1"/>
  <c r="BP53" i="39"/>
  <c r="BQ53" i="39" s="1"/>
  <c r="CN57" i="39"/>
  <c r="CO57" i="39" s="1"/>
  <c r="X62" i="39"/>
  <c r="X63" i="39"/>
  <c r="X68" i="39"/>
  <c r="CN68" i="39"/>
  <c r="CO68" i="39" s="1"/>
  <c r="AR71" i="39"/>
  <c r="AS71" i="39" s="1"/>
  <c r="CN77" i="39"/>
  <c r="CO77" i="39" s="1"/>
  <c r="X78" i="39"/>
  <c r="AR81" i="39"/>
  <c r="Y105" i="39"/>
  <c r="BK295" i="39"/>
  <c r="X13" i="39"/>
  <c r="CN41" i="39"/>
  <c r="CO41" i="39" s="1"/>
  <c r="AE295" i="39"/>
  <c r="BL295" i="39"/>
  <c r="BS16" i="39"/>
  <c r="CQ16" i="39" s="1"/>
  <c r="BP45" i="39"/>
  <c r="BQ45" i="39" s="1"/>
  <c r="X48" i="39"/>
  <c r="AG295" i="39"/>
  <c r="CN6" i="39"/>
  <c r="CO6" i="39" s="1"/>
  <c r="BP16" i="39"/>
  <c r="BQ16" i="39" s="1"/>
  <c r="X24" i="39"/>
  <c r="T295" i="39"/>
  <c r="AU10" i="39"/>
  <c r="BS10" i="39" s="1"/>
  <c r="CQ10" i="39" s="1"/>
  <c r="AR14" i="39"/>
  <c r="AS14" i="39" s="1"/>
  <c r="X19" i="39"/>
  <c r="AU20" i="39"/>
  <c r="BS20" i="39" s="1"/>
  <c r="CQ20" i="39" s="1"/>
  <c r="X21" i="39"/>
  <c r="BP23" i="39"/>
  <c r="BQ23" i="39" s="1"/>
  <c r="CN24" i="39"/>
  <c r="CO24" i="39" s="1"/>
  <c r="BP42" i="39"/>
  <c r="BQ42" i="39" s="1"/>
  <c r="BP46" i="39"/>
  <c r="BQ46" i="39" s="1"/>
  <c r="X49" i="39"/>
  <c r="CN50" i="39"/>
  <c r="CO50" i="39" s="1"/>
  <c r="AR51" i="39"/>
  <c r="AS51" i="39" s="1"/>
  <c r="BP54" i="39"/>
  <c r="BQ54" i="39" s="1"/>
  <c r="CN54" i="39"/>
  <c r="CO54" i="39" s="1"/>
  <c r="BP55" i="39"/>
  <c r="BQ55" i="39" s="1"/>
  <c r="AU58" i="39"/>
  <c r="BS58" i="39" s="1"/>
  <c r="CQ58" i="39" s="1"/>
  <c r="CN58" i="39"/>
  <c r="CO58" i="39" s="1"/>
  <c r="X59" i="39"/>
  <c r="BP59" i="39"/>
  <c r="BQ59" i="39" s="1"/>
  <c r="CN63" i="39"/>
  <c r="CO63" i="39" s="1"/>
  <c r="BS65" i="39"/>
  <c r="CQ65" i="39" s="1"/>
  <c r="AR68" i="39"/>
  <c r="AS68" i="39" s="1"/>
  <c r="AR70" i="39"/>
  <c r="X72" i="39"/>
  <c r="BP73" i="39"/>
  <c r="BQ73" i="39" s="1"/>
  <c r="CN73" i="39"/>
  <c r="CO73" i="39" s="1"/>
  <c r="AR75" i="39"/>
  <c r="AS75" i="39" s="1"/>
  <c r="BP79" i="39"/>
  <c r="BQ79" i="39" s="1"/>
  <c r="CN85" i="39"/>
  <c r="CO85" i="39" s="1"/>
  <c r="BP20" i="39"/>
  <c r="BQ20" i="39" s="1"/>
  <c r="CN20" i="39"/>
  <c r="CO20" i="39" s="1"/>
  <c r="BP24" i="39"/>
  <c r="BQ24" i="39" s="1"/>
  <c r="BP25" i="39"/>
  <c r="BQ25" i="39" s="1"/>
  <c r="X26" i="39"/>
  <c r="X38" i="39"/>
  <c r="CN44" i="39"/>
  <c r="CO44" i="39" s="1"/>
  <c r="CN67" i="39"/>
  <c r="CO67" i="39" s="1"/>
  <c r="X76" i="39"/>
  <c r="BP78" i="39"/>
  <c r="BQ78" i="39" s="1"/>
  <c r="BP82" i="39"/>
  <c r="BQ82" i="39" s="1"/>
  <c r="K295" i="39"/>
  <c r="AR6" i="39"/>
  <c r="AS6" i="39" s="1"/>
  <c r="X46" i="39"/>
  <c r="CA295" i="39"/>
  <c r="BP12" i="39"/>
  <c r="BQ12" i="39" s="1"/>
  <c r="AR41" i="39"/>
  <c r="X54" i="39"/>
  <c r="U295" i="39"/>
  <c r="AN295" i="39"/>
  <c r="BC295" i="39"/>
  <c r="CJ295" i="39"/>
  <c r="W295" i="39"/>
  <c r="AO295" i="39"/>
  <c r="BD295" i="39"/>
  <c r="CK295" i="39"/>
  <c r="AR11" i="39"/>
  <c r="AS11" i="39" s="1"/>
  <c r="CN11" i="39"/>
  <c r="CO11" i="39" s="1"/>
  <c r="AR20" i="39"/>
  <c r="AS20" i="39" s="1"/>
  <c r="AR24" i="39"/>
  <c r="AS24" i="39" s="1"/>
  <c r="Y30" i="39"/>
  <c r="BP31" i="39"/>
  <c r="BQ31" i="39" s="1"/>
  <c r="X32" i="39"/>
  <c r="AR35" i="39"/>
  <c r="AS35" i="39" s="1"/>
  <c r="CN35" i="39"/>
  <c r="CO35" i="39" s="1"/>
  <c r="BP37" i="39"/>
  <c r="BQ37" i="39" s="1"/>
  <c r="X40" i="39"/>
  <c r="AR44" i="39"/>
  <c r="AS44" i="39" s="1"/>
  <c r="BP48" i="39"/>
  <c r="BQ48" i="39" s="1"/>
  <c r="X52" i="39"/>
  <c r="CN52" i="39"/>
  <c r="CO52" i="39" s="1"/>
  <c r="AR55" i="39"/>
  <c r="AS55" i="39" s="1"/>
  <c r="X57" i="39"/>
  <c r="AR59" i="39"/>
  <c r="AS59" i="39" s="1"/>
  <c r="BP62" i="39"/>
  <c r="BQ62" i="39" s="1"/>
  <c r="BP63" i="39"/>
  <c r="BQ63" i="39" s="1"/>
  <c r="X71" i="39"/>
  <c r="CN71" i="39"/>
  <c r="CO71" i="39" s="1"/>
  <c r="AR74" i="39"/>
  <c r="AS74" i="39" s="1"/>
  <c r="AR79" i="39"/>
  <c r="AS79" i="39" s="1"/>
  <c r="BP83" i="39"/>
  <c r="BQ83" i="39" s="1"/>
  <c r="X93" i="39"/>
  <c r="CN89" i="39"/>
  <c r="CO89" i="39" s="1"/>
  <c r="CN92" i="39"/>
  <c r="CO92" i="39" s="1"/>
  <c r="X97" i="39"/>
  <c r="CO112" i="39"/>
  <c r="AR116" i="39"/>
  <c r="AS116" i="39" s="1"/>
  <c r="Y117" i="39"/>
  <c r="AU119" i="39"/>
  <c r="BS119" i="39" s="1"/>
  <c r="CQ119" i="39" s="1"/>
  <c r="Y120" i="39"/>
  <c r="Y206" i="39"/>
  <c r="AR82" i="39"/>
  <c r="AS82" i="39" s="1"/>
  <c r="BP84" i="39"/>
  <c r="BQ84" i="39" s="1"/>
  <c r="X85" i="39"/>
  <c r="AU93" i="39"/>
  <c r="BS93" i="39" s="1"/>
  <c r="CQ93" i="39" s="1"/>
  <c r="X94" i="39"/>
  <c r="BP104" i="39"/>
  <c r="BQ104" i="39" s="1"/>
  <c r="BP109" i="39"/>
  <c r="BQ109" i="39" s="1"/>
  <c r="CQ112" i="39"/>
  <c r="Y119" i="39"/>
  <c r="CN83" i="39"/>
  <c r="CO83" i="39" s="1"/>
  <c r="CN86" i="39"/>
  <c r="CO86" i="39" s="1"/>
  <c r="AR87" i="39"/>
  <c r="AS87" i="39" s="1"/>
  <c r="CN87" i="39"/>
  <c r="CO87" i="39" s="1"/>
  <c r="CQ88" i="39"/>
  <c r="AR90" i="39"/>
  <c r="AS90" i="39" s="1"/>
  <c r="AR92" i="39"/>
  <c r="AS92" i="39" s="1"/>
  <c r="BP96" i="39"/>
  <c r="BQ96" i="39" s="1"/>
  <c r="CN100" i="39"/>
  <c r="CO100" i="39" s="1"/>
  <c r="AU101" i="39"/>
  <c r="BS101" i="39" s="1"/>
  <c r="CQ101" i="39" s="1"/>
  <c r="CN101" i="39"/>
  <c r="CO101" i="39" s="1"/>
  <c r="X102" i="39"/>
  <c r="BP102" i="39"/>
  <c r="BQ102" i="39" s="1"/>
  <c r="BP105" i="39"/>
  <c r="BQ105" i="39" s="1"/>
  <c r="CN105" i="39"/>
  <c r="CO105" i="39" s="1"/>
  <c r="BP106" i="39"/>
  <c r="BQ106" i="39" s="1"/>
  <c r="AR108" i="39"/>
  <c r="CN111" i="39"/>
  <c r="CO111" i="39" s="1"/>
  <c r="AR113" i="39"/>
  <c r="AS113" i="39" s="1"/>
  <c r="BP117" i="39"/>
  <c r="BQ117" i="39" s="1"/>
  <c r="BP119" i="39"/>
  <c r="BQ119" i="39" s="1"/>
  <c r="Y124" i="39"/>
  <c r="Y133" i="39"/>
  <c r="BP86" i="39"/>
  <c r="BQ86" i="39" s="1"/>
  <c r="AR89" i="39"/>
  <c r="AS89" i="39" s="1"/>
  <c r="X92" i="39"/>
  <c r="AR94" i="39"/>
  <c r="AS94" i="39" s="1"/>
  <c r="BQ97" i="39"/>
  <c r="CN97" i="39"/>
  <c r="CO97" i="39" s="1"/>
  <c r="BP98" i="39"/>
  <c r="BQ98" i="39" s="1"/>
  <c r="X91" i="39"/>
  <c r="BP91" i="39"/>
  <c r="BQ91" i="39" s="1"/>
  <c r="AR93" i="39"/>
  <c r="AS93" i="39" s="1"/>
  <c r="AR102" i="39"/>
  <c r="AS102" i="39" s="1"/>
  <c r="AR106" i="39"/>
  <c r="AS106" i="39" s="1"/>
  <c r="CN110" i="39"/>
  <c r="CO110" i="39" s="1"/>
  <c r="AR111" i="39"/>
  <c r="AS111" i="39" s="1"/>
  <c r="X113" i="39"/>
  <c r="AR114" i="39"/>
  <c r="AS114" i="39" s="1"/>
  <c r="X115" i="39"/>
  <c r="X90" i="39"/>
  <c r="X95" i="39"/>
  <c r="AR98" i="39"/>
  <c r="AS98" i="39" s="1"/>
  <c r="AR101" i="39"/>
  <c r="AS101" i="39" s="1"/>
  <c r="AR86" i="39"/>
  <c r="AS86" i="39" s="1"/>
  <c r="CN90" i="39"/>
  <c r="CO90" i="39" s="1"/>
  <c r="AR95" i="39"/>
  <c r="AS95" i="39" s="1"/>
  <c r="AR97" i="39"/>
  <c r="AS97" i="39" s="1"/>
  <c r="X100" i="39"/>
  <c r="X103" i="39"/>
  <c r="X107" i="39"/>
  <c r="CN109" i="39"/>
  <c r="CO109" i="39" s="1"/>
  <c r="X110" i="39"/>
  <c r="BP110" i="39"/>
  <c r="BQ110" i="39" s="1"/>
  <c r="X111" i="39"/>
  <c r="BP112" i="39"/>
  <c r="BQ112" i="39" s="1"/>
  <c r="BP113" i="39"/>
  <c r="BQ113" i="39" s="1"/>
  <c r="CN113" i="39"/>
  <c r="CO113" i="39" s="1"/>
  <c r="CN116" i="39"/>
  <c r="CO116" i="39" s="1"/>
  <c r="CN117" i="39"/>
  <c r="CO117" i="39" s="1"/>
  <c r="CN118" i="39"/>
  <c r="CO118" i="39" s="1"/>
  <c r="X125" i="39"/>
  <c r="BP129" i="39"/>
  <c r="BQ129" i="39" s="1"/>
  <c r="AV132" i="39"/>
  <c r="AR136" i="39"/>
  <c r="AS136" i="39" s="1"/>
  <c r="AR138" i="39"/>
  <c r="AS138" i="39" s="1"/>
  <c r="CN168" i="39"/>
  <c r="CO168" i="39" s="1"/>
  <c r="AR122" i="39"/>
  <c r="AS122" i="39" s="1"/>
  <c r="AR128" i="39"/>
  <c r="AS128" i="39" s="1"/>
  <c r="Y132" i="39"/>
  <c r="CN133" i="39"/>
  <c r="CO133" i="39" s="1"/>
  <c r="X136" i="39"/>
  <c r="X137" i="39"/>
  <c r="BQ137" i="39"/>
  <c r="CN142" i="39"/>
  <c r="CO142" i="39" s="1"/>
  <c r="AS143" i="39"/>
  <c r="Y145" i="39"/>
  <c r="CN147" i="39"/>
  <c r="CO147" i="39" s="1"/>
  <c r="CN152" i="39"/>
  <c r="CO152" i="39" s="1"/>
  <c r="BP153" i="39"/>
  <c r="BQ153" i="39" s="1"/>
  <c r="AR162" i="39"/>
  <c r="AS162" i="39" s="1"/>
  <c r="AR166" i="39"/>
  <c r="AS166" i="39" s="1"/>
  <c r="Y167" i="39"/>
  <c r="CQ171" i="39"/>
  <c r="BP121" i="39"/>
  <c r="BQ121" i="39" s="1"/>
  <c r="X122" i="39"/>
  <c r="CN125" i="39"/>
  <c r="CO125" i="39" s="1"/>
  <c r="BP132" i="39"/>
  <c r="BQ132" i="39" s="1"/>
  <c r="BP142" i="39"/>
  <c r="BQ142" i="39" s="1"/>
  <c r="AV143" i="39"/>
  <c r="CQ148" i="39"/>
  <c r="AR173" i="39"/>
  <c r="AS173" i="39" s="1"/>
  <c r="BP124" i="39"/>
  <c r="BQ124" i="39" s="1"/>
  <c r="AR126" i="39"/>
  <c r="AS126" i="39" s="1"/>
  <c r="BP135" i="39"/>
  <c r="BQ135" i="39" s="1"/>
  <c r="BP138" i="39"/>
  <c r="BQ138" i="39" s="1"/>
  <c r="BP141" i="39"/>
  <c r="BQ141" i="39" s="1"/>
  <c r="CO156" i="39"/>
  <c r="BS159" i="39"/>
  <c r="CQ159" i="39" s="1"/>
  <c r="AR163" i="39"/>
  <c r="AS163" i="39" s="1"/>
  <c r="X166" i="39"/>
  <c r="AV204" i="39"/>
  <c r="Y204" i="39"/>
  <c r="CN129" i="39"/>
  <c r="CO129" i="39" s="1"/>
  <c r="X130" i="39"/>
  <c r="BP130" i="39"/>
  <c r="BQ130" i="39" s="1"/>
  <c r="BS170" i="39"/>
  <c r="CQ170" i="39" s="1"/>
  <c r="AR120" i="39"/>
  <c r="AS120" i="39" s="1"/>
  <c r="CN120" i="39"/>
  <c r="CO120" i="39" s="1"/>
  <c r="X127" i="39"/>
  <c r="BS128" i="39"/>
  <c r="CQ128" i="39" s="1"/>
  <c r="AR133" i="39"/>
  <c r="AS133" i="39" s="1"/>
  <c r="X134" i="39"/>
  <c r="BP149" i="39"/>
  <c r="BQ149" i="39" s="1"/>
  <c r="AV153" i="39"/>
  <c r="Y153" i="39"/>
  <c r="X157" i="39"/>
  <c r="Y197" i="39"/>
  <c r="AR125" i="39"/>
  <c r="AS125" i="39" s="1"/>
  <c r="X126" i="39"/>
  <c r="CN128" i="39"/>
  <c r="CO128" i="39" s="1"/>
  <c r="AU129" i="39"/>
  <c r="BS129" i="39" s="1"/>
  <c r="CQ129" i="39" s="1"/>
  <c r="AR130" i="39"/>
  <c r="AS130" i="39" s="1"/>
  <c r="CN134" i="39"/>
  <c r="CO134" i="39" s="1"/>
  <c r="AR139" i="39"/>
  <c r="AS139" i="39" s="1"/>
  <c r="Y156" i="39"/>
  <c r="BP160" i="39"/>
  <c r="BQ160" i="39" s="1"/>
  <c r="X162" i="39"/>
  <c r="X163" i="39"/>
  <c r="CO165" i="39"/>
  <c r="X171" i="39"/>
  <c r="X172" i="39"/>
  <c r="Y203" i="39"/>
  <c r="CN175" i="39"/>
  <c r="CO175" i="39" s="1"/>
  <c r="BS179" i="39"/>
  <c r="CQ179" i="39" s="1"/>
  <c r="AR189" i="39"/>
  <c r="AS189" i="39" s="1"/>
  <c r="AR200" i="39"/>
  <c r="AS200" i="39" s="1"/>
  <c r="Y205" i="39"/>
  <c r="AV205" i="39"/>
  <c r="Y275" i="39"/>
  <c r="CN140" i="39"/>
  <c r="CO140" i="39" s="1"/>
  <c r="AU143" i="39"/>
  <c r="BS143" i="39" s="1"/>
  <c r="CQ143" i="39" s="1"/>
  <c r="BS149" i="39"/>
  <c r="CQ149" i="39" s="1"/>
  <c r="BP151" i="39"/>
  <c r="BQ151" i="39" s="1"/>
  <c r="CN154" i="39"/>
  <c r="CO154" i="39" s="1"/>
  <c r="CN155" i="39"/>
  <c r="CO155" i="39" s="1"/>
  <c r="CN157" i="39"/>
  <c r="CO157" i="39" s="1"/>
  <c r="BP167" i="39"/>
  <c r="BQ167" i="39" s="1"/>
  <c r="AR168" i="39"/>
  <c r="AS168" i="39" s="1"/>
  <c r="AR170" i="39"/>
  <c r="AR178" i="39"/>
  <c r="AS178" i="39" s="1"/>
  <c r="Y181" i="39"/>
  <c r="X186" i="39"/>
  <c r="BP192" i="39"/>
  <c r="BQ192" i="39" s="1"/>
  <c r="BP193" i="39"/>
  <c r="BQ193" i="39" s="1"/>
  <c r="BP194" i="39"/>
  <c r="BQ194" i="39" s="1"/>
  <c r="X198" i="39"/>
  <c r="BP198" i="39"/>
  <c r="BQ198" i="39" s="1"/>
  <c r="CN203" i="39"/>
  <c r="CO203" i="39" s="1"/>
  <c r="BP205" i="39"/>
  <c r="BQ205" i="39" s="1"/>
  <c r="BP139" i="39"/>
  <c r="BQ139" i="39" s="1"/>
  <c r="BS147" i="39"/>
  <c r="CQ147" i="39" s="1"/>
  <c r="X160" i="39"/>
  <c r="Y177" i="39"/>
  <c r="Y178" i="39"/>
  <c r="BP180" i="39"/>
  <c r="BQ180" i="39" s="1"/>
  <c r="AU181" i="39"/>
  <c r="BS181" i="39" s="1"/>
  <c r="CQ181" i="39" s="1"/>
  <c r="CQ182" i="39"/>
  <c r="X184" i="39"/>
  <c r="AV185" i="39"/>
  <c r="BP187" i="39"/>
  <c r="BQ187" i="39" s="1"/>
  <c r="BP188" i="39"/>
  <c r="BQ188" i="39" s="1"/>
  <c r="X189" i="39"/>
  <c r="X191" i="39"/>
  <c r="AU204" i="39"/>
  <c r="BS204" i="39" s="1"/>
  <c r="CQ204" i="39" s="1"/>
  <c r="BP206" i="39"/>
  <c r="BQ206" i="39" s="1"/>
  <c r="AR209" i="39"/>
  <c r="AS209" i="39" s="1"/>
  <c r="Y238" i="39"/>
  <c r="X140" i="39"/>
  <c r="AR147" i="39"/>
  <c r="AS147" i="39" s="1"/>
  <c r="CN150" i="39"/>
  <c r="CO150" i="39" s="1"/>
  <c r="AR156" i="39"/>
  <c r="AS156" i="39" s="1"/>
  <c r="AU163" i="39"/>
  <c r="BS163" i="39" s="1"/>
  <c r="CQ163" i="39" s="1"/>
  <c r="X173" i="39"/>
  <c r="Y193" i="39"/>
  <c r="AS204" i="39"/>
  <c r="Y211" i="39"/>
  <c r="Y228" i="39"/>
  <c r="Y236" i="39"/>
  <c r="X148" i="39"/>
  <c r="CN148" i="39"/>
  <c r="CO148" i="39" s="1"/>
  <c r="X155" i="39"/>
  <c r="BP170" i="39"/>
  <c r="BQ170" i="39" s="1"/>
  <c r="BP171" i="39"/>
  <c r="BQ171" i="39" s="1"/>
  <c r="AR177" i="39"/>
  <c r="AS177" i="39" s="1"/>
  <c r="X179" i="39"/>
  <c r="AR183" i="39"/>
  <c r="AS183" i="39" s="1"/>
  <c r="CN185" i="39"/>
  <c r="CO185" i="39" s="1"/>
  <c r="BP189" i="39"/>
  <c r="BQ189" i="39" s="1"/>
  <c r="X199" i="39"/>
  <c r="BP200" i="39"/>
  <c r="BQ200" i="39" s="1"/>
  <c r="X201" i="39"/>
  <c r="CN139" i="39"/>
  <c r="CO139" i="39" s="1"/>
  <c r="AR141" i="39"/>
  <c r="AS141" i="39" s="1"/>
  <c r="AU142" i="39"/>
  <c r="BS142" i="39" s="1"/>
  <c r="CQ142" i="39" s="1"/>
  <c r="CN174" i="39"/>
  <c r="CO174" i="39" s="1"/>
  <c r="X183" i="39"/>
  <c r="AR186" i="39"/>
  <c r="AS186" i="39" s="1"/>
  <c r="CN186" i="39"/>
  <c r="CO186" i="39" s="1"/>
  <c r="BP191" i="39"/>
  <c r="BQ191" i="39" s="1"/>
  <c r="CN193" i="39"/>
  <c r="CO193" i="39" s="1"/>
  <c r="CN195" i="39"/>
  <c r="CO195" i="39" s="1"/>
  <c r="AR196" i="39"/>
  <c r="AS196" i="39" s="1"/>
  <c r="CN196" i="39"/>
  <c r="CO196" i="39" s="1"/>
  <c r="CN197" i="39"/>
  <c r="CO197" i="39" s="1"/>
  <c r="CN198" i="39"/>
  <c r="CO198" i="39" s="1"/>
  <c r="CN200" i="39"/>
  <c r="CO200" i="39" s="1"/>
  <c r="CN206" i="39"/>
  <c r="CO206" i="39" s="1"/>
  <c r="X207" i="39"/>
  <c r="X144" i="39"/>
  <c r="BP148" i="39"/>
  <c r="BQ148" i="39" s="1"/>
  <c r="X158" i="39"/>
  <c r="X161" i="39"/>
  <c r="AR167" i="39"/>
  <c r="AS167" i="39" s="1"/>
  <c r="CN180" i="39"/>
  <c r="CO180" i="39" s="1"/>
  <c r="AR184" i="39"/>
  <c r="AS184" i="39" s="1"/>
  <c r="BP186" i="39"/>
  <c r="BQ186" i="39" s="1"/>
  <c r="AR188" i="39"/>
  <c r="AS188" i="39" s="1"/>
  <c r="CN190" i="39"/>
  <c r="CO190" i="39" s="1"/>
  <c r="AR197" i="39"/>
  <c r="AS197" i="39" s="1"/>
  <c r="AR201" i="39"/>
  <c r="AS201" i="39" s="1"/>
  <c r="AR203" i="39"/>
  <c r="AS203" i="39" s="1"/>
  <c r="CN205" i="39"/>
  <c r="CO205" i="39" s="1"/>
  <c r="X209" i="39"/>
  <c r="X202" i="39"/>
  <c r="Y212" i="39"/>
  <c r="BP223" i="39"/>
  <c r="BQ223" i="39" s="1"/>
  <c r="Y245" i="39"/>
  <c r="Y230" i="39"/>
  <c r="BP233" i="39"/>
  <c r="BQ233" i="39" s="1"/>
  <c r="AU145" i="39"/>
  <c r="BS145" i="39" s="1"/>
  <c r="CQ145" i="39" s="1"/>
  <c r="Y260" i="39"/>
  <c r="CN212" i="39"/>
  <c r="CO212" i="39" s="1"/>
  <c r="AU213" i="39"/>
  <c r="BS213" i="39" s="1"/>
  <c r="CQ213" i="39" s="1"/>
  <c r="Y219" i="39"/>
  <c r="AR221" i="39"/>
  <c r="AS221" i="39" s="1"/>
  <c r="Y224" i="39"/>
  <c r="AR228" i="39"/>
  <c r="AS228" i="39" s="1"/>
  <c r="AU153" i="39"/>
  <c r="BS153" i="39" s="1"/>
  <c r="CQ153" i="39" s="1"/>
  <c r="AR155" i="39"/>
  <c r="AS155" i="39" s="1"/>
  <c r="BP159" i="39"/>
  <c r="BQ159" i="39" s="1"/>
  <c r="CN163" i="39"/>
  <c r="CO163" i="39" s="1"/>
  <c r="X168" i="39"/>
  <c r="AR181" i="39"/>
  <c r="AS181" i="39" s="1"/>
  <c r="BP185" i="39"/>
  <c r="BQ185" i="39" s="1"/>
  <c r="CN189" i="39"/>
  <c r="CO189" i="39" s="1"/>
  <c r="AU203" i="39"/>
  <c r="BS203" i="39" s="1"/>
  <c r="CQ203" i="39" s="1"/>
  <c r="BP213" i="39"/>
  <c r="BQ213" i="39" s="1"/>
  <c r="X217" i="39"/>
  <c r="CN222" i="39"/>
  <c r="CO222" i="39" s="1"/>
  <c r="CN223" i="39"/>
  <c r="CO223" i="39" s="1"/>
  <c r="AR226" i="39"/>
  <c r="AS226" i="39" s="1"/>
  <c r="X227" i="39"/>
  <c r="CN272" i="39"/>
  <c r="CO272" i="39" s="1"/>
  <c r="Y294" i="39"/>
  <c r="CN211" i="39"/>
  <c r="CO211" i="39" s="1"/>
  <c r="AR215" i="39"/>
  <c r="AS215" i="39" s="1"/>
  <c r="BP220" i="39"/>
  <c r="BQ220" i="39" s="1"/>
  <c r="X226" i="39"/>
  <c r="BP227" i="39"/>
  <c r="BQ227" i="39" s="1"/>
  <c r="BQ235" i="39"/>
  <c r="AU238" i="39"/>
  <c r="BS238" i="39" s="1"/>
  <c r="CQ238" i="39" s="1"/>
  <c r="AR243" i="39"/>
  <c r="AS243" i="39" s="1"/>
  <c r="BP256" i="39"/>
  <c r="BQ256" i="39" s="1"/>
  <c r="Y270" i="39"/>
  <c r="AU210" i="39"/>
  <c r="BS210" i="39" s="1"/>
  <c r="CQ210" i="39" s="1"/>
  <c r="BP225" i="39"/>
  <c r="BQ225" i="39" s="1"/>
  <c r="X240" i="39"/>
  <c r="X241" i="39"/>
  <c r="X244" i="39"/>
  <c r="CN244" i="39"/>
  <c r="CO244" i="39" s="1"/>
  <c r="BP251" i="39"/>
  <c r="BQ251" i="39" s="1"/>
  <c r="AV267" i="39"/>
  <c r="Y267" i="39"/>
  <c r="BP211" i="39"/>
  <c r="BQ211" i="39" s="1"/>
  <c r="BP218" i="39"/>
  <c r="BQ218" i="39" s="1"/>
  <c r="AR219" i="39"/>
  <c r="AS219" i="39" s="1"/>
  <c r="BP219" i="39"/>
  <c r="BQ219" i="39" s="1"/>
  <c r="AS222" i="39"/>
  <c r="AR224" i="39"/>
  <c r="AS224" i="39" s="1"/>
  <c r="BP224" i="39"/>
  <c r="BQ224" i="39" s="1"/>
  <c r="CN227" i="39"/>
  <c r="CO227" i="39" s="1"/>
  <c r="AR232" i="39"/>
  <c r="AS232" i="39" s="1"/>
  <c r="CO234" i="39"/>
  <c r="X235" i="39"/>
  <c r="Y239" i="39"/>
  <c r="AU251" i="39"/>
  <c r="BS251" i="39" s="1"/>
  <c r="CQ251" i="39" s="1"/>
  <c r="BS269" i="39"/>
  <c r="CQ269" i="39" s="1"/>
  <c r="BP226" i="39"/>
  <c r="BQ226" i="39" s="1"/>
  <c r="BP228" i="39"/>
  <c r="BQ228" i="39" s="1"/>
  <c r="CN228" i="39"/>
  <c r="CO228" i="39" s="1"/>
  <c r="AU241" i="39"/>
  <c r="BS241" i="39" s="1"/>
  <c r="CQ241" i="39" s="1"/>
  <c r="AR250" i="39"/>
  <c r="AS250" i="39" s="1"/>
  <c r="CN261" i="39"/>
  <c r="CO261" i="39" s="1"/>
  <c r="AV272" i="39"/>
  <c r="Y272" i="39"/>
  <c r="CN273" i="39"/>
  <c r="CO273" i="39" s="1"/>
  <c r="X277" i="39"/>
  <c r="X216" i="39"/>
  <c r="BP216" i="39"/>
  <c r="BQ216" i="39" s="1"/>
  <c r="CN220" i="39"/>
  <c r="CO220" i="39" s="1"/>
  <c r="AR223" i="39"/>
  <c r="AS223" i="39" s="1"/>
  <c r="X229" i="39"/>
  <c r="AU231" i="39"/>
  <c r="BS231" i="39" s="1"/>
  <c r="CQ231" i="39" s="1"/>
  <c r="CN231" i="39"/>
  <c r="CO231" i="39" s="1"/>
  <c r="CN235" i="39"/>
  <c r="CO235" i="39" s="1"/>
  <c r="AU239" i="39"/>
  <c r="BS239" i="39" s="1"/>
  <c r="CQ239" i="39" s="1"/>
  <c r="BS247" i="39"/>
  <c r="CQ247" i="39" s="1"/>
  <c r="BP252" i="39"/>
  <c r="BQ252" i="39" s="1"/>
  <c r="AR261" i="39"/>
  <c r="AS261" i="39" s="1"/>
  <c r="CN263" i="39"/>
  <c r="CO263" i="39" s="1"/>
  <c r="X264" i="39"/>
  <c r="AR237" i="39"/>
  <c r="AS237" i="39" s="1"/>
  <c r="CN241" i="39"/>
  <c r="CO241" i="39" s="1"/>
  <c r="AR252" i="39"/>
  <c r="AS252" i="39" s="1"/>
  <c r="CN260" i="39"/>
  <c r="CO260" i="39" s="1"/>
  <c r="CN262" i="39"/>
  <c r="CO262" i="39" s="1"/>
  <c r="AV266" i="39"/>
  <c r="CN267" i="39"/>
  <c r="CO267" i="39" s="1"/>
  <c r="BP267" i="39"/>
  <c r="BQ267" i="39" s="1"/>
  <c r="AS269" i="39"/>
  <c r="BQ277" i="39"/>
  <c r="X284" i="39"/>
  <c r="AR251" i="39"/>
  <c r="AS251" i="39" s="1"/>
  <c r="X253" i="39"/>
  <c r="AR256" i="39"/>
  <c r="AS256" i="39" s="1"/>
  <c r="BP260" i="39"/>
  <c r="BQ260" i="39" s="1"/>
  <c r="AU263" i="39"/>
  <c r="BS263" i="39" s="1"/>
  <c r="CQ263" i="39" s="1"/>
  <c r="Y269" i="39"/>
  <c r="BP271" i="39"/>
  <c r="BQ271" i="39" s="1"/>
  <c r="CN274" i="39"/>
  <c r="CO274" i="39" s="1"/>
  <c r="X282" i="39"/>
  <c r="AR288" i="39"/>
  <c r="AS288" i="39" s="1"/>
  <c r="AR236" i="39"/>
  <c r="AS236" i="39" s="1"/>
  <c r="BP236" i="39"/>
  <c r="BQ236" i="39" s="1"/>
  <c r="X288" i="39"/>
  <c r="AU222" i="39"/>
  <c r="BS222" i="39" s="1"/>
  <c r="CQ222" i="39" s="1"/>
  <c r="BP240" i="39"/>
  <c r="BQ240" i="39" s="1"/>
  <c r="CN240" i="39"/>
  <c r="CO240" i="39" s="1"/>
  <c r="X249" i="39"/>
  <c r="X252" i="39"/>
  <c r="BP255" i="39"/>
  <c r="BQ255" i="39" s="1"/>
  <c r="BP257" i="39"/>
  <c r="BQ257" i="39" s="1"/>
  <c r="BP275" i="39"/>
  <c r="BQ275" i="39" s="1"/>
  <c r="X278" i="39"/>
  <c r="X286" i="39"/>
  <c r="CN264" i="39"/>
  <c r="CO264" i="39" s="1"/>
  <c r="Y279" i="39"/>
  <c r="X289" i="39"/>
  <c r="X221" i="39"/>
  <c r="BP238" i="39"/>
  <c r="BQ238" i="39" s="1"/>
  <c r="AR241" i="39"/>
  <c r="AS241" i="39" s="1"/>
  <c r="BP245" i="39"/>
  <c r="BQ245" i="39" s="1"/>
  <c r="AR246" i="39"/>
  <c r="AS246" i="39" s="1"/>
  <c r="AU252" i="39"/>
  <c r="BS252" i="39" s="1"/>
  <c r="CQ252" i="39" s="1"/>
  <c r="X258" i="39"/>
  <c r="X259" i="39"/>
  <c r="CN259" i="39"/>
  <c r="CO259" i="39" s="1"/>
  <c r="BS261" i="39"/>
  <c r="CQ261" i="39" s="1"/>
  <c r="BP262" i="39"/>
  <c r="BQ262" i="39" s="1"/>
  <c r="AR265" i="39"/>
  <c r="AS265" i="39" s="1"/>
  <c r="CN278" i="39"/>
  <c r="CO278" i="39" s="1"/>
  <c r="X285" i="39"/>
  <c r="AU230" i="39"/>
  <c r="BS230" i="39" s="1"/>
  <c r="CQ230" i="39" s="1"/>
  <c r="AR235" i="39"/>
  <c r="AS235" i="39" s="1"/>
  <c r="BP239" i="39"/>
  <c r="BQ239" i="39" s="1"/>
  <c r="AR240" i="39"/>
  <c r="AS240" i="39" s="1"/>
  <c r="AR242" i="39"/>
  <c r="AS242" i="39" s="1"/>
  <c r="X246" i="39"/>
  <c r="CN248" i="39"/>
  <c r="CO248" i="39" s="1"/>
  <c r="CN249" i="39"/>
  <c r="CO249" i="39" s="1"/>
  <c r="AR264" i="39"/>
  <c r="AS264" i="39" s="1"/>
  <c r="CN265" i="39"/>
  <c r="CO265" i="39" s="1"/>
  <c r="CN266" i="39"/>
  <c r="CO266" i="39" s="1"/>
  <c r="AR277" i="39"/>
  <c r="AS277" i="39" s="1"/>
  <c r="BP278" i="39"/>
  <c r="BQ278" i="39" s="1"/>
  <c r="X283" i="39"/>
  <c r="BP283" i="39"/>
  <c r="BQ283" i="39" s="1"/>
  <c r="AU289" i="39"/>
  <c r="BS289" i="39" s="1"/>
  <c r="CQ289" i="39" s="1"/>
  <c r="BP293" i="39"/>
  <c r="BQ293" i="39" s="1"/>
  <c r="BP282" i="39"/>
  <c r="BQ282" i="39" s="1"/>
  <c r="CN283" i="39"/>
  <c r="CO283" i="39" s="1"/>
  <c r="CN286" i="39"/>
  <c r="CO286" i="39" s="1"/>
  <c r="AR290" i="39"/>
  <c r="AS290" i="39" s="1"/>
  <c r="BP294" i="39"/>
  <c r="BQ294" i="39" s="1"/>
  <c r="AU254" i="39"/>
  <c r="BS254" i="39" s="1"/>
  <c r="CQ254" i="39" s="1"/>
  <c r="BP281" i="39"/>
  <c r="BQ281" i="39" s="1"/>
  <c r="X291" i="39"/>
  <c r="CN291" i="39"/>
  <c r="CO291" i="39" s="1"/>
  <c r="X290" i="39"/>
  <c r="AU288" i="39"/>
  <c r="BS288" i="39" s="1"/>
  <c r="CQ288" i="39" s="1"/>
  <c r="CM295" i="39"/>
  <c r="BO295" i="39"/>
  <c r="AX226" i="42" l="1"/>
  <c r="AW130" i="42"/>
  <c r="AW154" i="42"/>
  <c r="AX154" i="42" s="1"/>
  <c r="AW114" i="42"/>
  <c r="AX114" i="42" s="1"/>
  <c r="AX24" i="42"/>
  <c r="AW183" i="42"/>
  <c r="AW266" i="42"/>
  <c r="AX234" i="42"/>
  <c r="AX164" i="42"/>
  <c r="AW6" i="42"/>
  <c r="Z233" i="42"/>
  <c r="AX157" i="42"/>
  <c r="Z28" i="42"/>
  <c r="AW84" i="42"/>
  <c r="AX266" i="42"/>
  <c r="AW176" i="42"/>
  <c r="BU176" i="42" s="1"/>
  <c r="AW175" i="42"/>
  <c r="AW279" i="42"/>
  <c r="Z200" i="42"/>
  <c r="AW147" i="42"/>
  <c r="AX147" i="42" s="1"/>
  <c r="AX34" i="42"/>
  <c r="AX15" i="42"/>
  <c r="BR30" i="42"/>
  <c r="AW12" i="42"/>
  <c r="AX12" i="42" s="1"/>
  <c r="AW254" i="42"/>
  <c r="AX254" i="42" s="1"/>
  <c r="AX113" i="42"/>
  <c r="AW59" i="42"/>
  <c r="BU59" i="42" s="1"/>
  <c r="CS59" i="42" s="1"/>
  <c r="CT59" i="42" s="1"/>
  <c r="AW207" i="42"/>
  <c r="AX207" i="42" s="1"/>
  <c r="AT105" i="42"/>
  <c r="AW257" i="42"/>
  <c r="AX257" i="42" s="1"/>
  <c r="Z183" i="42"/>
  <c r="AW148" i="42"/>
  <c r="AX148" i="42" s="1"/>
  <c r="AX146" i="42"/>
  <c r="Z30" i="42"/>
  <c r="Z114" i="42"/>
  <c r="AW116" i="42"/>
  <c r="AX116" i="42" s="1"/>
  <c r="BU66" i="42"/>
  <c r="CS66" i="42" s="1"/>
  <c r="Z20" i="42"/>
  <c r="AW271" i="42"/>
  <c r="AX271" i="42" s="1"/>
  <c r="AW124" i="42"/>
  <c r="AX124" i="42" s="1"/>
  <c r="AX23" i="42"/>
  <c r="AX28" i="42"/>
  <c r="AW10" i="42"/>
  <c r="AX10" i="42" s="1"/>
  <c r="AW19" i="42"/>
  <c r="AX19" i="42" s="1"/>
  <c r="AW262" i="42"/>
  <c r="AX262" i="42" s="1"/>
  <c r="AW107" i="42"/>
  <c r="AX107" i="42" s="1"/>
  <c r="CS214" i="42"/>
  <c r="BU145" i="42"/>
  <c r="CS145" i="42" s="1"/>
  <c r="CT145" i="42" s="1"/>
  <c r="AW220" i="42"/>
  <c r="AW120" i="42"/>
  <c r="AX120" i="42" s="1"/>
  <c r="BV59" i="42"/>
  <c r="AX84" i="42"/>
  <c r="BU84" i="42"/>
  <c r="AX279" i="42"/>
  <c r="BU233" i="42"/>
  <c r="AW153" i="42"/>
  <c r="AX153" i="42" s="1"/>
  <c r="AW100" i="42"/>
  <c r="AX100" i="42" s="1"/>
  <c r="BU120" i="42"/>
  <c r="BV120" i="42" s="1"/>
  <c r="AX183" i="42"/>
  <c r="Z138" i="42"/>
  <c r="AX26" i="42"/>
  <c r="Z84" i="42"/>
  <c r="AW213" i="42"/>
  <c r="AX213" i="42" s="1"/>
  <c r="AW54" i="42"/>
  <c r="AX54" i="42" s="1"/>
  <c r="AW67" i="42"/>
  <c r="AW11" i="42"/>
  <c r="BU11" i="42" s="1"/>
  <c r="AW243" i="42"/>
  <c r="AX243" i="42" s="1"/>
  <c r="AW184" i="42"/>
  <c r="Z120" i="42"/>
  <c r="CP17" i="42"/>
  <c r="Z12" i="42"/>
  <c r="Z19" i="42"/>
  <c r="AW71" i="42"/>
  <c r="AX71" i="42" s="1"/>
  <c r="AW16" i="42"/>
  <c r="AX16" i="42" s="1"/>
  <c r="AW269" i="42"/>
  <c r="AX269" i="42" s="1"/>
  <c r="Z220" i="42"/>
  <c r="AW79" i="42"/>
  <c r="AX79" i="42" s="1"/>
  <c r="AW46" i="42"/>
  <c r="BU46" i="42" s="1"/>
  <c r="CS46" i="42" s="1"/>
  <c r="CT46" i="42" s="1"/>
  <c r="BU169" i="42"/>
  <c r="BV169" i="42" s="1"/>
  <c r="AW224" i="42"/>
  <c r="Z145" i="42"/>
  <c r="AW85" i="42"/>
  <c r="AX85" i="42" s="1"/>
  <c r="BU191" i="42"/>
  <c r="BV191" i="42" s="1"/>
  <c r="BU243" i="42"/>
  <c r="CS243" i="42" s="1"/>
  <c r="CT243" i="42" s="1"/>
  <c r="BU147" i="42"/>
  <c r="BV147" i="42" s="1"/>
  <c r="BU131" i="42"/>
  <c r="BV131" i="42" s="1"/>
  <c r="AW13" i="42"/>
  <c r="AW38" i="42"/>
  <c r="AX38" i="42" s="1"/>
  <c r="AW17" i="42"/>
  <c r="AW240" i="42"/>
  <c r="AX240" i="42" s="1"/>
  <c r="AX46" i="42"/>
  <c r="AX33" i="42"/>
  <c r="BU33" i="42"/>
  <c r="BV33" i="42" s="1"/>
  <c r="AW205" i="42"/>
  <c r="AW242" i="42"/>
  <c r="AX242" i="42" s="1"/>
  <c r="AW134" i="42"/>
  <c r="AX134" i="42" s="1"/>
  <c r="BR120" i="42"/>
  <c r="Z16" i="42"/>
  <c r="AX6" i="42"/>
  <c r="BU28" i="42"/>
  <c r="AW108" i="42"/>
  <c r="Z214" i="42"/>
  <c r="AW204" i="42"/>
  <c r="BU204" i="42" s="1"/>
  <c r="BV204" i="42" s="1"/>
  <c r="AW68" i="42"/>
  <c r="AX68" i="42" s="1"/>
  <c r="AX112" i="42"/>
  <c r="AW73" i="42"/>
  <c r="AW165" i="42"/>
  <c r="Z46" i="42"/>
  <c r="AT33" i="42"/>
  <c r="BR247" i="42"/>
  <c r="BR191" i="42"/>
  <c r="AX191" i="42"/>
  <c r="AW93" i="42"/>
  <c r="AX93" i="42" s="1"/>
  <c r="BU23" i="42"/>
  <c r="BV23" i="42" s="1"/>
  <c r="AW92" i="42"/>
  <c r="AX92" i="42" s="1"/>
  <c r="AW251" i="42"/>
  <c r="BU251" i="42" s="1"/>
  <c r="Z240" i="42"/>
  <c r="AX175" i="42"/>
  <c r="Z107" i="42"/>
  <c r="AW155" i="42"/>
  <c r="AX155" i="42" s="1"/>
  <c r="Z10" i="42"/>
  <c r="Z11" i="42"/>
  <c r="AW18" i="42"/>
  <c r="AW247" i="42"/>
  <c r="AX247" i="42" s="1"/>
  <c r="AW182" i="42"/>
  <c r="AX182" i="42" s="1"/>
  <c r="AW149" i="42"/>
  <c r="AX149" i="42" s="1"/>
  <c r="BV214" i="42"/>
  <c r="AW249" i="42"/>
  <c r="AX249" i="42" s="1"/>
  <c r="AW197" i="42"/>
  <c r="AX197" i="42" s="1"/>
  <c r="AX214" i="42"/>
  <c r="AW239" i="42"/>
  <c r="AX239" i="42" s="1"/>
  <c r="BU146" i="42"/>
  <c r="CS146" i="42" s="1"/>
  <c r="CT146" i="42" s="1"/>
  <c r="AW221" i="42"/>
  <c r="AX221" i="42" s="1"/>
  <c r="AW238" i="42"/>
  <c r="AX238" i="42" s="1"/>
  <c r="AW223" i="42"/>
  <c r="BU223" i="42" s="1"/>
  <c r="CT42" i="42"/>
  <c r="AW171" i="42"/>
  <c r="AX171" i="42" s="1"/>
  <c r="BU85" i="42"/>
  <c r="BV85" i="42" s="1"/>
  <c r="AX130" i="42"/>
  <c r="BU226" i="42"/>
  <c r="BU183" i="42"/>
  <c r="BV183" i="42" s="1"/>
  <c r="BU130" i="42"/>
  <c r="CS130" i="42" s="1"/>
  <c r="CT130" i="42" s="1"/>
  <c r="BU266" i="42"/>
  <c r="BV266" i="42" s="1"/>
  <c r="AW199" i="42"/>
  <c r="AX199" i="42" s="1"/>
  <c r="AW178" i="42"/>
  <c r="CT66" i="42"/>
  <c r="CS131" i="42"/>
  <c r="AW190" i="42"/>
  <c r="AW179" i="42"/>
  <c r="BU116" i="42"/>
  <c r="BV116" i="42" s="1"/>
  <c r="AW149" i="41"/>
  <c r="AT278" i="41"/>
  <c r="AW162" i="41"/>
  <c r="AW48" i="41"/>
  <c r="AX48" i="41" s="1"/>
  <c r="BU15" i="41"/>
  <c r="CS15" i="41" s="1"/>
  <c r="AW21" i="41"/>
  <c r="AX21" i="41" s="1"/>
  <c r="AW65" i="41"/>
  <c r="AX65" i="41" s="1"/>
  <c r="AW242" i="41"/>
  <c r="AX242" i="41" s="1"/>
  <c r="Z73" i="41"/>
  <c r="AX102" i="41"/>
  <c r="AW193" i="41"/>
  <c r="AX193" i="41" s="1"/>
  <c r="AX224" i="41"/>
  <c r="AX165" i="41"/>
  <c r="AX50" i="41"/>
  <c r="AW67" i="41"/>
  <c r="AX67" i="41" s="1"/>
  <c r="BU278" i="41"/>
  <c r="BV278" i="41" s="1"/>
  <c r="AW42" i="41"/>
  <c r="AX42" i="41" s="1"/>
  <c r="BR242" i="41"/>
  <c r="AW160" i="41"/>
  <c r="AW70" i="41"/>
  <c r="AX70" i="41" s="1"/>
  <c r="AW81" i="41"/>
  <c r="AX81" i="41" s="1"/>
  <c r="AW62" i="41"/>
  <c r="AX62" i="41" s="1"/>
  <c r="AW136" i="41"/>
  <c r="AX136" i="41" s="1"/>
  <c r="AW105" i="41"/>
  <c r="AW18" i="41"/>
  <c r="AX18" i="41" s="1"/>
  <c r="AX225" i="41"/>
  <c r="AW264" i="41"/>
  <c r="AX264" i="41" s="1"/>
  <c r="AW232" i="41"/>
  <c r="AX232" i="41" s="1"/>
  <c r="AW172" i="41"/>
  <c r="BU172" i="41" s="1"/>
  <c r="AW257" i="41"/>
  <c r="BU257" i="41" s="1"/>
  <c r="BV257" i="41" s="1"/>
  <c r="Z254" i="41"/>
  <c r="AW101" i="41"/>
  <c r="AX101" i="41" s="1"/>
  <c r="AW152" i="41"/>
  <c r="AX152" i="41" s="1"/>
  <c r="AW147" i="41"/>
  <c r="AX147" i="41" s="1"/>
  <c r="AT67" i="41"/>
  <c r="AW99" i="41"/>
  <c r="AX99" i="41" s="1"/>
  <c r="AW143" i="41"/>
  <c r="AX143" i="41" s="1"/>
  <c r="AX45" i="41"/>
  <c r="BU45" i="41"/>
  <c r="BV45" i="41" s="1"/>
  <c r="AX32" i="41"/>
  <c r="BU32" i="41"/>
  <c r="AW206" i="41"/>
  <c r="AW207" i="41"/>
  <c r="BU207" i="41" s="1"/>
  <c r="BV207" i="41" s="1"/>
  <c r="Z70" i="41"/>
  <c r="Z55" i="41"/>
  <c r="Z42" i="41"/>
  <c r="AW40" i="41"/>
  <c r="AT78" i="41"/>
  <c r="AW186" i="41"/>
  <c r="AX186" i="41" s="1"/>
  <c r="AW166" i="41"/>
  <c r="AX166" i="41" s="1"/>
  <c r="Z45" i="41"/>
  <c r="BR62" i="41"/>
  <c r="Z62" i="41"/>
  <c r="AW194" i="41"/>
  <c r="AT212" i="41"/>
  <c r="AW131" i="41"/>
  <c r="AW180" i="41"/>
  <c r="AX180" i="41" s="1"/>
  <c r="AW145" i="41"/>
  <c r="AX145" i="41" s="1"/>
  <c r="AX160" i="41"/>
  <c r="BU102" i="41"/>
  <c r="BV102" i="41" s="1"/>
  <c r="AW169" i="41"/>
  <c r="AX169" i="41" s="1"/>
  <c r="Z50" i="41"/>
  <c r="Z32" i="41"/>
  <c r="AW249" i="41"/>
  <c r="AX249" i="41" s="1"/>
  <c r="Z264" i="41"/>
  <c r="AW227" i="41"/>
  <c r="AX227" i="41" s="1"/>
  <c r="BU167" i="41"/>
  <c r="BV167" i="41" s="1"/>
  <c r="AW127" i="41"/>
  <c r="AX127" i="41" s="1"/>
  <c r="AX149" i="41"/>
  <c r="AW46" i="41"/>
  <c r="AX46" i="41" s="1"/>
  <c r="AW97" i="41"/>
  <c r="AX97" i="41" s="1"/>
  <c r="AX162" i="41"/>
  <c r="AW161" i="41"/>
  <c r="AX161" i="41" s="1"/>
  <c r="AW133" i="41"/>
  <c r="AX133" i="41" s="1"/>
  <c r="AW252" i="41"/>
  <c r="AX252" i="41" s="1"/>
  <c r="AW170" i="41"/>
  <c r="AX170" i="41" s="1"/>
  <c r="AW109" i="41"/>
  <c r="AX109" i="41" s="1"/>
  <c r="AX53" i="41"/>
  <c r="AX41" i="41"/>
  <c r="AW28" i="41"/>
  <c r="AX28" i="41" s="1"/>
  <c r="AW22" i="41"/>
  <c r="AW273" i="41"/>
  <c r="AX273" i="41" s="1"/>
  <c r="BU232" i="41"/>
  <c r="BV232" i="41" s="1"/>
  <c r="AW175" i="41"/>
  <c r="AX175" i="41" s="1"/>
  <c r="Z122" i="41"/>
  <c r="AX78" i="41"/>
  <c r="AW108" i="41"/>
  <c r="AX108" i="41" s="1"/>
  <c r="AW107" i="41"/>
  <c r="AW237" i="41"/>
  <c r="AX237" i="41" s="1"/>
  <c r="AX131" i="41"/>
  <c r="Z116" i="41"/>
  <c r="AW201" i="41"/>
  <c r="BU201" i="41" s="1"/>
  <c r="CS201" i="41" s="1"/>
  <c r="AW277" i="41"/>
  <c r="AX277" i="41" s="1"/>
  <c r="AW229" i="41"/>
  <c r="AX119" i="41"/>
  <c r="AW179" i="41"/>
  <c r="AX179" i="41" s="1"/>
  <c r="AW196" i="41"/>
  <c r="AX196" i="41" s="1"/>
  <c r="CS278" i="41"/>
  <c r="CT278" i="41" s="1"/>
  <c r="AW183" i="41"/>
  <c r="AX183" i="41" s="1"/>
  <c r="AW274" i="41"/>
  <c r="AX274" i="41" s="1"/>
  <c r="AW275" i="41"/>
  <c r="BU270" i="41"/>
  <c r="BU251" i="41"/>
  <c r="BV251" i="41" s="1"/>
  <c r="AW106" i="41"/>
  <c r="AX106" i="41" s="1"/>
  <c r="Z210" i="41"/>
  <c r="AW210" i="41"/>
  <c r="AX210" i="41" s="1"/>
  <c r="BU265" i="41"/>
  <c r="BV265" i="41" s="1"/>
  <c r="AX235" i="41"/>
  <c r="BU254" i="41"/>
  <c r="BV254" i="41" s="1"/>
  <c r="BU220" i="41"/>
  <c r="BV220" i="41" s="1"/>
  <c r="BU131" i="41"/>
  <c r="BV131" i="41" s="1"/>
  <c r="BV32" i="41"/>
  <c r="AX94" i="41"/>
  <c r="BA178" i="40"/>
  <c r="BA152" i="40"/>
  <c r="AD161" i="40"/>
  <c r="AD82" i="40"/>
  <c r="BA123" i="40"/>
  <c r="BA9" i="40"/>
  <c r="AD18" i="40"/>
  <c r="BA89" i="40"/>
  <c r="BA40" i="40"/>
  <c r="BA270" i="40"/>
  <c r="BA265" i="40"/>
  <c r="BA14" i="40"/>
  <c r="BB197" i="40"/>
  <c r="BA80" i="40"/>
  <c r="BA58" i="40"/>
  <c r="BY58" i="40" s="1"/>
  <c r="AD207" i="40"/>
  <c r="BA129" i="40"/>
  <c r="AD172" i="40"/>
  <c r="AD27" i="40"/>
  <c r="BA20" i="40"/>
  <c r="BA288" i="40"/>
  <c r="BA102" i="40"/>
  <c r="BA125" i="40"/>
  <c r="BB125" i="40" s="1"/>
  <c r="BA195" i="40"/>
  <c r="BA238" i="40"/>
  <c r="AX270" i="40"/>
  <c r="AX125" i="40"/>
  <c r="BA112" i="40"/>
  <c r="AD80" i="40"/>
  <c r="BA52" i="40"/>
  <c r="BY52" i="40" s="1"/>
  <c r="BA294" i="40"/>
  <c r="BY294" i="40" s="1"/>
  <c r="BA75" i="40"/>
  <c r="BA51" i="40"/>
  <c r="BA91" i="40"/>
  <c r="BA66" i="40"/>
  <c r="BA275" i="40"/>
  <c r="BA115" i="40"/>
  <c r="BA60" i="40"/>
  <c r="BB60" i="40" s="1"/>
  <c r="BA287" i="40"/>
  <c r="BB287" i="40" s="1"/>
  <c r="AD113" i="40"/>
  <c r="AD40" i="40"/>
  <c r="BA233" i="40"/>
  <c r="AD177" i="40"/>
  <c r="BA160" i="40"/>
  <c r="AD10" i="40"/>
  <c r="AD258" i="40"/>
  <c r="BA169" i="40"/>
  <c r="BY169" i="40" s="1"/>
  <c r="BA185" i="40"/>
  <c r="BA79" i="40"/>
  <c r="BA281" i="40"/>
  <c r="BA283" i="40"/>
  <c r="BY197" i="40"/>
  <c r="BA151" i="40"/>
  <c r="BB151" i="40" s="1"/>
  <c r="BA64" i="40"/>
  <c r="BA42" i="40"/>
  <c r="BY42" i="40" s="1"/>
  <c r="AX66" i="40"/>
  <c r="BA120" i="40"/>
  <c r="BA199" i="40"/>
  <c r="BA127" i="40"/>
  <c r="AD89" i="40"/>
  <c r="BA32" i="40"/>
  <c r="AD51" i="40"/>
  <c r="AX75" i="40"/>
  <c r="BA196" i="40"/>
  <c r="BA118" i="40"/>
  <c r="BA85" i="40"/>
  <c r="BA239" i="40"/>
  <c r="AD60" i="40"/>
  <c r="BA130" i="40"/>
  <c r="BA231" i="40"/>
  <c r="AD294" i="40"/>
  <c r="BA262" i="40"/>
  <c r="AD169" i="40"/>
  <c r="BA277" i="40"/>
  <c r="BA147" i="40"/>
  <c r="BA71" i="40"/>
  <c r="BY71" i="40" s="1"/>
  <c r="BA104" i="40"/>
  <c r="AD231" i="40"/>
  <c r="AD91" i="40"/>
  <c r="BA292" i="40"/>
  <c r="BA264" i="40"/>
  <c r="BY264" i="40" s="1"/>
  <c r="BA121" i="40"/>
  <c r="BB121" i="40" s="1"/>
  <c r="AD120" i="40"/>
  <c r="BA78" i="40"/>
  <c r="BY78" i="40" s="1"/>
  <c r="BA291" i="40"/>
  <c r="AD190" i="40"/>
  <c r="BA6" i="40"/>
  <c r="BY6" i="40" s="1"/>
  <c r="BA274" i="40"/>
  <c r="BA198" i="40"/>
  <c r="BA245" i="40"/>
  <c r="BA256" i="40"/>
  <c r="BA202" i="40"/>
  <c r="BA191" i="40"/>
  <c r="BY191" i="40" s="1"/>
  <c r="BA43" i="40"/>
  <c r="BA63" i="40"/>
  <c r="BY63" i="40" s="1"/>
  <c r="BA192" i="40"/>
  <c r="BA126" i="40"/>
  <c r="BA146" i="40"/>
  <c r="BY146" i="40" s="1"/>
  <c r="BA282" i="40"/>
  <c r="AD289" i="40"/>
  <c r="BA289" i="40"/>
  <c r="BA73" i="40"/>
  <c r="BA16" i="40"/>
  <c r="BY16" i="40" s="1"/>
  <c r="BA230" i="40"/>
  <c r="BA144" i="40"/>
  <c r="BA240" i="40"/>
  <c r="AD240" i="40"/>
  <c r="AD98" i="40"/>
  <c r="BA98" i="40"/>
  <c r="AV213" i="39"/>
  <c r="AV69" i="39"/>
  <c r="Y5" i="39"/>
  <c r="AV294" i="39"/>
  <c r="Y190" i="39"/>
  <c r="AV164" i="39"/>
  <c r="AV269" i="39"/>
  <c r="BT269" i="39" s="1"/>
  <c r="AV279" i="39"/>
  <c r="BT279" i="39" s="1"/>
  <c r="AV30" i="39"/>
  <c r="BT33" i="39"/>
  <c r="Y33" i="39"/>
  <c r="AV276" i="39"/>
  <c r="CO36" i="39"/>
  <c r="Y129" i="39"/>
  <c r="AV10" i="39"/>
  <c r="AW10" i="39" s="1"/>
  <c r="AV109" i="39"/>
  <c r="AW109" i="39" s="1"/>
  <c r="AV275" i="39"/>
  <c r="AV16" i="39"/>
  <c r="AV105" i="39"/>
  <c r="AV230" i="39"/>
  <c r="AV245" i="39"/>
  <c r="Y109" i="39"/>
  <c r="AV263" i="39"/>
  <c r="AV27" i="39"/>
  <c r="BT27" i="39" s="1"/>
  <c r="AV61" i="39"/>
  <c r="AV287" i="39"/>
  <c r="BT287" i="39" s="1"/>
  <c r="CO176" i="39"/>
  <c r="AV271" i="39"/>
  <c r="AV96" i="39"/>
  <c r="AV210" i="39"/>
  <c r="AV234" i="39"/>
  <c r="BT234" i="39" s="1"/>
  <c r="AV182" i="39"/>
  <c r="AW182" i="39" s="1"/>
  <c r="AV152" i="39"/>
  <c r="AV124" i="39"/>
  <c r="AW124" i="39" s="1"/>
  <c r="Y182" i="39"/>
  <c r="AV195" i="39"/>
  <c r="AV206" i="39"/>
  <c r="AV214" i="39"/>
  <c r="AS124" i="39"/>
  <c r="AV31" i="39"/>
  <c r="AW31" i="39" s="1"/>
  <c r="AV169" i="39"/>
  <c r="AV231" i="39"/>
  <c r="BT231" i="39" s="1"/>
  <c r="AV123" i="39"/>
  <c r="Y273" i="39"/>
  <c r="AV247" i="39"/>
  <c r="Y96" i="39"/>
  <c r="Y210" i="39"/>
  <c r="AV121" i="39"/>
  <c r="AW121" i="39" s="1"/>
  <c r="AV58" i="39"/>
  <c r="AV145" i="39"/>
  <c r="BT145" i="39" s="1"/>
  <c r="BU145" i="39" s="1"/>
  <c r="AV192" i="39"/>
  <c r="Y152" i="39"/>
  <c r="AV174" i="39"/>
  <c r="AV45" i="39"/>
  <c r="AV118" i="39"/>
  <c r="AW118" i="39" s="1"/>
  <c r="AV88" i="39"/>
  <c r="BT88" i="39" s="1"/>
  <c r="AV281" i="39"/>
  <c r="Y150" i="39"/>
  <c r="AV131" i="39"/>
  <c r="AV212" i="39"/>
  <c r="AS131" i="39"/>
  <c r="AV293" i="39"/>
  <c r="AV257" i="39"/>
  <c r="AW257" i="39" s="1"/>
  <c r="AV194" i="39"/>
  <c r="BT194" i="39" s="1"/>
  <c r="AV151" i="39"/>
  <c r="AS31" i="39"/>
  <c r="AV73" i="39"/>
  <c r="AV187" i="39"/>
  <c r="AV175" i="39"/>
  <c r="AV159" i="39"/>
  <c r="Y214" i="39"/>
  <c r="AV154" i="39"/>
  <c r="BT154" i="39" s="1"/>
  <c r="AV270" i="39"/>
  <c r="Y234" i="39"/>
  <c r="Y123" i="39"/>
  <c r="AV104" i="39"/>
  <c r="Y58" i="39"/>
  <c r="AV220" i="39"/>
  <c r="AV239" i="39"/>
  <c r="AW239" i="39" s="1"/>
  <c r="AV135" i="39"/>
  <c r="BT135" i="39" s="1"/>
  <c r="Y192" i="39"/>
  <c r="Y99" i="39"/>
  <c r="AV83" i="39"/>
  <c r="Y231" i="39"/>
  <c r="Y121" i="39"/>
  <c r="AV280" i="39"/>
  <c r="BT280" i="39" s="1"/>
  <c r="AV222" i="39"/>
  <c r="AW222" i="39" s="1"/>
  <c r="AV165" i="39"/>
  <c r="AW165" i="39" s="1"/>
  <c r="AV84" i="39"/>
  <c r="AV65" i="39"/>
  <c r="AS211" i="39"/>
  <c r="AV193" i="39"/>
  <c r="AV64" i="39"/>
  <c r="BT64" i="39" s="1"/>
  <c r="AV43" i="39"/>
  <c r="BT43" i="39" s="1"/>
  <c r="AV180" i="39"/>
  <c r="BT180" i="39" s="1"/>
  <c r="AV254" i="39"/>
  <c r="AW254" i="39" s="1"/>
  <c r="AV248" i="39"/>
  <c r="BT248" i="39" s="1"/>
  <c r="Y276" i="39"/>
  <c r="AV119" i="39"/>
  <c r="AV67" i="39"/>
  <c r="AV15" i="39"/>
  <c r="BT15" i="39" s="1"/>
  <c r="Y248" i="39"/>
  <c r="AV37" i="39"/>
  <c r="AV34" i="39"/>
  <c r="BT34" i="39" s="1"/>
  <c r="AS254" i="39"/>
  <c r="AV268" i="39"/>
  <c r="AV112" i="39"/>
  <c r="Y9" i="39"/>
  <c r="Y83" i="39"/>
  <c r="AV29" i="39"/>
  <c r="BT29" i="39" s="1"/>
  <c r="AV23" i="39"/>
  <c r="AW23" i="39" s="1"/>
  <c r="Y61" i="39"/>
  <c r="Y164" i="39"/>
  <c r="Y84" i="39"/>
  <c r="AV233" i="39"/>
  <c r="AV117" i="39"/>
  <c r="AV128" i="39"/>
  <c r="BT128" i="39" s="1"/>
  <c r="AV261" i="39"/>
  <c r="BT261" i="39" s="1"/>
  <c r="AV133" i="39"/>
  <c r="BT133" i="39" s="1"/>
  <c r="AV250" i="39"/>
  <c r="AW250" i="39" s="1"/>
  <c r="AV18" i="39"/>
  <c r="BT230" i="39"/>
  <c r="AV7" i="39"/>
  <c r="AV53" i="39"/>
  <c r="BT53" i="39" s="1"/>
  <c r="AV265" i="39"/>
  <c r="BT265" i="39" s="1"/>
  <c r="AV243" i="39"/>
  <c r="BT243" i="39" s="1"/>
  <c r="AV274" i="39"/>
  <c r="AV218" i="39"/>
  <c r="AW218" i="39" s="1"/>
  <c r="AV225" i="39"/>
  <c r="AV149" i="39"/>
  <c r="AV11" i="39"/>
  <c r="AV77" i="39"/>
  <c r="AV146" i="39"/>
  <c r="AS238" i="39"/>
  <c r="AV251" i="39"/>
  <c r="AW251" i="39" s="1"/>
  <c r="AV224" i="39"/>
  <c r="BT224" i="39" s="1"/>
  <c r="AV260" i="39"/>
  <c r="Y187" i="39"/>
  <c r="AV208" i="39"/>
  <c r="AV203" i="39"/>
  <c r="BT203" i="39" s="1"/>
  <c r="AV141" i="39"/>
  <c r="AV142" i="39"/>
  <c r="BT142" i="39" s="1"/>
  <c r="AV116" i="39"/>
  <c r="BT116" i="39" s="1"/>
  <c r="Y255" i="39"/>
  <c r="AV255" i="39"/>
  <c r="AW255" i="39" s="1"/>
  <c r="AV262" i="39"/>
  <c r="AW262" i="39" s="1"/>
  <c r="AV181" i="39"/>
  <c r="AV89" i="39"/>
  <c r="AV56" i="39"/>
  <c r="BT56" i="39" s="1"/>
  <c r="AV177" i="39"/>
  <c r="BT177" i="39" s="1"/>
  <c r="AV200" i="39"/>
  <c r="BT200" i="39" s="1"/>
  <c r="AV147" i="39"/>
  <c r="AW147" i="39" s="1"/>
  <c r="AV114" i="39"/>
  <c r="AV87" i="39"/>
  <c r="AV106" i="39"/>
  <c r="AV51" i="39"/>
  <c r="AV22" i="39"/>
  <c r="AV66" i="39"/>
  <c r="AW66" i="39" s="1"/>
  <c r="AV292" i="39"/>
  <c r="BU254" i="42"/>
  <c r="Z274" i="42"/>
  <c r="AW274" i="42"/>
  <c r="Z258" i="42"/>
  <c r="AW258" i="42"/>
  <c r="Z273" i="42"/>
  <c r="AW273" i="42"/>
  <c r="AW231" i="42"/>
  <c r="Z231" i="42"/>
  <c r="AW278" i="42"/>
  <c r="BR204" i="42"/>
  <c r="AW232" i="42"/>
  <c r="Z232" i="42"/>
  <c r="CR214" i="42"/>
  <c r="CR281" i="42" s="1"/>
  <c r="Z228" i="42"/>
  <c r="AW228" i="42"/>
  <c r="AT203" i="42"/>
  <c r="AW203" i="42"/>
  <c r="AX203" i="42" s="1"/>
  <c r="AW263" i="42"/>
  <c r="Z263" i="42"/>
  <c r="CP270" i="42"/>
  <c r="CP245" i="42"/>
  <c r="CP271" i="42"/>
  <c r="AW276" i="42"/>
  <c r="Z276" i="42"/>
  <c r="AW241" i="42"/>
  <c r="Z241" i="42"/>
  <c r="Z230" i="42"/>
  <c r="AW230" i="42"/>
  <c r="Z237" i="42"/>
  <c r="AW237" i="42"/>
  <c r="BR225" i="42"/>
  <c r="AW202" i="42"/>
  <c r="Z202" i="42"/>
  <c r="AT222" i="42"/>
  <c r="AW222" i="42"/>
  <c r="AW173" i="42"/>
  <c r="Z173" i="42"/>
  <c r="Z161" i="42"/>
  <c r="AW161" i="42"/>
  <c r="AW264" i="42"/>
  <c r="Z264" i="42"/>
  <c r="BR262" i="42"/>
  <c r="Z256" i="42"/>
  <c r="AW256" i="42"/>
  <c r="AW219" i="42"/>
  <c r="Z219" i="42"/>
  <c r="AT211" i="42"/>
  <c r="AW211" i="42"/>
  <c r="CP235" i="42"/>
  <c r="AX224" i="42"/>
  <c r="BU224" i="42"/>
  <c r="Z150" i="42"/>
  <c r="AW150" i="42"/>
  <c r="AW272" i="42"/>
  <c r="Z272" i="42"/>
  <c r="AW260" i="42"/>
  <c r="Z260" i="42"/>
  <c r="AX251" i="42"/>
  <c r="CP253" i="42"/>
  <c r="AT253" i="42"/>
  <c r="AW253" i="42"/>
  <c r="AW252" i="42"/>
  <c r="AX252" i="42" s="1"/>
  <c r="AW277" i="42"/>
  <c r="AW261" i="42"/>
  <c r="CP227" i="42"/>
  <c r="AW235" i="42"/>
  <c r="Z235" i="42"/>
  <c r="AW270" i="42"/>
  <c r="BU213" i="42"/>
  <c r="BR213" i="42"/>
  <c r="Z208" i="42"/>
  <c r="AW208" i="42"/>
  <c r="CO281" i="42"/>
  <c r="Z250" i="42"/>
  <c r="AW250" i="42"/>
  <c r="CP278" i="42"/>
  <c r="AW268" i="42"/>
  <c r="Z268" i="42"/>
  <c r="AW246" i="42"/>
  <c r="AX246" i="42" s="1"/>
  <c r="Z246" i="42"/>
  <c r="Z236" i="42"/>
  <c r="AW236" i="42"/>
  <c r="AW227" i="42"/>
  <c r="Z227" i="42"/>
  <c r="AX220" i="42"/>
  <c r="BU220" i="42"/>
  <c r="CP242" i="42"/>
  <c r="BR246" i="42"/>
  <c r="AW212" i="42"/>
  <c r="Z212" i="42"/>
  <c r="BU175" i="42"/>
  <c r="BV175" i="42" s="1"/>
  <c r="BR175" i="42"/>
  <c r="AW136" i="42"/>
  <c r="Z136" i="42"/>
  <c r="Z248" i="42"/>
  <c r="AW248" i="42"/>
  <c r="Z267" i="42"/>
  <c r="AW267" i="42"/>
  <c r="CP261" i="42"/>
  <c r="BU252" i="42"/>
  <c r="BR252" i="42"/>
  <c r="CP234" i="42"/>
  <c r="AW225" i="42"/>
  <c r="AX225" i="42" s="1"/>
  <c r="Z225" i="42"/>
  <c r="BR203" i="42"/>
  <c r="BV233" i="42"/>
  <c r="CS233" i="42"/>
  <c r="CT233" i="42" s="1"/>
  <c r="AW206" i="42"/>
  <c r="Z206" i="42"/>
  <c r="AX218" i="42"/>
  <c r="BU218" i="42"/>
  <c r="AW181" i="42"/>
  <c r="Z181" i="42"/>
  <c r="AX184" i="42"/>
  <c r="BU184" i="42"/>
  <c r="Z151" i="42"/>
  <c r="AW151" i="42"/>
  <c r="AW143" i="42"/>
  <c r="Z143" i="42"/>
  <c r="AW255" i="42"/>
  <c r="Z255" i="42"/>
  <c r="Z275" i="42"/>
  <c r="AW275" i="42"/>
  <c r="AW280" i="42"/>
  <c r="AX280" i="42" s="1"/>
  <c r="AT280" i="42"/>
  <c r="BU269" i="42"/>
  <c r="BR269" i="42"/>
  <c r="CP221" i="42"/>
  <c r="BR201" i="42"/>
  <c r="AW210" i="42"/>
  <c r="Z210" i="42"/>
  <c r="BU234" i="42"/>
  <c r="BV234" i="42" s="1"/>
  <c r="BR234" i="42"/>
  <c r="CP204" i="42"/>
  <c r="Z217" i="42"/>
  <c r="AW217" i="42"/>
  <c r="AX200" i="42"/>
  <c r="BU200" i="42"/>
  <c r="BU279" i="42"/>
  <c r="BV279" i="42" s="1"/>
  <c r="BR279" i="42"/>
  <c r="Z265" i="42"/>
  <c r="AW265" i="42"/>
  <c r="AW259" i="42"/>
  <c r="Z259" i="42"/>
  <c r="CP279" i="42"/>
  <c r="Z209" i="42"/>
  <c r="AW209" i="42"/>
  <c r="Z216" i="42"/>
  <c r="AW216" i="42"/>
  <c r="BU199" i="42"/>
  <c r="AW162" i="42"/>
  <c r="Z162" i="42"/>
  <c r="Z245" i="42"/>
  <c r="AW245" i="42"/>
  <c r="CP175" i="42"/>
  <c r="CP183" i="42"/>
  <c r="AW201" i="42"/>
  <c r="AX201" i="42" s="1"/>
  <c r="Z193" i="42"/>
  <c r="AW193" i="42"/>
  <c r="CP176" i="42"/>
  <c r="AW196" i="42"/>
  <c r="BU171" i="42"/>
  <c r="Z195" i="42"/>
  <c r="AW195" i="42"/>
  <c r="BU134" i="42"/>
  <c r="AW163" i="42"/>
  <c r="Z163" i="42"/>
  <c r="Z158" i="42"/>
  <c r="AW158" i="42"/>
  <c r="Z167" i="42"/>
  <c r="AW167" i="42"/>
  <c r="AW152" i="42"/>
  <c r="Z152" i="42"/>
  <c r="CP155" i="42"/>
  <c r="AW69" i="42"/>
  <c r="BT281" i="42"/>
  <c r="Z57" i="42"/>
  <c r="AW57" i="42"/>
  <c r="AW43" i="42"/>
  <c r="Z43" i="42"/>
  <c r="Z118" i="42"/>
  <c r="AW118" i="42"/>
  <c r="Z111" i="42"/>
  <c r="AW111" i="42"/>
  <c r="CP92" i="42"/>
  <c r="Z9" i="42"/>
  <c r="AW9" i="42"/>
  <c r="AV281" i="42"/>
  <c r="Z35" i="42"/>
  <c r="AW35" i="42"/>
  <c r="BU138" i="42"/>
  <c r="BV138" i="42" s="1"/>
  <c r="BR138" i="42"/>
  <c r="CP129" i="42"/>
  <c r="AW144" i="42"/>
  <c r="Z144" i="42"/>
  <c r="Z132" i="42"/>
  <c r="AW132" i="42"/>
  <c r="Z140" i="42"/>
  <c r="AW140" i="42"/>
  <c r="CP130" i="42"/>
  <c r="BR83" i="42"/>
  <c r="AW61" i="42"/>
  <c r="Z61" i="42"/>
  <c r="AW117" i="42"/>
  <c r="Z117" i="42"/>
  <c r="CP109" i="42"/>
  <c r="AT88" i="42"/>
  <c r="AW88" i="42"/>
  <c r="AN281" i="42"/>
  <c r="Z110" i="42"/>
  <c r="AW110" i="42"/>
  <c r="AW137" i="42"/>
  <c r="AW115" i="42"/>
  <c r="Z115" i="42"/>
  <c r="AT104" i="42"/>
  <c r="AW104" i="42"/>
  <c r="AW31" i="42"/>
  <c r="Z31" i="42"/>
  <c r="AW22" i="42"/>
  <c r="Z22" i="42"/>
  <c r="Z40" i="42"/>
  <c r="AW40" i="42"/>
  <c r="BU20" i="42"/>
  <c r="Z41" i="42"/>
  <c r="AW41" i="42"/>
  <c r="CP145" i="42"/>
  <c r="AW91" i="42"/>
  <c r="Z91" i="42"/>
  <c r="CP46" i="42"/>
  <c r="AW109" i="42"/>
  <c r="Z109" i="42"/>
  <c r="AW51" i="42"/>
  <c r="Z51" i="42"/>
  <c r="T281" i="42"/>
  <c r="BV66" i="42"/>
  <c r="AW74" i="42"/>
  <c r="CS33" i="42"/>
  <c r="CT33" i="42" s="1"/>
  <c r="BU16" i="42"/>
  <c r="Z244" i="42"/>
  <c r="AW244" i="42"/>
  <c r="Z229" i="42"/>
  <c r="AW229" i="42"/>
  <c r="AW174" i="42"/>
  <c r="Z174" i="42"/>
  <c r="CP191" i="42"/>
  <c r="Z170" i="42"/>
  <c r="AW170" i="42"/>
  <c r="AW192" i="42"/>
  <c r="Z192" i="42"/>
  <c r="AW127" i="42"/>
  <c r="Z127" i="42"/>
  <c r="CP137" i="42"/>
  <c r="BU157" i="42"/>
  <c r="BU154" i="42"/>
  <c r="BV154" i="42" s="1"/>
  <c r="AX145" i="42"/>
  <c r="CS84" i="42"/>
  <c r="CT84" i="42" s="1"/>
  <c r="CP84" i="42"/>
  <c r="BR45" i="42"/>
  <c r="AX60" i="42"/>
  <c r="BU60" i="42"/>
  <c r="BU92" i="42"/>
  <c r="BV92" i="42" s="1"/>
  <c r="BR92" i="42"/>
  <c r="CS85" i="42"/>
  <c r="CT85" i="42" s="1"/>
  <c r="CP85" i="42"/>
  <c r="AX138" i="42"/>
  <c r="AW56" i="42"/>
  <c r="Z50" i="42"/>
  <c r="AW50" i="42"/>
  <c r="Z81" i="42"/>
  <c r="AW81" i="42"/>
  <c r="Z49" i="42"/>
  <c r="AW49" i="42"/>
  <c r="BU112" i="42"/>
  <c r="Z87" i="42"/>
  <c r="AW87" i="42"/>
  <c r="BU114" i="42"/>
  <c r="AW45" i="42"/>
  <c r="AX45" i="42" s="1"/>
  <c r="AW39" i="42"/>
  <c r="Z39" i="42"/>
  <c r="Z25" i="42"/>
  <c r="AW25" i="42"/>
  <c r="CS23" i="42"/>
  <c r="CT23" i="42" s="1"/>
  <c r="BU6" i="42"/>
  <c r="AW37" i="42"/>
  <c r="Z37" i="42"/>
  <c r="Z8" i="42"/>
  <c r="AW8" i="42"/>
  <c r="BR221" i="42"/>
  <c r="CP201" i="42"/>
  <c r="BU215" i="42"/>
  <c r="AW172" i="42"/>
  <c r="Z172" i="42"/>
  <c r="AW180" i="42"/>
  <c r="Z180" i="42"/>
  <c r="CP166" i="42"/>
  <c r="Z141" i="42"/>
  <c r="AW141" i="42"/>
  <c r="AW166" i="42"/>
  <c r="Z166" i="42"/>
  <c r="Z160" i="42"/>
  <c r="AW160" i="42"/>
  <c r="AW135" i="42"/>
  <c r="Z135" i="42"/>
  <c r="AW128" i="42"/>
  <c r="AW75" i="42"/>
  <c r="Z75" i="42"/>
  <c r="BR107" i="42"/>
  <c r="CP79" i="42"/>
  <c r="AW65" i="42"/>
  <c r="Z65" i="42"/>
  <c r="BU113" i="42"/>
  <c r="AW98" i="42"/>
  <c r="Z98" i="42"/>
  <c r="AW129" i="42"/>
  <c r="BU58" i="42"/>
  <c r="Z48" i="42"/>
  <c r="AW48" i="42"/>
  <c r="AW47" i="42"/>
  <c r="Z47" i="42"/>
  <c r="CP101" i="42"/>
  <c r="Z86" i="42"/>
  <c r="AW86" i="42"/>
  <c r="BV42" i="42"/>
  <c r="AW5" i="42"/>
  <c r="Z5" i="42"/>
  <c r="Z7" i="42"/>
  <c r="AW7" i="42"/>
  <c r="Z177" i="42"/>
  <c r="AW177" i="42"/>
  <c r="Z185" i="42"/>
  <c r="AW185" i="42"/>
  <c r="AW189" i="42"/>
  <c r="Z189" i="42"/>
  <c r="Z187" i="42"/>
  <c r="AW187" i="42"/>
  <c r="BU164" i="42"/>
  <c r="BR164" i="42"/>
  <c r="Z168" i="42"/>
  <c r="AW168" i="42"/>
  <c r="CP154" i="42"/>
  <c r="CP124" i="42"/>
  <c r="AW125" i="42"/>
  <c r="Z125" i="42"/>
  <c r="AW101" i="42"/>
  <c r="Z101" i="42"/>
  <c r="AW72" i="42"/>
  <c r="Z72" i="42"/>
  <c r="AW106" i="42"/>
  <c r="Z106" i="42"/>
  <c r="Z103" i="42"/>
  <c r="AW103" i="42"/>
  <c r="AW97" i="42"/>
  <c r="Z97" i="42"/>
  <c r="AW62" i="42"/>
  <c r="Z62" i="42"/>
  <c r="BU55" i="42"/>
  <c r="AW122" i="42"/>
  <c r="Z122" i="42"/>
  <c r="AW95" i="42"/>
  <c r="AW80" i="42"/>
  <c r="Z80" i="42"/>
  <c r="AW63" i="42"/>
  <c r="Z63" i="42"/>
  <c r="CP45" i="42"/>
  <c r="AW99" i="42"/>
  <c r="Z99" i="42"/>
  <c r="Z119" i="42"/>
  <c r="AW119" i="42"/>
  <c r="AX42" i="42"/>
  <c r="BU26" i="42"/>
  <c r="AW32" i="42"/>
  <c r="Z32" i="42"/>
  <c r="AW29" i="42"/>
  <c r="Z29" i="42"/>
  <c r="AW188" i="42"/>
  <c r="Z188" i="42"/>
  <c r="Z186" i="42"/>
  <c r="AW186" i="42"/>
  <c r="BR153" i="42"/>
  <c r="Z133" i="42"/>
  <c r="AW133" i="42"/>
  <c r="AW156" i="42"/>
  <c r="Z156" i="42"/>
  <c r="Z159" i="42"/>
  <c r="AW159" i="42"/>
  <c r="AW126" i="42"/>
  <c r="Z126" i="42"/>
  <c r="CP138" i="42"/>
  <c r="CT131" i="42"/>
  <c r="BU139" i="42"/>
  <c r="AW78" i="42"/>
  <c r="Z78" i="42"/>
  <c r="Z102" i="42"/>
  <c r="AW102" i="42"/>
  <c r="BU121" i="42"/>
  <c r="BV84" i="42"/>
  <c r="AW90" i="42"/>
  <c r="Z90" i="42"/>
  <c r="BU71" i="42"/>
  <c r="AW14" i="42"/>
  <c r="Z14" i="42"/>
  <c r="BU10" i="42"/>
  <c r="Z27" i="42"/>
  <c r="AW27" i="42"/>
  <c r="CS30" i="42"/>
  <c r="CT30" i="42" s="1"/>
  <c r="BU15" i="42"/>
  <c r="AW198" i="42"/>
  <c r="Z194" i="42"/>
  <c r="AW194" i="42"/>
  <c r="BU155" i="42"/>
  <c r="BV155" i="42" s="1"/>
  <c r="BR155" i="42"/>
  <c r="Z142" i="42"/>
  <c r="AW142" i="42"/>
  <c r="AX105" i="42"/>
  <c r="BU105" i="42"/>
  <c r="AT76" i="42"/>
  <c r="AW76" i="42"/>
  <c r="AX76" i="42" s="1"/>
  <c r="AW44" i="42"/>
  <c r="Z44" i="42"/>
  <c r="AW52" i="42"/>
  <c r="Z52" i="42"/>
  <c r="CP100" i="42"/>
  <c r="Z94" i="42"/>
  <c r="AW94" i="42"/>
  <c r="AW83" i="42"/>
  <c r="AX83" i="42" s="1"/>
  <c r="Z83" i="42"/>
  <c r="AW89" i="42"/>
  <c r="Z89" i="42"/>
  <c r="BU123" i="42"/>
  <c r="AW96" i="42"/>
  <c r="AW77" i="42"/>
  <c r="Z77" i="42"/>
  <c r="AT70" i="42"/>
  <c r="AW70" i="42"/>
  <c r="AW53" i="42"/>
  <c r="Z53" i="42"/>
  <c r="AW64" i="42"/>
  <c r="BU34" i="42"/>
  <c r="BU24" i="42"/>
  <c r="Z36" i="42"/>
  <c r="AW36" i="42"/>
  <c r="AW21" i="42"/>
  <c r="Z21" i="42"/>
  <c r="BQ281" i="42"/>
  <c r="AW268" i="41"/>
  <c r="AX268" i="41" s="1"/>
  <c r="Z268" i="41"/>
  <c r="BR246" i="41"/>
  <c r="Z261" i="41"/>
  <c r="AW261" i="41"/>
  <c r="CP269" i="41"/>
  <c r="CP266" i="41"/>
  <c r="CS254" i="41"/>
  <c r="CT254" i="41" s="1"/>
  <c r="Z231" i="41"/>
  <c r="AW231" i="41"/>
  <c r="BR230" i="41"/>
  <c r="BU230" i="41"/>
  <c r="BR210" i="41"/>
  <c r="AX275" i="41"/>
  <c r="BU275" i="41"/>
  <c r="AW239" i="41"/>
  <c r="AX239" i="41" s="1"/>
  <c r="Z239" i="41"/>
  <c r="Z181" i="41"/>
  <c r="AW181" i="41"/>
  <c r="CP195" i="41"/>
  <c r="BR227" i="41"/>
  <c r="BU227" i="41"/>
  <c r="BR213" i="41"/>
  <c r="CP198" i="41"/>
  <c r="BV201" i="41"/>
  <c r="AW168" i="41"/>
  <c r="Z168" i="41"/>
  <c r="AW158" i="41"/>
  <c r="AX158" i="41" s="1"/>
  <c r="Z158" i="41"/>
  <c r="BU143" i="41"/>
  <c r="BV143" i="41" s="1"/>
  <c r="BR143" i="41"/>
  <c r="AW177" i="41"/>
  <c r="Z177" i="41"/>
  <c r="BR163" i="41"/>
  <c r="BU163" i="41"/>
  <c r="Z112" i="41"/>
  <c r="AW112" i="41"/>
  <c r="AW184" i="41"/>
  <c r="AW156" i="41"/>
  <c r="Z156" i="41"/>
  <c r="CP135" i="41"/>
  <c r="Z197" i="41"/>
  <c r="AW197" i="41"/>
  <c r="BR138" i="41"/>
  <c r="BU138" i="41"/>
  <c r="CP188" i="41"/>
  <c r="BR169" i="41"/>
  <c r="BU169" i="41"/>
  <c r="AW187" i="41"/>
  <c r="CP193" i="41"/>
  <c r="BR140" i="41"/>
  <c r="BU99" i="41"/>
  <c r="BR99" i="41"/>
  <c r="BR89" i="41"/>
  <c r="BU89" i="41"/>
  <c r="Z82" i="41"/>
  <c r="AW82" i="41"/>
  <c r="AW76" i="41"/>
  <c r="AX76" i="41" s="1"/>
  <c r="Z76" i="41"/>
  <c r="BR68" i="41"/>
  <c r="CP74" i="41"/>
  <c r="AW56" i="41"/>
  <c r="AX56" i="41" s="1"/>
  <c r="Z56" i="41"/>
  <c r="Z44" i="41"/>
  <c r="AW44" i="41"/>
  <c r="Z120" i="41"/>
  <c r="AW120" i="41"/>
  <c r="CP110" i="41"/>
  <c r="AW110" i="41"/>
  <c r="AX110" i="41" s="1"/>
  <c r="AW59" i="41"/>
  <c r="AX59" i="41" s="1"/>
  <c r="Z59" i="41"/>
  <c r="BR160" i="41"/>
  <c r="BU160" i="41"/>
  <c r="AW121" i="41"/>
  <c r="CP64" i="41"/>
  <c r="BR34" i="41"/>
  <c r="CS45" i="41"/>
  <c r="CT45" i="41" s="1"/>
  <c r="CP45" i="41"/>
  <c r="AW9" i="41"/>
  <c r="Z9" i="41"/>
  <c r="AW27" i="41"/>
  <c r="AX27" i="41" s="1"/>
  <c r="Z27" i="41"/>
  <c r="AW64" i="41"/>
  <c r="BU10" i="41"/>
  <c r="BR33" i="41"/>
  <c r="BV15" i="41"/>
  <c r="Z266" i="41"/>
  <c r="AW266" i="41"/>
  <c r="CP237" i="41"/>
  <c r="AW260" i="41"/>
  <c r="Z260" i="41"/>
  <c r="AW247" i="41"/>
  <c r="AX247" i="41" s="1"/>
  <c r="Z247" i="41"/>
  <c r="BR268" i="41"/>
  <c r="AW205" i="41"/>
  <c r="Z205" i="41"/>
  <c r="CP229" i="41"/>
  <c r="AW219" i="41"/>
  <c r="CP226" i="41"/>
  <c r="BR240" i="41"/>
  <c r="AW233" i="41"/>
  <c r="AX233" i="41" s="1"/>
  <c r="Z233" i="41"/>
  <c r="AW195" i="41"/>
  <c r="Z195" i="41"/>
  <c r="BR190" i="41"/>
  <c r="AW238" i="41"/>
  <c r="CP197" i="41"/>
  <c r="AW192" i="41"/>
  <c r="BU183" i="41"/>
  <c r="BR155" i="41"/>
  <c r="BR111" i="41"/>
  <c r="BU203" i="41"/>
  <c r="BV203" i="41" s="1"/>
  <c r="CP170" i="41"/>
  <c r="BR158" i="41"/>
  <c r="AW185" i="41"/>
  <c r="AX185" i="41" s="1"/>
  <c r="BR133" i="41"/>
  <c r="BU133" i="41"/>
  <c r="AX201" i="41"/>
  <c r="AW174" i="41"/>
  <c r="Z174" i="41"/>
  <c r="CP191" i="41"/>
  <c r="AW111" i="41"/>
  <c r="AX111" i="41" s="1"/>
  <c r="Z111" i="41"/>
  <c r="CP87" i="41"/>
  <c r="BR81" i="41"/>
  <c r="BU81" i="41"/>
  <c r="Z74" i="41"/>
  <c r="AW74" i="41"/>
  <c r="AW68" i="41"/>
  <c r="AX68" i="41" s="1"/>
  <c r="Z68" i="41"/>
  <c r="BU145" i="41"/>
  <c r="CP52" i="41"/>
  <c r="CP162" i="41"/>
  <c r="CP113" i="41"/>
  <c r="Z54" i="41"/>
  <c r="AW54" i="41"/>
  <c r="CP109" i="41"/>
  <c r="BR94" i="41"/>
  <c r="BU94" i="41"/>
  <c r="BU152" i="41"/>
  <c r="BR152" i="41"/>
  <c r="BR97" i="41"/>
  <c r="BU97" i="41"/>
  <c r="BU67" i="41"/>
  <c r="BV67" i="41" s="1"/>
  <c r="AW31" i="41"/>
  <c r="Z31" i="41"/>
  <c r="BR18" i="41"/>
  <c r="BU18" i="41"/>
  <c r="CS102" i="41"/>
  <c r="CT102" i="41" s="1"/>
  <c r="BR37" i="41"/>
  <c r="AV279" i="41"/>
  <c r="BU50" i="41"/>
  <c r="Z25" i="41"/>
  <c r="AW25" i="41"/>
  <c r="AW5" i="41"/>
  <c r="AX5" i="41" s="1"/>
  <c r="Z5" i="41"/>
  <c r="AT19" i="41"/>
  <c r="AW19" i="41"/>
  <c r="AX19" i="41" s="1"/>
  <c r="AX58" i="41"/>
  <c r="AW37" i="41"/>
  <c r="AX37" i="41" s="1"/>
  <c r="AW29" i="41"/>
  <c r="AX29" i="41" s="1"/>
  <c r="AW23" i="41"/>
  <c r="AX23" i="41" s="1"/>
  <c r="AX15" i="41"/>
  <c r="CP262" i="41"/>
  <c r="BR267" i="41"/>
  <c r="BU267" i="41"/>
  <c r="BV267" i="41" s="1"/>
  <c r="CP249" i="41"/>
  <c r="AW263" i="41"/>
  <c r="AX263" i="41" s="1"/>
  <c r="CP265" i="41"/>
  <c r="AW241" i="41"/>
  <c r="Z241" i="41"/>
  <c r="BR216" i="41"/>
  <c r="CP204" i="41"/>
  <c r="AW258" i="41"/>
  <c r="AX258" i="41" s="1"/>
  <c r="BR222" i="41"/>
  <c r="BU222" i="41"/>
  <c r="BR218" i="41"/>
  <c r="CP257" i="41"/>
  <c r="CS257" i="41"/>
  <c r="CT257" i="41" s="1"/>
  <c r="AW188" i="41"/>
  <c r="BR178" i="41"/>
  <c r="Z178" i="41"/>
  <c r="AW178" i="41"/>
  <c r="AX178" i="41" s="1"/>
  <c r="BR207" i="41"/>
  <c r="CP184" i="41"/>
  <c r="AW236" i="41"/>
  <c r="CP213" i="41"/>
  <c r="CP207" i="41"/>
  <c r="AW228" i="41"/>
  <c r="Z228" i="41"/>
  <c r="Z153" i="41"/>
  <c r="AW153" i="41"/>
  <c r="Z142" i="41"/>
  <c r="AW142" i="41"/>
  <c r="BR127" i="41"/>
  <c r="CP137" i="41"/>
  <c r="CP118" i="41"/>
  <c r="CP196" i="41"/>
  <c r="CP151" i="41"/>
  <c r="AW128" i="41"/>
  <c r="AX128" i="41" s="1"/>
  <c r="Z128" i="41"/>
  <c r="BR154" i="41"/>
  <c r="BU154" i="41"/>
  <c r="BR128" i="41"/>
  <c r="Z155" i="41"/>
  <c r="AW155" i="41"/>
  <c r="AX155" i="41" s="1"/>
  <c r="Z139" i="41"/>
  <c r="AW139" i="41"/>
  <c r="AX139" i="41" s="1"/>
  <c r="BR119" i="41"/>
  <c r="BU119" i="41"/>
  <c r="CS220" i="41"/>
  <c r="CT220" i="41" s="1"/>
  <c r="Z200" i="41"/>
  <c r="AW200" i="41"/>
  <c r="BU186" i="41"/>
  <c r="BV186" i="41" s="1"/>
  <c r="Z208" i="41"/>
  <c r="AW208" i="41"/>
  <c r="AX208" i="41" s="1"/>
  <c r="AW190" i="41"/>
  <c r="AX190" i="41" s="1"/>
  <c r="Z190" i="41"/>
  <c r="Z98" i="41"/>
  <c r="AW98" i="41"/>
  <c r="Z87" i="41"/>
  <c r="AW87" i="41"/>
  <c r="CP79" i="41"/>
  <c r="BR73" i="41"/>
  <c r="BU73" i="41"/>
  <c r="Z66" i="41"/>
  <c r="AW66" i="41"/>
  <c r="CP143" i="41"/>
  <c r="CP108" i="41"/>
  <c r="AW157" i="41"/>
  <c r="AX157" i="41" s="1"/>
  <c r="Z157" i="41"/>
  <c r="CP90" i="41"/>
  <c r="BR53" i="41"/>
  <c r="BU53" i="41"/>
  <c r="Z95" i="41"/>
  <c r="AW95" i="41"/>
  <c r="AX95" i="41" s="1"/>
  <c r="CP54" i="41"/>
  <c r="AW141" i="41"/>
  <c r="AX141" i="41" s="1"/>
  <c r="Z141" i="41"/>
  <c r="CP101" i="41"/>
  <c r="AX73" i="41"/>
  <c r="Z63" i="41"/>
  <c r="AW63" i="41"/>
  <c r="AW148" i="41"/>
  <c r="Z148" i="41"/>
  <c r="CP88" i="41"/>
  <c r="CP19" i="41"/>
  <c r="BR7" i="41"/>
  <c r="AW80" i="41"/>
  <c r="BR23" i="41"/>
  <c r="CP20" i="41"/>
  <c r="BT279" i="41"/>
  <c r="CR279" i="41"/>
  <c r="AW88" i="41"/>
  <c r="AW13" i="41"/>
  <c r="Z13" i="41"/>
  <c r="CP8" i="41"/>
  <c r="Z276" i="41"/>
  <c r="AW276" i="41"/>
  <c r="Z245" i="41"/>
  <c r="AW245" i="41"/>
  <c r="AX245" i="41" s="1"/>
  <c r="BU264" i="41"/>
  <c r="BR264" i="41"/>
  <c r="BR263" i="41"/>
  <c r="BR239" i="41"/>
  <c r="BR204" i="41"/>
  <c r="AW209" i="41"/>
  <c r="Z209" i="41"/>
  <c r="BR255" i="41"/>
  <c r="Z216" i="41"/>
  <c r="AW216" i="41"/>
  <c r="AX216" i="41" s="1"/>
  <c r="CP219" i="41"/>
  <c r="CP192" i="41"/>
  <c r="CP189" i="41"/>
  <c r="BU235" i="41"/>
  <c r="BV235" i="41" s="1"/>
  <c r="BR139" i="41"/>
  <c r="CP117" i="41"/>
  <c r="BR193" i="41"/>
  <c r="BU193" i="41"/>
  <c r="BV193" i="41" s="1"/>
  <c r="BU165" i="41"/>
  <c r="BV165" i="41" s="1"/>
  <c r="BR165" i="41"/>
  <c r="BR171" i="41"/>
  <c r="BR149" i="41"/>
  <c r="BU149" i="41"/>
  <c r="AW198" i="41"/>
  <c r="AX198" i="41" s="1"/>
  <c r="AW182" i="41"/>
  <c r="Z182" i="41"/>
  <c r="BR95" i="41"/>
  <c r="BR86" i="41"/>
  <c r="BU86" i="41"/>
  <c r="Z79" i="41"/>
  <c r="AW79" i="41"/>
  <c r="CP71" i="41"/>
  <c r="BR65" i="41"/>
  <c r="BU162" i="41"/>
  <c r="BV162" i="41" s="1"/>
  <c r="BR162" i="41"/>
  <c r="BU136" i="41"/>
  <c r="BR136" i="41"/>
  <c r="BR110" i="41"/>
  <c r="CP51" i="41"/>
  <c r="CP115" i="41"/>
  <c r="BR29" i="41"/>
  <c r="BU29" i="41"/>
  <c r="CP16" i="41"/>
  <c r="BR19" i="41"/>
  <c r="CP34" i="41"/>
  <c r="AW17" i="41"/>
  <c r="Z17" i="41"/>
  <c r="Z30" i="41"/>
  <c r="AW30" i="41"/>
  <c r="BR38" i="41"/>
  <c r="BR26" i="41"/>
  <c r="Z6" i="41"/>
  <c r="AW6" i="41"/>
  <c r="CP274" i="41"/>
  <c r="AW256" i="41"/>
  <c r="Z256" i="41"/>
  <c r="BR277" i="41"/>
  <c r="BU269" i="41"/>
  <c r="BV269" i="41" s="1"/>
  <c r="BR269" i="41"/>
  <c r="CP245" i="41"/>
  <c r="BR271" i="41"/>
  <c r="Z226" i="41"/>
  <c r="AW226" i="41"/>
  <c r="AW217" i="41"/>
  <c r="Z217" i="41"/>
  <c r="CP208" i="41"/>
  <c r="AW246" i="41"/>
  <c r="AX246" i="41" s="1"/>
  <c r="Z246" i="41"/>
  <c r="CP214" i="41"/>
  <c r="BR215" i="41"/>
  <c r="BU215" i="41"/>
  <c r="BU272" i="41"/>
  <c r="BV272" i="41" s="1"/>
  <c r="Z176" i="41"/>
  <c r="AW176" i="41"/>
  <c r="AW202" i="41"/>
  <c r="AX202" i="41" s="1"/>
  <c r="Z202" i="41"/>
  <c r="CP179" i="41"/>
  <c r="AX248" i="41"/>
  <c r="CP148" i="41"/>
  <c r="Z137" i="41"/>
  <c r="AW137" i="41"/>
  <c r="Z126" i="41"/>
  <c r="AW126" i="41"/>
  <c r="BU199" i="41"/>
  <c r="BR199" i="41"/>
  <c r="CP153" i="41"/>
  <c r="Z117" i="41"/>
  <c r="AW117" i="41"/>
  <c r="AW144" i="41"/>
  <c r="AX144" i="41" s="1"/>
  <c r="Z144" i="41"/>
  <c r="BR144" i="41"/>
  <c r="CP126" i="41"/>
  <c r="Z150" i="41"/>
  <c r="AW150" i="41"/>
  <c r="AX150" i="41" s="1"/>
  <c r="Z134" i="41"/>
  <c r="AW134" i="41"/>
  <c r="BR180" i="41"/>
  <c r="BU180" i="41"/>
  <c r="CP164" i="41"/>
  <c r="BR175" i="41"/>
  <c r="AW125" i="41"/>
  <c r="Z125" i="41"/>
  <c r="CP104" i="41"/>
  <c r="Z93" i="41"/>
  <c r="AW93" i="41"/>
  <c r="CP85" i="41"/>
  <c r="BR78" i="41"/>
  <c r="BU78" i="41"/>
  <c r="Z71" i="41"/>
  <c r="AW71" i="41"/>
  <c r="Z49" i="41"/>
  <c r="AW49" i="41"/>
  <c r="BR58" i="41"/>
  <c r="BU58" i="41"/>
  <c r="BR105" i="41"/>
  <c r="BU105" i="41"/>
  <c r="BU129" i="41"/>
  <c r="BU108" i="41"/>
  <c r="BV108" i="41" s="1"/>
  <c r="BR108" i="41"/>
  <c r="BR61" i="41"/>
  <c r="BU61" i="41"/>
  <c r="AW146" i="41"/>
  <c r="AX116" i="41"/>
  <c r="BU116" i="41"/>
  <c r="CP80" i="41"/>
  <c r="Z14" i="41"/>
  <c r="AW14" i="41"/>
  <c r="Z33" i="41"/>
  <c r="AW33" i="41"/>
  <c r="AX33" i="41" s="1"/>
  <c r="AW75" i="41"/>
  <c r="BU42" i="41"/>
  <c r="Z38" i="41"/>
  <c r="AW38" i="41"/>
  <c r="AX38" i="41" s="1"/>
  <c r="BR8" i="41"/>
  <c r="AW16" i="41"/>
  <c r="AW72" i="41"/>
  <c r="CP46" i="41"/>
  <c r="CP23" i="41"/>
  <c r="CP276" i="41"/>
  <c r="CP250" i="41"/>
  <c r="Z255" i="41"/>
  <c r="AW255" i="41"/>
  <c r="AX255" i="41" s="1"/>
  <c r="BR262" i="41"/>
  <c r="BU262" i="41"/>
  <c r="BV262" i="41" s="1"/>
  <c r="CP235" i="41"/>
  <c r="CP212" i="41"/>
  <c r="BR247" i="41"/>
  <c r="BR225" i="41"/>
  <c r="BU225" i="41"/>
  <c r="CP216" i="41"/>
  <c r="CP211" i="41"/>
  <c r="AW214" i="41"/>
  <c r="Z204" i="41"/>
  <c r="AW204" i="41"/>
  <c r="AX204" i="41" s="1"/>
  <c r="CP187" i="41"/>
  <c r="AW240" i="41"/>
  <c r="AX240" i="41" s="1"/>
  <c r="CP178" i="41"/>
  <c r="BU224" i="41"/>
  <c r="AW191" i="41"/>
  <c r="Z191" i="41"/>
  <c r="CP147" i="41"/>
  <c r="BU122" i="41"/>
  <c r="BR122" i="41"/>
  <c r="Z164" i="41"/>
  <c r="AW164" i="41"/>
  <c r="CP203" i="41"/>
  <c r="CS203" i="41"/>
  <c r="CT203" i="41" s="1"/>
  <c r="CP121" i="41"/>
  <c r="BR196" i="41"/>
  <c r="BR185" i="41"/>
  <c r="BU185" i="41"/>
  <c r="CP173" i="41"/>
  <c r="CP103" i="41"/>
  <c r="BR92" i="41"/>
  <c r="Z85" i="41"/>
  <c r="AW85" i="41"/>
  <c r="CP77" i="41"/>
  <c r="BR70" i="41"/>
  <c r="BU70" i="41"/>
  <c r="BU55" i="41"/>
  <c r="BR55" i="41"/>
  <c r="BR141" i="41"/>
  <c r="CP47" i="41"/>
  <c r="AW151" i="41"/>
  <c r="AW132" i="41"/>
  <c r="Z132" i="41"/>
  <c r="AW100" i="41"/>
  <c r="AX100" i="41" s="1"/>
  <c r="Z100" i="41"/>
  <c r="CP82" i="41"/>
  <c r="CP57" i="41"/>
  <c r="BU48" i="41"/>
  <c r="BR48" i="41"/>
  <c r="BR100" i="41"/>
  <c r="BR43" i="41"/>
  <c r="BU43" i="41"/>
  <c r="CP60" i="41"/>
  <c r="AW135" i="41"/>
  <c r="CP114" i="41"/>
  <c r="AX105" i="41"/>
  <c r="BR51" i="41"/>
  <c r="BU101" i="41"/>
  <c r="BV101" i="41" s="1"/>
  <c r="BR101" i="41"/>
  <c r="CP11" i="41"/>
  <c r="CP31" i="41"/>
  <c r="AW26" i="41"/>
  <c r="AX26" i="41" s="1"/>
  <c r="Z26" i="41"/>
  <c r="CP17" i="41"/>
  <c r="AW12" i="41"/>
  <c r="Z12" i="41"/>
  <c r="CP37" i="41"/>
  <c r="CP22" i="41"/>
  <c r="Z8" i="41"/>
  <c r="AW8" i="41"/>
  <c r="AX8" i="41" s="1"/>
  <c r="BU41" i="41"/>
  <c r="AW7" i="41"/>
  <c r="AX7" i="41" s="1"/>
  <c r="AW250" i="41"/>
  <c r="Z250" i="41"/>
  <c r="CP268" i="41"/>
  <c r="BR248" i="41"/>
  <c r="BU248" i="41"/>
  <c r="Z234" i="41"/>
  <c r="AW234" i="41"/>
  <c r="AW253" i="41"/>
  <c r="Z253" i="41"/>
  <c r="CP232" i="41"/>
  <c r="CS232" i="41"/>
  <c r="CT232" i="41" s="1"/>
  <c r="BR258" i="41"/>
  <c r="BU258" i="41"/>
  <c r="AW243" i="41"/>
  <c r="Z243" i="41"/>
  <c r="BU212" i="41"/>
  <c r="BV212" i="41" s="1"/>
  <c r="BR212" i="41"/>
  <c r="Z223" i="41"/>
  <c r="AW223" i="41"/>
  <c r="CP243" i="41"/>
  <c r="BU229" i="41"/>
  <c r="BV229" i="41" s="1"/>
  <c r="AX229" i="41"/>
  <c r="CP194" i="41"/>
  <c r="CP186" i="41"/>
  <c r="CP174" i="41"/>
  <c r="CP200" i="41"/>
  <c r="CP181" i="41"/>
  <c r="BU245" i="41"/>
  <c r="BV245" i="41" s="1"/>
  <c r="BR245" i="41"/>
  <c r="AX244" i="41"/>
  <c r="BU244" i="41"/>
  <c r="CT201" i="41"/>
  <c r="CP165" i="41"/>
  <c r="CP132" i="41"/>
  <c r="BU113" i="41"/>
  <c r="BV113" i="41" s="1"/>
  <c r="BR113" i="41"/>
  <c r="CP168" i="41"/>
  <c r="BR161" i="41"/>
  <c r="AW140" i="41"/>
  <c r="AX140" i="41" s="1"/>
  <c r="Z140" i="41"/>
  <c r="CP142" i="41"/>
  <c r="BU147" i="41"/>
  <c r="BV147" i="41" s="1"/>
  <c r="CP112" i="41"/>
  <c r="AW221" i="41"/>
  <c r="BR173" i="41"/>
  <c r="Z103" i="41"/>
  <c r="AW103" i="41"/>
  <c r="AW92" i="41"/>
  <c r="AX92" i="41" s="1"/>
  <c r="Z92" i="41"/>
  <c r="BR84" i="41"/>
  <c r="Z77" i="41"/>
  <c r="AW77" i="41"/>
  <c r="CP69" i="41"/>
  <c r="AW130" i="41"/>
  <c r="Z130" i="41"/>
  <c r="CP44" i="41"/>
  <c r="BR150" i="41"/>
  <c r="Z57" i="41"/>
  <c r="AW57" i="41"/>
  <c r="AT47" i="41"/>
  <c r="AW47" i="41"/>
  <c r="AW124" i="41"/>
  <c r="CS67" i="41"/>
  <c r="CT67" i="41" s="1"/>
  <c r="CP67" i="41"/>
  <c r="Z60" i="41"/>
  <c r="AW60" i="41"/>
  <c r="AW118" i="41"/>
  <c r="CP72" i="41"/>
  <c r="CP59" i="41"/>
  <c r="CP25" i="41"/>
  <c r="BR11" i="41"/>
  <c r="CP26" i="41"/>
  <c r="CP9" i="41"/>
  <c r="AW34" i="41"/>
  <c r="AX34" i="41" s="1"/>
  <c r="Z34" i="41"/>
  <c r="CP12" i="41"/>
  <c r="AW35" i="41"/>
  <c r="AX35" i="41" s="1"/>
  <c r="Z35" i="41"/>
  <c r="BR35" i="41"/>
  <c r="CP7" i="41"/>
  <c r="CP38" i="41"/>
  <c r="BU21" i="41"/>
  <c r="BR21" i="41"/>
  <c r="Z271" i="41"/>
  <c r="AW271" i="41"/>
  <c r="AX271" i="41" s="1"/>
  <c r="CP246" i="41"/>
  <c r="CP252" i="41"/>
  <c r="CP272" i="41"/>
  <c r="AW259" i="41"/>
  <c r="Z259" i="41"/>
  <c r="CP242" i="41"/>
  <c r="CP267" i="41"/>
  <c r="CS267" i="41"/>
  <c r="CT267" i="41" s="1"/>
  <c r="CP251" i="41"/>
  <c r="BR208" i="41"/>
  <c r="BR233" i="41"/>
  <c r="BU233" i="41"/>
  <c r="CP221" i="41"/>
  <c r="AW213" i="41"/>
  <c r="AX213" i="41" s="1"/>
  <c r="Z213" i="41"/>
  <c r="Z211" i="41"/>
  <c r="AW211" i="41"/>
  <c r="BU249" i="41"/>
  <c r="BV249" i="41" s="1"/>
  <c r="BR249" i="41"/>
  <c r="CP206" i="41"/>
  <c r="CP182" i="41"/>
  <c r="Z173" i="41"/>
  <c r="AW173" i="41"/>
  <c r="AX173" i="41" s="1"/>
  <c r="Z218" i="41"/>
  <c r="AW218" i="41"/>
  <c r="AX218" i="41" s="1"/>
  <c r="BR198" i="41"/>
  <c r="BR202" i="41"/>
  <c r="CS131" i="41"/>
  <c r="CT131" i="41" s="1"/>
  <c r="CP131" i="41"/>
  <c r="Z123" i="41"/>
  <c r="AW123" i="41"/>
  <c r="Z159" i="41"/>
  <c r="AW159" i="41"/>
  <c r="CP159" i="41"/>
  <c r="AW114" i="41"/>
  <c r="Z114" i="41"/>
  <c r="AX212" i="41"/>
  <c r="AW189" i="41"/>
  <c r="AW171" i="41"/>
  <c r="AX171" i="41" s="1"/>
  <c r="Z90" i="41"/>
  <c r="AW90" i="41"/>
  <c r="AW84" i="41"/>
  <c r="AX84" i="41" s="1"/>
  <c r="Z84" i="41"/>
  <c r="BR76" i="41"/>
  <c r="Z69" i="41"/>
  <c r="AW69" i="41"/>
  <c r="AW52" i="41"/>
  <c r="Z52" i="41"/>
  <c r="BL279" i="41"/>
  <c r="AW96" i="41"/>
  <c r="Z96" i="41"/>
  <c r="BR56" i="41"/>
  <c r="CP98" i="41"/>
  <c r="BR157" i="41"/>
  <c r="BR59" i="41"/>
  <c r="CP107" i="41"/>
  <c r="AW115" i="41"/>
  <c r="BU109" i="41"/>
  <c r="BV109" i="41" s="1"/>
  <c r="Z51" i="41"/>
  <c r="AW51" i="41"/>
  <c r="AX51" i="41" s="1"/>
  <c r="AW91" i="41"/>
  <c r="AX61" i="41"/>
  <c r="AW39" i="41"/>
  <c r="Z39" i="41"/>
  <c r="AW24" i="41"/>
  <c r="Z24" i="41"/>
  <c r="BU27" i="41"/>
  <c r="BR27" i="41"/>
  <c r="AT11" i="41"/>
  <c r="AW11" i="41"/>
  <c r="AX11" i="41" s="1"/>
  <c r="AW20" i="41"/>
  <c r="Z20" i="41"/>
  <c r="BU5" i="41"/>
  <c r="BR5" i="41"/>
  <c r="AW83" i="41"/>
  <c r="CT15" i="41"/>
  <c r="AW104" i="41"/>
  <c r="Z36" i="41"/>
  <c r="AW36" i="41"/>
  <c r="CS32" i="41"/>
  <c r="CT32" i="41" s="1"/>
  <c r="CW295" i="40"/>
  <c r="CX295" i="40" s="1"/>
  <c r="CT295" i="40"/>
  <c r="BA248" i="40"/>
  <c r="AD248" i="40"/>
  <c r="BA247" i="40"/>
  <c r="AD247" i="40"/>
  <c r="BY251" i="40"/>
  <c r="BB251" i="40"/>
  <c r="AD273" i="40"/>
  <c r="BA273" i="40"/>
  <c r="AD217" i="40"/>
  <c r="BA217" i="40"/>
  <c r="BA220" i="40"/>
  <c r="AD220" i="40"/>
  <c r="AD201" i="40"/>
  <c r="BA201" i="40"/>
  <c r="AD218" i="40"/>
  <c r="BA218" i="40"/>
  <c r="BA257" i="40"/>
  <c r="AD257" i="40"/>
  <c r="BA236" i="40"/>
  <c r="AD236" i="40"/>
  <c r="BY215" i="40"/>
  <c r="BB215" i="40"/>
  <c r="BB211" i="40"/>
  <c r="BY211" i="40"/>
  <c r="BY192" i="40"/>
  <c r="BB192" i="40"/>
  <c r="BA193" i="40"/>
  <c r="AD193" i="40"/>
  <c r="BY231" i="40"/>
  <c r="BB231" i="40"/>
  <c r="BA174" i="40"/>
  <c r="AD174" i="40"/>
  <c r="BB159" i="40"/>
  <c r="BY159" i="40"/>
  <c r="AD116" i="40"/>
  <c r="BA116" i="40"/>
  <c r="BA141" i="40"/>
  <c r="AD141" i="40"/>
  <c r="BA110" i="40"/>
  <c r="BA109" i="40"/>
  <c r="AD109" i="40"/>
  <c r="BY112" i="40"/>
  <c r="BB112" i="40"/>
  <c r="BY138" i="40"/>
  <c r="BB138" i="40"/>
  <c r="BY120" i="40"/>
  <c r="BB120" i="40"/>
  <c r="BA99" i="40"/>
  <c r="AD99" i="40"/>
  <c r="BU296" i="40"/>
  <c r="BY105" i="40"/>
  <c r="BB105" i="40"/>
  <c r="BY144" i="40"/>
  <c r="BB144" i="40"/>
  <c r="BA57" i="40"/>
  <c r="AD57" i="40"/>
  <c r="BY30" i="40"/>
  <c r="BB30" i="40"/>
  <c r="AD62" i="40"/>
  <c r="BA62" i="40"/>
  <c r="BA38" i="40"/>
  <c r="BA90" i="40"/>
  <c r="BA67" i="40"/>
  <c r="BA25" i="40"/>
  <c r="AD25" i="40"/>
  <c r="AD5" i="40"/>
  <c r="BA5" i="40"/>
  <c r="BA31" i="40"/>
  <c r="BY19" i="40"/>
  <c r="BB19" i="40"/>
  <c r="BA272" i="40"/>
  <c r="AD272" i="40"/>
  <c r="AD246" i="40"/>
  <c r="BA246" i="40"/>
  <c r="BA269" i="40"/>
  <c r="AD269" i="40"/>
  <c r="BA280" i="40"/>
  <c r="AD235" i="40"/>
  <c r="BA235" i="40"/>
  <c r="BA253" i="40"/>
  <c r="BA204" i="40"/>
  <c r="AD204" i="40"/>
  <c r="BY249" i="40"/>
  <c r="BB249" i="40"/>
  <c r="BY202" i="40"/>
  <c r="BB202" i="40"/>
  <c r="BY262" i="40"/>
  <c r="BB262" i="40"/>
  <c r="BA205" i="40"/>
  <c r="AD205" i="40"/>
  <c r="BA203" i="40"/>
  <c r="BY238" i="40"/>
  <c r="BB238" i="40"/>
  <c r="AD187" i="40"/>
  <c r="BA187" i="40"/>
  <c r="BA189" i="40"/>
  <c r="AD173" i="40"/>
  <c r="BA173" i="40"/>
  <c r="BA157" i="40"/>
  <c r="AD157" i="40"/>
  <c r="BA149" i="40"/>
  <c r="AD149" i="40"/>
  <c r="BA175" i="40"/>
  <c r="BA137" i="40"/>
  <c r="AD137" i="40"/>
  <c r="BB115" i="40"/>
  <c r="BY115" i="40"/>
  <c r="BB147" i="40"/>
  <c r="BY147" i="40"/>
  <c r="AD106" i="40"/>
  <c r="BA106" i="40"/>
  <c r="BY104" i="40"/>
  <c r="BB104" i="40"/>
  <c r="BY121" i="40"/>
  <c r="BA142" i="40"/>
  <c r="X296" i="40"/>
  <c r="BA88" i="40"/>
  <c r="AD88" i="40"/>
  <c r="AD95" i="40"/>
  <c r="BA95" i="40"/>
  <c r="BB48" i="40"/>
  <c r="BY48" i="40"/>
  <c r="BY103" i="40"/>
  <c r="BB103" i="40"/>
  <c r="AD21" i="40"/>
  <c r="BA21" i="40"/>
  <c r="BY14" i="40"/>
  <c r="BB14" i="40"/>
  <c r="BY75" i="40"/>
  <c r="BB75" i="40"/>
  <c r="AD290" i="40"/>
  <c r="BA290" i="40"/>
  <c r="BY265" i="40"/>
  <c r="BB265" i="40"/>
  <c r="BY245" i="40"/>
  <c r="BB245" i="40"/>
  <c r="BB279" i="40"/>
  <c r="BY279" i="40"/>
  <c r="BA259" i="40"/>
  <c r="AD259" i="40"/>
  <c r="BY243" i="40"/>
  <c r="BB243" i="40"/>
  <c r="BA271" i="40"/>
  <c r="AD271" i="40"/>
  <c r="AD254" i="40"/>
  <c r="BA254" i="40"/>
  <c r="BA216" i="40"/>
  <c r="AD216" i="40"/>
  <c r="AD234" i="40"/>
  <c r="BA234" i="40"/>
  <c r="BA250" i="40"/>
  <c r="AD250" i="40"/>
  <c r="BY184" i="40"/>
  <c r="BB184" i="40"/>
  <c r="BY126" i="40"/>
  <c r="BB126" i="40"/>
  <c r="BY158" i="40"/>
  <c r="BB158" i="40"/>
  <c r="BA117" i="40"/>
  <c r="AD117" i="40"/>
  <c r="BA171" i="40"/>
  <c r="BA131" i="40"/>
  <c r="AD131" i="40"/>
  <c r="BA107" i="40"/>
  <c r="AD107" i="40"/>
  <c r="BY64" i="40"/>
  <c r="BB64" i="40"/>
  <c r="BB80" i="40"/>
  <c r="BY80" i="40"/>
  <c r="BA29" i="40"/>
  <c r="AD29" i="40"/>
  <c r="BY73" i="40"/>
  <c r="BB73" i="40"/>
  <c r="BA74" i="40"/>
  <c r="BY83" i="40"/>
  <c r="BB83" i="40"/>
  <c r="BA45" i="40"/>
  <c r="BY32" i="40"/>
  <c r="BB32" i="40"/>
  <c r="BY136" i="40"/>
  <c r="BB136" i="40"/>
  <c r="BB27" i="40"/>
  <c r="BY27" i="40"/>
  <c r="BY22" i="40"/>
  <c r="BB22" i="40"/>
  <c r="BY292" i="40"/>
  <c r="BB292" i="40"/>
  <c r="BA260" i="40"/>
  <c r="AD260" i="40"/>
  <c r="BA293" i="40"/>
  <c r="BA268" i="40"/>
  <c r="AX210" i="40"/>
  <c r="BA210" i="40"/>
  <c r="BA252" i="40"/>
  <c r="BA242" i="40"/>
  <c r="BY233" i="40"/>
  <c r="BB233" i="40"/>
  <c r="BY207" i="40"/>
  <c r="BB207" i="40"/>
  <c r="BB212" i="40"/>
  <c r="BY212" i="40"/>
  <c r="BA182" i="40"/>
  <c r="AD182" i="40"/>
  <c r="BY186" i="40"/>
  <c r="BB186" i="40"/>
  <c r="BY256" i="40"/>
  <c r="BB256" i="40"/>
  <c r="BY185" i="40"/>
  <c r="BB185" i="40"/>
  <c r="AD148" i="40"/>
  <c r="BA148" i="40"/>
  <c r="BB135" i="40"/>
  <c r="BY135" i="40"/>
  <c r="BY160" i="40"/>
  <c r="BB160" i="40"/>
  <c r="BY113" i="40"/>
  <c r="BB113" i="40"/>
  <c r="BA150" i="40"/>
  <c r="BA44" i="40"/>
  <c r="AD44" i="40"/>
  <c r="AD37" i="40"/>
  <c r="BA37" i="40"/>
  <c r="BA65" i="40"/>
  <c r="AD65" i="40"/>
  <c r="AD54" i="40"/>
  <c r="BA54" i="40"/>
  <c r="BA41" i="40"/>
  <c r="AD41" i="40"/>
  <c r="BB96" i="40"/>
  <c r="BY96" i="40"/>
  <c r="BA93" i="40"/>
  <c r="BY76" i="40"/>
  <c r="BB76" i="40"/>
  <c r="BY17" i="40"/>
  <c r="BB17" i="40"/>
  <c r="BA24" i="40"/>
  <c r="AD12" i="40"/>
  <c r="BA12" i="40"/>
  <c r="BA295" i="40"/>
  <c r="AD295" i="40"/>
  <c r="BY281" i="40"/>
  <c r="BB281" i="40"/>
  <c r="BA285" i="40"/>
  <c r="AD285" i="40"/>
  <c r="BA266" i="40"/>
  <c r="AD266" i="40"/>
  <c r="BA232" i="40"/>
  <c r="AD232" i="40"/>
  <c r="BA228" i="40"/>
  <c r="AD228" i="40"/>
  <c r="AD226" i="40"/>
  <c r="BA226" i="40"/>
  <c r="BB239" i="40"/>
  <c r="BY239" i="40"/>
  <c r="BB288" i="40"/>
  <c r="BY288" i="40"/>
  <c r="BZ197" i="40"/>
  <c r="CW197" i="40"/>
  <c r="CX197" i="40" s="1"/>
  <c r="BA194" i="40"/>
  <c r="AD194" i="40"/>
  <c r="AD179" i="40"/>
  <c r="BA179" i="40"/>
  <c r="BA162" i="40"/>
  <c r="AD162" i="40"/>
  <c r="BA153" i="40"/>
  <c r="AD153" i="40"/>
  <c r="AD108" i="40"/>
  <c r="BA108" i="40"/>
  <c r="BB168" i="40"/>
  <c r="BY168" i="40"/>
  <c r="BB155" i="40"/>
  <c r="BY155" i="40"/>
  <c r="BB123" i="40"/>
  <c r="BY123" i="40"/>
  <c r="BA101" i="40"/>
  <c r="AD101" i="40"/>
  <c r="AD39" i="40"/>
  <c r="BA39" i="40"/>
  <c r="BA97" i="40"/>
  <c r="BY49" i="40"/>
  <c r="BB49" i="40"/>
  <c r="BY128" i="40"/>
  <c r="BB128" i="40"/>
  <c r="BA72" i="40"/>
  <c r="AD72" i="40"/>
  <c r="AD33" i="40"/>
  <c r="BA33" i="40"/>
  <c r="BY130" i="40"/>
  <c r="BB130" i="40"/>
  <c r="AZ296" i="40"/>
  <c r="AD69" i="40"/>
  <c r="BA69" i="40"/>
  <c r="AX87" i="40"/>
  <c r="BA87" i="40"/>
  <c r="BY82" i="40"/>
  <c r="BB82" i="40"/>
  <c r="BY55" i="40"/>
  <c r="BB55" i="40"/>
  <c r="AD15" i="40"/>
  <c r="BA15" i="40"/>
  <c r="BY26" i="40"/>
  <c r="BB26" i="40"/>
  <c r="BB270" i="40"/>
  <c r="BY270" i="40"/>
  <c r="AD278" i="40"/>
  <c r="BA278" i="40"/>
  <c r="BB283" i="40"/>
  <c r="BY283" i="40"/>
  <c r="BA263" i="40"/>
  <c r="AD263" i="40"/>
  <c r="AD244" i="40"/>
  <c r="BA244" i="40"/>
  <c r="BA200" i="40"/>
  <c r="AD200" i="40"/>
  <c r="BY258" i="40"/>
  <c r="BB258" i="40"/>
  <c r="AD227" i="40"/>
  <c r="BA227" i="40"/>
  <c r="BA213" i="40"/>
  <c r="AD213" i="40"/>
  <c r="AD209" i="40"/>
  <c r="BA209" i="40"/>
  <c r="BA286" i="40"/>
  <c r="AD286" i="40"/>
  <c r="BA229" i="40"/>
  <c r="AD229" i="40"/>
  <c r="BY223" i="40"/>
  <c r="BB223" i="40"/>
  <c r="BA214" i="40"/>
  <c r="BA206" i="40"/>
  <c r="BY178" i="40"/>
  <c r="BB178" i="40"/>
  <c r="AX181" i="40"/>
  <c r="BA181" i="40"/>
  <c r="BY230" i="40"/>
  <c r="BB230" i="40"/>
  <c r="BY198" i="40"/>
  <c r="BB198" i="40"/>
  <c r="BB196" i="40"/>
  <c r="BY196" i="40"/>
  <c r="AD156" i="40"/>
  <c r="BA156" i="40"/>
  <c r="AD140" i="40"/>
  <c r="BA140" i="40"/>
  <c r="AD124" i="40"/>
  <c r="BA124" i="40"/>
  <c r="BA166" i="40"/>
  <c r="AD166" i="40"/>
  <c r="BA133" i="40"/>
  <c r="AD133" i="40"/>
  <c r="BY152" i="40"/>
  <c r="BB152" i="40"/>
  <c r="AD134" i="40"/>
  <c r="BA134" i="40"/>
  <c r="BA163" i="40"/>
  <c r="BY119" i="40"/>
  <c r="BB119" i="40"/>
  <c r="BY145" i="40"/>
  <c r="BB145" i="40"/>
  <c r="BY161" i="40"/>
  <c r="BB161" i="40"/>
  <c r="BA122" i="40"/>
  <c r="AD86" i="40"/>
  <c r="BA86" i="40"/>
  <c r="BA56" i="40"/>
  <c r="AD56" i="40"/>
  <c r="AD35" i="40"/>
  <c r="BA35" i="40"/>
  <c r="BA167" i="40"/>
  <c r="BA92" i="40"/>
  <c r="AD92" i="40"/>
  <c r="AR296" i="40"/>
  <c r="BA114" i="40"/>
  <c r="AD53" i="40"/>
  <c r="BA53" i="40"/>
  <c r="BB40" i="40"/>
  <c r="BY40" i="40"/>
  <c r="AD70" i="40"/>
  <c r="BA70" i="40"/>
  <c r="BY43" i="40"/>
  <c r="BB43" i="40"/>
  <c r="BA34" i="40"/>
  <c r="AD23" i="40"/>
  <c r="BA23" i="40"/>
  <c r="BY20" i="40"/>
  <c r="BB20" i="40"/>
  <c r="BA8" i="40"/>
  <c r="BY18" i="40"/>
  <c r="BB18" i="40"/>
  <c r="BB291" i="40"/>
  <c r="BY291" i="40"/>
  <c r="BB275" i="40"/>
  <c r="BY275" i="40"/>
  <c r="BA255" i="40"/>
  <c r="AD255" i="40"/>
  <c r="BA276" i="40"/>
  <c r="AD261" i="40"/>
  <c r="BA261" i="40"/>
  <c r="AD225" i="40"/>
  <c r="BA225" i="40"/>
  <c r="BY282" i="40"/>
  <c r="BB282" i="40"/>
  <c r="BB267" i="40"/>
  <c r="BY267" i="40"/>
  <c r="BA183" i="40"/>
  <c r="AD183" i="40"/>
  <c r="BY199" i="40"/>
  <c r="BB199" i="40"/>
  <c r="AD180" i="40"/>
  <c r="BA180" i="40"/>
  <c r="AD132" i="40"/>
  <c r="BA132" i="40"/>
  <c r="AD165" i="40"/>
  <c r="BA165" i="40"/>
  <c r="BA170" i="40"/>
  <c r="AD170" i="40"/>
  <c r="BY129" i="40"/>
  <c r="BB129" i="40"/>
  <c r="AD100" i="40"/>
  <c r="BA100" i="40"/>
  <c r="BY154" i="40"/>
  <c r="BB154" i="40"/>
  <c r="BY102" i="40"/>
  <c r="BB102" i="40"/>
  <c r="BY79" i="40"/>
  <c r="BB79" i="40"/>
  <c r="BA50" i="40"/>
  <c r="AD50" i="40"/>
  <c r="AD94" i="40"/>
  <c r="BA94" i="40"/>
  <c r="BY66" i="40"/>
  <c r="BB66" i="40"/>
  <c r="BA47" i="40"/>
  <c r="BA81" i="40"/>
  <c r="AD81" i="40"/>
  <c r="BY111" i="40"/>
  <c r="BB111" i="40"/>
  <c r="BY89" i="40"/>
  <c r="BB89" i="40"/>
  <c r="BY91" i="40"/>
  <c r="BB91" i="40"/>
  <c r="BY11" i="40"/>
  <c r="BB11" i="40"/>
  <c r="BY9" i="40"/>
  <c r="BB9" i="40"/>
  <c r="BA59" i="40"/>
  <c r="BY13" i="40"/>
  <c r="BB13" i="40"/>
  <c r="BY274" i="40"/>
  <c r="BB274" i="40"/>
  <c r="BA284" i="40"/>
  <c r="BB277" i="40"/>
  <c r="BY277" i="40"/>
  <c r="BY241" i="40"/>
  <c r="BB241" i="40"/>
  <c r="BA224" i="40"/>
  <c r="AD224" i="40"/>
  <c r="AX219" i="40"/>
  <c r="BA219" i="40"/>
  <c r="BY237" i="40"/>
  <c r="BB237" i="40"/>
  <c r="BY208" i="40"/>
  <c r="BB208" i="40"/>
  <c r="BA221" i="40"/>
  <c r="AD221" i="40"/>
  <c r="BA222" i="40"/>
  <c r="BY190" i="40"/>
  <c r="BB190" i="40"/>
  <c r="BB195" i="40"/>
  <c r="BY195" i="40"/>
  <c r="AD188" i="40"/>
  <c r="BA188" i="40"/>
  <c r="BY177" i="40"/>
  <c r="BB177" i="40"/>
  <c r="BY118" i="40"/>
  <c r="BB118" i="40"/>
  <c r="BB127" i="40"/>
  <c r="BY127" i="40"/>
  <c r="BY143" i="40"/>
  <c r="BB143" i="40"/>
  <c r="BB172" i="40"/>
  <c r="BY172" i="40"/>
  <c r="BA139" i="40"/>
  <c r="AD139" i="40"/>
  <c r="BA84" i="40"/>
  <c r="AD84" i="40"/>
  <c r="BA28" i="40"/>
  <c r="AD28" i="40"/>
  <c r="AD46" i="40"/>
  <c r="BA46" i="40"/>
  <c r="BB164" i="40"/>
  <c r="BY164" i="40"/>
  <c r="BA61" i="40"/>
  <c r="BA77" i="40"/>
  <c r="BY85" i="40"/>
  <c r="BB85" i="40"/>
  <c r="BY68" i="40"/>
  <c r="BB68" i="40"/>
  <c r="CS296" i="40"/>
  <c r="BY10" i="40"/>
  <c r="BB10" i="40"/>
  <c r="BY51" i="40"/>
  <c r="BB51" i="40"/>
  <c r="BA7" i="40"/>
  <c r="AD7" i="40"/>
  <c r="Y221" i="39"/>
  <c r="AV221" i="39"/>
  <c r="AW275" i="39"/>
  <c r="BT275" i="39"/>
  <c r="X295" i="39"/>
  <c r="AV283" i="39"/>
  <c r="Y283" i="39"/>
  <c r="BT271" i="39"/>
  <c r="AW271" i="39"/>
  <c r="AV244" i="39"/>
  <c r="Y244" i="39"/>
  <c r="AW270" i="39"/>
  <c r="BT270" i="39"/>
  <c r="AV227" i="39"/>
  <c r="Y227" i="39"/>
  <c r="Y168" i="39"/>
  <c r="AV168" i="39"/>
  <c r="BT225" i="39"/>
  <c r="AW225" i="39"/>
  <c r="AW230" i="39"/>
  <c r="AW211" i="39"/>
  <c r="BT211" i="39"/>
  <c r="Y173" i="39"/>
  <c r="AV173" i="39"/>
  <c r="AW185" i="39"/>
  <c r="BT185" i="39"/>
  <c r="BT181" i="39"/>
  <c r="AW181" i="39"/>
  <c r="BT190" i="39"/>
  <c r="AW190" i="39"/>
  <c r="AW203" i="39"/>
  <c r="Y163" i="39"/>
  <c r="AV163" i="39"/>
  <c r="AW143" i="39"/>
  <c r="BT143" i="39"/>
  <c r="AV167" i="39"/>
  <c r="Y136" i="39"/>
  <c r="AV136" i="39"/>
  <c r="BT192" i="39"/>
  <c r="AW192" i="39"/>
  <c r="AW132" i="39"/>
  <c r="BT132" i="39"/>
  <c r="AV103" i="39"/>
  <c r="Y103" i="39"/>
  <c r="Y113" i="39"/>
  <c r="AV113" i="39"/>
  <c r="BT195" i="39"/>
  <c r="AW195" i="39"/>
  <c r="BT119" i="39"/>
  <c r="AW119" i="39"/>
  <c r="BT123" i="39"/>
  <c r="AW123" i="39"/>
  <c r="AV93" i="39"/>
  <c r="Y93" i="39"/>
  <c r="AW30" i="39"/>
  <c r="BT30" i="39"/>
  <c r="Y46" i="39"/>
  <c r="AV46" i="39"/>
  <c r="BT83" i="39"/>
  <c r="AW83" i="39"/>
  <c r="Y48" i="39"/>
  <c r="AV48" i="39"/>
  <c r="BP295" i="39"/>
  <c r="Y78" i="39"/>
  <c r="AV78" i="39"/>
  <c r="AV63" i="39"/>
  <c r="Y63" i="39"/>
  <c r="CR33" i="39"/>
  <c r="CS33" i="39" s="1"/>
  <c r="BU33" i="39"/>
  <c r="BT16" i="39"/>
  <c r="AW16" i="39"/>
  <c r="BT60" i="39"/>
  <c r="AW60" i="39"/>
  <c r="AV14" i="39"/>
  <c r="AW5" i="39"/>
  <c r="BT5" i="39"/>
  <c r="CN295" i="39"/>
  <c r="AV44" i="39"/>
  <c r="AV162" i="39"/>
  <c r="Y162" i="39"/>
  <c r="Y100" i="39"/>
  <c r="AV100" i="39"/>
  <c r="AW114" i="39"/>
  <c r="BT114" i="39"/>
  <c r="BT87" i="39"/>
  <c r="AW87" i="39"/>
  <c r="Y57" i="39"/>
  <c r="AV57" i="39"/>
  <c r="AS41" i="39"/>
  <c r="AV41" i="39"/>
  <c r="AW7" i="39"/>
  <c r="BT7" i="39"/>
  <c r="Y259" i="39"/>
  <c r="AV259" i="39"/>
  <c r="AV278" i="39"/>
  <c r="Y278" i="39"/>
  <c r="Y282" i="39"/>
  <c r="AV282" i="39"/>
  <c r="AW248" i="39"/>
  <c r="Y240" i="39"/>
  <c r="AV240" i="39"/>
  <c r="Y226" i="39"/>
  <c r="AV226" i="39"/>
  <c r="AW294" i="39"/>
  <c r="BT294" i="39"/>
  <c r="BT210" i="39"/>
  <c r="AW210" i="39"/>
  <c r="Y161" i="39"/>
  <c r="AV161" i="39"/>
  <c r="Y184" i="39"/>
  <c r="AV184" i="39"/>
  <c r="AW141" i="39"/>
  <c r="BT141" i="39"/>
  <c r="BT204" i="39"/>
  <c r="AW204" i="39"/>
  <c r="BT174" i="39"/>
  <c r="AW174" i="39"/>
  <c r="AW180" i="39"/>
  <c r="BT131" i="39"/>
  <c r="AW131" i="39"/>
  <c r="AV95" i="39"/>
  <c r="Y95" i="39"/>
  <c r="AV85" i="39"/>
  <c r="Y85" i="39"/>
  <c r="AV21" i="39"/>
  <c r="Y21" i="39"/>
  <c r="AM295" i="39"/>
  <c r="AW106" i="39"/>
  <c r="BT106" i="39"/>
  <c r="BT105" i="39"/>
  <c r="AW105" i="39"/>
  <c r="Y62" i="39"/>
  <c r="AV62" i="39"/>
  <c r="AW27" i="39"/>
  <c r="Y75" i="39"/>
  <c r="AV75" i="39"/>
  <c r="BT11" i="39"/>
  <c r="AW11" i="39"/>
  <c r="BT51" i="39"/>
  <c r="AW51" i="39"/>
  <c r="AV80" i="39"/>
  <c r="Y80" i="39"/>
  <c r="Y35" i="39"/>
  <c r="AV35" i="39"/>
  <c r="AW77" i="39"/>
  <c r="BT77" i="39"/>
  <c r="AW260" i="39"/>
  <c r="BT260" i="39"/>
  <c r="Y155" i="39"/>
  <c r="AV155" i="39"/>
  <c r="Y102" i="39"/>
  <c r="AV102" i="39"/>
  <c r="AV120" i="39"/>
  <c r="AW61" i="39"/>
  <c r="BT61" i="39"/>
  <c r="AV291" i="39"/>
  <c r="Y291" i="39"/>
  <c r="Y246" i="39"/>
  <c r="AV246" i="39"/>
  <c r="Y258" i="39"/>
  <c r="AV258" i="39"/>
  <c r="AV288" i="39"/>
  <c r="Y288" i="39"/>
  <c r="Y253" i="39"/>
  <c r="AV253" i="39"/>
  <c r="BT262" i="39"/>
  <c r="Y264" i="39"/>
  <c r="AV264" i="39"/>
  <c r="AW281" i="39"/>
  <c r="BT281" i="39"/>
  <c r="AV237" i="39"/>
  <c r="BT268" i="39"/>
  <c r="AW268" i="39"/>
  <c r="AV215" i="39"/>
  <c r="AV219" i="39"/>
  <c r="Y209" i="39"/>
  <c r="AV209" i="39"/>
  <c r="AV158" i="39"/>
  <c r="Y158" i="39"/>
  <c r="AV183" i="39"/>
  <c r="Y183" i="39"/>
  <c r="AV148" i="39"/>
  <c r="Y148" i="39"/>
  <c r="AV196" i="39"/>
  <c r="AV160" i="39"/>
  <c r="Y160" i="39"/>
  <c r="AV198" i="39"/>
  <c r="Y198" i="39"/>
  <c r="BT263" i="39"/>
  <c r="AW263" i="39"/>
  <c r="AV188" i="39"/>
  <c r="AW175" i="39"/>
  <c r="BT175" i="39"/>
  <c r="AW159" i="39"/>
  <c r="BT159" i="39"/>
  <c r="AV134" i="39"/>
  <c r="Y134" i="39"/>
  <c r="AV138" i="39"/>
  <c r="AV111" i="39"/>
  <c r="Y111" i="39"/>
  <c r="AV90" i="39"/>
  <c r="Y90" i="39"/>
  <c r="Y92" i="39"/>
  <c r="AV92" i="39"/>
  <c r="AV98" i="39"/>
  <c r="CR53" i="39"/>
  <c r="CS53" i="39" s="1"/>
  <c r="BU53" i="39"/>
  <c r="AV76" i="39"/>
  <c r="Y76" i="39"/>
  <c r="BT73" i="39"/>
  <c r="AW73" i="39"/>
  <c r="AV25" i="39"/>
  <c r="Y25" i="39"/>
  <c r="AV47" i="39"/>
  <c r="Y47" i="39"/>
  <c r="BT99" i="39"/>
  <c r="AW99" i="39"/>
  <c r="AV28" i="39"/>
  <c r="AW276" i="39"/>
  <c r="BT276" i="39"/>
  <c r="AV26" i="39"/>
  <c r="Y26" i="39"/>
  <c r="AV285" i="39"/>
  <c r="Y285" i="39"/>
  <c r="AW220" i="39"/>
  <c r="BT220" i="39"/>
  <c r="BT273" i="39"/>
  <c r="AW273" i="39"/>
  <c r="Y235" i="39"/>
  <c r="AV235" i="39"/>
  <c r="AV223" i="39"/>
  <c r="BT222" i="39"/>
  <c r="BT247" i="39"/>
  <c r="AW247" i="39"/>
  <c r="AW213" i="39"/>
  <c r="BT213" i="39"/>
  <c r="AW187" i="39"/>
  <c r="BT187" i="39"/>
  <c r="Y201" i="39"/>
  <c r="AV201" i="39"/>
  <c r="AV179" i="39"/>
  <c r="Y179" i="39"/>
  <c r="AW193" i="39"/>
  <c r="BT193" i="39"/>
  <c r="AV191" i="39"/>
  <c r="Y191" i="39"/>
  <c r="AW205" i="39"/>
  <c r="BT205" i="39"/>
  <c r="AV157" i="39"/>
  <c r="Y157" i="39"/>
  <c r="AW135" i="39"/>
  <c r="BT149" i="39"/>
  <c r="AW149" i="39"/>
  <c r="Y125" i="39"/>
  <c r="AV125" i="39"/>
  <c r="AV139" i="39"/>
  <c r="AS108" i="39"/>
  <c r="AV108" i="39"/>
  <c r="Y59" i="39"/>
  <c r="AV59" i="39"/>
  <c r="Y19" i="39"/>
  <c r="AV19" i="39"/>
  <c r="Y24" i="39"/>
  <c r="AV24" i="39"/>
  <c r="AV12" i="39"/>
  <c r="AW104" i="39"/>
  <c r="BT104" i="39"/>
  <c r="AW129" i="39"/>
  <c r="BT129" i="39"/>
  <c r="BT9" i="39"/>
  <c r="AW9" i="39"/>
  <c r="BT67" i="39"/>
  <c r="AW67" i="39"/>
  <c r="AW69" i="39"/>
  <c r="BT69" i="39"/>
  <c r="AV42" i="39"/>
  <c r="AW58" i="39"/>
  <c r="BT58" i="39"/>
  <c r="Y6" i="39"/>
  <c r="AV6" i="39"/>
  <c r="Y286" i="39"/>
  <c r="AV286" i="39"/>
  <c r="BU230" i="39"/>
  <c r="CR230" i="39"/>
  <c r="CS230" i="39" s="1"/>
  <c r="Y40" i="39"/>
  <c r="AV40" i="39"/>
  <c r="AW293" i="39"/>
  <c r="BT293" i="39"/>
  <c r="Y284" i="39"/>
  <c r="AV284" i="39"/>
  <c r="AW267" i="39"/>
  <c r="BT267" i="39"/>
  <c r="BT255" i="39"/>
  <c r="AV144" i="39"/>
  <c r="Y144" i="39"/>
  <c r="AV236" i="39"/>
  <c r="AW208" i="39"/>
  <c r="BT208" i="39"/>
  <c r="AV140" i="39"/>
  <c r="Y140" i="39"/>
  <c r="Y189" i="39"/>
  <c r="AV189" i="39"/>
  <c r="AV172" i="39"/>
  <c r="Y172" i="39"/>
  <c r="AV156" i="39"/>
  <c r="AV126" i="39"/>
  <c r="Y126" i="39"/>
  <c r="Y166" i="39"/>
  <c r="AV166" i="39"/>
  <c r="Y110" i="39"/>
  <c r="AV110" i="39"/>
  <c r="AV115" i="39"/>
  <c r="Y115" i="39"/>
  <c r="Y94" i="39"/>
  <c r="AV94" i="39"/>
  <c r="AW117" i="39"/>
  <c r="BT117" i="39"/>
  <c r="Y97" i="39"/>
  <c r="AV97" i="39"/>
  <c r="AV71" i="39"/>
  <c r="Y71" i="39"/>
  <c r="AV52" i="39"/>
  <c r="Y52" i="39"/>
  <c r="Y32" i="39"/>
  <c r="AV32" i="39"/>
  <c r="AV72" i="39"/>
  <c r="Y72" i="39"/>
  <c r="Y49" i="39"/>
  <c r="AV49" i="39"/>
  <c r="AW96" i="39"/>
  <c r="BT96" i="39"/>
  <c r="BT118" i="39"/>
  <c r="AV241" i="39"/>
  <c r="Y241" i="39"/>
  <c r="AV39" i="39"/>
  <c r="Y39" i="39"/>
  <c r="Y290" i="39"/>
  <c r="AV290" i="39"/>
  <c r="Y289" i="39"/>
  <c r="AV289" i="39"/>
  <c r="Y252" i="39"/>
  <c r="AV252" i="39"/>
  <c r="AV216" i="39"/>
  <c r="Y216" i="39"/>
  <c r="BT272" i="39"/>
  <c r="AW272" i="39"/>
  <c r="AW233" i="39"/>
  <c r="BT233" i="39"/>
  <c r="AV232" i="39"/>
  <c r="BT212" i="39"/>
  <c r="AW212" i="39"/>
  <c r="Y207" i="39"/>
  <c r="AV207" i="39"/>
  <c r="AV199" i="39"/>
  <c r="Y199" i="39"/>
  <c r="AV228" i="39"/>
  <c r="AS170" i="39"/>
  <c r="AV170" i="39"/>
  <c r="Y171" i="39"/>
  <c r="AV171" i="39"/>
  <c r="AW153" i="39"/>
  <c r="BT153" i="39"/>
  <c r="Y130" i="39"/>
  <c r="AV130" i="39"/>
  <c r="BT164" i="39"/>
  <c r="AW164" i="39"/>
  <c r="BT214" i="39"/>
  <c r="AW214" i="39"/>
  <c r="BT89" i="39"/>
  <c r="AW89" i="39"/>
  <c r="AW206" i="39"/>
  <c r="BT206" i="39"/>
  <c r="AW112" i="39"/>
  <c r="BT112" i="39"/>
  <c r="Y38" i="39"/>
  <c r="AV38" i="39"/>
  <c r="AS70" i="39"/>
  <c r="AV70" i="39"/>
  <c r="AV13" i="39"/>
  <c r="Y13" i="39"/>
  <c r="AW88" i="39"/>
  <c r="AV68" i="39"/>
  <c r="Y68" i="39"/>
  <c r="AW84" i="39"/>
  <c r="BT84" i="39"/>
  <c r="AW64" i="39"/>
  <c r="AV17" i="39"/>
  <c r="Y17" i="39"/>
  <c r="AV74" i="39"/>
  <c r="BT23" i="39"/>
  <c r="BT8" i="39"/>
  <c r="AW8" i="39"/>
  <c r="AW15" i="39"/>
  <c r="AW37" i="39"/>
  <c r="BT37" i="39"/>
  <c r="AV50" i="39"/>
  <c r="Y229" i="39"/>
  <c r="AV229" i="39"/>
  <c r="BT152" i="39"/>
  <c r="AW152" i="39"/>
  <c r="AV249" i="39"/>
  <c r="Y249" i="39"/>
  <c r="BT266" i="39"/>
  <c r="AW266" i="39"/>
  <c r="AV256" i="39"/>
  <c r="Y277" i="39"/>
  <c r="AV277" i="39"/>
  <c r="AV242" i="39"/>
  <c r="Y217" i="39"/>
  <c r="AV217" i="39"/>
  <c r="BT245" i="39"/>
  <c r="AW245" i="39"/>
  <c r="Y202" i="39"/>
  <c r="AV202" i="39"/>
  <c r="AW238" i="39"/>
  <c r="BT238" i="39"/>
  <c r="AV178" i="39"/>
  <c r="Y186" i="39"/>
  <c r="AV186" i="39"/>
  <c r="AW150" i="39"/>
  <c r="BT150" i="39"/>
  <c r="AV197" i="39"/>
  <c r="AW151" i="39"/>
  <c r="BT151" i="39"/>
  <c r="AV127" i="39"/>
  <c r="Y127" i="39"/>
  <c r="Y122" i="39"/>
  <c r="AV122" i="39"/>
  <c r="BT169" i="39"/>
  <c r="AW169" i="39"/>
  <c r="Y137" i="39"/>
  <c r="AV137" i="39"/>
  <c r="AV107" i="39"/>
  <c r="Y107" i="39"/>
  <c r="AV91" i="39"/>
  <c r="Y91" i="39"/>
  <c r="AW45" i="39"/>
  <c r="BT45" i="39"/>
  <c r="Y54" i="39"/>
  <c r="AV54" i="39"/>
  <c r="AV101" i="39"/>
  <c r="AS81" i="39"/>
  <c r="AV81" i="39"/>
  <c r="BT65" i="39"/>
  <c r="AW65" i="39"/>
  <c r="AV55" i="39"/>
  <c r="AV82" i="39"/>
  <c r="AU295" i="39"/>
  <c r="AV79" i="39"/>
  <c r="AV86" i="39"/>
  <c r="AW22" i="39"/>
  <c r="BT22" i="39"/>
  <c r="AV20" i="39"/>
  <c r="BV176" i="42" l="1"/>
  <c r="CS176" i="42"/>
  <c r="CT176" i="42" s="1"/>
  <c r="BV145" i="42"/>
  <c r="BV130" i="42"/>
  <c r="CS169" i="42"/>
  <c r="CT169" i="42" s="1"/>
  <c r="BU238" i="42"/>
  <c r="BU12" i="42"/>
  <c r="CS12" i="42" s="1"/>
  <c r="CT12" i="42" s="1"/>
  <c r="AX176" i="42"/>
  <c r="AX204" i="42"/>
  <c r="BU262" i="42"/>
  <c r="CS183" i="42"/>
  <c r="CT183" i="42" s="1"/>
  <c r="BU257" i="42"/>
  <c r="CS120" i="42"/>
  <c r="CT120" i="42" s="1"/>
  <c r="BU221" i="42"/>
  <c r="BV221" i="42" s="1"/>
  <c r="BU124" i="42"/>
  <c r="AX11" i="42"/>
  <c r="CS147" i="42"/>
  <c r="CT147" i="42" s="1"/>
  <c r="AX59" i="42"/>
  <c r="CS116" i="42"/>
  <c r="CT116" i="42" s="1"/>
  <c r="BU93" i="42"/>
  <c r="BU107" i="42"/>
  <c r="BV107" i="42" s="1"/>
  <c r="BV243" i="42"/>
  <c r="BU271" i="42"/>
  <c r="BV271" i="42" s="1"/>
  <c r="BU207" i="42"/>
  <c r="BU100" i="42"/>
  <c r="BU68" i="42"/>
  <c r="CS191" i="42"/>
  <c r="CT191" i="42" s="1"/>
  <c r="BU148" i="42"/>
  <c r="BV11" i="42"/>
  <c r="CS11" i="42"/>
  <c r="CT11" i="42" s="1"/>
  <c r="CT214" i="42"/>
  <c r="BU54" i="42"/>
  <c r="BU242" i="42"/>
  <c r="BU19" i="42"/>
  <c r="CS266" i="42"/>
  <c r="CT266" i="42" s="1"/>
  <c r="BU149" i="42"/>
  <c r="AX223" i="42"/>
  <c r="AX13" i="42"/>
  <c r="BU13" i="42"/>
  <c r="BU239" i="42"/>
  <c r="BV239" i="42" s="1"/>
  <c r="BU38" i="42"/>
  <c r="BU153" i="42"/>
  <c r="BV46" i="42"/>
  <c r="BU182" i="42"/>
  <c r="BU197" i="42"/>
  <c r="CS197" i="42" s="1"/>
  <c r="CT197" i="42" s="1"/>
  <c r="BU240" i="42"/>
  <c r="CS240" i="42" s="1"/>
  <c r="CT240" i="42" s="1"/>
  <c r="AX67" i="42"/>
  <c r="BU67" i="42"/>
  <c r="CS204" i="42"/>
  <c r="CT204" i="42" s="1"/>
  <c r="BU79" i="42"/>
  <c r="AX17" i="42"/>
  <c r="BU17" i="42"/>
  <c r="BV146" i="42"/>
  <c r="AX165" i="42"/>
  <c r="BU165" i="42"/>
  <c r="BV28" i="42"/>
  <c r="CS28" i="42"/>
  <c r="CT28" i="42" s="1"/>
  <c r="AX73" i="42"/>
  <c r="BU73" i="42"/>
  <c r="BU203" i="42"/>
  <c r="BV203" i="42" s="1"/>
  <c r="BU249" i="42"/>
  <c r="CS249" i="42" s="1"/>
  <c r="CT249" i="42" s="1"/>
  <c r="AX18" i="42"/>
  <c r="BU18" i="42"/>
  <c r="AX205" i="42"/>
  <c r="BU205" i="42"/>
  <c r="BU247" i="42"/>
  <c r="AX108" i="42"/>
  <c r="BU108" i="42"/>
  <c r="CS175" i="42"/>
  <c r="CT175" i="42" s="1"/>
  <c r="BU246" i="42"/>
  <c r="CS246" i="42" s="1"/>
  <c r="CT246" i="42" s="1"/>
  <c r="CS138" i="42"/>
  <c r="CT138" i="42" s="1"/>
  <c r="BR281" i="42"/>
  <c r="AX190" i="42"/>
  <c r="BU190" i="42"/>
  <c r="BU201" i="42"/>
  <c r="CS154" i="42"/>
  <c r="CT154" i="42" s="1"/>
  <c r="BV226" i="42"/>
  <c r="CS226" i="42"/>
  <c r="CT226" i="42" s="1"/>
  <c r="CP281" i="42"/>
  <c r="AX178" i="42"/>
  <c r="BU178" i="42"/>
  <c r="AX179" i="42"/>
  <c r="BU179" i="42"/>
  <c r="BU274" i="41"/>
  <c r="BV274" i="41" s="1"/>
  <c r="CS265" i="41"/>
  <c r="CT265" i="41" s="1"/>
  <c r="BU46" i="41"/>
  <c r="BU141" i="41"/>
  <c r="BU65" i="41"/>
  <c r="BU242" i="41"/>
  <c r="AX257" i="41"/>
  <c r="CS251" i="41"/>
  <c r="CT251" i="41" s="1"/>
  <c r="CS165" i="41"/>
  <c r="CT165" i="41" s="1"/>
  <c r="CS212" i="41"/>
  <c r="CT212" i="41" s="1"/>
  <c r="BU161" i="41"/>
  <c r="BU62" i="41"/>
  <c r="AX172" i="41"/>
  <c r="CS167" i="41"/>
  <c r="CT167" i="41" s="1"/>
  <c r="AX206" i="41"/>
  <c r="BU206" i="41"/>
  <c r="BU179" i="41"/>
  <c r="BU56" i="41"/>
  <c r="BU277" i="41"/>
  <c r="BU239" i="41"/>
  <c r="BV239" i="41" s="1"/>
  <c r="BU127" i="41"/>
  <c r="BV127" i="41" s="1"/>
  <c r="BU178" i="41"/>
  <c r="BU210" i="41"/>
  <c r="BV210" i="41" s="1"/>
  <c r="AX194" i="41"/>
  <c r="BU194" i="41"/>
  <c r="BU76" i="41"/>
  <c r="CS186" i="41"/>
  <c r="CT186" i="41" s="1"/>
  <c r="BU268" i="41"/>
  <c r="AX40" i="41"/>
  <c r="BU40" i="41"/>
  <c r="BU196" i="41"/>
  <c r="BV196" i="41" s="1"/>
  <c r="AX207" i="41"/>
  <c r="BU273" i="41"/>
  <c r="BV273" i="41" s="1"/>
  <c r="BU59" i="41"/>
  <c r="BV59" i="41" s="1"/>
  <c r="BU139" i="41"/>
  <c r="BV139" i="41" s="1"/>
  <c r="CS143" i="41"/>
  <c r="CT143" i="41" s="1"/>
  <c r="BU166" i="41"/>
  <c r="BV166" i="41" s="1"/>
  <c r="CS235" i="41"/>
  <c r="CT235" i="41" s="1"/>
  <c r="AX22" i="41"/>
  <c r="BU22" i="41"/>
  <c r="BU11" i="41"/>
  <c r="BV11" i="41" s="1"/>
  <c r="BU95" i="41"/>
  <c r="BV95" i="41" s="1"/>
  <c r="BU170" i="41"/>
  <c r="BU237" i="41"/>
  <c r="BV237" i="41" s="1"/>
  <c r="BU106" i="41"/>
  <c r="BV106" i="41" s="1"/>
  <c r="BU247" i="41"/>
  <c r="CS247" i="41" s="1"/>
  <c r="CT247" i="41" s="1"/>
  <c r="BU252" i="41"/>
  <c r="BU92" i="41"/>
  <c r="CS92" i="41" s="1"/>
  <c r="CT92" i="41" s="1"/>
  <c r="BU175" i="41"/>
  <c r="BV175" i="41" s="1"/>
  <c r="BU271" i="41"/>
  <c r="CS271" i="41" s="1"/>
  <c r="CT271" i="41" s="1"/>
  <c r="BU158" i="41"/>
  <c r="AX107" i="41"/>
  <c r="BU107" i="41"/>
  <c r="BU28" i="41"/>
  <c r="CS28" i="41" s="1"/>
  <c r="CT28" i="41" s="1"/>
  <c r="BU37" i="41"/>
  <c r="CS272" i="41"/>
  <c r="CT272" i="41" s="1"/>
  <c r="BU110" i="41"/>
  <c r="BV110" i="41" s="1"/>
  <c r="BU198" i="41"/>
  <c r="BV198" i="41" s="1"/>
  <c r="BV270" i="41"/>
  <c r="CS270" i="41"/>
  <c r="CT270" i="41" s="1"/>
  <c r="BU150" i="41"/>
  <c r="BV150" i="41" s="1"/>
  <c r="BU157" i="41"/>
  <c r="BU263" i="41"/>
  <c r="CS263" i="41" s="1"/>
  <c r="CT263" i="41" s="1"/>
  <c r="BU208" i="41"/>
  <c r="BV208" i="41" s="1"/>
  <c r="BU23" i="41"/>
  <c r="BU128" i="41"/>
  <c r="CS128" i="41" s="1"/>
  <c r="CT128" i="41" s="1"/>
  <c r="BU100" i="41"/>
  <c r="BV100" i="41" s="1"/>
  <c r="BY125" i="40"/>
  <c r="BB42" i="40"/>
  <c r="BB63" i="40"/>
  <c r="BY287" i="40"/>
  <c r="BB294" i="40"/>
  <c r="BB58" i="40"/>
  <c r="BB6" i="40"/>
  <c r="BB169" i="40"/>
  <c r="BY60" i="40"/>
  <c r="BB146" i="40"/>
  <c r="BB16" i="40"/>
  <c r="BY151" i="40"/>
  <c r="BB52" i="40"/>
  <c r="BB71" i="40"/>
  <c r="BB191" i="40"/>
  <c r="BB264" i="40"/>
  <c r="BB78" i="40"/>
  <c r="BY240" i="40"/>
  <c r="BB240" i="40"/>
  <c r="BY98" i="40"/>
  <c r="BB98" i="40"/>
  <c r="BB289" i="40"/>
  <c r="BY289" i="40"/>
  <c r="CR269" i="39"/>
  <c r="CS269" i="39" s="1"/>
  <c r="BU269" i="39"/>
  <c r="AW280" i="39"/>
  <c r="AW154" i="39"/>
  <c r="BT239" i="39"/>
  <c r="AW243" i="39"/>
  <c r="AW269" i="39"/>
  <c r="BT66" i="39"/>
  <c r="CR66" i="39" s="1"/>
  <c r="CS66" i="39" s="1"/>
  <c r="AW29" i="39"/>
  <c r="BT31" i="39"/>
  <c r="BT121" i="39"/>
  <c r="BT182" i="39"/>
  <c r="BT257" i="39"/>
  <c r="AW279" i="39"/>
  <c r="BT109" i="39"/>
  <c r="AW234" i="39"/>
  <c r="AW142" i="39"/>
  <c r="AW194" i="39"/>
  <c r="AW265" i="39"/>
  <c r="BT10" i="39"/>
  <c r="AW43" i="39"/>
  <c r="AW261" i="39"/>
  <c r="BT124" i="39"/>
  <c r="AW287" i="39"/>
  <c r="AW145" i="39"/>
  <c r="CR145" i="39"/>
  <c r="CS145" i="39" s="1"/>
  <c r="BT254" i="39"/>
  <c r="AW231" i="39"/>
  <c r="AW224" i="39"/>
  <c r="AW177" i="39"/>
  <c r="BT165" i="39"/>
  <c r="AW34" i="39"/>
  <c r="AW200" i="39"/>
  <c r="AW133" i="39"/>
  <c r="BT251" i="39"/>
  <c r="CR251" i="39" s="1"/>
  <c r="CS251" i="39" s="1"/>
  <c r="AW56" i="39"/>
  <c r="BT250" i="39"/>
  <c r="CR250" i="39" s="1"/>
  <c r="CS250" i="39" s="1"/>
  <c r="AW116" i="39"/>
  <c r="BT218" i="39"/>
  <c r="BT147" i="39"/>
  <c r="BU147" i="39" s="1"/>
  <c r="AW128" i="39"/>
  <c r="AW53" i="39"/>
  <c r="AW18" i="39"/>
  <c r="BT18" i="39"/>
  <c r="BT274" i="39"/>
  <c r="AW274" i="39"/>
  <c r="BT292" i="39"/>
  <c r="AW292" i="39"/>
  <c r="BT146" i="39"/>
  <c r="AW146" i="39"/>
  <c r="AX64" i="42"/>
  <c r="BU64" i="42"/>
  <c r="BV123" i="42"/>
  <c r="CS123" i="42"/>
  <c r="CT123" i="42" s="1"/>
  <c r="BV105" i="42"/>
  <c r="CS105" i="42"/>
  <c r="CT105" i="42" s="1"/>
  <c r="AX90" i="42"/>
  <c r="BU90" i="42"/>
  <c r="AX78" i="42"/>
  <c r="BU78" i="42"/>
  <c r="AX29" i="42"/>
  <c r="BU29" i="42"/>
  <c r="BV55" i="42"/>
  <c r="CS55" i="42"/>
  <c r="CT55" i="42" s="1"/>
  <c r="AX106" i="42"/>
  <c r="BU106" i="42"/>
  <c r="AX168" i="42"/>
  <c r="BU168" i="42"/>
  <c r="AX25" i="42"/>
  <c r="BU25" i="42"/>
  <c r="AX50" i="42"/>
  <c r="BU50" i="42"/>
  <c r="BV60" i="42"/>
  <c r="CS60" i="42"/>
  <c r="CT60" i="42" s="1"/>
  <c r="BV16" i="42"/>
  <c r="CS16" i="42"/>
  <c r="CT16" i="42" s="1"/>
  <c r="BU51" i="42"/>
  <c r="AX51" i="42"/>
  <c r="AX137" i="42"/>
  <c r="BU137" i="42"/>
  <c r="BU43" i="42"/>
  <c r="AX43" i="42"/>
  <c r="AX195" i="42"/>
  <c r="BU195" i="42"/>
  <c r="AX210" i="42"/>
  <c r="BU210" i="42"/>
  <c r="AX151" i="42"/>
  <c r="BU151" i="42"/>
  <c r="BV218" i="42"/>
  <c r="CS218" i="42"/>
  <c r="CT218" i="42" s="1"/>
  <c r="AX136" i="42"/>
  <c r="BU136" i="42"/>
  <c r="AX261" i="42"/>
  <c r="BU261" i="42"/>
  <c r="AX253" i="42"/>
  <c r="BU253" i="42"/>
  <c r="AX27" i="42"/>
  <c r="BU27" i="42"/>
  <c r="BV68" i="42"/>
  <c r="CS68" i="42"/>
  <c r="CT68" i="42" s="1"/>
  <c r="BV93" i="42"/>
  <c r="CS93" i="42"/>
  <c r="CT93" i="42" s="1"/>
  <c r="AX156" i="42"/>
  <c r="BU156" i="42"/>
  <c r="AX7" i="42"/>
  <c r="BU7" i="42"/>
  <c r="BV58" i="42"/>
  <c r="CS58" i="42"/>
  <c r="CT58" i="42" s="1"/>
  <c r="AX65" i="42"/>
  <c r="BU65" i="42"/>
  <c r="AX87" i="42"/>
  <c r="BU87" i="42"/>
  <c r="AX192" i="42"/>
  <c r="BU192" i="42"/>
  <c r="AX174" i="42"/>
  <c r="BU174" i="42"/>
  <c r="AX41" i="42"/>
  <c r="BU41" i="42"/>
  <c r="AX22" i="42"/>
  <c r="BU22" i="42"/>
  <c r="AX57" i="42"/>
  <c r="BU57" i="42"/>
  <c r="AX245" i="42"/>
  <c r="BU245" i="42"/>
  <c r="BV199" i="42"/>
  <c r="CS199" i="42"/>
  <c r="CT199" i="42" s="1"/>
  <c r="AX248" i="42"/>
  <c r="BU248" i="42"/>
  <c r="AX277" i="42"/>
  <c r="BU277" i="42"/>
  <c r="BU225" i="42"/>
  <c r="AX228" i="42"/>
  <c r="BU228" i="42"/>
  <c r="AX21" i="42"/>
  <c r="BU21" i="42"/>
  <c r="AX53" i="42"/>
  <c r="BU53" i="42"/>
  <c r="AX89" i="42"/>
  <c r="BU89" i="42"/>
  <c r="AX52" i="42"/>
  <c r="BU52" i="42"/>
  <c r="AX194" i="42"/>
  <c r="BU194" i="42"/>
  <c r="BV139" i="42"/>
  <c r="CS139" i="42"/>
  <c r="CT139" i="42" s="1"/>
  <c r="AX133" i="42"/>
  <c r="BU133" i="42"/>
  <c r="AX186" i="42"/>
  <c r="BU186" i="42"/>
  <c r="AX32" i="42"/>
  <c r="BU32" i="42"/>
  <c r="AX63" i="42"/>
  <c r="BU63" i="42"/>
  <c r="AX62" i="42"/>
  <c r="BU62" i="42"/>
  <c r="AX72" i="42"/>
  <c r="BU72" i="42"/>
  <c r="AX189" i="42"/>
  <c r="BU189" i="42"/>
  <c r="BU172" i="42"/>
  <c r="AX172" i="42"/>
  <c r="AX8" i="42"/>
  <c r="BU8" i="42"/>
  <c r="AX56" i="42"/>
  <c r="BU56" i="42"/>
  <c r="AX170" i="42"/>
  <c r="BU170" i="42"/>
  <c r="AX229" i="42"/>
  <c r="BU229" i="42"/>
  <c r="AX74" i="42"/>
  <c r="BU74" i="42"/>
  <c r="AX109" i="42"/>
  <c r="BU109" i="42"/>
  <c r="AX110" i="42"/>
  <c r="BU110" i="42"/>
  <c r="CS92" i="42"/>
  <c r="CT92" i="42" s="1"/>
  <c r="CS155" i="42"/>
  <c r="CT155" i="42" s="1"/>
  <c r="AX193" i="42"/>
  <c r="BU193" i="42"/>
  <c r="BV252" i="42"/>
  <c r="CS252" i="42"/>
  <c r="CT252" i="42" s="1"/>
  <c r="BV213" i="42"/>
  <c r="CS213" i="42"/>
  <c r="CT213" i="42" s="1"/>
  <c r="AX260" i="42"/>
  <c r="BU260" i="42"/>
  <c r="BV224" i="42"/>
  <c r="CS224" i="42"/>
  <c r="CT224" i="42" s="1"/>
  <c r="AX219" i="42"/>
  <c r="BU219" i="42"/>
  <c r="AX237" i="42"/>
  <c r="BU237" i="42"/>
  <c r="BU276" i="42"/>
  <c r="AX276" i="42"/>
  <c r="AX278" i="42"/>
  <c r="BU278" i="42"/>
  <c r="AX70" i="42"/>
  <c r="BU70" i="42"/>
  <c r="BV10" i="42"/>
  <c r="CS10" i="42"/>
  <c r="CT10" i="42" s="1"/>
  <c r="BV121" i="42"/>
  <c r="CS121" i="42"/>
  <c r="CT121" i="42" s="1"/>
  <c r="AX129" i="42"/>
  <c r="BU129" i="42"/>
  <c r="AX128" i="42"/>
  <c r="BU128" i="42"/>
  <c r="BU135" i="42"/>
  <c r="AX135" i="42"/>
  <c r="BV112" i="42"/>
  <c r="CS112" i="42"/>
  <c r="CT112" i="42" s="1"/>
  <c r="BU45" i="42"/>
  <c r="BV157" i="42"/>
  <c r="CS157" i="42"/>
  <c r="CT157" i="42" s="1"/>
  <c r="BV20" i="42"/>
  <c r="CS20" i="42"/>
  <c r="CT20" i="42" s="1"/>
  <c r="AX31" i="42"/>
  <c r="BU31" i="42"/>
  <c r="AX117" i="42"/>
  <c r="BU117" i="42"/>
  <c r="AX111" i="42"/>
  <c r="BU111" i="42"/>
  <c r="AX158" i="42"/>
  <c r="BU158" i="42"/>
  <c r="BV134" i="42"/>
  <c r="CS134" i="42"/>
  <c r="CT134" i="42" s="1"/>
  <c r="CS279" i="42"/>
  <c r="CT279" i="42" s="1"/>
  <c r="BV223" i="42"/>
  <c r="CS223" i="42"/>
  <c r="CT223" i="42" s="1"/>
  <c r="AX275" i="42"/>
  <c r="BU275" i="42"/>
  <c r="AX206" i="42"/>
  <c r="BU206" i="42"/>
  <c r="BV207" i="42"/>
  <c r="CS207" i="42"/>
  <c r="CT207" i="42" s="1"/>
  <c r="BV220" i="42"/>
  <c r="CS220" i="42"/>
  <c r="CT220" i="42" s="1"/>
  <c r="AX250" i="42"/>
  <c r="BU250" i="42"/>
  <c r="AX270" i="42"/>
  <c r="BU270" i="42"/>
  <c r="AX173" i="42"/>
  <c r="BU173" i="42"/>
  <c r="BV197" i="42"/>
  <c r="AX274" i="42"/>
  <c r="BU274" i="42"/>
  <c r="AX36" i="42"/>
  <c r="BU36" i="42"/>
  <c r="BV26" i="42"/>
  <c r="CS26" i="42"/>
  <c r="CT26" i="42" s="1"/>
  <c r="AX80" i="42"/>
  <c r="BU80" i="42"/>
  <c r="BU97" i="42"/>
  <c r="AX97" i="42"/>
  <c r="AX101" i="42"/>
  <c r="BU101" i="42"/>
  <c r="AX47" i="42"/>
  <c r="BU47" i="42"/>
  <c r="AX160" i="42"/>
  <c r="BU160" i="42"/>
  <c r="AX141" i="42"/>
  <c r="BU141" i="42"/>
  <c r="AX49" i="42"/>
  <c r="BU49" i="42"/>
  <c r="AX127" i="42"/>
  <c r="BU127" i="42"/>
  <c r="AX244" i="42"/>
  <c r="BU244" i="42"/>
  <c r="AX104" i="42"/>
  <c r="BU104" i="42"/>
  <c r="AS281" i="42"/>
  <c r="AT281" i="42"/>
  <c r="AX140" i="42"/>
  <c r="BU140" i="42"/>
  <c r="AX132" i="42"/>
  <c r="BU132" i="42"/>
  <c r="AX35" i="42"/>
  <c r="BU35" i="42"/>
  <c r="BV148" i="42"/>
  <c r="CS148" i="42"/>
  <c r="CT148" i="42" s="1"/>
  <c r="AX162" i="42"/>
  <c r="BU162" i="42"/>
  <c r="BV200" i="42"/>
  <c r="CS200" i="42"/>
  <c r="CT200" i="42" s="1"/>
  <c r="CS221" i="42"/>
  <c r="CT221" i="42" s="1"/>
  <c r="BV184" i="42"/>
  <c r="CS184" i="42"/>
  <c r="CT184" i="42" s="1"/>
  <c r="BV238" i="42"/>
  <c r="CS238" i="42"/>
  <c r="CT238" i="42" s="1"/>
  <c r="AX272" i="42"/>
  <c r="BU272" i="42"/>
  <c r="AX150" i="42"/>
  <c r="BU150" i="42"/>
  <c r="BV262" i="42"/>
  <c r="CS262" i="42"/>
  <c r="CT262" i="42" s="1"/>
  <c r="AX161" i="42"/>
  <c r="BU161" i="42"/>
  <c r="AX222" i="42"/>
  <c r="BU222" i="42"/>
  <c r="AX230" i="42"/>
  <c r="BU230" i="42"/>
  <c r="AX231" i="42"/>
  <c r="BU231" i="42"/>
  <c r="AX273" i="42"/>
  <c r="BU273" i="42"/>
  <c r="AX94" i="42"/>
  <c r="BU94" i="42"/>
  <c r="AX44" i="42"/>
  <c r="BU44" i="42"/>
  <c r="AX14" i="42"/>
  <c r="BU14" i="42"/>
  <c r="AX102" i="42"/>
  <c r="BU102" i="42"/>
  <c r="AX126" i="42"/>
  <c r="BU126" i="42"/>
  <c r="BV153" i="42"/>
  <c r="CS153" i="42"/>
  <c r="CT153" i="42" s="1"/>
  <c r="AX188" i="42"/>
  <c r="BU188" i="42"/>
  <c r="AX99" i="42"/>
  <c r="BU99" i="42"/>
  <c r="AX95" i="42"/>
  <c r="BU95" i="42"/>
  <c r="AX103" i="42"/>
  <c r="BU103" i="42"/>
  <c r="AX185" i="42"/>
  <c r="BU185" i="42"/>
  <c r="AX5" i="42"/>
  <c r="BU5" i="42"/>
  <c r="BV215" i="42"/>
  <c r="CS215" i="42"/>
  <c r="CT215" i="42" s="1"/>
  <c r="AX37" i="42"/>
  <c r="BU37" i="42"/>
  <c r="AX39" i="42"/>
  <c r="BU39" i="42"/>
  <c r="Y281" i="42"/>
  <c r="Z281" i="42"/>
  <c r="AX40" i="42"/>
  <c r="BU40" i="42"/>
  <c r="AX61" i="42"/>
  <c r="BU61" i="42"/>
  <c r="AX118" i="42"/>
  <c r="BU118" i="42"/>
  <c r="AX216" i="42"/>
  <c r="BU216" i="42"/>
  <c r="BU259" i="42"/>
  <c r="AX259" i="42"/>
  <c r="BU280" i="42"/>
  <c r="CS234" i="42"/>
  <c r="CT234" i="42" s="1"/>
  <c r="AX235" i="42"/>
  <c r="BU235" i="42"/>
  <c r="AX263" i="42"/>
  <c r="BU263" i="42"/>
  <c r="BV24" i="42"/>
  <c r="CS24" i="42"/>
  <c r="CT24" i="42" s="1"/>
  <c r="AX77" i="42"/>
  <c r="BU77" i="42"/>
  <c r="AX198" i="42"/>
  <c r="BU198" i="42"/>
  <c r="BV71" i="42"/>
  <c r="CS71" i="42"/>
  <c r="CT71" i="42" s="1"/>
  <c r="AX159" i="42"/>
  <c r="BU159" i="42"/>
  <c r="AX187" i="42"/>
  <c r="BU187" i="42"/>
  <c r="AX98" i="42"/>
  <c r="BU98" i="42"/>
  <c r="BV6" i="42"/>
  <c r="CS6" i="42"/>
  <c r="CT6" i="42" s="1"/>
  <c r="AX81" i="42"/>
  <c r="BU81" i="42"/>
  <c r="AX91" i="42"/>
  <c r="BU91" i="42"/>
  <c r="AX88" i="42"/>
  <c r="BU88" i="42"/>
  <c r="AX69" i="42"/>
  <c r="BU69" i="42"/>
  <c r="AX152" i="42"/>
  <c r="BU152" i="42"/>
  <c r="AX163" i="42"/>
  <c r="BU163" i="42"/>
  <c r="BV171" i="42"/>
  <c r="CS171" i="42"/>
  <c r="CT171" i="42" s="1"/>
  <c r="AX265" i="42"/>
  <c r="BU265" i="42"/>
  <c r="AX212" i="42"/>
  <c r="BU212" i="42"/>
  <c r="AX227" i="42"/>
  <c r="BU227" i="42"/>
  <c r="AX264" i="42"/>
  <c r="BU264" i="42"/>
  <c r="BV254" i="42"/>
  <c r="CS254" i="42"/>
  <c r="CT254" i="42" s="1"/>
  <c r="BV34" i="42"/>
  <c r="CS34" i="42"/>
  <c r="CT34" i="42" s="1"/>
  <c r="AX96" i="42"/>
  <c r="BU96" i="42"/>
  <c r="AX142" i="42"/>
  <c r="BU142" i="42"/>
  <c r="BV15" i="42"/>
  <c r="CS15" i="42"/>
  <c r="CT15" i="42" s="1"/>
  <c r="AX119" i="42"/>
  <c r="BU119" i="42"/>
  <c r="AX122" i="42"/>
  <c r="BU122" i="42"/>
  <c r="AX125" i="42"/>
  <c r="BU125" i="42"/>
  <c r="BV164" i="42"/>
  <c r="CS164" i="42"/>
  <c r="CT164" i="42" s="1"/>
  <c r="AX177" i="42"/>
  <c r="BU177" i="42"/>
  <c r="AX86" i="42"/>
  <c r="BU86" i="42"/>
  <c r="AX48" i="42"/>
  <c r="BU48" i="42"/>
  <c r="BV113" i="42"/>
  <c r="CS113" i="42"/>
  <c r="CT113" i="42" s="1"/>
  <c r="AX75" i="42"/>
  <c r="BU75" i="42"/>
  <c r="AX166" i="42"/>
  <c r="BU166" i="42"/>
  <c r="BU180" i="42"/>
  <c r="AX180" i="42"/>
  <c r="BV114" i="42"/>
  <c r="CS114" i="42"/>
  <c r="CT114" i="42" s="1"/>
  <c r="AX115" i="42"/>
  <c r="BU115" i="42"/>
  <c r="BU83" i="42"/>
  <c r="AX144" i="42"/>
  <c r="BU144" i="42"/>
  <c r="AX9" i="42"/>
  <c r="BU9" i="42"/>
  <c r="AX167" i="42"/>
  <c r="BU167" i="42"/>
  <c r="AX196" i="42"/>
  <c r="BU196" i="42"/>
  <c r="AX209" i="42"/>
  <c r="BU209" i="42"/>
  <c r="AX217" i="42"/>
  <c r="BU217" i="42"/>
  <c r="BV269" i="42"/>
  <c r="CS269" i="42"/>
  <c r="CT269" i="42" s="1"/>
  <c r="AX255" i="42"/>
  <c r="BU255" i="42"/>
  <c r="BU143" i="42"/>
  <c r="AX143" i="42"/>
  <c r="AX181" i="42"/>
  <c r="BU181" i="42"/>
  <c r="AX267" i="42"/>
  <c r="BU267" i="42"/>
  <c r="AX236" i="42"/>
  <c r="BU236" i="42"/>
  <c r="BU268" i="42"/>
  <c r="AX268" i="42"/>
  <c r="AX208" i="42"/>
  <c r="BU208" i="42"/>
  <c r="BV251" i="42"/>
  <c r="CS251" i="42"/>
  <c r="CT251" i="42" s="1"/>
  <c r="AX211" i="42"/>
  <c r="BU211" i="42"/>
  <c r="AX256" i="42"/>
  <c r="BU256" i="42"/>
  <c r="AX202" i="42"/>
  <c r="BU202" i="42"/>
  <c r="AX241" i="42"/>
  <c r="BU241" i="42"/>
  <c r="AX232" i="42"/>
  <c r="BU232" i="42"/>
  <c r="BU258" i="42"/>
  <c r="AX258" i="42"/>
  <c r="AX36" i="41"/>
  <c r="BU36" i="41"/>
  <c r="AX20" i="41"/>
  <c r="BU20" i="41"/>
  <c r="AX24" i="41"/>
  <c r="BU24" i="41"/>
  <c r="AX115" i="41"/>
  <c r="BU115" i="41"/>
  <c r="AX52" i="41"/>
  <c r="BU52" i="41"/>
  <c r="AX77" i="41"/>
  <c r="BU77" i="41"/>
  <c r="AX243" i="41"/>
  <c r="BU243" i="41"/>
  <c r="AX12" i="41"/>
  <c r="BU12" i="41"/>
  <c r="CS100" i="41"/>
  <c r="CT100" i="41" s="1"/>
  <c r="AX164" i="41"/>
  <c r="BU164" i="41"/>
  <c r="BV224" i="41"/>
  <c r="CS224" i="41"/>
  <c r="CT224" i="41" s="1"/>
  <c r="AX49" i="41"/>
  <c r="BU49" i="41"/>
  <c r="AX93" i="41"/>
  <c r="BU93" i="41"/>
  <c r="BV215" i="41"/>
  <c r="CS215" i="41"/>
  <c r="CT215" i="41" s="1"/>
  <c r="AX256" i="41"/>
  <c r="BU256" i="41"/>
  <c r="AX30" i="41"/>
  <c r="BU30" i="41"/>
  <c r="BV65" i="41"/>
  <c r="CS65" i="41"/>
  <c r="CT65" i="41" s="1"/>
  <c r="BV119" i="41"/>
  <c r="CS119" i="41"/>
  <c r="CT119" i="41" s="1"/>
  <c r="AX25" i="41"/>
  <c r="BU25" i="41"/>
  <c r="BV94" i="41"/>
  <c r="CS94" i="41"/>
  <c r="CT94" i="41" s="1"/>
  <c r="BV133" i="41"/>
  <c r="CS133" i="41"/>
  <c r="CT133" i="41" s="1"/>
  <c r="CS229" i="41"/>
  <c r="CT229" i="41" s="1"/>
  <c r="BU33" i="41"/>
  <c r="AX9" i="41"/>
  <c r="BU9" i="41"/>
  <c r="BV160" i="41"/>
  <c r="CS160" i="41"/>
  <c r="CT160" i="41" s="1"/>
  <c r="AX120" i="41"/>
  <c r="BU120" i="41"/>
  <c r="BV163" i="41"/>
  <c r="CS163" i="41"/>
  <c r="CT163" i="41" s="1"/>
  <c r="AX69" i="41"/>
  <c r="BU69" i="41"/>
  <c r="BU173" i="41"/>
  <c r="BV258" i="41"/>
  <c r="CS258" i="41"/>
  <c r="CT258" i="41" s="1"/>
  <c r="BV248" i="41"/>
  <c r="CS248" i="41"/>
  <c r="CT248" i="41" s="1"/>
  <c r="BV55" i="41"/>
  <c r="CS55" i="41"/>
  <c r="CT55" i="41" s="1"/>
  <c r="AX214" i="41"/>
  <c r="BU214" i="41"/>
  <c r="CS175" i="41"/>
  <c r="CT175" i="41" s="1"/>
  <c r="BV199" i="41"/>
  <c r="CS199" i="41"/>
  <c r="CT199" i="41" s="1"/>
  <c r="AX217" i="41"/>
  <c r="BU217" i="41"/>
  <c r="CS274" i="41"/>
  <c r="CT274" i="41" s="1"/>
  <c r="BU255" i="41"/>
  <c r="AX13" i="41"/>
  <c r="BU13" i="41"/>
  <c r="AX66" i="41"/>
  <c r="BU66" i="41"/>
  <c r="AX98" i="41"/>
  <c r="BU98" i="41"/>
  <c r="AX228" i="41"/>
  <c r="BU228" i="41"/>
  <c r="CS249" i="41"/>
  <c r="CT249" i="41" s="1"/>
  <c r="CS162" i="41"/>
  <c r="CT162" i="41" s="1"/>
  <c r="AX74" i="41"/>
  <c r="BU74" i="41"/>
  <c r="BV10" i="41"/>
  <c r="CS10" i="41"/>
  <c r="CT10" i="41" s="1"/>
  <c r="BU68" i="41"/>
  <c r="BV99" i="41"/>
  <c r="CS99" i="41"/>
  <c r="CT99" i="41" s="1"/>
  <c r="AX168" i="41"/>
  <c r="BU168" i="41"/>
  <c r="BU246" i="41"/>
  <c r="AX104" i="41"/>
  <c r="BU104" i="41"/>
  <c r="AX39" i="41"/>
  <c r="BU39" i="41"/>
  <c r="BV56" i="41"/>
  <c r="CS56" i="41"/>
  <c r="CT56" i="41" s="1"/>
  <c r="BV233" i="41"/>
  <c r="CS233" i="41"/>
  <c r="CT233" i="41" s="1"/>
  <c r="BU35" i="41"/>
  <c r="CS59" i="41"/>
  <c r="CT59" i="41" s="1"/>
  <c r="AX124" i="41"/>
  <c r="BU124" i="41"/>
  <c r="BU221" i="41"/>
  <c r="AX221" i="41"/>
  <c r="AX223" i="41"/>
  <c r="BU223" i="41"/>
  <c r="AX135" i="41"/>
  <c r="BU135" i="41"/>
  <c r="BV48" i="41"/>
  <c r="CS48" i="41"/>
  <c r="CT48" i="41" s="1"/>
  <c r="AX132" i="41"/>
  <c r="BU132" i="41"/>
  <c r="BV70" i="41"/>
  <c r="CS70" i="41"/>
  <c r="CT70" i="41" s="1"/>
  <c r="BV42" i="41"/>
  <c r="CS42" i="41"/>
  <c r="CT42" i="41" s="1"/>
  <c r="AX71" i="41"/>
  <c r="BU71" i="41"/>
  <c r="AX126" i="41"/>
  <c r="BU126" i="41"/>
  <c r="AX226" i="41"/>
  <c r="BU226" i="41"/>
  <c r="AX6" i="41"/>
  <c r="BU6" i="41"/>
  <c r="BV29" i="41"/>
  <c r="CS29" i="41"/>
  <c r="CT29" i="41" s="1"/>
  <c r="BV172" i="41"/>
  <c r="CS172" i="41"/>
  <c r="CT172" i="41" s="1"/>
  <c r="AX88" i="41"/>
  <c r="BU88" i="41"/>
  <c r="AX80" i="41"/>
  <c r="BU80" i="41"/>
  <c r="AX148" i="41"/>
  <c r="BU148" i="41"/>
  <c r="BV154" i="41"/>
  <c r="CS154" i="41"/>
  <c r="CT154" i="41" s="1"/>
  <c r="AX142" i="41"/>
  <c r="BU142" i="41"/>
  <c r="BU218" i="41"/>
  <c r="BU216" i="41"/>
  <c r="BV50" i="41"/>
  <c r="CS50" i="41"/>
  <c r="CT50" i="41" s="1"/>
  <c r="AX31" i="41"/>
  <c r="BU31" i="41"/>
  <c r="BU111" i="41"/>
  <c r="AX238" i="41"/>
  <c r="BU238" i="41"/>
  <c r="AX64" i="41"/>
  <c r="BU64" i="41"/>
  <c r="AX44" i="41"/>
  <c r="BU44" i="41"/>
  <c r="AX156" i="41"/>
  <c r="BU156" i="41"/>
  <c r="AX189" i="41"/>
  <c r="BU189" i="41"/>
  <c r="AX159" i="41"/>
  <c r="BU159" i="41"/>
  <c r="BV21" i="41"/>
  <c r="CS21" i="41"/>
  <c r="CT21" i="41" s="1"/>
  <c r="AX47" i="41"/>
  <c r="BU47" i="41"/>
  <c r="BU84" i="41"/>
  <c r="BV161" i="41"/>
  <c r="CS161" i="41"/>
  <c r="CT161" i="41" s="1"/>
  <c r="AX151" i="41"/>
  <c r="BU151" i="41"/>
  <c r="BV122" i="41"/>
  <c r="CS122" i="41"/>
  <c r="CT122" i="41" s="1"/>
  <c r="BV129" i="41"/>
  <c r="CS129" i="41"/>
  <c r="CT129" i="41" s="1"/>
  <c r="AX17" i="41"/>
  <c r="BU17" i="41"/>
  <c r="AX209" i="41"/>
  <c r="BU209" i="41"/>
  <c r="BV264" i="41"/>
  <c r="CS264" i="41"/>
  <c r="CT264" i="41" s="1"/>
  <c r="AX276" i="41"/>
  <c r="BU276" i="41"/>
  <c r="BU7" i="41"/>
  <c r="AX63" i="41"/>
  <c r="BU63" i="41"/>
  <c r="BV73" i="41"/>
  <c r="CS73" i="41"/>
  <c r="CT73" i="41" s="1"/>
  <c r="CS207" i="41"/>
  <c r="CT207" i="41" s="1"/>
  <c r="CS109" i="41"/>
  <c r="CT109" i="41" s="1"/>
  <c r="BV81" i="41"/>
  <c r="CS81" i="41"/>
  <c r="CT81" i="41" s="1"/>
  <c r="BU240" i="41"/>
  <c r="AX205" i="41"/>
  <c r="BU205" i="41"/>
  <c r="BU140" i="41"/>
  <c r="BV138" i="41"/>
  <c r="CS138" i="41"/>
  <c r="CT138" i="41" s="1"/>
  <c r="AX177" i="41"/>
  <c r="BU177" i="41"/>
  <c r="AX181" i="41"/>
  <c r="BU181" i="41"/>
  <c r="AX83" i="41"/>
  <c r="BU83" i="41"/>
  <c r="BV27" i="41"/>
  <c r="CS27" i="41"/>
  <c r="CT27" i="41" s="1"/>
  <c r="AX91" i="41"/>
  <c r="BU91" i="41"/>
  <c r="AX96" i="41"/>
  <c r="BU96" i="41"/>
  <c r="BV76" i="41"/>
  <c r="CS76" i="41"/>
  <c r="CT76" i="41" s="1"/>
  <c r="AX211" i="41"/>
  <c r="BU211" i="41"/>
  <c r="AX72" i="41"/>
  <c r="BU72" i="41"/>
  <c r="AX75" i="41"/>
  <c r="BU75" i="41"/>
  <c r="BV116" i="41"/>
  <c r="CS116" i="41"/>
  <c r="CT116" i="41" s="1"/>
  <c r="BV105" i="41"/>
  <c r="CS105" i="41"/>
  <c r="CT105" i="41" s="1"/>
  <c r="BV78" i="41"/>
  <c r="CS78" i="41"/>
  <c r="CT78" i="41" s="1"/>
  <c r="BV180" i="41"/>
  <c r="CS180" i="41"/>
  <c r="CT180" i="41" s="1"/>
  <c r="AX117" i="41"/>
  <c r="BU117" i="41"/>
  <c r="AX137" i="41"/>
  <c r="BU137" i="41"/>
  <c r="BV271" i="41"/>
  <c r="AX79" i="41"/>
  <c r="BU79" i="41"/>
  <c r="AX182" i="41"/>
  <c r="BU182" i="41"/>
  <c r="BU171" i="41"/>
  <c r="CS166" i="41"/>
  <c r="CT166" i="41" s="1"/>
  <c r="AX153" i="41"/>
  <c r="BU153" i="41"/>
  <c r="BV222" i="41"/>
  <c r="CS222" i="41"/>
  <c r="CT222" i="41" s="1"/>
  <c r="AX241" i="41"/>
  <c r="BU241" i="41"/>
  <c r="CS262" i="41"/>
  <c r="CT262" i="41" s="1"/>
  <c r="BV97" i="41"/>
  <c r="CS97" i="41"/>
  <c r="CT97" i="41" s="1"/>
  <c r="AX54" i="41"/>
  <c r="BU54" i="41"/>
  <c r="AX260" i="41"/>
  <c r="BU260" i="41"/>
  <c r="BU34" i="41"/>
  <c r="AX82" i="41"/>
  <c r="BU82" i="41"/>
  <c r="BV230" i="41"/>
  <c r="CS230" i="41"/>
  <c r="CT230" i="41" s="1"/>
  <c r="CS269" i="41"/>
  <c r="CT269" i="41" s="1"/>
  <c r="BV157" i="41"/>
  <c r="CS157" i="41"/>
  <c r="CT157" i="41" s="1"/>
  <c r="BQ279" i="41"/>
  <c r="BR279" i="41"/>
  <c r="BU202" i="41"/>
  <c r="AX259" i="41"/>
  <c r="BU259" i="41"/>
  <c r="AX118" i="41"/>
  <c r="BU118" i="41"/>
  <c r="AX57" i="41"/>
  <c r="BU57" i="41"/>
  <c r="AX130" i="41"/>
  <c r="BU130" i="41"/>
  <c r="BU51" i="41"/>
  <c r="BV43" i="41"/>
  <c r="CS43" i="41"/>
  <c r="CT43" i="41" s="1"/>
  <c r="CS147" i="41"/>
  <c r="CT147" i="41" s="1"/>
  <c r="AX16" i="41"/>
  <c r="BU16" i="41"/>
  <c r="AX125" i="41"/>
  <c r="BU125" i="41"/>
  <c r="BU144" i="41"/>
  <c r="AX176" i="41"/>
  <c r="BU176" i="41"/>
  <c r="BV277" i="41"/>
  <c r="CS277" i="41"/>
  <c r="CT277" i="41" s="1"/>
  <c r="BU26" i="41"/>
  <c r="BV136" i="41"/>
  <c r="CS136" i="41"/>
  <c r="CT136" i="41" s="1"/>
  <c r="BU204" i="41"/>
  <c r="CS108" i="41"/>
  <c r="CT108" i="41" s="1"/>
  <c r="AX200" i="41"/>
  <c r="BU200" i="41"/>
  <c r="BU155" i="41"/>
  <c r="BU190" i="41"/>
  <c r="CS237" i="41"/>
  <c r="CT237" i="41" s="1"/>
  <c r="CS193" i="41"/>
  <c r="CT193" i="41" s="1"/>
  <c r="AX197" i="41"/>
  <c r="BU197" i="41"/>
  <c r="AX184" i="41"/>
  <c r="BU184" i="41"/>
  <c r="BV5" i="41"/>
  <c r="CS5" i="41"/>
  <c r="CT5" i="41" s="1"/>
  <c r="AX114" i="41"/>
  <c r="BU114" i="41"/>
  <c r="AX60" i="41"/>
  <c r="BU60" i="41"/>
  <c r="AX103" i="41"/>
  <c r="BU103" i="41"/>
  <c r="AX253" i="41"/>
  <c r="BU253" i="41"/>
  <c r="AX250" i="41"/>
  <c r="BU250" i="41"/>
  <c r="BV141" i="41"/>
  <c r="CS141" i="41"/>
  <c r="CT141" i="41" s="1"/>
  <c r="AX85" i="41"/>
  <c r="BU85" i="41"/>
  <c r="BV185" i="41"/>
  <c r="CS185" i="41"/>
  <c r="CT185" i="41" s="1"/>
  <c r="CS225" i="41"/>
  <c r="CT225" i="41" s="1"/>
  <c r="BV225" i="41"/>
  <c r="AX146" i="41"/>
  <c r="BU146" i="41"/>
  <c r="BV58" i="41"/>
  <c r="CS58" i="41"/>
  <c r="CT58" i="41" s="1"/>
  <c r="AX134" i="41"/>
  <c r="BU134" i="41"/>
  <c r="BV86" i="41"/>
  <c r="CS86" i="41"/>
  <c r="CT86" i="41" s="1"/>
  <c r="CS101" i="41"/>
  <c r="CT101" i="41" s="1"/>
  <c r="AX236" i="41"/>
  <c r="BU236" i="41"/>
  <c r="BV145" i="41"/>
  <c r="CS145" i="41"/>
  <c r="CT145" i="41" s="1"/>
  <c r="AX174" i="41"/>
  <c r="BU174" i="41"/>
  <c r="BV158" i="41"/>
  <c r="CS158" i="41"/>
  <c r="CT158" i="41" s="1"/>
  <c r="BV183" i="41"/>
  <c r="CS183" i="41"/>
  <c r="CT183" i="41" s="1"/>
  <c r="CS110" i="41"/>
  <c r="CT110" i="41" s="1"/>
  <c r="BV89" i="41"/>
  <c r="CS89" i="41"/>
  <c r="CT89" i="41" s="1"/>
  <c r="AX187" i="41"/>
  <c r="BU187" i="41"/>
  <c r="AX112" i="41"/>
  <c r="BU112" i="41"/>
  <c r="BU213" i="41"/>
  <c r="AX231" i="41"/>
  <c r="BU231" i="41"/>
  <c r="AX261" i="41"/>
  <c r="BU261" i="41"/>
  <c r="AX90" i="41"/>
  <c r="BU90" i="41"/>
  <c r="AX123" i="41"/>
  <c r="BU123" i="41"/>
  <c r="BV244" i="41"/>
  <c r="CS244" i="41"/>
  <c r="CT244" i="41" s="1"/>
  <c r="AX234" i="41"/>
  <c r="BU234" i="41"/>
  <c r="BV41" i="41"/>
  <c r="CS41" i="41"/>
  <c r="CT41" i="41" s="1"/>
  <c r="AX191" i="41"/>
  <c r="BU191" i="41"/>
  <c r="CO279" i="41"/>
  <c r="CP279" i="41"/>
  <c r="BU8" i="41"/>
  <c r="AX14" i="41"/>
  <c r="BU14" i="41"/>
  <c r="BV61" i="41"/>
  <c r="CS61" i="41"/>
  <c r="CT61" i="41" s="1"/>
  <c r="CS245" i="41"/>
  <c r="CT245" i="41" s="1"/>
  <c r="BU38" i="41"/>
  <c r="BU19" i="41"/>
  <c r="BV149" i="41"/>
  <c r="CS149" i="41"/>
  <c r="CT149" i="41" s="1"/>
  <c r="AS279" i="41"/>
  <c r="AT279" i="41"/>
  <c r="Y279" i="41"/>
  <c r="Z279" i="41"/>
  <c r="BV53" i="41"/>
  <c r="CS53" i="41"/>
  <c r="CT53" i="41" s="1"/>
  <c r="AX87" i="41"/>
  <c r="BU87" i="41"/>
  <c r="AX188" i="41"/>
  <c r="BU188" i="41"/>
  <c r="BV18" i="41"/>
  <c r="CS18" i="41"/>
  <c r="CT18" i="41" s="1"/>
  <c r="BV152" i="41"/>
  <c r="CS152" i="41"/>
  <c r="CT152" i="41" s="1"/>
  <c r="CS113" i="41"/>
  <c r="CT113" i="41" s="1"/>
  <c r="AX192" i="41"/>
  <c r="BU192" i="41"/>
  <c r="AX195" i="41"/>
  <c r="BU195" i="41"/>
  <c r="AX219" i="41"/>
  <c r="BU219" i="41"/>
  <c r="AX266" i="41"/>
  <c r="BU266" i="41"/>
  <c r="AX121" i="41"/>
  <c r="BU121" i="41"/>
  <c r="BV169" i="41"/>
  <c r="CS169" i="41"/>
  <c r="CT169" i="41" s="1"/>
  <c r="BV227" i="41"/>
  <c r="CS227" i="41"/>
  <c r="CT227" i="41" s="1"/>
  <c r="BV275" i="41"/>
  <c r="CS275" i="41"/>
  <c r="CT275" i="41" s="1"/>
  <c r="CW42" i="40"/>
  <c r="CX42" i="40" s="1"/>
  <c r="BZ42" i="40"/>
  <c r="CW143" i="40"/>
  <c r="CX143" i="40" s="1"/>
  <c r="BZ143" i="40"/>
  <c r="BZ195" i="40"/>
  <c r="CW195" i="40"/>
  <c r="CX195" i="40" s="1"/>
  <c r="CW208" i="40"/>
  <c r="CX208" i="40" s="1"/>
  <c r="BZ208" i="40"/>
  <c r="CW13" i="40"/>
  <c r="CX13" i="40" s="1"/>
  <c r="BZ13" i="40"/>
  <c r="BY47" i="40"/>
  <c r="BB47" i="40"/>
  <c r="BB100" i="40"/>
  <c r="BY100" i="40"/>
  <c r="BY8" i="40"/>
  <c r="BB8" i="40"/>
  <c r="BY86" i="40"/>
  <c r="BB86" i="40"/>
  <c r="CW145" i="40"/>
  <c r="CX145" i="40" s="1"/>
  <c r="BZ145" i="40"/>
  <c r="CW178" i="40"/>
  <c r="CX178" i="40" s="1"/>
  <c r="BZ178" i="40"/>
  <c r="BY286" i="40"/>
  <c r="BB286" i="40"/>
  <c r="BY263" i="40"/>
  <c r="BB263" i="40"/>
  <c r="BY72" i="40"/>
  <c r="BB72" i="40"/>
  <c r="BY39" i="40"/>
  <c r="BB39" i="40"/>
  <c r="CW168" i="40"/>
  <c r="CX168" i="40" s="1"/>
  <c r="BZ168" i="40"/>
  <c r="BY232" i="40"/>
  <c r="BB232" i="40"/>
  <c r="CW160" i="40"/>
  <c r="CX160" i="40" s="1"/>
  <c r="BZ160" i="40"/>
  <c r="BY182" i="40"/>
  <c r="BB182" i="40"/>
  <c r="BY252" i="40"/>
  <c r="BB252" i="40"/>
  <c r="BZ136" i="40"/>
  <c r="CW136" i="40"/>
  <c r="CX136" i="40" s="1"/>
  <c r="BY74" i="40"/>
  <c r="BB74" i="40"/>
  <c r="CW80" i="40"/>
  <c r="CX80" i="40" s="1"/>
  <c r="BZ80" i="40"/>
  <c r="BZ158" i="40"/>
  <c r="CW158" i="40"/>
  <c r="CX158" i="40" s="1"/>
  <c r="CW184" i="40"/>
  <c r="CX184" i="40" s="1"/>
  <c r="BZ184" i="40"/>
  <c r="BB254" i="40"/>
  <c r="BY254" i="40"/>
  <c r="CW103" i="40"/>
  <c r="CX103" i="40" s="1"/>
  <c r="BZ103" i="40"/>
  <c r="AC296" i="40"/>
  <c r="CW104" i="40"/>
  <c r="CX104" i="40" s="1"/>
  <c r="BZ104" i="40"/>
  <c r="BY31" i="40"/>
  <c r="BB31" i="40"/>
  <c r="CW6" i="40"/>
  <c r="CX6" i="40" s="1"/>
  <c r="BZ6" i="40"/>
  <c r="CW105" i="40"/>
  <c r="CX105" i="40" s="1"/>
  <c r="BZ105" i="40"/>
  <c r="BY110" i="40"/>
  <c r="BB110" i="40"/>
  <c r="BY217" i="40"/>
  <c r="BB217" i="40"/>
  <c r="CW251" i="40"/>
  <c r="CX251" i="40" s="1"/>
  <c r="BZ251" i="40"/>
  <c r="CW51" i="40"/>
  <c r="CX51" i="40" s="1"/>
  <c r="BZ51" i="40"/>
  <c r="BY46" i="40"/>
  <c r="BB46" i="40"/>
  <c r="CW127" i="40"/>
  <c r="CX127" i="40" s="1"/>
  <c r="BZ127" i="40"/>
  <c r="CW177" i="40"/>
  <c r="CX177" i="40" s="1"/>
  <c r="BZ177" i="40"/>
  <c r="CW287" i="40"/>
  <c r="CX287" i="40" s="1"/>
  <c r="BZ287" i="40"/>
  <c r="CW91" i="40"/>
  <c r="CX91" i="40" s="1"/>
  <c r="BZ91" i="40"/>
  <c r="BY180" i="40"/>
  <c r="BB180" i="40"/>
  <c r="BB276" i="40"/>
  <c r="BY276" i="40"/>
  <c r="BY34" i="40"/>
  <c r="BB34" i="40"/>
  <c r="BB133" i="40"/>
  <c r="BY133" i="40"/>
  <c r="BB140" i="40"/>
  <c r="BY140" i="40"/>
  <c r="BY206" i="40"/>
  <c r="BB206" i="40"/>
  <c r="BY209" i="40"/>
  <c r="BB209" i="40"/>
  <c r="CW283" i="40"/>
  <c r="CX283" i="40" s="1"/>
  <c r="BZ283" i="40"/>
  <c r="BX296" i="40"/>
  <c r="CV296" i="40"/>
  <c r="BY179" i="40"/>
  <c r="BB179" i="40"/>
  <c r="BZ239" i="40"/>
  <c r="CW239" i="40"/>
  <c r="CX239" i="40" s="1"/>
  <c r="CW76" i="40"/>
  <c r="CX76" i="40" s="1"/>
  <c r="BZ76" i="40"/>
  <c r="BY41" i="40"/>
  <c r="BB41" i="40"/>
  <c r="BY44" i="40"/>
  <c r="BB44" i="40"/>
  <c r="BZ212" i="40"/>
  <c r="CW212" i="40"/>
  <c r="CX212" i="40" s="1"/>
  <c r="BY210" i="40"/>
  <c r="BB210" i="40"/>
  <c r="BZ292" i="40"/>
  <c r="CW292" i="40"/>
  <c r="CX292" i="40" s="1"/>
  <c r="BY107" i="40"/>
  <c r="BB107" i="40"/>
  <c r="CW243" i="40"/>
  <c r="CX243" i="40" s="1"/>
  <c r="BZ243" i="40"/>
  <c r="CW245" i="40"/>
  <c r="CX245" i="40" s="1"/>
  <c r="BZ245" i="40"/>
  <c r="BY21" i="40"/>
  <c r="BB21" i="40"/>
  <c r="CW48" i="40"/>
  <c r="CX48" i="40" s="1"/>
  <c r="BZ48" i="40"/>
  <c r="BY106" i="40"/>
  <c r="BB106" i="40"/>
  <c r="BY157" i="40"/>
  <c r="BB157" i="40"/>
  <c r="BY205" i="40"/>
  <c r="BB205" i="40"/>
  <c r="BB204" i="40"/>
  <c r="BY204" i="40"/>
  <c r="BY269" i="40"/>
  <c r="BB269" i="40"/>
  <c r="BY5" i="40"/>
  <c r="BB5" i="40"/>
  <c r="BY67" i="40"/>
  <c r="BB67" i="40"/>
  <c r="BY57" i="40"/>
  <c r="BB57" i="40"/>
  <c r="CW138" i="40"/>
  <c r="CX138" i="40" s="1"/>
  <c r="BZ138" i="40"/>
  <c r="BB174" i="40"/>
  <c r="BY174" i="40"/>
  <c r="CW192" i="40"/>
  <c r="CX192" i="40" s="1"/>
  <c r="BZ192" i="40"/>
  <c r="BY257" i="40"/>
  <c r="BB257" i="40"/>
  <c r="CW68" i="40"/>
  <c r="CX68" i="40" s="1"/>
  <c r="BZ68" i="40"/>
  <c r="BB139" i="40"/>
  <c r="BY139" i="40"/>
  <c r="BY224" i="40"/>
  <c r="BB224" i="40"/>
  <c r="CW274" i="40"/>
  <c r="CX274" i="40" s="1"/>
  <c r="BZ274" i="40"/>
  <c r="CW66" i="40"/>
  <c r="CX66" i="40" s="1"/>
  <c r="BZ66" i="40"/>
  <c r="CW151" i="40"/>
  <c r="CX151" i="40" s="1"/>
  <c r="BZ151" i="40"/>
  <c r="CW282" i="40"/>
  <c r="CX282" i="40" s="1"/>
  <c r="BZ282" i="40"/>
  <c r="BZ291" i="40"/>
  <c r="CW291" i="40"/>
  <c r="CX291" i="40" s="1"/>
  <c r="CW52" i="40"/>
  <c r="CX52" i="40" s="1"/>
  <c r="BZ52" i="40"/>
  <c r="BY92" i="40"/>
  <c r="BB92" i="40"/>
  <c r="BY122" i="40"/>
  <c r="BB122" i="40"/>
  <c r="CW119" i="40"/>
  <c r="CX119" i="40" s="1"/>
  <c r="BZ119" i="40"/>
  <c r="CW198" i="40"/>
  <c r="CX198" i="40" s="1"/>
  <c r="BZ198" i="40"/>
  <c r="BY214" i="40"/>
  <c r="BB214" i="40"/>
  <c r="CW258" i="40"/>
  <c r="CX258" i="40" s="1"/>
  <c r="BZ258" i="40"/>
  <c r="BZ26" i="40"/>
  <c r="CW26" i="40"/>
  <c r="CX26" i="40" s="1"/>
  <c r="CW82" i="40"/>
  <c r="CX82" i="40" s="1"/>
  <c r="BZ82" i="40"/>
  <c r="BZ128" i="40"/>
  <c r="CW128" i="40"/>
  <c r="CX128" i="40" s="1"/>
  <c r="BY108" i="40"/>
  <c r="BB108" i="40"/>
  <c r="BB266" i="40"/>
  <c r="BY266" i="40"/>
  <c r="BY93" i="40"/>
  <c r="BB93" i="40"/>
  <c r="BY54" i="40"/>
  <c r="BB54" i="40"/>
  <c r="CW256" i="40"/>
  <c r="CX256" i="40" s="1"/>
  <c r="BZ256" i="40"/>
  <c r="BB260" i="40"/>
  <c r="BY260" i="40"/>
  <c r="CW22" i="40"/>
  <c r="CX22" i="40" s="1"/>
  <c r="BZ22" i="40"/>
  <c r="CW32" i="40"/>
  <c r="CX32" i="40" s="1"/>
  <c r="BZ32" i="40"/>
  <c r="CW146" i="40"/>
  <c r="CX146" i="40" s="1"/>
  <c r="BZ146" i="40"/>
  <c r="BY250" i="40"/>
  <c r="BB250" i="40"/>
  <c r="BY142" i="40"/>
  <c r="BB142" i="40"/>
  <c r="BY137" i="40"/>
  <c r="BB137" i="40"/>
  <c r="BB189" i="40"/>
  <c r="BY189" i="40"/>
  <c r="BY253" i="40"/>
  <c r="BB253" i="40"/>
  <c r="BY90" i="40"/>
  <c r="BB90" i="40"/>
  <c r="BY116" i="40"/>
  <c r="BB116" i="40"/>
  <c r="CW211" i="40"/>
  <c r="CX211" i="40" s="1"/>
  <c r="BZ211" i="40"/>
  <c r="BY218" i="40"/>
  <c r="BB218" i="40"/>
  <c r="BY247" i="40"/>
  <c r="BB247" i="40"/>
  <c r="CW10" i="40"/>
  <c r="CX10" i="40" s="1"/>
  <c r="BZ10" i="40"/>
  <c r="CW172" i="40"/>
  <c r="CX172" i="40" s="1"/>
  <c r="BZ172" i="40"/>
  <c r="CW190" i="40"/>
  <c r="CX190" i="40" s="1"/>
  <c r="BZ190" i="40"/>
  <c r="BY59" i="40"/>
  <c r="BB59" i="40"/>
  <c r="CW89" i="40"/>
  <c r="CX89" i="40" s="1"/>
  <c r="BZ89" i="40"/>
  <c r="CW79" i="40"/>
  <c r="CX79" i="40" s="1"/>
  <c r="BZ79" i="40"/>
  <c r="CW129" i="40"/>
  <c r="CX129" i="40" s="1"/>
  <c r="BZ129" i="40"/>
  <c r="BB132" i="40"/>
  <c r="BY132" i="40"/>
  <c r="BY225" i="40"/>
  <c r="BB225" i="40"/>
  <c r="CW264" i="40"/>
  <c r="CX264" i="40" s="1"/>
  <c r="BZ264" i="40"/>
  <c r="BY167" i="40"/>
  <c r="BB167" i="40"/>
  <c r="BY163" i="40"/>
  <c r="BB163" i="40"/>
  <c r="BY278" i="40"/>
  <c r="BB278" i="40"/>
  <c r="BY15" i="40"/>
  <c r="BB15" i="40"/>
  <c r="BB101" i="40"/>
  <c r="BY101" i="40"/>
  <c r="BY226" i="40"/>
  <c r="BB226" i="40"/>
  <c r="BY12" i="40"/>
  <c r="BB12" i="40"/>
  <c r="CW63" i="40"/>
  <c r="CX63" i="40" s="1"/>
  <c r="BZ63" i="40"/>
  <c r="CW135" i="40"/>
  <c r="CX135" i="40" s="1"/>
  <c r="BZ135" i="40"/>
  <c r="CW27" i="40"/>
  <c r="CX27" i="40" s="1"/>
  <c r="BZ27" i="40"/>
  <c r="BY45" i="40"/>
  <c r="BB45" i="40"/>
  <c r="CW58" i="40"/>
  <c r="CX58" i="40" s="1"/>
  <c r="BZ58" i="40"/>
  <c r="CW64" i="40"/>
  <c r="CX64" i="40" s="1"/>
  <c r="BZ64" i="40"/>
  <c r="BB131" i="40"/>
  <c r="BY131" i="40"/>
  <c r="BB259" i="40"/>
  <c r="BY259" i="40"/>
  <c r="CW265" i="40"/>
  <c r="CX265" i="40" s="1"/>
  <c r="BZ265" i="40"/>
  <c r="CW147" i="40"/>
  <c r="CX147" i="40" s="1"/>
  <c r="BZ147" i="40"/>
  <c r="BY175" i="40"/>
  <c r="BB175" i="40"/>
  <c r="BY187" i="40"/>
  <c r="BB187" i="40"/>
  <c r="CW262" i="40"/>
  <c r="CX262" i="40" s="1"/>
  <c r="BZ262" i="40"/>
  <c r="BY235" i="40"/>
  <c r="BB235" i="40"/>
  <c r="BY38" i="40"/>
  <c r="BB38" i="40"/>
  <c r="BV296" i="40"/>
  <c r="CW231" i="40"/>
  <c r="CX231" i="40" s="1"/>
  <c r="BZ231" i="40"/>
  <c r="CW85" i="40"/>
  <c r="CX85" i="40" s="1"/>
  <c r="BZ85" i="40"/>
  <c r="BY28" i="40"/>
  <c r="BB28" i="40"/>
  <c r="BY188" i="40"/>
  <c r="BB188" i="40"/>
  <c r="BY222" i="40"/>
  <c r="BB222" i="40"/>
  <c r="CW237" i="40"/>
  <c r="CX237" i="40" s="1"/>
  <c r="BZ237" i="40"/>
  <c r="CW241" i="40"/>
  <c r="CX241" i="40" s="1"/>
  <c r="BZ241" i="40"/>
  <c r="BY94" i="40"/>
  <c r="BB94" i="40"/>
  <c r="CW199" i="40"/>
  <c r="CX199" i="40" s="1"/>
  <c r="BZ199" i="40"/>
  <c r="CW20" i="40"/>
  <c r="CX20" i="40" s="1"/>
  <c r="BZ20" i="40"/>
  <c r="CW43" i="40"/>
  <c r="CX43" i="40" s="1"/>
  <c r="BZ43" i="40"/>
  <c r="BY53" i="40"/>
  <c r="BB53" i="40"/>
  <c r="BY35" i="40"/>
  <c r="BB35" i="40"/>
  <c r="CW161" i="40"/>
  <c r="CX161" i="40" s="1"/>
  <c r="BZ161" i="40"/>
  <c r="BY134" i="40"/>
  <c r="BB134" i="40"/>
  <c r="BB166" i="40"/>
  <c r="BY166" i="40"/>
  <c r="CW230" i="40"/>
  <c r="CX230" i="40" s="1"/>
  <c r="BZ230" i="40"/>
  <c r="CW223" i="40"/>
  <c r="CX223" i="40" s="1"/>
  <c r="BZ223" i="40"/>
  <c r="BB200" i="40"/>
  <c r="BY200" i="40"/>
  <c r="CW130" i="40"/>
  <c r="CX130" i="40" s="1"/>
  <c r="BZ130" i="40"/>
  <c r="BZ49" i="40"/>
  <c r="CW49" i="40"/>
  <c r="CX49" i="40" s="1"/>
  <c r="CW123" i="40"/>
  <c r="CX123" i="40" s="1"/>
  <c r="BZ123" i="40"/>
  <c r="BY162" i="40"/>
  <c r="BB162" i="40"/>
  <c r="BY194" i="40"/>
  <c r="BB194" i="40"/>
  <c r="BY285" i="40"/>
  <c r="BB285" i="40"/>
  <c r="BY150" i="40"/>
  <c r="BB150" i="40"/>
  <c r="CW185" i="40"/>
  <c r="CX185" i="40" s="1"/>
  <c r="BZ185" i="40"/>
  <c r="CW207" i="40"/>
  <c r="CX207" i="40" s="1"/>
  <c r="BZ207" i="40"/>
  <c r="BY171" i="40"/>
  <c r="BB171" i="40"/>
  <c r="BZ126" i="40"/>
  <c r="CW126" i="40"/>
  <c r="CX126" i="40" s="1"/>
  <c r="CW191" i="40"/>
  <c r="CX191" i="40" s="1"/>
  <c r="BZ191" i="40"/>
  <c r="BY234" i="40"/>
  <c r="BB234" i="40"/>
  <c r="CW75" i="40"/>
  <c r="CX75" i="40" s="1"/>
  <c r="BZ75" i="40"/>
  <c r="CW78" i="40"/>
  <c r="CX78" i="40" s="1"/>
  <c r="BZ78" i="40"/>
  <c r="BY95" i="40"/>
  <c r="BB95" i="40"/>
  <c r="BB173" i="40"/>
  <c r="BY173" i="40"/>
  <c r="BY246" i="40"/>
  <c r="BB246" i="40"/>
  <c r="CW16" i="40"/>
  <c r="CX16" i="40" s="1"/>
  <c r="BZ16" i="40"/>
  <c r="BY62" i="40"/>
  <c r="BB62" i="40"/>
  <c r="CW144" i="40"/>
  <c r="CX144" i="40" s="1"/>
  <c r="BZ144" i="40"/>
  <c r="CW159" i="40"/>
  <c r="CX159" i="40" s="1"/>
  <c r="BZ159" i="40"/>
  <c r="BY201" i="40"/>
  <c r="BB201" i="40"/>
  <c r="BY77" i="40"/>
  <c r="BB77" i="40"/>
  <c r="BZ125" i="40"/>
  <c r="CW125" i="40"/>
  <c r="CX125" i="40" s="1"/>
  <c r="BZ277" i="40"/>
  <c r="CW277" i="40"/>
  <c r="CX277" i="40" s="1"/>
  <c r="BZ9" i="40"/>
  <c r="CW9" i="40"/>
  <c r="CX9" i="40" s="1"/>
  <c r="CW111" i="40"/>
  <c r="CX111" i="40" s="1"/>
  <c r="BZ111" i="40"/>
  <c r="BZ102" i="40"/>
  <c r="CW102" i="40"/>
  <c r="CX102" i="40" s="1"/>
  <c r="BY170" i="40"/>
  <c r="BB170" i="40"/>
  <c r="BY261" i="40"/>
  <c r="BB261" i="40"/>
  <c r="BB255" i="40"/>
  <c r="BY255" i="40"/>
  <c r="BY70" i="40"/>
  <c r="BB70" i="40"/>
  <c r="BY124" i="40"/>
  <c r="BB124" i="40"/>
  <c r="BB156" i="40"/>
  <c r="BY156" i="40"/>
  <c r="BZ196" i="40"/>
  <c r="CW196" i="40"/>
  <c r="CX196" i="40" s="1"/>
  <c r="BB181" i="40"/>
  <c r="BY181" i="40"/>
  <c r="BY244" i="40"/>
  <c r="BB244" i="40"/>
  <c r="CW270" i="40"/>
  <c r="CX270" i="40" s="1"/>
  <c r="BZ270" i="40"/>
  <c r="BY87" i="40"/>
  <c r="BB87" i="40"/>
  <c r="BY33" i="40"/>
  <c r="BB33" i="40"/>
  <c r="BY97" i="40"/>
  <c r="BB97" i="40"/>
  <c r="BY24" i="40"/>
  <c r="BB24" i="40"/>
  <c r="CW96" i="40"/>
  <c r="CX96" i="40" s="1"/>
  <c r="BZ96" i="40"/>
  <c r="BY65" i="40"/>
  <c r="BB65" i="40"/>
  <c r="BY148" i="40"/>
  <c r="BB148" i="40"/>
  <c r="BB268" i="40"/>
  <c r="BY268" i="40"/>
  <c r="CW294" i="40"/>
  <c r="CX294" i="40" s="1"/>
  <c r="BZ294" i="40"/>
  <c r="CW83" i="40"/>
  <c r="CX83" i="40" s="1"/>
  <c r="BZ83" i="40"/>
  <c r="BZ73" i="40"/>
  <c r="CW73" i="40"/>
  <c r="CX73" i="40" s="1"/>
  <c r="CW202" i="40"/>
  <c r="CX202" i="40" s="1"/>
  <c r="BZ202" i="40"/>
  <c r="BY280" i="40"/>
  <c r="BB280" i="40"/>
  <c r="BY99" i="40"/>
  <c r="BB99" i="40"/>
  <c r="CW112" i="40"/>
  <c r="CX112" i="40" s="1"/>
  <c r="BZ112" i="40"/>
  <c r="BY193" i="40"/>
  <c r="BB193" i="40"/>
  <c r="CW215" i="40"/>
  <c r="CX215" i="40" s="1"/>
  <c r="BZ215" i="40"/>
  <c r="BY273" i="40"/>
  <c r="BB273" i="40"/>
  <c r="BY248" i="40"/>
  <c r="BB248" i="40"/>
  <c r="CT296" i="40"/>
  <c r="BY61" i="40"/>
  <c r="BB61" i="40"/>
  <c r="BY84" i="40"/>
  <c r="BB84" i="40"/>
  <c r="BZ118" i="40"/>
  <c r="CW118" i="40"/>
  <c r="CX118" i="40" s="1"/>
  <c r="BY221" i="40"/>
  <c r="BB221" i="40"/>
  <c r="BY183" i="40"/>
  <c r="BB183" i="40"/>
  <c r="BZ275" i="40"/>
  <c r="CW275" i="40"/>
  <c r="CX275" i="40" s="1"/>
  <c r="BY114" i="40"/>
  <c r="BB114" i="40"/>
  <c r="BY229" i="40"/>
  <c r="BB229" i="40"/>
  <c r="BY213" i="40"/>
  <c r="BB213" i="40"/>
  <c r="CW55" i="40"/>
  <c r="CX55" i="40" s="1"/>
  <c r="BZ55" i="40"/>
  <c r="CW155" i="40"/>
  <c r="CX155" i="40" s="1"/>
  <c r="BZ155" i="40"/>
  <c r="BB228" i="40"/>
  <c r="BY228" i="40"/>
  <c r="BZ281" i="40"/>
  <c r="CW281" i="40"/>
  <c r="CX281" i="40" s="1"/>
  <c r="BY37" i="40"/>
  <c r="BB37" i="40"/>
  <c r="CW113" i="40"/>
  <c r="CX113" i="40" s="1"/>
  <c r="BZ113" i="40"/>
  <c r="CW186" i="40"/>
  <c r="CX186" i="40" s="1"/>
  <c r="BZ186" i="40"/>
  <c r="CW233" i="40"/>
  <c r="CX233" i="40" s="1"/>
  <c r="BZ233" i="40"/>
  <c r="BY293" i="40"/>
  <c r="BB293" i="40"/>
  <c r="BB117" i="40"/>
  <c r="BY117" i="40"/>
  <c r="CW279" i="40"/>
  <c r="CX279" i="40" s="1"/>
  <c r="BZ279" i="40"/>
  <c r="BB290" i="40"/>
  <c r="BY290" i="40"/>
  <c r="CW14" i="40"/>
  <c r="CX14" i="40" s="1"/>
  <c r="BZ14" i="40"/>
  <c r="CW60" i="40"/>
  <c r="CX60" i="40" s="1"/>
  <c r="BZ60" i="40"/>
  <c r="CW121" i="40"/>
  <c r="CX121" i="40" s="1"/>
  <c r="BZ121" i="40"/>
  <c r="CW238" i="40"/>
  <c r="CX238" i="40" s="1"/>
  <c r="BZ238" i="40"/>
  <c r="BY25" i="40"/>
  <c r="BB25" i="40"/>
  <c r="CW71" i="40"/>
  <c r="CX71" i="40" s="1"/>
  <c r="BZ71" i="40"/>
  <c r="BY7" i="40"/>
  <c r="BB7" i="40"/>
  <c r="CW164" i="40"/>
  <c r="CX164" i="40" s="1"/>
  <c r="BZ164" i="40"/>
  <c r="BY219" i="40"/>
  <c r="BB219" i="40"/>
  <c r="BY284" i="40"/>
  <c r="BB284" i="40"/>
  <c r="CW11" i="40"/>
  <c r="CX11" i="40" s="1"/>
  <c r="BZ11" i="40"/>
  <c r="BY81" i="40"/>
  <c r="BB81" i="40"/>
  <c r="BY50" i="40"/>
  <c r="BB50" i="40"/>
  <c r="CW154" i="40"/>
  <c r="CX154" i="40" s="1"/>
  <c r="BZ154" i="40"/>
  <c r="BY165" i="40"/>
  <c r="BB165" i="40"/>
  <c r="BZ267" i="40"/>
  <c r="CW267" i="40"/>
  <c r="CX267" i="40" s="1"/>
  <c r="CW18" i="40"/>
  <c r="CX18" i="40" s="1"/>
  <c r="BZ18" i="40"/>
  <c r="BY23" i="40"/>
  <c r="BB23" i="40"/>
  <c r="CW40" i="40"/>
  <c r="CX40" i="40" s="1"/>
  <c r="BZ40" i="40"/>
  <c r="AW296" i="40"/>
  <c r="BY56" i="40"/>
  <c r="BB56" i="40"/>
  <c r="BZ152" i="40"/>
  <c r="CW152" i="40"/>
  <c r="CX152" i="40" s="1"/>
  <c r="BY227" i="40"/>
  <c r="BB227" i="40"/>
  <c r="BY69" i="40"/>
  <c r="BB69" i="40"/>
  <c r="BZ169" i="40"/>
  <c r="CW169" i="40"/>
  <c r="CX169" i="40" s="1"/>
  <c r="BY153" i="40"/>
  <c r="BB153" i="40"/>
  <c r="CW288" i="40"/>
  <c r="CX288" i="40" s="1"/>
  <c r="BZ288" i="40"/>
  <c r="CW17" i="40"/>
  <c r="CX17" i="40" s="1"/>
  <c r="BZ17" i="40"/>
  <c r="BY242" i="40"/>
  <c r="BB242" i="40"/>
  <c r="BY29" i="40"/>
  <c r="BB29" i="40"/>
  <c r="BY216" i="40"/>
  <c r="BB216" i="40"/>
  <c r="BB271" i="40"/>
  <c r="BY271" i="40"/>
  <c r="BB88" i="40"/>
  <c r="BY88" i="40"/>
  <c r="CW115" i="40"/>
  <c r="CX115" i="40" s="1"/>
  <c r="BZ115" i="40"/>
  <c r="BB149" i="40"/>
  <c r="BY149" i="40"/>
  <c r="BB203" i="40"/>
  <c r="BY203" i="40"/>
  <c r="CW249" i="40"/>
  <c r="CX249" i="40" s="1"/>
  <c r="BZ249" i="40"/>
  <c r="BY272" i="40"/>
  <c r="BB272" i="40"/>
  <c r="CW19" i="40"/>
  <c r="CX19" i="40" s="1"/>
  <c r="BZ19" i="40"/>
  <c r="CW30" i="40"/>
  <c r="CX30" i="40" s="1"/>
  <c r="BZ30" i="40"/>
  <c r="CW120" i="40"/>
  <c r="CX120" i="40" s="1"/>
  <c r="BZ120" i="40"/>
  <c r="BB109" i="40"/>
  <c r="BY109" i="40"/>
  <c r="BB141" i="40"/>
  <c r="BY141" i="40"/>
  <c r="BY236" i="40"/>
  <c r="BB236" i="40"/>
  <c r="BB220" i="40"/>
  <c r="BY220" i="40"/>
  <c r="AW55" i="39"/>
  <c r="BT55" i="39"/>
  <c r="BU150" i="39"/>
  <c r="CR150" i="39"/>
  <c r="CS150" i="39" s="1"/>
  <c r="BT52" i="39"/>
  <c r="AW52" i="39"/>
  <c r="BU165" i="39"/>
  <c r="CR165" i="39"/>
  <c r="CS165" i="39" s="1"/>
  <c r="AW98" i="39"/>
  <c r="BT98" i="39"/>
  <c r="AW288" i="39"/>
  <c r="BT288" i="39"/>
  <c r="CR204" i="39"/>
  <c r="CS204" i="39" s="1"/>
  <c r="BU204" i="39"/>
  <c r="CR257" i="39"/>
  <c r="CS257" i="39" s="1"/>
  <c r="BU257" i="39"/>
  <c r="BT82" i="39"/>
  <c r="AW82" i="39"/>
  <c r="CR45" i="39"/>
  <c r="CS45" i="39" s="1"/>
  <c r="BU45" i="39"/>
  <c r="BT197" i="39"/>
  <c r="AW197" i="39"/>
  <c r="BT202" i="39"/>
  <c r="AW202" i="39"/>
  <c r="BT217" i="39"/>
  <c r="AW217" i="39"/>
  <c r="CR200" i="39"/>
  <c r="CS200" i="39" s="1"/>
  <c r="BU200" i="39"/>
  <c r="CR31" i="39"/>
  <c r="CS31" i="39" s="1"/>
  <c r="BU31" i="39"/>
  <c r="CR164" i="39"/>
  <c r="CS164" i="39" s="1"/>
  <c r="BU164" i="39"/>
  <c r="BT207" i="39"/>
  <c r="AW207" i="39"/>
  <c r="CR272" i="39"/>
  <c r="CS272" i="39" s="1"/>
  <c r="BU272" i="39"/>
  <c r="AW39" i="39"/>
  <c r="BT39" i="39"/>
  <c r="BT94" i="39"/>
  <c r="AW94" i="39"/>
  <c r="BT172" i="39"/>
  <c r="AW172" i="39"/>
  <c r="AW12" i="39"/>
  <c r="BT12" i="39"/>
  <c r="CR149" i="39"/>
  <c r="CS149" i="39" s="1"/>
  <c r="BU149" i="39"/>
  <c r="CR135" i="39"/>
  <c r="CS135" i="39" s="1"/>
  <c r="BU135" i="39"/>
  <c r="AW28" i="39"/>
  <c r="BT28" i="39"/>
  <c r="BU73" i="39"/>
  <c r="CR73" i="39"/>
  <c r="CS73" i="39" s="1"/>
  <c r="BT196" i="39"/>
  <c r="AW196" i="39"/>
  <c r="AW158" i="39"/>
  <c r="BT158" i="39"/>
  <c r="CR281" i="39"/>
  <c r="CS281" i="39" s="1"/>
  <c r="BU281" i="39"/>
  <c r="BT75" i="39"/>
  <c r="AW75" i="39"/>
  <c r="CR106" i="39"/>
  <c r="CS106" i="39" s="1"/>
  <c r="BU106" i="39"/>
  <c r="AW161" i="39"/>
  <c r="BT161" i="39"/>
  <c r="BT259" i="39"/>
  <c r="AW259" i="39"/>
  <c r="BU34" i="39"/>
  <c r="CR34" i="39"/>
  <c r="CS34" i="39" s="1"/>
  <c r="CR87" i="39"/>
  <c r="CS87" i="39" s="1"/>
  <c r="BU87" i="39"/>
  <c r="CO295" i="39"/>
  <c r="CR60" i="39"/>
  <c r="CS60" i="39" s="1"/>
  <c r="BU60" i="39"/>
  <c r="BT78" i="39"/>
  <c r="AW78" i="39"/>
  <c r="CR83" i="39"/>
  <c r="CS83" i="39" s="1"/>
  <c r="BU83" i="39"/>
  <c r="AW93" i="39"/>
  <c r="BT93" i="39"/>
  <c r="BT168" i="39"/>
  <c r="AW168" i="39"/>
  <c r="BT221" i="39"/>
  <c r="AW221" i="39"/>
  <c r="CR169" i="39"/>
  <c r="CS169" i="39" s="1"/>
  <c r="BU169" i="39"/>
  <c r="CR64" i="39"/>
  <c r="CS64" i="39" s="1"/>
  <c r="BU64" i="39"/>
  <c r="CR182" i="39"/>
  <c r="CS182" i="39" s="1"/>
  <c r="BU182" i="39"/>
  <c r="BT40" i="39"/>
  <c r="AW40" i="39"/>
  <c r="BU273" i="39"/>
  <c r="CR273" i="39"/>
  <c r="CS273" i="39" s="1"/>
  <c r="AW188" i="39"/>
  <c r="BT188" i="39"/>
  <c r="BU261" i="39"/>
  <c r="CR261" i="39"/>
  <c r="CS261" i="39" s="1"/>
  <c r="CR7" i="39"/>
  <c r="CS7" i="39" s="1"/>
  <c r="BU7" i="39"/>
  <c r="BT46" i="39"/>
  <c r="AW46" i="39"/>
  <c r="AW167" i="39"/>
  <c r="BT167" i="39"/>
  <c r="AW173" i="39"/>
  <c r="BT173" i="39"/>
  <c r="BU22" i="39"/>
  <c r="CR22" i="39"/>
  <c r="CS22" i="39" s="1"/>
  <c r="BT122" i="39"/>
  <c r="AW122" i="39"/>
  <c r="BT242" i="39"/>
  <c r="AW242" i="39"/>
  <c r="CR37" i="39"/>
  <c r="CS37" i="39" s="1"/>
  <c r="BU37" i="39"/>
  <c r="CR23" i="39"/>
  <c r="CS23" i="39" s="1"/>
  <c r="BU23" i="39"/>
  <c r="CR84" i="39"/>
  <c r="CS84" i="39" s="1"/>
  <c r="BU84" i="39"/>
  <c r="BT70" i="39"/>
  <c r="AW70" i="39"/>
  <c r="BU116" i="39"/>
  <c r="CR116" i="39"/>
  <c r="CS116" i="39" s="1"/>
  <c r="BT216" i="39"/>
  <c r="AW216" i="39"/>
  <c r="CR56" i="39"/>
  <c r="CS56" i="39" s="1"/>
  <c r="BU56" i="39"/>
  <c r="BT72" i="39"/>
  <c r="AW72" i="39"/>
  <c r="CR124" i="39"/>
  <c r="CS124" i="39" s="1"/>
  <c r="BU124" i="39"/>
  <c r="BT166" i="39"/>
  <c r="AW166" i="39"/>
  <c r="BU43" i="39"/>
  <c r="CR43" i="39"/>
  <c r="CS43" i="39" s="1"/>
  <c r="BU10" i="39"/>
  <c r="CR10" i="39"/>
  <c r="CS10" i="39" s="1"/>
  <c r="CR129" i="39"/>
  <c r="CS129" i="39" s="1"/>
  <c r="BU129" i="39"/>
  <c r="BT108" i="39"/>
  <c r="AW108" i="39"/>
  <c r="BT157" i="39"/>
  <c r="AW157" i="39"/>
  <c r="BT179" i="39"/>
  <c r="AW179" i="39"/>
  <c r="CR247" i="39"/>
  <c r="CS247" i="39" s="1"/>
  <c r="BU247" i="39"/>
  <c r="CR220" i="39"/>
  <c r="CS220" i="39" s="1"/>
  <c r="BU220" i="39"/>
  <c r="CR99" i="39"/>
  <c r="CS99" i="39" s="1"/>
  <c r="BU99" i="39"/>
  <c r="BT92" i="39"/>
  <c r="AW92" i="39"/>
  <c r="BT138" i="39"/>
  <c r="AW138" i="39"/>
  <c r="AW148" i="39"/>
  <c r="BT148" i="39"/>
  <c r="BT264" i="39"/>
  <c r="AW264" i="39"/>
  <c r="BT80" i="39"/>
  <c r="AW80" i="39"/>
  <c r="AR295" i="39"/>
  <c r="CR141" i="39"/>
  <c r="CS141" i="39" s="1"/>
  <c r="BU141" i="39"/>
  <c r="BT240" i="39"/>
  <c r="AW240" i="39"/>
  <c r="CR123" i="39"/>
  <c r="CS123" i="39" s="1"/>
  <c r="BU123" i="39"/>
  <c r="BT103" i="39"/>
  <c r="AW103" i="39"/>
  <c r="CR143" i="39"/>
  <c r="CS143" i="39" s="1"/>
  <c r="BU143" i="39"/>
  <c r="BU203" i="39"/>
  <c r="CR203" i="39"/>
  <c r="CS203" i="39" s="1"/>
  <c r="CR109" i="39"/>
  <c r="CS109" i="39" s="1"/>
  <c r="BU109" i="39"/>
  <c r="CR267" i="39"/>
  <c r="CS267" i="39" s="1"/>
  <c r="BU267" i="39"/>
  <c r="AW244" i="39"/>
  <c r="BT244" i="39"/>
  <c r="BT91" i="39"/>
  <c r="AW91" i="39"/>
  <c r="BT144" i="39"/>
  <c r="AW144" i="39"/>
  <c r="AW6" i="39"/>
  <c r="BT6" i="39"/>
  <c r="BU205" i="39"/>
  <c r="CR205" i="39"/>
  <c r="CS205" i="39" s="1"/>
  <c r="AW201" i="39"/>
  <c r="BT201" i="39"/>
  <c r="BT26" i="39"/>
  <c r="AW26" i="39"/>
  <c r="CR263" i="39"/>
  <c r="CS263" i="39" s="1"/>
  <c r="BU263" i="39"/>
  <c r="AW219" i="39"/>
  <c r="BT219" i="39"/>
  <c r="BT291" i="39"/>
  <c r="AW291" i="39"/>
  <c r="BU260" i="39"/>
  <c r="CR260" i="39"/>
  <c r="CS260" i="39" s="1"/>
  <c r="BU27" i="39"/>
  <c r="CR27" i="39"/>
  <c r="CS27" i="39" s="1"/>
  <c r="BU133" i="39"/>
  <c r="CR133" i="39"/>
  <c r="CS133" i="39" s="1"/>
  <c r="BU210" i="39"/>
  <c r="CR210" i="39"/>
  <c r="CS210" i="39" s="1"/>
  <c r="BU248" i="39"/>
  <c r="CR248" i="39"/>
  <c r="CS248" i="39" s="1"/>
  <c r="BT41" i="39"/>
  <c r="AW41" i="39"/>
  <c r="BT100" i="39"/>
  <c r="AW100" i="39"/>
  <c r="CR5" i="39"/>
  <c r="CS5" i="39" s="1"/>
  <c r="BU5" i="39"/>
  <c r="BU16" i="39"/>
  <c r="CR16" i="39"/>
  <c r="CS16" i="39" s="1"/>
  <c r="BQ295" i="39"/>
  <c r="CR132" i="39"/>
  <c r="CS132" i="39" s="1"/>
  <c r="BU132" i="39"/>
  <c r="BU211" i="39"/>
  <c r="CR211" i="39"/>
  <c r="CS211" i="39" s="1"/>
  <c r="BT227" i="39"/>
  <c r="AW227" i="39"/>
  <c r="CR243" i="39"/>
  <c r="CS243" i="39" s="1"/>
  <c r="BU243" i="39"/>
  <c r="BT249" i="39"/>
  <c r="AW249" i="39"/>
  <c r="BT229" i="39"/>
  <c r="AW229" i="39"/>
  <c r="BT13" i="39"/>
  <c r="AW13" i="39"/>
  <c r="BT189" i="39"/>
  <c r="AW189" i="39"/>
  <c r="AW42" i="39"/>
  <c r="BT42" i="39"/>
  <c r="BT111" i="39"/>
  <c r="AW111" i="39"/>
  <c r="BU180" i="39"/>
  <c r="CR180" i="39"/>
  <c r="CS180" i="39" s="1"/>
  <c r="BU65" i="39"/>
  <c r="CR65" i="39"/>
  <c r="CS65" i="39" s="1"/>
  <c r="BT277" i="39"/>
  <c r="AW277" i="39"/>
  <c r="CR212" i="39"/>
  <c r="CS212" i="39" s="1"/>
  <c r="BU212" i="39"/>
  <c r="BT81" i="39"/>
  <c r="AW81" i="39"/>
  <c r="CR152" i="39"/>
  <c r="CS152" i="39" s="1"/>
  <c r="BU152" i="39"/>
  <c r="CR15" i="39"/>
  <c r="CS15" i="39" s="1"/>
  <c r="BU15" i="39"/>
  <c r="BT38" i="39"/>
  <c r="AW38" i="39"/>
  <c r="CR206" i="39"/>
  <c r="CS206" i="39" s="1"/>
  <c r="BU206" i="39"/>
  <c r="BU89" i="39"/>
  <c r="CR89" i="39"/>
  <c r="CS89" i="39" s="1"/>
  <c r="BT232" i="39"/>
  <c r="AW232" i="39"/>
  <c r="BT241" i="39"/>
  <c r="AW241" i="39"/>
  <c r="BU118" i="39"/>
  <c r="CR118" i="39"/>
  <c r="CS118" i="39" s="1"/>
  <c r="BT97" i="39"/>
  <c r="AW97" i="39"/>
  <c r="BT140" i="39"/>
  <c r="AW140" i="39"/>
  <c r="CR255" i="39"/>
  <c r="CS255" i="39" s="1"/>
  <c r="BU255" i="39"/>
  <c r="CR280" i="39"/>
  <c r="CS280" i="39" s="1"/>
  <c r="BU280" i="39"/>
  <c r="CR69" i="39"/>
  <c r="CS69" i="39" s="1"/>
  <c r="BU69" i="39"/>
  <c r="CR104" i="39"/>
  <c r="CS104" i="39" s="1"/>
  <c r="BU104" i="39"/>
  <c r="BT139" i="39"/>
  <c r="AW139" i="39"/>
  <c r="CR222" i="39"/>
  <c r="CS222" i="39" s="1"/>
  <c r="BU222" i="39"/>
  <c r="CR276" i="39"/>
  <c r="CS276" i="39" s="1"/>
  <c r="BU276" i="39"/>
  <c r="AW47" i="39"/>
  <c r="BT47" i="39"/>
  <c r="BT76" i="39"/>
  <c r="AW76" i="39"/>
  <c r="AW134" i="39"/>
  <c r="BT134" i="39"/>
  <c r="CR231" i="39"/>
  <c r="CS231" i="39" s="1"/>
  <c r="BU231" i="39"/>
  <c r="AW215" i="39"/>
  <c r="BT215" i="39"/>
  <c r="CR262" i="39"/>
  <c r="CS262" i="39" s="1"/>
  <c r="BU262" i="39"/>
  <c r="AW258" i="39"/>
  <c r="BT258" i="39"/>
  <c r="CR61" i="39"/>
  <c r="CS61" i="39" s="1"/>
  <c r="BU61" i="39"/>
  <c r="CR77" i="39"/>
  <c r="CS77" i="39" s="1"/>
  <c r="BU77" i="39"/>
  <c r="BU51" i="39"/>
  <c r="CR51" i="39"/>
  <c r="CS51" i="39" s="1"/>
  <c r="BT62" i="39"/>
  <c r="AW62" i="39"/>
  <c r="BT184" i="39"/>
  <c r="AW184" i="39"/>
  <c r="BU294" i="39"/>
  <c r="CR294" i="39"/>
  <c r="CS294" i="39" s="1"/>
  <c r="CR239" i="39"/>
  <c r="CS239" i="39" s="1"/>
  <c r="BU239" i="39"/>
  <c r="AW282" i="39"/>
  <c r="BT282" i="39"/>
  <c r="CR119" i="39"/>
  <c r="CS119" i="39" s="1"/>
  <c r="BU119" i="39"/>
  <c r="CR190" i="39"/>
  <c r="CS190" i="39" s="1"/>
  <c r="BU190" i="39"/>
  <c r="CR275" i="39"/>
  <c r="CS275" i="39" s="1"/>
  <c r="BU275" i="39"/>
  <c r="Y295" i="39"/>
  <c r="BU29" i="39"/>
  <c r="CR29" i="39"/>
  <c r="CS29" i="39" s="1"/>
  <c r="AW74" i="39"/>
  <c r="BT74" i="39"/>
  <c r="AW228" i="39"/>
  <c r="BT228" i="39"/>
  <c r="AW71" i="39"/>
  <c r="BT71" i="39"/>
  <c r="BT19" i="39"/>
  <c r="AW19" i="39"/>
  <c r="AW86" i="39"/>
  <c r="BT86" i="39"/>
  <c r="AW101" i="39"/>
  <c r="BT101" i="39"/>
  <c r="AW79" i="39"/>
  <c r="BT79" i="39"/>
  <c r="BT54" i="39"/>
  <c r="AW54" i="39"/>
  <c r="BT107" i="39"/>
  <c r="AW107" i="39"/>
  <c r="BT127" i="39"/>
  <c r="AW127" i="39"/>
  <c r="BT178" i="39"/>
  <c r="AW178" i="39"/>
  <c r="CR234" i="39"/>
  <c r="CS234" i="39" s="1"/>
  <c r="BU234" i="39"/>
  <c r="AW256" i="39"/>
  <c r="BT256" i="39"/>
  <c r="BT68" i="39"/>
  <c r="AW68" i="39"/>
  <c r="AW171" i="39"/>
  <c r="BT171" i="39"/>
  <c r="CR233" i="39"/>
  <c r="CS233" i="39" s="1"/>
  <c r="BU233" i="39"/>
  <c r="CR96" i="39"/>
  <c r="CS96" i="39" s="1"/>
  <c r="BU96" i="39"/>
  <c r="BT115" i="39"/>
  <c r="AW115" i="39"/>
  <c r="AW126" i="39"/>
  <c r="BT126" i="39"/>
  <c r="CR208" i="39"/>
  <c r="CS208" i="39" s="1"/>
  <c r="BU208" i="39"/>
  <c r="BU218" i="39"/>
  <c r="CR218" i="39"/>
  <c r="CS218" i="39" s="1"/>
  <c r="BT284" i="39"/>
  <c r="AW284" i="39"/>
  <c r="CR58" i="39"/>
  <c r="CS58" i="39" s="1"/>
  <c r="BU58" i="39"/>
  <c r="BT59" i="39"/>
  <c r="AW59" i="39"/>
  <c r="BT125" i="39"/>
  <c r="AW125" i="39"/>
  <c r="CR187" i="39"/>
  <c r="CS187" i="39" s="1"/>
  <c r="BU187" i="39"/>
  <c r="BT223" i="39"/>
  <c r="AW223" i="39"/>
  <c r="BT285" i="39"/>
  <c r="AW285" i="39"/>
  <c r="BU154" i="39"/>
  <c r="CR154" i="39"/>
  <c r="CS154" i="39" s="1"/>
  <c r="CR159" i="39"/>
  <c r="CS159" i="39" s="1"/>
  <c r="BU159" i="39"/>
  <c r="BT198" i="39"/>
  <c r="AW198" i="39"/>
  <c r="BT21" i="39"/>
  <c r="AW21" i="39"/>
  <c r="BT95" i="39"/>
  <c r="AW95" i="39"/>
  <c r="BU174" i="39"/>
  <c r="CR174" i="39"/>
  <c r="CS174" i="39" s="1"/>
  <c r="CR279" i="39"/>
  <c r="CS279" i="39" s="1"/>
  <c r="BU279" i="39"/>
  <c r="BT57" i="39"/>
  <c r="AW57" i="39"/>
  <c r="BT44" i="39"/>
  <c r="AW44" i="39"/>
  <c r="BT48" i="39"/>
  <c r="AW48" i="39"/>
  <c r="CR30" i="39"/>
  <c r="CS30" i="39" s="1"/>
  <c r="BU30" i="39"/>
  <c r="CR265" i="39"/>
  <c r="CS265" i="39" s="1"/>
  <c r="BU265" i="39"/>
  <c r="AW50" i="39"/>
  <c r="BT50" i="39"/>
  <c r="BT130" i="39"/>
  <c r="AW130" i="39"/>
  <c r="AW252" i="39"/>
  <c r="BT252" i="39"/>
  <c r="BT24" i="39"/>
  <c r="AW24" i="39"/>
  <c r="AW155" i="39"/>
  <c r="BT155" i="39"/>
  <c r="BT85" i="39"/>
  <c r="AW85" i="39"/>
  <c r="BU254" i="39"/>
  <c r="CR254" i="39"/>
  <c r="CS254" i="39" s="1"/>
  <c r="CR114" i="39"/>
  <c r="CS114" i="39" s="1"/>
  <c r="BU114" i="39"/>
  <c r="AW283" i="39"/>
  <c r="BT283" i="39"/>
  <c r="CR245" i="39"/>
  <c r="CS245" i="39" s="1"/>
  <c r="BU245" i="39"/>
  <c r="BU153" i="39"/>
  <c r="CR153" i="39"/>
  <c r="CS153" i="39" s="1"/>
  <c r="BT289" i="39"/>
  <c r="AW289" i="39"/>
  <c r="AW20" i="39"/>
  <c r="BT20" i="39"/>
  <c r="BS295" i="39"/>
  <c r="CQ295" i="39"/>
  <c r="BT137" i="39"/>
  <c r="AW137" i="39"/>
  <c r="BU151" i="39"/>
  <c r="CR151" i="39"/>
  <c r="CS151" i="39" s="1"/>
  <c r="CR238" i="39"/>
  <c r="CS238" i="39" s="1"/>
  <c r="BU238" i="39"/>
  <c r="BU224" i="39"/>
  <c r="CR224" i="39"/>
  <c r="CS224" i="39" s="1"/>
  <c r="CR88" i="39"/>
  <c r="CS88" i="39" s="1"/>
  <c r="BU88" i="39"/>
  <c r="CR112" i="39"/>
  <c r="CS112" i="39" s="1"/>
  <c r="BU112" i="39"/>
  <c r="CR121" i="39"/>
  <c r="CS121" i="39" s="1"/>
  <c r="BU121" i="39"/>
  <c r="BU214" i="39"/>
  <c r="CR214" i="39"/>
  <c r="CS214" i="39" s="1"/>
  <c r="BT32" i="39"/>
  <c r="AW32" i="39"/>
  <c r="CR117" i="39"/>
  <c r="CS117" i="39" s="1"/>
  <c r="BU117" i="39"/>
  <c r="BT110" i="39"/>
  <c r="AW110" i="39"/>
  <c r="AW156" i="39"/>
  <c r="BT156" i="39"/>
  <c r="BT191" i="39"/>
  <c r="AW191" i="39"/>
  <c r="BT235" i="39"/>
  <c r="AW235" i="39"/>
  <c r="AW25" i="39"/>
  <c r="BT25" i="39"/>
  <c r="BT183" i="39"/>
  <c r="AW183" i="39"/>
  <c r="BU268" i="39"/>
  <c r="CR268" i="39"/>
  <c r="CS268" i="39" s="1"/>
  <c r="BT253" i="39"/>
  <c r="AW253" i="39"/>
  <c r="BT246" i="39"/>
  <c r="AW246" i="39"/>
  <c r="AW120" i="39"/>
  <c r="BT120" i="39"/>
  <c r="AW226" i="39"/>
  <c r="BT226" i="39"/>
  <c r="BT162" i="39"/>
  <c r="AW162" i="39"/>
  <c r="AW14" i="39"/>
  <c r="BT14" i="39"/>
  <c r="CR195" i="39"/>
  <c r="CS195" i="39" s="1"/>
  <c r="BU195" i="39"/>
  <c r="CR192" i="39"/>
  <c r="CS192" i="39" s="1"/>
  <c r="BU192" i="39"/>
  <c r="BU128" i="39"/>
  <c r="CR128" i="39"/>
  <c r="CS128" i="39" s="1"/>
  <c r="BU181" i="39"/>
  <c r="CR181" i="39"/>
  <c r="CS181" i="39" s="1"/>
  <c r="CR270" i="39"/>
  <c r="CS270" i="39" s="1"/>
  <c r="BU270" i="39"/>
  <c r="CR177" i="39"/>
  <c r="CS177" i="39" s="1"/>
  <c r="BU177" i="39"/>
  <c r="CR9" i="39"/>
  <c r="CS9" i="39" s="1"/>
  <c r="BU9" i="39"/>
  <c r="BT209" i="39"/>
  <c r="AW209" i="39"/>
  <c r="BT186" i="39"/>
  <c r="AW186" i="39"/>
  <c r="BU266" i="39"/>
  <c r="CR266" i="39"/>
  <c r="CS266" i="39" s="1"/>
  <c r="CR8" i="39"/>
  <c r="CS8" i="39" s="1"/>
  <c r="BU8" i="39"/>
  <c r="BT17" i="39"/>
  <c r="AW17" i="39"/>
  <c r="AW170" i="39"/>
  <c r="BT170" i="39"/>
  <c r="AW199" i="39"/>
  <c r="BT199" i="39"/>
  <c r="AW290" i="39"/>
  <c r="BT290" i="39"/>
  <c r="BT49" i="39"/>
  <c r="AW49" i="39"/>
  <c r="AW236" i="39"/>
  <c r="BT236" i="39"/>
  <c r="CR293" i="39"/>
  <c r="CS293" i="39" s="1"/>
  <c r="BU293" i="39"/>
  <c r="AW286" i="39"/>
  <c r="BT286" i="39"/>
  <c r="BU67" i="39"/>
  <c r="CR67" i="39"/>
  <c r="CS67" i="39" s="1"/>
  <c r="CR193" i="39"/>
  <c r="CS193" i="39" s="1"/>
  <c r="BU193" i="39"/>
  <c r="CR213" i="39"/>
  <c r="CS213" i="39" s="1"/>
  <c r="BU213" i="39"/>
  <c r="AW90" i="39"/>
  <c r="BT90" i="39"/>
  <c r="BU175" i="39"/>
  <c r="CR175" i="39"/>
  <c r="CS175" i="39" s="1"/>
  <c r="BT160" i="39"/>
  <c r="AW160" i="39"/>
  <c r="BT237" i="39"/>
  <c r="AW237" i="39"/>
  <c r="BT102" i="39"/>
  <c r="AW102" i="39"/>
  <c r="BT35" i="39"/>
  <c r="AW35" i="39"/>
  <c r="BU11" i="39"/>
  <c r="CR11" i="39"/>
  <c r="CS11" i="39" s="1"/>
  <c r="BU105" i="39"/>
  <c r="CR105" i="39"/>
  <c r="CS105" i="39" s="1"/>
  <c r="CR131" i="39"/>
  <c r="CS131" i="39" s="1"/>
  <c r="BU131" i="39"/>
  <c r="CR142" i="39"/>
  <c r="CS142" i="39" s="1"/>
  <c r="BU142" i="39"/>
  <c r="CR194" i="39"/>
  <c r="CS194" i="39" s="1"/>
  <c r="BU194" i="39"/>
  <c r="CR287" i="39"/>
  <c r="CS287" i="39" s="1"/>
  <c r="BU287" i="39"/>
  <c r="AW278" i="39"/>
  <c r="BT278" i="39"/>
  <c r="BU250" i="39"/>
  <c r="AW63" i="39"/>
  <c r="BT63" i="39"/>
  <c r="BT113" i="39"/>
  <c r="AW113" i="39"/>
  <c r="BT136" i="39"/>
  <c r="AW136" i="39"/>
  <c r="BT163" i="39"/>
  <c r="AW163" i="39"/>
  <c r="CR185" i="39"/>
  <c r="CS185" i="39" s="1"/>
  <c r="BU185" i="39"/>
  <c r="CR225" i="39"/>
  <c r="CS225" i="39" s="1"/>
  <c r="BU225" i="39"/>
  <c r="CR271" i="39"/>
  <c r="CS271" i="39" s="1"/>
  <c r="BU271" i="39"/>
  <c r="BV12" i="42" l="1"/>
  <c r="CS271" i="42"/>
  <c r="CT271" i="42" s="1"/>
  <c r="BV124" i="42"/>
  <c r="CS124" i="42"/>
  <c r="CT124" i="42" s="1"/>
  <c r="CS107" i="42"/>
  <c r="CT107" i="42" s="1"/>
  <c r="CS203" i="42"/>
  <c r="CT203" i="42" s="1"/>
  <c r="BV257" i="42"/>
  <c r="CS257" i="42"/>
  <c r="CT257" i="42" s="1"/>
  <c r="BV100" i="42"/>
  <c r="CS100" i="42"/>
  <c r="CT100" i="42" s="1"/>
  <c r="BV249" i="42"/>
  <c r="BV19" i="42"/>
  <c r="CS19" i="42"/>
  <c r="CT19" i="42" s="1"/>
  <c r="CS149" i="42"/>
  <c r="CT149" i="42" s="1"/>
  <c r="BV149" i="42"/>
  <c r="CS242" i="42"/>
  <c r="CT242" i="42" s="1"/>
  <c r="BV242" i="42"/>
  <c r="BV54" i="42"/>
  <c r="CS54" i="42"/>
  <c r="CT54" i="42" s="1"/>
  <c r="BV240" i="42"/>
  <c r="BV79" i="42"/>
  <c r="CS79" i="42"/>
  <c r="CT79" i="42" s="1"/>
  <c r="BV38" i="42"/>
  <c r="CS38" i="42"/>
  <c r="CT38" i="42" s="1"/>
  <c r="BV13" i="42"/>
  <c r="CS13" i="42"/>
  <c r="CT13" i="42" s="1"/>
  <c r="CS239" i="42"/>
  <c r="CT239" i="42" s="1"/>
  <c r="BV17" i="42"/>
  <c r="CS17" i="42"/>
  <c r="CT17" i="42" s="1"/>
  <c r="BV67" i="42"/>
  <c r="CS67" i="42"/>
  <c r="CT67" i="42" s="1"/>
  <c r="BV182" i="42"/>
  <c r="CS182" i="42"/>
  <c r="CT182" i="42" s="1"/>
  <c r="BV165" i="42"/>
  <c r="CS165" i="42"/>
  <c r="CT165" i="42" s="1"/>
  <c r="CS18" i="42"/>
  <c r="CT18" i="42" s="1"/>
  <c r="BV18" i="42"/>
  <c r="BV247" i="42"/>
  <c r="CS247" i="42"/>
  <c r="CT247" i="42" s="1"/>
  <c r="CS108" i="42"/>
  <c r="CT108" i="42" s="1"/>
  <c r="BV108" i="42"/>
  <c r="BV205" i="42"/>
  <c r="CS205" i="42"/>
  <c r="CT205" i="42" s="1"/>
  <c r="CS73" i="42"/>
  <c r="CT73" i="42" s="1"/>
  <c r="BV73" i="42"/>
  <c r="BV246" i="42"/>
  <c r="BV201" i="42"/>
  <c r="CS201" i="42"/>
  <c r="CT201" i="42" s="1"/>
  <c r="BV190" i="42"/>
  <c r="CS190" i="42"/>
  <c r="CT190" i="42" s="1"/>
  <c r="BV179" i="42"/>
  <c r="CS179" i="42"/>
  <c r="CT179" i="42" s="1"/>
  <c r="BV178" i="42"/>
  <c r="CS178" i="42"/>
  <c r="CT178" i="42" s="1"/>
  <c r="BV242" i="41"/>
  <c r="CS242" i="41"/>
  <c r="CT242" i="41" s="1"/>
  <c r="BV263" i="41"/>
  <c r="BV92" i="41"/>
  <c r="BV46" i="41"/>
  <c r="CS46" i="41"/>
  <c r="CT46" i="41" s="1"/>
  <c r="CS208" i="41"/>
  <c r="CT208" i="41" s="1"/>
  <c r="BV62" i="41"/>
  <c r="CS62" i="41"/>
  <c r="CT62" i="41" s="1"/>
  <c r="CS239" i="41"/>
  <c r="CT239" i="41" s="1"/>
  <c r="CS95" i="41"/>
  <c r="CT95" i="41" s="1"/>
  <c r="CS139" i="41"/>
  <c r="CT139" i="41" s="1"/>
  <c r="CS198" i="41"/>
  <c r="CT198" i="41" s="1"/>
  <c r="CS273" i="41"/>
  <c r="CT273" i="41" s="1"/>
  <c r="CS196" i="41"/>
  <c r="CT196" i="41" s="1"/>
  <c r="CS106" i="41"/>
  <c r="CT106" i="41" s="1"/>
  <c r="CS210" i="41"/>
  <c r="CT210" i="41" s="1"/>
  <c r="CS127" i="41"/>
  <c r="CT127" i="41" s="1"/>
  <c r="BV247" i="41"/>
  <c r="CS11" i="41"/>
  <c r="CT11" i="41" s="1"/>
  <c r="BV268" i="41"/>
  <c r="CS268" i="41"/>
  <c r="CT268" i="41" s="1"/>
  <c r="CS194" i="41"/>
  <c r="CT194" i="41" s="1"/>
  <c r="BV194" i="41"/>
  <c r="BV178" i="41"/>
  <c r="CS178" i="41"/>
  <c r="CT178" i="41" s="1"/>
  <c r="BV179" i="41"/>
  <c r="CS179" i="41"/>
  <c r="CT179" i="41" s="1"/>
  <c r="BV128" i="41"/>
  <c r="BV40" i="41"/>
  <c r="CS40" i="41"/>
  <c r="CT40" i="41" s="1"/>
  <c r="CS206" i="41"/>
  <c r="CT206" i="41" s="1"/>
  <c r="BV206" i="41"/>
  <c r="BV28" i="41"/>
  <c r="BV107" i="41"/>
  <c r="CS107" i="41"/>
  <c r="CT107" i="41" s="1"/>
  <c r="BV252" i="41"/>
  <c r="CS252" i="41"/>
  <c r="CT252" i="41" s="1"/>
  <c r="BV22" i="41"/>
  <c r="CS22" i="41"/>
  <c r="CT22" i="41" s="1"/>
  <c r="BV170" i="41"/>
  <c r="CS170" i="41"/>
  <c r="CT170" i="41" s="1"/>
  <c r="CS150" i="41"/>
  <c r="CT150" i="41" s="1"/>
  <c r="BV37" i="41"/>
  <c r="CS37" i="41"/>
  <c r="CT37" i="41" s="1"/>
  <c r="BV23" i="41"/>
  <c r="CS23" i="41"/>
  <c r="CT23" i="41" s="1"/>
  <c r="CW98" i="40"/>
  <c r="CX98" i="40" s="1"/>
  <c r="BZ98" i="40"/>
  <c r="BZ289" i="40"/>
  <c r="CW289" i="40"/>
  <c r="CX289" i="40" s="1"/>
  <c r="BZ240" i="40"/>
  <c r="CW240" i="40"/>
  <c r="CX240" i="40" s="1"/>
  <c r="BU66" i="39"/>
  <c r="CR147" i="39"/>
  <c r="CS147" i="39" s="1"/>
  <c r="BU251" i="39"/>
  <c r="CR18" i="39"/>
  <c r="CS18" i="39" s="1"/>
  <c r="BU18" i="39"/>
  <c r="CR146" i="39"/>
  <c r="CS146" i="39" s="1"/>
  <c r="BU146" i="39"/>
  <c r="CR292" i="39"/>
  <c r="CS292" i="39" s="1"/>
  <c r="BU292" i="39"/>
  <c r="BU274" i="39"/>
  <c r="CR274" i="39"/>
  <c r="CS274" i="39" s="1"/>
  <c r="BV37" i="42"/>
  <c r="CS37" i="42"/>
  <c r="CT37" i="42" s="1"/>
  <c r="BV237" i="42"/>
  <c r="CS237" i="42"/>
  <c r="CT237" i="42" s="1"/>
  <c r="BV90" i="42"/>
  <c r="CS90" i="42"/>
  <c r="CT90" i="42" s="1"/>
  <c r="BV198" i="42"/>
  <c r="CS198" i="42"/>
  <c r="CT198" i="42" s="1"/>
  <c r="CS77" i="42"/>
  <c r="CT77" i="42" s="1"/>
  <c r="BV77" i="42"/>
  <c r="BV259" i="42"/>
  <c r="CS259" i="42"/>
  <c r="CT259" i="42" s="1"/>
  <c r="BV185" i="42"/>
  <c r="CS185" i="42"/>
  <c r="CT185" i="42" s="1"/>
  <c r="BV99" i="42"/>
  <c r="CS99" i="42"/>
  <c r="CT99" i="42" s="1"/>
  <c r="BV102" i="42"/>
  <c r="CS102" i="42"/>
  <c r="CT102" i="42" s="1"/>
  <c r="BV94" i="42"/>
  <c r="CS94" i="42"/>
  <c r="CT94" i="42" s="1"/>
  <c r="BV273" i="42"/>
  <c r="CS273" i="42"/>
  <c r="CT273" i="42" s="1"/>
  <c r="BV150" i="42"/>
  <c r="CS150" i="42"/>
  <c r="CT150" i="42" s="1"/>
  <c r="BV162" i="42"/>
  <c r="CS162" i="42"/>
  <c r="CT162" i="42" s="1"/>
  <c r="BV132" i="42"/>
  <c r="CS132" i="42"/>
  <c r="CT132" i="42" s="1"/>
  <c r="BV244" i="42"/>
  <c r="CS244" i="42"/>
  <c r="CT244" i="42" s="1"/>
  <c r="BV160" i="42"/>
  <c r="CS160" i="42"/>
  <c r="CT160" i="42" s="1"/>
  <c r="BV101" i="42"/>
  <c r="CS101" i="42"/>
  <c r="CT101" i="42" s="1"/>
  <c r="BV274" i="42"/>
  <c r="CS274" i="42"/>
  <c r="CT274" i="42" s="1"/>
  <c r="BV173" i="42"/>
  <c r="CS173" i="42"/>
  <c r="CT173" i="42" s="1"/>
  <c r="BV128" i="42"/>
  <c r="CS128" i="42"/>
  <c r="CT128" i="42" s="1"/>
  <c r="BV70" i="42"/>
  <c r="CS70" i="42"/>
  <c r="CT70" i="42" s="1"/>
  <c r="BV65" i="42"/>
  <c r="CS65" i="42"/>
  <c r="CT65" i="42" s="1"/>
  <c r="BV156" i="42"/>
  <c r="CS156" i="42"/>
  <c r="CT156" i="42" s="1"/>
  <c r="BV261" i="42"/>
  <c r="CS261" i="42"/>
  <c r="CT261" i="42" s="1"/>
  <c r="BV25" i="42"/>
  <c r="CS25" i="42"/>
  <c r="CT25" i="42" s="1"/>
  <c r="BV106" i="42"/>
  <c r="CS106" i="42"/>
  <c r="CT106" i="42" s="1"/>
  <c r="BV258" i="42"/>
  <c r="CS258" i="42"/>
  <c r="CT258" i="42" s="1"/>
  <c r="BV217" i="42"/>
  <c r="CS217" i="42"/>
  <c r="CT217" i="42" s="1"/>
  <c r="BV48" i="42"/>
  <c r="CS48" i="42"/>
  <c r="CT48" i="42" s="1"/>
  <c r="BV125" i="42"/>
  <c r="CS125" i="42"/>
  <c r="CT125" i="42" s="1"/>
  <c r="BV264" i="42"/>
  <c r="CS264" i="42"/>
  <c r="CT264" i="42" s="1"/>
  <c r="BV212" i="42"/>
  <c r="CS212" i="42"/>
  <c r="CT212" i="42" s="1"/>
  <c r="BV265" i="42"/>
  <c r="CS265" i="42"/>
  <c r="CT265" i="42" s="1"/>
  <c r="BV69" i="42"/>
  <c r="CS69" i="42"/>
  <c r="CT69" i="42" s="1"/>
  <c r="BV216" i="42"/>
  <c r="CS216" i="42"/>
  <c r="CT216" i="42" s="1"/>
  <c r="BV206" i="42"/>
  <c r="CS206" i="42"/>
  <c r="CT206" i="42" s="1"/>
  <c r="BV111" i="42"/>
  <c r="CS111" i="42"/>
  <c r="CT111" i="42" s="1"/>
  <c r="BV117" i="42"/>
  <c r="CS117" i="42"/>
  <c r="CT117" i="42" s="1"/>
  <c r="BV45" i="42"/>
  <c r="CS45" i="42"/>
  <c r="CT45" i="42" s="1"/>
  <c r="BV74" i="42"/>
  <c r="CS74" i="42"/>
  <c r="CT74" i="42" s="1"/>
  <c r="BV63" i="42"/>
  <c r="CS63" i="42"/>
  <c r="CT63" i="42" s="1"/>
  <c r="BV89" i="42"/>
  <c r="CS89" i="42"/>
  <c r="CT89" i="42" s="1"/>
  <c r="BV192" i="42"/>
  <c r="CS192" i="42"/>
  <c r="CT192" i="42" s="1"/>
  <c r="BV43" i="42"/>
  <c r="CS43" i="42"/>
  <c r="CT43" i="42" s="1"/>
  <c r="BV51" i="42"/>
  <c r="CS51" i="42"/>
  <c r="CT51" i="42" s="1"/>
  <c r="BV236" i="42"/>
  <c r="CS236" i="42"/>
  <c r="CT236" i="42" s="1"/>
  <c r="BV232" i="42"/>
  <c r="CS232" i="42"/>
  <c r="CT232" i="42" s="1"/>
  <c r="BV143" i="42"/>
  <c r="CS143" i="42"/>
  <c r="CT143" i="42" s="1"/>
  <c r="BV196" i="42"/>
  <c r="CS196" i="42"/>
  <c r="CT196" i="42" s="1"/>
  <c r="BV9" i="42"/>
  <c r="CS9" i="42"/>
  <c r="CT9" i="42" s="1"/>
  <c r="BV83" i="42"/>
  <c r="CS83" i="42"/>
  <c r="CT83" i="42" s="1"/>
  <c r="BV180" i="42"/>
  <c r="CS180" i="42"/>
  <c r="CT180" i="42" s="1"/>
  <c r="BV98" i="42"/>
  <c r="CS98" i="42"/>
  <c r="CT98" i="42" s="1"/>
  <c r="BV159" i="42"/>
  <c r="CS159" i="42"/>
  <c r="CT159" i="42" s="1"/>
  <c r="BV188" i="42"/>
  <c r="CS188" i="42"/>
  <c r="CT188" i="42" s="1"/>
  <c r="BV14" i="42"/>
  <c r="CS14" i="42"/>
  <c r="CT14" i="42" s="1"/>
  <c r="BV231" i="42"/>
  <c r="CS231" i="42"/>
  <c r="CT231" i="42" s="1"/>
  <c r="BV230" i="42"/>
  <c r="CS230" i="42"/>
  <c r="CT230" i="42" s="1"/>
  <c r="BV140" i="42"/>
  <c r="CS140" i="42"/>
  <c r="CT140" i="42" s="1"/>
  <c r="BV127" i="42"/>
  <c r="CS127" i="42"/>
  <c r="CT127" i="42" s="1"/>
  <c r="BV36" i="42"/>
  <c r="CS36" i="42"/>
  <c r="CT36" i="42" s="1"/>
  <c r="BV275" i="42"/>
  <c r="CS275" i="42"/>
  <c r="CT275" i="42" s="1"/>
  <c r="BV129" i="42"/>
  <c r="CS129" i="42"/>
  <c r="CT129" i="42" s="1"/>
  <c r="BV172" i="42"/>
  <c r="CS172" i="42"/>
  <c r="CT172" i="42" s="1"/>
  <c r="BV248" i="42"/>
  <c r="CS248" i="42"/>
  <c r="CT248" i="42" s="1"/>
  <c r="BV136" i="42"/>
  <c r="CS136" i="42"/>
  <c r="CT136" i="42" s="1"/>
  <c r="BV151" i="42"/>
  <c r="CS151" i="42"/>
  <c r="CT151" i="42" s="1"/>
  <c r="BV29" i="42"/>
  <c r="CS29" i="42"/>
  <c r="CT29" i="42" s="1"/>
  <c r="BV209" i="42"/>
  <c r="CS209" i="42"/>
  <c r="CT209" i="42" s="1"/>
  <c r="BV95" i="42"/>
  <c r="CS95" i="42"/>
  <c r="CT95" i="42" s="1"/>
  <c r="BV161" i="42"/>
  <c r="CS161" i="42"/>
  <c r="CT161" i="42" s="1"/>
  <c r="BV253" i="42"/>
  <c r="CS253" i="42"/>
  <c r="CT253" i="42" s="1"/>
  <c r="BV210" i="42"/>
  <c r="CS210" i="42"/>
  <c r="CT210" i="42" s="1"/>
  <c r="BV50" i="42"/>
  <c r="CS50" i="42"/>
  <c r="CT50" i="42" s="1"/>
  <c r="BV115" i="42"/>
  <c r="CS115" i="42"/>
  <c r="CT115" i="42" s="1"/>
  <c r="BV166" i="42"/>
  <c r="CS166" i="42"/>
  <c r="CT166" i="42" s="1"/>
  <c r="BV86" i="42"/>
  <c r="CS86" i="42"/>
  <c r="CT86" i="42" s="1"/>
  <c r="BV122" i="42"/>
  <c r="CS122" i="42"/>
  <c r="CT122" i="42" s="1"/>
  <c r="BV61" i="42"/>
  <c r="CS61" i="42"/>
  <c r="CT61" i="42" s="1"/>
  <c r="BV97" i="42"/>
  <c r="CS97" i="42"/>
  <c r="CT97" i="42" s="1"/>
  <c r="BV158" i="42"/>
  <c r="CS158" i="42"/>
  <c r="CT158" i="42" s="1"/>
  <c r="BV31" i="42"/>
  <c r="CS31" i="42"/>
  <c r="CT31" i="42" s="1"/>
  <c r="BV229" i="42"/>
  <c r="CS229" i="42"/>
  <c r="CT229" i="42" s="1"/>
  <c r="BV56" i="42"/>
  <c r="CS56" i="42"/>
  <c r="CT56" i="42" s="1"/>
  <c r="BV189" i="42"/>
  <c r="CS189" i="42"/>
  <c r="CT189" i="42" s="1"/>
  <c r="BV32" i="42"/>
  <c r="CS32" i="42"/>
  <c r="CT32" i="42" s="1"/>
  <c r="BV194" i="42"/>
  <c r="CS194" i="42"/>
  <c r="CT194" i="42" s="1"/>
  <c r="BV53" i="42"/>
  <c r="CS53" i="42"/>
  <c r="CT53" i="42" s="1"/>
  <c r="BV245" i="42"/>
  <c r="CS245" i="42"/>
  <c r="CT245" i="42" s="1"/>
  <c r="BV22" i="42"/>
  <c r="CS22" i="42"/>
  <c r="CT22" i="42" s="1"/>
  <c r="BV87" i="42"/>
  <c r="CS87" i="42"/>
  <c r="CT87" i="42" s="1"/>
  <c r="BV144" i="42"/>
  <c r="CS144" i="42"/>
  <c r="CT144" i="42" s="1"/>
  <c r="BV187" i="42"/>
  <c r="CS187" i="42"/>
  <c r="CT187" i="42" s="1"/>
  <c r="BV126" i="42"/>
  <c r="CS126" i="42"/>
  <c r="CT126" i="42" s="1"/>
  <c r="BV35" i="42"/>
  <c r="CS35" i="42"/>
  <c r="CT35" i="42" s="1"/>
  <c r="BV137" i="42"/>
  <c r="CS137" i="42"/>
  <c r="CT137" i="42" s="1"/>
  <c r="BV256" i="42"/>
  <c r="CS256" i="42"/>
  <c r="CT256" i="42" s="1"/>
  <c r="BV208" i="42"/>
  <c r="CS208" i="42"/>
  <c r="CT208" i="42" s="1"/>
  <c r="BV280" i="42"/>
  <c r="CS280" i="42"/>
  <c r="CT280" i="42" s="1"/>
  <c r="BV39" i="42"/>
  <c r="CS39" i="42"/>
  <c r="CT39" i="42" s="1"/>
  <c r="BV103" i="42"/>
  <c r="CS103" i="42"/>
  <c r="CT103" i="42" s="1"/>
  <c r="BV222" i="42"/>
  <c r="CS222" i="42"/>
  <c r="CT222" i="42" s="1"/>
  <c r="BV49" i="42"/>
  <c r="CS49" i="42"/>
  <c r="CT49" i="42" s="1"/>
  <c r="BV47" i="42"/>
  <c r="CS47" i="42"/>
  <c r="CT47" i="42" s="1"/>
  <c r="BV80" i="42"/>
  <c r="CS80" i="42"/>
  <c r="CT80" i="42" s="1"/>
  <c r="BV219" i="42"/>
  <c r="CS219" i="42"/>
  <c r="CT219" i="42" s="1"/>
  <c r="BV7" i="42"/>
  <c r="CS7" i="42"/>
  <c r="CT7" i="42" s="1"/>
  <c r="BV168" i="42"/>
  <c r="CS168" i="42"/>
  <c r="CT168" i="42" s="1"/>
  <c r="BV78" i="42"/>
  <c r="CS78" i="42"/>
  <c r="CT78" i="42" s="1"/>
  <c r="BV64" i="42"/>
  <c r="CS64" i="42"/>
  <c r="CT64" i="42" s="1"/>
  <c r="BV81" i="42"/>
  <c r="CS81" i="42"/>
  <c r="CT81" i="42" s="1"/>
  <c r="BV5" i="42"/>
  <c r="CS5" i="42"/>
  <c r="CT5" i="42" s="1"/>
  <c r="BV104" i="42"/>
  <c r="CS104" i="42"/>
  <c r="CT104" i="42" s="1"/>
  <c r="BV260" i="42"/>
  <c r="CS260" i="42"/>
  <c r="CT260" i="42" s="1"/>
  <c r="BV277" i="42"/>
  <c r="CS277" i="42"/>
  <c r="CT277" i="42" s="1"/>
  <c r="BV27" i="42"/>
  <c r="CS27" i="42"/>
  <c r="CT27" i="42" s="1"/>
  <c r="BV241" i="42"/>
  <c r="CS241" i="42"/>
  <c r="CT241" i="42" s="1"/>
  <c r="BV268" i="42"/>
  <c r="CS268" i="42"/>
  <c r="CT268" i="42" s="1"/>
  <c r="BV267" i="42"/>
  <c r="CS267" i="42"/>
  <c r="CT267" i="42" s="1"/>
  <c r="BV255" i="42"/>
  <c r="CS255" i="42"/>
  <c r="CT255" i="42" s="1"/>
  <c r="BV75" i="42"/>
  <c r="CS75" i="42"/>
  <c r="CT75" i="42" s="1"/>
  <c r="BV177" i="42"/>
  <c r="CS177" i="42"/>
  <c r="CT177" i="42" s="1"/>
  <c r="BV119" i="42"/>
  <c r="CS119" i="42"/>
  <c r="CT119" i="42" s="1"/>
  <c r="BV142" i="42"/>
  <c r="CS142" i="42"/>
  <c r="CT142" i="42" s="1"/>
  <c r="BV163" i="42"/>
  <c r="CS163" i="42"/>
  <c r="CT163" i="42" s="1"/>
  <c r="BV88" i="42"/>
  <c r="CS88" i="42"/>
  <c r="CT88" i="42" s="1"/>
  <c r="CS40" i="42"/>
  <c r="CT40" i="42" s="1"/>
  <c r="BV40" i="42"/>
  <c r="BV250" i="42"/>
  <c r="CS250" i="42"/>
  <c r="CT250" i="42" s="1"/>
  <c r="BV276" i="42"/>
  <c r="CS276" i="42"/>
  <c r="CT276" i="42" s="1"/>
  <c r="BV110" i="42"/>
  <c r="CS110" i="42"/>
  <c r="CT110" i="42" s="1"/>
  <c r="BV170" i="42"/>
  <c r="CS170" i="42"/>
  <c r="CT170" i="42" s="1"/>
  <c r="BV72" i="42"/>
  <c r="CS72" i="42"/>
  <c r="CT72" i="42" s="1"/>
  <c r="BV186" i="42"/>
  <c r="CS186" i="42"/>
  <c r="CT186" i="42" s="1"/>
  <c r="BV21" i="42"/>
  <c r="CS21" i="42"/>
  <c r="CT21" i="42" s="1"/>
  <c r="BV225" i="42"/>
  <c r="CS225" i="42"/>
  <c r="CT225" i="42" s="1"/>
  <c r="BV41" i="42"/>
  <c r="CS41" i="42"/>
  <c r="CT41" i="42" s="1"/>
  <c r="BV195" i="42"/>
  <c r="CS195" i="42"/>
  <c r="CT195" i="42" s="1"/>
  <c r="BV211" i="42"/>
  <c r="CS211" i="42"/>
  <c r="CT211" i="42" s="1"/>
  <c r="BV167" i="42"/>
  <c r="CS167" i="42"/>
  <c r="CT167" i="42" s="1"/>
  <c r="BV263" i="42"/>
  <c r="CS263" i="42"/>
  <c r="CT263" i="42" s="1"/>
  <c r="BV44" i="42"/>
  <c r="CS44" i="42"/>
  <c r="CT44" i="42" s="1"/>
  <c r="BV141" i="42"/>
  <c r="CS141" i="42"/>
  <c r="CT141" i="42" s="1"/>
  <c r="BV270" i="42"/>
  <c r="CS270" i="42"/>
  <c r="CT270" i="42" s="1"/>
  <c r="BV278" i="42"/>
  <c r="CS278" i="42"/>
  <c r="CT278" i="42" s="1"/>
  <c r="BV202" i="42"/>
  <c r="CS202" i="42"/>
  <c r="CT202" i="42" s="1"/>
  <c r="BV181" i="42"/>
  <c r="CS181" i="42"/>
  <c r="CT181" i="42" s="1"/>
  <c r="BV96" i="42"/>
  <c r="CS96" i="42"/>
  <c r="CT96" i="42" s="1"/>
  <c r="BV227" i="42"/>
  <c r="CS227" i="42"/>
  <c r="CT227" i="42" s="1"/>
  <c r="BV152" i="42"/>
  <c r="CS152" i="42"/>
  <c r="CT152" i="42" s="1"/>
  <c r="BV91" i="42"/>
  <c r="CS91" i="42"/>
  <c r="CT91" i="42" s="1"/>
  <c r="BV235" i="42"/>
  <c r="CS235" i="42"/>
  <c r="CT235" i="42" s="1"/>
  <c r="BV118" i="42"/>
  <c r="CS118" i="42"/>
  <c r="CT118" i="42" s="1"/>
  <c r="AW281" i="42"/>
  <c r="AX281" i="42"/>
  <c r="BV272" i="42"/>
  <c r="CS272" i="42"/>
  <c r="CT272" i="42" s="1"/>
  <c r="BV135" i="42"/>
  <c r="CS135" i="42"/>
  <c r="CT135" i="42" s="1"/>
  <c r="BV193" i="42"/>
  <c r="CS193" i="42"/>
  <c r="CT193" i="42" s="1"/>
  <c r="BV109" i="42"/>
  <c r="CS109" i="42"/>
  <c r="CT109" i="42" s="1"/>
  <c r="BV8" i="42"/>
  <c r="CS8" i="42"/>
  <c r="CT8" i="42" s="1"/>
  <c r="BV62" i="42"/>
  <c r="CS62" i="42"/>
  <c r="CT62" i="42" s="1"/>
  <c r="BV133" i="42"/>
  <c r="CS133" i="42"/>
  <c r="CT133" i="42" s="1"/>
  <c r="BV52" i="42"/>
  <c r="CS52" i="42"/>
  <c r="CT52" i="42" s="1"/>
  <c r="BV228" i="42"/>
  <c r="CS228" i="42"/>
  <c r="CT228" i="42" s="1"/>
  <c r="BV57" i="42"/>
  <c r="CS57" i="42"/>
  <c r="CT57" i="42" s="1"/>
  <c r="BV174" i="42"/>
  <c r="CS174" i="42"/>
  <c r="CT174" i="42" s="1"/>
  <c r="BV14" i="41"/>
  <c r="CS14" i="41"/>
  <c r="CT14" i="41" s="1"/>
  <c r="BV112" i="41"/>
  <c r="CS112" i="41"/>
  <c r="CT112" i="41" s="1"/>
  <c r="BV236" i="41"/>
  <c r="CS236" i="41"/>
  <c r="CT236" i="41" s="1"/>
  <c r="BV250" i="41"/>
  <c r="CS250" i="41"/>
  <c r="CT250" i="41" s="1"/>
  <c r="BV176" i="41"/>
  <c r="CS176" i="41"/>
  <c r="CT176" i="41" s="1"/>
  <c r="BV130" i="41"/>
  <c r="CS130" i="41"/>
  <c r="CT130" i="41" s="1"/>
  <c r="BV259" i="41"/>
  <c r="CS259" i="41"/>
  <c r="CT259" i="41" s="1"/>
  <c r="BV82" i="41"/>
  <c r="CS82" i="41"/>
  <c r="CT82" i="41" s="1"/>
  <c r="BV241" i="41"/>
  <c r="CS241" i="41"/>
  <c r="CT241" i="41" s="1"/>
  <c r="BV83" i="41"/>
  <c r="CS83" i="41"/>
  <c r="CT83" i="41" s="1"/>
  <c r="BV177" i="41"/>
  <c r="CS177" i="41"/>
  <c r="CT177" i="41" s="1"/>
  <c r="BV7" i="41"/>
  <c r="CS7" i="41"/>
  <c r="CT7" i="41" s="1"/>
  <c r="BV209" i="41"/>
  <c r="CS209" i="41"/>
  <c r="CT209" i="41" s="1"/>
  <c r="BV84" i="41"/>
  <c r="CS84" i="41"/>
  <c r="CT84" i="41" s="1"/>
  <c r="BV64" i="41"/>
  <c r="CS64" i="41"/>
  <c r="CT64" i="41" s="1"/>
  <c r="BV35" i="41"/>
  <c r="CS35" i="41"/>
  <c r="CT35" i="41" s="1"/>
  <c r="BV68" i="41"/>
  <c r="CS68" i="41"/>
  <c r="CT68" i="41" s="1"/>
  <c r="BV228" i="41"/>
  <c r="CS228" i="41"/>
  <c r="CT228" i="41" s="1"/>
  <c r="BV98" i="41"/>
  <c r="CS98" i="41"/>
  <c r="CT98" i="41" s="1"/>
  <c r="BV120" i="41"/>
  <c r="CS120" i="41"/>
  <c r="CT120" i="41" s="1"/>
  <c r="BV93" i="41"/>
  <c r="CS93" i="41"/>
  <c r="CT93" i="41" s="1"/>
  <c r="BV164" i="41"/>
  <c r="CS164" i="41"/>
  <c r="CT164" i="41" s="1"/>
  <c r="BV243" i="41"/>
  <c r="CS243" i="41"/>
  <c r="CT243" i="41" s="1"/>
  <c r="BV20" i="41"/>
  <c r="CS20" i="41"/>
  <c r="CT20" i="41" s="1"/>
  <c r="BV266" i="41"/>
  <c r="CS266" i="41"/>
  <c r="CT266" i="41" s="1"/>
  <c r="BV123" i="41"/>
  <c r="CS123" i="41"/>
  <c r="CT123" i="41" s="1"/>
  <c r="BV114" i="41"/>
  <c r="CS114" i="41"/>
  <c r="CT114" i="41" s="1"/>
  <c r="BV184" i="41"/>
  <c r="CS184" i="41"/>
  <c r="CT184" i="41" s="1"/>
  <c r="BV72" i="41"/>
  <c r="CS72" i="41"/>
  <c r="CT72" i="41" s="1"/>
  <c r="BV47" i="41"/>
  <c r="CS47" i="41"/>
  <c r="CT47" i="41" s="1"/>
  <c r="BV159" i="41"/>
  <c r="CS159" i="41"/>
  <c r="CT159" i="41" s="1"/>
  <c r="BV31" i="41"/>
  <c r="CS31" i="41"/>
  <c r="CT31" i="41" s="1"/>
  <c r="BV216" i="41"/>
  <c r="CS216" i="41"/>
  <c r="CT216" i="41" s="1"/>
  <c r="BV80" i="41"/>
  <c r="CS80" i="41"/>
  <c r="CT80" i="41" s="1"/>
  <c r="BV6" i="41"/>
  <c r="CS6" i="41"/>
  <c r="CT6" i="41" s="1"/>
  <c r="BV71" i="41"/>
  <c r="CS71" i="41"/>
  <c r="CT71" i="41" s="1"/>
  <c r="BV135" i="41"/>
  <c r="CS135" i="41"/>
  <c r="CT135" i="41" s="1"/>
  <c r="BV223" i="41"/>
  <c r="CS223" i="41"/>
  <c r="CT223" i="41" s="1"/>
  <c r="BV39" i="41"/>
  <c r="CS39" i="41"/>
  <c r="CT39" i="41" s="1"/>
  <c r="BV246" i="41"/>
  <c r="CS246" i="41"/>
  <c r="CT246" i="41" s="1"/>
  <c r="BV30" i="41"/>
  <c r="CS30" i="41"/>
  <c r="CT30" i="41" s="1"/>
  <c r="BV8" i="41"/>
  <c r="CS8" i="41"/>
  <c r="CT8" i="41" s="1"/>
  <c r="BV187" i="41"/>
  <c r="CS187" i="41"/>
  <c r="CT187" i="41" s="1"/>
  <c r="BV134" i="41"/>
  <c r="CS134" i="41"/>
  <c r="CT134" i="41" s="1"/>
  <c r="BV253" i="41"/>
  <c r="CS253" i="41"/>
  <c r="CT253" i="41" s="1"/>
  <c r="BV190" i="41"/>
  <c r="CS190" i="41"/>
  <c r="CT190" i="41" s="1"/>
  <c r="BV144" i="41"/>
  <c r="CS144" i="41"/>
  <c r="CT144" i="41" s="1"/>
  <c r="BV57" i="41"/>
  <c r="CS57" i="41"/>
  <c r="CT57" i="41" s="1"/>
  <c r="BV202" i="41"/>
  <c r="CS202" i="41"/>
  <c r="CT202" i="41" s="1"/>
  <c r="BV34" i="41"/>
  <c r="CS34" i="41"/>
  <c r="CT34" i="41" s="1"/>
  <c r="BV171" i="41"/>
  <c r="CS171" i="41"/>
  <c r="CT171" i="41" s="1"/>
  <c r="BV96" i="41"/>
  <c r="CS96" i="41"/>
  <c r="CT96" i="41" s="1"/>
  <c r="BV17" i="41"/>
  <c r="CS17" i="41"/>
  <c r="CT17" i="41" s="1"/>
  <c r="BV218" i="41"/>
  <c r="CS218" i="41"/>
  <c r="CT218" i="41" s="1"/>
  <c r="BV74" i="41"/>
  <c r="CS74" i="41"/>
  <c r="CT74" i="41" s="1"/>
  <c r="BV66" i="41"/>
  <c r="CS66" i="41"/>
  <c r="CT66" i="41" s="1"/>
  <c r="BV217" i="41"/>
  <c r="CS217" i="41"/>
  <c r="CT217" i="41" s="1"/>
  <c r="BV173" i="41"/>
  <c r="CS173" i="41"/>
  <c r="CT173" i="41" s="1"/>
  <c r="BV49" i="41"/>
  <c r="CS49" i="41"/>
  <c r="CT49" i="41" s="1"/>
  <c r="BV77" i="41"/>
  <c r="CS77" i="41"/>
  <c r="CT77" i="41" s="1"/>
  <c r="BV52" i="41"/>
  <c r="CS52" i="41"/>
  <c r="CT52" i="41" s="1"/>
  <c r="BV36" i="41"/>
  <c r="CS36" i="41"/>
  <c r="CT36" i="41" s="1"/>
  <c r="BV219" i="41"/>
  <c r="CS219" i="41"/>
  <c r="CT219" i="41" s="1"/>
  <c r="AW279" i="41"/>
  <c r="AX279" i="41"/>
  <c r="BV90" i="41"/>
  <c r="CS90" i="41"/>
  <c r="CT90" i="41" s="1"/>
  <c r="BV261" i="41"/>
  <c r="CS261" i="41"/>
  <c r="CT261" i="41" s="1"/>
  <c r="BV197" i="41"/>
  <c r="CS197" i="41"/>
  <c r="CT197" i="41" s="1"/>
  <c r="BV155" i="41"/>
  <c r="CS155" i="41"/>
  <c r="CT155" i="41" s="1"/>
  <c r="BV204" i="41"/>
  <c r="CS204" i="41"/>
  <c r="CT204" i="41" s="1"/>
  <c r="BV125" i="41"/>
  <c r="CS125" i="41"/>
  <c r="CT125" i="41" s="1"/>
  <c r="BV182" i="41"/>
  <c r="CS182" i="41"/>
  <c r="CT182" i="41" s="1"/>
  <c r="BV137" i="41"/>
  <c r="CS137" i="41"/>
  <c r="CT137" i="41" s="1"/>
  <c r="BV205" i="41"/>
  <c r="CS205" i="41"/>
  <c r="CT205" i="41" s="1"/>
  <c r="BV189" i="41"/>
  <c r="CS189" i="41"/>
  <c r="CT189" i="41" s="1"/>
  <c r="BV142" i="41"/>
  <c r="CS142" i="41"/>
  <c r="CT142" i="41" s="1"/>
  <c r="BV88" i="41"/>
  <c r="CS88" i="41"/>
  <c r="CT88" i="41" s="1"/>
  <c r="BV104" i="41"/>
  <c r="CS104" i="41"/>
  <c r="CT104" i="41" s="1"/>
  <c r="BV69" i="41"/>
  <c r="CS69" i="41"/>
  <c r="CT69" i="41" s="1"/>
  <c r="BV103" i="41"/>
  <c r="CS103" i="41"/>
  <c r="CT103" i="41" s="1"/>
  <c r="BV118" i="41"/>
  <c r="CS118" i="41"/>
  <c r="CT118" i="41" s="1"/>
  <c r="BV153" i="41"/>
  <c r="CS153" i="41"/>
  <c r="CT153" i="41" s="1"/>
  <c r="BV91" i="41"/>
  <c r="CS91" i="41"/>
  <c r="CT91" i="41" s="1"/>
  <c r="BV276" i="41"/>
  <c r="CS276" i="41"/>
  <c r="CT276" i="41" s="1"/>
  <c r="BV151" i="41"/>
  <c r="CS151" i="41"/>
  <c r="CT151" i="41" s="1"/>
  <c r="BV156" i="41"/>
  <c r="CS156" i="41"/>
  <c r="CT156" i="41" s="1"/>
  <c r="BV221" i="41"/>
  <c r="CS221" i="41"/>
  <c r="CT221" i="41" s="1"/>
  <c r="BV168" i="41"/>
  <c r="CS168" i="41"/>
  <c r="CT168" i="41" s="1"/>
  <c r="BV13" i="41"/>
  <c r="CS13" i="41"/>
  <c r="CT13" i="41" s="1"/>
  <c r="BV214" i="41"/>
  <c r="CS214" i="41"/>
  <c r="CT214" i="41" s="1"/>
  <c r="BV9" i="41"/>
  <c r="CS9" i="41"/>
  <c r="CT9" i="41" s="1"/>
  <c r="BV25" i="41"/>
  <c r="CS25" i="41"/>
  <c r="CT25" i="41" s="1"/>
  <c r="BV256" i="41"/>
  <c r="CS256" i="41"/>
  <c r="CT256" i="41" s="1"/>
  <c r="BV12" i="41"/>
  <c r="CS12" i="41"/>
  <c r="CT12" i="41" s="1"/>
  <c r="BV115" i="41"/>
  <c r="CS115" i="41"/>
  <c r="CT115" i="41" s="1"/>
  <c r="BV121" i="41"/>
  <c r="CS121" i="41"/>
  <c r="CT121" i="41" s="1"/>
  <c r="BV195" i="41"/>
  <c r="CS195" i="41"/>
  <c r="CT195" i="41" s="1"/>
  <c r="BV188" i="41"/>
  <c r="CS188" i="41"/>
  <c r="CT188" i="41" s="1"/>
  <c r="BV19" i="41"/>
  <c r="CS19" i="41"/>
  <c r="CT19" i="41" s="1"/>
  <c r="BV231" i="41"/>
  <c r="CS231" i="41"/>
  <c r="CT231" i="41" s="1"/>
  <c r="BV200" i="41"/>
  <c r="CS200" i="41"/>
  <c r="CT200" i="41" s="1"/>
  <c r="BV16" i="41"/>
  <c r="CS16" i="41"/>
  <c r="CT16" i="41" s="1"/>
  <c r="BV51" i="41"/>
  <c r="CS51" i="41"/>
  <c r="CT51" i="41" s="1"/>
  <c r="BV260" i="41"/>
  <c r="CS260" i="41"/>
  <c r="CT260" i="41" s="1"/>
  <c r="BV79" i="41"/>
  <c r="CS79" i="41"/>
  <c r="CT79" i="41" s="1"/>
  <c r="BV117" i="41"/>
  <c r="CS117" i="41"/>
  <c r="CT117" i="41" s="1"/>
  <c r="BV240" i="41"/>
  <c r="CS240" i="41"/>
  <c r="CT240" i="41" s="1"/>
  <c r="BV238" i="41"/>
  <c r="CS238" i="41"/>
  <c r="CT238" i="41" s="1"/>
  <c r="BV226" i="41"/>
  <c r="CS226" i="41"/>
  <c r="CT226" i="41" s="1"/>
  <c r="BV132" i="41"/>
  <c r="CS132" i="41"/>
  <c r="CT132" i="41" s="1"/>
  <c r="BV124" i="41"/>
  <c r="CS124" i="41"/>
  <c r="CT124" i="41" s="1"/>
  <c r="BV38" i="41"/>
  <c r="CS38" i="41"/>
  <c r="CT38" i="41" s="1"/>
  <c r="BV191" i="41"/>
  <c r="CS191" i="41"/>
  <c r="CT191" i="41" s="1"/>
  <c r="BV234" i="41"/>
  <c r="CS234" i="41"/>
  <c r="CT234" i="41" s="1"/>
  <c r="BV146" i="41"/>
  <c r="CS146" i="41"/>
  <c r="CT146" i="41" s="1"/>
  <c r="BV85" i="41"/>
  <c r="CS85" i="41"/>
  <c r="CT85" i="41" s="1"/>
  <c r="BV60" i="41"/>
  <c r="CS60" i="41"/>
  <c r="CT60" i="41" s="1"/>
  <c r="BV211" i="41"/>
  <c r="CS211" i="41"/>
  <c r="CT211" i="41" s="1"/>
  <c r="BV181" i="41"/>
  <c r="CS181" i="41"/>
  <c r="CT181" i="41" s="1"/>
  <c r="BV140" i="41"/>
  <c r="CS140" i="41"/>
  <c r="CT140" i="41" s="1"/>
  <c r="BV63" i="41"/>
  <c r="CS63" i="41"/>
  <c r="CT63" i="41" s="1"/>
  <c r="BV44" i="41"/>
  <c r="CS44" i="41"/>
  <c r="CT44" i="41" s="1"/>
  <c r="BV255" i="41"/>
  <c r="CS255" i="41"/>
  <c r="CT255" i="41" s="1"/>
  <c r="BV33" i="41"/>
  <c r="CS33" i="41"/>
  <c r="CT33" i="41" s="1"/>
  <c r="BV24" i="41"/>
  <c r="CS24" i="41"/>
  <c r="CT24" i="41" s="1"/>
  <c r="BV192" i="41"/>
  <c r="CS192" i="41"/>
  <c r="CT192" i="41" s="1"/>
  <c r="BV87" i="41"/>
  <c r="CS87" i="41"/>
  <c r="CT87" i="41" s="1"/>
  <c r="BV213" i="41"/>
  <c r="CS213" i="41"/>
  <c r="CT213" i="41" s="1"/>
  <c r="BV174" i="41"/>
  <c r="CS174" i="41"/>
  <c r="CT174" i="41" s="1"/>
  <c r="BV26" i="41"/>
  <c r="CS26" i="41"/>
  <c r="CT26" i="41" s="1"/>
  <c r="BV54" i="41"/>
  <c r="CS54" i="41"/>
  <c r="CT54" i="41" s="1"/>
  <c r="BV75" i="41"/>
  <c r="CS75" i="41"/>
  <c r="CT75" i="41" s="1"/>
  <c r="BV111" i="41"/>
  <c r="CS111" i="41"/>
  <c r="CT111" i="41" s="1"/>
  <c r="BV148" i="41"/>
  <c r="CS148" i="41"/>
  <c r="CT148" i="41" s="1"/>
  <c r="BV126" i="41"/>
  <c r="CS126" i="41"/>
  <c r="CT126" i="41" s="1"/>
  <c r="CW69" i="40"/>
  <c r="CX69" i="40" s="1"/>
  <c r="BZ69" i="40"/>
  <c r="CW227" i="40"/>
  <c r="CX227" i="40" s="1"/>
  <c r="BZ227" i="40"/>
  <c r="AX296" i="40"/>
  <c r="CW284" i="40"/>
  <c r="CX284" i="40" s="1"/>
  <c r="BZ284" i="40"/>
  <c r="CW7" i="40"/>
  <c r="CX7" i="40" s="1"/>
  <c r="BZ7" i="40"/>
  <c r="CW25" i="40"/>
  <c r="CX25" i="40" s="1"/>
  <c r="BZ25" i="40"/>
  <c r="BZ293" i="40"/>
  <c r="CW293" i="40"/>
  <c r="CX293" i="40" s="1"/>
  <c r="CW181" i="40"/>
  <c r="CX181" i="40" s="1"/>
  <c r="BZ181" i="40"/>
  <c r="CW200" i="40"/>
  <c r="CX200" i="40" s="1"/>
  <c r="BZ200" i="40"/>
  <c r="CW90" i="40"/>
  <c r="CX90" i="40" s="1"/>
  <c r="BZ90" i="40"/>
  <c r="CW54" i="40"/>
  <c r="CX54" i="40" s="1"/>
  <c r="BZ54" i="40"/>
  <c r="CW257" i="40"/>
  <c r="CX257" i="40" s="1"/>
  <c r="BZ257" i="40"/>
  <c r="CW5" i="40"/>
  <c r="CX5" i="40" s="1"/>
  <c r="BZ5" i="40"/>
  <c r="BZ269" i="40"/>
  <c r="CW269" i="40"/>
  <c r="CX269" i="40" s="1"/>
  <c r="CW107" i="40"/>
  <c r="CX107" i="40" s="1"/>
  <c r="BZ107" i="40"/>
  <c r="CW179" i="40"/>
  <c r="CX179" i="40" s="1"/>
  <c r="BZ179" i="40"/>
  <c r="CW209" i="40"/>
  <c r="CX209" i="40" s="1"/>
  <c r="BZ209" i="40"/>
  <c r="CW46" i="40"/>
  <c r="CX46" i="40" s="1"/>
  <c r="BZ46" i="40"/>
  <c r="BZ141" i="40"/>
  <c r="CW141" i="40"/>
  <c r="CX141" i="40" s="1"/>
  <c r="BZ248" i="40"/>
  <c r="CW248" i="40"/>
  <c r="CX248" i="40" s="1"/>
  <c r="CW87" i="40"/>
  <c r="CX87" i="40" s="1"/>
  <c r="BZ87" i="40"/>
  <c r="CW170" i="40"/>
  <c r="CX170" i="40" s="1"/>
  <c r="BZ170" i="40"/>
  <c r="BZ150" i="40"/>
  <c r="CW150" i="40"/>
  <c r="CX150" i="40" s="1"/>
  <c r="CW285" i="40"/>
  <c r="CX285" i="40" s="1"/>
  <c r="BZ285" i="40"/>
  <c r="CW35" i="40"/>
  <c r="CX35" i="40" s="1"/>
  <c r="BZ35" i="40"/>
  <c r="CW235" i="40"/>
  <c r="CX235" i="40" s="1"/>
  <c r="BZ235" i="40"/>
  <c r="CW45" i="40"/>
  <c r="CX45" i="40" s="1"/>
  <c r="BZ45" i="40"/>
  <c r="CW226" i="40"/>
  <c r="CX226" i="40" s="1"/>
  <c r="BZ226" i="40"/>
  <c r="CW163" i="40"/>
  <c r="CX163" i="40" s="1"/>
  <c r="BZ163" i="40"/>
  <c r="BZ260" i="40"/>
  <c r="CW260" i="40"/>
  <c r="CX260" i="40" s="1"/>
  <c r="CW204" i="40"/>
  <c r="CX204" i="40" s="1"/>
  <c r="BZ204" i="40"/>
  <c r="CW74" i="40"/>
  <c r="CX74" i="40" s="1"/>
  <c r="BZ74" i="40"/>
  <c r="CW232" i="40"/>
  <c r="CX232" i="40" s="1"/>
  <c r="BZ232" i="40"/>
  <c r="CW39" i="40"/>
  <c r="CX39" i="40" s="1"/>
  <c r="BZ39" i="40"/>
  <c r="BZ263" i="40"/>
  <c r="CW263" i="40"/>
  <c r="CX263" i="40" s="1"/>
  <c r="BZ236" i="40"/>
  <c r="CW236" i="40"/>
  <c r="CX236" i="40" s="1"/>
  <c r="BZ272" i="40"/>
  <c r="CW272" i="40"/>
  <c r="CX272" i="40" s="1"/>
  <c r="CW216" i="40"/>
  <c r="CX216" i="40" s="1"/>
  <c r="BZ216" i="40"/>
  <c r="CW242" i="40"/>
  <c r="CX242" i="40" s="1"/>
  <c r="BZ242" i="40"/>
  <c r="CW50" i="40"/>
  <c r="CX50" i="40" s="1"/>
  <c r="BZ50" i="40"/>
  <c r="CW219" i="40"/>
  <c r="CX219" i="40" s="1"/>
  <c r="BZ219" i="40"/>
  <c r="CW213" i="40"/>
  <c r="CX213" i="40" s="1"/>
  <c r="BZ213" i="40"/>
  <c r="BZ268" i="40"/>
  <c r="CW268" i="40"/>
  <c r="CX268" i="40" s="1"/>
  <c r="BZ255" i="40"/>
  <c r="CW255" i="40"/>
  <c r="CX255" i="40" s="1"/>
  <c r="BZ166" i="40"/>
  <c r="CW166" i="40"/>
  <c r="CX166" i="40" s="1"/>
  <c r="CW131" i="40"/>
  <c r="CX131" i="40" s="1"/>
  <c r="BZ131" i="40"/>
  <c r="BZ101" i="40"/>
  <c r="CW101" i="40"/>
  <c r="CX101" i="40" s="1"/>
  <c r="BZ132" i="40"/>
  <c r="CW132" i="40"/>
  <c r="CX132" i="40" s="1"/>
  <c r="CW218" i="40"/>
  <c r="CX218" i="40" s="1"/>
  <c r="BZ218" i="40"/>
  <c r="CW137" i="40"/>
  <c r="CX137" i="40" s="1"/>
  <c r="BZ137" i="40"/>
  <c r="CW250" i="40"/>
  <c r="CX250" i="40" s="1"/>
  <c r="BZ250" i="40"/>
  <c r="CW93" i="40"/>
  <c r="CX93" i="40" s="1"/>
  <c r="BZ93" i="40"/>
  <c r="BZ108" i="40"/>
  <c r="CW108" i="40"/>
  <c r="CX108" i="40" s="1"/>
  <c r="CW214" i="40"/>
  <c r="CX214" i="40" s="1"/>
  <c r="BZ214" i="40"/>
  <c r="CW224" i="40"/>
  <c r="CX224" i="40" s="1"/>
  <c r="BZ224" i="40"/>
  <c r="CW157" i="40"/>
  <c r="CX157" i="40" s="1"/>
  <c r="BZ157" i="40"/>
  <c r="CW21" i="40"/>
  <c r="CX21" i="40" s="1"/>
  <c r="BZ21" i="40"/>
  <c r="CW210" i="40"/>
  <c r="CX210" i="40" s="1"/>
  <c r="BZ210" i="40"/>
  <c r="CW44" i="40"/>
  <c r="CX44" i="40" s="1"/>
  <c r="BZ44" i="40"/>
  <c r="CW206" i="40"/>
  <c r="CX206" i="40" s="1"/>
  <c r="BZ206" i="40"/>
  <c r="CW34" i="40"/>
  <c r="CX34" i="40" s="1"/>
  <c r="BZ34" i="40"/>
  <c r="CW217" i="40"/>
  <c r="CX217" i="40" s="1"/>
  <c r="BZ217" i="40"/>
  <c r="BZ100" i="40"/>
  <c r="CW100" i="40"/>
  <c r="CX100" i="40" s="1"/>
  <c r="BZ109" i="40"/>
  <c r="CW109" i="40"/>
  <c r="CX109" i="40" s="1"/>
  <c r="CW88" i="40"/>
  <c r="CX88" i="40" s="1"/>
  <c r="BZ88" i="40"/>
  <c r="CW228" i="40"/>
  <c r="CX228" i="40" s="1"/>
  <c r="BZ228" i="40"/>
  <c r="CW273" i="40"/>
  <c r="CX273" i="40" s="1"/>
  <c r="BZ273" i="40"/>
  <c r="CW24" i="40"/>
  <c r="CX24" i="40" s="1"/>
  <c r="BZ24" i="40"/>
  <c r="CW70" i="40"/>
  <c r="CX70" i="40" s="1"/>
  <c r="BZ70" i="40"/>
  <c r="CW77" i="40"/>
  <c r="CX77" i="40" s="1"/>
  <c r="BZ77" i="40"/>
  <c r="BZ201" i="40"/>
  <c r="CW201" i="40"/>
  <c r="CX201" i="40" s="1"/>
  <c r="CW62" i="40"/>
  <c r="CX62" i="40" s="1"/>
  <c r="BZ62" i="40"/>
  <c r="CW95" i="40"/>
  <c r="CX95" i="40" s="1"/>
  <c r="BZ95" i="40"/>
  <c r="CW234" i="40"/>
  <c r="CX234" i="40" s="1"/>
  <c r="BZ234" i="40"/>
  <c r="CW171" i="40"/>
  <c r="CX171" i="40" s="1"/>
  <c r="BZ171" i="40"/>
  <c r="CW194" i="40"/>
  <c r="CX194" i="40" s="1"/>
  <c r="BZ194" i="40"/>
  <c r="CW53" i="40"/>
  <c r="CX53" i="40" s="1"/>
  <c r="BZ53" i="40"/>
  <c r="CW94" i="40"/>
  <c r="CX94" i="40" s="1"/>
  <c r="BZ94" i="40"/>
  <c r="CW28" i="40"/>
  <c r="CX28" i="40" s="1"/>
  <c r="BZ28" i="40"/>
  <c r="CW175" i="40"/>
  <c r="CX175" i="40" s="1"/>
  <c r="BZ175" i="40"/>
  <c r="CW12" i="40"/>
  <c r="CX12" i="40" s="1"/>
  <c r="BZ12" i="40"/>
  <c r="BZ167" i="40"/>
  <c r="CW167" i="40"/>
  <c r="CX167" i="40" s="1"/>
  <c r="CW59" i="40"/>
  <c r="CX59" i="40" s="1"/>
  <c r="BZ59" i="40"/>
  <c r="BZ276" i="40"/>
  <c r="CW276" i="40"/>
  <c r="CX276" i="40" s="1"/>
  <c r="CW252" i="40"/>
  <c r="CX252" i="40" s="1"/>
  <c r="BZ252" i="40"/>
  <c r="CW72" i="40"/>
  <c r="CX72" i="40" s="1"/>
  <c r="BZ72" i="40"/>
  <c r="CW286" i="40"/>
  <c r="CX286" i="40" s="1"/>
  <c r="BZ286" i="40"/>
  <c r="CW86" i="40"/>
  <c r="CX86" i="40" s="1"/>
  <c r="BZ86" i="40"/>
  <c r="BZ29" i="40"/>
  <c r="CW29" i="40"/>
  <c r="CX29" i="40" s="1"/>
  <c r="CW153" i="40"/>
  <c r="CX153" i="40" s="1"/>
  <c r="BZ153" i="40"/>
  <c r="CW23" i="40"/>
  <c r="CX23" i="40" s="1"/>
  <c r="BZ23" i="40"/>
  <c r="BZ81" i="40"/>
  <c r="CW81" i="40"/>
  <c r="CX81" i="40" s="1"/>
  <c r="CW37" i="40"/>
  <c r="CX37" i="40" s="1"/>
  <c r="BZ37" i="40"/>
  <c r="BZ229" i="40"/>
  <c r="CW229" i="40"/>
  <c r="CX229" i="40" s="1"/>
  <c r="BZ156" i="40"/>
  <c r="CW156" i="40"/>
  <c r="CX156" i="40" s="1"/>
  <c r="BZ259" i="40"/>
  <c r="CW259" i="40"/>
  <c r="CX259" i="40" s="1"/>
  <c r="BZ142" i="40"/>
  <c r="CW142" i="40"/>
  <c r="CX142" i="40" s="1"/>
  <c r="CW122" i="40"/>
  <c r="CX122" i="40" s="1"/>
  <c r="BZ122" i="40"/>
  <c r="BZ57" i="40"/>
  <c r="CW57" i="40"/>
  <c r="CX57" i="40" s="1"/>
  <c r="CW205" i="40"/>
  <c r="CX205" i="40" s="1"/>
  <c r="BZ205" i="40"/>
  <c r="CW106" i="40"/>
  <c r="CX106" i="40" s="1"/>
  <c r="BZ106" i="40"/>
  <c r="BZ41" i="40"/>
  <c r="CW41" i="40"/>
  <c r="CX41" i="40" s="1"/>
  <c r="CW31" i="40"/>
  <c r="CX31" i="40" s="1"/>
  <c r="BZ31" i="40"/>
  <c r="CW254" i="40"/>
  <c r="CX254" i="40" s="1"/>
  <c r="BZ254" i="40"/>
  <c r="CW203" i="40"/>
  <c r="CX203" i="40" s="1"/>
  <c r="BZ203" i="40"/>
  <c r="CW290" i="40"/>
  <c r="CX290" i="40" s="1"/>
  <c r="BZ290" i="40"/>
  <c r="BZ117" i="40"/>
  <c r="CW117" i="40"/>
  <c r="CX117" i="40" s="1"/>
  <c r="CW84" i="40"/>
  <c r="CX84" i="40" s="1"/>
  <c r="BZ84" i="40"/>
  <c r="CW99" i="40"/>
  <c r="CX99" i="40" s="1"/>
  <c r="BZ99" i="40"/>
  <c r="CW148" i="40"/>
  <c r="CX148" i="40" s="1"/>
  <c r="BZ148" i="40"/>
  <c r="CW97" i="40"/>
  <c r="CX97" i="40" s="1"/>
  <c r="BZ97" i="40"/>
  <c r="BZ261" i="40"/>
  <c r="CW261" i="40"/>
  <c r="CX261" i="40" s="1"/>
  <c r="CW246" i="40"/>
  <c r="CX246" i="40" s="1"/>
  <c r="BZ246" i="40"/>
  <c r="CW162" i="40"/>
  <c r="CX162" i="40" s="1"/>
  <c r="BZ162" i="40"/>
  <c r="BZ134" i="40"/>
  <c r="CW134" i="40"/>
  <c r="CX134" i="40" s="1"/>
  <c r="CW222" i="40"/>
  <c r="CX222" i="40" s="1"/>
  <c r="BZ222" i="40"/>
  <c r="CW187" i="40"/>
  <c r="CX187" i="40" s="1"/>
  <c r="BZ187" i="40"/>
  <c r="CW15" i="40"/>
  <c r="CX15" i="40" s="1"/>
  <c r="BZ15" i="40"/>
  <c r="BZ278" i="40"/>
  <c r="CW278" i="40"/>
  <c r="CX278" i="40" s="1"/>
  <c r="CW266" i="40"/>
  <c r="CX266" i="40" s="1"/>
  <c r="BZ266" i="40"/>
  <c r="CW139" i="40"/>
  <c r="CX139" i="40" s="1"/>
  <c r="BZ139" i="40"/>
  <c r="BZ174" i="40"/>
  <c r="CW174" i="40"/>
  <c r="CX174" i="40" s="1"/>
  <c r="BZ140" i="40"/>
  <c r="CW140" i="40"/>
  <c r="CX140" i="40" s="1"/>
  <c r="BZ182" i="40"/>
  <c r="CW182" i="40"/>
  <c r="CX182" i="40" s="1"/>
  <c r="CW47" i="40"/>
  <c r="CX47" i="40" s="1"/>
  <c r="BZ47" i="40"/>
  <c r="CW56" i="40"/>
  <c r="CX56" i="40" s="1"/>
  <c r="BZ56" i="40"/>
  <c r="CW165" i="40"/>
  <c r="CX165" i="40" s="1"/>
  <c r="BZ165" i="40"/>
  <c r="CW114" i="40"/>
  <c r="CX114" i="40" s="1"/>
  <c r="BZ114" i="40"/>
  <c r="BZ183" i="40"/>
  <c r="CW183" i="40"/>
  <c r="CX183" i="40" s="1"/>
  <c r="BZ173" i="40"/>
  <c r="CW173" i="40"/>
  <c r="CX173" i="40" s="1"/>
  <c r="CW247" i="40"/>
  <c r="CX247" i="40" s="1"/>
  <c r="BZ247" i="40"/>
  <c r="CW116" i="40"/>
  <c r="CX116" i="40" s="1"/>
  <c r="BZ116" i="40"/>
  <c r="CW253" i="40"/>
  <c r="CX253" i="40" s="1"/>
  <c r="BZ253" i="40"/>
  <c r="CW92" i="40"/>
  <c r="CX92" i="40" s="1"/>
  <c r="BZ92" i="40"/>
  <c r="CW67" i="40"/>
  <c r="CX67" i="40" s="1"/>
  <c r="BZ67" i="40"/>
  <c r="CW180" i="40"/>
  <c r="CX180" i="40" s="1"/>
  <c r="BZ180" i="40"/>
  <c r="BZ110" i="40"/>
  <c r="CW110" i="40"/>
  <c r="CX110" i="40" s="1"/>
  <c r="BA296" i="40"/>
  <c r="CW220" i="40"/>
  <c r="CX220" i="40" s="1"/>
  <c r="BZ220" i="40"/>
  <c r="BZ149" i="40"/>
  <c r="CW149" i="40"/>
  <c r="CX149" i="40" s="1"/>
  <c r="BZ271" i="40"/>
  <c r="CW271" i="40"/>
  <c r="CX271" i="40" s="1"/>
  <c r="BZ221" i="40"/>
  <c r="CW221" i="40"/>
  <c r="CX221" i="40" s="1"/>
  <c r="CW61" i="40"/>
  <c r="CX61" i="40" s="1"/>
  <c r="BZ61" i="40"/>
  <c r="CW193" i="40"/>
  <c r="CX193" i="40" s="1"/>
  <c r="BZ193" i="40"/>
  <c r="CW280" i="40"/>
  <c r="CX280" i="40" s="1"/>
  <c r="BZ280" i="40"/>
  <c r="BZ65" i="40"/>
  <c r="CW65" i="40"/>
  <c r="CX65" i="40" s="1"/>
  <c r="CW33" i="40"/>
  <c r="CX33" i="40" s="1"/>
  <c r="BZ33" i="40"/>
  <c r="CW244" i="40"/>
  <c r="CX244" i="40" s="1"/>
  <c r="BZ244" i="40"/>
  <c r="CW124" i="40"/>
  <c r="CX124" i="40" s="1"/>
  <c r="BZ124" i="40"/>
  <c r="CW188" i="40"/>
  <c r="CX188" i="40" s="1"/>
  <c r="BZ188" i="40"/>
  <c r="CW38" i="40"/>
  <c r="CX38" i="40" s="1"/>
  <c r="BZ38" i="40"/>
  <c r="CW225" i="40"/>
  <c r="CX225" i="40" s="1"/>
  <c r="BZ225" i="40"/>
  <c r="CW189" i="40"/>
  <c r="CX189" i="40" s="1"/>
  <c r="BZ189" i="40"/>
  <c r="BZ133" i="40"/>
  <c r="CW133" i="40"/>
  <c r="CX133" i="40" s="1"/>
  <c r="AD296" i="40"/>
  <c r="CW8" i="40"/>
  <c r="CX8" i="40" s="1"/>
  <c r="BZ8" i="40"/>
  <c r="CR50" i="39"/>
  <c r="CS50" i="39" s="1"/>
  <c r="BU50" i="39"/>
  <c r="BU171" i="39"/>
  <c r="CR171" i="39"/>
  <c r="CS171" i="39" s="1"/>
  <c r="CR79" i="39"/>
  <c r="CS79" i="39" s="1"/>
  <c r="BU79" i="39"/>
  <c r="BU86" i="39"/>
  <c r="CR86" i="39"/>
  <c r="CS86" i="39" s="1"/>
  <c r="BU228" i="39"/>
  <c r="CR228" i="39"/>
  <c r="CS228" i="39" s="1"/>
  <c r="BU97" i="39"/>
  <c r="CR97" i="39"/>
  <c r="CS97" i="39" s="1"/>
  <c r="BU232" i="39"/>
  <c r="CR232" i="39"/>
  <c r="CS232" i="39" s="1"/>
  <c r="CR81" i="39"/>
  <c r="CS81" i="39" s="1"/>
  <c r="BU81" i="39"/>
  <c r="CR249" i="39"/>
  <c r="CS249" i="39" s="1"/>
  <c r="BU249" i="39"/>
  <c r="BU100" i="39"/>
  <c r="CR100" i="39"/>
  <c r="CS100" i="39" s="1"/>
  <c r="CR291" i="39"/>
  <c r="CS291" i="39" s="1"/>
  <c r="BU291" i="39"/>
  <c r="BU92" i="39"/>
  <c r="CR92" i="39"/>
  <c r="CS92" i="39" s="1"/>
  <c r="BU157" i="39"/>
  <c r="CR157" i="39"/>
  <c r="CS157" i="39" s="1"/>
  <c r="BU70" i="39"/>
  <c r="CR70" i="39"/>
  <c r="CS70" i="39" s="1"/>
  <c r="CR221" i="39"/>
  <c r="CS221" i="39" s="1"/>
  <c r="BU221" i="39"/>
  <c r="BU259" i="39"/>
  <c r="CR259" i="39"/>
  <c r="CS259" i="39" s="1"/>
  <c r="CR172" i="39"/>
  <c r="CS172" i="39" s="1"/>
  <c r="BU172" i="39"/>
  <c r="CR52" i="39"/>
  <c r="CS52" i="39" s="1"/>
  <c r="BU52" i="39"/>
  <c r="CR170" i="39"/>
  <c r="CS170" i="39" s="1"/>
  <c r="BU170" i="39"/>
  <c r="BU14" i="39"/>
  <c r="CR14" i="39"/>
  <c r="CS14" i="39" s="1"/>
  <c r="CR48" i="39"/>
  <c r="CS48" i="39" s="1"/>
  <c r="BU48" i="39"/>
  <c r="BU57" i="39"/>
  <c r="CR57" i="39"/>
  <c r="CS57" i="39" s="1"/>
  <c r="CR198" i="39"/>
  <c r="CS198" i="39" s="1"/>
  <c r="BU198" i="39"/>
  <c r="CR178" i="39"/>
  <c r="CS178" i="39" s="1"/>
  <c r="BU178" i="39"/>
  <c r="BU6" i="39"/>
  <c r="CR6" i="39"/>
  <c r="CS6" i="39" s="1"/>
  <c r="CR173" i="39"/>
  <c r="CS173" i="39" s="1"/>
  <c r="BU173" i="39"/>
  <c r="CR161" i="39"/>
  <c r="CS161" i="39" s="1"/>
  <c r="BU161" i="39"/>
  <c r="CR158" i="39"/>
  <c r="CS158" i="39" s="1"/>
  <c r="BU158" i="39"/>
  <c r="CR98" i="39"/>
  <c r="CS98" i="39" s="1"/>
  <c r="BU98" i="39"/>
  <c r="CR20" i="39"/>
  <c r="CS20" i="39" s="1"/>
  <c r="BU20" i="39"/>
  <c r="CR74" i="39"/>
  <c r="CS74" i="39" s="1"/>
  <c r="BU74" i="39"/>
  <c r="CR184" i="39"/>
  <c r="CS184" i="39" s="1"/>
  <c r="BU184" i="39"/>
  <c r="CR76" i="39"/>
  <c r="CS76" i="39" s="1"/>
  <c r="BU76" i="39"/>
  <c r="BU139" i="39"/>
  <c r="CR139" i="39"/>
  <c r="CS139" i="39" s="1"/>
  <c r="BU189" i="39"/>
  <c r="CR189" i="39"/>
  <c r="CS189" i="39" s="1"/>
  <c r="BU227" i="39"/>
  <c r="CR227" i="39"/>
  <c r="CS227" i="39" s="1"/>
  <c r="BU41" i="39"/>
  <c r="CR41" i="39"/>
  <c r="CS41" i="39" s="1"/>
  <c r="BU26" i="39"/>
  <c r="CR26" i="39"/>
  <c r="CS26" i="39" s="1"/>
  <c r="CR103" i="39"/>
  <c r="CS103" i="39" s="1"/>
  <c r="BU103" i="39"/>
  <c r="AS295" i="39"/>
  <c r="BU264" i="39"/>
  <c r="CR264" i="39"/>
  <c r="CS264" i="39" s="1"/>
  <c r="BU108" i="39"/>
  <c r="CR108" i="39"/>
  <c r="CS108" i="39" s="1"/>
  <c r="CR72" i="39"/>
  <c r="CS72" i="39" s="1"/>
  <c r="BU72" i="39"/>
  <c r="BU217" i="39"/>
  <c r="CR217" i="39"/>
  <c r="CS217" i="39" s="1"/>
  <c r="BU82" i="39"/>
  <c r="CR82" i="39"/>
  <c r="CS82" i="39" s="1"/>
  <c r="CR156" i="39"/>
  <c r="CS156" i="39" s="1"/>
  <c r="BU156" i="39"/>
  <c r="CR253" i="39"/>
  <c r="CS253" i="39" s="1"/>
  <c r="BU253" i="39"/>
  <c r="CR226" i="39"/>
  <c r="CS226" i="39" s="1"/>
  <c r="BU226" i="39"/>
  <c r="BU110" i="39"/>
  <c r="CR110" i="39"/>
  <c r="CS110" i="39" s="1"/>
  <c r="CR85" i="39"/>
  <c r="CS85" i="39" s="1"/>
  <c r="BU85" i="39"/>
  <c r="CR95" i="39"/>
  <c r="CS95" i="39" s="1"/>
  <c r="BU95" i="39"/>
  <c r="BU285" i="39"/>
  <c r="CR285" i="39"/>
  <c r="CS285" i="39" s="1"/>
  <c r="BU125" i="39"/>
  <c r="CR125" i="39"/>
  <c r="CS125" i="39" s="1"/>
  <c r="CR68" i="39"/>
  <c r="CS68" i="39" s="1"/>
  <c r="BU68" i="39"/>
  <c r="CR127" i="39"/>
  <c r="CS127" i="39" s="1"/>
  <c r="BU127" i="39"/>
  <c r="BU19" i="39"/>
  <c r="CR19" i="39"/>
  <c r="CS19" i="39" s="1"/>
  <c r="BU282" i="39"/>
  <c r="CR282" i="39"/>
  <c r="CS282" i="39" s="1"/>
  <c r="BU215" i="39"/>
  <c r="CR215" i="39"/>
  <c r="CS215" i="39" s="1"/>
  <c r="CR47" i="39"/>
  <c r="CS47" i="39" s="1"/>
  <c r="BU47" i="39"/>
  <c r="CR219" i="39"/>
  <c r="CS219" i="39" s="1"/>
  <c r="BU219" i="39"/>
  <c r="CR148" i="39"/>
  <c r="CS148" i="39" s="1"/>
  <c r="BU148" i="39"/>
  <c r="CR167" i="39"/>
  <c r="CS167" i="39" s="1"/>
  <c r="BU167" i="39"/>
  <c r="CR188" i="39"/>
  <c r="CS188" i="39" s="1"/>
  <c r="BU188" i="39"/>
  <c r="BU163" i="39"/>
  <c r="CR163" i="39"/>
  <c r="CS163" i="39" s="1"/>
  <c r="CR136" i="39"/>
  <c r="CS136" i="39" s="1"/>
  <c r="BU136" i="39"/>
  <c r="BU102" i="39"/>
  <c r="CR102" i="39"/>
  <c r="CS102" i="39" s="1"/>
  <c r="BU186" i="39"/>
  <c r="CR186" i="39"/>
  <c r="CS186" i="39" s="1"/>
  <c r="CR17" i="39"/>
  <c r="CS17" i="39" s="1"/>
  <c r="BU17" i="39"/>
  <c r="BU162" i="39"/>
  <c r="CR162" i="39"/>
  <c r="CS162" i="39" s="1"/>
  <c r="BU155" i="39"/>
  <c r="CR155" i="39"/>
  <c r="CS155" i="39" s="1"/>
  <c r="CR252" i="39"/>
  <c r="CS252" i="39" s="1"/>
  <c r="BU252" i="39"/>
  <c r="CR126" i="39"/>
  <c r="CS126" i="39" s="1"/>
  <c r="BU126" i="39"/>
  <c r="BU256" i="39"/>
  <c r="CR256" i="39"/>
  <c r="CS256" i="39" s="1"/>
  <c r="CR71" i="39"/>
  <c r="CS71" i="39" s="1"/>
  <c r="BU71" i="39"/>
  <c r="BU62" i="39"/>
  <c r="CR62" i="39"/>
  <c r="CS62" i="39" s="1"/>
  <c r="CR241" i="39"/>
  <c r="CS241" i="39" s="1"/>
  <c r="BU241" i="39"/>
  <c r="CR277" i="39"/>
  <c r="CS277" i="39" s="1"/>
  <c r="BU277" i="39"/>
  <c r="CR111" i="39"/>
  <c r="CS111" i="39" s="1"/>
  <c r="BU111" i="39"/>
  <c r="CR13" i="39"/>
  <c r="CS13" i="39" s="1"/>
  <c r="BU13" i="39"/>
  <c r="CR91" i="39"/>
  <c r="CS91" i="39" s="1"/>
  <c r="BU91" i="39"/>
  <c r="CR80" i="39"/>
  <c r="CS80" i="39" s="1"/>
  <c r="BU80" i="39"/>
  <c r="CR216" i="39"/>
  <c r="CS216" i="39" s="1"/>
  <c r="BU216" i="39"/>
  <c r="BU242" i="39"/>
  <c r="CR242" i="39"/>
  <c r="CS242" i="39" s="1"/>
  <c r="CR40" i="39"/>
  <c r="CS40" i="39" s="1"/>
  <c r="BU40" i="39"/>
  <c r="BU78" i="39"/>
  <c r="CR78" i="39"/>
  <c r="CS78" i="39" s="1"/>
  <c r="CR196" i="39"/>
  <c r="CS196" i="39" s="1"/>
  <c r="BU196" i="39"/>
  <c r="BU94" i="39"/>
  <c r="CR94" i="39"/>
  <c r="CS94" i="39" s="1"/>
  <c r="CR202" i="39"/>
  <c r="CS202" i="39" s="1"/>
  <c r="BU202" i="39"/>
  <c r="BU191" i="39"/>
  <c r="CR191" i="39"/>
  <c r="CS191" i="39" s="1"/>
  <c r="BU49" i="39"/>
  <c r="CR49" i="39"/>
  <c r="CS49" i="39" s="1"/>
  <c r="BU237" i="39"/>
  <c r="CR237" i="39"/>
  <c r="CS237" i="39" s="1"/>
  <c r="CR63" i="39"/>
  <c r="CS63" i="39" s="1"/>
  <c r="BU63" i="39"/>
  <c r="BU286" i="39"/>
  <c r="CR286" i="39"/>
  <c r="CS286" i="39" s="1"/>
  <c r="BU290" i="39"/>
  <c r="CR290" i="39"/>
  <c r="CS290" i="39" s="1"/>
  <c r="CR44" i="39"/>
  <c r="CS44" i="39" s="1"/>
  <c r="BU44" i="39"/>
  <c r="CR21" i="39"/>
  <c r="CS21" i="39" s="1"/>
  <c r="BU21" i="39"/>
  <c r="CR223" i="39"/>
  <c r="CS223" i="39" s="1"/>
  <c r="BU223" i="39"/>
  <c r="BU59" i="39"/>
  <c r="CR59" i="39"/>
  <c r="CS59" i="39" s="1"/>
  <c r="CR107" i="39"/>
  <c r="CS107" i="39" s="1"/>
  <c r="BU107" i="39"/>
  <c r="CR42" i="39"/>
  <c r="CS42" i="39" s="1"/>
  <c r="BU42" i="39"/>
  <c r="CR201" i="39"/>
  <c r="CS201" i="39" s="1"/>
  <c r="BU201" i="39"/>
  <c r="CR244" i="39"/>
  <c r="CS244" i="39" s="1"/>
  <c r="BU244" i="39"/>
  <c r="CR39" i="39"/>
  <c r="CS39" i="39" s="1"/>
  <c r="BU39" i="39"/>
  <c r="CR55" i="39"/>
  <c r="CS55" i="39" s="1"/>
  <c r="BU55" i="39"/>
  <c r="BU120" i="39"/>
  <c r="CR120" i="39"/>
  <c r="CS120" i="39" s="1"/>
  <c r="BU160" i="39"/>
  <c r="CR160" i="39"/>
  <c r="CS160" i="39" s="1"/>
  <c r="CR209" i="39"/>
  <c r="CS209" i="39" s="1"/>
  <c r="BU209" i="39"/>
  <c r="CR183" i="39"/>
  <c r="CS183" i="39" s="1"/>
  <c r="BU183" i="39"/>
  <c r="CR235" i="39"/>
  <c r="CS235" i="39" s="1"/>
  <c r="BU235" i="39"/>
  <c r="CR283" i="39"/>
  <c r="CS283" i="39" s="1"/>
  <c r="BU283" i="39"/>
  <c r="CR101" i="39"/>
  <c r="CS101" i="39" s="1"/>
  <c r="BU101" i="39"/>
  <c r="CR140" i="39"/>
  <c r="CS140" i="39" s="1"/>
  <c r="BU140" i="39"/>
  <c r="BU38" i="39"/>
  <c r="CR38" i="39"/>
  <c r="CS38" i="39" s="1"/>
  <c r="CR229" i="39"/>
  <c r="CS229" i="39" s="1"/>
  <c r="BU229" i="39"/>
  <c r="CR144" i="39"/>
  <c r="CS144" i="39" s="1"/>
  <c r="BU144" i="39"/>
  <c r="BU240" i="39"/>
  <c r="CR240" i="39"/>
  <c r="CS240" i="39" s="1"/>
  <c r="CR138" i="39"/>
  <c r="CS138" i="39" s="1"/>
  <c r="BU138" i="39"/>
  <c r="BU179" i="39"/>
  <c r="CR179" i="39"/>
  <c r="CS179" i="39" s="1"/>
  <c r="CR166" i="39"/>
  <c r="CS166" i="39" s="1"/>
  <c r="BU166" i="39"/>
  <c r="BU122" i="39"/>
  <c r="CR122" i="39"/>
  <c r="CS122" i="39" s="1"/>
  <c r="BU46" i="39"/>
  <c r="CR46" i="39"/>
  <c r="CS46" i="39" s="1"/>
  <c r="BU168" i="39"/>
  <c r="CR168" i="39"/>
  <c r="CS168" i="39" s="1"/>
  <c r="BU75" i="39"/>
  <c r="CR75" i="39"/>
  <c r="CS75" i="39" s="1"/>
  <c r="CR207" i="39"/>
  <c r="CS207" i="39" s="1"/>
  <c r="BU207" i="39"/>
  <c r="BU197" i="39"/>
  <c r="CR197" i="39"/>
  <c r="CS197" i="39" s="1"/>
  <c r="CR246" i="39"/>
  <c r="CS246" i="39" s="1"/>
  <c r="BU246" i="39"/>
  <c r="CR90" i="39"/>
  <c r="CS90" i="39" s="1"/>
  <c r="BU90" i="39"/>
  <c r="AV295" i="39"/>
  <c r="BU113" i="39"/>
  <c r="CR113" i="39"/>
  <c r="CS113" i="39" s="1"/>
  <c r="BU35" i="39"/>
  <c r="CR35" i="39"/>
  <c r="CS35" i="39" s="1"/>
  <c r="CR278" i="39"/>
  <c r="CS278" i="39" s="1"/>
  <c r="BU278" i="39"/>
  <c r="CR236" i="39"/>
  <c r="CS236" i="39" s="1"/>
  <c r="BU236" i="39"/>
  <c r="CR199" i="39"/>
  <c r="CS199" i="39" s="1"/>
  <c r="BU199" i="39"/>
  <c r="CR25" i="39"/>
  <c r="CS25" i="39" s="1"/>
  <c r="BU25" i="39"/>
  <c r="BU32" i="39"/>
  <c r="CR32" i="39"/>
  <c r="CS32" i="39" s="1"/>
  <c r="CR137" i="39"/>
  <c r="CS137" i="39" s="1"/>
  <c r="BU137" i="39"/>
  <c r="CR289" i="39"/>
  <c r="CS289" i="39" s="1"/>
  <c r="BU289" i="39"/>
  <c r="BU24" i="39"/>
  <c r="CR24" i="39"/>
  <c r="CS24" i="39" s="1"/>
  <c r="BU130" i="39"/>
  <c r="CR130" i="39"/>
  <c r="CS130" i="39" s="1"/>
  <c r="CR284" i="39"/>
  <c r="CS284" i="39" s="1"/>
  <c r="BU284" i="39"/>
  <c r="CR115" i="39"/>
  <c r="CS115" i="39" s="1"/>
  <c r="BU115" i="39"/>
  <c r="BU54" i="39"/>
  <c r="CR54" i="39"/>
  <c r="CS54" i="39" s="1"/>
  <c r="CR258" i="39"/>
  <c r="CS258" i="39" s="1"/>
  <c r="BU258" i="39"/>
  <c r="CR134" i="39"/>
  <c r="CS134" i="39" s="1"/>
  <c r="BU134" i="39"/>
  <c r="CR93" i="39"/>
  <c r="CS93" i="39" s="1"/>
  <c r="BU93" i="39"/>
  <c r="CR28" i="39"/>
  <c r="CS28" i="39" s="1"/>
  <c r="BU28" i="39"/>
  <c r="CR12" i="39"/>
  <c r="CS12" i="39" s="1"/>
  <c r="BU12" i="39"/>
  <c r="BU288" i="39"/>
  <c r="CR288" i="39"/>
  <c r="CS288" i="39" s="1"/>
  <c r="BU281" i="42" l="1"/>
  <c r="BV281" i="42"/>
  <c r="BU279" i="41"/>
  <c r="BV279" i="41"/>
  <c r="BB296" i="40"/>
  <c r="BY296" i="40"/>
  <c r="BT295" i="39"/>
  <c r="AW295" i="39"/>
  <c r="CS281" i="42" l="1"/>
  <c r="CT281" i="42"/>
  <c r="CS279" i="41"/>
  <c r="CT279" i="41"/>
  <c r="CW296" i="40"/>
  <c r="BZ296" i="40"/>
  <c r="CR295" i="39"/>
  <c r="BU295" i="39"/>
  <c r="CX296" i="40" l="1"/>
  <c r="CS295" i="39"/>
  <c r="CH199" i="37" l="1"/>
  <c r="DU199" i="37" s="1"/>
  <c r="CH198" i="37"/>
  <c r="DU198" i="37" s="1"/>
  <c r="CH197" i="37"/>
  <c r="DU197" i="37" s="1"/>
  <c r="CH196" i="37"/>
  <c r="DU196" i="37" s="1"/>
  <c r="CH195" i="37"/>
  <c r="DU195" i="37" s="1"/>
  <c r="CH194" i="37"/>
  <c r="DU194" i="37" s="1"/>
  <c r="CH193" i="37"/>
  <c r="DU193" i="37" s="1"/>
  <c r="CH192" i="37"/>
  <c r="DU192" i="37" s="1"/>
  <c r="CH191" i="37"/>
  <c r="DU191" i="37" s="1"/>
  <c r="CH190" i="37"/>
  <c r="DU190" i="37" s="1"/>
  <c r="CH189" i="37"/>
  <c r="DU189" i="37" s="1"/>
  <c r="CH188" i="37"/>
  <c r="DU188" i="37" s="1"/>
  <c r="CH187" i="37"/>
  <c r="DU187" i="37" s="1"/>
  <c r="CH186" i="37"/>
  <c r="DU186" i="37" s="1"/>
  <c r="CH185" i="37"/>
  <c r="DU185" i="37" s="1"/>
  <c r="CH184" i="37"/>
  <c r="DU184" i="37" s="1"/>
  <c r="CH183" i="37"/>
  <c r="DU183" i="37" s="1"/>
  <c r="CH182" i="37"/>
  <c r="DU182" i="37" s="1"/>
  <c r="CH181" i="37"/>
  <c r="DU181" i="37" s="1"/>
  <c r="CH180" i="37"/>
  <c r="DU180" i="37" s="1"/>
  <c r="CH179" i="37"/>
  <c r="DU179" i="37" s="1"/>
  <c r="CH178" i="37"/>
  <c r="DU178" i="37" s="1"/>
  <c r="CH177" i="37"/>
  <c r="DU177" i="37" s="1"/>
  <c r="CH176" i="37"/>
  <c r="DU176" i="37" s="1"/>
  <c r="CH175" i="37"/>
  <c r="DU175" i="37" s="1"/>
  <c r="CH174" i="37"/>
  <c r="DU174" i="37" s="1"/>
  <c r="CH173" i="37"/>
  <c r="DU173" i="37" s="1"/>
  <c r="CH172" i="37"/>
  <c r="DU172" i="37" s="1"/>
  <c r="CH171" i="37"/>
  <c r="DU171" i="37" s="1"/>
  <c r="CH170" i="37"/>
  <c r="DU170" i="37" s="1"/>
  <c r="CH169" i="37"/>
  <c r="DU169" i="37" s="1"/>
  <c r="CH168" i="37"/>
  <c r="DU168" i="37" s="1"/>
  <c r="CH167" i="37"/>
  <c r="DU167" i="37" s="1"/>
  <c r="CH166" i="37"/>
  <c r="DU166" i="37" s="1"/>
  <c r="CH165" i="37"/>
  <c r="DU165" i="37" s="1"/>
  <c r="CH164" i="37"/>
  <c r="DU164" i="37" s="1"/>
  <c r="CH163" i="37"/>
  <c r="DU163" i="37" s="1"/>
  <c r="CH162" i="37"/>
  <c r="DU162" i="37" s="1"/>
  <c r="CH161" i="37"/>
  <c r="DU161" i="37" s="1"/>
  <c r="CH160" i="37"/>
  <c r="DU160" i="37" s="1"/>
  <c r="CH159" i="37"/>
  <c r="DU159" i="37" s="1"/>
  <c r="CH158" i="37"/>
  <c r="DU158" i="37" s="1"/>
  <c r="CH157" i="37"/>
  <c r="DU157" i="37" s="1"/>
  <c r="CH156" i="37"/>
  <c r="DU156" i="37" s="1"/>
  <c r="CH155" i="37"/>
  <c r="DU155" i="37" s="1"/>
  <c r="CH154" i="37"/>
  <c r="DU154" i="37" s="1"/>
  <c r="CH153" i="37"/>
  <c r="DU153" i="37" s="1"/>
  <c r="CH152" i="37"/>
  <c r="DU152" i="37" s="1"/>
  <c r="CH151" i="37"/>
  <c r="DU151" i="37" s="1"/>
  <c r="CH150" i="37"/>
  <c r="DU150" i="37" s="1"/>
  <c r="CH149" i="37"/>
  <c r="DU149" i="37" s="1"/>
  <c r="CH148" i="37"/>
  <c r="DU148" i="37" s="1"/>
  <c r="CH147" i="37"/>
  <c r="DU147" i="37" s="1"/>
  <c r="CH146" i="37"/>
  <c r="DU146" i="37" s="1"/>
  <c r="CH145" i="37"/>
  <c r="DU145" i="37" s="1"/>
  <c r="CH144" i="37"/>
  <c r="DU144" i="37" s="1"/>
  <c r="CH143" i="37"/>
  <c r="DU143" i="37" s="1"/>
  <c r="CH142" i="37"/>
  <c r="DU142" i="37" s="1"/>
  <c r="CH141" i="37"/>
  <c r="DU141" i="37" s="1"/>
  <c r="CH140" i="37"/>
  <c r="DU140" i="37" s="1"/>
  <c r="CH139" i="37"/>
  <c r="DU139" i="37" s="1"/>
  <c r="CH138" i="37"/>
  <c r="DU138" i="37" s="1"/>
  <c r="CH137" i="37"/>
  <c r="DU137" i="37" s="1"/>
  <c r="CH136" i="37"/>
  <c r="DU136" i="37" s="1"/>
  <c r="CH135" i="37"/>
  <c r="DU135" i="37" s="1"/>
  <c r="CH134" i="37"/>
  <c r="DU134" i="37" s="1"/>
  <c r="CH133" i="37"/>
  <c r="DU133" i="37" s="1"/>
  <c r="CH132" i="37"/>
  <c r="DU132" i="37" s="1"/>
  <c r="CH131" i="37"/>
  <c r="DU131" i="37" s="1"/>
  <c r="CH130" i="37"/>
  <c r="DU130" i="37" s="1"/>
  <c r="CH129" i="37"/>
  <c r="DU129" i="37" s="1"/>
  <c r="CH128" i="37"/>
  <c r="DU128" i="37" s="1"/>
  <c r="CH127" i="37"/>
  <c r="DU127" i="37" s="1"/>
  <c r="CH126" i="37"/>
  <c r="DU126" i="37" s="1"/>
  <c r="CH125" i="37"/>
  <c r="DU125" i="37" s="1"/>
  <c r="CH124" i="37"/>
  <c r="DU124" i="37" s="1"/>
  <c r="CH123" i="37"/>
  <c r="DU123" i="37" s="1"/>
  <c r="CH122" i="37"/>
  <c r="DU122" i="37" s="1"/>
  <c r="CH121" i="37"/>
  <c r="DU121" i="37" s="1"/>
  <c r="CH120" i="37"/>
  <c r="DU120" i="37" s="1"/>
  <c r="CH119" i="37"/>
  <c r="DU119" i="37" s="1"/>
  <c r="CH118" i="37"/>
  <c r="DU118" i="37" s="1"/>
  <c r="CH117" i="37"/>
  <c r="DU117" i="37" s="1"/>
  <c r="CH116" i="37"/>
  <c r="DU116" i="37" s="1"/>
  <c r="CH115" i="37"/>
  <c r="DU115" i="37" s="1"/>
  <c r="CH114" i="37"/>
  <c r="DU114" i="37" s="1"/>
  <c r="CH113" i="37"/>
  <c r="DU113" i="37" s="1"/>
  <c r="CH112" i="37"/>
  <c r="DU112" i="37" s="1"/>
  <c r="CH111" i="37"/>
  <c r="DU111" i="37" s="1"/>
  <c r="CH110" i="37"/>
  <c r="DU110" i="37" s="1"/>
  <c r="CH109" i="37"/>
  <c r="DU109" i="37" s="1"/>
  <c r="CH108" i="37"/>
  <c r="DU108" i="37" s="1"/>
  <c r="CH107" i="37"/>
  <c r="DU107" i="37" s="1"/>
  <c r="CH106" i="37"/>
  <c r="DU106" i="37" s="1"/>
  <c r="CH105" i="37"/>
  <c r="DU105" i="37" s="1"/>
  <c r="CH104" i="37"/>
  <c r="DU104" i="37" s="1"/>
  <c r="CH103" i="37"/>
  <c r="DU103" i="37" s="1"/>
  <c r="CH102" i="37"/>
  <c r="DU102" i="37" s="1"/>
  <c r="CH101" i="37"/>
  <c r="DU101" i="37" s="1"/>
  <c r="CH100" i="37"/>
  <c r="DU100" i="37" s="1"/>
  <c r="CH99" i="37"/>
  <c r="DU99" i="37" s="1"/>
  <c r="CH98" i="37"/>
  <c r="DU98" i="37" s="1"/>
  <c r="CH97" i="37"/>
  <c r="DU97" i="37" s="1"/>
  <c r="CH96" i="37"/>
  <c r="DU96" i="37" s="1"/>
  <c r="CH95" i="37"/>
  <c r="DU95" i="37" s="1"/>
  <c r="CH94" i="37"/>
  <c r="DU94" i="37" s="1"/>
  <c r="CH93" i="37"/>
  <c r="DU93" i="37" s="1"/>
  <c r="CH92" i="37"/>
  <c r="DU92" i="37" s="1"/>
  <c r="CH91" i="37"/>
  <c r="DU91" i="37" s="1"/>
  <c r="CH90" i="37"/>
  <c r="DU90" i="37" s="1"/>
  <c r="CH89" i="37"/>
  <c r="DU89" i="37" s="1"/>
  <c r="CH88" i="37"/>
  <c r="DU88" i="37" s="1"/>
  <c r="CH87" i="37"/>
  <c r="DU87" i="37" s="1"/>
  <c r="CH86" i="37"/>
  <c r="DU86" i="37" s="1"/>
  <c r="CH85" i="37"/>
  <c r="DU85" i="37" s="1"/>
  <c r="CH84" i="37"/>
  <c r="DU84" i="37" s="1"/>
  <c r="CH83" i="37"/>
  <c r="DU83" i="37" s="1"/>
  <c r="CH82" i="37"/>
  <c r="DU82" i="37" s="1"/>
  <c r="CH81" i="37"/>
  <c r="DU81" i="37" s="1"/>
  <c r="CH80" i="37"/>
  <c r="DU80" i="37" s="1"/>
  <c r="CH79" i="37"/>
  <c r="DU79" i="37" s="1"/>
  <c r="CH78" i="37"/>
  <c r="DU78" i="37" s="1"/>
  <c r="CH77" i="37"/>
  <c r="DU77" i="37" s="1"/>
  <c r="CH76" i="37"/>
  <c r="DU76" i="37" s="1"/>
  <c r="CH75" i="37"/>
  <c r="DU75" i="37" s="1"/>
  <c r="CH74" i="37"/>
  <c r="DU74" i="37" s="1"/>
  <c r="CH73" i="37"/>
  <c r="DU73" i="37" s="1"/>
  <c r="CH72" i="37"/>
  <c r="DU72" i="37" s="1"/>
  <c r="CH71" i="37"/>
  <c r="DU71" i="37" s="1"/>
  <c r="CH70" i="37"/>
  <c r="DU70" i="37" s="1"/>
  <c r="CH69" i="37"/>
  <c r="DU69" i="37" s="1"/>
  <c r="CH68" i="37"/>
  <c r="DU68" i="37" s="1"/>
  <c r="CH67" i="37"/>
  <c r="DU67" i="37" s="1"/>
  <c r="CH66" i="37"/>
  <c r="DU66" i="37" s="1"/>
  <c r="CH65" i="37"/>
  <c r="DU65" i="37" s="1"/>
  <c r="CH64" i="37"/>
  <c r="DU64" i="37" s="1"/>
  <c r="CH63" i="37"/>
  <c r="DU63" i="37" s="1"/>
  <c r="CH62" i="37"/>
  <c r="DU62" i="37" s="1"/>
  <c r="CH61" i="37"/>
  <c r="DU61" i="37" s="1"/>
  <c r="CH60" i="37"/>
  <c r="DU60" i="37" s="1"/>
  <c r="CH59" i="37"/>
  <c r="DU59" i="37" s="1"/>
  <c r="CH58" i="37"/>
  <c r="DU58" i="37" s="1"/>
  <c r="CH57" i="37"/>
  <c r="DU57" i="37" s="1"/>
  <c r="CH56" i="37"/>
  <c r="DU56" i="37" s="1"/>
  <c r="CH55" i="37"/>
  <c r="DU55" i="37" s="1"/>
  <c r="CH54" i="37"/>
  <c r="DU54" i="37" s="1"/>
  <c r="CH53" i="37"/>
  <c r="DU53" i="37" s="1"/>
  <c r="CH52" i="37"/>
  <c r="DU52" i="37" s="1"/>
  <c r="CH50" i="37"/>
  <c r="DU50" i="37" s="1"/>
  <c r="CH49" i="37"/>
  <c r="DU49" i="37" s="1"/>
  <c r="CH48" i="37"/>
  <c r="DU48" i="37" s="1"/>
  <c r="CH47" i="37"/>
  <c r="DU47" i="37" s="1"/>
  <c r="CH46" i="37"/>
  <c r="DU46" i="37" s="1"/>
  <c r="CH45" i="37"/>
  <c r="DU45" i="37" s="1"/>
  <c r="CH44" i="37"/>
  <c r="DU44" i="37" s="1"/>
  <c r="CH43" i="37"/>
  <c r="DU43" i="37" s="1"/>
  <c r="CH42" i="37"/>
  <c r="DU42" i="37" s="1"/>
  <c r="CH41" i="37"/>
  <c r="DU41" i="37" s="1"/>
  <c r="CH40" i="37"/>
  <c r="DU40" i="37" s="1"/>
  <c r="CH39" i="37"/>
  <c r="DU39" i="37" s="1"/>
  <c r="CH38" i="37"/>
  <c r="DU38" i="37" s="1"/>
  <c r="CH37" i="37"/>
  <c r="DU37" i="37" s="1"/>
  <c r="CH36" i="37"/>
  <c r="DU36" i="37" s="1"/>
  <c r="CH35" i="37"/>
  <c r="DU35" i="37" s="1"/>
  <c r="CH34" i="37"/>
  <c r="DU34" i="37" s="1"/>
  <c r="CH33" i="37"/>
  <c r="DU33" i="37" s="1"/>
  <c r="CH32" i="37"/>
  <c r="DU32" i="37" s="1"/>
  <c r="CH31" i="37"/>
  <c r="DU31" i="37" s="1"/>
  <c r="CH30" i="37"/>
  <c r="DU30" i="37" s="1"/>
  <c r="CH29" i="37"/>
  <c r="DU29" i="37" s="1"/>
  <c r="CH28" i="37"/>
  <c r="DU28" i="37" s="1"/>
  <c r="CH27" i="37"/>
  <c r="DU27" i="37" s="1"/>
  <c r="CH26" i="37"/>
  <c r="DU26" i="37" s="1"/>
  <c r="CH25" i="37"/>
  <c r="DU25" i="37" s="1"/>
  <c r="CH24" i="37"/>
  <c r="DU24" i="37" s="1"/>
  <c r="CH23" i="37"/>
  <c r="DU23" i="37" s="1"/>
  <c r="CH22" i="37"/>
  <c r="DU22" i="37" s="1"/>
  <c r="CH21" i="37"/>
  <c r="DU21" i="37" s="1"/>
  <c r="CH20" i="37"/>
  <c r="DU20" i="37" s="1"/>
  <c r="CH19" i="37"/>
  <c r="DU19" i="37" s="1"/>
  <c r="CH18" i="37"/>
  <c r="DU18" i="37" s="1"/>
  <c r="CH17" i="37"/>
  <c r="DU17" i="37" s="1"/>
  <c r="CH16" i="37"/>
  <c r="DU16" i="37" s="1"/>
  <c r="CH15" i="37"/>
  <c r="DU15" i="37" s="1"/>
  <c r="CH14" i="37"/>
  <c r="DU14" i="37" s="1"/>
  <c r="CH13" i="37"/>
  <c r="DU13" i="37" s="1"/>
  <c r="CH12" i="37"/>
  <c r="DU12" i="37" s="1"/>
  <c r="CH11" i="37"/>
  <c r="DU11" i="37" s="1"/>
  <c r="CH10" i="37"/>
  <c r="DU10" i="37" s="1"/>
  <c r="CH9" i="37"/>
  <c r="DU9" i="37" s="1"/>
  <c r="CH8" i="37"/>
  <c r="DU8" i="37" s="1"/>
  <c r="CH7" i="37"/>
  <c r="CH6" i="37"/>
  <c r="DU6" i="37" s="1"/>
  <c r="CH5" i="37"/>
  <c r="DU5" i="37" s="1"/>
  <c r="CH4" i="37"/>
  <c r="DU4" i="37" s="1"/>
  <c r="CG199" i="37"/>
  <c r="DT199" i="37" s="1"/>
  <c r="CG198" i="37"/>
  <c r="DT198" i="37" s="1"/>
  <c r="CG197" i="37"/>
  <c r="DT197" i="37" s="1"/>
  <c r="CG196" i="37"/>
  <c r="DT196" i="37" s="1"/>
  <c r="CG195" i="37"/>
  <c r="DT195" i="37" s="1"/>
  <c r="CG194" i="37"/>
  <c r="DT194" i="37" s="1"/>
  <c r="CG193" i="37"/>
  <c r="DT193" i="37" s="1"/>
  <c r="CG192" i="37"/>
  <c r="DT192" i="37" s="1"/>
  <c r="CG191" i="37"/>
  <c r="DT191" i="37" s="1"/>
  <c r="CG190" i="37"/>
  <c r="DT190" i="37" s="1"/>
  <c r="CG189" i="37"/>
  <c r="DT189" i="37" s="1"/>
  <c r="CG188" i="37"/>
  <c r="DT188" i="37" s="1"/>
  <c r="CG187" i="37"/>
  <c r="DT187" i="37" s="1"/>
  <c r="CG186" i="37"/>
  <c r="DT186" i="37" s="1"/>
  <c r="CG185" i="37"/>
  <c r="DT185" i="37" s="1"/>
  <c r="CG184" i="37"/>
  <c r="DT184" i="37" s="1"/>
  <c r="CG183" i="37"/>
  <c r="DT183" i="37" s="1"/>
  <c r="CG182" i="37"/>
  <c r="DT182" i="37" s="1"/>
  <c r="CG181" i="37"/>
  <c r="DT181" i="37" s="1"/>
  <c r="CG180" i="37"/>
  <c r="DT180" i="37" s="1"/>
  <c r="CG179" i="37"/>
  <c r="DT179" i="37" s="1"/>
  <c r="CG178" i="37"/>
  <c r="DT178" i="37" s="1"/>
  <c r="CG177" i="37"/>
  <c r="DT177" i="37" s="1"/>
  <c r="CG176" i="37"/>
  <c r="DT176" i="37" s="1"/>
  <c r="CG175" i="37"/>
  <c r="DT175" i="37" s="1"/>
  <c r="CG174" i="37"/>
  <c r="DT174" i="37" s="1"/>
  <c r="CG173" i="37"/>
  <c r="DT173" i="37" s="1"/>
  <c r="CG172" i="37"/>
  <c r="DT172" i="37" s="1"/>
  <c r="CG171" i="37"/>
  <c r="DT171" i="37" s="1"/>
  <c r="CG170" i="37"/>
  <c r="DT170" i="37" s="1"/>
  <c r="CG169" i="37"/>
  <c r="DT169" i="37" s="1"/>
  <c r="CG168" i="37"/>
  <c r="DT168" i="37" s="1"/>
  <c r="CG167" i="37"/>
  <c r="DT167" i="37" s="1"/>
  <c r="CG166" i="37"/>
  <c r="DT166" i="37" s="1"/>
  <c r="CG165" i="37"/>
  <c r="DT165" i="37" s="1"/>
  <c r="CG164" i="37"/>
  <c r="DT164" i="37" s="1"/>
  <c r="CG163" i="37"/>
  <c r="DT163" i="37" s="1"/>
  <c r="CG162" i="37"/>
  <c r="DT162" i="37" s="1"/>
  <c r="CG161" i="37"/>
  <c r="DT161" i="37" s="1"/>
  <c r="CG160" i="37"/>
  <c r="DT160" i="37" s="1"/>
  <c r="CG159" i="37"/>
  <c r="DT159" i="37" s="1"/>
  <c r="CG158" i="37"/>
  <c r="DT158" i="37" s="1"/>
  <c r="CG157" i="37"/>
  <c r="DT157" i="37" s="1"/>
  <c r="CG156" i="37"/>
  <c r="DT156" i="37" s="1"/>
  <c r="CG155" i="37"/>
  <c r="DT155" i="37" s="1"/>
  <c r="CG154" i="37"/>
  <c r="DT154" i="37" s="1"/>
  <c r="CG153" i="37"/>
  <c r="DT153" i="37" s="1"/>
  <c r="CG152" i="37"/>
  <c r="DT152" i="37" s="1"/>
  <c r="CG151" i="37"/>
  <c r="DT151" i="37" s="1"/>
  <c r="CG150" i="37"/>
  <c r="DT150" i="37" s="1"/>
  <c r="CG149" i="37"/>
  <c r="DT149" i="37" s="1"/>
  <c r="CG148" i="37"/>
  <c r="DT148" i="37" s="1"/>
  <c r="CG147" i="37"/>
  <c r="DT147" i="37" s="1"/>
  <c r="CG146" i="37"/>
  <c r="DT146" i="37" s="1"/>
  <c r="CG145" i="37"/>
  <c r="DT145" i="37" s="1"/>
  <c r="CG144" i="37"/>
  <c r="DT144" i="37" s="1"/>
  <c r="CG143" i="37"/>
  <c r="DT143" i="37" s="1"/>
  <c r="CG142" i="37"/>
  <c r="DT142" i="37" s="1"/>
  <c r="CG141" i="37"/>
  <c r="DT141" i="37" s="1"/>
  <c r="CG140" i="37"/>
  <c r="DT140" i="37" s="1"/>
  <c r="CG139" i="37"/>
  <c r="DT139" i="37" s="1"/>
  <c r="CG138" i="37"/>
  <c r="DT138" i="37" s="1"/>
  <c r="CG137" i="37"/>
  <c r="DT137" i="37" s="1"/>
  <c r="CG136" i="37"/>
  <c r="DT136" i="37" s="1"/>
  <c r="CG135" i="37"/>
  <c r="DT135" i="37" s="1"/>
  <c r="CG134" i="37"/>
  <c r="DT134" i="37" s="1"/>
  <c r="CG133" i="37"/>
  <c r="DT133" i="37" s="1"/>
  <c r="CG132" i="37"/>
  <c r="DT132" i="37" s="1"/>
  <c r="CG131" i="37"/>
  <c r="DT131" i="37" s="1"/>
  <c r="CG130" i="37"/>
  <c r="DT130" i="37" s="1"/>
  <c r="CG129" i="37"/>
  <c r="DT129" i="37" s="1"/>
  <c r="CG128" i="37"/>
  <c r="DT128" i="37" s="1"/>
  <c r="CG127" i="37"/>
  <c r="DT127" i="37" s="1"/>
  <c r="CG126" i="37"/>
  <c r="DT126" i="37" s="1"/>
  <c r="CG125" i="37"/>
  <c r="DT125" i="37" s="1"/>
  <c r="CG124" i="37"/>
  <c r="DT124" i="37" s="1"/>
  <c r="CG123" i="37"/>
  <c r="DT123" i="37" s="1"/>
  <c r="CG122" i="37"/>
  <c r="DT122" i="37" s="1"/>
  <c r="CG121" i="37"/>
  <c r="DT121" i="37" s="1"/>
  <c r="CG120" i="37"/>
  <c r="DT120" i="37" s="1"/>
  <c r="CG119" i="37"/>
  <c r="DT119" i="37" s="1"/>
  <c r="CG118" i="37"/>
  <c r="DT118" i="37" s="1"/>
  <c r="CG117" i="37"/>
  <c r="DT117" i="37" s="1"/>
  <c r="CG116" i="37"/>
  <c r="DT116" i="37" s="1"/>
  <c r="CG115" i="37"/>
  <c r="DT115" i="37" s="1"/>
  <c r="CG114" i="37"/>
  <c r="DT114" i="37" s="1"/>
  <c r="CG113" i="37"/>
  <c r="DT113" i="37" s="1"/>
  <c r="CG112" i="37"/>
  <c r="DT112" i="37" s="1"/>
  <c r="CG111" i="37"/>
  <c r="DT111" i="37" s="1"/>
  <c r="CG110" i="37"/>
  <c r="DT110" i="37" s="1"/>
  <c r="CG109" i="37"/>
  <c r="DT109" i="37" s="1"/>
  <c r="CG108" i="37"/>
  <c r="DT108" i="37" s="1"/>
  <c r="CG107" i="37"/>
  <c r="DT107" i="37" s="1"/>
  <c r="CG106" i="37"/>
  <c r="DT106" i="37" s="1"/>
  <c r="CG105" i="37"/>
  <c r="DT105" i="37" s="1"/>
  <c r="CG104" i="37"/>
  <c r="DT104" i="37" s="1"/>
  <c r="CG103" i="37"/>
  <c r="DT103" i="37" s="1"/>
  <c r="CG102" i="37"/>
  <c r="DT102" i="37" s="1"/>
  <c r="CG101" i="37"/>
  <c r="DT101" i="37" s="1"/>
  <c r="CG100" i="37"/>
  <c r="DT100" i="37" s="1"/>
  <c r="CG99" i="37"/>
  <c r="DT99" i="37" s="1"/>
  <c r="CG98" i="37"/>
  <c r="DT98" i="37" s="1"/>
  <c r="CG97" i="37"/>
  <c r="DT97" i="37" s="1"/>
  <c r="CG96" i="37"/>
  <c r="DT96" i="37" s="1"/>
  <c r="CG95" i="37"/>
  <c r="DT95" i="37" s="1"/>
  <c r="CG94" i="37"/>
  <c r="DT94" i="37" s="1"/>
  <c r="CG93" i="37"/>
  <c r="DT93" i="37" s="1"/>
  <c r="CG92" i="37"/>
  <c r="DT92" i="37" s="1"/>
  <c r="CG91" i="37"/>
  <c r="DT91" i="37" s="1"/>
  <c r="CG90" i="37"/>
  <c r="DT90" i="37" s="1"/>
  <c r="CG89" i="37"/>
  <c r="DT89" i="37" s="1"/>
  <c r="CG88" i="37"/>
  <c r="DT88" i="37" s="1"/>
  <c r="CG87" i="37"/>
  <c r="DT87" i="37" s="1"/>
  <c r="CG86" i="37"/>
  <c r="DT86" i="37" s="1"/>
  <c r="CG85" i="37"/>
  <c r="DT85" i="37" s="1"/>
  <c r="CG84" i="37"/>
  <c r="DT84" i="37" s="1"/>
  <c r="CG83" i="37"/>
  <c r="DT83" i="37" s="1"/>
  <c r="CG82" i="37"/>
  <c r="DT82" i="37" s="1"/>
  <c r="CG81" i="37"/>
  <c r="DT81" i="37" s="1"/>
  <c r="CG80" i="37"/>
  <c r="DT80" i="37" s="1"/>
  <c r="CG79" i="37"/>
  <c r="DT79" i="37" s="1"/>
  <c r="CG78" i="37"/>
  <c r="DT78" i="37" s="1"/>
  <c r="CG77" i="37"/>
  <c r="DT77" i="37" s="1"/>
  <c r="CG76" i="37"/>
  <c r="DT76" i="37" s="1"/>
  <c r="CG75" i="37"/>
  <c r="DT75" i="37" s="1"/>
  <c r="CG74" i="37"/>
  <c r="DT74" i="37" s="1"/>
  <c r="CG73" i="37"/>
  <c r="DT73" i="37" s="1"/>
  <c r="CG72" i="37"/>
  <c r="DT72" i="37" s="1"/>
  <c r="CG71" i="37"/>
  <c r="DT71" i="37" s="1"/>
  <c r="CG70" i="37"/>
  <c r="DT70" i="37" s="1"/>
  <c r="CG69" i="37"/>
  <c r="DT69" i="37" s="1"/>
  <c r="CG68" i="37"/>
  <c r="DT68" i="37" s="1"/>
  <c r="CG67" i="37"/>
  <c r="DT67" i="37" s="1"/>
  <c r="CG66" i="37"/>
  <c r="DT66" i="37" s="1"/>
  <c r="CG65" i="37"/>
  <c r="DT65" i="37" s="1"/>
  <c r="CG64" i="37"/>
  <c r="DT64" i="37" s="1"/>
  <c r="CG63" i="37"/>
  <c r="DT63" i="37" s="1"/>
  <c r="CG62" i="37"/>
  <c r="DT62" i="37" s="1"/>
  <c r="CG61" i="37"/>
  <c r="DT61" i="37" s="1"/>
  <c r="CG60" i="37"/>
  <c r="DT60" i="37" s="1"/>
  <c r="CG59" i="37"/>
  <c r="DT59" i="37" s="1"/>
  <c r="CG58" i="37"/>
  <c r="DT58" i="37" s="1"/>
  <c r="CG57" i="37"/>
  <c r="DT57" i="37" s="1"/>
  <c r="CG56" i="37"/>
  <c r="DT56" i="37" s="1"/>
  <c r="CG55" i="37"/>
  <c r="DT55" i="37" s="1"/>
  <c r="CG54" i="37"/>
  <c r="DT54" i="37" s="1"/>
  <c r="CG53" i="37"/>
  <c r="DT53" i="37" s="1"/>
  <c r="CG52" i="37"/>
  <c r="DT52" i="37" s="1"/>
  <c r="CG50" i="37"/>
  <c r="DT50" i="37" s="1"/>
  <c r="CG49" i="37"/>
  <c r="DT49" i="37" s="1"/>
  <c r="CG48" i="37"/>
  <c r="DT48" i="37" s="1"/>
  <c r="CG47" i="37"/>
  <c r="DT47" i="37" s="1"/>
  <c r="CG46" i="37"/>
  <c r="DT46" i="37" s="1"/>
  <c r="CG45" i="37"/>
  <c r="DT45" i="37" s="1"/>
  <c r="CG44" i="37"/>
  <c r="DT44" i="37" s="1"/>
  <c r="CG43" i="37"/>
  <c r="DT43" i="37" s="1"/>
  <c r="CG42" i="37"/>
  <c r="DT42" i="37" s="1"/>
  <c r="CG41" i="37"/>
  <c r="DT41" i="37" s="1"/>
  <c r="CG40" i="37"/>
  <c r="DT40" i="37" s="1"/>
  <c r="CG39" i="37"/>
  <c r="DT39" i="37" s="1"/>
  <c r="CG38" i="37"/>
  <c r="DT38" i="37" s="1"/>
  <c r="CG37" i="37"/>
  <c r="DT37" i="37" s="1"/>
  <c r="CG36" i="37"/>
  <c r="DT36" i="37" s="1"/>
  <c r="CG35" i="37"/>
  <c r="DT35" i="37" s="1"/>
  <c r="CG34" i="37"/>
  <c r="DT34" i="37" s="1"/>
  <c r="CG33" i="37"/>
  <c r="DT33" i="37" s="1"/>
  <c r="CG32" i="37"/>
  <c r="DT32" i="37" s="1"/>
  <c r="CG31" i="37"/>
  <c r="DT31" i="37" s="1"/>
  <c r="CG30" i="37"/>
  <c r="DT30" i="37" s="1"/>
  <c r="CG29" i="37"/>
  <c r="DT29" i="37" s="1"/>
  <c r="CG28" i="37"/>
  <c r="DT28" i="37" s="1"/>
  <c r="CG27" i="37"/>
  <c r="DT27" i="37" s="1"/>
  <c r="CG26" i="37"/>
  <c r="DT26" i="37" s="1"/>
  <c r="CG25" i="37"/>
  <c r="DT25" i="37" s="1"/>
  <c r="CG24" i="37"/>
  <c r="DT24" i="37" s="1"/>
  <c r="CG23" i="37"/>
  <c r="DT23" i="37" s="1"/>
  <c r="CG22" i="37"/>
  <c r="DT22" i="37" s="1"/>
  <c r="CG21" i="37"/>
  <c r="DT21" i="37" s="1"/>
  <c r="CG20" i="37"/>
  <c r="DT20" i="37" s="1"/>
  <c r="CG19" i="37"/>
  <c r="DT19" i="37" s="1"/>
  <c r="CG18" i="37"/>
  <c r="DT18" i="37" s="1"/>
  <c r="CG17" i="37"/>
  <c r="DT17" i="37" s="1"/>
  <c r="CG16" i="37"/>
  <c r="DT16" i="37" s="1"/>
  <c r="CG15" i="37"/>
  <c r="DT15" i="37" s="1"/>
  <c r="CG14" i="37"/>
  <c r="DT14" i="37" s="1"/>
  <c r="CG13" i="37"/>
  <c r="DT13" i="37" s="1"/>
  <c r="CG12" i="37"/>
  <c r="DT12" i="37" s="1"/>
  <c r="CG11" i="37"/>
  <c r="DT11" i="37" s="1"/>
  <c r="CG10" i="37"/>
  <c r="DT10" i="37" s="1"/>
  <c r="CG9" i="37"/>
  <c r="DT9" i="37" s="1"/>
  <c r="CG8" i="37"/>
  <c r="DT8" i="37" s="1"/>
  <c r="CG7" i="37"/>
  <c r="DT7" i="37" s="1"/>
  <c r="CG6" i="37"/>
  <c r="DT6" i="37" s="1"/>
  <c r="CG5" i="37"/>
  <c r="DT5" i="37" s="1"/>
  <c r="CG4" i="37"/>
  <c r="CF199" i="37"/>
  <c r="DS199" i="37" s="1"/>
  <c r="CF198" i="37"/>
  <c r="DS198" i="37" s="1"/>
  <c r="CF197" i="37"/>
  <c r="DS197" i="37" s="1"/>
  <c r="CF196" i="37"/>
  <c r="DS196" i="37" s="1"/>
  <c r="CF195" i="37"/>
  <c r="DS195" i="37" s="1"/>
  <c r="CF194" i="37"/>
  <c r="DS194" i="37" s="1"/>
  <c r="CF193" i="37"/>
  <c r="DS193" i="37" s="1"/>
  <c r="CF192" i="37"/>
  <c r="DS192" i="37" s="1"/>
  <c r="CF191" i="37"/>
  <c r="DS191" i="37" s="1"/>
  <c r="CF190" i="37"/>
  <c r="DS190" i="37" s="1"/>
  <c r="CF189" i="37"/>
  <c r="DS189" i="37" s="1"/>
  <c r="CF188" i="37"/>
  <c r="DS188" i="37" s="1"/>
  <c r="CF187" i="37"/>
  <c r="DS187" i="37" s="1"/>
  <c r="CF186" i="37"/>
  <c r="DS186" i="37" s="1"/>
  <c r="CF185" i="37"/>
  <c r="DS185" i="37" s="1"/>
  <c r="CF184" i="37"/>
  <c r="DS184" i="37" s="1"/>
  <c r="CF183" i="37"/>
  <c r="DS183" i="37" s="1"/>
  <c r="CF182" i="37"/>
  <c r="DS182" i="37" s="1"/>
  <c r="CF181" i="37"/>
  <c r="DS181" i="37" s="1"/>
  <c r="CF180" i="37"/>
  <c r="DS180" i="37" s="1"/>
  <c r="CF179" i="37"/>
  <c r="DS179" i="37" s="1"/>
  <c r="CF178" i="37"/>
  <c r="DS178" i="37" s="1"/>
  <c r="CF177" i="37"/>
  <c r="DS177" i="37" s="1"/>
  <c r="CF176" i="37"/>
  <c r="DS176" i="37" s="1"/>
  <c r="CF175" i="37"/>
  <c r="DS175" i="37" s="1"/>
  <c r="CF174" i="37"/>
  <c r="DS174" i="37" s="1"/>
  <c r="CF173" i="37"/>
  <c r="DS173" i="37" s="1"/>
  <c r="CF172" i="37"/>
  <c r="DS172" i="37" s="1"/>
  <c r="CF171" i="37"/>
  <c r="DS171" i="37" s="1"/>
  <c r="CF170" i="37"/>
  <c r="DS170" i="37" s="1"/>
  <c r="CF169" i="37"/>
  <c r="DS169" i="37" s="1"/>
  <c r="CF168" i="37"/>
  <c r="DS168" i="37" s="1"/>
  <c r="CF167" i="37"/>
  <c r="DS167" i="37" s="1"/>
  <c r="CF166" i="37"/>
  <c r="DS166" i="37" s="1"/>
  <c r="CF165" i="37"/>
  <c r="DS165" i="37" s="1"/>
  <c r="CF164" i="37"/>
  <c r="DS164" i="37" s="1"/>
  <c r="CF163" i="37"/>
  <c r="DS163" i="37" s="1"/>
  <c r="CF162" i="37"/>
  <c r="DS162" i="37" s="1"/>
  <c r="CF161" i="37"/>
  <c r="DS161" i="37" s="1"/>
  <c r="CF160" i="37"/>
  <c r="DS160" i="37" s="1"/>
  <c r="CF159" i="37"/>
  <c r="DS159" i="37" s="1"/>
  <c r="CF158" i="37"/>
  <c r="DS158" i="37" s="1"/>
  <c r="CF157" i="37"/>
  <c r="DS157" i="37" s="1"/>
  <c r="CF156" i="37"/>
  <c r="DS156" i="37" s="1"/>
  <c r="CF155" i="37"/>
  <c r="DS155" i="37" s="1"/>
  <c r="CF154" i="37"/>
  <c r="DS154" i="37" s="1"/>
  <c r="CF153" i="37"/>
  <c r="DS153" i="37" s="1"/>
  <c r="CF152" i="37"/>
  <c r="DS152" i="37" s="1"/>
  <c r="CF151" i="37"/>
  <c r="DS151" i="37" s="1"/>
  <c r="CF150" i="37"/>
  <c r="DS150" i="37" s="1"/>
  <c r="CF149" i="37"/>
  <c r="DS149" i="37" s="1"/>
  <c r="CF148" i="37"/>
  <c r="DS148" i="37" s="1"/>
  <c r="CF147" i="37"/>
  <c r="DS147" i="37" s="1"/>
  <c r="CF146" i="37"/>
  <c r="DS146" i="37" s="1"/>
  <c r="CF145" i="37"/>
  <c r="DS145" i="37" s="1"/>
  <c r="CF144" i="37"/>
  <c r="DS144" i="37" s="1"/>
  <c r="CF143" i="37"/>
  <c r="DS143" i="37" s="1"/>
  <c r="CF142" i="37"/>
  <c r="DS142" i="37" s="1"/>
  <c r="CF141" i="37"/>
  <c r="DS141" i="37" s="1"/>
  <c r="CF140" i="37"/>
  <c r="DS140" i="37" s="1"/>
  <c r="CF139" i="37"/>
  <c r="DS139" i="37" s="1"/>
  <c r="CF138" i="37"/>
  <c r="DS138" i="37" s="1"/>
  <c r="CF137" i="37"/>
  <c r="DS137" i="37" s="1"/>
  <c r="CF136" i="37"/>
  <c r="DS136" i="37" s="1"/>
  <c r="CF135" i="37"/>
  <c r="DS135" i="37" s="1"/>
  <c r="CF134" i="37"/>
  <c r="DS134" i="37" s="1"/>
  <c r="CF133" i="37"/>
  <c r="DS133" i="37" s="1"/>
  <c r="CF132" i="37"/>
  <c r="DS132" i="37" s="1"/>
  <c r="CF131" i="37"/>
  <c r="DS131" i="37" s="1"/>
  <c r="CF130" i="37"/>
  <c r="DS130" i="37" s="1"/>
  <c r="CF129" i="37"/>
  <c r="DS129" i="37" s="1"/>
  <c r="CF128" i="37"/>
  <c r="DS128" i="37" s="1"/>
  <c r="CF127" i="37"/>
  <c r="DS127" i="37" s="1"/>
  <c r="CF126" i="37"/>
  <c r="DS126" i="37" s="1"/>
  <c r="CF125" i="37"/>
  <c r="DS125" i="37" s="1"/>
  <c r="CF124" i="37"/>
  <c r="DS124" i="37" s="1"/>
  <c r="CF123" i="37"/>
  <c r="DS123" i="37" s="1"/>
  <c r="CF122" i="37"/>
  <c r="DS122" i="37" s="1"/>
  <c r="CF121" i="37"/>
  <c r="DS121" i="37" s="1"/>
  <c r="CF120" i="37"/>
  <c r="DS120" i="37" s="1"/>
  <c r="CF119" i="37"/>
  <c r="DS119" i="37" s="1"/>
  <c r="CF118" i="37"/>
  <c r="DS118" i="37" s="1"/>
  <c r="CF117" i="37"/>
  <c r="DS117" i="37" s="1"/>
  <c r="CF116" i="37"/>
  <c r="DS116" i="37" s="1"/>
  <c r="CF115" i="37"/>
  <c r="DS115" i="37" s="1"/>
  <c r="CF114" i="37"/>
  <c r="DS114" i="37" s="1"/>
  <c r="CF113" i="37"/>
  <c r="DS113" i="37" s="1"/>
  <c r="CF112" i="37"/>
  <c r="DS112" i="37" s="1"/>
  <c r="CF111" i="37"/>
  <c r="DS111" i="37" s="1"/>
  <c r="CF110" i="37"/>
  <c r="DS110" i="37" s="1"/>
  <c r="CF109" i="37"/>
  <c r="DS109" i="37" s="1"/>
  <c r="CF108" i="37"/>
  <c r="DS108" i="37" s="1"/>
  <c r="CF107" i="37"/>
  <c r="DS107" i="37" s="1"/>
  <c r="CF106" i="37"/>
  <c r="DS106" i="37" s="1"/>
  <c r="CF105" i="37"/>
  <c r="DS105" i="37" s="1"/>
  <c r="CF104" i="37"/>
  <c r="DS104" i="37" s="1"/>
  <c r="CF103" i="37"/>
  <c r="DS103" i="37" s="1"/>
  <c r="CF102" i="37"/>
  <c r="DS102" i="37" s="1"/>
  <c r="CF101" i="37"/>
  <c r="DS101" i="37" s="1"/>
  <c r="CF100" i="37"/>
  <c r="DS100" i="37" s="1"/>
  <c r="CF99" i="37"/>
  <c r="DS99" i="37" s="1"/>
  <c r="CF98" i="37"/>
  <c r="DS98" i="37" s="1"/>
  <c r="CF97" i="37"/>
  <c r="DS97" i="37" s="1"/>
  <c r="CF96" i="37"/>
  <c r="DS96" i="37" s="1"/>
  <c r="CF95" i="37"/>
  <c r="DS95" i="37" s="1"/>
  <c r="CF94" i="37"/>
  <c r="DS94" i="37" s="1"/>
  <c r="CF93" i="37"/>
  <c r="DS93" i="37" s="1"/>
  <c r="CF92" i="37"/>
  <c r="DS92" i="37" s="1"/>
  <c r="CF91" i="37"/>
  <c r="DS91" i="37" s="1"/>
  <c r="CF90" i="37"/>
  <c r="DS90" i="37" s="1"/>
  <c r="CF89" i="37"/>
  <c r="DS89" i="37" s="1"/>
  <c r="CF88" i="37"/>
  <c r="DS88" i="37" s="1"/>
  <c r="CF87" i="37"/>
  <c r="DS87" i="37" s="1"/>
  <c r="CF86" i="37"/>
  <c r="DS86" i="37" s="1"/>
  <c r="CF85" i="37"/>
  <c r="DS85" i="37" s="1"/>
  <c r="CF84" i="37"/>
  <c r="DS84" i="37" s="1"/>
  <c r="CF83" i="37"/>
  <c r="DS83" i="37" s="1"/>
  <c r="CF82" i="37"/>
  <c r="DS82" i="37" s="1"/>
  <c r="CF81" i="37"/>
  <c r="DS81" i="37" s="1"/>
  <c r="CF80" i="37"/>
  <c r="DS80" i="37" s="1"/>
  <c r="CF79" i="37"/>
  <c r="DS79" i="37" s="1"/>
  <c r="CF78" i="37"/>
  <c r="DS78" i="37" s="1"/>
  <c r="CF77" i="37"/>
  <c r="DS77" i="37" s="1"/>
  <c r="CF76" i="37"/>
  <c r="DS76" i="37" s="1"/>
  <c r="CF75" i="37"/>
  <c r="DS75" i="37" s="1"/>
  <c r="CF74" i="37"/>
  <c r="DS74" i="37" s="1"/>
  <c r="CF73" i="37"/>
  <c r="DS73" i="37" s="1"/>
  <c r="CF72" i="37"/>
  <c r="DS72" i="37" s="1"/>
  <c r="CF71" i="37"/>
  <c r="DS71" i="37" s="1"/>
  <c r="CF70" i="37"/>
  <c r="DS70" i="37" s="1"/>
  <c r="CF69" i="37"/>
  <c r="DS69" i="37" s="1"/>
  <c r="CF68" i="37"/>
  <c r="DS68" i="37" s="1"/>
  <c r="CF67" i="37"/>
  <c r="DS67" i="37" s="1"/>
  <c r="CF66" i="37"/>
  <c r="DS66" i="37" s="1"/>
  <c r="CF65" i="37"/>
  <c r="DS65" i="37" s="1"/>
  <c r="CF64" i="37"/>
  <c r="DS64" i="37" s="1"/>
  <c r="CF63" i="37"/>
  <c r="DS63" i="37" s="1"/>
  <c r="CF62" i="37"/>
  <c r="DS62" i="37" s="1"/>
  <c r="CF61" i="37"/>
  <c r="DS61" i="37" s="1"/>
  <c r="CF60" i="37"/>
  <c r="DS60" i="37" s="1"/>
  <c r="CF59" i="37"/>
  <c r="DS59" i="37" s="1"/>
  <c r="CF58" i="37"/>
  <c r="DS58" i="37" s="1"/>
  <c r="CF57" i="37"/>
  <c r="DS57" i="37" s="1"/>
  <c r="CF56" i="37"/>
  <c r="DS56" i="37" s="1"/>
  <c r="CF55" i="37"/>
  <c r="DS55" i="37" s="1"/>
  <c r="CF54" i="37"/>
  <c r="DS54" i="37" s="1"/>
  <c r="CF53" i="37"/>
  <c r="DS53" i="37" s="1"/>
  <c r="CF52" i="37"/>
  <c r="DS52" i="37" s="1"/>
  <c r="CF50" i="37"/>
  <c r="DS50" i="37" s="1"/>
  <c r="CF49" i="37"/>
  <c r="DS49" i="37" s="1"/>
  <c r="CF48" i="37"/>
  <c r="DS48" i="37" s="1"/>
  <c r="CF47" i="37"/>
  <c r="DS47" i="37" s="1"/>
  <c r="CF46" i="37"/>
  <c r="DS46" i="37" s="1"/>
  <c r="CF45" i="37"/>
  <c r="DS45" i="37" s="1"/>
  <c r="CF44" i="37"/>
  <c r="DS44" i="37" s="1"/>
  <c r="CF43" i="37"/>
  <c r="DS43" i="37" s="1"/>
  <c r="CF42" i="37"/>
  <c r="DS42" i="37" s="1"/>
  <c r="CF41" i="37"/>
  <c r="DS41" i="37" s="1"/>
  <c r="CF40" i="37"/>
  <c r="DS40" i="37" s="1"/>
  <c r="CF39" i="37"/>
  <c r="DS39" i="37" s="1"/>
  <c r="CF38" i="37"/>
  <c r="DS38" i="37" s="1"/>
  <c r="CF37" i="37"/>
  <c r="DS37" i="37" s="1"/>
  <c r="CF36" i="37"/>
  <c r="DS36" i="37" s="1"/>
  <c r="CF35" i="37"/>
  <c r="DS35" i="37" s="1"/>
  <c r="CF34" i="37"/>
  <c r="DS34" i="37" s="1"/>
  <c r="CF33" i="37"/>
  <c r="DS33" i="37" s="1"/>
  <c r="CF32" i="37"/>
  <c r="DS32" i="37" s="1"/>
  <c r="CF31" i="37"/>
  <c r="DS31" i="37" s="1"/>
  <c r="CF30" i="37"/>
  <c r="DS30" i="37" s="1"/>
  <c r="CF29" i="37"/>
  <c r="DS29" i="37" s="1"/>
  <c r="CF28" i="37"/>
  <c r="DS28" i="37" s="1"/>
  <c r="CF27" i="37"/>
  <c r="DS27" i="37" s="1"/>
  <c r="CF26" i="37"/>
  <c r="DS26" i="37" s="1"/>
  <c r="CF25" i="37"/>
  <c r="DS25" i="37" s="1"/>
  <c r="CF24" i="37"/>
  <c r="DS24" i="37" s="1"/>
  <c r="CF23" i="37"/>
  <c r="DS23" i="37" s="1"/>
  <c r="CF22" i="37"/>
  <c r="DS22" i="37" s="1"/>
  <c r="CF21" i="37"/>
  <c r="DS21" i="37" s="1"/>
  <c r="CF20" i="37"/>
  <c r="DS20" i="37" s="1"/>
  <c r="CF19" i="37"/>
  <c r="DS19" i="37" s="1"/>
  <c r="CF18" i="37"/>
  <c r="DS18" i="37" s="1"/>
  <c r="CF17" i="37"/>
  <c r="DS17" i="37" s="1"/>
  <c r="CF16" i="37"/>
  <c r="DS16" i="37" s="1"/>
  <c r="CF15" i="37"/>
  <c r="DS15" i="37" s="1"/>
  <c r="CF14" i="37"/>
  <c r="DS14" i="37" s="1"/>
  <c r="CF13" i="37"/>
  <c r="DS13" i="37" s="1"/>
  <c r="CF12" i="37"/>
  <c r="DS12" i="37" s="1"/>
  <c r="CF11" i="37"/>
  <c r="DS11" i="37" s="1"/>
  <c r="CF10" i="37"/>
  <c r="DS10" i="37" s="1"/>
  <c r="CF9" i="37"/>
  <c r="DS9" i="37" s="1"/>
  <c r="CF8" i="37"/>
  <c r="DS8" i="37" s="1"/>
  <c r="CF7" i="37"/>
  <c r="DS7" i="37" s="1"/>
  <c r="CF6" i="37"/>
  <c r="DS6" i="37" s="1"/>
  <c r="CF5" i="37"/>
  <c r="DS5" i="37" s="1"/>
  <c r="CF4" i="37"/>
  <c r="AS200" i="37"/>
  <c r="AT200" i="37"/>
  <c r="AU200" i="37"/>
  <c r="CH200" i="37" l="1"/>
  <c r="DU7" i="37"/>
  <c r="DU200" i="37" s="1"/>
  <c r="CG200" i="37"/>
  <c r="DT4" i="37"/>
  <c r="DT200" i="37" s="1"/>
  <c r="CF200" i="37"/>
  <c r="DS4" i="37"/>
  <c r="DS200" i="37" s="1"/>
  <c r="H246" i="36" l="1"/>
  <c r="I246" i="36"/>
  <c r="CJ245" i="36"/>
  <c r="CJ244" i="36"/>
  <c r="CJ243" i="36"/>
  <c r="CJ242" i="36"/>
  <c r="CJ241" i="36"/>
  <c r="CJ240" i="36"/>
  <c r="CJ239" i="36"/>
  <c r="CJ238" i="36"/>
  <c r="CJ237" i="36"/>
  <c r="CJ236" i="36"/>
  <c r="CJ235" i="36"/>
  <c r="CJ234" i="36"/>
  <c r="CJ233" i="36"/>
  <c r="CJ232" i="36"/>
  <c r="CJ231" i="36"/>
  <c r="CJ230" i="36"/>
  <c r="CJ229" i="36"/>
  <c r="CJ228" i="36"/>
  <c r="CJ227" i="36"/>
  <c r="CJ226" i="36"/>
  <c r="CJ225" i="36"/>
  <c r="CJ224" i="36"/>
  <c r="CJ223" i="36"/>
  <c r="CJ222" i="36"/>
  <c r="CJ221" i="36"/>
  <c r="CJ220" i="36"/>
  <c r="CJ219" i="36"/>
  <c r="CJ218" i="36"/>
  <c r="CJ217" i="36"/>
  <c r="CJ216" i="36"/>
  <c r="CJ215" i="36"/>
  <c r="CJ214" i="36"/>
  <c r="CJ213" i="36"/>
  <c r="CJ212" i="36"/>
  <c r="CJ211" i="36"/>
  <c r="CJ210" i="36"/>
  <c r="CJ209" i="36"/>
  <c r="CJ208" i="36"/>
  <c r="CJ207" i="36"/>
  <c r="CJ206" i="36"/>
  <c r="CJ205" i="36"/>
  <c r="CJ204" i="36"/>
  <c r="CJ203" i="36"/>
  <c r="CJ202" i="36"/>
  <c r="CJ201" i="36"/>
  <c r="CJ200" i="36"/>
  <c r="CJ199" i="36"/>
  <c r="CJ198" i="36"/>
  <c r="CJ197" i="36"/>
  <c r="CJ196" i="36"/>
  <c r="CJ195" i="36"/>
  <c r="CJ194" i="36"/>
  <c r="CJ193" i="36"/>
  <c r="CJ192" i="36"/>
  <c r="CJ191" i="36"/>
  <c r="CJ190" i="36"/>
  <c r="CJ189" i="36"/>
  <c r="CJ188" i="36"/>
  <c r="CJ187" i="36"/>
  <c r="CJ186" i="36"/>
  <c r="CJ185" i="36"/>
  <c r="CJ184" i="36"/>
  <c r="CJ183" i="36"/>
  <c r="CJ182" i="36"/>
  <c r="CJ181" i="36"/>
  <c r="CJ180" i="36"/>
  <c r="CJ179" i="36"/>
  <c r="CJ178" i="36"/>
  <c r="CJ177" i="36"/>
  <c r="CJ176" i="36"/>
  <c r="CJ175" i="36"/>
  <c r="CJ174" i="36"/>
  <c r="CJ173" i="36"/>
  <c r="CJ172" i="36"/>
  <c r="CJ171" i="36"/>
  <c r="CJ170" i="36"/>
  <c r="CJ169" i="36"/>
  <c r="CJ168" i="36"/>
  <c r="CJ167" i="36"/>
  <c r="CJ166" i="36"/>
  <c r="CJ165" i="36"/>
  <c r="CJ164" i="36"/>
  <c r="CJ163" i="36"/>
  <c r="CJ162" i="36"/>
  <c r="CJ161" i="36"/>
  <c r="CJ160" i="36"/>
  <c r="CJ159" i="36"/>
  <c r="CJ158" i="36"/>
  <c r="CJ157" i="36"/>
  <c r="CJ156" i="36"/>
  <c r="CJ155" i="36"/>
  <c r="CJ154" i="36"/>
  <c r="CJ153" i="36"/>
  <c r="CJ152" i="36"/>
  <c r="CJ151" i="36"/>
  <c r="CJ150" i="36"/>
  <c r="CJ149" i="36"/>
  <c r="CJ148" i="36"/>
  <c r="CJ147" i="36"/>
  <c r="CJ146" i="36"/>
  <c r="CJ145" i="36"/>
  <c r="CJ144" i="36"/>
  <c r="CJ143" i="36"/>
  <c r="CJ142" i="36"/>
  <c r="CJ141" i="36"/>
  <c r="CJ140" i="36"/>
  <c r="CJ139" i="36"/>
  <c r="CJ138" i="36"/>
  <c r="CJ137" i="36"/>
  <c r="CJ136" i="36"/>
  <c r="CJ135" i="36"/>
  <c r="CJ134" i="36"/>
  <c r="CJ133" i="36"/>
  <c r="CJ132" i="36"/>
  <c r="CJ131" i="36"/>
  <c r="CJ130" i="36"/>
  <c r="CJ129" i="36"/>
  <c r="CJ128" i="36"/>
  <c r="CJ127" i="36"/>
  <c r="CJ126" i="36"/>
  <c r="CJ125" i="36"/>
  <c r="CJ124" i="36"/>
  <c r="CJ123" i="36"/>
  <c r="CJ122" i="36"/>
  <c r="CJ121" i="36"/>
  <c r="CJ120" i="36"/>
  <c r="CJ119" i="36"/>
  <c r="CJ118" i="36"/>
  <c r="CJ117" i="36"/>
  <c r="CJ116" i="36"/>
  <c r="CJ115" i="36"/>
  <c r="CJ114" i="36"/>
  <c r="CJ113" i="36"/>
  <c r="CJ112" i="36"/>
  <c r="CJ111" i="36"/>
  <c r="CJ110" i="36"/>
  <c r="CJ109" i="36"/>
  <c r="CJ108" i="36"/>
  <c r="CJ107" i="36"/>
  <c r="CJ106" i="36"/>
  <c r="CJ105" i="36"/>
  <c r="CJ104" i="36"/>
  <c r="CJ103" i="36"/>
  <c r="CJ102" i="36"/>
  <c r="CJ101" i="36"/>
  <c r="CJ100" i="36"/>
  <c r="CJ99" i="36"/>
  <c r="CJ98" i="36"/>
  <c r="CJ97" i="36"/>
  <c r="CJ96" i="36"/>
  <c r="CJ95" i="36"/>
  <c r="CJ94" i="36"/>
  <c r="CJ93" i="36"/>
  <c r="CJ92" i="36"/>
  <c r="CJ91" i="36"/>
  <c r="CJ90" i="36"/>
  <c r="CJ89" i="36"/>
  <c r="CJ88" i="36"/>
  <c r="CJ87" i="36"/>
  <c r="CJ86" i="36"/>
  <c r="CJ85" i="36"/>
  <c r="CJ84" i="36"/>
  <c r="CJ83" i="36"/>
  <c r="CJ82" i="36"/>
  <c r="CJ81" i="36"/>
  <c r="CJ80" i="36"/>
  <c r="CJ79" i="36"/>
  <c r="CJ78" i="36"/>
  <c r="CJ77" i="36"/>
  <c r="CJ76" i="36"/>
  <c r="CJ75" i="36"/>
  <c r="CJ74" i="36"/>
  <c r="CJ73" i="36"/>
  <c r="CJ72" i="36"/>
  <c r="CJ71" i="36"/>
  <c r="CJ70" i="36"/>
  <c r="CJ69" i="36"/>
  <c r="CJ68" i="36"/>
  <c r="CJ67" i="36"/>
  <c r="CJ66" i="36"/>
  <c r="CJ65" i="36"/>
  <c r="CJ64" i="36"/>
  <c r="CJ63" i="36"/>
  <c r="CJ62" i="36"/>
  <c r="CJ61" i="36"/>
  <c r="CJ60" i="36"/>
  <c r="CJ59" i="36"/>
  <c r="CJ58" i="36"/>
  <c r="CJ57" i="36"/>
  <c r="CJ56" i="36"/>
  <c r="CJ55" i="36"/>
  <c r="CJ54" i="36"/>
  <c r="CJ53" i="36"/>
  <c r="CJ52" i="36"/>
  <c r="CJ51" i="36"/>
  <c r="CJ50" i="36"/>
  <c r="CJ49" i="36"/>
  <c r="CJ48" i="36"/>
  <c r="CJ47" i="36"/>
  <c r="CJ46" i="36"/>
  <c r="CJ45" i="36"/>
  <c r="CJ44" i="36"/>
  <c r="CJ43" i="36"/>
  <c r="CJ42" i="36"/>
  <c r="CJ41" i="36"/>
  <c r="CJ40" i="36"/>
  <c r="CJ39" i="36"/>
  <c r="CJ38" i="36"/>
  <c r="CJ37" i="36"/>
  <c r="CJ36" i="36"/>
  <c r="CJ35" i="36"/>
  <c r="CJ34" i="36"/>
  <c r="CJ33" i="36"/>
  <c r="CJ32" i="36"/>
  <c r="CJ31" i="36"/>
  <c r="CJ30" i="36"/>
  <c r="CJ29" i="36"/>
  <c r="CJ28" i="36"/>
  <c r="CJ27" i="36"/>
  <c r="CJ26" i="36"/>
  <c r="CJ25" i="36"/>
  <c r="CJ24" i="36"/>
  <c r="CJ23" i="36"/>
  <c r="CJ22" i="36"/>
  <c r="CJ21" i="36"/>
  <c r="CJ20" i="36"/>
  <c r="CJ19" i="36"/>
  <c r="CJ18" i="36"/>
  <c r="CJ17" i="36"/>
  <c r="CJ16" i="36"/>
  <c r="CJ15" i="36"/>
  <c r="CJ14" i="36"/>
  <c r="CJ13" i="36"/>
  <c r="CJ12" i="36"/>
  <c r="CJ11" i="36"/>
  <c r="CJ10" i="36"/>
  <c r="CJ9" i="36"/>
  <c r="CJ8" i="36"/>
  <c r="CJ7" i="36"/>
  <c r="CJ6" i="36"/>
  <c r="CJ5" i="36"/>
  <c r="CJ4" i="36"/>
  <c r="CI245" i="36"/>
  <c r="CI244" i="36"/>
  <c r="CI243" i="36"/>
  <c r="CI242" i="36"/>
  <c r="CI241" i="36"/>
  <c r="CI240" i="36"/>
  <c r="CI239" i="36"/>
  <c r="CI238" i="36"/>
  <c r="CI237" i="36"/>
  <c r="CI236" i="36"/>
  <c r="CI235" i="36"/>
  <c r="CI234" i="36"/>
  <c r="CI233" i="36"/>
  <c r="CI232" i="36"/>
  <c r="CI231" i="36"/>
  <c r="CI230" i="36"/>
  <c r="CI229" i="36"/>
  <c r="CI228" i="36"/>
  <c r="CI227" i="36"/>
  <c r="CI226" i="36"/>
  <c r="CI225" i="36"/>
  <c r="CI224" i="36"/>
  <c r="CI223" i="36"/>
  <c r="CI222" i="36"/>
  <c r="CI221" i="36"/>
  <c r="CI220" i="36"/>
  <c r="CI219" i="36"/>
  <c r="CI218" i="36"/>
  <c r="CI217" i="36"/>
  <c r="CI216" i="36"/>
  <c r="CI215" i="36"/>
  <c r="CI214" i="36"/>
  <c r="CI213" i="36"/>
  <c r="CI212" i="36"/>
  <c r="CI211" i="36"/>
  <c r="CI210" i="36"/>
  <c r="CI209" i="36"/>
  <c r="CI208" i="36"/>
  <c r="CI207" i="36"/>
  <c r="CI206" i="36"/>
  <c r="CI205" i="36"/>
  <c r="CI204" i="36"/>
  <c r="CI203" i="36"/>
  <c r="CI202" i="36"/>
  <c r="CI201" i="36"/>
  <c r="CI200" i="36"/>
  <c r="CI199" i="36"/>
  <c r="CI198" i="36"/>
  <c r="CI197" i="36"/>
  <c r="CI196" i="36"/>
  <c r="CI195" i="36"/>
  <c r="CI194" i="36"/>
  <c r="CI193" i="36"/>
  <c r="CI192" i="36"/>
  <c r="CI191" i="36"/>
  <c r="CI190" i="36"/>
  <c r="CI189" i="36"/>
  <c r="CI188" i="36"/>
  <c r="CI187" i="36"/>
  <c r="CI186" i="36"/>
  <c r="CI185" i="36"/>
  <c r="CI184" i="36"/>
  <c r="CI183" i="36"/>
  <c r="CI182" i="36"/>
  <c r="CI181" i="36"/>
  <c r="CI180" i="36"/>
  <c r="CI179" i="36"/>
  <c r="CI178" i="36"/>
  <c r="CI177" i="36"/>
  <c r="CI176" i="36"/>
  <c r="CI175" i="36"/>
  <c r="CI174" i="36"/>
  <c r="CI173" i="36"/>
  <c r="CI172" i="36"/>
  <c r="CI171" i="36"/>
  <c r="CI170" i="36"/>
  <c r="CI169" i="36"/>
  <c r="CI168" i="36"/>
  <c r="CI167" i="36"/>
  <c r="CI166" i="36"/>
  <c r="CI165" i="36"/>
  <c r="CI164" i="36"/>
  <c r="CI163" i="36"/>
  <c r="CI162" i="36"/>
  <c r="CI161" i="36"/>
  <c r="CI160" i="36"/>
  <c r="CI159" i="36"/>
  <c r="CI158" i="36"/>
  <c r="CI157" i="36"/>
  <c r="CI156" i="36"/>
  <c r="CI155" i="36"/>
  <c r="CI154" i="36"/>
  <c r="CI153" i="36"/>
  <c r="CI152" i="36"/>
  <c r="CI151" i="36"/>
  <c r="CI150" i="36"/>
  <c r="CI149" i="36"/>
  <c r="CI148" i="36"/>
  <c r="CI147" i="36"/>
  <c r="CI146" i="36"/>
  <c r="CI145" i="36"/>
  <c r="CI144" i="36"/>
  <c r="CI143" i="36"/>
  <c r="CI142" i="36"/>
  <c r="CI141" i="36"/>
  <c r="CI140" i="36"/>
  <c r="CI139" i="36"/>
  <c r="CI138" i="36"/>
  <c r="CI137" i="36"/>
  <c r="CI136" i="36"/>
  <c r="CI135" i="36"/>
  <c r="CI134" i="36"/>
  <c r="CI133" i="36"/>
  <c r="CI132" i="36"/>
  <c r="CI131" i="36"/>
  <c r="CI130" i="36"/>
  <c r="CI129" i="36"/>
  <c r="CI128" i="36"/>
  <c r="CI127" i="36"/>
  <c r="CI126" i="36"/>
  <c r="CI125" i="36"/>
  <c r="CI124" i="36"/>
  <c r="CI123" i="36"/>
  <c r="CI122" i="36"/>
  <c r="CI121" i="36"/>
  <c r="CI120" i="36"/>
  <c r="CI119" i="36"/>
  <c r="CI118" i="36"/>
  <c r="CI117" i="36"/>
  <c r="CI116" i="36"/>
  <c r="CI115" i="36"/>
  <c r="CI114" i="36"/>
  <c r="CI113" i="36"/>
  <c r="CI112" i="36"/>
  <c r="CI111" i="36"/>
  <c r="CI110" i="36"/>
  <c r="CI109" i="36"/>
  <c r="CI108" i="36"/>
  <c r="CI107" i="36"/>
  <c r="CI106" i="36"/>
  <c r="CI105" i="36"/>
  <c r="CI104" i="36"/>
  <c r="CI103" i="36"/>
  <c r="CI102" i="36"/>
  <c r="CI101" i="36"/>
  <c r="CI100" i="36"/>
  <c r="CI99" i="36"/>
  <c r="CI98" i="36"/>
  <c r="CI97" i="36"/>
  <c r="CI96" i="36"/>
  <c r="CI95" i="36"/>
  <c r="CI94" i="36"/>
  <c r="CI93" i="36"/>
  <c r="CI92" i="36"/>
  <c r="CI91" i="36"/>
  <c r="CI90" i="36"/>
  <c r="CI89" i="36"/>
  <c r="CI88" i="36"/>
  <c r="CI87" i="36"/>
  <c r="CI86" i="36"/>
  <c r="CI85" i="36"/>
  <c r="CI84" i="36"/>
  <c r="CI83" i="36"/>
  <c r="CI82" i="36"/>
  <c r="CI81" i="36"/>
  <c r="CI80" i="36"/>
  <c r="CI79" i="36"/>
  <c r="CI78" i="36"/>
  <c r="CI77" i="36"/>
  <c r="CI76" i="36"/>
  <c r="CI75" i="36"/>
  <c r="CI74" i="36"/>
  <c r="CI73" i="36"/>
  <c r="CI72" i="36"/>
  <c r="CI71" i="36"/>
  <c r="CI70" i="36"/>
  <c r="CI69" i="36"/>
  <c r="CI68" i="36"/>
  <c r="CI67" i="36"/>
  <c r="CI66" i="36"/>
  <c r="CI65" i="36"/>
  <c r="CI64" i="36"/>
  <c r="CI63" i="36"/>
  <c r="CI62" i="36"/>
  <c r="CI61" i="36"/>
  <c r="CI60" i="36"/>
  <c r="CI59" i="36"/>
  <c r="CI58" i="36"/>
  <c r="CI57" i="36"/>
  <c r="CI56" i="36"/>
  <c r="CI55" i="36"/>
  <c r="CI54" i="36"/>
  <c r="CI53" i="36"/>
  <c r="CI52" i="36"/>
  <c r="CI51" i="36"/>
  <c r="CI50" i="36"/>
  <c r="CI49" i="36"/>
  <c r="CI48" i="36"/>
  <c r="CI47" i="36"/>
  <c r="CI46" i="36"/>
  <c r="CI45" i="36"/>
  <c r="CI44" i="36"/>
  <c r="CI43" i="36"/>
  <c r="CI42" i="36"/>
  <c r="CI41" i="36"/>
  <c r="CI40" i="36"/>
  <c r="CI39" i="36"/>
  <c r="CI38" i="36"/>
  <c r="CI37" i="36"/>
  <c r="CI36" i="36"/>
  <c r="CI35" i="36"/>
  <c r="CI34" i="36"/>
  <c r="CI33" i="36"/>
  <c r="CI32" i="36"/>
  <c r="CI31" i="36"/>
  <c r="CI30" i="36"/>
  <c r="CI29" i="36"/>
  <c r="CI28" i="36"/>
  <c r="CI27" i="36"/>
  <c r="CI26" i="36"/>
  <c r="CI25" i="36"/>
  <c r="CI24" i="36"/>
  <c r="CI23" i="36"/>
  <c r="CI22" i="36"/>
  <c r="CI21" i="36"/>
  <c r="CI20" i="36"/>
  <c r="CI19" i="36"/>
  <c r="CI18" i="36"/>
  <c r="CI17" i="36"/>
  <c r="CI16" i="36"/>
  <c r="CI15" i="36"/>
  <c r="CI14" i="36"/>
  <c r="CI13" i="36"/>
  <c r="CI12" i="36"/>
  <c r="CI11" i="36"/>
  <c r="CI10" i="36"/>
  <c r="CI9" i="36"/>
  <c r="CI8" i="36"/>
  <c r="CI7" i="36"/>
  <c r="CI6" i="36"/>
  <c r="CI5" i="36"/>
  <c r="CI4" i="36"/>
  <c r="CH245" i="36"/>
  <c r="CH244" i="36"/>
  <c r="CH243" i="36"/>
  <c r="CH242" i="36"/>
  <c r="CH241" i="36"/>
  <c r="CH240" i="36"/>
  <c r="CH239" i="36"/>
  <c r="CH238" i="36"/>
  <c r="CH237" i="36"/>
  <c r="CH236" i="36"/>
  <c r="CH235" i="36"/>
  <c r="CH234" i="36"/>
  <c r="CH233" i="36"/>
  <c r="CH232" i="36"/>
  <c r="CH231" i="36"/>
  <c r="CH230" i="36"/>
  <c r="CH229" i="36"/>
  <c r="CH228" i="36"/>
  <c r="CH227" i="36"/>
  <c r="CH226" i="36"/>
  <c r="CH225" i="36"/>
  <c r="CH224" i="36"/>
  <c r="CH223" i="36"/>
  <c r="CH222" i="36"/>
  <c r="CH221" i="36"/>
  <c r="CH220" i="36"/>
  <c r="CH219" i="36"/>
  <c r="CH218" i="36"/>
  <c r="CH217" i="36"/>
  <c r="CH216" i="36"/>
  <c r="CH215" i="36"/>
  <c r="CH214" i="36"/>
  <c r="CH213" i="36"/>
  <c r="CH212" i="36"/>
  <c r="CH211" i="36"/>
  <c r="CH210" i="36"/>
  <c r="CH209" i="36"/>
  <c r="CH208" i="36"/>
  <c r="CH207" i="36"/>
  <c r="CH206" i="36"/>
  <c r="CH205" i="36"/>
  <c r="CH204" i="36"/>
  <c r="CH203" i="36"/>
  <c r="CH202" i="36"/>
  <c r="CH201" i="36"/>
  <c r="CH200" i="36"/>
  <c r="CH199" i="36"/>
  <c r="CH198" i="36"/>
  <c r="CH197" i="36"/>
  <c r="CH196" i="36"/>
  <c r="CH195" i="36"/>
  <c r="CH194" i="36"/>
  <c r="CH193" i="36"/>
  <c r="CH192" i="36"/>
  <c r="CH191" i="36"/>
  <c r="CH190" i="36"/>
  <c r="CH189" i="36"/>
  <c r="CH188" i="36"/>
  <c r="CH187" i="36"/>
  <c r="CH186" i="36"/>
  <c r="CH185" i="36"/>
  <c r="CH184" i="36"/>
  <c r="CH183" i="36"/>
  <c r="CH182" i="36"/>
  <c r="CH181" i="36"/>
  <c r="CH180" i="36"/>
  <c r="CH179" i="36"/>
  <c r="CH178" i="36"/>
  <c r="CH177" i="36"/>
  <c r="CH176" i="36"/>
  <c r="CH175" i="36"/>
  <c r="CH174" i="36"/>
  <c r="CH173" i="36"/>
  <c r="CH172" i="36"/>
  <c r="CH171" i="36"/>
  <c r="CH170" i="36"/>
  <c r="CH169" i="36"/>
  <c r="CH168" i="36"/>
  <c r="CH167" i="36"/>
  <c r="CH166" i="36"/>
  <c r="CH165" i="36"/>
  <c r="CH164" i="36"/>
  <c r="CH163" i="36"/>
  <c r="CH162" i="36"/>
  <c r="CH161" i="36"/>
  <c r="CH160" i="36"/>
  <c r="CH159" i="36"/>
  <c r="CH158" i="36"/>
  <c r="CH157" i="36"/>
  <c r="CH156" i="36"/>
  <c r="CH155" i="36"/>
  <c r="CH154" i="36"/>
  <c r="CH153" i="36"/>
  <c r="CH152" i="36"/>
  <c r="CH151" i="36"/>
  <c r="CH150" i="36"/>
  <c r="CH149" i="36"/>
  <c r="CH148" i="36"/>
  <c r="CH147" i="36"/>
  <c r="CH146" i="36"/>
  <c r="CH145" i="36"/>
  <c r="CH144" i="36"/>
  <c r="CH143" i="36"/>
  <c r="CH142" i="36"/>
  <c r="CH141" i="36"/>
  <c r="CH140" i="36"/>
  <c r="CH139" i="36"/>
  <c r="CH138" i="36"/>
  <c r="CH137" i="36"/>
  <c r="CH136" i="36"/>
  <c r="CH135" i="36"/>
  <c r="CH134" i="36"/>
  <c r="CH133" i="36"/>
  <c r="CH132" i="36"/>
  <c r="CH131" i="36"/>
  <c r="CH130" i="36"/>
  <c r="CH129" i="36"/>
  <c r="CH128" i="36"/>
  <c r="CH127" i="36"/>
  <c r="CH126" i="36"/>
  <c r="CH125" i="36"/>
  <c r="CH124" i="36"/>
  <c r="CH123" i="36"/>
  <c r="CH122" i="36"/>
  <c r="CH121" i="36"/>
  <c r="CH120" i="36"/>
  <c r="CH119" i="36"/>
  <c r="CH118" i="36"/>
  <c r="CH117" i="36"/>
  <c r="CH116" i="36"/>
  <c r="CH115" i="36"/>
  <c r="CH114" i="36"/>
  <c r="CH113" i="36"/>
  <c r="CH112" i="36"/>
  <c r="CH111" i="36"/>
  <c r="CH110" i="36"/>
  <c r="CH109" i="36"/>
  <c r="CH108" i="36"/>
  <c r="CH107" i="36"/>
  <c r="CH106" i="36"/>
  <c r="CH105" i="36"/>
  <c r="CH104" i="36"/>
  <c r="CH103" i="36"/>
  <c r="CH102" i="36"/>
  <c r="CH101" i="36"/>
  <c r="CH100" i="36"/>
  <c r="CH99" i="36"/>
  <c r="CH98" i="36"/>
  <c r="CH97" i="36"/>
  <c r="CH96" i="36"/>
  <c r="CH95" i="36"/>
  <c r="CH94" i="36"/>
  <c r="CH93" i="36"/>
  <c r="CH92" i="36"/>
  <c r="CH91" i="36"/>
  <c r="CH90" i="36"/>
  <c r="CH89" i="36"/>
  <c r="CH88" i="36"/>
  <c r="CH87" i="36"/>
  <c r="CH86" i="36"/>
  <c r="CH85" i="36"/>
  <c r="CH84" i="36"/>
  <c r="CH83" i="36"/>
  <c r="CH82" i="36"/>
  <c r="CH81" i="36"/>
  <c r="CH80" i="36"/>
  <c r="CH79" i="36"/>
  <c r="CH78" i="36"/>
  <c r="CH77" i="36"/>
  <c r="CH76" i="36"/>
  <c r="CH75" i="36"/>
  <c r="CH74" i="36"/>
  <c r="CH73" i="36"/>
  <c r="CH72" i="36"/>
  <c r="CH71" i="36"/>
  <c r="CH70" i="36"/>
  <c r="CH69" i="36"/>
  <c r="CH68" i="36"/>
  <c r="CH67" i="36"/>
  <c r="CH66" i="36"/>
  <c r="CH65" i="36"/>
  <c r="CH64" i="36"/>
  <c r="CH63" i="36"/>
  <c r="CH62" i="36"/>
  <c r="CH61" i="36"/>
  <c r="CH60" i="36"/>
  <c r="CH59" i="36"/>
  <c r="CH58" i="36"/>
  <c r="CH57" i="36"/>
  <c r="CH56" i="36"/>
  <c r="CH55" i="36"/>
  <c r="CH54" i="36"/>
  <c r="CH53" i="36"/>
  <c r="CH52" i="36"/>
  <c r="CH51" i="36"/>
  <c r="CH50" i="36"/>
  <c r="CH49" i="36"/>
  <c r="CH48" i="36"/>
  <c r="CH47" i="36"/>
  <c r="CH46" i="36"/>
  <c r="CH45" i="36"/>
  <c r="CH44" i="36"/>
  <c r="CH43" i="36"/>
  <c r="CH42" i="36"/>
  <c r="CH41" i="36"/>
  <c r="CH40" i="36"/>
  <c r="CH39" i="36"/>
  <c r="CH38" i="36"/>
  <c r="CH37" i="36"/>
  <c r="CH36" i="36"/>
  <c r="CH35" i="36"/>
  <c r="CH34" i="36"/>
  <c r="CH33" i="36"/>
  <c r="CH32" i="36"/>
  <c r="CH31" i="36"/>
  <c r="CH30" i="36"/>
  <c r="CH29" i="36"/>
  <c r="CH28" i="36"/>
  <c r="CH27" i="36"/>
  <c r="CH26" i="36"/>
  <c r="CH25" i="36"/>
  <c r="CH24" i="36"/>
  <c r="CH23" i="36"/>
  <c r="CH22" i="36"/>
  <c r="CH21" i="36"/>
  <c r="CH20" i="36"/>
  <c r="CH19" i="36"/>
  <c r="CH18" i="36"/>
  <c r="CH17" i="36"/>
  <c r="CH16" i="36"/>
  <c r="CH15" i="36"/>
  <c r="CH14" i="36"/>
  <c r="CH13" i="36"/>
  <c r="CH12" i="36"/>
  <c r="CH11" i="36"/>
  <c r="CH10" i="36"/>
  <c r="CH9" i="36"/>
  <c r="CH8" i="36"/>
  <c r="CH7" i="36"/>
  <c r="CH6" i="36"/>
  <c r="CH5" i="36"/>
  <c r="CH4" i="36"/>
  <c r="AU246" i="36"/>
  <c r="AV246" i="36"/>
  <c r="AW246" i="36"/>
  <c r="CJ246" i="36" l="1"/>
  <c r="CI246" i="36"/>
  <c r="CH246" i="36"/>
  <c r="DW245" i="36"/>
  <c r="DW244" i="36"/>
  <c r="DW243" i="36"/>
  <c r="DW242" i="36"/>
  <c r="DW241" i="36"/>
  <c r="DW240" i="36"/>
  <c r="DW239" i="36"/>
  <c r="DW238" i="36"/>
  <c r="DW237" i="36"/>
  <c r="DW236" i="36"/>
  <c r="DW235" i="36"/>
  <c r="DW234" i="36"/>
  <c r="DW233" i="36"/>
  <c r="DW232" i="36"/>
  <c r="DW231" i="36"/>
  <c r="DW230" i="36"/>
  <c r="DW229" i="36"/>
  <c r="DW228" i="36"/>
  <c r="DW227" i="36"/>
  <c r="DW226" i="36"/>
  <c r="DW225" i="36"/>
  <c r="DW224" i="36"/>
  <c r="DW223" i="36"/>
  <c r="DW222" i="36"/>
  <c r="DW221" i="36"/>
  <c r="DW220" i="36"/>
  <c r="DW219" i="36"/>
  <c r="DW218" i="36"/>
  <c r="DW217" i="36"/>
  <c r="DW216" i="36"/>
  <c r="DW215" i="36"/>
  <c r="DW214" i="36"/>
  <c r="DW213" i="36"/>
  <c r="DW212" i="36"/>
  <c r="DW211" i="36"/>
  <c r="DW210" i="36"/>
  <c r="DW209" i="36"/>
  <c r="DW208" i="36"/>
  <c r="DW207" i="36"/>
  <c r="DW206" i="36"/>
  <c r="DW205" i="36"/>
  <c r="DW204" i="36"/>
  <c r="DW203" i="36"/>
  <c r="DW202" i="36"/>
  <c r="DW201" i="36"/>
  <c r="DW200" i="36"/>
  <c r="DW199" i="36"/>
  <c r="DW198" i="36"/>
  <c r="DW197" i="36"/>
  <c r="DW196" i="36"/>
  <c r="DW195" i="36"/>
  <c r="DW194" i="36"/>
  <c r="DW193" i="36"/>
  <c r="DW192" i="36"/>
  <c r="DW191" i="36"/>
  <c r="DW190" i="36"/>
  <c r="DW189" i="36"/>
  <c r="DW188" i="36"/>
  <c r="DW187" i="36"/>
  <c r="DW186" i="36"/>
  <c r="DW185" i="36"/>
  <c r="DW184" i="36"/>
  <c r="DW183" i="36"/>
  <c r="DW182" i="36"/>
  <c r="DW181" i="36"/>
  <c r="DW180" i="36"/>
  <c r="DW179" i="36"/>
  <c r="DW178" i="36"/>
  <c r="DW177" i="36"/>
  <c r="DW176" i="36"/>
  <c r="DW175" i="36"/>
  <c r="DW174" i="36"/>
  <c r="DW173" i="36"/>
  <c r="DW172" i="36"/>
  <c r="DW171" i="36"/>
  <c r="DW170" i="36"/>
  <c r="DW169" i="36"/>
  <c r="DW168" i="36"/>
  <c r="DW167" i="36"/>
  <c r="DW166" i="36"/>
  <c r="DW165" i="36"/>
  <c r="DW164" i="36"/>
  <c r="DW163" i="36"/>
  <c r="DW162" i="36"/>
  <c r="DW161" i="36"/>
  <c r="DW160" i="36"/>
  <c r="DW159" i="36"/>
  <c r="DW158" i="36"/>
  <c r="DW157" i="36"/>
  <c r="DW156" i="36"/>
  <c r="DW155" i="36"/>
  <c r="DW154" i="36"/>
  <c r="DW153" i="36"/>
  <c r="DW152" i="36"/>
  <c r="DW151" i="36"/>
  <c r="DW150" i="36"/>
  <c r="DW149" i="36"/>
  <c r="DW148" i="36"/>
  <c r="DW147" i="36"/>
  <c r="DW146" i="36"/>
  <c r="DW145" i="36"/>
  <c r="DW144" i="36"/>
  <c r="DW143" i="36"/>
  <c r="DW142" i="36"/>
  <c r="DW141" i="36"/>
  <c r="DW140" i="36"/>
  <c r="DW139" i="36"/>
  <c r="DW138" i="36"/>
  <c r="DW137" i="36"/>
  <c r="DW136" i="36"/>
  <c r="DW135" i="36"/>
  <c r="DW134" i="36"/>
  <c r="DW133" i="36"/>
  <c r="DW132" i="36"/>
  <c r="DW131" i="36"/>
  <c r="DW130" i="36"/>
  <c r="DW129" i="36"/>
  <c r="DW128" i="36"/>
  <c r="DW127" i="36"/>
  <c r="DW126" i="36"/>
  <c r="DW125" i="36"/>
  <c r="DW124" i="36"/>
  <c r="DW123" i="36"/>
  <c r="DW122" i="36"/>
  <c r="DW121" i="36"/>
  <c r="DW120" i="36"/>
  <c r="DW119" i="36"/>
  <c r="DW118" i="36"/>
  <c r="DW117" i="36"/>
  <c r="DW116" i="36"/>
  <c r="DW115" i="36"/>
  <c r="DW114" i="36"/>
  <c r="DW113" i="36"/>
  <c r="DW112" i="36"/>
  <c r="DW111" i="36"/>
  <c r="DW110" i="36"/>
  <c r="DW109" i="36"/>
  <c r="DW108" i="36"/>
  <c r="DW107" i="36"/>
  <c r="DW106" i="36"/>
  <c r="DW105" i="36"/>
  <c r="DW104" i="36"/>
  <c r="DW103" i="36"/>
  <c r="DW102" i="36"/>
  <c r="DW101" i="36"/>
  <c r="DW100" i="36"/>
  <c r="DW99" i="36"/>
  <c r="DW98" i="36"/>
  <c r="DW97" i="36"/>
  <c r="DW96" i="36"/>
  <c r="DW95" i="36"/>
  <c r="DW94" i="36"/>
  <c r="DW93" i="36"/>
  <c r="DW92" i="36"/>
  <c r="DW91" i="36"/>
  <c r="DW90" i="36"/>
  <c r="DW89" i="36"/>
  <c r="DW88" i="36"/>
  <c r="DW87" i="36"/>
  <c r="DW86" i="36"/>
  <c r="DW85" i="36"/>
  <c r="DW84" i="36"/>
  <c r="DW83" i="36"/>
  <c r="DW82" i="36"/>
  <c r="DW81" i="36"/>
  <c r="DW80" i="36"/>
  <c r="DW79" i="36"/>
  <c r="DW78" i="36"/>
  <c r="DW77" i="36"/>
  <c r="DW76" i="36"/>
  <c r="DW75" i="36"/>
  <c r="DW74" i="36"/>
  <c r="DW73" i="36"/>
  <c r="DW72" i="36"/>
  <c r="DW71" i="36"/>
  <c r="DW70" i="36"/>
  <c r="DW69" i="36"/>
  <c r="DW68" i="36"/>
  <c r="DW67" i="36"/>
  <c r="DW66" i="36"/>
  <c r="DW65" i="36"/>
  <c r="DW64" i="36"/>
  <c r="DW63" i="36"/>
  <c r="DW62" i="36"/>
  <c r="DW61" i="36"/>
  <c r="DW60" i="36"/>
  <c r="DW59" i="36"/>
  <c r="DW58" i="36"/>
  <c r="DW57" i="36"/>
  <c r="DW56" i="36"/>
  <c r="DW55" i="36"/>
  <c r="DW54" i="36"/>
  <c r="DW53" i="36"/>
  <c r="DW52" i="36"/>
  <c r="DW51" i="36"/>
  <c r="DW50" i="36"/>
  <c r="DW49" i="36"/>
  <c r="DW48" i="36"/>
  <c r="DW47" i="36"/>
  <c r="DW46" i="36"/>
  <c r="DW45" i="36"/>
  <c r="DW44" i="36"/>
  <c r="DW43" i="36"/>
  <c r="DW42" i="36"/>
  <c r="DW41" i="36"/>
  <c r="DW40" i="36"/>
  <c r="DW39" i="36"/>
  <c r="DW38" i="36"/>
  <c r="DW37" i="36"/>
  <c r="DW36" i="36"/>
  <c r="DW35" i="36"/>
  <c r="DW34" i="36"/>
  <c r="DW33" i="36"/>
  <c r="DW32" i="36"/>
  <c r="DW31" i="36"/>
  <c r="DW30" i="36"/>
  <c r="DW29" i="36"/>
  <c r="DW28" i="36"/>
  <c r="DW27" i="36"/>
  <c r="DW26" i="36"/>
  <c r="DW25" i="36"/>
  <c r="DW24" i="36"/>
  <c r="DW23" i="36"/>
  <c r="DW22" i="36"/>
  <c r="DW21" i="36"/>
  <c r="DW20" i="36"/>
  <c r="DW19" i="36"/>
  <c r="DW18" i="36"/>
  <c r="DW17" i="36"/>
  <c r="DW16" i="36"/>
  <c r="DW15" i="36"/>
  <c r="DW14" i="36"/>
  <c r="DW13" i="36"/>
  <c r="DW12" i="36"/>
  <c r="DW11" i="36"/>
  <c r="DW10" i="36"/>
  <c r="DW9" i="36"/>
  <c r="DW8" i="36"/>
  <c r="DW7" i="36"/>
  <c r="DW6" i="36"/>
  <c r="DW5" i="36"/>
  <c r="DW4" i="36"/>
  <c r="DV245" i="36"/>
  <c r="DV244" i="36"/>
  <c r="DV243" i="36"/>
  <c r="DV242" i="36"/>
  <c r="DV241" i="36"/>
  <c r="DV240" i="36"/>
  <c r="DV239" i="36"/>
  <c r="DV238" i="36"/>
  <c r="DV237" i="36"/>
  <c r="DV236" i="36"/>
  <c r="DV235" i="36"/>
  <c r="DV234" i="36"/>
  <c r="DV233" i="36"/>
  <c r="DV232" i="36"/>
  <c r="DV231" i="36"/>
  <c r="DV230" i="36"/>
  <c r="DV229" i="36"/>
  <c r="DV228" i="36"/>
  <c r="DV227" i="36"/>
  <c r="DV226" i="36"/>
  <c r="DV225" i="36"/>
  <c r="DV224" i="36"/>
  <c r="DV223" i="36"/>
  <c r="DV222" i="36"/>
  <c r="DV221" i="36"/>
  <c r="DV220" i="36"/>
  <c r="DV219" i="36"/>
  <c r="DV218" i="36"/>
  <c r="DV217" i="36"/>
  <c r="DV216" i="36"/>
  <c r="DV215" i="36"/>
  <c r="DV214" i="36"/>
  <c r="DV213" i="36"/>
  <c r="DV212" i="36"/>
  <c r="DV211" i="36"/>
  <c r="DV210" i="36"/>
  <c r="DV209" i="36"/>
  <c r="DV208" i="36"/>
  <c r="DV207" i="36"/>
  <c r="DV206" i="36"/>
  <c r="DV205" i="36"/>
  <c r="DV204" i="36"/>
  <c r="DV203" i="36"/>
  <c r="DV202" i="36"/>
  <c r="DV201" i="36"/>
  <c r="DV200" i="36"/>
  <c r="DV199" i="36"/>
  <c r="DV198" i="36"/>
  <c r="DV197" i="36"/>
  <c r="DV196" i="36"/>
  <c r="DV195" i="36"/>
  <c r="DV194" i="36"/>
  <c r="DV193" i="36"/>
  <c r="DV192" i="36"/>
  <c r="DV191" i="36"/>
  <c r="DV190" i="36"/>
  <c r="DV189" i="36"/>
  <c r="DV188" i="36"/>
  <c r="DV187" i="36"/>
  <c r="DV186" i="36"/>
  <c r="DV185" i="36"/>
  <c r="DV184" i="36"/>
  <c r="DV183" i="36"/>
  <c r="DV182" i="36"/>
  <c r="DV181" i="36"/>
  <c r="DV180" i="36"/>
  <c r="DV179" i="36"/>
  <c r="DV178" i="36"/>
  <c r="DV177" i="36"/>
  <c r="DV176" i="36"/>
  <c r="DV175" i="36"/>
  <c r="DV174" i="36"/>
  <c r="DV173" i="36"/>
  <c r="DV172" i="36"/>
  <c r="DV171" i="36"/>
  <c r="DV170" i="36"/>
  <c r="DV169" i="36"/>
  <c r="DV168" i="36"/>
  <c r="DV167" i="36"/>
  <c r="DV166" i="36"/>
  <c r="DV165" i="36"/>
  <c r="DV164" i="36"/>
  <c r="DV163" i="36"/>
  <c r="DV162" i="36"/>
  <c r="DV161" i="36"/>
  <c r="DV160" i="36"/>
  <c r="DV159" i="36"/>
  <c r="DV158" i="36"/>
  <c r="DV157" i="36"/>
  <c r="DV156" i="36"/>
  <c r="DV155" i="36"/>
  <c r="DV154" i="36"/>
  <c r="DV153" i="36"/>
  <c r="DV152" i="36"/>
  <c r="DV151" i="36"/>
  <c r="DV150" i="36"/>
  <c r="DV149" i="36"/>
  <c r="DV148" i="36"/>
  <c r="DV147" i="36"/>
  <c r="DV146" i="36"/>
  <c r="DV145" i="36"/>
  <c r="DV144" i="36"/>
  <c r="DV143" i="36"/>
  <c r="DV142" i="36"/>
  <c r="DV141" i="36"/>
  <c r="DV140" i="36"/>
  <c r="DV139" i="36"/>
  <c r="DV138" i="36"/>
  <c r="DV137" i="36"/>
  <c r="DV136" i="36"/>
  <c r="DV135" i="36"/>
  <c r="DV134" i="36"/>
  <c r="DV133" i="36"/>
  <c r="DV132" i="36"/>
  <c r="DV131" i="36"/>
  <c r="DV130" i="36"/>
  <c r="DV129" i="36"/>
  <c r="DV128" i="36"/>
  <c r="DV127" i="36"/>
  <c r="DV126" i="36"/>
  <c r="DV125" i="36"/>
  <c r="DV124" i="36"/>
  <c r="DV123" i="36"/>
  <c r="DV122" i="36"/>
  <c r="DV121" i="36"/>
  <c r="DV120" i="36"/>
  <c r="DV119" i="36"/>
  <c r="DV118" i="36"/>
  <c r="DV117" i="36"/>
  <c r="DV116" i="36"/>
  <c r="DV115" i="36"/>
  <c r="DV114" i="36"/>
  <c r="DV113" i="36"/>
  <c r="DV112" i="36"/>
  <c r="DV111" i="36"/>
  <c r="DV110" i="36"/>
  <c r="DV109" i="36"/>
  <c r="DV108" i="36"/>
  <c r="DV107" i="36"/>
  <c r="DV106" i="36"/>
  <c r="DV105" i="36"/>
  <c r="DV104" i="36"/>
  <c r="DV103" i="36"/>
  <c r="DV102" i="36"/>
  <c r="DV101" i="36"/>
  <c r="DV100" i="36"/>
  <c r="DV99" i="36"/>
  <c r="DV98" i="36"/>
  <c r="DV97" i="36"/>
  <c r="DV96" i="36"/>
  <c r="DV95" i="36"/>
  <c r="DV94" i="36"/>
  <c r="DV93" i="36"/>
  <c r="DV92" i="36"/>
  <c r="DV91" i="36"/>
  <c r="DV90" i="36"/>
  <c r="DV89" i="36"/>
  <c r="DV88" i="36"/>
  <c r="DV87" i="36"/>
  <c r="DV86" i="36"/>
  <c r="DV85" i="36"/>
  <c r="DV84" i="36"/>
  <c r="DV83" i="36"/>
  <c r="DV82" i="36"/>
  <c r="DV81" i="36"/>
  <c r="DV80" i="36"/>
  <c r="DV79" i="36"/>
  <c r="DV78" i="36"/>
  <c r="DV77" i="36"/>
  <c r="DV76" i="36"/>
  <c r="DV75" i="36"/>
  <c r="DV74" i="36"/>
  <c r="DV73" i="36"/>
  <c r="DV72" i="36"/>
  <c r="DV71" i="36"/>
  <c r="DV70" i="36"/>
  <c r="DV69" i="36"/>
  <c r="DV68" i="36"/>
  <c r="DV67" i="36"/>
  <c r="DV66" i="36"/>
  <c r="DV65" i="36"/>
  <c r="DV64" i="36"/>
  <c r="DV63" i="36"/>
  <c r="DV62" i="36"/>
  <c r="DV61" i="36"/>
  <c r="DV60" i="36"/>
  <c r="DV59" i="36"/>
  <c r="DV58" i="36"/>
  <c r="DV57" i="36"/>
  <c r="DV56" i="36"/>
  <c r="DV55" i="36"/>
  <c r="DV54" i="36"/>
  <c r="DV53" i="36"/>
  <c r="DV52" i="36"/>
  <c r="DV51" i="36"/>
  <c r="DV50" i="36"/>
  <c r="DV49" i="36"/>
  <c r="DV48" i="36"/>
  <c r="DV47" i="36"/>
  <c r="DV46" i="36"/>
  <c r="DV45" i="36"/>
  <c r="DV44" i="36"/>
  <c r="DV43" i="36"/>
  <c r="DV42" i="36"/>
  <c r="DV41" i="36"/>
  <c r="DV40" i="36"/>
  <c r="DV39" i="36"/>
  <c r="DV38" i="36"/>
  <c r="DV37" i="36"/>
  <c r="DV36" i="36"/>
  <c r="DV35" i="36"/>
  <c r="DV34" i="36"/>
  <c r="DV33" i="36"/>
  <c r="DV32" i="36"/>
  <c r="DV31" i="36"/>
  <c r="DV30" i="36"/>
  <c r="DV29" i="36"/>
  <c r="DV28" i="36"/>
  <c r="DV27" i="36"/>
  <c r="DV26" i="36"/>
  <c r="DV25" i="36"/>
  <c r="DV24" i="36"/>
  <c r="DV23" i="36"/>
  <c r="DV22" i="36"/>
  <c r="DV21" i="36"/>
  <c r="DV20" i="36"/>
  <c r="DV19" i="36"/>
  <c r="DV18" i="36"/>
  <c r="DV17" i="36"/>
  <c r="DV16" i="36"/>
  <c r="DV15" i="36"/>
  <c r="DV14" i="36"/>
  <c r="DV13" i="36"/>
  <c r="DV12" i="36"/>
  <c r="DV11" i="36"/>
  <c r="DV10" i="36"/>
  <c r="DV9" i="36"/>
  <c r="DV8" i="36"/>
  <c r="DV7" i="36"/>
  <c r="DV6" i="36"/>
  <c r="DV5" i="36"/>
  <c r="DV4" i="36"/>
  <c r="DU245" i="36"/>
  <c r="DU244" i="36"/>
  <c r="DU243" i="36"/>
  <c r="DU242" i="36"/>
  <c r="DU241" i="36"/>
  <c r="DU240" i="36"/>
  <c r="DU239" i="36"/>
  <c r="DU238" i="36"/>
  <c r="DU237" i="36"/>
  <c r="DU236" i="36"/>
  <c r="DU235" i="36"/>
  <c r="DU234" i="36"/>
  <c r="DU233" i="36"/>
  <c r="DU232" i="36"/>
  <c r="DU231" i="36"/>
  <c r="DU230" i="36"/>
  <c r="DU229" i="36"/>
  <c r="DU228" i="36"/>
  <c r="DU227" i="36"/>
  <c r="DU226" i="36"/>
  <c r="DU225" i="36"/>
  <c r="DU224" i="36"/>
  <c r="DU223" i="36"/>
  <c r="DU222" i="36"/>
  <c r="DU221" i="36"/>
  <c r="DU220" i="36"/>
  <c r="DU219" i="36"/>
  <c r="DU218" i="36"/>
  <c r="DU217" i="36"/>
  <c r="DU216" i="36"/>
  <c r="DU215" i="36"/>
  <c r="DU214" i="36"/>
  <c r="DU213" i="36"/>
  <c r="DU212" i="36"/>
  <c r="DU211" i="36"/>
  <c r="DU210" i="36"/>
  <c r="DU209" i="36"/>
  <c r="DU208" i="36"/>
  <c r="DU207" i="36"/>
  <c r="DU206" i="36"/>
  <c r="DU205" i="36"/>
  <c r="DU204" i="36"/>
  <c r="DU203" i="36"/>
  <c r="DU202" i="36"/>
  <c r="DU201" i="36"/>
  <c r="DU200" i="36"/>
  <c r="DU199" i="36"/>
  <c r="DU198" i="36"/>
  <c r="DU197" i="36"/>
  <c r="DU196" i="36"/>
  <c r="DU195" i="36"/>
  <c r="DU194" i="36"/>
  <c r="DU193" i="36"/>
  <c r="DU192" i="36"/>
  <c r="DU191" i="36"/>
  <c r="DU190" i="36"/>
  <c r="DU189" i="36"/>
  <c r="DU188" i="36"/>
  <c r="DU187" i="36"/>
  <c r="DU186" i="36"/>
  <c r="DU185" i="36"/>
  <c r="DU184" i="36"/>
  <c r="DU183" i="36"/>
  <c r="DU182" i="36"/>
  <c r="DU181" i="36"/>
  <c r="DU180" i="36"/>
  <c r="DU179" i="36"/>
  <c r="DU178" i="36"/>
  <c r="DU177" i="36"/>
  <c r="DU176" i="36"/>
  <c r="DU175" i="36"/>
  <c r="DU174" i="36"/>
  <c r="DU173" i="36"/>
  <c r="DU172" i="36"/>
  <c r="DU171" i="36"/>
  <c r="DU170" i="36"/>
  <c r="DU169" i="36"/>
  <c r="DU168" i="36"/>
  <c r="DU167" i="36"/>
  <c r="DU166" i="36"/>
  <c r="DU165" i="36"/>
  <c r="DU164" i="36"/>
  <c r="DU163" i="36"/>
  <c r="DU162" i="36"/>
  <c r="DU161" i="36"/>
  <c r="DU160" i="36"/>
  <c r="DU159" i="36"/>
  <c r="DU158" i="36"/>
  <c r="DU157" i="36"/>
  <c r="DU156" i="36"/>
  <c r="DU155" i="36"/>
  <c r="DU154" i="36"/>
  <c r="DU153" i="36"/>
  <c r="DU152" i="36"/>
  <c r="DU151" i="36"/>
  <c r="DU150" i="36"/>
  <c r="DU149" i="36"/>
  <c r="DU148" i="36"/>
  <c r="DU147" i="36"/>
  <c r="DU146" i="36"/>
  <c r="DU145" i="36"/>
  <c r="DU144" i="36"/>
  <c r="DU143" i="36"/>
  <c r="DU142" i="36"/>
  <c r="DU141" i="36"/>
  <c r="DU140" i="36"/>
  <c r="DU139" i="36"/>
  <c r="DU138" i="36"/>
  <c r="DU137" i="36"/>
  <c r="DU136" i="36"/>
  <c r="DU135" i="36"/>
  <c r="DU134" i="36"/>
  <c r="DU133" i="36"/>
  <c r="DU132" i="36"/>
  <c r="DU131" i="36"/>
  <c r="DU130" i="36"/>
  <c r="DU129" i="36"/>
  <c r="DU128" i="36"/>
  <c r="DU127" i="36"/>
  <c r="DU126" i="36"/>
  <c r="DU125" i="36"/>
  <c r="DU124" i="36"/>
  <c r="DU123" i="36"/>
  <c r="DU122" i="36"/>
  <c r="DU121" i="36"/>
  <c r="DU120" i="36"/>
  <c r="DU119" i="36"/>
  <c r="DU118" i="36"/>
  <c r="DU117" i="36"/>
  <c r="DU116" i="36"/>
  <c r="DU115" i="36"/>
  <c r="DU114" i="36"/>
  <c r="DU113" i="36"/>
  <c r="DU112" i="36"/>
  <c r="DU111" i="36"/>
  <c r="DU110" i="36"/>
  <c r="DU109" i="36"/>
  <c r="DU108" i="36"/>
  <c r="DU107" i="36"/>
  <c r="DU106" i="36"/>
  <c r="DU105" i="36"/>
  <c r="DU104" i="36"/>
  <c r="DU103" i="36"/>
  <c r="DU102" i="36"/>
  <c r="DU101" i="36"/>
  <c r="DU100" i="36"/>
  <c r="DU99" i="36"/>
  <c r="DU98" i="36"/>
  <c r="DU97" i="36"/>
  <c r="DU96" i="36"/>
  <c r="DU95" i="36"/>
  <c r="DU94" i="36"/>
  <c r="DU93" i="36"/>
  <c r="DU92" i="36"/>
  <c r="DU91" i="36"/>
  <c r="DU90" i="36"/>
  <c r="DU89" i="36"/>
  <c r="DU88" i="36"/>
  <c r="DU87" i="36"/>
  <c r="DU86" i="36"/>
  <c r="DU85" i="36"/>
  <c r="DU84" i="36"/>
  <c r="DU83" i="36"/>
  <c r="DU82" i="36"/>
  <c r="DU81" i="36"/>
  <c r="DU80" i="36"/>
  <c r="DU79" i="36"/>
  <c r="DU78" i="36"/>
  <c r="DU77" i="36"/>
  <c r="DU76" i="36"/>
  <c r="DU75" i="36"/>
  <c r="DU74" i="36"/>
  <c r="DU73" i="36"/>
  <c r="DU72" i="36"/>
  <c r="DU71" i="36"/>
  <c r="DU70" i="36"/>
  <c r="DU69" i="36"/>
  <c r="DU68" i="36"/>
  <c r="DU67" i="36"/>
  <c r="DU66" i="36"/>
  <c r="DU65" i="36"/>
  <c r="DU64" i="36"/>
  <c r="DU63" i="36"/>
  <c r="DU62" i="36"/>
  <c r="DU61" i="36"/>
  <c r="DU60" i="36"/>
  <c r="DU59" i="36"/>
  <c r="DU58" i="36"/>
  <c r="DU57" i="36"/>
  <c r="DU56" i="36"/>
  <c r="DU55" i="36"/>
  <c r="DU54" i="36"/>
  <c r="DU53" i="36"/>
  <c r="DU52" i="36"/>
  <c r="DU51" i="36"/>
  <c r="DU50" i="36"/>
  <c r="DU49" i="36"/>
  <c r="DU48" i="36"/>
  <c r="DU47" i="36"/>
  <c r="DU46" i="36"/>
  <c r="DU45" i="36"/>
  <c r="DU44" i="36"/>
  <c r="DU43" i="36"/>
  <c r="DU42" i="36"/>
  <c r="DU41" i="36"/>
  <c r="DU40" i="36"/>
  <c r="DU39" i="36"/>
  <c r="DU38" i="36"/>
  <c r="DU37" i="36"/>
  <c r="DU36" i="36"/>
  <c r="DU35" i="36"/>
  <c r="DU34" i="36"/>
  <c r="DU33" i="36"/>
  <c r="DU32" i="36"/>
  <c r="DU31" i="36"/>
  <c r="DU30" i="36"/>
  <c r="DU29" i="36"/>
  <c r="DU28" i="36"/>
  <c r="DU27" i="36"/>
  <c r="DU26" i="36"/>
  <c r="DU25" i="36"/>
  <c r="DU24" i="36"/>
  <c r="DU23" i="36"/>
  <c r="DU22" i="36"/>
  <c r="DU21" i="36"/>
  <c r="DU20" i="36"/>
  <c r="DU19" i="36"/>
  <c r="DU18" i="36"/>
  <c r="DU17" i="36"/>
  <c r="DU16" i="36"/>
  <c r="DU15" i="36"/>
  <c r="DU14" i="36"/>
  <c r="DU13" i="36"/>
  <c r="DU12" i="36"/>
  <c r="DU11" i="36"/>
  <c r="DU10" i="36"/>
  <c r="DU9" i="36"/>
  <c r="DU8" i="36"/>
  <c r="DU7" i="36"/>
  <c r="DU6" i="36"/>
  <c r="DU5" i="36"/>
  <c r="DU4" i="36"/>
  <c r="BT57" i="37"/>
  <c r="DI57" i="37"/>
  <c r="BW57" i="37"/>
  <c r="BR57" i="37"/>
  <c r="BS57" i="37"/>
  <c r="BU57" i="37"/>
  <c r="BV57" i="37"/>
  <c r="BX57" i="37"/>
  <c r="BY57" i="37"/>
  <c r="BZ57" i="37"/>
  <c r="CA57" i="37"/>
  <c r="CB57" i="37"/>
  <c r="CC57" i="37"/>
  <c r="CE57" i="37"/>
  <c r="DR57" i="37" s="1"/>
  <c r="CI57" i="37"/>
  <c r="DV57" i="37" s="1"/>
  <c r="CJ57" i="37"/>
  <c r="DW57" i="37" s="1"/>
  <c r="CK57" i="37"/>
  <c r="DX57" i="37" s="1"/>
  <c r="CL57" i="37"/>
  <c r="DY57" i="37" s="1"/>
  <c r="CM57" i="37"/>
  <c r="DZ57" i="37" s="1"/>
  <c r="CN57" i="37"/>
  <c r="EA57" i="37" s="1"/>
  <c r="CO57" i="37"/>
  <c r="EB57" i="37" s="1"/>
  <c r="CP57" i="37"/>
  <c r="EC57" i="37" s="1"/>
  <c r="CQ57" i="37"/>
  <c r="ED57" i="37" s="1"/>
  <c r="CR57" i="37"/>
  <c r="EE57" i="37" s="1"/>
  <c r="CS57" i="37"/>
  <c r="EF57" i="37" s="1"/>
  <c r="CT57" i="37"/>
  <c r="EG57" i="37" s="1"/>
  <c r="CU57" i="37"/>
  <c r="EH57" i="37" s="1"/>
  <c r="CV57" i="37"/>
  <c r="EI57" i="37" s="1"/>
  <c r="CW57" i="37"/>
  <c r="EJ57" i="37" s="1"/>
  <c r="CX57" i="37"/>
  <c r="EK57" i="37" s="1"/>
  <c r="CY57" i="37"/>
  <c r="EL57" i="37" s="1"/>
  <c r="CZ57" i="37"/>
  <c r="EM57" i="37" s="1"/>
  <c r="DA57" i="37"/>
  <c r="EN57" i="37" s="1"/>
  <c r="DB57" i="37"/>
  <c r="EO57" i="37" s="1"/>
  <c r="DC57" i="37"/>
  <c r="EP57" i="37" s="1"/>
  <c r="DD57" i="37"/>
  <c r="EQ57" i="37" s="1"/>
  <c r="DE57" i="37"/>
  <c r="ER57" i="37" s="1"/>
  <c r="DF57" i="37"/>
  <c r="DG57" i="37"/>
  <c r="DH57" i="37"/>
  <c r="DK57" i="37"/>
  <c r="DL57" i="37"/>
  <c r="EY57" i="37" s="1"/>
  <c r="DM57" i="37"/>
  <c r="DN57" i="37"/>
  <c r="DO57" i="37"/>
  <c r="FB57" i="37" s="1"/>
  <c r="DP57" i="37"/>
  <c r="EX57" i="37"/>
  <c r="EZ57" i="37" l="1"/>
  <c r="FC57" i="37"/>
  <c r="ES57" i="37"/>
  <c r="FA57" i="37"/>
  <c r="DU246" i="36"/>
  <c r="DV246" i="36"/>
  <c r="DW246" i="36"/>
  <c r="EV57" i="37"/>
  <c r="EU57" i="37"/>
  <c r="ET57" i="37"/>
  <c r="DJ57" i="37"/>
  <c r="EW57" i="37" s="1"/>
  <c r="AX246" i="36" l="1"/>
  <c r="AY246" i="36"/>
  <c r="AZ246" i="36"/>
  <c r="BA246" i="36"/>
  <c r="BB246" i="36"/>
  <c r="BC246" i="36"/>
  <c r="BD246" i="36"/>
  <c r="BE246" i="36"/>
  <c r="BF246" i="36"/>
  <c r="BG246" i="36"/>
  <c r="BH246" i="36"/>
  <c r="BI246" i="36"/>
  <c r="BJ246" i="36"/>
  <c r="BK246" i="36"/>
  <c r="BL246" i="36"/>
  <c r="BM246" i="36"/>
  <c r="BN246" i="36"/>
  <c r="BO246" i="36"/>
  <c r="BP246" i="36"/>
  <c r="BQ246" i="36"/>
  <c r="BR246" i="36"/>
  <c r="BS246" i="36"/>
  <c r="CF246" i="36"/>
  <c r="DS246" i="36"/>
  <c r="AT246" i="36"/>
  <c r="AR246" i="36"/>
  <c r="AQ246" i="36"/>
  <c r="AP246" i="36"/>
  <c r="AO246" i="36"/>
  <c r="AN246" i="36"/>
  <c r="AM246" i="36"/>
  <c r="AL246" i="36"/>
  <c r="AK246" i="36"/>
  <c r="AJ246" i="36"/>
  <c r="AI246" i="36"/>
  <c r="AH246" i="36"/>
  <c r="AG246" i="36"/>
  <c r="AE246" i="36"/>
  <c r="AD246" i="36"/>
  <c r="AC246" i="36"/>
  <c r="AB246" i="36"/>
  <c r="AA246" i="36"/>
  <c r="Z246" i="36"/>
  <c r="Y246" i="36"/>
  <c r="X246" i="36"/>
  <c r="W246" i="36"/>
  <c r="V246" i="36"/>
  <c r="U246" i="36"/>
  <c r="T246" i="36"/>
  <c r="Q246" i="36"/>
  <c r="P246" i="36"/>
  <c r="O246" i="36"/>
  <c r="N246" i="36"/>
  <c r="R246" i="36"/>
  <c r="M246" i="36"/>
  <c r="L246" i="36"/>
  <c r="K246" i="36"/>
  <c r="G246" i="36"/>
  <c r="B5" i="38" l="1"/>
  <c r="BQ200" i="37"/>
  <c r="BP200" i="37"/>
  <c r="BO200" i="37"/>
  <c r="BN200" i="37"/>
  <c r="BM200" i="37"/>
  <c r="BL200" i="37"/>
  <c r="BK200" i="37"/>
  <c r="BJ200" i="37"/>
  <c r="BI200" i="37"/>
  <c r="BH200" i="37"/>
  <c r="BG200" i="37"/>
  <c r="BF200" i="37"/>
  <c r="BE200" i="37"/>
  <c r="BD200" i="37"/>
  <c r="BC200" i="37"/>
  <c r="BB200" i="37"/>
  <c r="BA200" i="37"/>
  <c r="AZ200" i="37"/>
  <c r="AY200" i="37"/>
  <c r="AX200" i="37"/>
  <c r="AW200" i="37"/>
  <c r="AV200" i="37"/>
  <c r="AR200" i="37"/>
  <c r="CE5" i="37"/>
  <c r="DR5" i="37" s="1"/>
  <c r="CI5" i="37"/>
  <c r="CJ5" i="37"/>
  <c r="CK5" i="37"/>
  <c r="CL5" i="37"/>
  <c r="DY5" i="37" s="1"/>
  <c r="CM5" i="37"/>
  <c r="DZ5" i="37" s="1"/>
  <c r="CN5" i="37"/>
  <c r="EA5" i="37" s="1"/>
  <c r="CO5" i="37"/>
  <c r="EB5" i="37" s="1"/>
  <c r="CP5" i="37"/>
  <c r="EC5" i="37" s="1"/>
  <c r="CQ5" i="37"/>
  <c r="CR5" i="37"/>
  <c r="CS5" i="37"/>
  <c r="CT5" i="37"/>
  <c r="EG5" i="37" s="1"/>
  <c r="CU5" i="37"/>
  <c r="EH5" i="37" s="1"/>
  <c r="CV5" i="37"/>
  <c r="EI5" i="37" s="1"/>
  <c r="CW5" i="37"/>
  <c r="EJ5" i="37" s="1"/>
  <c r="CX5" i="37"/>
  <c r="EK5" i="37" s="1"/>
  <c r="CY5" i="37"/>
  <c r="CZ5" i="37"/>
  <c r="DA5" i="37"/>
  <c r="DB5" i="37"/>
  <c r="EO5" i="37" s="1"/>
  <c r="DC5" i="37"/>
  <c r="DD5" i="37"/>
  <c r="EQ5" i="37" s="1"/>
  <c r="DE5" i="37"/>
  <c r="DF5" i="37"/>
  <c r="DG5" i="37"/>
  <c r="DH5" i="37"/>
  <c r="DI5" i="37"/>
  <c r="DJ5" i="37"/>
  <c r="DK5" i="37"/>
  <c r="DL5" i="37"/>
  <c r="DM5" i="37"/>
  <c r="DN5" i="37"/>
  <c r="DO5" i="37"/>
  <c r="DP5" i="37"/>
  <c r="CE6" i="37"/>
  <c r="CI6" i="37"/>
  <c r="CJ6" i="37"/>
  <c r="DW6" i="37" s="1"/>
  <c r="CK6" i="37"/>
  <c r="DX6" i="37" s="1"/>
  <c r="CL6" i="37"/>
  <c r="DY6" i="37" s="1"/>
  <c r="CM6" i="37"/>
  <c r="DZ6" i="37" s="1"/>
  <c r="CN6" i="37"/>
  <c r="CO6" i="37"/>
  <c r="CP6" i="37"/>
  <c r="CQ6" i="37"/>
  <c r="CR6" i="37"/>
  <c r="EE6" i="37" s="1"/>
  <c r="CS6" i="37"/>
  <c r="EF6" i="37" s="1"/>
  <c r="CT6" i="37"/>
  <c r="EG6" i="37" s="1"/>
  <c r="CU6" i="37"/>
  <c r="EH6" i="37" s="1"/>
  <c r="CV6" i="37"/>
  <c r="CW6" i="37"/>
  <c r="CX6" i="37"/>
  <c r="CY6" i="37"/>
  <c r="EL6" i="37" s="1"/>
  <c r="CZ6" i="37"/>
  <c r="EM6" i="37" s="1"/>
  <c r="DA6" i="37"/>
  <c r="EN6" i="37" s="1"/>
  <c r="DB6" i="37"/>
  <c r="EO6" i="37" s="1"/>
  <c r="DC6" i="37"/>
  <c r="EP6" i="37" s="1"/>
  <c r="DD6" i="37"/>
  <c r="DE6" i="37"/>
  <c r="DF6" i="37"/>
  <c r="DG6" i="37"/>
  <c r="DH6" i="37"/>
  <c r="DI6" i="37"/>
  <c r="DJ6" i="37"/>
  <c r="DK6" i="37"/>
  <c r="DL6" i="37"/>
  <c r="DM6" i="37"/>
  <c r="DN6" i="37"/>
  <c r="DO6" i="37"/>
  <c r="DP6" i="37"/>
  <c r="CE7" i="37"/>
  <c r="DR7" i="37" s="1"/>
  <c r="CI7" i="37"/>
  <c r="DV7" i="37" s="1"/>
  <c r="CJ7" i="37"/>
  <c r="DW7" i="37" s="1"/>
  <c r="CK7" i="37"/>
  <c r="CL7" i="37"/>
  <c r="CM7" i="37"/>
  <c r="CN7" i="37"/>
  <c r="EA7" i="37" s="1"/>
  <c r="CO7" i="37"/>
  <c r="EB7" i="37" s="1"/>
  <c r="CP7" i="37"/>
  <c r="EC7" i="37" s="1"/>
  <c r="CQ7" i="37"/>
  <c r="ED7" i="37" s="1"/>
  <c r="CR7" i="37"/>
  <c r="EE7" i="37" s="1"/>
  <c r="CS7" i="37"/>
  <c r="CT7" i="37"/>
  <c r="CU7" i="37"/>
  <c r="CV7" i="37"/>
  <c r="EI7" i="37" s="1"/>
  <c r="CW7" i="37"/>
  <c r="EJ7" i="37" s="1"/>
  <c r="CX7" i="37"/>
  <c r="EK7" i="37" s="1"/>
  <c r="CY7" i="37"/>
  <c r="EL7" i="37" s="1"/>
  <c r="CZ7" i="37"/>
  <c r="EM7" i="37" s="1"/>
  <c r="DA7" i="37"/>
  <c r="DB7" i="37"/>
  <c r="DC7" i="37"/>
  <c r="DD7" i="37"/>
  <c r="EQ7" i="37" s="1"/>
  <c r="DE7" i="37"/>
  <c r="DF7" i="37"/>
  <c r="DG7" i="37"/>
  <c r="DH7" i="37"/>
  <c r="DI7" i="37"/>
  <c r="DJ7" i="37"/>
  <c r="DK7" i="37"/>
  <c r="DL7" i="37"/>
  <c r="DM7" i="37"/>
  <c r="DN7" i="37"/>
  <c r="DO7" i="37"/>
  <c r="DP7" i="37"/>
  <c r="CE8" i="37"/>
  <c r="CI8" i="37"/>
  <c r="CJ8" i="37"/>
  <c r="CK8" i="37"/>
  <c r="CL8" i="37"/>
  <c r="DY8" i="37" s="1"/>
  <c r="CM8" i="37"/>
  <c r="DZ8" i="37" s="1"/>
  <c r="CN8" i="37"/>
  <c r="EA8" i="37" s="1"/>
  <c r="CO8" i="37"/>
  <c r="EB8" i="37" s="1"/>
  <c r="CP8" i="37"/>
  <c r="CQ8" i="37"/>
  <c r="CR8" i="37"/>
  <c r="CS8" i="37"/>
  <c r="EF8" i="37" s="1"/>
  <c r="CT8" i="37"/>
  <c r="EG8" i="37" s="1"/>
  <c r="CU8" i="37"/>
  <c r="EH8" i="37" s="1"/>
  <c r="CV8" i="37"/>
  <c r="EI8" i="37" s="1"/>
  <c r="CW8" i="37"/>
  <c r="EJ8" i="37" s="1"/>
  <c r="CX8" i="37"/>
  <c r="CY8" i="37"/>
  <c r="CZ8" i="37"/>
  <c r="DA8" i="37"/>
  <c r="DB8" i="37"/>
  <c r="EO8" i="37" s="1"/>
  <c r="DC8" i="37"/>
  <c r="EP8" i="37" s="1"/>
  <c r="DD8" i="37"/>
  <c r="EQ8" i="37" s="1"/>
  <c r="DE8" i="37"/>
  <c r="DF8" i="37"/>
  <c r="DG8" i="37"/>
  <c r="DH8" i="37"/>
  <c r="DI8" i="37"/>
  <c r="DJ8" i="37"/>
  <c r="DK8" i="37"/>
  <c r="DL8" i="37"/>
  <c r="DM8" i="37"/>
  <c r="DN8" i="37"/>
  <c r="DO8" i="37"/>
  <c r="DP8" i="37"/>
  <c r="CE9" i="37"/>
  <c r="CI9" i="37"/>
  <c r="DV9" i="37" s="1"/>
  <c r="CJ9" i="37"/>
  <c r="DW9" i="37" s="1"/>
  <c r="CK9" i="37"/>
  <c r="DX9" i="37" s="1"/>
  <c r="CL9" i="37"/>
  <c r="DY9" i="37" s="1"/>
  <c r="CM9" i="37"/>
  <c r="CN9" i="37"/>
  <c r="CO9" i="37"/>
  <c r="CP9" i="37"/>
  <c r="EC9" i="37" s="1"/>
  <c r="CQ9" i="37"/>
  <c r="ED9" i="37" s="1"/>
  <c r="CR9" i="37"/>
  <c r="EE9" i="37" s="1"/>
  <c r="CS9" i="37"/>
  <c r="EF9" i="37" s="1"/>
  <c r="CT9" i="37"/>
  <c r="EG9" i="37" s="1"/>
  <c r="CU9" i="37"/>
  <c r="CV9" i="37"/>
  <c r="CW9" i="37"/>
  <c r="CX9" i="37"/>
  <c r="EK9" i="37" s="1"/>
  <c r="CY9" i="37"/>
  <c r="EL9" i="37" s="1"/>
  <c r="CZ9" i="37"/>
  <c r="EM9" i="37" s="1"/>
  <c r="DA9" i="37"/>
  <c r="EN9" i="37" s="1"/>
  <c r="DB9" i="37"/>
  <c r="EO9" i="37" s="1"/>
  <c r="DC9" i="37"/>
  <c r="DD9" i="37"/>
  <c r="DE9" i="37"/>
  <c r="DF9" i="37"/>
  <c r="DG9" i="37"/>
  <c r="DH9" i="37"/>
  <c r="DI9" i="37"/>
  <c r="DJ9" i="37"/>
  <c r="DK9" i="37"/>
  <c r="DL9" i="37"/>
  <c r="DM9" i="37"/>
  <c r="DN9" i="37"/>
  <c r="DO9" i="37"/>
  <c r="DP9" i="37"/>
  <c r="CE10" i="37"/>
  <c r="DR10" i="37" s="1"/>
  <c r="CI10" i="37"/>
  <c r="DV10" i="37" s="1"/>
  <c r="CJ10" i="37"/>
  <c r="DW10" i="37" s="1"/>
  <c r="CK10" i="37"/>
  <c r="CL10" i="37"/>
  <c r="CM10" i="37"/>
  <c r="CN10" i="37"/>
  <c r="EA10" i="37" s="1"/>
  <c r="CO10" i="37"/>
  <c r="EB10" i="37" s="1"/>
  <c r="CP10" i="37"/>
  <c r="EC10" i="37" s="1"/>
  <c r="CQ10" i="37"/>
  <c r="ED10" i="37" s="1"/>
  <c r="CR10" i="37"/>
  <c r="EE10" i="37" s="1"/>
  <c r="CS10" i="37"/>
  <c r="CT10" i="37"/>
  <c r="CU10" i="37"/>
  <c r="CV10" i="37"/>
  <c r="EI10" i="37" s="1"/>
  <c r="CW10" i="37"/>
  <c r="EJ10" i="37" s="1"/>
  <c r="CX10" i="37"/>
  <c r="EK10" i="37" s="1"/>
  <c r="CY10" i="37"/>
  <c r="EL10" i="37" s="1"/>
  <c r="CZ10" i="37"/>
  <c r="DA10" i="37"/>
  <c r="DB10" i="37"/>
  <c r="DC10" i="37"/>
  <c r="EP10" i="37" s="1"/>
  <c r="DD10" i="37"/>
  <c r="EQ10" i="37" s="1"/>
  <c r="DE10" i="37"/>
  <c r="DF10" i="37"/>
  <c r="DG10" i="37"/>
  <c r="DH10" i="37"/>
  <c r="DI10" i="37"/>
  <c r="DJ10" i="37"/>
  <c r="DK10" i="37"/>
  <c r="DL10" i="37"/>
  <c r="DM10" i="37"/>
  <c r="DN10" i="37"/>
  <c r="DO10" i="37"/>
  <c r="DP10" i="37"/>
  <c r="CE11" i="37"/>
  <c r="CI11" i="37"/>
  <c r="CJ11" i="37"/>
  <c r="CK11" i="37"/>
  <c r="DX11" i="37" s="1"/>
  <c r="CL11" i="37"/>
  <c r="DY11" i="37" s="1"/>
  <c r="CM11" i="37"/>
  <c r="DZ11" i="37" s="1"/>
  <c r="CN11" i="37"/>
  <c r="EA11" i="37" s="1"/>
  <c r="CO11" i="37"/>
  <c r="CP11" i="37"/>
  <c r="CQ11" i="37"/>
  <c r="CR11" i="37"/>
  <c r="EE11" i="37" s="1"/>
  <c r="CS11" i="37"/>
  <c r="EF11" i="37" s="1"/>
  <c r="CT11" i="37"/>
  <c r="EG11" i="37" s="1"/>
  <c r="CU11" i="37"/>
  <c r="EH11" i="37" s="1"/>
  <c r="CV11" i="37"/>
  <c r="EI11" i="37" s="1"/>
  <c r="CW11" i="37"/>
  <c r="CX11" i="37"/>
  <c r="CY11" i="37"/>
  <c r="CZ11" i="37"/>
  <c r="EM11" i="37" s="1"/>
  <c r="DA11" i="37"/>
  <c r="EN11" i="37" s="1"/>
  <c r="DB11" i="37"/>
  <c r="EO11" i="37" s="1"/>
  <c r="DC11" i="37"/>
  <c r="EP11" i="37" s="1"/>
  <c r="DD11" i="37"/>
  <c r="EQ11" i="37" s="1"/>
  <c r="DE11" i="37"/>
  <c r="DF11" i="37"/>
  <c r="DG11" i="37"/>
  <c r="DH11" i="37"/>
  <c r="DI11" i="37"/>
  <c r="DJ11" i="37"/>
  <c r="DK11" i="37"/>
  <c r="DL11" i="37"/>
  <c r="DM11" i="37"/>
  <c r="DN11" i="37"/>
  <c r="DO11" i="37"/>
  <c r="DP11" i="37"/>
  <c r="CE12" i="37"/>
  <c r="DR12" i="37" s="1"/>
  <c r="CI12" i="37"/>
  <c r="CJ12" i="37"/>
  <c r="DW12" i="37" s="1"/>
  <c r="CK12" i="37"/>
  <c r="DX12" i="37" s="1"/>
  <c r="CL12" i="37"/>
  <c r="DY12" i="37" s="1"/>
  <c r="CM12" i="37"/>
  <c r="CN12" i="37"/>
  <c r="CO12" i="37"/>
  <c r="CP12" i="37"/>
  <c r="EC12" i="37" s="1"/>
  <c r="CQ12" i="37"/>
  <c r="ED12" i="37" s="1"/>
  <c r="CR12" i="37"/>
  <c r="EE12" i="37" s="1"/>
  <c r="CS12" i="37"/>
  <c r="EF12" i="37" s="1"/>
  <c r="CT12" i="37"/>
  <c r="EG12" i="37" s="1"/>
  <c r="CU12" i="37"/>
  <c r="CV12" i="37"/>
  <c r="CW12" i="37"/>
  <c r="EJ12" i="37" s="1"/>
  <c r="CX12" i="37"/>
  <c r="EK12" i="37" s="1"/>
  <c r="CY12" i="37"/>
  <c r="EL12" i="37" s="1"/>
  <c r="CZ12" i="37"/>
  <c r="EM12" i="37" s="1"/>
  <c r="DA12" i="37"/>
  <c r="EN12" i="37" s="1"/>
  <c r="DB12" i="37"/>
  <c r="EO12" i="37" s="1"/>
  <c r="DC12" i="37"/>
  <c r="DD12" i="37"/>
  <c r="DE12" i="37"/>
  <c r="DF12" i="37"/>
  <c r="DG12" i="37"/>
  <c r="DH12" i="37"/>
  <c r="DI12" i="37"/>
  <c r="DJ12" i="37"/>
  <c r="DK12" i="37"/>
  <c r="DL12" i="37"/>
  <c r="DM12" i="37"/>
  <c r="DN12" i="37"/>
  <c r="DO12" i="37"/>
  <c r="DP12" i="37"/>
  <c r="CE13" i="37"/>
  <c r="DR13" i="37" s="1"/>
  <c r="CI13" i="37"/>
  <c r="CJ13" i="37"/>
  <c r="CK13" i="37"/>
  <c r="CL13" i="37"/>
  <c r="DY13" i="37" s="1"/>
  <c r="CM13" i="37"/>
  <c r="DZ13" i="37" s="1"/>
  <c r="CN13" i="37"/>
  <c r="EA13" i="37" s="1"/>
  <c r="CO13" i="37"/>
  <c r="EB13" i="37" s="1"/>
  <c r="CP13" i="37"/>
  <c r="EC13" i="37" s="1"/>
  <c r="CQ13" i="37"/>
  <c r="CR13" i="37"/>
  <c r="CS13" i="37"/>
  <c r="CT13" i="37"/>
  <c r="EG13" i="37" s="1"/>
  <c r="CU13" i="37"/>
  <c r="EH13" i="37" s="1"/>
  <c r="CV13" i="37"/>
  <c r="EI13" i="37" s="1"/>
  <c r="CW13" i="37"/>
  <c r="EJ13" i="37" s="1"/>
  <c r="CX13" i="37"/>
  <c r="EK13" i="37" s="1"/>
  <c r="CY13" i="37"/>
  <c r="CZ13" i="37"/>
  <c r="DA13" i="37"/>
  <c r="DB13" i="37"/>
  <c r="EO13" i="37" s="1"/>
  <c r="DC13" i="37"/>
  <c r="EP13" i="37" s="1"/>
  <c r="DD13" i="37"/>
  <c r="EQ13" i="37" s="1"/>
  <c r="DE13" i="37"/>
  <c r="DF13" i="37"/>
  <c r="DG13" i="37"/>
  <c r="DH13" i="37"/>
  <c r="DI13" i="37"/>
  <c r="DJ13" i="37"/>
  <c r="DK13" i="37"/>
  <c r="DL13" i="37"/>
  <c r="DM13" i="37"/>
  <c r="DN13" i="37"/>
  <c r="DO13" i="37"/>
  <c r="DP13" i="37"/>
  <c r="CE14" i="37"/>
  <c r="DR14" i="37" s="1"/>
  <c r="CI14" i="37"/>
  <c r="DV14" i="37" s="1"/>
  <c r="CJ14" i="37"/>
  <c r="DW14" i="37" s="1"/>
  <c r="CK14" i="37"/>
  <c r="DX14" i="37" s="1"/>
  <c r="CL14" i="37"/>
  <c r="DY14" i="37" s="1"/>
  <c r="CM14" i="37"/>
  <c r="DZ14" i="37" s="1"/>
  <c r="CN14" i="37"/>
  <c r="CO14" i="37"/>
  <c r="EB14" i="37" s="1"/>
  <c r="CP14" i="37"/>
  <c r="EC14" i="37" s="1"/>
  <c r="CQ14" i="37"/>
  <c r="ED14" i="37" s="1"/>
  <c r="CR14" i="37"/>
  <c r="EE14" i="37" s="1"/>
  <c r="CS14" i="37"/>
  <c r="EF14" i="37" s="1"/>
  <c r="CT14" i="37"/>
  <c r="EG14" i="37" s="1"/>
  <c r="CU14" i="37"/>
  <c r="EH14" i="37" s="1"/>
  <c r="CV14" i="37"/>
  <c r="CW14" i="37"/>
  <c r="EJ14" i="37" s="1"/>
  <c r="CX14" i="37"/>
  <c r="EK14" i="37" s="1"/>
  <c r="CY14" i="37"/>
  <c r="EL14" i="37" s="1"/>
  <c r="CZ14" i="37"/>
  <c r="EM14" i="37" s="1"/>
  <c r="DA14" i="37"/>
  <c r="EN14" i="37" s="1"/>
  <c r="DB14" i="37"/>
  <c r="EO14" i="37" s="1"/>
  <c r="DC14" i="37"/>
  <c r="EP14" i="37" s="1"/>
  <c r="DD14" i="37"/>
  <c r="DE14" i="37"/>
  <c r="DF14" i="37"/>
  <c r="DG14" i="37"/>
  <c r="DH14" i="37"/>
  <c r="DI14" i="37"/>
  <c r="DJ14" i="37"/>
  <c r="DK14" i="37"/>
  <c r="DL14" i="37"/>
  <c r="DM14" i="37"/>
  <c r="DN14" i="37"/>
  <c r="DO14" i="37"/>
  <c r="DP14" i="37"/>
  <c r="CE15" i="37"/>
  <c r="DR15" i="37" s="1"/>
  <c r="CI15" i="37"/>
  <c r="DV15" i="37" s="1"/>
  <c r="CJ15" i="37"/>
  <c r="DW15" i="37" s="1"/>
  <c r="CK15" i="37"/>
  <c r="DX15" i="37" s="1"/>
  <c r="CL15" i="37"/>
  <c r="CM15" i="37"/>
  <c r="DZ15" i="37" s="1"/>
  <c r="CN15" i="37"/>
  <c r="EA15" i="37" s="1"/>
  <c r="CO15" i="37"/>
  <c r="EB15" i="37" s="1"/>
  <c r="CP15" i="37"/>
  <c r="EC15" i="37" s="1"/>
  <c r="CQ15" i="37"/>
  <c r="ED15" i="37" s="1"/>
  <c r="CR15" i="37"/>
  <c r="EE15" i="37" s="1"/>
  <c r="CS15" i="37"/>
  <c r="EF15" i="37" s="1"/>
  <c r="CT15" i="37"/>
  <c r="CU15" i="37"/>
  <c r="EH15" i="37" s="1"/>
  <c r="CV15" i="37"/>
  <c r="EI15" i="37" s="1"/>
  <c r="CW15" i="37"/>
  <c r="EJ15" i="37" s="1"/>
  <c r="CX15" i="37"/>
  <c r="EK15" i="37" s="1"/>
  <c r="CY15" i="37"/>
  <c r="EL15" i="37" s="1"/>
  <c r="CZ15" i="37"/>
  <c r="EM15" i="37" s="1"/>
  <c r="DA15" i="37"/>
  <c r="DB15" i="37"/>
  <c r="DC15" i="37"/>
  <c r="EP15" i="37" s="1"/>
  <c r="DD15" i="37"/>
  <c r="EQ15" i="37" s="1"/>
  <c r="DE15" i="37"/>
  <c r="DF15" i="37"/>
  <c r="DG15" i="37"/>
  <c r="DH15" i="37"/>
  <c r="DI15" i="37"/>
  <c r="DJ15" i="37"/>
  <c r="DK15" i="37"/>
  <c r="DL15" i="37"/>
  <c r="DM15" i="37"/>
  <c r="DN15" i="37"/>
  <c r="DO15" i="37"/>
  <c r="DP15" i="37"/>
  <c r="CE16" i="37"/>
  <c r="CI16" i="37"/>
  <c r="DV16" i="37" s="1"/>
  <c r="CJ16" i="37"/>
  <c r="DW16" i="37" s="1"/>
  <c r="CK16" i="37"/>
  <c r="DX16" i="37" s="1"/>
  <c r="CL16" i="37"/>
  <c r="DY16" i="37" s="1"/>
  <c r="CM16" i="37"/>
  <c r="DZ16" i="37" s="1"/>
  <c r="CN16" i="37"/>
  <c r="EA16" i="37" s="1"/>
  <c r="CO16" i="37"/>
  <c r="EB16" i="37" s="1"/>
  <c r="CP16" i="37"/>
  <c r="CQ16" i="37"/>
  <c r="ED16" i="37" s="1"/>
  <c r="CR16" i="37"/>
  <c r="EE16" i="37" s="1"/>
  <c r="CS16" i="37"/>
  <c r="EF16" i="37" s="1"/>
  <c r="CT16" i="37"/>
  <c r="EG16" i="37" s="1"/>
  <c r="CU16" i="37"/>
  <c r="EH16" i="37" s="1"/>
  <c r="CV16" i="37"/>
  <c r="EI16" i="37" s="1"/>
  <c r="CW16" i="37"/>
  <c r="EJ16" i="37" s="1"/>
  <c r="CX16" i="37"/>
  <c r="CY16" i="37"/>
  <c r="CZ16" i="37"/>
  <c r="EM16" i="37" s="1"/>
  <c r="DA16" i="37"/>
  <c r="EN16" i="37" s="1"/>
  <c r="DB16" i="37"/>
  <c r="EO16" i="37" s="1"/>
  <c r="DC16" i="37"/>
  <c r="EP16" i="37" s="1"/>
  <c r="DD16" i="37"/>
  <c r="EQ16" i="37" s="1"/>
  <c r="DE16" i="37"/>
  <c r="DF16" i="37"/>
  <c r="DG16" i="37"/>
  <c r="DH16" i="37"/>
  <c r="DI16" i="37"/>
  <c r="DJ16" i="37"/>
  <c r="DK16" i="37"/>
  <c r="DL16" i="37"/>
  <c r="DM16" i="37"/>
  <c r="DN16" i="37"/>
  <c r="DO16" i="37"/>
  <c r="DP16" i="37"/>
  <c r="CE17" i="37"/>
  <c r="DR17" i="37" s="1"/>
  <c r="CI17" i="37"/>
  <c r="DV17" i="37" s="1"/>
  <c r="CJ17" i="37"/>
  <c r="DW17" i="37" s="1"/>
  <c r="CK17" i="37"/>
  <c r="DX17" i="37" s="1"/>
  <c r="CL17" i="37"/>
  <c r="DY17" i="37" s="1"/>
  <c r="CM17" i="37"/>
  <c r="DZ17" i="37" s="1"/>
  <c r="CN17" i="37"/>
  <c r="CO17" i="37"/>
  <c r="EB17" i="37" s="1"/>
  <c r="CP17" i="37"/>
  <c r="EC17" i="37" s="1"/>
  <c r="CQ17" i="37"/>
  <c r="ED17" i="37" s="1"/>
  <c r="CR17" i="37"/>
  <c r="EE17" i="37" s="1"/>
  <c r="CS17" i="37"/>
  <c r="EF17" i="37" s="1"/>
  <c r="CT17" i="37"/>
  <c r="EG17" i="37" s="1"/>
  <c r="CU17" i="37"/>
  <c r="CV17" i="37"/>
  <c r="CW17" i="37"/>
  <c r="EJ17" i="37" s="1"/>
  <c r="CX17" i="37"/>
  <c r="EK17" i="37" s="1"/>
  <c r="CY17" i="37"/>
  <c r="EL17" i="37" s="1"/>
  <c r="CZ17" i="37"/>
  <c r="EM17" i="37" s="1"/>
  <c r="DA17" i="37"/>
  <c r="EN17" i="37" s="1"/>
  <c r="DB17" i="37"/>
  <c r="EO17" i="37" s="1"/>
  <c r="DC17" i="37"/>
  <c r="DD17" i="37"/>
  <c r="DE17" i="37"/>
  <c r="DF17" i="37"/>
  <c r="DG17" i="37"/>
  <c r="DH17" i="37"/>
  <c r="DI17" i="37"/>
  <c r="DJ17" i="37"/>
  <c r="DK17" i="37"/>
  <c r="DL17" i="37"/>
  <c r="DM17" i="37"/>
  <c r="DN17" i="37"/>
  <c r="DO17" i="37"/>
  <c r="DP17" i="37"/>
  <c r="CE18" i="37"/>
  <c r="DR18" i="37" s="1"/>
  <c r="CI18" i="37"/>
  <c r="DV18" i="37" s="1"/>
  <c r="CJ18" i="37"/>
  <c r="CK18" i="37"/>
  <c r="CL18" i="37"/>
  <c r="DY18" i="37" s="1"/>
  <c r="CM18" i="37"/>
  <c r="DZ18" i="37" s="1"/>
  <c r="CN18" i="37"/>
  <c r="EA18" i="37" s="1"/>
  <c r="CO18" i="37"/>
  <c r="EB18" i="37" s="1"/>
  <c r="CP18" i="37"/>
  <c r="EC18" i="37" s="1"/>
  <c r="CQ18" i="37"/>
  <c r="ED18" i="37" s="1"/>
  <c r="CR18" i="37"/>
  <c r="CS18" i="37"/>
  <c r="CT18" i="37"/>
  <c r="EG18" i="37" s="1"/>
  <c r="CU18" i="37"/>
  <c r="EH18" i="37" s="1"/>
  <c r="CV18" i="37"/>
  <c r="EI18" i="37" s="1"/>
  <c r="CW18" i="37"/>
  <c r="EJ18" i="37" s="1"/>
  <c r="CX18" i="37"/>
  <c r="EK18" i="37" s="1"/>
  <c r="CY18" i="37"/>
  <c r="EL18" i="37" s="1"/>
  <c r="CZ18" i="37"/>
  <c r="DA18" i="37"/>
  <c r="DB18" i="37"/>
  <c r="EO18" i="37" s="1"/>
  <c r="DC18" i="37"/>
  <c r="EP18" i="37" s="1"/>
  <c r="DD18" i="37"/>
  <c r="EQ18" i="37" s="1"/>
  <c r="DE18" i="37"/>
  <c r="DF18" i="37"/>
  <c r="DG18" i="37"/>
  <c r="DH18" i="37"/>
  <c r="DI18" i="37"/>
  <c r="DJ18" i="37"/>
  <c r="DK18" i="37"/>
  <c r="DL18" i="37"/>
  <c r="DM18" i="37"/>
  <c r="DN18" i="37"/>
  <c r="DO18" i="37"/>
  <c r="DP18" i="37"/>
  <c r="CE19" i="37"/>
  <c r="CI19" i="37"/>
  <c r="CJ19" i="37"/>
  <c r="CK19" i="37"/>
  <c r="DX19" i="37" s="1"/>
  <c r="CL19" i="37"/>
  <c r="DY19" i="37" s="1"/>
  <c r="CM19" i="37"/>
  <c r="DZ19" i="37" s="1"/>
  <c r="CN19" i="37"/>
  <c r="EA19" i="37" s="1"/>
  <c r="CO19" i="37"/>
  <c r="CP19" i="37"/>
  <c r="CQ19" i="37"/>
  <c r="CR19" i="37"/>
  <c r="EE19" i="37" s="1"/>
  <c r="CS19" i="37"/>
  <c r="EF19" i="37" s="1"/>
  <c r="CT19" i="37"/>
  <c r="EG19" i="37" s="1"/>
  <c r="CU19" i="37"/>
  <c r="EH19" i="37" s="1"/>
  <c r="CV19" i="37"/>
  <c r="EI19" i="37" s="1"/>
  <c r="CW19" i="37"/>
  <c r="CX19" i="37"/>
  <c r="CY19" i="37"/>
  <c r="CZ19" i="37"/>
  <c r="DA19" i="37"/>
  <c r="EN19" i="37" s="1"/>
  <c r="DB19" i="37"/>
  <c r="EO19" i="37" s="1"/>
  <c r="DC19" i="37"/>
  <c r="EP19" i="37" s="1"/>
  <c r="DD19" i="37"/>
  <c r="EQ19" i="37" s="1"/>
  <c r="DE19" i="37"/>
  <c r="DF19" i="37"/>
  <c r="DG19" i="37"/>
  <c r="DH19" i="37"/>
  <c r="DI19" i="37"/>
  <c r="DJ19" i="37"/>
  <c r="DK19" i="37"/>
  <c r="DL19" i="37"/>
  <c r="DM19" i="37"/>
  <c r="DN19" i="37"/>
  <c r="DO19" i="37"/>
  <c r="DP19" i="37"/>
  <c r="CE20" i="37"/>
  <c r="DR20" i="37" s="1"/>
  <c r="CI20" i="37"/>
  <c r="DV20" i="37" s="1"/>
  <c r="CJ20" i="37"/>
  <c r="DW20" i="37" s="1"/>
  <c r="CK20" i="37"/>
  <c r="DX20" i="37" s="1"/>
  <c r="CL20" i="37"/>
  <c r="CM20" i="37"/>
  <c r="CN20" i="37"/>
  <c r="CO20" i="37"/>
  <c r="CP20" i="37"/>
  <c r="EC20" i="37" s="1"/>
  <c r="CQ20" i="37"/>
  <c r="ED20" i="37" s="1"/>
  <c r="CR20" i="37"/>
  <c r="EE20" i="37" s="1"/>
  <c r="CS20" i="37"/>
  <c r="EF20" i="37" s="1"/>
  <c r="CT20" i="37"/>
  <c r="CU20" i="37"/>
  <c r="CV20" i="37"/>
  <c r="CW20" i="37"/>
  <c r="EJ20" i="37" s="1"/>
  <c r="CX20" i="37"/>
  <c r="EK20" i="37" s="1"/>
  <c r="CY20" i="37"/>
  <c r="EL20" i="37" s="1"/>
  <c r="CZ20" i="37"/>
  <c r="EM20" i="37" s="1"/>
  <c r="DA20" i="37"/>
  <c r="EN20" i="37" s="1"/>
  <c r="DB20" i="37"/>
  <c r="DC20" i="37"/>
  <c r="DD20" i="37"/>
  <c r="DE20" i="37"/>
  <c r="DF20" i="37"/>
  <c r="DG20" i="37"/>
  <c r="DH20" i="37"/>
  <c r="DI20" i="37"/>
  <c r="DJ20" i="37"/>
  <c r="DK20" i="37"/>
  <c r="DL20" i="37"/>
  <c r="DM20" i="37"/>
  <c r="DN20" i="37"/>
  <c r="DO20" i="37"/>
  <c r="DP20" i="37"/>
  <c r="CE21" i="37"/>
  <c r="DR21" i="37" s="1"/>
  <c r="CI21" i="37"/>
  <c r="CJ21" i="37"/>
  <c r="CK21" i="37"/>
  <c r="CL21" i="37"/>
  <c r="DY21" i="37" s="1"/>
  <c r="CM21" i="37"/>
  <c r="DZ21" i="37" s="1"/>
  <c r="CN21" i="37"/>
  <c r="EA21" i="37" s="1"/>
  <c r="CO21" i="37"/>
  <c r="EB21" i="37" s="1"/>
  <c r="CP21" i="37"/>
  <c r="EC21" i="37" s="1"/>
  <c r="CQ21" i="37"/>
  <c r="CR21" i="37"/>
  <c r="CS21" i="37"/>
  <c r="CT21" i="37"/>
  <c r="EG21" i="37" s="1"/>
  <c r="CU21" i="37"/>
  <c r="EH21" i="37" s="1"/>
  <c r="CV21" i="37"/>
  <c r="EI21" i="37" s="1"/>
  <c r="CW21" i="37"/>
  <c r="EJ21" i="37" s="1"/>
  <c r="CX21" i="37"/>
  <c r="EK21" i="37" s="1"/>
  <c r="CY21" i="37"/>
  <c r="CZ21" i="37"/>
  <c r="DA21" i="37"/>
  <c r="DB21" i="37"/>
  <c r="EO21" i="37" s="1"/>
  <c r="DC21" i="37"/>
  <c r="EP21" i="37" s="1"/>
  <c r="DD21" i="37"/>
  <c r="EQ21" i="37" s="1"/>
  <c r="DE21" i="37"/>
  <c r="DF21" i="37"/>
  <c r="DG21" i="37"/>
  <c r="DH21" i="37"/>
  <c r="DI21" i="37"/>
  <c r="DJ21" i="37"/>
  <c r="DK21" i="37"/>
  <c r="DL21" i="37"/>
  <c r="DM21" i="37"/>
  <c r="DN21" i="37"/>
  <c r="DO21" i="37"/>
  <c r="DP21" i="37"/>
  <c r="CE22" i="37"/>
  <c r="CI22" i="37"/>
  <c r="DV22" i="37" s="1"/>
  <c r="CJ22" i="37"/>
  <c r="DW22" i="37" s="1"/>
  <c r="CK22" i="37"/>
  <c r="DX22" i="37" s="1"/>
  <c r="CL22" i="37"/>
  <c r="DY22" i="37" s="1"/>
  <c r="CM22" i="37"/>
  <c r="DZ22" i="37" s="1"/>
  <c r="CN22" i="37"/>
  <c r="CO22" i="37"/>
  <c r="CP22" i="37"/>
  <c r="CQ22" i="37"/>
  <c r="ED22" i="37" s="1"/>
  <c r="CR22" i="37"/>
  <c r="EE22" i="37" s="1"/>
  <c r="CS22" i="37"/>
  <c r="EF22" i="37" s="1"/>
  <c r="CT22" i="37"/>
  <c r="EG22" i="37" s="1"/>
  <c r="CU22" i="37"/>
  <c r="EH22" i="37" s="1"/>
  <c r="CV22" i="37"/>
  <c r="CW22" i="37"/>
  <c r="CX22" i="37"/>
  <c r="CY22" i="37"/>
  <c r="EL22" i="37" s="1"/>
  <c r="CZ22" i="37"/>
  <c r="EM22" i="37" s="1"/>
  <c r="DA22" i="37"/>
  <c r="EN22" i="37" s="1"/>
  <c r="DB22" i="37"/>
  <c r="EO22" i="37" s="1"/>
  <c r="DC22" i="37"/>
  <c r="EP22" i="37" s="1"/>
  <c r="DD22" i="37"/>
  <c r="DE22" i="37"/>
  <c r="DF22" i="37"/>
  <c r="DG22" i="37"/>
  <c r="DH22" i="37"/>
  <c r="DI22" i="37"/>
  <c r="DJ22" i="37"/>
  <c r="DK22" i="37"/>
  <c r="DL22" i="37"/>
  <c r="DM22" i="37"/>
  <c r="DN22" i="37"/>
  <c r="DO22" i="37"/>
  <c r="DP22" i="37"/>
  <c r="CE23" i="37"/>
  <c r="DR23" i="37" s="1"/>
  <c r="CI23" i="37"/>
  <c r="DV23" i="37" s="1"/>
  <c r="CJ23" i="37"/>
  <c r="DW23" i="37" s="1"/>
  <c r="CK23" i="37"/>
  <c r="CL23" i="37"/>
  <c r="CM23" i="37"/>
  <c r="CN23" i="37"/>
  <c r="CO23" i="37"/>
  <c r="EB23" i="37" s="1"/>
  <c r="CP23" i="37"/>
  <c r="EC23" i="37" s="1"/>
  <c r="CQ23" i="37"/>
  <c r="ED23" i="37" s="1"/>
  <c r="CR23" i="37"/>
  <c r="EE23" i="37" s="1"/>
  <c r="CS23" i="37"/>
  <c r="CT23" i="37"/>
  <c r="CU23" i="37"/>
  <c r="CV23" i="37"/>
  <c r="EI23" i="37" s="1"/>
  <c r="CW23" i="37"/>
  <c r="EJ23" i="37" s="1"/>
  <c r="CX23" i="37"/>
  <c r="EK23" i="37" s="1"/>
  <c r="CY23" i="37"/>
  <c r="EL23" i="37" s="1"/>
  <c r="CZ23" i="37"/>
  <c r="EM23" i="37" s="1"/>
  <c r="DA23" i="37"/>
  <c r="DB23" i="37"/>
  <c r="DC23" i="37"/>
  <c r="DD23" i="37"/>
  <c r="EQ23" i="37" s="1"/>
  <c r="DE23" i="37"/>
  <c r="DF23" i="37"/>
  <c r="DG23" i="37"/>
  <c r="DH23" i="37"/>
  <c r="DI23" i="37"/>
  <c r="DJ23" i="37"/>
  <c r="DK23" i="37"/>
  <c r="DL23" i="37"/>
  <c r="DM23" i="37"/>
  <c r="DN23" i="37"/>
  <c r="DO23" i="37"/>
  <c r="DP23" i="37"/>
  <c r="CE24" i="37"/>
  <c r="CI24" i="37"/>
  <c r="CJ24" i="37"/>
  <c r="CK24" i="37"/>
  <c r="CL24" i="37"/>
  <c r="DY24" i="37" s="1"/>
  <c r="CM24" i="37"/>
  <c r="DZ24" i="37" s="1"/>
  <c r="CN24" i="37"/>
  <c r="EA24" i="37" s="1"/>
  <c r="CO24" i="37"/>
  <c r="EB24" i="37" s="1"/>
  <c r="CP24" i="37"/>
  <c r="CQ24" i="37"/>
  <c r="CR24" i="37"/>
  <c r="CS24" i="37"/>
  <c r="EF24" i="37" s="1"/>
  <c r="CT24" i="37"/>
  <c r="EG24" i="37" s="1"/>
  <c r="CU24" i="37"/>
  <c r="EH24" i="37" s="1"/>
  <c r="CV24" i="37"/>
  <c r="EI24" i="37" s="1"/>
  <c r="CW24" i="37"/>
  <c r="EJ24" i="37" s="1"/>
  <c r="CX24" i="37"/>
  <c r="CY24" i="37"/>
  <c r="CZ24" i="37"/>
  <c r="DA24" i="37"/>
  <c r="DB24" i="37"/>
  <c r="EO24" i="37" s="1"/>
  <c r="DC24" i="37"/>
  <c r="EP24" i="37" s="1"/>
  <c r="DD24" i="37"/>
  <c r="EQ24" i="37" s="1"/>
  <c r="DE24" i="37"/>
  <c r="DF24" i="37"/>
  <c r="DG24" i="37"/>
  <c r="DH24" i="37"/>
  <c r="DI24" i="37"/>
  <c r="DJ24" i="37"/>
  <c r="DK24" i="37"/>
  <c r="DL24" i="37"/>
  <c r="DM24" i="37"/>
  <c r="DN24" i="37"/>
  <c r="DO24" i="37"/>
  <c r="DP24" i="37"/>
  <c r="CE25" i="37"/>
  <c r="DR25" i="37" s="1"/>
  <c r="CI25" i="37"/>
  <c r="DV25" i="37" s="1"/>
  <c r="CJ25" i="37"/>
  <c r="DW25" i="37" s="1"/>
  <c r="CK25" i="37"/>
  <c r="DX25" i="37" s="1"/>
  <c r="CL25" i="37"/>
  <c r="DY25" i="37" s="1"/>
  <c r="CM25" i="37"/>
  <c r="CN25" i="37"/>
  <c r="CO25" i="37"/>
  <c r="CP25" i="37"/>
  <c r="EC25" i="37" s="1"/>
  <c r="CQ25" i="37"/>
  <c r="ED25" i="37" s="1"/>
  <c r="CR25" i="37"/>
  <c r="EE25" i="37" s="1"/>
  <c r="CS25" i="37"/>
  <c r="EF25" i="37" s="1"/>
  <c r="CT25" i="37"/>
  <c r="EG25" i="37" s="1"/>
  <c r="CU25" i="37"/>
  <c r="CV25" i="37"/>
  <c r="CW25" i="37"/>
  <c r="CX25" i="37"/>
  <c r="EK25" i="37" s="1"/>
  <c r="CY25" i="37"/>
  <c r="EL25" i="37" s="1"/>
  <c r="CZ25" i="37"/>
  <c r="EM25" i="37" s="1"/>
  <c r="DA25" i="37"/>
  <c r="EN25" i="37" s="1"/>
  <c r="DB25" i="37"/>
  <c r="EO25" i="37" s="1"/>
  <c r="DC25" i="37"/>
  <c r="DD25" i="37"/>
  <c r="DE25" i="37"/>
  <c r="DF25" i="37"/>
  <c r="DG25" i="37"/>
  <c r="DH25" i="37"/>
  <c r="DI25" i="37"/>
  <c r="DJ25" i="37"/>
  <c r="DK25" i="37"/>
  <c r="DL25" i="37"/>
  <c r="DM25" i="37"/>
  <c r="DN25" i="37"/>
  <c r="DO25" i="37"/>
  <c r="DP25" i="37"/>
  <c r="CE26" i="37"/>
  <c r="DR26" i="37" s="1"/>
  <c r="CI26" i="37"/>
  <c r="DV26" i="37" s="1"/>
  <c r="CJ26" i="37"/>
  <c r="DW26" i="37" s="1"/>
  <c r="CK26" i="37"/>
  <c r="CL26" i="37"/>
  <c r="CM26" i="37"/>
  <c r="DZ26" i="37" s="1"/>
  <c r="CN26" i="37"/>
  <c r="EA26" i="37" s="1"/>
  <c r="CO26" i="37"/>
  <c r="EB26" i="37" s="1"/>
  <c r="CP26" i="37"/>
  <c r="EC26" i="37" s="1"/>
  <c r="CQ26" i="37"/>
  <c r="ED26" i="37" s="1"/>
  <c r="CR26" i="37"/>
  <c r="EE26" i="37" s="1"/>
  <c r="CS26" i="37"/>
  <c r="CT26" i="37"/>
  <c r="CU26" i="37"/>
  <c r="EH26" i="37" s="1"/>
  <c r="CV26" i="37"/>
  <c r="EI26" i="37" s="1"/>
  <c r="CW26" i="37"/>
  <c r="EJ26" i="37" s="1"/>
  <c r="CX26" i="37"/>
  <c r="EK26" i="37" s="1"/>
  <c r="CY26" i="37"/>
  <c r="EL26" i="37" s="1"/>
  <c r="CZ26" i="37"/>
  <c r="DA26" i="37"/>
  <c r="DB26" i="37"/>
  <c r="DC26" i="37"/>
  <c r="DD26" i="37"/>
  <c r="EQ26" i="37" s="1"/>
  <c r="DE26" i="37"/>
  <c r="DF26" i="37"/>
  <c r="DG26" i="37"/>
  <c r="DH26" i="37"/>
  <c r="DI26" i="37"/>
  <c r="DJ26" i="37"/>
  <c r="DK26" i="37"/>
  <c r="DL26" i="37"/>
  <c r="DM26" i="37"/>
  <c r="DN26" i="37"/>
  <c r="DO26" i="37"/>
  <c r="DP26" i="37"/>
  <c r="CE27" i="37"/>
  <c r="CI27" i="37"/>
  <c r="CJ27" i="37"/>
  <c r="CK27" i="37"/>
  <c r="DX27" i="37" s="1"/>
  <c r="CL27" i="37"/>
  <c r="DY27" i="37" s="1"/>
  <c r="CM27" i="37"/>
  <c r="DZ27" i="37" s="1"/>
  <c r="CN27" i="37"/>
  <c r="EA27" i="37" s="1"/>
  <c r="CO27" i="37"/>
  <c r="CP27" i="37"/>
  <c r="CQ27" i="37"/>
  <c r="CR27" i="37"/>
  <c r="EE27" i="37" s="1"/>
  <c r="CS27" i="37"/>
  <c r="EF27" i="37" s="1"/>
  <c r="CT27" i="37"/>
  <c r="EG27" i="37" s="1"/>
  <c r="CU27" i="37"/>
  <c r="EH27" i="37" s="1"/>
  <c r="CV27" i="37"/>
  <c r="EI27" i="37" s="1"/>
  <c r="CW27" i="37"/>
  <c r="CX27" i="37"/>
  <c r="CY27" i="37"/>
  <c r="CZ27" i="37"/>
  <c r="DA27" i="37"/>
  <c r="EN27" i="37" s="1"/>
  <c r="DB27" i="37"/>
  <c r="EO27" i="37" s="1"/>
  <c r="DC27" i="37"/>
  <c r="EP27" i="37" s="1"/>
  <c r="DD27" i="37"/>
  <c r="EQ27" i="37" s="1"/>
  <c r="DE27" i="37"/>
  <c r="DF27" i="37"/>
  <c r="DG27" i="37"/>
  <c r="DH27" i="37"/>
  <c r="DI27" i="37"/>
  <c r="DJ27" i="37"/>
  <c r="DK27" i="37"/>
  <c r="DL27" i="37"/>
  <c r="DM27" i="37"/>
  <c r="DN27" i="37"/>
  <c r="DO27" i="37"/>
  <c r="DP27" i="37"/>
  <c r="CE28" i="37"/>
  <c r="DR28" i="37" s="1"/>
  <c r="CI28" i="37"/>
  <c r="DV28" i="37" s="1"/>
  <c r="CJ28" i="37"/>
  <c r="DW28" i="37" s="1"/>
  <c r="CK28" i="37"/>
  <c r="DX28" i="37" s="1"/>
  <c r="CL28" i="37"/>
  <c r="CM28" i="37"/>
  <c r="CN28" i="37"/>
  <c r="CO28" i="37"/>
  <c r="CP28" i="37"/>
  <c r="EC28" i="37" s="1"/>
  <c r="CQ28" i="37"/>
  <c r="ED28" i="37" s="1"/>
  <c r="CR28" i="37"/>
  <c r="EE28" i="37" s="1"/>
  <c r="CS28" i="37"/>
  <c r="EF28" i="37" s="1"/>
  <c r="CT28" i="37"/>
  <c r="CU28" i="37"/>
  <c r="CV28" i="37"/>
  <c r="CW28" i="37"/>
  <c r="EJ28" i="37" s="1"/>
  <c r="CX28" i="37"/>
  <c r="EK28" i="37" s="1"/>
  <c r="CY28" i="37"/>
  <c r="EL28" i="37" s="1"/>
  <c r="CZ28" i="37"/>
  <c r="EM28" i="37" s="1"/>
  <c r="DA28" i="37"/>
  <c r="EN28" i="37" s="1"/>
  <c r="DB28" i="37"/>
  <c r="DC28" i="37"/>
  <c r="DD28" i="37"/>
  <c r="DE28" i="37"/>
  <c r="DF28" i="37"/>
  <c r="DG28" i="37"/>
  <c r="DH28" i="37"/>
  <c r="DI28" i="37"/>
  <c r="DJ28" i="37"/>
  <c r="DK28" i="37"/>
  <c r="DL28" i="37"/>
  <c r="DM28" i="37"/>
  <c r="DN28" i="37"/>
  <c r="DO28" i="37"/>
  <c r="DP28" i="37"/>
  <c r="CE29" i="37"/>
  <c r="DR29" i="37" s="1"/>
  <c r="CI29" i="37"/>
  <c r="CJ29" i="37"/>
  <c r="CK29" i="37"/>
  <c r="CL29" i="37"/>
  <c r="DY29" i="37" s="1"/>
  <c r="CM29" i="37"/>
  <c r="DZ29" i="37" s="1"/>
  <c r="CN29" i="37"/>
  <c r="EA29" i="37" s="1"/>
  <c r="CO29" i="37"/>
  <c r="EB29" i="37" s="1"/>
  <c r="CP29" i="37"/>
  <c r="EC29" i="37" s="1"/>
  <c r="CQ29" i="37"/>
  <c r="CR29" i="37"/>
  <c r="CS29" i="37"/>
  <c r="CT29" i="37"/>
  <c r="EG29" i="37" s="1"/>
  <c r="CU29" i="37"/>
  <c r="EH29" i="37" s="1"/>
  <c r="CV29" i="37"/>
  <c r="EI29" i="37" s="1"/>
  <c r="CW29" i="37"/>
  <c r="EJ29" i="37" s="1"/>
  <c r="CX29" i="37"/>
  <c r="EK29" i="37" s="1"/>
  <c r="CY29" i="37"/>
  <c r="CZ29" i="37"/>
  <c r="DA29" i="37"/>
  <c r="DB29" i="37"/>
  <c r="EO29" i="37" s="1"/>
  <c r="DC29" i="37"/>
  <c r="EP29" i="37" s="1"/>
  <c r="DD29" i="37"/>
  <c r="EQ29" i="37" s="1"/>
  <c r="DE29" i="37"/>
  <c r="DF29" i="37"/>
  <c r="DG29" i="37"/>
  <c r="DH29" i="37"/>
  <c r="DI29" i="37"/>
  <c r="DJ29" i="37"/>
  <c r="DK29" i="37"/>
  <c r="DL29" i="37"/>
  <c r="DM29" i="37"/>
  <c r="DN29" i="37"/>
  <c r="DO29" i="37"/>
  <c r="DP29" i="37"/>
  <c r="CE30" i="37"/>
  <c r="CI30" i="37"/>
  <c r="DV30" i="37" s="1"/>
  <c r="CJ30" i="37"/>
  <c r="DW30" i="37" s="1"/>
  <c r="CK30" i="37"/>
  <c r="DX30" i="37" s="1"/>
  <c r="CL30" i="37"/>
  <c r="DY30" i="37" s="1"/>
  <c r="CM30" i="37"/>
  <c r="DZ30" i="37" s="1"/>
  <c r="CN30" i="37"/>
  <c r="CO30" i="37"/>
  <c r="CP30" i="37"/>
  <c r="CQ30" i="37"/>
  <c r="ED30" i="37" s="1"/>
  <c r="CR30" i="37"/>
  <c r="EE30" i="37" s="1"/>
  <c r="CS30" i="37"/>
  <c r="EF30" i="37" s="1"/>
  <c r="CT30" i="37"/>
  <c r="EG30" i="37" s="1"/>
  <c r="CU30" i="37"/>
  <c r="EH30" i="37" s="1"/>
  <c r="CV30" i="37"/>
  <c r="CW30" i="37"/>
  <c r="CX30" i="37"/>
  <c r="CY30" i="37"/>
  <c r="EL30" i="37" s="1"/>
  <c r="CZ30" i="37"/>
  <c r="EM30" i="37" s="1"/>
  <c r="DA30" i="37"/>
  <c r="EN30" i="37" s="1"/>
  <c r="DB30" i="37"/>
  <c r="EO30" i="37" s="1"/>
  <c r="DC30" i="37"/>
  <c r="EP30" i="37" s="1"/>
  <c r="DD30" i="37"/>
  <c r="DE30" i="37"/>
  <c r="DF30" i="37"/>
  <c r="DG30" i="37"/>
  <c r="DH30" i="37"/>
  <c r="DI30" i="37"/>
  <c r="DJ30" i="37"/>
  <c r="DK30" i="37"/>
  <c r="DL30" i="37"/>
  <c r="DM30" i="37"/>
  <c r="DN30" i="37"/>
  <c r="DO30" i="37"/>
  <c r="DP30" i="37"/>
  <c r="CE31" i="37"/>
  <c r="DR31" i="37" s="1"/>
  <c r="CI31" i="37"/>
  <c r="DV31" i="37" s="1"/>
  <c r="CJ31" i="37"/>
  <c r="DW31" i="37" s="1"/>
  <c r="CK31" i="37"/>
  <c r="CL31" i="37"/>
  <c r="CM31" i="37"/>
  <c r="CN31" i="37"/>
  <c r="CO31" i="37"/>
  <c r="EB31" i="37" s="1"/>
  <c r="CP31" i="37"/>
  <c r="EC31" i="37" s="1"/>
  <c r="CQ31" i="37"/>
  <c r="ED31" i="37" s="1"/>
  <c r="CR31" i="37"/>
  <c r="EE31" i="37" s="1"/>
  <c r="CS31" i="37"/>
  <c r="CT31" i="37"/>
  <c r="CU31" i="37"/>
  <c r="CV31" i="37"/>
  <c r="EI31" i="37" s="1"/>
  <c r="CW31" i="37"/>
  <c r="EJ31" i="37" s="1"/>
  <c r="CX31" i="37"/>
  <c r="EK31" i="37" s="1"/>
  <c r="CY31" i="37"/>
  <c r="EL31" i="37" s="1"/>
  <c r="CZ31" i="37"/>
  <c r="EM31" i="37" s="1"/>
  <c r="DA31" i="37"/>
  <c r="DB31" i="37"/>
  <c r="DC31" i="37"/>
  <c r="DD31" i="37"/>
  <c r="EQ31" i="37" s="1"/>
  <c r="DE31" i="37"/>
  <c r="DF31" i="37"/>
  <c r="DG31" i="37"/>
  <c r="DH31" i="37"/>
  <c r="DI31" i="37"/>
  <c r="DJ31" i="37"/>
  <c r="DK31" i="37"/>
  <c r="DL31" i="37"/>
  <c r="DM31" i="37"/>
  <c r="DN31" i="37"/>
  <c r="DO31" i="37"/>
  <c r="DP31" i="37"/>
  <c r="CE32" i="37"/>
  <c r="CI32" i="37"/>
  <c r="CJ32" i="37"/>
  <c r="CK32" i="37"/>
  <c r="CL32" i="37"/>
  <c r="DY32" i="37" s="1"/>
  <c r="CM32" i="37"/>
  <c r="DZ32" i="37" s="1"/>
  <c r="CN32" i="37"/>
  <c r="EA32" i="37" s="1"/>
  <c r="CO32" i="37"/>
  <c r="EB32" i="37" s="1"/>
  <c r="CP32" i="37"/>
  <c r="CQ32" i="37"/>
  <c r="CR32" i="37"/>
  <c r="CS32" i="37"/>
  <c r="EF32" i="37" s="1"/>
  <c r="CT32" i="37"/>
  <c r="EG32" i="37" s="1"/>
  <c r="CU32" i="37"/>
  <c r="EH32" i="37" s="1"/>
  <c r="CV32" i="37"/>
  <c r="EI32" i="37" s="1"/>
  <c r="CW32" i="37"/>
  <c r="EJ32" i="37" s="1"/>
  <c r="CX32" i="37"/>
  <c r="CY32" i="37"/>
  <c r="CZ32" i="37"/>
  <c r="DA32" i="37"/>
  <c r="DB32" i="37"/>
  <c r="EO32" i="37" s="1"/>
  <c r="DC32" i="37"/>
  <c r="EP32" i="37" s="1"/>
  <c r="DD32" i="37"/>
  <c r="EQ32" i="37" s="1"/>
  <c r="DE32" i="37"/>
  <c r="DF32" i="37"/>
  <c r="DG32" i="37"/>
  <c r="DH32" i="37"/>
  <c r="DI32" i="37"/>
  <c r="DJ32" i="37"/>
  <c r="DK32" i="37"/>
  <c r="DL32" i="37"/>
  <c r="DM32" i="37"/>
  <c r="DN32" i="37"/>
  <c r="DO32" i="37"/>
  <c r="DP32" i="37"/>
  <c r="CE33" i="37"/>
  <c r="CI33" i="37"/>
  <c r="DV33" i="37" s="1"/>
  <c r="CJ33" i="37"/>
  <c r="DW33" i="37" s="1"/>
  <c r="CK33" i="37"/>
  <c r="DX33" i="37" s="1"/>
  <c r="CL33" i="37"/>
  <c r="DY33" i="37" s="1"/>
  <c r="CM33" i="37"/>
  <c r="CN33" i="37"/>
  <c r="CO33" i="37"/>
  <c r="CP33" i="37"/>
  <c r="EC33" i="37" s="1"/>
  <c r="CQ33" i="37"/>
  <c r="ED33" i="37" s="1"/>
  <c r="CR33" i="37"/>
  <c r="EE33" i="37" s="1"/>
  <c r="CS33" i="37"/>
  <c r="EF33" i="37" s="1"/>
  <c r="CT33" i="37"/>
  <c r="EG33" i="37" s="1"/>
  <c r="CU33" i="37"/>
  <c r="CV33" i="37"/>
  <c r="CW33" i="37"/>
  <c r="CX33" i="37"/>
  <c r="EK33" i="37" s="1"/>
  <c r="CY33" i="37"/>
  <c r="EL33" i="37" s="1"/>
  <c r="CZ33" i="37"/>
  <c r="EM33" i="37" s="1"/>
  <c r="DA33" i="37"/>
  <c r="EN33" i="37" s="1"/>
  <c r="DB33" i="37"/>
  <c r="EO33" i="37" s="1"/>
  <c r="DC33" i="37"/>
  <c r="DD33" i="37"/>
  <c r="DE33" i="37"/>
  <c r="DF33" i="37"/>
  <c r="DG33" i="37"/>
  <c r="DH33" i="37"/>
  <c r="DI33" i="37"/>
  <c r="DJ33" i="37"/>
  <c r="DK33" i="37"/>
  <c r="DL33" i="37"/>
  <c r="DM33" i="37"/>
  <c r="DN33" i="37"/>
  <c r="DO33" i="37"/>
  <c r="DP33" i="37"/>
  <c r="CE34" i="37"/>
  <c r="DR34" i="37" s="1"/>
  <c r="CI34" i="37"/>
  <c r="DV34" i="37" s="1"/>
  <c r="CJ34" i="37"/>
  <c r="CK34" i="37"/>
  <c r="CL34" i="37"/>
  <c r="CM34" i="37"/>
  <c r="DZ34" i="37" s="1"/>
  <c r="CN34" i="37"/>
  <c r="EA34" i="37" s="1"/>
  <c r="CO34" i="37"/>
  <c r="EB34" i="37" s="1"/>
  <c r="CP34" i="37"/>
  <c r="EC34" i="37" s="1"/>
  <c r="CQ34" i="37"/>
  <c r="ED34" i="37" s="1"/>
  <c r="CR34" i="37"/>
  <c r="CS34" i="37"/>
  <c r="CT34" i="37"/>
  <c r="CU34" i="37"/>
  <c r="CV34" i="37"/>
  <c r="EI34" i="37" s="1"/>
  <c r="CW34" i="37"/>
  <c r="EJ34" i="37" s="1"/>
  <c r="CX34" i="37"/>
  <c r="EK34" i="37" s="1"/>
  <c r="CY34" i="37"/>
  <c r="EL34" i="37" s="1"/>
  <c r="CZ34" i="37"/>
  <c r="DA34" i="37"/>
  <c r="DB34" i="37"/>
  <c r="DC34" i="37"/>
  <c r="EP34" i="37" s="1"/>
  <c r="DD34" i="37"/>
  <c r="EQ34" i="37" s="1"/>
  <c r="DE34" i="37"/>
  <c r="DF34" i="37"/>
  <c r="DG34" i="37"/>
  <c r="DH34" i="37"/>
  <c r="DI34" i="37"/>
  <c r="DJ34" i="37"/>
  <c r="DK34" i="37"/>
  <c r="DL34" i="37"/>
  <c r="DM34" i="37"/>
  <c r="DN34" i="37"/>
  <c r="DO34" i="37"/>
  <c r="DP34" i="37"/>
  <c r="CE35" i="37"/>
  <c r="CI35" i="37"/>
  <c r="CJ35" i="37"/>
  <c r="DW35" i="37" s="1"/>
  <c r="CK35" i="37"/>
  <c r="DX35" i="37" s="1"/>
  <c r="CL35" i="37"/>
  <c r="DY35" i="37" s="1"/>
  <c r="CM35" i="37"/>
  <c r="DZ35" i="37" s="1"/>
  <c r="CN35" i="37"/>
  <c r="EA35" i="37" s="1"/>
  <c r="CO35" i="37"/>
  <c r="CP35" i="37"/>
  <c r="CQ35" i="37"/>
  <c r="CR35" i="37"/>
  <c r="EE35" i="37" s="1"/>
  <c r="CS35" i="37"/>
  <c r="EF35" i="37" s="1"/>
  <c r="CT35" i="37"/>
  <c r="EG35" i="37" s="1"/>
  <c r="CU35" i="37"/>
  <c r="EH35" i="37" s="1"/>
  <c r="CV35" i="37"/>
  <c r="EI35" i="37" s="1"/>
  <c r="CW35" i="37"/>
  <c r="CX35" i="37"/>
  <c r="CY35" i="37"/>
  <c r="CZ35" i="37"/>
  <c r="EM35" i="37" s="1"/>
  <c r="DA35" i="37"/>
  <c r="EN35" i="37" s="1"/>
  <c r="DB35" i="37"/>
  <c r="EO35" i="37" s="1"/>
  <c r="DC35" i="37"/>
  <c r="EP35" i="37" s="1"/>
  <c r="DD35" i="37"/>
  <c r="EQ35" i="37" s="1"/>
  <c r="DE35" i="37"/>
  <c r="DF35" i="37"/>
  <c r="DG35" i="37"/>
  <c r="DH35" i="37"/>
  <c r="DI35" i="37"/>
  <c r="DJ35" i="37"/>
  <c r="DK35" i="37"/>
  <c r="DL35" i="37"/>
  <c r="DM35" i="37"/>
  <c r="DN35" i="37"/>
  <c r="DO35" i="37"/>
  <c r="DP35" i="37"/>
  <c r="CE36" i="37"/>
  <c r="DR36" i="37" s="1"/>
  <c r="CI36" i="37"/>
  <c r="DV36" i="37" s="1"/>
  <c r="CJ36" i="37"/>
  <c r="DW36" i="37" s="1"/>
  <c r="CK36" i="37"/>
  <c r="DX36" i="37" s="1"/>
  <c r="CL36" i="37"/>
  <c r="CM36" i="37"/>
  <c r="CN36" i="37"/>
  <c r="EA36" i="37" s="1"/>
  <c r="CO36" i="37"/>
  <c r="EB36" i="37" s="1"/>
  <c r="CP36" i="37"/>
  <c r="EC36" i="37" s="1"/>
  <c r="CQ36" i="37"/>
  <c r="ED36" i="37" s="1"/>
  <c r="CR36" i="37"/>
  <c r="EE36" i="37" s="1"/>
  <c r="CS36" i="37"/>
  <c r="EF36" i="37" s="1"/>
  <c r="CT36" i="37"/>
  <c r="CU36" i="37"/>
  <c r="CV36" i="37"/>
  <c r="CW36" i="37"/>
  <c r="EJ36" i="37" s="1"/>
  <c r="CX36" i="37"/>
  <c r="EK36" i="37" s="1"/>
  <c r="CY36" i="37"/>
  <c r="EL36" i="37" s="1"/>
  <c r="CZ36" i="37"/>
  <c r="EM36" i="37" s="1"/>
  <c r="DA36" i="37"/>
  <c r="EN36" i="37" s="1"/>
  <c r="DB36" i="37"/>
  <c r="DC36" i="37"/>
  <c r="DD36" i="37"/>
  <c r="EQ36" i="37" s="1"/>
  <c r="DE36" i="37"/>
  <c r="DF36" i="37"/>
  <c r="DG36" i="37"/>
  <c r="DH36" i="37"/>
  <c r="DI36" i="37"/>
  <c r="DJ36" i="37"/>
  <c r="DK36" i="37"/>
  <c r="DL36" i="37"/>
  <c r="DM36" i="37"/>
  <c r="DN36" i="37"/>
  <c r="DO36" i="37"/>
  <c r="DP36" i="37"/>
  <c r="CE37" i="37"/>
  <c r="DR37" i="37" s="1"/>
  <c r="CI37" i="37"/>
  <c r="CJ37" i="37"/>
  <c r="CK37" i="37"/>
  <c r="DX37" i="37" s="1"/>
  <c r="CL37" i="37"/>
  <c r="DY37" i="37" s="1"/>
  <c r="CM37" i="37"/>
  <c r="DZ37" i="37" s="1"/>
  <c r="CN37" i="37"/>
  <c r="EA37" i="37" s="1"/>
  <c r="CO37" i="37"/>
  <c r="EB37" i="37" s="1"/>
  <c r="CP37" i="37"/>
  <c r="EC37" i="37" s="1"/>
  <c r="CQ37" i="37"/>
  <c r="CR37" i="37"/>
  <c r="CS37" i="37"/>
  <c r="EF37" i="37" s="1"/>
  <c r="CT37" i="37"/>
  <c r="EG37" i="37" s="1"/>
  <c r="CU37" i="37"/>
  <c r="EH37" i="37" s="1"/>
  <c r="CV37" i="37"/>
  <c r="EI37" i="37" s="1"/>
  <c r="CW37" i="37"/>
  <c r="EJ37" i="37" s="1"/>
  <c r="CX37" i="37"/>
  <c r="EK37" i="37" s="1"/>
  <c r="CY37" i="37"/>
  <c r="CZ37" i="37"/>
  <c r="DA37" i="37"/>
  <c r="EN37" i="37" s="1"/>
  <c r="DB37" i="37"/>
  <c r="EO37" i="37" s="1"/>
  <c r="DC37" i="37"/>
  <c r="EP37" i="37" s="1"/>
  <c r="DD37" i="37"/>
  <c r="EQ37" i="37" s="1"/>
  <c r="DE37" i="37"/>
  <c r="DF37" i="37"/>
  <c r="DG37" i="37"/>
  <c r="DH37" i="37"/>
  <c r="DI37" i="37"/>
  <c r="DJ37" i="37"/>
  <c r="DK37" i="37"/>
  <c r="DL37" i="37"/>
  <c r="DM37" i="37"/>
  <c r="DN37" i="37"/>
  <c r="DO37" i="37"/>
  <c r="DP37" i="37"/>
  <c r="CE38" i="37"/>
  <c r="CI38" i="37"/>
  <c r="DV38" i="37" s="1"/>
  <c r="CJ38" i="37"/>
  <c r="DW38" i="37" s="1"/>
  <c r="CK38" i="37"/>
  <c r="DX38" i="37" s="1"/>
  <c r="CL38" i="37"/>
  <c r="DY38" i="37" s="1"/>
  <c r="CM38" i="37"/>
  <c r="DZ38" i="37" s="1"/>
  <c r="CN38" i="37"/>
  <c r="CO38" i="37"/>
  <c r="CP38" i="37"/>
  <c r="CQ38" i="37"/>
  <c r="ED38" i="37" s="1"/>
  <c r="CR38" i="37"/>
  <c r="EE38" i="37" s="1"/>
  <c r="CS38" i="37"/>
  <c r="EF38" i="37" s="1"/>
  <c r="CT38" i="37"/>
  <c r="EG38" i="37" s="1"/>
  <c r="CU38" i="37"/>
  <c r="EH38" i="37" s="1"/>
  <c r="CV38" i="37"/>
  <c r="CW38" i="37"/>
  <c r="CX38" i="37"/>
  <c r="CY38" i="37"/>
  <c r="EL38" i="37" s="1"/>
  <c r="CZ38" i="37"/>
  <c r="EM38" i="37" s="1"/>
  <c r="DA38" i="37"/>
  <c r="EN38" i="37" s="1"/>
  <c r="DB38" i="37"/>
  <c r="EO38" i="37" s="1"/>
  <c r="DC38" i="37"/>
  <c r="EP38" i="37" s="1"/>
  <c r="DD38" i="37"/>
  <c r="DE38" i="37"/>
  <c r="DF38" i="37"/>
  <c r="DG38" i="37"/>
  <c r="DH38" i="37"/>
  <c r="DI38" i="37"/>
  <c r="DJ38" i="37"/>
  <c r="DK38" i="37"/>
  <c r="DL38" i="37"/>
  <c r="DM38" i="37"/>
  <c r="DN38" i="37"/>
  <c r="DO38" i="37"/>
  <c r="DP38" i="37"/>
  <c r="CE39" i="37"/>
  <c r="DR39" i="37" s="1"/>
  <c r="CI39" i="37"/>
  <c r="DV39" i="37" s="1"/>
  <c r="CJ39" i="37"/>
  <c r="DW39" i="37" s="1"/>
  <c r="CK39" i="37"/>
  <c r="CL39" i="37"/>
  <c r="CM39" i="37"/>
  <c r="CN39" i="37"/>
  <c r="EA39" i="37" s="1"/>
  <c r="CO39" i="37"/>
  <c r="EB39" i="37" s="1"/>
  <c r="CP39" i="37"/>
  <c r="EC39" i="37" s="1"/>
  <c r="CQ39" i="37"/>
  <c r="ED39" i="37" s="1"/>
  <c r="CR39" i="37"/>
  <c r="EE39" i="37" s="1"/>
  <c r="CS39" i="37"/>
  <c r="CT39" i="37"/>
  <c r="CU39" i="37"/>
  <c r="CV39" i="37"/>
  <c r="EI39" i="37" s="1"/>
  <c r="CW39" i="37"/>
  <c r="EJ39" i="37" s="1"/>
  <c r="CX39" i="37"/>
  <c r="EK39" i="37" s="1"/>
  <c r="CY39" i="37"/>
  <c r="EL39" i="37" s="1"/>
  <c r="CZ39" i="37"/>
  <c r="EM39" i="37" s="1"/>
  <c r="DA39" i="37"/>
  <c r="DB39" i="37"/>
  <c r="DC39" i="37"/>
  <c r="DD39" i="37"/>
  <c r="EQ39" i="37" s="1"/>
  <c r="DE39" i="37"/>
  <c r="DF39" i="37"/>
  <c r="DG39" i="37"/>
  <c r="DH39" i="37"/>
  <c r="DI39" i="37"/>
  <c r="DJ39" i="37"/>
  <c r="DK39" i="37"/>
  <c r="DL39" i="37"/>
  <c r="DM39" i="37"/>
  <c r="DN39" i="37"/>
  <c r="DO39" i="37"/>
  <c r="DP39" i="37"/>
  <c r="CE40" i="37"/>
  <c r="CI40" i="37"/>
  <c r="CJ40" i="37"/>
  <c r="CK40" i="37"/>
  <c r="DX40" i="37" s="1"/>
  <c r="CL40" i="37"/>
  <c r="DY40" i="37" s="1"/>
  <c r="CM40" i="37"/>
  <c r="DZ40" i="37" s="1"/>
  <c r="CN40" i="37"/>
  <c r="EA40" i="37" s="1"/>
  <c r="CO40" i="37"/>
  <c r="EB40" i="37" s="1"/>
  <c r="CP40" i="37"/>
  <c r="CQ40" i="37"/>
  <c r="CR40" i="37"/>
  <c r="CS40" i="37"/>
  <c r="EF40" i="37" s="1"/>
  <c r="CT40" i="37"/>
  <c r="EG40" i="37" s="1"/>
  <c r="CU40" i="37"/>
  <c r="EH40" i="37" s="1"/>
  <c r="CV40" i="37"/>
  <c r="EI40" i="37" s="1"/>
  <c r="CW40" i="37"/>
  <c r="EJ40" i="37" s="1"/>
  <c r="CX40" i="37"/>
  <c r="CY40" i="37"/>
  <c r="CZ40" i="37"/>
  <c r="DA40" i="37"/>
  <c r="EN40" i="37" s="1"/>
  <c r="DB40" i="37"/>
  <c r="EO40" i="37" s="1"/>
  <c r="DC40" i="37"/>
  <c r="EP40" i="37" s="1"/>
  <c r="DD40" i="37"/>
  <c r="EQ40" i="37" s="1"/>
  <c r="DE40" i="37"/>
  <c r="DF40" i="37"/>
  <c r="DG40" i="37"/>
  <c r="DH40" i="37"/>
  <c r="DI40" i="37"/>
  <c r="DJ40" i="37"/>
  <c r="DK40" i="37"/>
  <c r="DL40" i="37"/>
  <c r="DM40" i="37"/>
  <c r="DN40" i="37"/>
  <c r="DO40" i="37"/>
  <c r="DP40" i="37"/>
  <c r="CE41" i="37"/>
  <c r="DR41" i="37" s="1"/>
  <c r="CI41" i="37"/>
  <c r="DV41" i="37" s="1"/>
  <c r="CJ41" i="37"/>
  <c r="DW41" i="37" s="1"/>
  <c r="CK41" i="37"/>
  <c r="DX41" i="37" s="1"/>
  <c r="CL41" i="37"/>
  <c r="DY41" i="37" s="1"/>
  <c r="CM41" i="37"/>
  <c r="CN41" i="37"/>
  <c r="CO41" i="37"/>
  <c r="CP41" i="37"/>
  <c r="EC41" i="37" s="1"/>
  <c r="CQ41" i="37"/>
  <c r="ED41" i="37" s="1"/>
  <c r="CR41" i="37"/>
  <c r="EE41" i="37" s="1"/>
  <c r="CS41" i="37"/>
  <c r="EF41" i="37" s="1"/>
  <c r="CT41" i="37"/>
  <c r="EG41" i="37" s="1"/>
  <c r="CU41" i="37"/>
  <c r="CV41" i="37"/>
  <c r="CW41" i="37"/>
  <c r="CX41" i="37"/>
  <c r="EK41" i="37" s="1"/>
  <c r="CY41" i="37"/>
  <c r="EL41" i="37" s="1"/>
  <c r="CZ41" i="37"/>
  <c r="EM41" i="37" s="1"/>
  <c r="DA41" i="37"/>
  <c r="EN41" i="37" s="1"/>
  <c r="DB41" i="37"/>
  <c r="EO41" i="37" s="1"/>
  <c r="DC41" i="37"/>
  <c r="DD41" i="37"/>
  <c r="DE41" i="37"/>
  <c r="DF41" i="37"/>
  <c r="DG41" i="37"/>
  <c r="DH41" i="37"/>
  <c r="DI41" i="37"/>
  <c r="DJ41" i="37"/>
  <c r="DK41" i="37"/>
  <c r="DL41" i="37"/>
  <c r="DM41" i="37"/>
  <c r="DN41" i="37"/>
  <c r="DO41" i="37"/>
  <c r="DP41" i="37"/>
  <c r="CE42" i="37"/>
  <c r="DR42" i="37" s="1"/>
  <c r="CI42" i="37"/>
  <c r="DV42" i="37" s="1"/>
  <c r="CJ42" i="37"/>
  <c r="CK42" i="37"/>
  <c r="CL42" i="37"/>
  <c r="CM42" i="37"/>
  <c r="DZ42" i="37" s="1"/>
  <c r="CN42" i="37"/>
  <c r="EA42" i="37" s="1"/>
  <c r="CO42" i="37"/>
  <c r="EB42" i="37" s="1"/>
  <c r="CP42" i="37"/>
  <c r="EC42" i="37" s="1"/>
  <c r="CQ42" i="37"/>
  <c r="ED42" i="37" s="1"/>
  <c r="CR42" i="37"/>
  <c r="CS42" i="37"/>
  <c r="EF42" i="37" s="1"/>
  <c r="CT42" i="37"/>
  <c r="CU42" i="37"/>
  <c r="EH42" i="37" s="1"/>
  <c r="CV42" i="37"/>
  <c r="EI42" i="37" s="1"/>
  <c r="CW42" i="37"/>
  <c r="EJ42" i="37" s="1"/>
  <c r="CX42" i="37"/>
  <c r="EK42" i="37" s="1"/>
  <c r="CY42" i="37"/>
  <c r="EL42" i="37" s="1"/>
  <c r="CZ42" i="37"/>
  <c r="DA42" i="37"/>
  <c r="DB42" i="37"/>
  <c r="DC42" i="37"/>
  <c r="EP42" i="37" s="1"/>
  <c r="DD42" i="37"/>
  <c r="EQ42" i="37" s="1"/>
  <c r="DE42" i="37"/>
  <c r="DF42" i="37"/>
  <c r="DG42" i="37"/>
  <c r="DH42" i="37"/>
  <c r="DI42" i="37"/>
  <c r="DJ42" i="37"/>
  <c r="DK42" i="37"/>
  <c r="DL42" i="37"/>
  <c r="DM42" i="37"/>
  <c r="DN42" i="37"/>
  <c r="DO42" i="37"/>
  <c r="DP42" i="37"/>
  <c r="CE43" i="37"/>
  <c r="CI43" i="37"/>
  <c r="CJ43" i="37"/>
  <c r="DW43" i="37" s="1"/>
  <c r="CK43" i="37"/>
  <c r="DX43" i="37" s="1"/>
  <c r="CL43" i="37"/>
  <c r="DY43" i="37" s="1"/>
  <c r="CM43" i="37"/>
  <c r="DZ43" i="37" s="1"/>
  <c r="CN43" i="37"/>
  <c r="EA43" i="37" s="1"/>
  <c r="CO43" i="37"/>
  <c r="CP43" i="37"/>
  <c r="CQ43" i="37"/>
  <c r="CR43" i="37"/>
  <c r="EE43" i="37" s="1"/>
  <c r="CS43" i="37"/>
  <c r="EF43" i="37" s="1"/>
  <c r="CT43" i="37"/>
  <c r="EG43" i="37" s="1"/>
  <c r="CU43" i="37"/>
  <c r="EH43" i="37" s="1"/>
  <c r="CV43" i="37"/>
  <c r="EI43" i="37" s="1"/>
  <c r="CW43" i="37"/>
  <c r="CX43" i="37"/>
  <c r="CY43" i="37"/>
  <c r="CZ43" i="37"/>
  <c r="EM43" i="37" s="1"/>
  <c r="DA43" i="37"/>
  <c r="EN43" i="37" s="1"/>
  <c r="DB43" i="37"/>
  <c r="EO43" i="37" s="1"/>
  <c r="DC43" i="37"/>
  <c r="EP43" i="37" s="1"/>
  <c r="DD43" i="37"/>
  <c r="EQ43" i="37" s="1"/>
  <c r="DE43" i="37"/>
  <c r="DF43" i="37"/>
  <c r="DG43" i="37"/>
  <c r="DH43" i="37"/>
  <c r="DI43" i="37"/>
  <c r="DJ43" i="37"/>
  <c r="DK43" i="37"/>
  <c r="DL43" i="37"/>
  <c r="DM43" i="37"/>
  <c r="DN43" i="37"/>
  <c r="DO43" i="37"/>
  <c r="DP43" i="37"/>
  <c r="CE44" i="37"/>
  <c r="DR44" i="37" s="1"/>
  <c r="CI44" i="37"/>
  <c r="DV44" i="37" s="1"/>
  <c r="CJ44" i="37"/>
  <c r="DW44" i="37" s="1"/>
  <c r="CK44" i="37"/>
  <c r="DX44" i="37" s="1"/>
  <c r="CL44" i="37"/>
  <c r="CM44" i="37"/>
  <c r="CN44" i="37"/>
  <c r="CO44" i="37"/>
  <c r="EB44" i="37" s="1"/>
  <c r="CP44" i="37"/>
  <c r="EC44" i="37" s="1"/>
  <c r="CQ44" i="37"/>
  <c r="ED44" i="37" s="1"/>
  <c r="CR44" i="37"/>
  <c r="EE44" i="37" s="1"/>
  <c r="CS44" i="37"/>
  <c r="EF44" i="37" s="1"/>
  <c r="CT44" i="37"/>
  <c r="CU44" i="37"/>
  <c r="CV44" i="37"/>
  <c r="CW44" i="37"/>
  <c r="EJ44" i="37" s="1"/>
  <c r="CX44" i="37"/>
  <c r="EK44" i="37" s="1"/>
  <c r="CY44" i="37"/>
  <c r="EL44" i="37" s="1"/>
  <c r="CZ44" i="37"/>
  <c r="EM44" i="37" s="1"/>
  <c r="DA44" i="37"/>
  <c r="EN44" i="37" s="1"/>
  <c r="DB44" i="37"/>
  <c r="DC44" i="37"/>
  <c r="DD44" i="37"/>
  <c r="DE44" i="37"/>
  <c r="DF44" i="37"/>
  <c r="DG44" i="37"/>
  <c r="DH44" i="37"/>
  <c r="DI44" i="37"/>
  <c r="DJ44" i="37"/>
  <c r="DK44" i="37"/>
  <c r="DL44" i="37"/>
  <c r="DM44" i="37"/>
  <c r="DN44" i="37"/>
  <c r="DO44" i="37"/>
  <c r="DP44" i="37"/>
  <c r="CE45" i="37"/>
  <c r="DR45" i="37" s="1"/>
  <c r="CI45" i="37"/>
  <c r="CJ45" i="37"/>
  <c r="CK45" i="37"/>
  <c r="CL45" i="37"/>
  <c r="DY45" i="37" s="1"/>
  <c r="CM45" i="37"/>
  <c r="DZ45" i="37" s="1"/>
  <c r="CN45" i="37"/>
  <c r="EA45" i="37" s="1"/>
  <c r="CO45" i="37"/>
  <c r="EB45" i="37" s="1"/>
  <c r="CP45" i="37"/>
  <c r="EC45" i="37" s="1"/>
  <c r="CQ45" i="37"/>
  <c r="CR45" i="37"/>
  <c r="CS45" i="37"/>
  <c r="CT45" i="37"/>
  <c r="EG45" i="37" s="1"/>
  <c r="CU45" i="37"/>
  <c r="EH45" i="37" s="1"/>
  <c r="CV45" i="37"/>
  <c r="EI45" i="37" s="1"/>
  <c r="CW45" i="37"/>
  <c r="EJ45" i="37" s="1"/>
  <c r="CX45" i="37"/>
  <c r="EK45" i="37" s="1"/>
  <c r="CY45" i="37"/>
  <c r="CZ45" i="37"/>
  <c r="DA45" i="37"/>
  <c r="DB45" i="37"/>
  <c r="EO45" i="37" s="1"/>
  <c r="DC45" i="37"/>
  <c r="EP45" i="37" s="1"/>
  <c r="DD45" i="37"/>
  <c r="EQ45" i="37" s="1"/>
  <c r="DE45" i="37"/>
  <c r="DF45" i="37"/>
  <c r="DG45" i="37"/>
  <c r="DH45" i="37"/>
  <c r="DI45" i="37"/>
  <c r="DJ45" i="37"/>
  <c r="DK45" i="37"/>
  <c r="DL45" i="37"/>
  <c r="DM45" i="37"/>
  <c r="DN45" i="37"/>
  <c r="DO45" i="37"/>
  <c r="DP45" i="37"/>
  <c r="CE46" i="37"/>
  <c r="CI46" i="37"/>
  <c r="DV46" i="37" s="1"/>
  <c r="CJ46" i="37"/>
  <c r="DW46" i="37" s="1"/>
  <c r="CK46" i="37"/>
  <c r="DX46" i="37" s="1"/>
  <c r="CL46" i="37"/>
  <c r="DY46" i="37" s="1"/>
  <c r="CM46" i="37"/>
  <c r="DZ46" i="37" s="1"/>
  <c r="CN46" i="37"/>
  <c r="CO46" i="37"/>
  <c r="EB46" i="37" s="1"/>
  <c r="CP46" i="37"/>
  <c r="CQ46" i="37"/>
  <c r="ED46" i="37" s="1"/>
  <c r="CR46" i="37"/>
  <c r="EE46" i="37" s="1"/>
  <c r="CS46" i="37"/>
  <c r="EF46" i="37" s="1"/>
  <c r="CT46" i="37"/>
  <c r="EG46" i="37" s="1"/>
  <c r="CU46" i="37"/>
  <c r="EH46" i="37" s="1"/>
  <c r="CV46" i="37"/>
  <c r="CW46" i="37"/>
  <c r="EJ46" i="37" s="1"/>
  <c r="CX46" i="37"/>
  <c r="CY46" i="37"/>
  <c r="EL46" i="37" s="1"/>
  <c r="CZ46" i="37"/>
  <c r="EM46" i="37" s="1"/>
  <c r="DA46" i="37"/>
  <c r="EN46" i="37" s="1"/>
  <c r="DB46" i="37"/>
  <c r="EO46" i="37" s="1"/>
  <c r="DC46" i="37"/>
  <c r="EP46" i="37" s="1"/>
  <c r="DD46" i="37"/>
  <c r="DE46" i="37"/>
  <c r="DF46" i="37"/>
  <c r="DG46" i="37"/>
  <c r="DH46" i="37"/>
  <c r="DI46" i="37"/>
  <c r="DJ46" i="37"/>
  <c r="DK46" i="37"/>
  <c r="DL46" i="37"/>
  <c r="DM46" i="37"/>
  <c r="DN46" i="37"/>
  <c r="DO46" i="37"/>
  <c r="DP46" i="37"/>
  <c r="CE47" i="37"/>
  <c r="DR47" i="37" s="1"/>
  <c r="CI47" i="37"/>
  <c r="DV47" i="37" s="1"/>
  <c r="CJ47" i="37"/>
  <c r="DW47" i="37" s="1"/>
  <c r="CK47" i="37"/>
  <c r="CL47" i="37"/>
  <c r="CM47" i="37"/>
  <c r="CN47" i="37"/>
  <c r="EA47" i="37" s="1"/>
  <c r="CO47" i="37"/>
  <c r="EB47" i="37" s="1"/>
  <c r="CP47" i="37"/>
  <c r="EC47" i="37" s="1"/>
  <c r="CQ47" i="37"/>
  <c r="ED47" i="37" s="1"/>
  <c r="CR47" i="37"/>
  <c r="EE47" i="37" s="1"/>
  <c r="CS47" i="37"/>
  <c r="CT47" i="37"/>
  <c r="CU47" i="37"/>
  <c r="CV47" i="37"/>
  <c r="EI47" i="37" s="1"/>
  <c r="CW47" i="37"/>
  <c r="EJ47" i="37" s="1"/>
  <c r="CX47" i="37"/>
  <c r="EK47" i="37" s="1"/>
  <c r="CY47" i="37"/>
  <c r="EL47" i="37" s="1"/>
  <c r="CZ47" i="37"/>
  <c r="EM47" i="37" s="1"/>
  <c r="DA47" i="37"/>
  <c r="DB47" i="37"/>
  <c r="DC47" i="37"/>
  <c r="DD47" i="37"/>
  <c r="EQ47" i="37" s="1"/>
  <c r="DE47" i="37"/>
  <c r="DF47" i="37"/>
  <c r="DG47" i="37"/>
  <c r="DH47" i="37"/>
  <c r="DI47" i="37"/>
  <c r="DJ47" i="37"/>
  <c r="DK47" i="37"/>
  <c r="DL47" i="37"/>
  <c r="DM47" i="37"/>
  <c r="DN47" i="37"/>
  <c r="DO47" i="37"/>
  <c r="DP47" i="37"/>
  <c r="CE48" i="37"/>
  <c r="CI48" i="37"/>
  <c r="CJ48" i="37"/>
  <c r="CK48" i="37"/>
  <c r="DX48" i="37" s="1"/>
  <c r="CL48" i="37"/>
  <c r="DY48" i="37" s="1"/>
  <c r="CM48" i="37"/>
  <c r="DZ48" i="37" s="1"/>
  <c r="CN48" i="37"/>
  <c r="EA48" i="37" s="1"/>
  <c r="CO48" i="37"/>
  <c r="EB48" i="37" s="1"/>
  <c r="CP48" i="37"/>
  <c r="CQ48" i="37"/>
  <c r="CR48" i="37"/>
  <c r="CS48" i="37"/>
  <c r="EF48" i="37" s="1"/>
  <c r="CT48" i="37"/>
  <c r="EG48" i="37" s="1"/>
  <c r="CU48" i="37"/>
  <c r="EH48" i="37" s="1"/>
  <c r="CV48" i="37"/>
  <c r="EI48" i="37" s="1"/>
  <c r="CW48" i="37"/>
  <c r="EJ48" i="37" s="1"/>
  <c r="CX48" i="37"/>
  <c r="CY48" i="37"/>
  <c r="CZ48" i="37"/>
  <c r="DA48" i="37"/>
  <c r="EN48" i="37" s="1"/>
  <c r="DB48" i="37"/>
  <c r="EO48" i="37" s="1"/>
  <c r="DC48" i="37"/>
  <c r="EP48" i="37" s="1"/>
  <c r="DD48" i="37"/>
  <c r="EQ48" i="37" s="1"/>
  <c r="DE48" i="37"/>
  <c r="DF48" i="37"/>
  <c r="DG48" i="37"/>
  <c r="DH48" i="37"/>
  <c r="DI48" i="37"/>
  <c r="DJ48" i="37"/>
  <c r="DK48" i="37"/>
  <c r="DL48" i="37"/>
  <c r="DM48" i="37"/>
  <c r="DN48" i="37"/>
  <c r="DO48" i="37"/>
  <c r="DP48" i="37"/>
  <c r="CE49" i="37"/>
  <c r="DR49" i="37" s="1"/>
  <c r="CI49" i="37"/>
  <c r="DV49" i="37" s="1"/>
  <c r="CJ49" i="37"/>
  <c r="DW49" i="37" s="1"/>
  <c r="CK49" i="37"/>
  <c r="DX49" i="37" s="1"/>
  <c r="CL49" i="37"/>
  <c r="DY49" i="37" s="1"/>
  <c r="CM49" i="37"/>
  <c r="CN49" i="37"/>
  <c r="CO49" i="37"/>
  <c r="CP49" i="37"/>
  <c r="EC49" i="37" s="1"/>
  <c r="CQ49" i="37"/>
  <c r="ED49" i="37" s="1"/>
  <c r="CR49" i="37"/>
  <c r="EE49" i="37" s="1"/>
  <c r="CS49" i="37"/>
  <c r="EF49" i="37" s="1"/>
  <c r="CT49" i="37"/>
  <c r="EG49" i="37" s="1"/>
  <c r="CU49" i="37"/>
  <c r="CV49" i="37"/>
  <c r="CW49" i="37"/>
  <c r="CX49" i="37"/>
  <c r="EK49" i="37" s="1"/>
  <c r="CY49" i="37"/>
  <c r="EL49" i="37" s="1"/>
  <c r="CZ49" i="37"/>
  <c r="EM49" i="37" s="1"/>
  <c r="DA49" i="37"/>
  <c r="EN49" i="37" s="1"/>
  <c r="DB49" i="37"/>
  <c r="EO49" i="37" s="1"/>
  <c r="DC49" i="37"/>
  <c r="DD49" i="37"/>
  <c r="DE49" i="37"/>
  <c r="DF49" i="37"/>
  <c r="DG49" i="37"/>
  <c r="DH49" i="37"/>
  <c r="DI49" i="37"/>
  <c r="DJ49" i="37"/>
  <c r="DK49" i="37"/>
  <c r="DL49" i="37"/>
  <c r="DM49" i="37"/>
  <c r="DN49" i="37"/>
  <c r="DO49" i="37"/>
  <c r="DP49" i="37"/>
  <c r="CE50" i="37"/>
  <c r="DR50" i="37" s="1"/>
  <c r="CI50" i="37"/>
  <c r="DV50" i="37" s="1"/>
  <c r="CJ50" i="37"/>
  <c r="CK50" i="37"/>
  <c r="CL50" i="37"/>
  <c r="CM50" i="37"/>
  <c r="DZ50" i="37" s="1"/>
  <c r="CN50" i="37"/>
  <c r="EA50" i="37" s="1"/>
  <c r="CO50" i="37"/>
  <c r="EB50" i="37" s="1"/>
  <c r="CP50" i="37"/>
  <c r="EC50" i="37" s="1"/>
  <c r="CQ50" i="37"/>
  <c r="ED50" i="37" s="1"/>
  <c r="CR50" i="37"/>
  <c r="CS50" i="37"/>
  <c r="CT50" i="37"/>
  <c r="CU50" i="37"/>
  <c r="EH50" i="37" s="1"/>
  <c r="CV50" i="37"/>
  <c r="EI50" i="37" s="1"/>
  <c r="CW50" i="37"/>
  <c r="EJ50" i="37" s="1"/>
  <c r="CX50" i="37"/>
  <c r="EK50" i="37" s="1"/>
  <c r="CY50" i="37"/>
  <c r="EL50" i="37" s="1"/>
  <c r="CZ50" i="37"/>
  <c r="DA50" i="37"/>
  <c r="DB50" i="37"/>
  <c r="DC50" i="37"/>
  <c r="EP50" i="37" s="1"/>
  <c r="DD50" i="37"/>
  <c r="EQ50" i="37" s="1"/>
  <c r="DE50" i="37"/>
  <c r="DF50" i="37"/>
  <c r="DG50" i="37"/>
  <c r="DH50" i="37"/>
  <c r="DI50" i="37"/>
  <c r="DJ50" i="37"/>
  <c r="DK50" i="37"/>
  <c r="DL50" i="37"/>
  <c r="DM50" i="37"/>
  <c r="DN50" i="37"/>
  <c r="DO50" i="37"/>
  <c r="DP50" i="37"/>
  <c r="CE52" i="37"/>
  <c r="CI52" i="37"/>
  <c r="CJ52" i="37"/>
  <c r="DW52" i="37" s="1"/>
  <c r="CK52" i="37"/>
  <c r="DX52" i="37" s="1"/>
  <c r="CL52" i="37"/>
  <c r="DY52" i="37" s="1"/>
  <c r="CM52" i="37"/>
  <c r="DZ52" i="37" s="1"/>
  <c r="CN52" i="37"/>
  <c r="EA52" i="37" s="1"/>
  <c r="CO52" i="37"/>
  <c r="CP52" i="37"/>
  <c r="CQ52" i="37"/>
  <c r="CR52" i="37"/>
  <c r="EE52" i="37" s="1"/>
  <c r="CS52" i="37"/>
  <c r="EF52" i="37" s="1"/>
  <c r="CT52" i="37"/>
  <c r="EG52" i="37" s="1"/>
  <c r="CU52" i="37"/>
  <c r="EH52" i="37" s="1"/>
  <c r="CV52" i="37"/>
  <c r="EI52" i="37" s="1"/>
  <c r="CW52" i="37"/>
  <c r="CX52" i="37"/>
  <c r="CY52" i="37"/>
  <c r="CZ52" i="37"/>
  <c r="EM52" i="37" s="1"/>
  <c r="DA52" i="37"/>
  <c r="EN52" i="37" s="1"/>
  <c r="DB52" i="37"/>
  <c r="EO52" i="37" s="1"/>
  <c r="DC52" i="37"/>
  <c r="EP52" i="37" s="1"/>
  <c r="DD52" i="37"/>
  <c r="EQ52" i="37" s="1"/>
  <c r="DE52" i="37"/>
  <c r="DF52" i="37"/>
  <c r="DG52" i="37"/>
  <c r="DH52" i="37"/>
  <c r="DI52" i="37"/>
  <c r="DJ52" i="37"/>
  <c r="DK52" i="37"/>
  <c r="DL52" i="37"/>
  <c r="DM52" i="37"/>
  <c r="DN52" i="37"/>
  <c r="DO52" i="37"/>
  <c r="DP52" i="37"/>
  <c r="CE53" i="37"/>
  <c r="DR53" i="37" s="1"/>
  <c r="CI53" i="37"/>
  <c r="DV53" i="37" s="1"/>
  <c r="CJ53" i="37"/>
  <c r="DW53" i="37" s="1"/>
  <c r="CK53" i="37"/>
  <c r="DX53" i="37" s="1"/>
  <c r="CL53" i="37"/>
  <c r="CM53" i="37"/>
  <c r="CN53" i="37"/>
  <c r="CO53" i="37"/>
  <c r="EB53" i="37" s="1"/>
  <c r="CP53" i="37"/>
  <c r="EC53" i="37" s="1"/>
  <c r="CQ53" i="37"/>
  <c r="ED53" i="37" s="1"/>
  <c r="CR53" i="37"/>
  <c r="EE53" i="37" s="1"/>
  <c r="CS53" i="37"/>
  <c r="EF53" i="37" s="1"/>
  <c r="CT53" i="37"/>
  <c r="CU53" i="37"/>
  <c r="CV53" i="37"/>
  <c r="CW53" i="37"/>
  <c r="EJ53" i="37" s="1"/>
  <c r="CX53" i="37"/>
  <c r="EK53" i="37" s="1"/>
  <c r="CY53" i="37"/>
  <c r="EL53" i="37" s="1"/>
  <c r="CZ53" i="37"/>
  <c r="EM53" i="37" s="1"/>
  <c r="DA53" i="37"/>
  <c r="EN53" i="37" s="1"/>
  <c r="DB53" i="37"/>
  <c r="DC53" i="37"/>
  <c r="DD53" i="37"/>
  <c r="DE53" i="37"/>
  <c r="DF53" i="37"/>
  <c r="DG53" i="37"/>
  <c r="DH53" i="37"/>
  <c r="DI53" i="37"/>
  <c r="DJ53" i="37"/>
  <c r="DK53" i="37"/>
  <c r="DL53" i="37"/>
  <c r="DM53" i="37"/>
  <c r="DN53" i="37"/>
  <c r="DO53" i="37"/>
  <c r="DP53" i="37"/>
  <c r="CE54" i="37"/>
  <c r="DR54" i="37" s="1"/>
  <c r="CI54" i="37"/>
  <c r="CJ54" i="37"/>
  <c r="CK54" i="37"/>
  <c r="CL54" i="37"/>
  <c r="DY54" i="37" s="1"/>
  <c r="CM54" i="37"/>
  <c r="DZ54" i="37" s="1"/>
  <c r="CN54" i="37"/>
  <c r="EA54" i="37" s="1"/>
  <c r="CO54" i="37"/>
  <c r="EB54" i="37" s="1"/>
  <c r="CP54" i="37"/>
  <c r="EC54" i="37" s="1"/>
  <c r="CQ54" i="37"/>
  <c r="CR54" i="37"/>
  <c r="CS54" i="37"/>
  <c r="CT54" i="37"/>
  <c r="EG54" i="37" s="1"/>
  <c r="CU54" i="37"/>
  <c r="EH54" i="37" s="1"/>
  <c r="CV54" i="37"/>
  <c r="EI54" i="37" s="1"/>
  <c r="CW54" i="37"/>
  <c r="EJ54" i="37" s="1"/>
  <c r="CX54" i="37"/>
  <c r="EK54" i="37" s="1"/>
  <c r="CY54" i="37"/>
  <c r="CZ54" i="37"/>
  <c r="DA54" i="37"/>
  <c r="DB54" i="37"/>
  <c r="EO54" i="37" s="1"/>
  <c r="DC54" i="37"/>
  <c r="EP54" i="37" s="1"/>
  <c r="DD54" i="37"/>
  <c r="EQ54" i="37" s="1"/>
  <c r="DE54" i="37"/>
  <c r="DF54" i="37"/>
  <c r="DG54" i="37"/>
  <c r="DH54" i="37"/>
  <c r="DI54" i="37"/>
  <c r="DJ54" i="37"/>
  <c r="DK54" i="37"/>
  <c r="DL54" i="37"/>
  <c r="DM54" i="37"/>
  <c r="DN54" i="37"/>
  <c r="DO54" i="37"/>
  <c r="DP54" i="37"/>
  <c r="CE55" i="37"/>
  <c r="CI55" i="37"/>
  <c r="DV55" i="37" s="1"/>
  <c r="CJ55" i="37"/>
  <c r="DW55" i="37" s="1"/>
  <c r="CK55" i="37"/>
  <c r="DX55" i="37" s="1"/>
  <c r="CL55" i="37"/>
  <c r="DY55" i="37" s="1"/>
  <c r="CM55" i="37"/>
  <c r="DZ55" i="37" s="1"/>
  <c r="CN55" i="37"/>
  <c r="CO55" i="37"/>
  <c r="CP55" i="37"/>
  <c r="CQ55" i="37"/>
  <c r="ED55" i="37" s="1"/>
  <c r="CR55" i="37"/>
  <c r="EE55" i="37" s="1"/>
  <c r="CS55" i="37"/>
  <c r="EF55" i="37" s="1"/>
  <c r="CT55" i="37"/>
  <c r="EG55" i="37" s="1"/>
  <c r="CU55" i="37"/>
  <c r="EH55" i="37" s="1"/>
  <c r="CV55" i="37"/>
  <c r="CW55" i="37"/>
  <c r="CX55" i="37"/>
  <c r="CY55" i="37"/>
  <c r="EL55" i="37" s="1"/>
  <c r="CZ55" i="37"/>
  <c r="EM55" i="37" s="1"/>
  <c r="DA55" i="37"/>
  <c r="EN55" i="37" s="1"/>
  <c r="DB55" i="37"/>
  <c r="EO55" i="37" s="1"/>
  <c r="DC55" i="37"/>
  <c r="EP55" i="37" s="1"/>
  <c r="DD55" i="37"/>
  <c r="DE55" i="37"/>
  <c r="DF55" i="37"/>
  <c r="DG55" i="37"/>
  <c r="DH55" i="37"/>
  <c r="DI55" i="37"/>
  <c r="DJ55" i="37"/>
  <c r="DK55" i="37"/>
  <c r="DL55" i="37"/>
  <c r="DM55" i="37"/>
  <c r="DN55" i="37"/>
  <c r="DO55" i="37"/>
  <c r="DP55" i="37"/>
  <c r="CE56" i="37"/>
  <c r="DR56" i="37" s="1"/>
  <c r="CI56" i="37"/>
  <c r="DV56" i="37" s="1"/>
  <c r="CJ56" i="37"/>
  <c r="DW56" i="37" s="1"/>
  <c r="CK56" i="37"/>
  <c r="CL56" i="37"/>
  <c r="CM56" i="37"/>
  <c r="CN56" i="37"/>
  <c r="EA56" i="37" s="1"/>
  <c r="CO56" i="37"/>
  <c r="EB56" i="37" s="1"/>
  <c r="CP56" i="37"/>
  <c r="EC56" i="37" s="1"/>
  <c r="CQ56" i="37"/>
  <c r="ED56" i="37" s="1"/>
  <c r="CR56" i="37"/>
  <c r="EE56" i="37" s="1"/>
  <c r="CS56" i="37"/>
  <c r="CT56" i="37"/>
  <c r="CU56" i="37"/>
  <c r="CV56" i="37"/>
  <c r="EI56" i="37" s="1"/>
  <c r="CW56" i="37"/>
  <c r="EJ56" i="37" s="1"/>
  <c r="CX56" i="37"/>
  <c r="EK56" i="37" s="1"/>
  <c r="CY56" i="37"/>
  <c r="EL56" i="37" s="1"/>
  <c r="CZ56" i="37"/>
  <c r="EM56" i="37" s="1"/>
  <c r="DA56" i="37"/>
  <c r="DB56" i="37"/>
  <c r="DC56" i="37"/>
  <c r="DD56" i="37"/>
  <c r="EQ56" i="37" s="1"/>
  <c r="DE56" i="37"/>
  <c r="DF56" i="37"/>
  <c r="DG56" i="37"/>
  <c r="DH56" i="37"/>
  <c r="DI56" i="37"/>
  <c r="DJ56" i="37"/>
  <c r="DK56" i="37"/>
  <c r="DL56" i="37"/>
  <c r="DM56" i="37"/>
  <c r="DN56" i="37"/>
  <c r="DO56" i="37"/>
  <c r="DP56" i="37"/>
  <c r="CE58" i="37"/>
  <c r="DR58" i="37" s="1"/>
  <c r="CI58" i="37"/>
  <c r="DV58" i="37" s="1"/>
  <c r="CJ58" i="37"/>
  <c r="CK58" i="37"/>
  <c r="DX58" i="37" s="1"/>
  <c r="CL58" i="37"/>
  <c r="DY58" i="37" s="1"/>
  <c r="CM58" i="37"/>
  <c r="DZ58" i="37" s="1"/>
  <c r="CN58" i="37"/>
  <c r="EA58" i="37" s="1"/>
  <c r="CO58" i="37"/>
  <c r="EB58" i="37" s="1"/>
  <c r="CP58" i="37"/>
  <c r="EC58" i="37" s="1"/>
  <c r="CQ58" i="37"/>
  <c r="ED58" i="37" s="1"/>
  <c r="CR58" i="37"/>
  <c r="CS58" i="37"/>
  <c r="CT58" i="37"/>
  <c r="EG58" i="37" s="1"/>
  <c r="CU58" i="37"/>
  <c r="EH58" i="37" s="1"/>
  <c r="CV58" i="37"/>
  <c r="EI58" i="37" s="1"/>
  <c r="CW58" i="37"/>
  <c r="EJ58" i="37" s="1"/>
  <c r="CX58" i="37"/>
  <c r="EK58" i="37" s="1"/>
  <c r="CY58" i="37"/>
  <c r="EL58" i="37" s="1"/>
  <c r="CZ58" i="37"/>
  <c r="DA58" i="37"/>
  <c r="EN58" i="37" s="1"/>
  <c r="DB58" i="37"/>
  <c r="EO58" i="37" s="1"/>
  <c r="DC58" i="37"/>
  <c r="EP58" i="37" s="1"/>
  <c r="DD58" i="37"/>
  <c r="EQ58" i="37" s="1"/>
  <c r="DE58" i="37"/>
  <c r="DF58" i="37"/>
  <c r="DG58" i="37"/>
  <c r="DH58" i="37"/>
  <c r="DI58" i="37"/>
  <c r="DJ58" i="37"/>
  <c r="DK58" i="37"/>
  <c r="DL58" i="37"/>
  <c r="DM58" i="37"/>
  <c r="DN58" i="37"/>
  <c r="DO58" i="37"/>
  <c r="DP58" i="37"/>
  <c r="CE59" i="37"/>
  <c r="DR59" i="37" s="1"/>
  <c r="CI59" i="37"/>
  <c r="DV59" i="37" s="1"/>
  <c r="CJ59" i="37"/>
  <c r="DW59" i="37" s="1"/>
  <c r="CK59" i="37"/>
  <c r="DX59" i="37" s="1"/>
  <c r="CL59" i="37"/>
  <c r="DY59" i="37" s="1"/>
  <c r="CM59" i="37"/>
  <c r="DZ59" i="37" s="1"/>
  <c r="CN59" i="37"/>
  <c r="EA59" i="37" s="1"/>
  <c r="CO59" i="37"/>
  <c r="CP59" i="37"/>
  <c r="EC59" i="37" s="1"/>
  <c r="CQ59" i="37"/>
  <c r="ED59" i="37" s="1"/>
  <c r="CR59" i="37"/>
  <c r="EE59" i="37" s="1"/>
  <c r="CS59" i="37"/>
  <c r="EF59" i="37" s="1"/>
  <c r="CT59" i="37"/>
  <c r="EG59" i="37" s="1"/>
  <c r="CU59" i="37"/>
  <c r="EH59" i="37" s="1"/>
  <c r="CV59" i="37"/>
  <c r="EI59" i="37" s="1"/>
  <c r="CW59" i="37"/>
  <c r="CX59" i="37"/>
  <c r="EK59" i="37" s="1"/>
  <c r="CY59" i="37"/>
  <c r="EL59" i="37" s="1"/>
  <c r="CZ59" i="37"/>
  <c r="EM59" i="37" s="1"/>
  <c r="DA59" i="37"/>
  <c r="EN59" i="37" s="1"/>
  <c r="DB59" i="37"/>
  <c r="EO59" i="37" s="1"/>
  <c r="DC59" i="37"/>
  <c r="EP59" i="37" s="1"/>
  <c r="DD59" i="37"/>
  <c r="EQ59" i="37" s="1"/>
  <c r="DE59" i="37"/>
  <c r="DF59" i="37"/>
  <c r="DG59" i="37"/>
  <c r="DH59" i="37"/>
  <c r="DI59" i="37"/>
  <c r="DJ59" i="37"/>
  <c r="DK59" i="37"/>
  <c r="DL59" i="37"/>
  <c r="DM59" i="37"/>
  <c r="DN59" i="37"/>
  <c r="DO59" i="37"/>
  <c r="DP59" i="37"/>
  <c r="CE60" i="37"/>
  <c r="DR60" i="37" s="1"/>
  <c r="CI60" i="37"/>
  <c r="DV60" i="37" s="1"/>
  <c r="CJ60" i="37"/>
  <c r="DW60" i="37" s="1"/>
  <c r="CK60" i="37"/>
  <c r="DX60" i="37" s="1"/>
  <c r="CL60" i="37"/>
  <c r="CM60" i="37"/>
  <c r="DZ60" i="37" s="1"/>
  <c r="CN60" i="37"/>
  <c r="EA60" i="37" s="1"/>
  <c r="CO60" i="37"/>
  <c r="EB60" i="37" s="1"/>
  <c r="CP60" i="37"/>
  <c r="EC60" i="37" s="1"/>
  <c r="CQ60" i="37"/>
  <c r="ED60" i="37" s="1"/>
  <c r="CR60" i="37"/>
  <c r="EE60" i="37" s="1"/>
  <c r="CS60" i="37"/>
  <c r="EF60" i="37" s="1"/>
  <c r="CT60" i="37"/>
  <c r="CU60" i="37"/>
  <c r="CV60" i="37"/>
  <c r="EI60" i="37" s="1"/>
  <c r="CW60" i="37"/>
  <c r="EJ60" i="37" s="1"/>
  <c r="CX60" i="37"/>
  <c r="EK60" i="37" s="1"/>
  <c r="CY60" i="37"/>
  <c r="EL60" i="37" s="1"/>
  <c r="CZ60" i="37"/>
  <c r="EM60" i="37" s="1"/>
  <c r="DA60" i="37"/>
  <c r="EN60" i="37" s="1"/>
  <c r="DB60" i="37"/>
  <c r="DC60" i="37"/>
  <c r="EP60" i="37" s="1"/>
  <c r="DD60" i="37"/>
  <c r="EQ60" i="37" s="1"/>
  <c r="DE60" i="37"/>
  <c r="DF60" i="37"/>
  <c r="DG60" i="37"/>
  <c r="DH60" i="37"/>
  <c r="DI60" i="37"/>
  <c r="DJ60" i="37"/>
  <c r="DK60" i="37"/>
  <c r="DL60" i="37"/>
  <c r="DM60" i="37"/>
  <c r="DN60" i="37"/>
  <c r="DO60" i="37"/>
  <c r="DP60" i="37"/>
  <c r="CE61" i="37"/>
  <c r="DR61" i="37" s="1"/>
  <c r="CI61" i="37"/>
  <c r="CJ61" i="37"/>
  <c r="DW61" i="37" s="1"/>
  <c r="CK61" i="37"/>
  <c r="DX61" i="37" s="1"/>
  <c r="CL61" i="37"/>
  <c r="DY61" i="37" s="1"/>
  <c r="CM61" i="37"/>
  <c r="DZ61" i="37" s="1"/>
  <c r="CN61" i="37"/>
  <c r="EA61" i="37" s="1"/>
  <c r="CO61" i="37"/>
  <c r="EB61" i="37" s="1"/>
  <c r="CP61" i="37"/>
  <c r="EC61" i="37" s="1"/>
  <c r="CQ61" i="37"/>
  <c r="CR61" i="37"/>
  <c r="EE61" i="37" s="1"/>
  <c r="CS61" i="37"/>
  <c r="EF61" i="37" s="1"/>
  <c r="CT61" i="37"/>
  <c r="EG61" i="37" s="1"/>
  <c r="CU61" i="37"/>
  <c r="EH61" i="37" s="1"/>
  <c r="CV61" i="37"/>
  <c r="EI61" i="37" s="1"/>
  <c r="CW61" i="37"/>
  <c r="EJ61" i="37" s="1"/>
  <c r="CX61" i="37"/>
  <c r="EK61" i="37" s="1"/>
  <c r="CY61" i="37"/>
  <c r="CZ61" i="37"/>
  <c r="DA61" i="37"/>
  <c r="EN61" i="37" s="1"/>
  <c r="DB61" i="37"/>
  <c r="EO61" i="37" s="1"/>
  <c r="DC61" i="37"/>
  <c r="EP61" i="37" s="1"/>
  <c r="DD61" i="37"/>
  <c r="EQ61" i="37" s="1"/>
  <c r="DE61" i="37"/>
  <c r="DF61" i="37"/>
  <c r="DG61" i="37"/>
  <c r="DH61" i="37"/>
  <c r="DI61" i="37"/>
  <c r="DJ61" i="37"/>
  <c r="DK61" i="37"/>
  <c r="DL61" i="37"/>
  <c r="DM61" i="37"/>
  <c r="DN61" i="37"/>
  <c r="DO61" i="37"/>
  <c r="DP61" i="37"/>
  <c r="CE62" i="37"/>
  <c r="DR62" i="37" s="1"/>
  <c r="CI62" i="37"/>
  <c r="DV62" i="37" s="1"/>
  <c r="CJ62" i="37"/>
  <c r="DW62" i="37" s="1"/>
  <c r="CK62" i="37"/>
  <c r="DX62" i="37" s="1"/>
  <c r="CL62" i="37"/>
  <c r="DY62" i="37" s="1"/>
  <c r="CM62" i="37"/>
  <c r="DZ62" i="37" s="1"/>
  <c r="CN62" i="37"/>
  <c r="CO62" i="37"/>
  <c r="EB62" i="37" s="1"/>
  <c r="CP62" i="37"/>
  <c r="EC62" i="37" s="1"/>
  <c r="CQ62" i="37"/>
  <c r="CR62" i="37"/>
  <c r="EE62" i="37" s="1"/>
  <c r="CS62" i="37"/>
  <c r="EF62" i="37" s="1"/>
  <c r="CT62" i="37"/>
  <c r="EG62" i="37" s="1"/>
  <c r="CU62" i="37"/>
  <c r="EH62" i="37" s="1"/>
  <c r="CV62" i="37"/>
  <c r="CW62" i="37"/>
  <c r="EJ62" i="37" s="1"/>
  <c r="CX62" i="37"/>
  <c r="EK62" i="37" s="1"/>
  <c r="CY62" i="37"/>
  <c r="EL62" i="37" s="1"/>
  <c r="CZ62" i="37"/>
  <c r="EM62" i="37" s="1"/>
  <c r="DA62" i="37"/>
  <c r="EN62" i="37" s="1"/>
  <c r="DB62" i="37"/>
  <c r="EO62" i="37" s="1"/>
  <c r="DC62" i="37"/>
  <c r="EP62" i="37" s="1"/>
  <c r="DD62" i="37"/>
  <c r="DE62" i="37"/>
  <c r="DF62" i="37"/>
  <c r="DG62" i="37"/>
  <c r="DH62" i="37"/>
  <c r="DI62" i="37"/>
  <c r="DJ62" i="37"/>
  <c r="DK62" i="37"/>
  <c r="DL62" i="37"/>
  <c r="DM62" i="37"/>
  <c r="DN62" i="37"/>
  <c r="DO62" i="37"/>
  <c r="DP62" i="37"/>
  <c r="CE63" i="37"/>
  <c r="DR63" i="37" s="1"/>
  <c r="CI63" i="37"/>
  <c r="DV63" i="37" s="1"/>
  <c r="CJ63" i="37"/>
  <c r="DW63" i="37" s="1"/>
  <c r="CK63" i="37"/>
  <c r="CL63" i="37"/>
  <c r="CM63" i="37"/>
  <c r="DZ63" i="37" s="1"/>
  <c r="CN63" i="37"/>
  <c r="EA63" i="37" s="1"/>
  <c r="CO63" i="37"/>
  <c r="EB63" i="37" s="1"/>
  <c r="CP63" i="37"/>
  <c r="EC63" i="37" s="1"/>
  <c r="CQ63" i="37"/>
  <c r="ED63" i="37" s="1"/>
  <c r="CR63" i="37"/>
  <c r="EE63" i="37" s="1"/>
  <c r="CS63" i="37"/>
  <c r="CT63" i="37"/>
  <c r="EG63" i="37" s="1"/>
  <c r="CU63" i="37"/>
  <c r="EH63" i="37" s="1"/>
  <c r="CV63" i="37"/>
  <c r="EI63" i="37" s="1"/>
  <c r="CW63" i="37"/>
  <c r="EJ63" i="37" s="1"/>
  <c r="CX63" i="37"/>
  <c r="EK63" i="37" s="1"/>
  <c r="CY63" i="37"/>
  <c r="EL63" i="37" s="1"/>
  <c r="CZ63" i="37"/>
  <c r="EM63" i="37" s="1"/>
  <c r="DA63" i="37"/>
  <c r="DB63" i="37"/>
  <c r="EO63" i="37" s="1"/>
  <c r="DC63" i="37"/>
  <c r="EP63" i="37" s="1"/>
  <c r="DD63" i="37"/>
  <c r="EQ63" i="37" s="1"/>
  <c r="DE63" i="37"/>
  <c r="DF63" i="37"/>
  <c r="DG63" i="37"/>
  <c r="DH63" i="37"/>
  <c r="DI63" i="37"/>
  <c r="DJ63" i="37"/>
  <c r="DK63" i="37"/>
  <c r="DL63" i="37"/>
  <c r="DM63" i="37"/>
  <c r="DN63" i="37"/>
  <c r="DO63" i="37"/>
  <c r="DP63" i="37"/>
  <c r="CE64" i="37"/>
  <c r="CI64" i="37"/>
  <c r="DV64" i="37" s="1"/>
  <c r="CJ64" i="37"/>
  <c r="DW64" i="37" s="1"/>
  <c r="CK64" i="37"/>
  <c r="DX64" i="37" s="1"/>
  <c r="CL64" i="37"/>
  <c r="DY64" i="37" s="1"/>
  <c r="CM64" i="37"/>
  <c r="DZ64" i="37" s="1"/>
  <c r="CN64" i="37"/>
  <c r="EA64" i="37" s="1"/>
  <c r="CO64" i="37"/>
  <c r="EB64" i="37" s="1"/>
  <c r="CP64" i="37"/>
  <c r="CQ64" i="37"/>
  <c r="ED64" i="37" s="1"/>
  <c r="CR64" i="37"/>
  <c r="CS64" i="37"/>
  <c r="EF64" i="37" s="1"/>
  <c r="CT64" i="37"/>
  <c r="EG64" i="37" s="1"/>
  <c r="CU64" i="37"/>
  <c r="EH64" i="37" s="1"/>
  <c r="CV64" i="37"/>
  <c r="EI64" i="37" s="1"/>
  <c r="CW64" i="37"/>
  <c r="EJ64" i="37" s="1"/>
  <c r="CX64" i="37"/>
  <c r="CY64" i="37"/>
  <c r="EL64" i="37" s="1"/>
  <c r="CZ64" i="37"/>
  <c r="EM64" i="37" s="1"/>
  <c r="DA64" i="37"/>
  <c r="EN64" i="37" s="1"/>
  <c r="DB64" i="37"/>
  <c r="EO64" i="37" s="1"/>
  <c r="DC64" i="37"/>
  <c r="DD64" i="37"/>
  <c r="EQ64" i="37" s="1"/>
  <c r="DE64" i="37"/>
  <c r="DF64" i="37"/>
  <c r="DG64" i="37"/>
  <c r="DH64" i="37"/>
  <c r="DI64" i="37"/>
  <c r="DJ64" i="37"/>
  <c r="DK64" i="37"/>
  <c r="DL64" i="37"/>
  <c r="DM64" i="37"/>
  <c r="DN64" i="37"/>
  <c r="DO64" i="37"/>
  <c r="DP64" i="37"/>
  <c r="CE65" i="37"/>
  <c r="DR65" i="37" s="1"/>
  <c r="CI65" i="37"/>
  <c r="DV65" i="37" s="1"/>
  <c r="CJ65" i="37"/>
  <c r="DW65" i="37" s="1"/>
  <c r="CK65" i="37"/>
  <c r="DX65" i="37" s="1"/>
  <c r="CL65" i="37"/>
  <c r="DY65" i="37" s="1"/>
  <c r="CM65" i="37"/>
  <c r="CN65" i="37"/>
  <c r="EA65" i="37" s="1"/>
  <c r="CO65" i="37"/>
  <c r="EB65" i="37" s="1"/>
  <c r="CP65" i="37"/>
  <c r="EC65" i="37" s="1"/>
  <c r="CQ65" i="37"/>
  <c r="ED65" i="37" s="1"/>
  <c r="CR65" i="37"/>
  <c r="EE65" i="37" s="1"/>
  <c r="CS65" i="37"/>
  <c r="EF65" i="37" s="1"/>
  <c r="CT65" i="37"/>
  <c r="EG65" i="37" s="1"/>
  <c r="CU65" i="37"/>
  <c r="CV65" i="37"/>
  <c r="CW65" i="37"/>
  <c r="EJ65" i="37" s="1"/>
  <c r="CX65" i="37"/>
  <c r="EK65" i="37" s="1"/>
  <c r="CY65" i="37"/>
  <c r="EL65" i="37" s="1"/>
  <c r="CZ65" i="37"/>
  <c r="EM65" i="37" s="1"/>
  <c r="DA65" i="37"/>
  <c r="EN65" i="37" s="1"/>
  <c r="DB65" i="37"/>
  <c r="EO65" i="37" s="1"/>
  <c r="DC65" i="37"/>
  <c r="DD65" i="37"/>
  <c r="EQ65" i="37" s="1"/>
  <c r="DE65" i="37"/>
  <c r="DF65" i="37"/>
  <c r="DG65" i="37"/>
  <c r="DH65" i="37"/>
  <c r="DI65" i="37"/>
  <c r="DJ65" i="37"/>
  <c r="DK65" i="37"/>
  <c r="DL65" i="37"/>
  <c r="DM65" i="37"/>
  <c r="DN65" i="37"/>
  <c r="DO65" i="37"/>
  <c r="DP65" i="37"/>
  <c r="CE66" i="37"/>
  <c r="DR66" i="37" s="1"/>
  <c r="CI66" i="37"/>
  <c r="DV66" i="37" s="1"/>
  <c r="CJ66" i="37"/>
  <c r="CK66" i="37"/>
  <c r="DX66" i="37" s="1"/>
  <c r="CL66" i="37"/>
  <c r="DY66" i="37" s="1"/>
  <c r="CM66" i="37"/>
  <c r="DZ66" i="37" s="1"/>
  <c r="CN66" i="37"/>
  <c r="EA66" i="37" s="1"/>
  <c r="CO66" i="37"/>
  <c r="EB66" i="37" s="1"/>
  <c r="CP66" i="37"/>
  <c r="EC66" i="37" s="1"/>
  <c r="CQ66" i="37"/>
  <c r="ED66" i="37" s="1"/>
  <c r="CR66" i="37"/>
  <c r="CS66" i="37"/>
  <c r="EF66" i="37" s="1"/>
  <c r="CT66" i="37"/>
  <c r="EG66" i="37" s="1"/>
  <c r="CU66" i="37"/>
  <c r="EH66" i="37" s="1"/>
  <c r="CV66" i="37"/>
  <c r="EI66" i="37" s="1"/>
  <c r="CW66" i="37"/>
  <c r="EJ66" i="37" s="1"/>
  <c r="CX66" i="37"/>
  <c r="EK66" i="37" s="1"/>
  <c r="CY66" i="37"/>
  <c r="EL66" i="37" s="1"/>
  <c r="CZ66" i="37"/>
  <c r="DA66" i="37"/>
  <c r="DB66" i="37"/>
  <c r="EO66" i="37" s="1"/>
  <c r="DC66" i="37"/>
  <c r="EP66" i="37" s="1"/>
  <c r="DD66" i="37"/>
  <c r="EQ66" i="37" s="1"/>
  <c r="DE66" i="37"/>
  <c r="DF66" i="37"/>
  <c r="DG66" i="37"/>
  <c r="DH66" i="37"/>
  <c r="DI66" i="37"/>
  <c r="DJ66" i="37"/>
  <c r="DK66" i="37"/>
  <c r="DL66" i="37"/>
  <c r="DM66" i="37"/>
  <c r="DN66" i="37"/>
  <c r="DO66" i="37"/>
  <c r="DP66" i="37"/>
  <c r="CE67" i="37"/>
  <c r="DR67" i="37" s="1"/>
  <c r="CI67" i="37"/>
  <c r="DV67" i="37" s="1"/>
  <c r="CJ67" i="37"/>
  <c r="DW67" i="37" s="1"/>
  <c r="CK67" i="37"/>
  <c r="DX67" i="37" s="1"/>
  <c r="CL67" i="37"/>
  <c r="DY67" i="37" s="1"/>
  <c r="CM67" i="37"/>
  <c r="DZ67" i="37" s="1"/>
  <c r="CN67" i="37"/>
  <c r="EA67" i="37" s="1"/>
  <c r="CO67" i="37"/>
  <c r="CP67" i="37"/>
  <c r="EC67" i="37" s="1"/>
  <c r="CQ67" i="37"/>
  <c r="ED67" i="37" s="1"/>
  <c r="CR67" i="37"/>
  <c r="EE67" i="37" s="1"/>
  <c r="CS67" i="37"/>
  <c r="EF67" i="37" s="1"/>
  <c r="CT67" i="37"/>
  <c r="EG67" i="37" s="1"/>
  <c r="CU67" i="37"/>
  <c r="EH67" i="37" s="1"/>
  <c r="CV67" i="37"/>
  <c r="EI67" i="37" s="1"/>
  <c r="CW67" i="37"/>
  <c r="CX67" i="37"/>
  <c r="EK67" i="37" s="1"/>
  <c r="CY67" i="37"/>
  <c r="EL67" i="37" s="1"/>
  <c r="CZ67" i="37"/>
  <c r="EM67" i="37" s="1"/>
  <c r="DA67" i="37"/>
  <c r="EN67" i="37" s="1"/>
  <c r="DB67" i="37"/>
  <c r="EO67" i="37" s="1"/>
  <c r="DC67" i="37"/>
  <c r="EP67" i="37" s="1"/>
  <c r="DD67" i="37"/>
  <c r="EQ67" i="37" s="1"/>
  <c r="DE67" i="37"/>
  <c r="DF67" i="37"/>
  <c r="DG67" i="37"/>
  <c r="DH67" i="37"/>
  <c r="DI67" i="37"/>
  <c r="DJ67" i="37"/>
  <c r="DK67" i="37"/>
  <c r="DL67" i="37"/>
  <c r="DM67" i="37"/>
  <c r="DN67" i="37"/>
  <c r="DO67" i="37"/>
  <c r="DP67" i="37"/>
  <c r="CE68" i="37"/>
  <c r="DR68" i="37" s="1"/>
  <c r="CI68" i="37"/>
  <c r="DV68" i="37" s="1"/>
  <c r="CJ68" i="37"/>
  <c r="DW68" i="37" s="1"/>
  <c r="CK68" i="37"/>
  <c r="DX68" i="37" s="1"/>
  <c r="CL68" i="37"/>
  <c r="CM68" i="37"/>
  <c r="CN68" i="37"/>
  <c r="EA68" i="37" s="1"/>
  <c r="CO68" i="37"/>
  <c r="EB68" i="37" s="1"/>
  <c r="CP68" i="37"/>
  <c r="EC68" i="37" s="1"/>
  <c r="CQ68" i="37"/>
  <c r="ED68" i="37" s="1"/>
  <c r="CR68" i="37"/>
  <c r="EE68" i="37" s="1"/>
  <c r="CS68" i="37"/>
  <c r="EF68" i="37" s="1"/>
  <c r="CT68" i="37"/>
  <c r="CU68" i="37"/>
  <c r="EH68" i="37" s="1"/>
  <c r="CV68" i="37"/>
  <c r="EI68" i="37" s="1"/>
  <c r="CW68" i="37"/>
  <c r="EJ68" i="37" s="1"/>
  <c r="CX68" i="37"/>
  <c r="EK68" i="37" s="1"/>
  <c r="CY68" i="37"/>
  <c r="EL68" i="37" s="1"/>
  <c r="CZ68" i="37"/>
  <c r="EM68" i="37" s="1"/>
  <c r="DA68" i="37"/>
  <c r="EN68" i="37" s="1"/>
  <c r="DB68" i="37"/>
  <c r="DC68" i="37"/>
  <c r="EP68" i="37" s="1"/>
  <c r="DD68" i="37"/>
  <c r="EQ68" i="37" s="1"/>
  <c r="DE68" i="37"/>
  <c r="DF68" i="37"/>
  <c r="DG68" i="37"/>
  <c r="DH68" i="37"/>
  <c r="DI68" i="37"/>
  <c r="DJ68" i="37"/>
  <c r="DK68" i="37"/>
  <c r="DL68" i="37"/>
  <c r="DM68" i="37"/>
  <c r="DN68" i="37"/>
  <c r="DO68" i="37"/>
  <c r="DP68" i="37"/>
  <c r="CE69" i="37"/>
  <c r="DR69" i="37" s="1"/>
  <c r="CI69" i="37"/>
  <c r="CJ69" i="37"/>
  <c r="DW69" i="37" s="1"/>
  <c r="CK69" i="37"/>
  <c r="DX69" i="37" s="1"/>
  <c r="CL69" i="37"/>
  <c r="DY69" i="37" s="1"/>
  <c r="CM69" i="37"/>
  <c r="DZ69" i="37" s="1"/>
  <c r="CN69" i="37"/>
  <c r="EA69" i="37" s="1"/>
  <c r="CO69" i="37"/>
  <c r="EB69" i="37" s="1"/>
  <c r="CP69" i="37"/>
  <c r="EC69" i="37" s="1"/>
  <c r="CQ69" i="37"/>
  <c r="CR69" i="37"/>
  <c r="CS69" i="37"/>
  <c r="EF69" i="37" s="1"/>
  <c r="CT69" i="37"/>
  <c r="EG69" i="37" s="1"/>
  <c r="CU69" i="37"/>
  <c r="EH69" i="37" s="1"/>
  <c r="CV69" i="37"/>
  <c r="EI69" i="37" s="1"/>
  <c r="CW69" i="37"/>
  <c r="EJ69" i="37" s="1"/>
  <c r="CX69" i="37"/>
  <c r="EK69" i="37" s="1"/>
  <c r="CY69" i="37"/>
  <c r="CZ69" i="37"/>
  <c r="EM69" i="37" s="1"/>
  <c r="DA69" i="37"/>
  <c r="EN69" i="37" s="1"/>
  <c r="DB69" i="37"/>
  <c r="EO69" i="37" s="1"/>
  <c r="DC69" i="37"/>
  <c r="EP69" i="37" s="1"/>
  <c r="DD69" i="37"/>
  <c r="EQ69" i="37" s="1"/>
  <c r="DE69" i="37"/>
  <c r="DF69" i="37"/>
  <c r="DG69" i="37"/>
  <c r="DH69" i="37"/>
  <c r="DI69" i="37"/>
  <c r="DJ69" i="37"/>
  <c r="DK69" i="37"/>
  <c r="DL69" i="37"/>
  <c r="DM69" i="37"/>
  <c r="DN69" i="37"/>
  <c r="DO69" i="37"/>
  <c r="DP69" i="37"/>
  <c r="CE70" i="37"/>
  <c r="DR70" i="37" s="1"/>
  <c r="CI70" i="37"/>
  <c r="DV70" i="37" s="1"/>
  <c r="CJ70" i="37"/>
  <c r="DW70" i="37" s="1"/>
  <c r="CK70" i="37"/>
  <c r="DX70" i="37" s="1"/>
  <c r="CL70" i="37"/>
  <c r="DY70" i="37" s="1"/>
  <c r="CM70" i="37"/>
  <c r="DZ70" i="37" s="1"/>
  <c r="CN70" i="37"/>
  <c r="CO70" i="37"/>
  <c r="CP70" i="37"/>
  <c r="EC70" i="37" s="1"/>
  <c r="CQ70" i="37"/>
  <c r="ED70" i="37" s="1"/>
  <c r="CR70" i="37"/>
  <c r="EE70" i="37" s="1"/>
  <c r="CS70" i="37"/>
  <c r="EF70" i="37" s="1"/>
  <c r="CT70" i="37"/>
  <c r="EG70" i="37" s="1"/>
  <c r="CU70" i="37"/>
  <c r="EH70" i="37" s="1"/>
  <c r="CV70" i="37"/>
  <c r="CW70" i="37"/>
  <c r="EJ70" i="37" s="1"/>
  <c r="CX70" i="37"/>
  <c r="EK70" i="37" s="1"/>
  <c r="CY70" i="37"/>
  <c r="EL70" i="37" s="1"/>
  <c r="CZ70" i="37"/>
  <c r="EM70" i="37" s="1"/>
  <c r="DA70" i="37"/>
  <c r="EN70" i="37" s="1"/>
  <c r="DB70" i="37"/>
  <c r="EO70" i="37" s="1"/>
  <c r="DC70" i="37"/>
  <c r="EP70" i="37" s="1"/>
  <c r="DD70" i="37"/>
  <c r="DE70" i="37"/>
  <c r="DF70" i="37"/>
  <c r="DG70" i="37"/>
  <c r="DH70" i="37"/>
  <c r="DI70" i="37"/>
  <c r="DJ70" i="37"/>
  <c r="DK70" i="37"/>
  <c r="DL70" i="37"/>
  <c r="DM70" i="37"/>
  <c r="DN70" i="37"/>
  <c r="DO70" i="37"/>
  <c r="DP70" i="37"/>
  <c r="CE71" i="37"/>
  <c r="DR71" i="37" s="1"/>
  <c r="CI71" i="37"/>
  <c r="DV71" i="37" s="1"/>
  <c r="CJ71" i="37"/>
  <c r="DW71" i="37" s="1"/>
  <c r="CK71" i="37"/>
  <c r="CL71" i="37"/>
  <c r="CM71" i="37"/>
  <c r="DZ71" i="37" s="1"/>
  <c r="CN71" i="37"/>
  <c r="EA71" i="37" s="1"/>
  <c r="CO71" i="37"/>
  <c r="EB71" i="37" s="1"/>
  <c r="CP71" i="37"/>
  <c r="EC71" i="37" s="1"/>
  <c r="CQ71" i="37"/>
  <c r="ED71" i="37" s="1"/>
  <c r="CR71" i="37"/>
  <c r="EE71" i="37" s="1"/>
  <c r="CS71" i="37"/>
  <c r="CT71" i="37"/>
  <c r="EG71" i="37" s="1"/>
  <c r="CU71" i="37"/>
  <c r="EH71" i="37" s="1"/>
  <c r="CV71" i="37"/>
  <c r="EI71" i="37" s="1"/>
  <c r="CW71" i="37"/>
  <c r="EJ71" i="37" s="1"/>
  <c r="CX71" i="37"/>
  <c r="EK71" i="37" s="1"/>
  <c r="CY71" i="37"/>
  <c r="EL71" i="37" s="1"/>
  <c r="CZ71" i="37"/>
  <c r="EM71" i="37" s="1"/>
  <c r="DA71" i="37"/>
  <c r="DB71" i="37"/>
  <c r="EO71" i="37" s="1"/>
  <c r="DC71" i="37"/>
  <c r="EP71" i="37" s="1"/>
  <c r="DD71" i="37"/>
  <c r="EQ71" i="37" s="1"/>
  <c r="DE71" i="37"/>
  <c r="DF71" i="37"/>
  <c r="DG71" i="37"/>
  <c r="DH71" i="37"/>
  <c r="DI71" i="37"/>
  <c r="DJ71" i="37"/>
  <c r="DK71" i="37"/>
  <c r="DL71" i="37"/>
  <c r="DM71" i="37"/>
  <c r="DN71" i="37"/>
  <c r="DO71" i="37"/>
  <c r="DP71" i="37"/>
  <c r="CE72" i="37"/>
  <c r="CI72" i="37"/>
  <c r="DV72" i="37" s="1"/>
  <c r="CJ72" i="37"/>
  <c r="DW72" i="37" s="1"/>
  <c r="CK72" i="37"/>
  <c r="DX72" i="37" s="1"/>
  <c r="CL72" i="37"/>
  <c r="DY72" i="37" s="1"/>
  <c r="CM72" i="37"/>
  <c r="DZ72" i="37" s="1"/>
  <c r="CN72" i="37"/>
  <c r="EA72" i="37" s="1"/>
  <c r="CO72" i="37"/>
  <c r="EB72" i="37" s="1"/>
  <c r="CP72" i="37"/>
  <c r="CQ72" i="37"/>
  <c r="CR72" i="37"/>
  <c r="EE72" i="37" s="1"/>
  <c r="CS72" i="37"/>
  <c r="EF72" i="37" s="1"/>
  <c r="CT72" i="37"/>
  <c r="EG72" i="37" s="1"/>
  <c r="CU72" i="37"/>
  <c r="EH72" i="37" s="1"/>
  <c r="CV72" i="37"/>
  <c r="EI72" i="37" s="1"/>
  <c r="CW72" i="37"/>
  <c r="EJ72" i="37" s="1"/>
  <c r="CX72" i="37"/>
  <c r="CY72" i="37"/>
  <c r="EL72" i="37" s="1"/>
  <c r="CZ72" i="37"/>
  <c r="EM72" i="37" s="1"/>
  <c r="DA72" i="37"/>
  <c r="EN72" i="37" s="1"/>
  <c r="DB72" i="37"/>
  <c r="EO72" i="37" s="1"/>
  <c r="DC72" i="37"/>
  <c r="EP72" i="37" s="1"/>
  <c r="DD72" i="37"/>
  <c r="EQ72" i="37" s="1"/>
  <c r="DE72" i="37"/>
  <c r="DF72" i="37"/>
  <c r="DG72" i="37"/>
  <c r="DH72" i="37"/>
  <c r="DI72" i="37"/>
  <c r="DJ72" i="37"/>
  <c r="DK72" i="37"/>
  <c r="DL72" i="37"/>
  <c r="DM72" i="37"/>
  <c r="DN72" i="37"/>
  <c r="DO72" i="37"/>
  <c r="DP72" i="37"/>
  <c r="CE73" i="37"/>
  <c r="DR73" i="37" s="1"/>
  <c r="CI73" i="37"/>
  <c r="DV73" i="37" s="1"/>
  <c r="CJ73" i="37"/>
  <c r="DW73" i="37" s="1"/>
  <c r="CK73" i="37"/>
  <c r="DX73" i="37" s="1"/>
  <c r="CL73" i="37"/>
  <c r="DY73" i="37" s="1"/>
  <c r="CM73" i="37"/>
  <c r="CN73" i="37"/>
  <c r="EA73" i="37" s="1"/>
  <c r="CO73" i="37"/>
  <c r="EB73" i="37" s="1"/>
  <c r="CP73" i="37"/>
  <c r="EC73" i="37" s="1"/>
  <c r="CQ73" i="37"/>
  <c r="ED73" i="37" s="1"/>
  <c r="CR73" i="37"/>
  <c r="EE73" i="37" s="1"/>
  <c r="CS73" i="37"/>
  <c r="EF73" i="37" s="1"/>
  <c r="CT73" i="37"/>
  <c r="EG73" i="37" s="1"/>
  <c r="CU73" i="37"/>
  <c r="CV73" i="37"/>
  <c r="EI73" i="37" s="1"/>
  <c r="CW73" i="37"/>
  <c r="EJ73" i="37" s="1"/>
  <c r="CX73" i="37"/>
  <c r="EK73" i="37" s="1"/>
  <c r="CY73" i="37"/>
  <c r="EL73" i="37" s="1"/>
  <c r="CZ73" i="37"/>
  <c r="EM73" i="37" s="1"/>
  <c r="DA73" i="37"/>
  <c r="EN73" i="37" s="1"/>
  <c r="DB73" i="37"/>
  <c r="EO73" i="37" s="1"/>
  <c r="DC73" i="37"/>
  <c r="DD73" i="37"/>
  <c r="DE73" i="37"/>
  <c r="DF73" i="37"/>
  <c r="DG73" i="37"/>
  <c r="DH73" i="37"/>
  <c r="DI73" i="37"/>
  <c r="DJ73" i="37"/>
  <c r="DK73" i="37"/>
  <c r="DL73" i="37"/>
  <c r="DM73" i="37"/>
  <c r="DN73" i="37"/>
  <c r="DO73" i="37"/>
  <c r="DP73" i="37"/>
  <c r="CE74" i="37"/>
  <c r="DR74" i="37" s="1"/>
  <c r="CI74" i="37"/>
  <c r="DV74" i="37" s="1"/>
  <c r="CJ74" i="37"/>
  <c r="CK74" i="37"/>
  <c r="DX74" i="37" s="1"/>
  <c r="CL74" i="37"/>
  <c r="DY74" i="37" s="1"/>
  <c r="CM74" i="37"/>
  <c r="DZ74" i="37" s="1"/>
  <c r="CN74" i="37"/>
  <c r="EA74" i="37" s="1"/>
  <c r="CO74" i="37"/>
  <c r="EB74" i="37" s="1"/>
  <c r="CP74" i="37"/>
  <c r="EC74" i="37" s="1"/>
  <c r="CQ74" i="37"/>
  <c r="ED74" i="37" s="1"/>
  <c r="CR74" i="37"/>
  <c r="CS74" i="37"/>
  <c r="EF74" i="37" s="1"/>
  <c r="CT74" i="37"/>
  <c r="EG74" i="37" s="1"/>
  <c r="CU74" i="37"/>
  <c r="EH74" i="37" s="1"/>
  <c r="CV74" i="37"/>
  <c r="EI74" i="37" s="1"/>
  <c r="CW74" i="37"/>
  <c r="EJ74" i="37" s="1"/>
  <c r="CX74" i="37"/>
  <c r="EK74" i="37" s="1"/>
  <c r="CY74" i="37"/>
  <c r="EL74" i="37" s="1"/>
  <c r="CZ74" i="37"/>
  <c r="DA74" i="37"/>
  <c r="EN74" i="37" s="1"/>
  <c r="DB74" i="37"/>
  <c r="EO74" i="37" s="1"/>
  <c r="DC74" i="37"/>
  <c r="EP74" i="37" s="1"/>
  <c r="DD74" i="37"/>
  <c r="EQ74" i="37" s="1"/>
  <c r="DE74" i="37"/>
  <c r="DF74" i="37"/>
  <c r="DG74" i="37"/>
  <c r="DH74" i="37"/>
  <c r="DI74" i="37"/>
  <c r="DJ74" i="37"/>
  <c r="DK74" i="37"/>
  <c r="DL74" i="37"/>
  <c r="DM74" i="37"/>
  <c r="DN74" i="37"/>
  <c r="DO74" i="37"/>
  <c r="DP74" i="37"/>
  <c r="CE75" i="37"/>
  <c r="CI75" i="37"/>
  <c r="DV75" i="37" s="1"/>
  <c r="CJ75" i="37"/>
  <c r="DW75" i="37" s="1"/>
  <c r="CK75" i="37"/>
  <c r="DX75" i="37" s="1"/>
  <c r="CL75" i="37"/>
  <c r="DY75" i="37" s="1"/>
  <c r="CM75" i="37"/>
  <c r="DZ75" i="37" s="1"/>
  <c r="CN75" i="37"/>
  <c r="EA75" i="37" s="1"/>
  <c r="CO75" i="37"/>
  <c r="CP75" i="37"/>
  <c r="EC75" i="37" s="1"/>
  <c r="CQ75" i="37"/>
  <c r="ED75" i="37" s="1"/>
  <c r="CR75" i="37"/>
  <c r="EE75" i="37" s="1"/>
  <c r="CS75" i="37"/>
  <c r="EF75" i="37" s="1"/>
  <c r="CT75" i="37"/>
  <c r="EG75" i="37" s="1"/>
  <c r="CU75" i="37"/>
  <c r="EH75" i="37" s="1"/>
  <c r="CV75" i="37"/>
  <c r="EI75" i="37" s="1"/>
  <c r="CW75" i="37"/>
  <c r="CX75" i="37"/>
  <c r="EK75" i="37" s="1"/>
  <c r="CY75" i="37"/>
  <c r="EL75" i="37" s="1"/>
  <c r="CZ75" i="37"/>
  <c r="EM75" i="37" s="1"/>
  <c r="DA75" i="37"/>
  <c r="EN75" i="37" s="1"/>
  <c r="DB75" i="37"/>
  <c r="EO75" i="37" s="1"/>
  <c r="DC75" i="37"/>
  <c r="EP75" i="37" s="1"/>
  <c r="DD75" i="37"/>
  <c r="EQ75" i="37" s="1"/>
  <c r="DE75" i="37"/>
  <c r="DF75" i="37"/>
  <c r="DG75" i="37"/>
  <c r="DH75" i="37"/>
  <c r="DI75" i="37"/>
  <c r="DJ75" i="37"/>
  <c r="DK75" i="37"/>
  <c r="DL75" i="37"/>
  <c r="DM75" i="37"/>
  <c r="DN75" i="37"/>
  <c r="DO75" i="37"/>
  <c r="DP75" i="37"/>
  <c r="CE76" i="37"/>
  <c r="DR76" i="37" s="1"/>
  <c r="CI76" i="37"/>
  <c r="DV76" i="37" s="1"/>
  <c r="CJ76" i="37"/>
  <c r="DW76" i="37" s="1"/>
  <c r="CK76" i="37"/>
  <c r="DX76" i="37" s="1"/>
  <c r="CL76" i="37"/>
  <c r="CM76" i="37"/>
  <c r="CN76" i="37"/>
  <c r="EA76" i="37" s="1"/>
  <c r="CO76" i="37"/>
  <c r="EB76" i="37" s="1"/>
  <c r="CP76" i="37"/>
  <c r="EC76" i="37" s="1"/>
  <c r="CQ76" i="37"/>
  <c r="ED76" i="37" s="1"/>
  <c r="CR76" i="37"/>
  <c r="EE76" i="37" s="1"/>
  <c r="CS76" i="37"/>
  <c r="EF76" i="37" s="1"/>
  <c r="CT76" i="37"/>
  <c r="CU76" i="37"/>
  <c r="CV76" i="37"/>
  <c r="EI76" i="37" s="1"/>
  <c r="CW76" i="37"/>
  <c r="EJ76" i="37" s="1"/>
  <c r="CX76" i="37"/>
  <c r="EK76" i="37" s="1"/>
  <c r="CY76" i="37"/>
  <c r="EL76" i="37" s="1"/>
  <c r="CZ76" i="37"/>
  <c r="EM76" i="37" s="1"/>
  <c r="DA76" i="37"/>
  <c r="EN76" i="37" s="1"/>
  <c r="DB76" i="37"/>
  <c r="DC76" i="37"/>
  <c r="EP76" i="37" s="1"/>
  <c r="DD76" i="37"/>
  <c r="EQ76" i="37" s="1"/>
  <c r="DE76" i="37"/>
  <c r="DF76" i="37"/>
  <c r="DG76" i="37"/>
  <c r="DH76" i="37"/>
  <c r="DI76" i="37"/>
  <c r="DJ76" i="37"/>
  <c r="DK76" i="37"/>
  <c r="DL76" i="37"/>
  <c r="DM76" i="37"/>
  <c r="DN76" i="37"/>
  <c r="DO76" i="37"/>
  <c r="DP76" i="37"/>
  <c r="CE77" i="37"/>
  <c r="DR77" i="37" s="1"/>
  <c r="CI77" i="37"/>
  <c r="CJ77" i="37"/>
  <c r="DW77" i="37" s="1"/>
  <c r="CK77" i="37"/>
  <c r="DX77" i="37" s="1"/>
  <c r="CL77" i="37"/>
  <c r="DY77" i="37" s="1"/>
  <c r="CM77" i="37"/>
  <c r="DZ77" i="37" s="1"/>
  <c r="CN77" i="37"/>
  <c r="EA77" i="37" s="1"/>
  <c r="CO77" i="37"/>
  <c r="EB77" i="37" s="1"/>
  <c r="CP77" i="37"/>
  <c r="EC77" i="37" s="1"/>
  <c r="CQ77" i="37"/>
  <c r="CR77" i="37"/>
  <c r="EE77" i="37" s="1"/>
  <c r="CS77" i="37"/>
  <c r="EF77" i="37" s="1"/>
  <c r="CT77" i="37"/>
  <c r="EG77" i="37" s="1"/>
  <c r="CU77" i="37"/>
  <c r="EH77" i="37" s="1"/>
  <c r="CV77" i="37"/>
  <c r="EI77" i="37" s="1"/>
  <c r="CW77" i="37"/>
  <c r="EJ77" i="37" s="1"/>
  <c r="CX77" i="37"/>
  <c r="EK77" i="37" s="1"/>
  <c r="CY77" i="37"/>
  <c r="CZ77" i="37"/>
  <c r="EM77" i="37" s="1"/>
  <c r="DA77" i="37"/>
  <c r="EN77" i="37" s="1"/>
  <c r="DB77" i="37"/>
  <c r="EO77" i="37" s="1"/>
  <c r="DC77" i="37"/>
  <c r="EP77" i="37" s="1"/>
  <c r="DD77" i="37"/>
  <c r="EQ77" i="37" s="1"/>
  <c r="DE77" i="37"/>
  <c r="DF77" i="37"/>
  <c r="DG77" i="37"/>
  <c r="DH77" i="37"/>
  <c r="DI77" i="37"/>
  <c r="DJ77" i="37"/>
  <c r="DK77" i="37"/>
  <c r="DL77" i="37"/>
  <c r="DM77" i="37"/>
  <c r="DN77" i="37"/>
  <c r="DO77" i="37"/>
  <c r="DP77" i="37"/>
  <c r="CE78" i="37"/>
  <c r="DR78" i="37" s="1"/>
  <c r="CI78" i="37"/>
  <c r="DV78" i="37" s="1"/>
  <c r="CJ78" i="37"/>
  <c r="DW78" i="37" s="1"/>
  <c r="CK78" i="37"/>
  <c r="DX78" i="37" s="1"/>
  <c r="CL78" i="37"/>
  <c r="DY78" i="37" s="1"/>
  <c r="CM78" i="37"/>
  <c r="DZ78" i="37" s="1"/>
  <c r="CN78" i="37"/>
  <c r="CO78" i="37"/>
  <c r="EB78" i="37" s="1"/>
  <c r="CP78" i="37"/>
  <c r="EC78" i="37" s="1"/>
  <c r="CQ78" i="37"/>
  <c r="ED78" i="37" s="1"/>
  <c r="CR78" i="37"/>
  <c r="EE78" i="37" s="1"/>
  <c r="CS78" i="37"/>
  <c r="EF78" i="37" s="1"/>
  <c r="CT78" i="37"/>
  <c r="EG78" i="37" s="1"/>
  <c r="CU78" i="37"/>
  <c r="EH78" i="37" s="1"/>
  <c r="CV78" i="37"/>
  <c r="CW78" i="37"/>
  <c r="EJ78" i="37" s="1"/>
  <c r="CX78" i="37"/>
  <c r="EK78" i="37" s="1"/>
  <c r="CY78" i="37"/>
  <c r="EL78" i="37" s="1"/>
  <c r="CZ78" i="37"/>
  <c r="EM78" i="37" s="1"/>
  <c r="DA78" i="37"/>
  <c r="EN78" i="37" s="1"/>
  <c r="DB78" i="37"/>
  <c r="EO78" i="37" s="1"/>
  <c r="DC78" i="37"/>
  <c r="EP78" i="37" s="1"/>
  <c r="DD78" i="37"/>
  <c r="DE78" i="37"/>
  <c r="DF78" i="37"/>
  <c r="DG78" i="37"/>
  <c r="DH78" i="37"/>
  <c r="DI78" i="37"/>
  <c r="DJ78" i="37"/>
  <c r="DK78" i="37"/>
  <c r="DL78" i="37"/>
  <c r="DM78" i="37"/>
  <c r="DN78" i="37"/>
  <c r="DO78" i="37"/>
  <c r="DP78" i="37"/>
  <c r="CE79" i="37"/>
  <c r="DR79" i="37" s="1"/>
  <c r="CI79" i="37"/>
  <c r="CJ79" i="37"/>
  <c r="CK79" i="37"/>
  <c r="CL79" i="37"/>
  <c r="CM79" i="37"/>
  <c r="DZ79" i="37" s="1"/>
  <c r="CN79" i="37"/>
  <c r="EA79" i="37" s="1"/>
  <c r="CO79" i="37"/>
  <c r="EB79" i="37" s="1"/>
  <c r="CP79" i="37"/>
  <c r="EC79" i="37" s="1"/>
  <c r="CQ79" i="37"/>
  <c r="CR79" i="37"/>
  <c r="CS79" i="37"/>
  <c r="CT79" i="37"/>
  <c r="EG79" i="37" s="1"/>
  <c r="CU79" i="37"/>
  <c r="EH79" i="37" s="1"/>
  <c r="CV79" i="37"/>
  <c r="EI79" i="37" s="1"/>
  <c r="CW79" i="37"/>
  <c r="EJ79" i="37" s="1"/>
  <c r="CX79" i="37"/>
  <c r="EK79" i="37" s="1"/>
  <c r="CY79" i="37"/>
  <c r="CZ79" i="37"/>
  <c r="DA79" i="37"/>
  <c r="DB79" i="37"/>
  <c r="DC79" i="37"/>
  <c r="EP79" i="37" s="1"/>
  <c r="DD79" i="37"/>
  <c r="EQ79" i="37" s="1"/>
  <c r="DE79" i="37"/>
  <c r="DF79" i="37"/>
  <c r="DG79" i="37"/>
  <c r="DH79" i="37"/>
  <c r="DI79" i="37"/>
  <c r="DJ79" i="37"/>
  <c r="DK79" i="37"/>
  <c r="DL79" i="37"/>
  <c r="DM79" i="37"/>
  <c r="DN79" i="37"/>
  <c r="DO79" i="37"/>
  <c r="DP79" i="37"/>
  <c r="CE80" i="37"/>
  <c r="CI80" i="37"/>
  <c r="CJ80" i="37"/>
  <c r="DW80" i="37" s="1"/>
  <c r="CK80" i="37"/>
  <c r="DX80" i="37" s="1"/>
  <c r="CL80" i="37"/>
  <c r="DY80" i="37" s="1"/>
  <c r="CM80" i="37"/>
  <c r="DZ80" i="37" s="1"/>
  <c r="CN80" i="37"/>
  <c r="CO80" i="37"/>
  <c r="CP80" i="37"/>
  <c r="CQ80" i="37"/>
  <c r="CR80" i="37"/>
  <c r="EE80" i="37" s="1"/>
  <c r="CS80" i="37"/>
  <c r="EF80" i="37" s="1"/>
  <c r="CT80" i="37"/>
  <c r="EG80" i="37" s="1"/>
  <c r="CU80" i="37"/>
  <c r="EH80" i="37" s="1"/>
  <c r="CV80" i="37"/>
  <c r="CW80" i="37"/>
  <c r="CX80" i="37"/>
  <c r="CY80" i="37"/>
  <c r="EL80" i="37" s="1"/>
  <c r="CZ80" i="37"/>
  <c r="EM80" i="37" s="1"/>
  <c r="DA80" i="37"/>
  <c r="EN80" i="37" s="1"/>
  <c r="DB80" i="37"/>
  <c r="EO80" i="37" s="1"/>
  <c r="DC80" i="37"/>
  <c r="EP80" i="37" s="1"/>
  <c r="DD80" i="37"/>
  <c r="DE80" i="37"/>
  <c r="DF80" i="37"/>
  <c r="DG80" i="37"/>
  <c r="DH80" i="37"/>
  <c r="DI80" i="37"/>
  <c r="DJ80" i="37"/>
  <c r="DK80" i="37"/>
  <c r="DL80" i="37"/>
  <c r="DM80" i="37"/>
  <c r="DN80" i="37"/>
  <c r="DO80" i="37"/>
  <c r="DP80" i="37"/>
  <c r="CE81" i="37"/>
  <c r="DR81" i="37" s="1"/>
  <c r="CI81" i="37"/>
  <c r="DV81" i="37" s="1"/>
  <c r="CJ81" i="37"/>
  <c r="DW81" i="37" s="1"/>
  <c r="CK81" i="37"/>
  <c r="CL81" i="37"/>
  <c r="CM81" i="37"/>
  <c r="CN81" i="37"/>
  <c r="CO81" i="37"/>
  <c r="EB81" i="37" s="1"/>
  <c r="CP81" i="37"/>
  <c r="EC81" i="37" s="1"/>
  <c r="CQ81" i="37"/>
  <c r="ED81" i="37" s="1"/>
  <c r="CR81" i="37"/>
  <c r="EE81" i="37" s="1"/>
  <c r="CS81" i="37"/>
  <c r="CT81" i="37"/>
  <c r="CU81" i="37"/>
  <c r="CV81" i="37"/>
  <c r="EI81" i="37" s="1"/>
  <c r="CW81" i="37"/>
  <c r="EJ81" i="37" s="1"/>
  <c r="CX81" i="37"/>
  <c r="EK81" i="37" s="1"/>
  <c r="CY81" i="37"/>
  <c r="EL81" i="37" s="1"/>
  <c r="CZ81" i="37"/>
  <c r="EM81" i="37" s="1"/>
  <c r="DA81" i="37"/>
  <c r="DB81" i="37"/>
  <c r="DC81" i="37"/>
  <c r="DD81" i="37"/>
  <c r="DE81" i="37"/>
  <c r="DF81" i="37"/>
  <c r="DG81" i="37"/>
  <c r="DH81" i="37"/>
  <c r="DI81" i="37"/>
  <c r="DJ81" i="37"/>
  <c r="DK81" i="37"/>
  <c r="DL81" i="37"/>
  <c r="DM81" i="37"/>
  <c r="DN81" i="37"/>
  <c r="DO81" i="37"/>
  <c r="DP81" i="37"/>
  <c r="CE82" i="37"/>
  <c r="CI82" i="37"/>
  <c r="CJ82" i="37"/>
  <c r="CK82" i="37"/>
  <c r="DX82" i="37" s="1"/>
  <c r="CL82" i="37"/>
  <c r="DY82" i="37" s="1"/>
  <c r="CM82" i="37"/>
  <c r="DZ82" i="37" s="1"/>
  <c r="CN82" i="37"/>
  <c r="EA82" i="37" s="1"/>
  <c r="CO82" i="37"/>
  <c r="EB82" i="37" s="1"/>
  <c r="CP82" i="37"/>
  <c r="CQ82" i="37"/>
  <c r="CR82" i="37"/>
  <c r="CS82" i="37"/>
  <c r="EF82" i="37" s="1"/>
  <c r="CT82" i="37"/>
  <c r="EG82" i="37" s="1"/>
  <c r="CU82" i="37"/>
  <c r="EH82" i="37" s="1"/>
  <c r="CV82" i="37"/>
  <c r="EI82" i="37" s="1"/>
  <c r="CW82" i="37"/>
  <c r="EJ82" i="37" s="1"/>
  <c r="CX82" i="37"/>
  <c r="CY82" i="37"/>
  <c r="CZ82" i="37"/>
  <c r="DA82" i="37"/>
  <c r="DB82" i="37"/>
  <c r="EO82" i="37" s="1"/>
  <c r="DC82" i="37"/>
  <c r="EP82" i="37" s="1"/>
  <c r="DD82" i="37"/>
  <c r="EQ82" i="37" s="1"/>
  <c r="DE82" i="37"/>
  <c r="DF82" i="37"/>
  <c r="DG82" i="37"/>
  <c r="DH82" i="37"/>
  <c r="DI82" i="37"/>
  <c r="DJ82" i="37"/>
  <c r="DK82" i="37"/>
  <c r="DL82" i="37"/>
  <c r="DM82" i="37"/>
  <c r="DN82" i="37"/>
  <c r="DO82" i="37"/>
  <c r="DP82" i="37"/>
  <c r="CE83" i="37"/>
  <c r="DR83" i="37" s="1"/>
  <c r="CI83" i="37"/>
  <c r="DV83" i="37" s="1"/>
  <c r="CJ83" i="37"/>
  <c r="DW83" i="37" s="1"/>
  <c r="CK83" i="37"/>
  <c r="DX83" i="37" s="1"/>
  <c r="CL83" i="37"/>
  <c r="DY83" i="37" s="1"/>
  <c r="CM83" i="37"/>
  <c r="CN83" i="37"/>
  <c r="CO83" i="37"/>
  <c r="CP83" i="37"/>
  <c r="CQ83" i="37"/>
  <c r="ED83" i="37" s="1"/>
  <c r="CR83" i="37"/>
  <c r="EE83" i="37" s="1"/>
  <c r="CS83" i="37"/>
  <c r="EF83" i="37" s="1"/>
  <c r="CT83" i="37"/>
  <c r="EG83" i="37" s="1"/>
  <c r="CU83" i="37"/>
  <c r="CV83" i="37"/>
  <c r="CW83" i="37"/>
  <c r="CX83" i="37"/>
  <c r="EK83" i="37" s="1"/>
  <c r="CY83" i="37"/>
  <c r="EL83" i="37" s="1"/>
  <c r="CZ83" i="37"/>
  <c r="EM83" i="37" s="1"/>
  <c r="DA83" i="37"/>
  <c r="EN83" i="37" s="1"/>
  <c r="DB83" i="37"/>
  <c r="EO83" i="37" s="1"/>
  <c r="DC83" i="37"/>
  <c r="DD83" i="37"/>
  <c r="DE83" i="37"/>
  <c r="DF83" i="37"/>
  <c r="DG83" i="37"/>
  <c r="DH83" i="37"/>
  <c r="DI83" i="37"/>
  <c r="DJ83" i="37"/>
  <c r="DK83" i="37"/>
  <c r="DL83" i="37"/>
  <c r="DM83" i="37"/>
  <c r="DN83" i="37"/>
  <c r="DO83" i="37"/>
  <c r="DP83" i="37"/>
  <c r="CE84" i="37"/>
  <c r="DR84" i="37" s="1"/>
  <c r="CI84" i="37"/>
  <c r="DV84" i="37" s="1"/>
  <c r="CJ84" i="37"/>
  <c r="CK84" i="37"/>
  <c r="DX84" i="37" s="1"/>
  <c r="CL84" i="37"/>
  <c r="DY84" i="37" s="1"/>
  <c r="CM84" i="37"/>
  <c r="DZ84" i="37" s="1"/>
  <c r="CN84" i="37"/>
  <c r="EA84" i="37" s="1"/>
  <c r="CO84" i="37"/>
  <c r="EB84" i="37" s="1"/>
  <c r="CP84" i="37"/>
  <c r="EC84" i="37" s="1"/>
  <c r="CQ84" i="37"/>
  <c r="ED84" i="37" s="1"/>
  <c r="CR84" i="37"/>
  <c r="CS84" i="37"/>
  <c r="EF84" i="37" s="1"/>
  <c r="CT84" i="37"/>
  <c r="EG84" i="37" s="1"/>
  <c r="CU84" i="37"/>
  <c r="EH84" i="37" s="1"/>
  <c r="CV84" i="37"/>
  <c r="EI84" i="37" s="1"/>
  <c r="CW84" i="37"/>
  <c r="EJ84" i="37" s="1"/>
  <c r="CX84" i="37"/>
  <c r="EK84" i="37" s="1"/>
  <c r="CY84" i="37"/>
  <c r="EL84" i="37" s="1"/>
  <c r="CZ84" i="37"/>
  <c r="DA84" i="37"/>
  <c r="EN84" i="37" s="1"/>
  <c r="DB84" i="37"/>
  <c r="EO84" i="37" s="1"/>
  <c r="DC84" i="37"/>
  <c r="EP84" i="37" s="1"/>
  <c r="DD84" i="37"/>
  <c r="EQ84" i="37" s="1"/>
  <c r="DE84" i="37"/>
  <c r="DF84" i="37"/>
  <c r="DG84" i="37"/>
  <c r="DH84" i="37"/>
  <c r="DI84" i="37"/>
  <c r="DJ84" i="37"/>
  <c r="DK84" i="37"/>
  <c r="DL84" i="37"/>
  <c r="DM84" i="37"/>
  <c r="DN84" i="37"/>
  <c r="DO84" i="37"/>
  <c r="DP84" i="37"/>
  <c r="CE85" i="37"/>
  <c r="DR85" i="37" s="1"/>
  <c r="CI85" i="37"/>
  <c r="DV85" i="37" s="1"/>
  <c r="CJ85" i="37"/>
  <c r="DW85" i="37" s="1"/>
  <c r="CK85" i="37"/>
  <c r="DX85" i="37" s="1"/>
  <c r="CL85" i="37"/>
  <c r="DY85" i="37" s="1"/>
  <c r="CM85" i="37"/>
  <c r="DZ85" i="37" s="1"/>
  <c r="CN85" i="37"/>
  <c r="EA85" i="37" s="1"/>
  <c r="CO85" i="37"/>
  <c r="CP85" i="37"/>
  <c r="EC85" i="37" s="1"/>
  <c r="CQ85" i="37"/>
  <c r="ED85" i="37" s="1"/>
  <c r="CR85" i="37"/>
  <c r="EE85" i="37" s="1"/>
  <c r="CS85" i="37"/>
  <c r="EF85" i="37" s="1"/>
  <c r="CT85" i="37"/>
  <c r="EG85" i="37" s="1"/>
  <c r="CU85" i="37"/>
  <c r="EH85" i="37" s="1"/>
  <c r="CV85" i="37"/>
  <c r="EI85" i="37" s="1"/>
  <c r="CW85" i="37"/>
  <c r="CX85" i="37"/>
  <c r="EK85" i="37" s="1"/>
  <c r="CY85" i="37"/>
  <c r="EL85" i="37" s="1"/>
  <c r="CZ85" i="37"/>
  <c r="EM85" i="37" s="1"/>
  <c r="DA85" i="37"/>
  <c r="EN85" i="37" s="1"/>
  <c r="DB85" i="37"/>
  <c r="EO85" i="37" s="1"/>
  <c r="DC85" i="37"/>
  <c r="EP85" i="37" s="1"/>
  <c r="DD85" i="37"/>
  <c r="EQ85" i="37" s="1"/>
  <c r="DE85" i="37"/>
  <c r="DF85" i="37"/>
  <c r="DG85" i="37"/>
  <c r="DH85" i="37"/>
  <c r="DI85" i="37"/>
  <c r="DJ85" i="37"/>
  <c r="DK85" i="37"/>
  <c r="DL85" i="37"/>
  <c r="DM85" i="37"/>
  <c r="DN85" i="37"/>
  <c r="DO85" i="37"/>
  <c r="DP85" i="37"/>
  <c r="CE86" i="37"/>
  <c r="DR86" i="37" s="1"/>
  <c r="CI86" i="37"/>
  <c r="DV86" i="37" s="1"/>
  <c r="CJ86" i="37"/>
  <c r="DW86" i="37" s="1"/>
  <c r="CK86" i="37"/>
  <c r="DX86" i="37" s="1"/>
  <c r="CL86" i="37"/>
  <c r="CM86" i="37"/>
  <c r="DZ86" i="37" s="1"/>
  <c r="CN86" i="37"/>
  <c r="EA86" i="37" s="1"/>
  <c r="CO86" i="37"/>
  <c r="EB86" i="37" s="1"/>
  <c r="CP86" i="37"/>
  <c r="EC86" i="37" s="1"/>
  <c r="CQ86" i="37"/>
  <c r="ED86" i="37" s="1"/>
  <c r="CR86" i="37"/>
  <c r="EE86" i="37" s="1"/>
  <c r="CS86" i="37"/>
  <c r="EF86" i="37" s="1"/>
  <c r="CT86" i="37"/>
  <c r="CU86" i="37"/>
  <c r="EH86" i="37" s="1"/>
  <c r="CV86" i="37"/>
  <c r="EI86" i="37" s="1"/>
  <c r="CW86" i="37"/>
  <c r="EJ86" i="37" s="1"/>
  <c r="CX86" i="37"/>
  <c r="EK86" i="37" s="1"/>
  <c r="CY86" i="37"/>
  <c r="EL86" i="37" s="1"/>
  <c r="CZ86" i="37"/>
  <c r="EM86" i="37" s="1"/>
  <c r="DA86" i="37"/>
  <c r="EN86" i="37" s="1"/>
  <c r="DB86" i="37"/>
  <c r="DC86" i="37"/>
  <c r="EP86" i="37" s="1"/>
  <c r="DD86" i="37"/>
  <c r="EQ86" i="37" s="1"/>
  <c r="DE86" i="37"/>
  <c r="DF86" i="37"/>
  <c r="DG86" i="37"/>
  <c r="DH86" i="37"/>
  <c r="DI86" i="37"/>
  <c r="DJ86" i="37"/>
  <c r="DK86" i="37"/>
  <c r="DL86" i="37"/>
  <c r="DM86" i="37"/>
  <c r="DN86" i="37"/>
  <c r="DO86" i="37"/>
  <c r="DP86" i="37"/>
  <c r="CE87" i="37"/>
  <c r="DR87" i="37" s="1"/>
  <c r="CI87" i="37"/>
  <c r="CJ87" i="37"/>
  <c r="DW87" i="37" s="1"/>
  <c r="CK87" i="37"/>
  <c r="DX87" i="37" s="1"/>
  <c r="CL87" i="37"/>
  <c r="DY87" i="37" s="1"/>
  <c r="CM87" i="37"/>
  <c r="DZ87" i="37" s="1"/>
  <c r="CN87" i="37"/>
  <c r="EA87" i="37" s="1"/>
  <c r="CO87" i="37"/>
  <c r="EB87" i="37" s="1"/>
  <c r="CP87" i="37"/>
  <c r="EC87" i="37" s="1"/>
  <c r="CQ87" i="37"/>
  <c r="CR87" i="37"/>
  <c r="EE87" i="37" s="1"/>
  <c r="CS87" i="37"/>
  <c r="EF87" i="37" s="1"/>
  <c r="CT87" i="37"/>
  <c r="EG87" i="37" s="1"/>
  <c r="CU87" i="37"/>
  <c r="EH87" i="37" s="1"/>
  <c r="CV87" i="37"/>
  <c r="EI87" i="37" s="1"/>
  <c r="CW87" i="37"/>
  <c r="EJ87" i="37" s="1"/>
  <c r="CX87" i="37"/>
  <c r="EK87" i="37" s="1"/>
  <c r="CY87" i="37"/>
  <c r="CZ87" i="37"/>
  <c r="EM87" i="37" s="1"/>
  <c r="DA87" i="37"/>
  <c r="EN87" i="37" s="1"/>
  <c r="DB87" i="37"/>
  <c r="EO87" i="37" s="1"/>
  <c r="DC87" i="37"/>
  <c r="EP87" i="37" s="1"/>
  <c r="DD87" i="37"/>
  <c r="EQ87" i="37" s="1"/>
  <c r="DE87" i="37"/>
  <c r="DF87" i="37"/>
  <c r="DG87" i="37"/>
  <c r="DH87" i="37"/>
  <c r="DI87" i="37"/>
  <c r="DJ87" i="37"/>
  <c r="DK87" i="37"/>
  <c r="DL87" i="37"/>
  <c r="DM87" i="37"/>
  <c r="DN87" i="37"/>
  <c r="DO87" i="37"/>
  <c r="DP87" i="37"/>
  <c r="CE88" i="37"/>
  <c r="CI88" i="37"/>
  <c r="DV88" i="37" s="1"/>
  <c r="CJ88" i="37"/>
  <c r="DW88" i="37" s="1"/>
  <c r="CK88" i="37"/>
  <c r="DX88" i="37" s="1"/>
  <c r="CL88" i="37"/>
  <c r="DY88" i="37" s="1"/>
  <c r="CM88" i="37"/>
  <c r="DZ88" i="37" s="1"/>
  <c r="CN88" i="37"/>
  <c r="CO88" i="37"/>
  <c r="CP88" i="37"/>
  <c r="CQ88" i="37"/>
  <c r="ED88" i="37" s="1"/>
  <c r="CR88" i="37"/>
  <c r="EE88" i="37" s="1"/>
  <c r="CS88" i="37"/>
  <c r="EF88" i="37" s="1"/>
  <c r="CT88" i="37"/>
  <c r="EG88" i="37" s="1"/>
  <c r="CU88" i="37"/>
  <c r="EH88" i="37" s="1"/>
  <c r="CV88" i="37"/>
  <c r="CW88" i="37"/>
  <c r="CX88" i="37"/>
  <c r="CY88" i="37"/>
  <c r="EL88" i="37" s="1"/>
  <c r="CZ88" i="37"/>
  <c r="EM88" i="37" s="1"/>
  <c r="DA88" i="37"/>
  <c r="EN88" i="37" s="1"/>
  <c r="DB88" i="37"/>
  <c r="EO88" i="37" s="1"/>
  <c r="DC88" i="37"/>
  <c r="EP88" i="37" s="1"/>
  <c r="DD88" i="37"/>
  <c r="DE88" i="37"/>
  <c r="DF88" i="37"/>
  <c r="DG88" i="37"/>
  <c r="DH88" i="37"/>
  <c r="DI88" i="37"/>
  <c r="DJ88" i="37"/>
  <c r="DK88" i="37"/>
  <c r="DL88" i="37"/>
  <c r="DM88" i="37"/>
  <c r="DN88" i="37"/>
  <c r="DO88" i="37"/>
  <c r="DP88" i="37"/>
  <c r="CE89" i="37"/>
  <c r="DR89" i="37" s="1"/>
  <c r="CI89" i="37"/>
  <c r="DV89" i="37" s="1"/>
  <c r="CJ89" i="37"/>
  <c r="DW89" i="37" s="1"/>
  <c r="CK89" i="37"/>
  <c r="CL89" i="37"/>
  <c r="CM89" i="37"/>
  <c r="CN89" i="37"/>
  <c r="EA89" i="37" s="1"/>
  <c r="CO89" i="37"/>
  <c r="EB89" i="37" s="1"/>
  <c r="CP89" i="37"/>
  <c r="EC89" i="37" s="1"/>
  <c r="CQ89" i="37"/>
  <c r="ED89" i="37" s="1"/>
  <c r="CR89" i="37"/>
  <c r="EE89" i="37" s="1"/>
  <c r="CS89" i="37"/>
  <c r="CT89" i="37"/>
  <c r="CU89" i="37"/>
  <c r="CV89" i="37"/>
  <c r="EI89" i="37" s="1"/>
  <c r="CW89" i="37"/>
  <c r="EJ89" i="37" s="1"/>
  <c r="CX89" i="37"/>
  <c r="EK89" i="37" s="1"/>
  <c r="CY89" i="37"/>
  <c r="EL89" i="37" s="1"/>
  <c r="CZ89" i="37"/>
  <c r="EM89" i="37" s="1"/>
  <c r="DA89" i="37"/>
  <c r="DB89" i="37"/>
  <c r="DC89" i="37"/>
  <c r="DD89" i="37"/>
  <c r="EQ89" i="37" s="1"/>
  <c r="DE89" i="37"/>
  <c r="DF89" i="37"/>
  <c r="DG89" i="37"/>
  <c r="DH89" i="37"/>
  <c r="DI89" i="37"/>
  <c r="DJ89" i="37"/>
  <c r="DK89" i="37"/>
  <c r="DL89" i="37"/>
  <c r="DM89" i="37"/>
  <c r="DN89" i="37"/>
  <c r="DO89" i="37"/>
  <c r="DP89" i="37"/>
  <c r="CE90" i="37"/>
  <c r="CI90" i="37"/>
  <c r="CJ90" i="37"/>
  <c r="CK90" i="37"/>
  <c r="DX90" i="37" s="1"/>
  <c r="CL90" i="37"/>
  <c r="DY90" i="37" s="1"/>
  <c r="CM90" i="37"/>
  <c r="DZ90" i="37" s="1"/>
  <c r="CN90" i="37"/>
  <c r="EA90" i="37" s="1"/>
  <c r="CO90" i="37"/>
  <c r="EB90" i="37" s="1"/>
  <c r="CP90" i="37"/>
  <c r="CQ90" i="37"/>
  <c r="CR90" i="37"/>
  <c r="CS90" i="37"/>
  <c r="EF90" i="37" s="1"/>
  <c r="CT90" i="37"/>
  <c r="EG90" i="37" s="1"/>
  <c r="CU90" i="37"/>
  <c r="EH90" i="37" s="1"/>
  <c r="CV90" i="37"/>
  <c r="EI90" i="37" s="1"/>
  <c r="CW90" i="37"/>
  <c r="EJ90" i="37" s="1"/>
  <c r="CX90" i="37"/>
  <c r="CY90" i="37"/>
  <c r="CZ90" i="37"/>
  <c r="DA90" i="37"/>
  <c r="EN90" i="37" s="1"/>
  <c r="DB90" i="37"/>
  <c r="EO90" i="37" s="1"/>
  <c r="DC90" i="37"/>
  <c r="EP90" i="37" s="1"/>
  <c r="DD90" i="37"/>
  <c r="EQ90" i="37" s="1"/>
  <c r="DE90" i="37"/>
  <c r="DF90" i="37"/>
  <c r="DG90" i="37"/>
  <c r="DH90" i="37"/>
  <c r="DI90" i="37"/>
  <c r="DJ90" i="37"/>
  <c r="DK90" i="37"/>
  <c r="DL90" i="37"/>
  <c r="DM90" i="37"/>
  <c r="DN90" i="37"/>
  <c r="DO90" i="37"/>
  <c r="DP90" i="37"/>
  <c r="CE91" i="37"/>
  <c r="DR91" i="37" s="1"/>
  <c r="CI91" i="37"/>
  <c r="DV91" i="37" s="1"/>
  <c r="CJ91" i="37"/>
  <c r="DW91" i="37" s="1"/>
  <c r="CK91" i="37"/>
  <c r="DX91" i="37" s="1"/>
  <c r="CL91" i="37"/>
  <c r="DY91" i="37" s="1"/>
  <c r="CM91" i="37"/>
  <c r="CN91" i="37"/>
  <c r="CO91" i="37"/>
  <c r="CP91" i="37"/>
  <c r="EC91" i="37" s="1"/>
  <c r="CQ91" i="37"/>
  <c r="ED91" i="37" s="1"/>
  <c r="CR91" i="37"/>
  <c r="EE91" i="37" s="1"/>
  <c r="CS91" i="37"/>
  <c r="EF91" i="37" s="1"/>
  <c r="CT91" i="37"/>
  <c r="EG91" i="37" s="1"/>
  <c r="CU91" i="37"/>
  <c r="CV91" i="37"/>
  <c r="CW91" i="37"/>
  <c r="CX91" i="37"/>
  <c r="EK91" i="37" s="1"/>
  <c r="CY91" i="37"/>
  <c r="EL91" i="37" s="1"/>
  <c r="CZ91" i="37"/>
  <c r="EM91" i="37" s="1"/>
  <c r="DA91" i="37"/>
  <c r="EN91" i="37" s="1"/>
  <c r="DB91" i="37"/>
  <c r="EO91" i="37" s="1"/>
  <c r="DC91" i="37"/>
  <c r="DD91" i="37"/>
  <c r="DE91" i="37"/>
  <c r="DF91" i="37"/>
  <c r="DG91" i="37"/>
  <c r="DH91" i="37"/>
  <c r="DI91" i="37"/>
  <c r="DJ91" i="37"/>
  <c r="DK91" i="37"/>
  <c r="DL91" i="37"/>
  <c r="DM91" i="37"/>
  <c r="DN91" i="37"/>
  <c r="DO91" i="37"/>
  <c r="DP91" i="37"/>
  <c r="CE92" i="37"/>
  <c r="DR92" i="37" s="1"/>
  <c r="CI92" i="37"/>
  <c r="DV92" i="37" s="1"/>
  <c r="CJ92" i="37"/>
  <c r="CK92" i="37"/>
  <c r="CL92" i="37"/>
  <c r="CM92" i="37"/>
  <c r="DZ92" i="37" s="1"/>
  <c r="CN92" i="37"/>
  <c r="EA92" i="37" s="1"/>
  <c r="CO92" i="37"/>
  <c r="EB92" i="37" s="1"/>
  <c r="CP92" i="37"/>
  <c r="EC92" i="37" s="1"/>
  <c r="CQ92" i="37"/>
  <c r="ED92" i="37" s="1"/>
  <c r="CR92" i="37"/>
  <c r="CS92" i="37"/>
  <c r="CT92" i="37"/>
  <c r="CU92" i="37"/>
  <c r="EH92" i="37" s="1"/>
  <c r="CV92" i="37"/>
  <c r="EI92" i="37" s="1"/>
  <c r="CW92" i="37"/>
  <c r="EJ92" i="37" s="1"/>
  <c r="CX92" i="37"/>
  <c r="EK92" i="37" s="1"/>
  <c r="CY92" i="37"/>
  <c r="EL92" i="37" s="1"/>
  <c r="CZ92" i="37"/>
  <c r="DA92" i="37"/>
  <c r="DB92" i="37"/>
  <c r="DC92" i="37"/>
  <c r="EP92" i="37" s="1"/>
  <c r="DD92" i="37"/>
  <c r="EQ92" i="37" s="1"/>
  <c r="DE92" i="37"/>
  <c r="DF92" i="37"/>
  <c r="DG92" i="37"/>
  <c r="DH92" i="37"/>
  <c r="DI92" i="37"/>
  <c r="DJ92" i="37"/>
  <c r="DK92" i="37"/>
  <c r="DL92" i="37"/>
  <c r="DM92" i="37"/>
  <c r="DN92" i="37"/>
  <c r="DO92" i="37"/>
  <c r="DP92" i="37"/>
  <c r="CE93" i="37"/>
  <c r="CI93" i="37"/>
  <c r="DV93" i="37" s="1"/>
  <c r="CJ93" i="37"/>
  <c r="DW93" i="37" s="1"/>
  <c r="CK93" i="37"/>
  <c r="DX93" i="37" s="1"/>
  <c r="CL93" i="37"/>
  <c r="DY93" i="37" s="1"/>
  <c r="CM93" i="37"/>
  <c r="DZ93" i="37" s="1"/>
  <c r="CN93" i="37"/>
  <c r="EA93" i="37" s="1"/>
  <c r="CO93" i="37"/>
  <c r="CP93" i="37"/>
  <c r="CQ93" i="37"/>
  <c r="CR93" i="37"/>
  <c r="EE93" i="37" s="1"/>
  <c r="CS93" i="37"/>
  <c r="EF93" i="37" s="1"/>
  <c r="CT93" i="37"/>
  <c r="EG93" i="37" s="1"/>
  <c r="CU93" i="37"/>
  <c r="EH93" i="37" s="1"/>
  <c r="CV93" i="37"/>
  <c r="EI93" i="37" s="1"/>
  <c r="CW93" i="37"/>
  <c r="CX93" i="37"/>
  <c r="CY93" i="37"/>
  <c r="EL93" i="37" s="1"/>
  <c r="CZ93" i="37"/>
  <c r="EM93" i="37" s="1"/>
  <c r="DA93" i="37"/>
  <c r="EN93" i="37" s="1"/>
  <c r="DB93" i="37"/>
  <c r="EO93" i="37" s="1"/>
  <c r="DC93" i="37"/>
  <c r="EP93" i="37" s="1"/>
  <c r="DD93" i="37"/>
  <c r="EQ93" i="37" s="1"/>
  <c r="DE93" i="37"/>
  <c r="DF93" i="37"/>
  <c r="DG93" i="37"/>
  <c r="DH93" i="37"/>
  <c r="DI93" i="37"/>
  <c r="DJ93" i="37"/>
  <c r="DK93" i="37"/>
  <c r="DL93" i="37"/>
  <c r="DM93" i="37"/>
  <c r="DN93" i="37"/>
  <c r="DO93" i="37"/>
  <c r="DP93" i="37"/>
  <c r="CE94" i="37"/>
  <c r="DR94" i="37" s="1"/>
  <c r="CI94" i="37"/>
  <c r="DV94" i="37" s="1"/>
  <c r="CJ94" i="37"/>
  <c r="DW94" i="37" s="1"/>
  <c r="CK94" i="37"/>
  <c r="DX94" i="37" s="1"/>
  <c r="CL94" i="37"/>
  <c r="CM94" i="37"/>
  <c r="CN94" i="37"/>
  <c r="CO94" i="37"/>
  <c r="EB94" i="37" s="1"/>
  <c r="CP94" i="37"/>
  <c r="EC94" i="37" s="1"/>
  <c r="CQ94" i="37"/>
  <c r="ED94" i="37" s="1"/>
  <c r="CR94" i="37"/>
  <c r="EE94" i="37" s="1"/>
  <c r="CS94" i="37"/>
  <c r="EF94" i="37" s="1"/>
  <c r="CT94" i="37"/>
  <c r="CU94" i="37"/>
  <c r="CV94" i="37"/>
  <c r="CW94" i="37"/>
  <c r="EJ94" i="37" s="1"/>
  <c r="CX94" i="37"/>
  <c r="EK94" i="37" s="1"/>
  <c r="CY94" i="37"/>
  <c r="EL94" i="37" s="1"/>
  <c r="CZ94" i="37"/>
  <c r="EM94" i="37" s="1"/>
  <c r="DA94" i="37"/>
  <c r="EN94" i="37" s="1"/>
  <c r="DB94" i="37"/>
  <c r="DC94" i="37"/>
  <c r="DD94" i="37"/>
  <c r="DE94" i="37"/>
  <c r="DF94" i="37"/>
  <c r="DG94" i="37"/>
  <c r="DH94" i="37"/>
  <c r="DI94" i="37"/>
  <c r="DJ94" i="37"/>
  <c r="DK94" i="37"/>
  <c r="DL94" i="37"/>
  <c r="DM94" i="37"/>
  <c r="DN94" i="37"/>
  <c r="DO94" i="37"/>
  <c r="DP94" i="37"/>
  <c r="CE95" i="37"/>
  <c r="DR95" i="37" s="1"/>
  <c r="CI95" i="37"/>
  <c r="CJ95" i="37"/>
  <c r="CK95" i="37"/>
  <c r="DX95" i="37" s="1"/>
  <c r="CL95" i="37"/>
  <c r="DY95" i="37" s="1"/>
  <c r="CM95" i="37"/>
  <c r="DZ95" i="37" s="1"/>
  <c r="CN95" i="37"/>
  <c r="EA95" i="37" s="1"/>
  <c r="CO95" i="37"/>
  <c r="EB95" i="37" s="1"/>
  <c r="CP95" i="37"/>
  <c r="EC95" i="37" s="1"/>
  <c r="CQ95" i="37"/>
  <c r="CR95" i="37"/>
  <c r="CS95" i="37"/>
  <c r="EF95" i="37" s="1"/>
  <c r="CT95" i="37"/>
  <c r="EG95" i="37" s="1"/>
  <c r="CU95" i="37"/>
  <c r="EH95" i="37" s="1"/>
  <c r="CV95" i="37"/>
  <c r="EI95" i="37" s="1"/>
  <c r="CW95" i="37"/>
  <c r="EJ95" i="37" s="1"/>
  <c r="CX95" i="37"/>
  <c r="EK95" i="37" s="1"/>
  <c r="CY95" i="37"/>
  <c r="CZ95" i="37"/>
  <c r="DA95" i="37"/>
  <c r="EN95" i="37" s="1"/>
  <c r="DB95" i="37"/>
  <c r="EO95" i="37" s="1"/>
  <c r="DC95" i="37"/>
  <c r="EP95" i="37" s="1"/>
  <c r="DD95" i="37"/>
  <c r="EQ95" i="37" s="1"/>
  <c r="DE95" i="37"/>
  <c r="DF95" i="37"/>
  <c r="DG95" i="37"/>
  <c r="DH95" i="37"/>
  <c r="DI95" i="37"/>
  <c r="DJ95" i="37"/>
  <c r="DK95" i="37"/>
  <c r="DL95" i="37"/>
  <c r="DM95" i="37"/>
  <c r="DN95" i="37"/>
  <c r="DO95" i="37"/>
  <c r="DP95" i="37"/>
  <c r="CE96" i="37"/>
  <c r="CI96" i="37"/>
  <c r="DV96" i="37" s="1"/>
  <c r="CJ96" i="37"/>
  <c r="DW96" i="37" s="1"/>
  <c r="CK96" i="37"/>
  <c r="DX96" i="37" s="1"/>
  <c r="CL96" i="37"/>
  <c r="DY96" i="37" s="1"/>
  <c r="CM96" i="37"/>
  <c r="DZ96" i="37" s="1"/>
  <c r="CN96" i="37"/>
  <c r="CO96" i="37"/>
  <c r="CP96" i="37"/>
  <c r="CQ96" i="37"/>
  <c r="ED96" i="37" s="1"/>
  <c r="CR96" i="37"/>
  <c r="EE96" i="37" s="1"/>
  <c r="CS96" i="37"/>
  <c r="EF96" i="37" s="1"/>
  <c r="CT96" i="37"/>
  <c r="EG96" i="37" s="1"/>
  <c r="CU96" i="37"/>
  <c r="EH96" i="37" s="1"/>
  <c r="CV96" i="37"/>
  <c r="CW96" i="37"/>
  <c r="CX96" i="37"/>
  <c r="CY96" i="37"/>
  <c r="EL96" i="37" s="1"/>
  <c r="CZ96" i="37"/>
  <c r="EM96" i="37" s="1"/>
  <c r="DA96" i="37"/>
  <c r="EN96" i="37" s="1"/>
  <c r="DB96" i="37"/>
  <c r="EO96" i="37" s="1"/>
  <c r="DC96" i="37"/>
  <c r="EP96" i="37" s="1"/>
  <c r="DD96" i="37"/>
  <c r="DE96" i="37"/>
  <c r="DF96" i="37"/>
  <c r="DG96" i="37"/>
  <c r="DH96" i="37"/>
  <c r="DI96" i="37"/>
  <c r="DJ96" i="37"/>
  <c r="DK96" i="37"/>
  <c r="DL96" i="37"/>
  <c r="DM96" i="37"/>
  <c r="DN96" i="37"/>
  <c r="DO96" i="37"/>
  <c r="DP96" i="37"/>
  <c r="CE97" i="37"/>
  <c r="DR97" i="37" s="1"/>
  <c r="CI97" i="37"/>
  <c r="DV97" i="37" s="1"/>
  <c r="CJ97" i="37"/>
  <c r="DW97" i="37" s="1"/>
  <c r="CK97" i="37"/>
  <c r="CL97" i="37"/>
  <c r="CM97" i="37"/>
  <c r="DZ97" i="37" s="1"/>
  <c r="CN97" i="37"/>
  <c r="EA97" i="37" s="1"/>
  <c r="CO97" i="37"/>
  <c r="EB97" i="37" s="1"/>
  <c r="CP97" i="37"/>
  <c r="EC97" i="37" s="1"/>
  <c r="CQ97" i="37"/>
  <c r="ED97" i="37" s="1"/>
  <c r="CR97" i="37"/>
  <c r="EE97" i="37" s="1"/>
  <c r="CS97" i="37"/>
  <c r="CT97" i="37"/>
  <c r="CU97" i="37"/>
  <c r="EH97" i="37" s="1"/>
  <c r="CV97" i="37"/>
  <c r="EI97" i="37" s="1"/>
  <c r="CW97" i="37"/>
  <c r="EJ97" i="37" s="1"/>
  <c r="CX97" i="37"/>
  <c r="EK97" i="37" s="1"/>
  <c r="CY97" i="37"/>
  <c r="EL97" i="37" s="1"/>
  <c r="CZ97" i="37"/>
  <c r="EM97" i="37" s="1"/>
  <c r="DA97" i="37"/>
  <c r="DB97" i="37"/>
  <c r="DC97" i="37"/>
  <c r="EP97" i="37" s="1"/>
  <c r="DD97" i="37"/>
  <c r="DE97" i="37"/>
  <c r="DF97" i="37"/>
  <c r="DG97" i="37"/>
  <c r="DH97" i="37"/>
  <c r="DI97" i="37"/>
  <c r="DJ97" i="37"/>
  <c r="DK97" i="37"/>
  <c r="DL97" i="37"/>
  <c r="DM97" i="37"/>
  <c r="DN97" i="37"/>
  <c r="DO97" i="37"/>
  <c r="DP97" i="37"/>
  <c r="CE98" i="37"/>
  <c r="CI98" i="37"/>
  <c r="CJ98" i="37"/>
  <c r="CK98" i="37"/>
  <c r="DX98" i="37" s="1"/>
  <c r="CL98" i="37"/>
  <c r="DY98" i="37" s="1"/>
  <c r="CM98" i="37"/>
  <c r="DZ98" i="37" s="1"/>
  <c r="CN98" i="37"/>
  <c r="EA98" i="37" s="1"/>
  <c r="CO98" i="37"/>
  <c r="EB98" i="37" s="1"/>
  <c r="CP98" i="37"/>
  <c r="CQ98" i="37"/>
  <c r="CR98" i="37"/>
  <c r="CS98" i="37"/>
  <c r="EF98" i="37" s="1"/>
  <c r="CT98" i="37"/>
  <c r="EG98" i="37" s="1"/>
  <c r="CU98" i="37"/>
  <c r="EH98" i="37" s="1"/>
  <c r="CV98" i="37"/>
  <c r="EI98" i="37" s="1"/>
  <c r="CW98" i="37"/>
  <c r="EJ98" i="37" s="1"/>
  <c r="CX98" i="37"/>
  <c r="CY98" i="37"/>
  <c r="CZ98" i="37"/>
  <c r="DA98" i="37"/>
  <c r="EN98" i="37" s="1"/>
  <c r="DB98" i="37"/>
  <c r="EO98" i="37" s="1"/>
  <c r="DC98" i="37"/>
  <c r="EP98" i="37" s="1"/>
  <c r="DD98" i="37"/>
  <c r="EQ98" i="37" s="1"/>
  <c r="DE98" i="37"/>
  <c r="DF98" i="37"/>
  <c r="DG98" i="37"/>
  <c r="DH98" i="37"/>
  <c r="DI98" i="37"/>
  <c r="DJ98" i="37"/>
  <c r="DK98" i="37"/>
  <c r="DL98" i="37"/>
  <c r="DM98" i="37"/>
  <c r="DN98" i="37"/>
  <c r="DO98" i="37"/>
  <c r="DP98" i="37"/>
  <c r="CE99" i="37"/>
  <c r="DR99" i="37" s="1"/>
  <c r="CI99" i="37"/>
  <c r="DV99" i="37" s="1"/>
  <c r="CJ99" i="37"/>
  <c r="DW99" i="37" s="1"/>
  <c r="CK99" i="37"/>
  <c r="DX99" i="37" s="1"/>
  <c r="CL99" i="37"/>
  <c r="DY99" i="37" s="1"/>
  <c r="CM99" i="37"/>
  <c r="CN99" i="37"/>
  <c r="CO99" i="37"/>
  <c r="CP99" i="37"/>
  <c r="EC99" i="37" s="1"/>
  <c r="CQ99" i="37"/>
  <c r="ED99" i="37" s="1"/>
  <c r="CR99" i="37"/>
  <c r="EE99" i="37" s="1"/>
  <c r="CS99" i="37"/>
  <c r="EF99" i="37" s="1"/>
  <c r="CT99" i="37"/>
  <c r="EG99" i="37" s="1"/>
  <c r="CU99" i="37"/>
  <c r="CV99" i="37"/>
  <c r="CW99" i="37"/>
  <c r="CX99" i="37"/>
  <c r="EK99" i="37" s="1"/>
  <c r="CY99" i="37"/>
  <c r="EL99" i="37" s="1"/>
  <c r="CZ99" i="37"/>
  <c r="EM99" i="37" s="1"/>
  <c r="DA99" i="37"/>
  <c r="EN99" i="37" s="1"/>
  <c r="DB99" i="37"/>
  <c r="EO99" i="37" s="1"/>
  <c r="DC99" i="37"/>
  <c r="DD99" i="37"/>
  <c r="DE99" i="37"/>
  <c r="DF99" i="37"/>
  <c r="DG99" i="37"/>
  <c r="DH99" i="37"/>
  <c r="DI99" i="37"/>
  <c r="DJ99" i="37"/>
  <c r="DK99" i="37"/>
  <c r="DL99" i="37"/>
  <c r="DM99" i="37"/>
  <c r="DN99" i="37"/>
  <c r="DO99" i="37"/>
  <c r="DP99" i="37"/>
  <c r="CE100" i="37"/>
  <c r="DR100" i="37" s="1"/>
  <c r="CI100" i="37"/>
  <c r="DV100" i="37" s="1"/>
  <c r="CJ100" i="37"/>
  <c r="CK100" i="37"/>
  <c r="CL100" i="37"/>
  <c r="CM100" i="37"/>
  <c r="DZ100" i="37" s="1"/>
  <c r="CN100" i="37"/>
  <c r="EA100" i="37" s="1"/>
  <c r="CO100" i="37"/>
  <c r="EB100" i="37" s="1"/>
  <c r="CP100" i="37"/>
  <c r="EC100" i="37" s="1"/>
  <c r="CQ100" i="37"/>
  <c r="ED100" i="37" s="1"/>
  <c r="CR100" i="37"/>
  <c r="CS100" i="37"/>
  <c r="CT100" i="37"/>
  <c r="CU100" i="37"/>
  <c r="EH100" i="37" s="1"/>
  <c r="CV100" i="37"/>
  <c r="EI100" i="37" s="1"/>
  <c r="CW100" i="37"/>
  <c r="EJ100" i="37" s="1"/>
  <c r="CX100" i="37"/>
  <c r="EK100" i="37" s="1"/>
  <c r="CY100" i="37"/>
  <c r="EL100" i="37" s="1"/>
  <c r="CZ100" i="37"/>
  <c r="DA100" i="37"/>
  <c r="DB100" i="37"/>
  <c r="DC100" i="37"/>
  <c r="EP100" i="37" s="1"/>
  <c r="DD100" i="37"/>
  <c r="EQ100" i="37" s="1"/>
  <c r="DE100" i="37"/>
  <c r="DF100" i="37"/>
  <c r="DG100" i="37"/>
  <c r="DH100" i="37"/>
  <c r="DI100" i="37"/>
  <c r="DJ100" i="37"/>
  <c r="DK100" i="37"/>
  <c r="DL100" i="37"/>
  <c r="DM100" i="37"/>
  <c r="DN100" i="37"/>
  <c r="DO100" i="37"/>
  <c r="DP100" i="37"/>
  <c r="CE101" i="37"/>
  <c r="CI101" i="37"/>
  <c r="CJ101" i="37"/>
  <c r="DW101" i="37" s="1"/>
  <c r="CK101" i="37"/>
  <c r="DX101" i="37" s="1"/>
  <c r="CL101" i="37"/>
  <c r="DY101" i="37" s="1"/>
  <c r="CM101" i="37"/>
  <c r="DZ101" i="37" s="1"/>
  <c r="CN101" i="37"/>
  <c r="EA101" i="37" s="1"/>
  <c r="CO101" i="37"/>
  <c r="CP101" i="37"/>
  <c r="CQ101" i="37"/>
  <c r="CR101" i="37"/>
  <c r="EE101" i="37" s="1"/>
  <c r="CS101" i="37"/>
  <c r="EF101" i="37" s="1"/>
  <c r="CT101" i="37"/>
  <c r="EG101" i="37" s="1"/>
  <c r="CU101" i="37"/>
  <c r="EH101" i="37" s="1"/>
  <c r="CV101" i="37"/>
  <c r="EI101" i="37" s="1"/>
  <c r="CW101" i="37"/>
  <c r="CX101" i="37"/>
  <c r="CY101" i="37"/>
  <c r="CZ101" i="37"/>
  <c r="EM101" i="37" s="1"/>
  <c r="DA101" i="37"/>
  <c r="EN101" i="37" s="1"/>
  <c r="DB101" i="37"/>
  <c r="EO101" i="37" s="1"/>
  <c r="DC101" i="37"/>
  <c r="EP101" i="37" s="1"/>
  <c r="DD101" i="37"/>
  <c r="EQ101" i="37" s="1"/>
  <c r="DE101" i="37"/>
  <c r="DF101" i="37"/>
  <c r="DG101" i="37"/>
  <c r="DH101" i="37"/>
  <c r="DI101" i="37"/>
  <c r="DJ101" i="37"/>
  <c r="DK101" i="37"/>
  <c r="DL101" i="37"/>
  <c r="DM101" i="37"/>
  <c r="DN101" i="37"/>
  <c r="DO101" i="37"/>
  <c r="DP101" i="37"/>
  <c r="CE102" i="37"/>
  <c r="DR102" i="37" s="1"/>
  <c r="CI102" i="37"/>
  <c r="DV102" i="37" s="1"/>
  <c r="CJ102" i="37"/>
  <c r="DW102" i="37" s="1"/>
  <c r="CK102" i="37"/>
  <c r="DX102" i="37" s="1"/>
  <c r="CL102" i="37"/>
  <c r="CM102" i="37"/>
  <c r="CN102" i="37"/>
  <c r="CO102" i="37"/>
  <c r="EB102" i="37" s="1"/>
  <c r="CP102" i="37"/>
  <c r="EC102" i="37" s="1"/>
  <c r="CQ102" i="37"/>
  <c r="ED102" i="37" s="1"/>
  <c r="CR102" i="37"/>
  <c r="EE102" i="37" s="1"/>
  <c r="CS102" i="37"/>
  <c r="EF102" i="37" s="1"/>
  <c r="CT102" i="37"/>
  <c r="CU102" i="37"/>
  <c r="CV102" i="37"/>
  <c r="CW102" i="37"/>
  <c r="EJ102" i="37" s="1"/>
  <c r="CX102" i="37"/>
  <c r="EK102" i="37" s="1"/>
  <c r="CY102" i="37"/>
  <c r="EL102" i="37" s="1"/>
  <c r="CZ102" i="37"/>
  <c r="EM102" i="37" s="1"/>
  <c r="DA102" i="37"/>
  <c r="EN102" i="37" s="1"/>
  <c r="DB102" i="37"/>
  <c r="DC102" i="37"/>
  <c r="DD102" i="37"/>
  <c r="DE102" i="37"/>
  <c r="DF102" i="37"/>
  <c r="DG102" i="37"/>
  <c r="DH102" i="37"/>
  <c r="DI102" i="37"/>
  <c r="DJ102" i="37"/>
  <c r="DK102" i="37"/>
  <c r="DL102" i="37"/>
  <c r="DM102" i="37"/>
  <c r="DN102" i="37"/>
  <c r="DO102" i="37"/>
  <c r="DP102" i="37"/>
  <c r="CE103" i="37"/>
  <c r="DR103" i="37" s="1"/>
  <c r="CI103" i="37"/>
  <c r="CJ103" i="37"/>
  <c r="DW103" i="37" s="1"/>
  <c r="CK103" i="37"/>
  <c r="CL103" i="37"/>
  <c r="DY103" i="37" s="1"/>
  <c r="CM103" i="37"/>
  <c r="DZ103" i="37" s="1"/>
  <c r="CN103" i="37"/>
  <c r="EA103" i="37" s="1"/>
  <c r="CO103" i="37"/>
  <c r="EB103" i="37" s="1"/>
  <c r="CP103" i="37"/>
  <c r="EC103" i="37" s="1"/>
  <c r="CQ103" i="37"/>
  <c r="CR103" i="37"/>
  <c r="EE103" i="37" s="1"/>
  <c r="CS103" i="37"/>
  <c r="CT103" i="37"/>
  <c r="EG103" i="37" s="1"/>
  <c r="CU103" i="37"/>
  <c r="EH103" i="37" s="1"/>
  <c r="CV103" i="37"/>
  <c r="EI103" i="37" s="1"/>
  <c r="CW103" i="37"/>
  <c r="EJ103" i="37" s="1"/>
  <c r="CX103" i="37"/>
  <c r="EK103" i="37" s="1"/>
  <c r="CY103" i="37"/>
  <c r="CZ103" i="37"/>
  <c r="DA103" i="37"/>
  <c r="EN103" i="37" s="1"/>
  <c r="DB103" i="37"/>
  <c r="EO103" i="37" s="1"/>
  <c r="DC103" i="37"/>
  <c r="EP103" i="37" s="1"/>
  <c r="DD103" i="37"/>
  <c r="EQ103" i="37" s="1"/>
  <c r="DE103" i="37"/>
  <c r="DF103" i="37"/>
  <c r="DG103" i="37"/>
  <c r="DH103" i="37"/>
  <c r="DI103" i="37"/>
  <c r="DJ103" i="37"/>
  <c r="DK103" i="37"/>
  <c r="DL103" i="37"/>
  <c r="DM103" i="37"/>
  <c r="DN103" i="37"/>
  <c r="DO103" i="37"/>
  <c r="DP103" i="37"/>
  <c r="CE104" i="37"/>
  <c r="CI104" i="37"/>
  <c r="DV104" i="37" s="1"/>
  <c r="CJ104" i="37"/>
  <c r="DW104" i="37" s="1"/>
  <c r="CK104" i="37"/>
  <c r="DX104" i="37" s="1"/>
  <c r="CL104" i="37"/>
  <c r="DY104" i="37" s="1"/>
  <c r="CM104" i="37"/>
  <c r="DZ104" i="37" s="1"/>
  <c r="CN104" i="37"/>
  <c r="CO104" i="37"/>
  <c r="CP104" i="37"/>
  <c r="CQ104" i="37"/>
  <c r="ED104" i="37" s="1"/>
  <c r="CR104" i="37"/>
  <c r="EE104" i="37" s="1"/>
  <c r="CS104" i="37"/>
  <c r="EF104" i="37" s="1"/>
  <c r="CT104" i="37"/>
  <c r="EG104" i="37" s="1"/>
  <c r="CU104" i="37"/>
  <c r="EH104" i="37" s="1"/>
  <c r="CV104" i="37"/>
  <c r="CW104" i="37"/>
  <c r="CX104" i="37"/>
  <c r="CY104" i="37"/>
  <c r="EL104" i="37" s="1"/>
  <c r="CZ104" i="37"/>
  <c r="EM104" i="37" s="1"/>
  <c r="DA104" i="37"/>
  <c r="EN104" i="37" s="1"/>
  <c r="DB104" i="37"/>
  <c r="EO104" i="37" s="1"/>
  <c r="DC104" i="37"/>
  <c r="EP104" i="37" s="1"/>
  <c r="DD104" i="37"/>
  <c r="DE104" i="37"/>
  <c r="DF104" i="37"/>
  <c r="DG104" i="37"/>
  <c r="DH104" i="37"/>
  <c r="DI104" i="37"/>
  <c r="DJ104" i="37"/>
  <c r="DK104" i="37"/>
  <c r="DL104" i="37"/>
  <c r="DM104" i="37"/>
  <c r="DN104" i="37"/>
  <c r="DO104" i="37"/>
  <c r="DP104" i="37"/>
  <c r="CE105" i="37"/>
  <c r="DR105" i="37" s="1"/>
  <c r="CI105" i="37"/>
  <c r="DV105" i="37" s="1"/>
  <c r="CJ105" i="37"/>
  <c r="DW105" i="37" s="1"/>
  <c r="CK105" i="37"/>
  <c r="CL105" i="37"/>
  <c r="CM105" i="37"/>
  <c r="CN105" i="37"/>
  <c r="EA105" i="37" s="1"/>
  <c r="CO105" i="37"/>
  <c r="EB105" i="37" s="1"/>
  <c r="CP105" i="37"/>
  <c r="EC105" i="37" s="1"/>
  <c r="CQ105" i="37"/>
  <c r="ED105" i="37" s="1"/>
  <c r="CR105" i="37"/>
  <c r="EE105" i="37" s="1"/>
  <c r="CS105" i="37"/>
  <c r="CT105" i="37"/>
  <c r="CU105" i="37"/>
  <c r="CV105" i="37"/>
  <c r="EI105" i="37" s="1"/>
  <c r="CW105" i="37"/>
  <c r="EJ105" i="37" s="1"/>
  <c r="CX105" i="37"/>
  <c r="EK105" i="37" s="1"/>
  <c r="CY105" i="37"/>
  <c r="EL105" i="37" s="1"/>
  <c r="CZ105" i="37"/>
  <c r="EM105" i="37" s="1"/>
  <c r="DA105" i="37"/>
  <c r="DB105" i="37"/>
  <c r="DC105" i="37"/>
  <c r="DD105" i="37"/>
  <c r="EQ105" i="37" s="1"/>
  <c r="DE105" i="37"/>
  <c r="DF105" i="37"/>
  <c r="DG105" i="37"/>
  <c r="DH105" i="37"/>
  <c r="DI105" i="37"/>
  <c r="DJ105" i="37"/>
  <c r="DK105" i="37"/>
  <c r="DL105" i="37"/>
  <c r="DM105" i="37"/>
  <c r="DN105" i="37"/>
  <c r="DO105" i="37"/>
  <c r="DP105" i="37"/>
  <c r="CE106" i="37"/>
  <c r="DR106" i="37" s="1"/>
  <c r="CI106" i="37"/>
  <c r="DV106" i="37" s="1"/>
  <c r="CJ106" i="37"/>
  <c r="DW106" i="37" s="1"/>
  <c r="CK106" i="37"/>
  <c r="DX106" i="37" s="1"/>
  <c r="CL106" i="37"/>
  <c r="DY106" i="37" s="1"/>
  <c r="CM106" i="37"/>
  <c r="DZ106" i="37" s="1"/>
  <c r="CN106" i="37"/>
  <c r="EA106" i="37" s="1"/>
  <c r="CO106" i="37"/>
  <c r="EB106" i="37" s="1"/>
  <c r="CP106" i="37"/>
  <c r="EC106" i="37" s="1"/>
  <c r="CQ106" i="37"/>
  <c r="ED106" i="37" s="1"/>
  <c r="CR106" i="37"/>
  <c r="EE106" i="37" s="1"/>
  <c r="CS106" i="37"/>
  <c r="EF106" i="37" s="1"/>
  <c r="CT106" i="37"/>
  <c r="EG106" i="37" s="1"/>
  <c r="CU106" i="37"/>
  <c r="EH106" i="37" s="1"/>
  <c r="CV106" i="37"/>
  <c r="EI106" i="37" s="1"/>
  <c r="CW106" i="37"/>
  <c r="EJ106" i="37" s="1"/>
  <c r="CX106" i="37"/>
  <c r="EK106" i="37" s="1"/>
  <c r="CY106" i="37"/>
  <c r="EL106" i="37" s="1"/>
  <c r="CZ106" i="37"/>
  <c r="EM106" i="37" s="1"/>
  <c r="DA106" i="37"/>
  <c r="DB106" i="37"/>
  <c r="EO106" i="37" s="1"/>
  <c r="DC106" i="37"/>
  <c r="EP106" i="37" s="1"/>
  <c r="DD106" i="37"/>
  <c r="EQ106" i="37" s="1"/>
  <c r="DE106" i="37"/>
  <c r="DF106" i="37"/>
  <c r="DG106" i="37"/>
  <c r="DH106" i="37"/>
  <c r="DI106" i="37"/>
  <c r="DJ106" i="37"/>
  <c r="DK106" i="37"/>
  <c r="DL106" i="37"/>
  <c r="DM106" i="37"/>
  <c r="DN106" i="37"/>
  <c r="DO106" i="37"/>
  <c r="DP106" i="37"/>
  <c r="CE107" i="37"/>
  <c r="DR107" i="37" s="1"/>
  <c r="CI107" i="37"/>
  <c r="DV107" i="37" s="1"/>
  <c r="CJ107" i="37"/>
  <c r="DW107" i="37" s="1"/>
  <c r="CK107" i="37"/>
  <c r="DX107" i="37" s="1"/>
  <c r="CL107" i="37"/>
  <c r="DY107" i="37" s="1"/>
  <c r="CM107" i="37"/>
  <c r="DZ107" i="37" s="1"/>
  <c r="CN107" i="37"/>
  <c r="EA107" i="37" s="1"/>
  <c r="CO107" i="37"/>
  <c r="EB107" i="37" s="1"/>
  <c r="CP107" i="37"/>
  <c r="CQ107" i="37"/>
  <c r="ED107" i="37" s="1"/>
  <c r="CR107" i="37"/>
  <c r="EE107" i="37" s="1"/>
  <c r="CS107" i="37"/>
  <c r="EF107" i="37" s="1"/>
  <c r="CT107" i="37"/>
  <c r="EG107" i="37" s="1"/>
  <c r="CU107" i="37"/>
  <c r="EH107" i="37" s="1"/>
  <c r="CV107" i="37"/>
  <c r="EI107" i="37" s="1"/>
  <c r="CW107" i="37"/>
  <c r="EJ107" i="37" s="1"/>
  <c r="CX107" i="37"/>
  <c r="CY107" i="37"/>
  <c r="EL107" i="37" s="1"/>
  <c r="CZ107" i="37"/>
  <c r="EM107" i="37" s="1"/>
  <c r="DA107" i="37"/>
  <c r="EN107" i="37" s="1"/>
  <c r="DB107" i="37"/>
  <c r="EO107" i="37" s="1"/>
  <c r="DC107" i="37"/>
  <c r="EP107" i="37" s="1"/>
  <c r="DD107" i="37"/>
  <c r="EQ107" i="37" s="1"/>
  <c r="DE107" i="37"/>
  <c r="DF107" i="37"/>
  <c r="DG107" i="37"/>
  <c r="DH107" i="37"/>
  <c r="DI107" i="37"/>
  <c r="DJ107" i="37"/>
  <c r="DK107" i="37"/>
  <c r="DL107" i="37"/>
  <c r="DM107" i="37"/>
  <c r="DN107" i="37"/>
  <c r="DO107" i="37"/>
  <c r="DP107" i="37"/>
  <c r="CE108" i="37"/>
  <c r="DR108" i="37" s="1"/>
  <c r="CI108" i="37"/>
  <c r="DV108" i="37" s="1"/>
  <c r="CJ108" i="37"/>
  <c r="CK108" i="37"/>
  <c r="CL108" i="37"/>
  <c r="CM108" i="37"/>
  <c r="DZ108" i="37" s="1"/>
  <c r="CN108" i="37"/>
  <c r="EA108" i="37" s="1"/>
  <c r="CO108" i="37"/>
  <c r="EB108" i="37" s="1"/>
  <c r="CP108" i="37"/>
  <c r="EC108" i="37" s="1"/>
  <c r="CQ108" i="37"/>
  <c r="ED108" i="37" s="1"/>
  <c r="CR108" i="37"/>
  <c r="CS108" i="37"/>
  <c r="CT108" i="37"/>
  <c r="CU108" i="37"/>
  <c r="EH108" i="37" s="1"/>
  <c r="CV108" i="37"/>
  <c r="EI108" i="37" s="1"/>
  <c r="CW108" i="37"/>
  <c r="EJ108" i="37" s="1"/>
  <c r="CX108" i="37"/>
  <c r="EK108" i="37" s="1"/>
  <c r="CY108" i="37"/>
  <c r="EL108" i="37" s="1"/>
  <c r="CZ108" i="37"/>
  <c r="DA108" i="37"/>
  <c r="DB108" i="37"/>
  <c r="DC108" i="37"/>
  <c r="EP108" i="37" s="1"/>
  <c r="DD108" i="37"/>
  <c r="EQ108" i="37" s="1"/>
  <c r="DE108" i="37"/>
  <c r="DF108" i="37"/>
  <c r="DG108" i="37"/>
  <c r="DH108" i="37"/>
  <c r="DI108" i="37"/>
  <c r="DJ108" i="37"/>
  <c r="DK108" i="37"/>
  <c r="DL108" i="37"/>
  <c r="DM108" i="37"/>
  <c r="DN108" i="37"/>
  <c r="DO108" i="37"/>
  <c r="DP108" i="37"/>
  <c r="CE109" i="37"/>
  <c r="DR109" i="37" s="1"/>
  <c r="CI109" i="37"/>
  <c r="CJ109" i="37"/>
  <c r="CK109" i="37"/>
  <c r="DX109" i="37" s="1"/>
  <c r="CL109" i="37"/>
  <c r="DY109" i="37" s="1"/>
  <c r="CM109" i="37"/>
  <c r="DZ109" i="37" s="1"/>
  <c r="CN109" i="37"/>
  <c r="EA109" i="37" s="1"/>
  <c r="CO109" i="37"/>
  <c r="CP109" i="37"/>
  <c r="EC109" i="37" s="1"/>
  <c r="CQ109" i="37"/>
  <c r="CR109" i="37"/>
  <c r="CS109" i="37"/>
  <c r="EF109" i="37" s="1"/>
  <c r="CT109" i="37"/>
  <c r="EG109" i="37" s="1"/>
  <c r="CU109" i="37"/>
  <c r="EH109" i="37" s="1"/>
  <c r="CV109" i="37"/>
  <c r="EI109" i="37" s="1"/>
  <c r="CW109" i="37"/>
  <c r="CX109" i="37"/>
  <c r="EK109" i="37" s="1"/>
  <c r="CY109" i="37"/>
  <c r="CZ109" i="37"/>
  <c r="EM109" i="37" s="1"/>
  <c r="DA109" i="37"/>
  <c r="EN109" i="37" s="1"/>
  <c r="DB109" i="37"/>
  <c r="EO109" i="37" s="1"/>
  <c r="DC109" i="37"/>
  <c r="EP109" i="37" s="1"/>
  <c r="DD109" i="37"/>
  <c r="EQ109" i="37" s="1"/>
  <c r="DE109" i="37"/>
  <c r="DF109" i="37"/>
  <c r="DG109" i="37"/>
  <c r="DH109" i="37"/>
  <c r="DI109" i="37"/>
  <c r="DJ109" i="37"/>
  <c r="DK109" i="37"/>
  <c r="DL109" i="37"/>
  <c r="DM109" i="37"/>
  <c r="DN109" i="37"/>
  <c r="DO109" i="37"/>
  <c r="DP109" i="37"/>
  <c r="CE110" i="37"/>
  <c r="DR110" i="37" s="1"/>
  <c r="CI110" i="37"/>
  <c r="DV110" i="37" s="1"/>
  <c r="CJ110" i="37"/>
  <c r="DW110" i="37" s="1"/>
  <c r="CK110" i="37"/>
  <c r="DX110" i="37" s="1"/>
  <c r="CL110" i="37"/>
  <c r="CM110" i="37"/>
  <c r="CN110" i="37"/>
  <c r="CO110" i="37"/>
  <c r="CP110" i="37"/>
  <c r="EC110" i="37" s="1"/>
  <c r="CQ110" i="37"/>
  <c r="ED110" i="37" s="1"/>
  <c r="CR110" i="37"/>
  <c r="EE110" i="37" s="1"/>
  <c r="CS110" i="37"/>
  <c r="EF110" i="37" s="1"/>
  <c r="CT110" i="37"/>
  <c r="CU110" i="37"/>
  <c r="CV110" i="37"/>
  <c r="CW110" i="37"/>
  <c r="EJ110" i="37" s="1"/>
  <c r="CX110" i="37"/>
  <c r="EK110" i="37" s="1"/>
  <c r="CY110" i="37"/>
  <c r="EL110" i="37" s="1"/>
  <c r="CZ110" i="37"/>
  <c r="EM110" i="37" s="1"/>
  <c r="DA110" i="37"/>
  <c r="EN110" i="37" s="1"/>
  <c r="DB110" i="37"/>
  <c r="DC110" i="37"/>
  <c r="DD110" i="37"/>
  <c r="DE110" i="37"/>
  <c r="DF110" i="37"/>
  <c r="DG110" i="37"/>
  <c r="DH110" i="37"/>
  <c r="DI110" i="37"/>
  <c r="DJ110" i="37"/>
  <c r="DK110" i="37"/>
  <c r="DL110" i="37"/>
  <c r="DM110" i="37"/>
  <c r="DN110" i="37"/>
  <c r="DO110" i="37"/>
  <c r="DP110" i="37"/>
  <c r="CE111" i="37"/>
  <c r="DR111" i="37" s="1"/>
  <c r="CI111" i="37"/>
  <c r="CJ111" i="37"/>
  <c r="CK111" i="37"/>
  <c r="CL111" i="37"/>
  <c r="CM111" i="37"/>
  <c r="DZ111" i="37" s="1"/>
  <c r="CN111" i="37"/>
  <c r="EA111" i="37" s="1"/>
  <c r="CO111" i="37"/>
  <c r="EB111" i="37" s="1"/>
  <c r="CP111" i="37"/>
  <c r="EC111" i="37" s="1"/>
  <c r="CQ111" i="37"/>
  <c r="CR111" i="37"/>
  <c r="CS111" i="37"/>
  <c r="CT111" i="37"/>
  <c r="EG111" i="37" s="1"/>
  <c r="CU111" i="37"/>
  <c r="EH111" i="37" s="1"/>
  <c r="CV111" i="37"/>
  <c r="EI111" i="37" s="1"/>
  <c r="CW111" i="37"/>
  <c r="EJ111" i="37" s="1"/>
  <c r="CX111" i="37"/>
  <c r="EK111" i="37" s="1"/>
  <c r="CY111" i="37"/>
  <c r="CZ111" i="37"/>
  <c r="DA111" i="37"/>
  <c r="DB111" i="37"/>
  <c r="EO111" i="37" s="1"/>
  <c r="DC111" i="37"/>
  <c r="EP111" i="37" s="1"/>
  <c r="DD111" i="37"/>
  <c r="EQ111" i="37" s="1"/>
  <c r="DE111" i="37"/>
  <c r="DF111" i="37"/>
  <c r="DG111" i="37"/>
  <c r="DH111" i="37"/>
  <c r="DI111" i="37"/>
  <c r="DJ111" i="37"/>
  <c r="DK111" i="37"/>
  <c r="DL111" i="37"/>
  <c r="DM111" i="37"/>
  <c r="DN111" i="37"/>
  <c r="DO111" i="37"/>
  <c r="DP111" i="37"/>
  <c r="CE112" i="37"/>
  <c r="CI112" i="37"/>
  <c r="CJ112" i="37"/>
  <c r="DW112" i="37" s="1"/>
  <c r="CK112" i="37"/>
  <c r="DX112" i="37" s="1"/>
  <c r="CL112" i="37"/>
  <c r="DY112" i="37" s="1"/>
  <c r="CM112" i="37"/>
  <c r="DZ112" i="37" s="1"/>
  <c r="CN112" i="37"/>
  <c r="CO112" i="37"/>
  <c r="CP112" i="37"/>
  <c r="CQ112" i="37"/>
  <c r="ED112" i="37" s="1"/>
  <c r="CR112" i="37"/>
  <c r="EE112" i="37" s="1"/>
  <c r="CS112" i="37"/>
  <c r="EF112" i="37" s="1"/>
  <c r="CT112" i="37"/>
  <c r="EG112" i="37" s="1"/>
  <c r="CU112" i="37"/>
  <c r="EH112" i="37" s="1"/>
  <c r="CV112" i="37"/>
  <c r="CW112" i="37"/>
  <c r="CX112" i="37"/>
  <c r="CY112" i="37"/>
  <c r="CZ112" i="37"/>
  <c r="EM112" i="37" s="1"/>
  <c r="DA112" i="37"/>
  <c r="EN112" i="37" s="1"/>
  <c r="DB112" i="37"/>
  <c r="EO112" i="37" s="1"/>
  <c r="DC112" i="37"/>
  <c r="EP112" i="37" s="1"/>
  <c r="DD112" i="37"/>
  <c r="DE112" i="37"/>
  <c r="DF112" i="37"/>
  <c r="DG112" i="37"/>
  <c r="DH112" i="37"/>
  <c r="DI112" i="37"/>
  <c r="DJ112" i="37"/>
  <c r="DK112" i="37"/>
  <c r="DL112" i="37"/>
  <c r="DM112" i="37"/>
  <c r="DN112" i="37"/>
  <c r="DO112" i="37"/>
  <c r="DP112" i="37"/>
  <c r="CE113" i="37"/>
  <c r="DR113" i="37" s="1"/>
  <c r="CI113" i="37"/>
  <c r="DV113" i="37" s="1"/>
  <c r="CJ113" i="37"/>
  <c r="DW113" i="37" s="1"/>
  <c r="CK113" i="37"/>
  <c r="CL113" i="37"/>
  <c r="CM113" i="37"/>
  <c r="CN113" i="37"/>
  <c r="EA113" i="37" s="1"/>
  <c r="CO113" i="37"/>
  <c r="EB113" i="37" s="1"/>
  <c r="CP113" i="37"/>
  <c r="EC113" i="37" s="1"/>
  <c r="CQ113" i="37"/>
  <c r="ED113" i="37" s="1"/>
  <c r="CR113" i="37"/>
  <c r="EE113" i="37" s="1"/>
  <c r="CS113" i="37"/>
  <c r="CT113" i="37"/>
  <c r="CU113" i="37"/>
  <c r="CV113" i="37"/>
  <c r="EI113" i="37" s="1"/>
  <c r="CW113" i="37"/>
  <c r="EJ113" i="37" s="1"/>
  <c r="CX113" i="37"/>
  <c r="EK113" i="37" s="1"/>
  <c r="CY113" i="37"/>
  <c r="EL113" i="37" s="1"/>
  <c r="CZ113" i="37"/>
  <c r="EM113" i="37" s="1"/>
  <c r="DA113" i="37"/>
  <c r="DB113" i="37"/>
  <c r="DC113" i="37"/>
  <c r="DD113" i="37"/>
  <c r="EQ113" i="37" s="1"/>
  <c r="DE113" i="37"/>
  <c r="DF113" i="37"/>
  <c r="DG113" i="37"/>
  <c r="DH113" i="37"/>
  <c r="DI113" i="37"/>
  <c r="DJ113" i="37"/>
  <c r="DK113" i="37"/>
  <c r="DL113" i="37"/>
  <c r="DM113" i="37"/>
  <c r="DN113" i="37"/>
  <c r="DO113" i="37"/>
  <c r="DP113" i="37"/>
  <c r="CE114" i="37"/>
  <c r="CI114" i="37"/>
  <c r="CJ114" i="37"/>
  <c r="CK114" i="37"/>
  <c r="DX114" i="37" s="1"/>
  <c r="CL114" i="37"/>
  <c r="DY114" i="37" s="1"/>
  <c r="CM114" i="37"/>
  <c r="DZ114" i="37" s="1"/>
  <c r="CN114" i="37"/>
  <c r="EA114" i="37" s="1"/>
  <c r="CO114" i="37"/>
  <c r="EB114" i="37" s="1"/>
  <c r="CP114" i="37"/>
  <c r="CQ114" i="37"/>
  <c r="CR114" i="37"/>
  <c r="CS114" i="37"/>
  <c r="EF114" i="37" s="1"/>
  <c r="CT114" i="37"/>
  <c r="EG114" i="37" s="1"/>
  <c r="CU114" i="37"/>
  <c r="EH114" i="37" s="1"/>
  <c r="CV114" i="37"/>
  <c r="EI114" i="37" s="1"/>
  <c r="CW114" i="37"/>
  <c r="EJ114" i="37" s="1"/>
  <c r="CX114" i="37"/>
  <c r="CY114" i="37"/>
  <c r="CZ114" i="37"/>
  <c r="DA114" i="37"/>
  <c r="EN114" i="37" s="1"/>
  <c r="DB114" i="37"/>
  <c r="EO114" i="37" s="1"/>
  <c r="DC114" i="37"/>
  <c r="EP114" i="37" s="1"/>
  <c r="DD114" i="37"/>
  <c r="EQ114" i="37" s="1"/>
  <c r="DE114" i="37"/>
  <c r="DF114" i="37"/>
  <c r="DG114" i="37"/>
  <c r="DH114" i="37"/>
  <c r="DI114" i="37"/>
  <c r="DJ114" i="37"/>
  <c r="DK114" i="37"/>
  <c r="DL114" i="37"/>
  <c r="DM114" i="37"/>
  <c r="DN114" i="37"/>
  <c r="DO114" i="37"/>
  <c r="DP114" i="37"/>
  <c r="CE115" i="37"/>
  <c r="DR115" i="37" s="1"/>
  <c r="CI115" i="37"/>
  <c r="DV115" i="37" s="1"/>
  <c r="CJ115" i="37"/>
  <c r="DW115" i="37" s="1"/>
  <c r="CK115" i="37"/>
  <c r="DX115" i="37" s="1"/>
  <c r="CL115" i="37"/>
  <c r="DY115" i="37" s="1"/>
  <c r="CM115" i="37"/>
  <c r="DZ115" i="37" s="1"/>
  <c r="CN115" i="37"/>
  <c r="EA115" i="37" s="1"/>
  <c r="CO115" i="37"/>
  <c r="EB115" i="37" s="1"/>
  <c r="CP115" i="37"/>
  <c r="EC115" i="37" s="1"/>
  <c r="CQ115" i="37"/>
  <c r="ED115" i="37" s="1"/>
  <c r="CR115" i="37"/>
  <c r="EE115" i="37" s="1"/>
  <c r="CS115" i="37"/>
  <c r="EF115" i="37" s="1"/>
  <c r="CT115" i="37"/>
  <c r="EG115" i="37" s="1"/>
  <c r="CU115" i="37"/>
  <c r="EH115" i="37" s="1"/>
  <c r="CV115" i="37"/>
  <c r="EI115" i="37" s="1"/>
  <c r="CW115" i="37"/>
  <c r="EJ115" i="37" s="1"/>
  <c r="CX115" i="37"/>
  <c r="EK115" i="37" s="1"/>
  <c r="CY115" i="37"/>
  <c r="EL115" i="37" s="1"/>
  <c r="CZ115" i="37"/>
  <c r="EM115" i="37" s="1"/>
  <c r="DA115" i="37"/>
  <c r="EN115" i="37" s="1"/>
  <c r="DB115" i="37"/>
  <c r="EO115" i="37" s="1"/>
  <c r="DC115" i="37"/>
  <c r="EP115" i="37" s="1"/>
  <c r="DD115" i="37"/>
  <c r="EQ115" i="37" s="1"/>
  <c r="DE115" i="37"/>
  <c r="DF115" i="37"/>
  <c r="DG115" i="37"/>
  <c r="DH115" i="37"/>
  <c r="DI115" i="37"/>
  <c r="DJ115" i="37"/>
  <c r="DK115" i="37"/>
  <c r="DL115" i="37"/>
  <c r="DM115" i="37"/>
  <c r="DN115" i="37"/>
  <c r="DO115" i="37"/>
  <c r="DP115" i="37"/>
  <c r="CE116" i="37"/>
  <c r="DR116" i="37" s="1"/>
  <c r="CI116" i="37"/>
  <c r="DV116" i="37" s="1"/>
  <c r="CJ116" i="37"/>
  <c r="DW116" i="37" s="1"/>
  <c r="CK116" i="37"/>
  <c r="DX116" i="37" s="1"/>
  <c r="CL116" i="37"/>
  <c r="DY116" i="37" s="1"/>
  <c r="CM116" i="37"/>
  <c r="DZ116" i="37" s="1"/>
  <c r="CN116" i="37"/>
  <c r="EA116" i="37" s="1"/>
  <c r="CO116" i="37"/>
  <c r="EB116" i="37" s="1"/>
  <c r="CP116" i="37"/>
  <c r="EC116" i="37" s="1"/>
  <c r="CQ116" i="37"/>
  <c r="ED116" i="37" s="1"/>
  <c r="CR116" i="37"/>
  <c r="EE116" i="37" s="1"/>
  <c r="CS116" i="37"/>
  <c r="EF116" i="37" s="1"/>
  <c r="CT116" i="37"/>
  <c r="EG116" i="37" s="1"/>
  <c r="CU116" i="37"/>
  <c r="EH116" i="37" s="1"/>
  <c r="CV116" i="37"/>
  <c r="EI116" i="37" s="1"/>
  <c r="CW116" i="37"/>
  <c r="EJ116" i="37" s="1"/>
  <c r="CX116" i="37"/>
  <c r="EK116" i="37" s="1"/>
  <c r="CY116" i="37"/>
  <c r="EL116" i="37" s="1"/>
  <c r="CZ116" i="37"/>
  <c r="EM116" i="37" s="1"/>
  <c r="DA116" i="37"/>
  <c r="EN116" i="37" s="1"/>
  <c r="DB116" i="37"/>
  <c r="EO116" i="37" s="1"/>
  <c r="DC116" i="37"/>
  <c r="EP116" i="37" s="1"/>
  <c r="DD116" i="37"/>
  <c r="EQ116" i="37" s="1"/>
  <c r="DE116" i="37"/>
  <c r="DF116" i="37"/>
  <c r="DG116" i="37"/>
  <c r="DH116" i="37"/>
  <c r="DI116" i="37"/>
  <c r="DJ116" i="37"/>
  <c r="DK116" i="37"/>
  <c r="DL116" i="37"/>
  <c r="DM116" i="37"/>
  <c r="DN116" i="37"/>
  <c r="DO116" i="37"/>
  <c r="DP116" i="37"/>
  <c r="CE117" i="37"/>
  <c r="DR117" i="37" s="1"/>
  <c r="CI117" i="37"/>
  <c r="DV117" i="37" s="1"/>
  <c r="CJ117" i="37"/>
  <c r="DW117" i="37" s="1"/>
  <c r="CK117" i="37"/>
  <c r="DX117" i="37" s="1"/>
  <c r="CL117" i="37"/>
  <c r="DY117" i="37" s="1"/>
  <c r="CM117" i="37"/>
  <c r="DZ117" i="37" s="1"/>
  <c r="CN117" i="37"/>
  <c r="EA117" i="37" s="1"/>
  <c r="CO117" i="37"/>
  <c r="EB117" i="37" s="1"/>
  <c r="CP117" i="37"/>
  <c r="EC117" i="37" s="1"/>
  <c r="CQ117" i="37"/>
  <c r="ED117" i="37" s="1"/>
  <c r="CR117" i="37"/>
  <c r="EE117" i="37" s="1"/>
  <c r="CS117" i="37"/>
  <c r="EF117" i="37" s="1"/>
  <c r="CT117" i="37"/>
  <c r="EG117" i="37" s="1"/>
  <c r="CU117" i="37"/>
  <c r="EH117" i="37" s="1"/>
  <c r="CV117" i="37"/>
  <c r="EI117" i="37" s="1"/>
  <c r="CW117" i="37"/>
  <c r="EJ117" i="37" s="1"/>
  <c r="CX117" i="37"/>
  <c r="EK117" i="37" s="1"/>
  <c r="CY117" i="37"/>
  <c r="EL117" i="37" s="1"/>
  <c r="CZ117" i="37"/>
  <c r="EM117" i="37" s="1"/>
  <c r="DA117" i="37"/>
  <c r="EN117" i="37" s="1"/>
  <c r="DB117" i="37"/>
  <c r="EO117" i="37" s="1"/>
  <c r="DC117" i="37"/>
  <c r="EP117" i="37" s="1"/>
  <c r="DD117" i="37"/>
  <c r="EQ117" i="37" s="1"/>
  <c r="DE117" i="37"/>
  <c r="DF117" i="37"/>
  <c r="DG117" i="37"/>
  <c r="DH117" i="37"/>
  <c r="DI117" i="37"/>
  <c r="DJ117" i="37"/>
  <c r="DK117" i="37"/>
  <c r="DL117" i="37"/>
  <c r="DM117" i="37"/>
  <c r="DN117" i="37"/>
  <c r="DO117" i="37"/>
  <c r="DP117" i="37"/>
  <c r="CE118" i="37"/>
  <c r="DR118" i="37" s="1"/>
  <c r="CI118" i="37"/>
  <c r="DV118" i="37" s="1"/>
  <c r="CJ118" i="37"/>
  <c r="DW118" i="37" s="1"/>
  <c r="CK118" i="37"/>
  <c r="DX118" i="37" s="1"/>
  <c r="CL118" i="37"/>
  <c r="DY118" i="37" s="1"/>
  <c r="CM118" i="37"/>
  <c r="DZ118" i="37" s="1"/>
  <c r="CN118" i="37"/>
  <c r="EA118" i="37" s="1"/>
  <c r="CO118" i="37"/>
  <c r="EB118" i="37" s="1"/>
  <c r="CP118" i="37"/>
  <c r="EC118" i="37" s="1"/>
  <c r="CQ118" i="37"/>
  <c r="ED118" i="37" s="1"/>
  <c r="CR118" i="37"/>
  <c r="EE118" i="37" s="1"/>
  <c r="CS118" i="37"/>
  <c r="EF118" i="37" s="1"/>
  <c r="CT118" i="37"/>
  <c r="EG118" i="37" s="1"/>
  <c r="CU118" i="37"/>
  <c r="EH118" i="37" s="1"/>
  <c r="CV118" i="37"/>
  <c r="EI118" i="37" s="1"/>
  <c r="CW118" i="37"/>
  <c r="EJ118" i="37" s="1"/>
  <c r="CX118" i="37"/>
  <c r="EK118" i="37" s="1"/>
  <c r="CY118" i="37"/>
  <c r="EL118" i="37" s="1"/>
  <c r="CZ118" i="37"/>
  <c r="EM118" i="37" s="1"/>
  <c r="DA118" i="37"/>
  <c r="EN118" i="37" s="1"/>
  <c r="DB118" i="37"/>
  <c r="EO118" i="37" s="1"/>
  <c r="DC118" i="37"/>
  <c r="EP118" i="37" s="1"/>
  <c r="DD118" i="37"/>
  <c r="EQ118" i="37" s="1"/>
  <c r="DE118" i="37"/>
  <c r="DF118" i="37"/>
  <c r="DG118" i="37"/>
  <c r="DH118" i="37"/>
  <c r="DI118" i="37"/>
  <c r="DJ118" i="37"/>
  <c r="DK118" i="37"/>
  <c r="DL118" i="37"/>
  <c r="DM118" i="37"/>
  <c r="DN118" i="37"/>
  <c r="DO118" i="37"/>
  <c r="DP118" i="37"/>
  <c r="CE119" i="37"/>
  <c r="DR119" i="37" s="1"/>
  <c r="CI119" i="37"/>
  <c r="DV119" i="37" s="1"/>
  <c r="CJ119" i="37"/>
  <c r="DW119" i="37" s="1"/>
  <c r="CK119" i="37"/>
  <c r="DX119" i="37" s="1"/>
  <c r="CL119" i="37"/>
  <c r="DY119" i="37" s="1"/>
  <c r="CM119" i="37"/>
  <c r="DZ119" i="37" s="1"/>
  <c r="CN119" i="37"/>
  <c r="EA119" i="37" s="1"/>
  <c r="CO119" i="37"/>
  <c r="EB119" i="37" s="1"/>
  <c r="CP119" i="37"/>
  <c r="EC119" i="37" s="1"/>
  <c r="CQ119" i="37"/>
  <c r="ED119" i="37" s="1"/>
  <c r="CR119" i="37"/>
  <c r="EE119" i="37" s="1"/>
  <c r="CS119" i="37"/>
  <c r="EF119" i="37" s="1"/>
  <c r="CT119" i="37"/>
  <c r="EG119" i="37" s="1"/>
  <c r="CU119" i="37"/>
  <c r="EH119" i="37" s="1"/>
  <c r="CV119" i="37"/>
  <c r="EI119" i="37" s="1"/>
  <c r="CW119" i="37"/>
  <c r="EJ119" i="37" s="1"/>
  <c r="CX119" i="37"/>
  <c r="EK119" i="37" s="1"/>
  <c r="CY119" i="37"/>
  <c r="EL119" i="37" s="1"/>
  <c r="CZ119" i="37"/>
  <c r="EM119" i="37" s="1"/>
  <c r="DA119" i="37"/>
  <c r="EN119" i="37" s="1"/>
  <c r="DB119" i="37"/>
  <c r="EO119" i="37" s="1"/>
  <c r="DC119" i="37"/>
  <c r="EP119" i="37" s="1"/>
  <c r="DD119" i="37"/>
  <c r="EQ119" i="37" s="1"/>
  <c r="DE119" i="37"/>
  <c r="DF119" i="37"/>
  <c r="DG119" i="37"/>
  <c r="DH119" i="37"/>
  <c r="DI119" i="37"/>
  <c r="DJ119" i="37"/>
  <c r="DK119" i="37"/>
  <c r="DL119" i="37"/>
  <c r="DM119" i="37"/>
  <c r="DN119" i="37"/>
  <c r="DO119" i="37"/>
  <c r="DP119" i="37"/>
  <c r="CE120" i="37"/>
  <c r="DR120" i="37" s="1"/>
  <c r="CI120" i="37"/>
  <c r="DV120" i="37" s="1"/>
  <c r="CJ120" i="37"/>
  <c r="DW120" i="37" s="1"/>
  <c r="CK120" i="37"/>
  <c r="DX120" i="37" s="1"/>
  <c r="CL120" i="37"/>
  <c r="DY120" i="37" s="1"/>
  <c r="CM120" i="37"/>
  <c r="DZ120" i="37" s="1"/>
  <c r="CN120" i="37"/>
  <c r="EA120" i="37" s="1"/>
  <c r="CO120" i="37"/>
  <c r="EB120" i="37" s="1"/>
  <c r="CP120" i="37"/>
  <c r="EC120" i="37" s="1"/>
  <c r="CQ120" i="37"/>
  <c r="ED120" i="37" s="1"/>
  <c r="CR120" i="37"/>
  <c r="EE120" i="37" s="1"/>
  <c r="CS120" i="37"/>
  <c r="EF120" i="37" s="1"/>
  <c r="CT120" i="37"/>
  <c r="EG120" i="37" s="1"/>
  <c r="CU120" i="37"/>
  <c r="EH120" i="37" s="1"/>
  <c r="CV120" i="37"/>
  <c r="EI120" i="37" s="1"/>
  <c r="CW120" i="37"/>
  <c r="EJ120" i="37" s="1"/>
  <c r="CX120" i="37"/>
  <c r="EK120" i="37" s="1"/>
  <c r="CY120" i="37"/>
  <c r="EL120" i="37" s="1"/>
  <c r="CZ120" i="37"/>
  <c r="EM120" i="37" s="1"/>
  <c r="DA120" i="37"/>
  <c r="EN120" i="37" s="1"/>
  <c r="DB120" i="37"/>
  <c r="EO120" i="37" s="1"/>
  <c r="DC120" i="37"/>
  <c r="EP120" i="37" s="1"/>
  <c r="DD120" i="37"/>
  <c r="EQ120" i="37" s="1"/>
  <c r="DE120" i="37"/>
  <c r="DF120" i="37"/>
  <c r="DG120" i="37"/>
  <c r="DH120" i="37"/>
  <c r="DI120" i="37"/>
  <c r="DJ120" i="37"/>
  <c r="DK120" i="37"/>
  <c r="DL120" i="37"/>
  <c r="DM120" i="37"/>
  <c r="DN120" i="37"/>
  <c r="DO120" i="37"/>
  <c r="DP120" i="37"/>
  <c r="CE121" i="37"/>
  <c r="DR121" i="37" s="1"/>
  <c r="CI121" i="37"/>
  <c r="DV121" i="37" s="1"/>
  <c r="CJ121" i="37"/>
  <c r="DW121" i="37" s="1"/>
  <c r="CK121" i="37"/>
  <c r="DX121" i="37" s="1"/>
  <c r="CL121" i="37"/>
  <c r="DY121" i="37" s="1"/>
  <c r="CM121" i="37"/>
  <c r="DZ121" i="37" s="1"/>
  <c r="CN121" i="37"/>
  <c r="EA121" i="37" s="1"/>
  <c r="CO121" i="37"/>
  <c r="EB121" i="37" s="1"/>
  <c r="CP121" i="37"/>
  <c r="EC121" i="37" s="1"/>
  <c r="CQ121" i="37"/>
  <c r="ED121" i="37" s="1"/>
  <c r="CR121" i="37"/>
  <c r="EE121" i="37" s="1"/>
  <c r="CS121" i="37"/>
  <c r="EF121" i="37" s="1"/>
  <c r="CT121" i="37"/>
  <c r="EG121" i="37" s="1"/>
  <c r="CU121" i="37"/>
  <c r="EH121" i="37" s="1"/>
  <c r="CV121" i="37"/>
  <c r="EI121" i="37" s="1"/>
  <c r="CW121" i="37"/>
  <c r="EJ121" i="37" s="1"/>
  <c r="CX121" i="37"/>
  <c r="EK121" i="37" s="1"/>
  <c r="CY121" i="37"/>
  <c r="EL121" i="37" s="1"/>
  <c r="CZ121" i="37"/>
  <c r="EM121" i="37" s="1"/>
  <c r="DA121" i="37"/>
  <c r="EN121" i="37" s="1"/>
  <c r="DB121" i="37"/>
  <c r="EO121" i="37" s="1"/>
  <c r="DC121" i="37"/>
  <c r="EP121" i="37" s="1"/>
  <c r="DD121" i="37"/>
  <c r="EQ121" i="37" s="1"/>
  <c r="DE121" i="37"/>
  <c r="DF121" i="37"/>
  <c r="DG121" i="37"/>
  <c r="DH121" i="37"/>
  <c r="DI121" i="37"/>
  <c r="DJ121" i="37"/>
  <c r="DK121" i="37"/>
  <c r="DL121" i="37"/>
  <c r="DM121" i="37"/>
  <c r="DN121" i="37"/>
  <c r="DO121" i="37"/>
  <c r="DP121" i="37"/>
  <c r="CE122" i="37"/>
  <c r="DR122" i="37" s="1"/>
  <c r="CI122" i="37"/>
  <c r="DV122" i="37" s="1"/>
  <c r="CJ122" i="37"/>
  <c r="DW122" i="37" s="1"/>
  <c r="CK122" i="37"/>
  <c r="DX122" i="37" s="1"/>
  <c r="CL122" i="37"/>
  <c r="DY122" i="37" s="1"/>
  <c r="CM122" i="37"/>
  <c r="DZ122" i="37" s="1"/>
  <c r="CN122" i="37"/>
  <c r="EA122" i="37" s="1"/>
  <c r="CO122" i="37"/>
  <c r="EB122" i="37" s="1"/>
  <c r="CP122" i="37"/>
  <c r="EC122" i="37" s="1"/>
  <c r="CQ122" i="37"/>
  <c r="ED122" i="37" s="1"/>
  <c r="CR122" i="37"/>
  <c r="EE122" i="37" s="1"/>
  <c r="CS122" i="37"/>
  <c r="EF122" i="37" s="1"/>
  <c r="CT122" i="37"/>
  <c r="EG122" i="37" s="1"/>
  <c r="CU122" i="37"/>
  <c r="EH122" i="37" s="1"/>
  <c r="CV122" i="37"/>
  <c r="EI122" i="37" s="1"/>
  <c r="CW122" i="37"/>
  <c r="EJ122" i="37" s="1"/>
  <c r="CX122" i="37"/>
  <c r="EK122" i="37" s="1"/>
  <c r="CY122" i="37"/>
  <c r="EL122" i="37" s="1"/>
  <c r="CZ122" i="37"/>
  <c r="EM122" i="37" s="1"/>
  <c r="DA122" i="37"/>
  <c r="EN122" i="37" s="1"/>
  <c r="DB122" i="37"/>
  <c r="EO122" i="37" s="1"/>
  <c r="DC122" i="37"/>
  <c r="EP122" i="37" s="1"/>
  <c r="DD122" i="37"/>
  <c r="EQ122" i="37" s="1"/>
  <c r="DE122" i="37"/>
  <c r="DF122" i="37"/>
  <c r="DG122" i="37"/>
  <c r="DH122" i="37"/>
  <c r="DI122" i="37"/>
  <c r="DJ122" i="37"/>
  <c r="DK122" i="37"/>
  <c r="DL122" i="37"/>
  <c r="DM122" i="37"/>
  <c r="DN122" i="37"/>
  <c r="DO122" i="37"/>
  <c r="DP122" i="37"/>
  <c r="CE123" i="37"/>
  <c r="DR123" i="37" s="1"/>
  <c r="CI123" i="37"/>
  <c r="DV123" i="37" s="1"/>
  <c r="CJ123" i="37"/>
  <c r="DW123" i="37" s="1"/>
  <c r="CK123" i="37"/>
  <c r="DX123" i="37" s="1"/>
  <c r="CL123" i="37"/>
  <c r="DY123" i="37" s="1"/>
  <c r="CM123" i="37"/>
  <c r="DZ123" i="37" s="1"/>
  <c r="CN123" i="37"/>
  <c r="EA123" i="37" s="1"/>
  <c r="CO123" i="37"/>
  <c r="EB123" i="37" s="1"/>
  <c r="CP123" i="37"/>
  <c r="EC123" i="37" s="1"/>
  <c r="CQ123" i="37"/>
  <c r="ED123" i="37" s="1"/>
  <c r="CR123" i="37"/>
  <c r="EE123" i="37" s="1"/>
  <c r="CS123" i="37"/>
  <c r="EF123" i="37" s="1"/>
  <c r="CT123" i="37"/>
  <c r="EG123" i="37" s="1"/>
  <c r="CU123" i="37"/>
  <c r="EH123" i="37" s="1"/>
  <c r="CV123" i="37"/>
  <c r="EI123" i="37" s="1"/>
  <c r="CW123" i="37"/>
  <c r="EJ123" i="37" s="1"/>
  <c r="CX123" i="37"/>
  <c r="EK123" i="37" s="1"/>
  <c r="CY123" i="37"/>
  <c r="EL123" i="37" s="1"/>
  <c r="CZ123" i="37"/>
  <c r="EM123" i="37" s="1"/>
  <c r="DA123" i="37"/>
  <c r="EN123" i="37" s="1"/>
  <c r="DB123" i="37"/>
  <c r="EO123" i="37" s="1"/>
  <c r="DC123" i="37"/>
  <c r="EP123" i="37" s="1"/>
  <c r="DD123" i="37"/>
  <c r="EQ123" i="37" s="1"/>
  <c r="DE123" i="37"/>
  <c r="DF123" i="37"/>
  <c r="DG123" i="37"/>
  <c r="DH123" i="37"/>
  <c r="DI123" i="37"/>
  <c r="DJ123" i="37"/>
  <c r="DK123" i="37"/>
  <c r="DL123" i="37"/>
  <c r="DM123" i="37"/>
  <c r="DN123" i="37"/>
  <c r="DO123" i="37"/>
  <c r="DP123" i="37"/>
  <c r="CE124" i="37"/>
  <c r="DR124" i="37" s="1"/>
  <c r="CI124" i="37"/>
  <c r="DV124" i="37" s="1"/>
  <c r="CJ124" i="37"/>
  <c r="DW124" i="37" s="1"/>
  <c r="CK124" i="37"/>
  <c r="DX124" i="37" s="1"/>
  <c r="CL124" i="37"/>
  <c r="DY124" i="37" s="1"/>
  <c r="CM124" i="37"/>
  <c r="DZ124" i="37" s="1"/>
  <c r="CN124" i="37"/>
  <c r="EA124" i="37" s="1"/>
  <c r="CO124" i="37"/>
  <c r="EB124" i="37" s="1"/>
  <c r="CP124" i="37"/>
  <c r="EC124" i="37" s="1"/>
  <c r="CQ124" i="37"/>
  <c r="ED124" i="37" s="1"/>
  <c r="CR124" i="37"/>
  <c r="EE124" i="37" s="1"/>
  <c r="CS124" i="37"/>
  <c r="EF124" i="37" s="1"/>
  <c r="CT124" i="37"/>
  <c r="EG124" i="37" s="1"/>
  <c r="CU124" i="37"/>
  <c r="EH124" i="37" s="1"/>
  <c r="CV124" i="37"/>
  <c r="EI124" i="37" s="1"/>
  <c r="CW124" i="37"/>
  <c r="EJ124" i="37" s="1"/>
  <c r="CX124" i="37"/>
  <c r="EK124" i="37" s="1"/>
  <c r="CY124" i="37"/>
  <c r="EL124" i="37" s="1"/>
  <c r="CZ124" i="37"/>
  <c r="EM124" i="37" s="1"/>
  <c r="DA124" i="37"/>
  <c r="EN124" i="37" s="1"/>
  <c r="DB124" i="37"/>
  <c r="EO124" i="37" s="1"/>
  <c r="DC124" i="37"/>
  <c r="EP124" i="37" s="1"/>
  <c r="DD124" i="37"/>
  <c r="EQ124" i="37" s="1"/>
  <c r="DE124" i="37"/>
  <c r="DF124" i="37"/>
  <c r="DG124" i="37"/>
  <c r="DH124" i="37"/>
  <c r="DI124" i="37"/>
  <c r="DJ124" i="37"/>
  <c r="DK124" i="37"/>
  <c r="DL124" i="37"/>
  <c r="DM124" i="37"/>
  <c r="DN124" i="37"/>
  <c r="DO124" i="37"/>
  <c r="DP124" i="37"/>
  <c r="CE125" i="37"/>
  <c r="DR125" i="37" s="1"/>
  <c r="CI125" i="37"/>
  <c r="DV125" i="37" s="1"/>
  <c r="CJ125" i="37"/>
  <c r="DW125" i="37" s="1"/>
  <c r="CK125" i="37"/>
  <c r="DX125" i="37" s="1"/>
  <c r="CL125" i="37"/>
  <c r="DY125" i="37" s="1"/>
  <c r="CM125" i="37"/>
  <c r="DZ125" i="37" s="1"/>
  <c r="CN125" i="37"/>
  <c r="EA125" i="37" s="1"/>
  <c r="CO125" i="37"/>
  <c r="EB125" i="37" s="1"/>
  <c r="CP125" i="37"/>
  <c r="EC125" i="37" s="1"/>
  <c r="CQ125" i="37"/>
  <c r="ED125" i="37" s="1"/>
  <c r="CR125" i="37"/>
  <c r="EE125" i="37" s="1"/>
  <c r="CS125" i="37"/>
  <c r="EF125" i="37" s="1"/>
  <c r="CT125" i="37"/>
  <c r="EG125" i="37" s="1"/>
  <c r="CU125" i="37"/>
  <c r="EH125" i="37" s="1"/>
  <c r="CV125" i="37"/>
  <c r="EI125" i="37" s="1"/>
  <c r="CW125" i="37"/>
  <c r="CX125" i="37"/>
  <c r="EK125" i="37" s="1"/>
  <c r="CY125" i="37"/>
  <c r="EL125" i="37" s="1"/>
  <c r="CZ125" i="37"/>
  <c r="EM125" i="37" s="1"/>
  <c r="DA125" i="37"/>
  <c r="EN125" i="37" s="1"/>
  <c r="DB125" i="37"/>
  <c r="EO125" i="37" s="1"/>
  <c r="DC125" i="37"/>
  <c r="EP125" i="37" s="1"/>
  <c r="DD125" i="37"/>
  <c r="EQ125" i="37" s="1"/>
  <c r="DE125" i="37"/>
  <c r="DF125" i="37"/>
  <c r="DG125" i="37"/>
  <c r="DH125" i="37"/>
  <c r="DI125" i="37"/>
  <c r="DJ125" i="37"/>
  <c r="DK125" i="37"/>
  <c r="DL125" i="37"/>
  <c r="DM125" i="37"/>
  <c r="DN125" i="37"/>
  <c r="DO125" i="37"/>
  <c r="DP125" i="37"/>
  <c r="CE126" i="37"/>
  <c r="DR126" i="37" s="1"/>
  <c r="CI126" i="37"/>
  <c r="DV126" i="37" s="1"/>
  <c r="CJ126" i="37"/>
  <c r="DW126" i="37" s="1"/>
  <c r="CK126" i="37"/>
  <c r="DX126" i="37" s="1"/>
  <c r="CL126" i="37"/>
  <c r="DY126" i="37" s="1"/>
  <c r="CM126" i="37"/>
  <c r="DZ126" i="37" s="1"/>
  <c r="CN126" i="37"/>
  <c r="EA126" i="37" s="1"/>
  <c r="CO126" i="37"/>
  <c r="EB126" i="37" s="1"/>
  <c r="CP126" i="37"/>
  <c r="EC126" i="37" s="1"/>
  <c r="CQ126" i="37"/>
  <c r="ED126" i="37" s="1"/>
  <c r="CR126" i="37"/>
  <c r="EE126" i="37" s="1"/>
  <c r="CS126" i="37"/>
  <c r="EF126" i="37" s="1"/>
  <c r="CT126" i="37"/>
  <c r="EG126" i="37" s="1"/>
  <c r="CU126" i="37"/>
  <c r="EH126" i="37" s="1"/>
  <c r="CV126" i="37"/>
  <c r="EI126" i="37" s="1"/>
  <c r="CW126" i="37"/>
  <c r="EJ126" i="37" s="1"/>
  <c r="CX126" i="37"/>
  <c r="EK126" i="37" s="1"/>
  <c r="CY126" i="37"/>
  <c r="EL126" i="37" s="1"/>
  <c r="CZ126" i="37"/>
  <c r="EM126" i="37" s="1"/>
  <c r="DA126" i="37"/>
  <c r="EN126" i="37" s="1"/>
  <c r="DB126" i="37"/>
  <c r="EO126" i="37" s="1"/>
  <c r="DC126" i="37"/>
  <c r="EP126" i="37" s="1"/>
  <c r="DD126" i="37"/>
  <c r="EQ126" i="37" s="1"/>
  <c r="DE126" i="37"/>
  <c r="DF126" i="37"/>
  <c r="DG126" i="37"/>
  <c r="DH126" i="37"/>
  <c r="DI126" i="37"/>
  <c r="DJ126" i="37"/>
  <c r="DK126" i="37"/>
  <c r="DL126" i="37"/>
  <c r="DM126" i="37"/>
  <c r="DN126" i="37"/>
  <c r="DO126" i="37"/>
  <c r="DP126" i="37"/>
  <c r="CE127" i="37"/>
  <c r="DR127" i="37" s="1"/>
  <c r="CI127" i="37"/>
  <c r="DV127" i="37" s="1"/>
  <c r="CJ127" i="37"/>
  <c r="DW127" i="37" s="1"/>
  <c r="CK127" i="37"/>
  <c r="DX127" i="37" s="1"/>
  <c r="CL127" i="37"/>
  <c r="DY127" i="37" s="1"/>
  <c r="CM127" i="37"/>
  <c r="DZ127" i="37" s="1"/>
  <c r="CN127" i="37"/>
  <c r="EA127" i="37" s="1"/>
  <c r="CO127" i="37"/>
  <c r="EB127" i="37" s="1"/>
  <c r="CP127" i="37"/>
  <c r="EC127" i="37" s="1"/>
  <c r="CQ127" i="37"/>
  <c r="ED127" i="37" s="1"/>
  <c r="CR127" i="37"/>
  <c r="EE127" i="37" s="1"/>
  <c r="CS127" i="37"/>
  <c r="EF127" i="37" s="1"/>
  <c r="CT127" i="37"/>
  <c r="EG127" i="37" s="1"/>
  <c r="CU127" i="37"/>
  <c r="EH127" i="37" s="1"/>
  <c r="CV127" i="37"/>
  <c r="EI127" i="37" s="1"/>
  <c r="CW127" i="37"/>
  <c r="EJ127" i="37" s="1"/>
  <c r="CX127" i="37"/>
  <c r="EK127" i="37" s="1"/>
  <c r="CY127" i="37"/>
  <c r="EL127" i="37" s="1"/>
  <c r="CZ127" i="37"/>
  <c r="EM127" i="37" s="1"/>
  <c r="DA127" i="37"/>
  <c r="EN127" i="37" s="1"/>
  <c r="DB127" i="37"/>
  <c r="EO127" i="37" s="1"/>
  <c r="DC127" i="37"/>
  <c r="EP127" i="37" s="1"/>
  <c r="DD127" i="37"/>
  <c r="EQ127" i="37" s="1"/>
  <c r="DE127" i="37"/>
  <c r="DF127" i="37"/>
  <c r="DG127" i="37"/>
  <c r="DH127" i="37"/>
  <c r="DI127" i="37"/>
  <c r="DJ127" i="37"/>
  <c r="DK127" i="37"/>
  <c r="DL127" i="37"/>
  <c r="DM127" i="37"/>
  <c r="DN127" i="37"/>
  <c r="DO127" i="37"/>
  <c r="DP127" i="37"/>
  <c r="CE128" i="37"/>
  <c r="DR128" i="37" s="1"/>
  <c r="CI128" i="37"/>
  <c r="DV128" i="37" s="1"/>
  <c r="CJ128" i="37"/>
  <c r="DW128" i="37" s="1"/>
  <c r="CK128" i="37"/>
  <c r="DX128" i="37" s="1"/>
  <c r="CL128" i="37"/>
  <c r="DY128" i="37" s="1"/>
  <c r="CM128" i="37"/>
  <c r="DZ128" i="37" s="1"/>
  <c r="CN128" i="37"/>
  <c r="EA128" i="37" s="1"/>
  <c r="CO128" i="37"/>
  <c r="EB128" i="37" s="1"/>
  <c r="CP128" i="37"/>
  <c r="EC128" i="37" s="1"/>
  <c r="CQ128" i="37"/>
  <c r="ED128" i="37" s="1"/>
  <c r="CR128" i="37"/>
  <c r="EE128" i="37" s="1"/>
  <c r="CS128" i="37"/>
  <c r="EF128" i="37" s="1"/>
  <c r="CT128" i="37"/>
  <c r="EG128" i="37" s="1"/>
  <c r="CU128" i="37"/>
  <c r="EH128" i="37" s="1"/>
  <c r="CV128" i="37"/>
  <c r="EI128" i="37" s="1"/>
  <c r="CW128" i="37"/>
  <c r="EJ128" i="37" s="1"/>
  <c r="CX128" i="37"/>
  <c r="EK128" i="37" s="1"/>
  <c r="CY128" i="37"/>
  <c r="EL128" i="37" s="1"/>
  <c r="CZ128" i="37"/>
  <c r="EM128" i="37" s="1"/>
  <c r="DA128" i="37"/>
  <c r="EN128" i="37" s="1"/>
  <c r="DB128" i="37"/>
  <c r="EO128" i="37" s="1"/>
  <c r="DC128" i="37"/>
  <c r="EP128" i="37" s="1"/>
  <c r="DD128" i="37"/>
  <c r="EQ128" i="37" s="1"/>
  <c r="DE128" i="37"/>
  <c r="DF128" i="37"/>
  <c r="DG128" i="37"/>
  <c r="DH128" i="37"/>
  <c r="DI128" i="37"/>
  <c r="DJ128" i="37"/>
  <c r="DK128" i="37"/>
  <c r="DL128" i="37"/>
  <c r="DM128" i="37"/>
  <c r="DN128" i="37"/>
  <c r="DO128" i="37"/>
  <c r="DP128" i="37"/>
  <c r="CE129" i="37"/>
  <c r="DR129" i="37" s="1"/>
  <c r="CI129" i="37"/>
  <c r="DV129" i="37" s="1"/>
  <c r="CJ129" i="37"/>
  <c r="DW129" i="37" s="1"/>
  <c r="CK129" i="37"/>
  <c r="DX129" i="37" s="1"/>
  <c r="CL129" i="37"/>
  <c r="DY129" i="37" s="1"/>
  <c r="CM129" i="37"/>
  <c r="DZ129" i="37" s="1"/>
  <c r="CN129" i="37"/>
  <c r="EA129" i="37" s="1"/>
  <c r="CO129" i="37"/>
  <c r="EB129" i="37" s="1"/>
  <c r="CP129" i="37"/>
  <c r="EC129" i="37" s="1"/>
  <c r="CQ129" i="37"/>
  <c r="ED129" i="37" s="1"/>
  <c r="CR129" i="37"/>
  <c r="EE129" i="37" s="1"/>
  <c r="CS129" i="37"/>
  <c r="EF129" i="37" s="1"/>
  <c r="CT129" i="37"/>
  <c r="EG129" i="37" s="1"/>
  <c r="CU129" i="37"/>
  <c r="EH129" i="37" s="1"/>
  <c r="CV129" i="37"/>
  <c r="EI129" i="37" s="1"/>
  <c r="CW129" i="37"/>
  <c r="EJ129" i="37" s="1"/>
  <c r="CX129" i="37"/>
  <c r="EK129" i="37" s="1"/>
  <c r="CY129" i="37"/>
  <c r="EL129" i="37" s="1"/>
  <c r="CZ129" i="37"/>
  <c r="EM129" i="37" s="1"/>
  <c r="DA129" i="37"/>
  <c r="EN129" i="37" s="1"/>
  <c r="DB129" i="37"/>
  <c r="EO129" i="37" s="1"/>
  <c r="DC129" i="37"/>
  <c r="EP129" i="37" s="1"/>
  <c r="DD129" i="37"/>
  <c r="EQ129" i="37" s="1"/>
  <c r="DE129" i="37"/>
  <c r="DF129" i="37"/>
  <c r="DG129" i="37"/>
  <c r="DH129" i="37"/>
  <c r="DI129" i="37"/>
  <c r="DJ129" i="37"/>
  <c r="DK129" i="37"/>
  <c r="DL129" i="37"/>
  <c r="DM129" i="37"/>
  <c r="DN129" i="37"/>
  <c r="DO129" i="37"/>
  <c r="DP129" i="37"/>
  <c r="CE130" i="37"/>
  <c r="DR130" i="37" s="1"/>
  <c r="CI130" i="37"/>
  <c r="DV130" i="37" s="1"/>
  <c r="CJ130" i="37"/>
  <c r="DW130" i="37" s="1"/>
  <c r="CK130" i="37"/>
  <c r="DX130" i="37" s="1"/>
  <c r="CL130" i="37"/>
  <c r="DY130" i="37" s="1"/>
  <c r="CM130" i="37"/>
  <c r="DZ130" i="37" s="1"/>
  <c r="CN130" i="37"/>
  <c r="EA130" i="37" s="1"/>
  <c r="CO130" i="37"/>
  <c r="EB130" i="37" s="1"/>
  <c r="CP130" i="37"/>
  <c r="EC130" i="37" s="1"/>
  <c r="CQ130" i="37"/>
  <c r="ED130" i="37" s="1"/>
  <c r="CR130" i="37"/>
  <c r="EE130" i="37" s="1"/>
  <c r="CS130" i="37"/>
  <c r="EF130" i="37" s="1"/>
  <c r="CT130" i="37"/>
  <c r="EG130" i="37" s="1"/>
  <c r="CU130" i="37"/>
  <c r="EH130" i="37" s="1"/>
  <c r="CV130" i="37"/>
  <c r="EI130" i="37" s="1"/>
  <c r="CW130" i="37"/>
  <c r="EJ130" i="37" s="1"/>
  <c r="CX130" i="37"/>
  <c r="EK130" i="37" s="1"/>
  <c r="CY130" i="37"/>
  <c r="EL130" i="37" s="1"/>
  <c r="CZ130" i="37"/>
  <c r="EM130" i="37" s="1"/>
  <c r="DA130" i="37"/>
  <c r="EN130" i="37" s="1"/>
  <c r="DB130" i="37"/>
  <c r="EO130" i="37" s="1"/>
  <c r="DC130" i="37"/>
  <c r="EP130" i="37" s="1"/>
  <c r="DD130" i="37"/>
  <c r="EQ130" i="37" s="1"/>
  <c r="DE130" i="37"/>
  <c r="DF130" i="37"/>
  <c r="DG130" i="37"/>
  <c r="DH130" i="37"/>
  <c r="DI130" i="37"/>
  <c r="DJ130" i="37"/>
  <c r="DK130" i="37"/>
  <c r="DL130" i="37"/>
  <c r="DM130" i="37"/>
  <c r="DN130" i="37"/>
  <c r="DO130" i="37"/>
  <c r="DP130" i="37"/>
  <c r="CE131" i="37"/>
  <c r="DR131" i="37" s="1"/>
  <c r="CI131" i="37"/>
  <c r="DV131" i="37" s="1"/>
  <c r="CJ131" i="37"/>
  <c r="DW131" i="37" s="1"/>
  <c r="CK131" i="37"/>
  <c r="DX131" i="37" s="1"/>
  <c r="CL131" i="37"/>
  <c r="DY131" i="37" s="1"/>
  <c r="CM131" i="37"/>
  <c r="DZ131" i="37" s="1"/>
  <c r="CN131" i="37"/>
  <c r="EA131" i="37" s="1"/>
  <c r="CO131" i="37"/>
  <c r="EB131" i="37" s="1"/>
  <c r="CP131" i="37"/>
  <c r="EC131" i="37" s="1"/>
  <c r="CQ131" i="37"/>
  <c r="ED131" i="37" s="1"/>
  <c r="CR131" i="37"/>
  <c r="EE131" i="37" s="1"/>
  <c r="CS131" i="37"/>
  <c r="EF131" i="37" s="1"/>
  <c r="CT131" i="37"/>
  <c r="EG131" i="37" s="1"/>
  <c r="CU131" i="37"/>
  <c r="EH131" i="37" s="1"/>
  <c r="CV131" i="37"/>
  <c r="EI131" i="37" s="1"/>
  <c r="CW131" i="37"/>
  <c r="EJ131" i="37" s="1"/>
  <c r="CX131" i="37"/>
  <c r="EK131" i="37" s="1"/>
  <c r="CY131" i="37"/>
  <c r="EL131" i="37" s="1"/>
  <c r="CZ131" i="37"/>
  <c r="EM131" i="37" s="1"/>
  <c r="DA131" i="37"/>
  <c r="EN131" i="37" s="1"/>
  <c r="DB131" i="37"/>
  <c r="EO131" i="37" s="1"/>
  <c r="DC131" i="37"/>
  <c r="EP131" i="37" s="1"/>
  <c r="DD131" i="37"/>
  <c r="EQ131" i="37" s="1"/>
  <c r="DE131" i="37"/>
  <c r="DF131" i="37"/>
  <c r="DG131" i="37"/>
  <c r="DH131" i="37"/>
  <c r="DI131" i="37"/>
  <c r="DJ131" i="37"/>
  <c r="DK131" i="37"/>
  <c r="DL131" i="37"/>
  <c r="DM131" i="37"/>
  <c r="DN131" i="37"/>
  <c r="DO131" i="37"/>
  <c r="DP131" i="37"/>
  <c r="CE132" i="37"/>
  <c r="DR132" i="37" s="1"/>
  <c r="CI132" i="37"/>
  <c r="DV132" i="37" s="1"/>
  <c r="CJ132" i="37"/>
  <c r="DW132" i="37" s="1"/>
  <c r="CK132" i="37"/>
  <c r="DX132" i="37" s="1"/>
  <c r="CL132" i="37"/>
  <c r="DY132" i="37" s="1"/>
  <c r="CM132" i="37"/>
  <c r="DZ132" i="37" s="1"/>
  <c r="CN132" i="37"/>
  <c r="EA132" i="37" s="1"/>
  <c r="CO132" i="37"/>
  <c r="EB132" i="37" s="1"/>
  <c r="CP132" i="37"/>
  <c r="EC132" i="37" s="1"/>
  <c r="CQ132" i="37"/>
  <c r="ED132" i="37" s="1"/>
  <c r="CR132" i="37"/>
  <c r="EE132" i="37" s="1"/>
  <c r="CS132" i="37"/>
  <c r="EF132" i="37" s="1"/>
  <c r="CT132" i="37"/>
  <c r="EG132" i="37" s="1"/>
  <c r="CU132" i="37"/>
  <c r="EH132" i="37" s="1"/>
  <c r="CV132" i="37"/>
  <c r="EI132" i="37" s="1"/>
  <c r="CW132" i="37"/>
  <c r="EJ132" i="37" s="1"/>
  <c r="CX132" i="37"/>
  <c r="EK132" i="37" s="1"/>
  <c r="CY132" i="37"/>
  <c r="EL132" i="37" s="1"/>
  <c r="CZ132" i="37"/>
  <c r="EM132" i="37" s="1"/>
  <c r="DA132" i="37"/>
  <c r="EN132" i="37" s="1"/>
  <c r="DB132" i="37"/>
  <c r="EO132" i="37" s="1"/>
  <c r="DC132" i="37"/>
  <c r="EP132" i="37" s="1"/>
  <c r="DD132" i="37"/>
  <c r="EQ132" i="37" s="1"/>
  <c r="DE132" i="37"/>
  <c r="DF132" i="37"/>
  <c r="DG132" i="37"/>
  <c r="DH132" i="37"/>
  <c r="DI132" i="37"/>
  <c r="DJ132" i="37"/>
  <c r="DK132" i="37"/>
  <c r="DL132" i="37"/>
  <c r="DM132" i="37"/>
  <c r="DN132" i="37"/>
  <c r="DO132" i="37"/>
  <c r="DP132" i="37"/>
  <c r="CE133" i="37"/>
  <c r="DR133" i="37" s="1"/>
  <c r="CI133" i="37"/>
  <c r="DV133" i="37" s="1"/>
  <c r="CJ133" i="37"/>
  <c r="DW133" i="37" s="1"/>
  <c r="CK133" i="37"/>
  <c r="DX133" i="37" s="1"/>
  <c r="CL133" i="37"/>
  <c r="DY133" i="37" s="1"/>
  <c r="CM133" i="37"/>
  <c r="DZ133" i="37" s="1"/>
  <c r="CN133" i="37"/>
  <c r="EA133" i="37" s="1"/>
  <c r="CO133" i="37"/>
  <c r="EB133" i="37" s="1"/>
  <c r="CP133" i="37"/>
  <c r="EC133" i="37" s="1"/>
  <c r="CQ133" i="37"/>
  <c r="ED133" i="37" s="1"/>
  <c r="CR133" i="37"/>
  <c r="EE133" i="37" s="1"/>
  <c r="CS133" i="37"/>
  <c r="EF133" i="37" s="1"/>
  <c r="CT133" i="37"/>
  <c r="EG133" i="37" s="1"/>
  <c r="CU133" i="37"/>
  <c r="EH133" i="37" s="1"/>
  <c r="CV133" i="37"/>
  <c r="EI133" i="37" s="1"/>
  <c r="CW133" i="37"/>
  <c r="EJ133" i="37" s="1"/>
  <c r="CX133" i="37"/>
  <c r="EK133" i="37" s="1"/>
  <c r="CY133" i="37"/>
  <c r="EL133" i="37" s="1"/>
  <c r="CZ133" i="37"/>
  <c r="EM133" i="37" s="1"/>
  <c r="DA133" i="37"/>
  <c r="EN133" i="37" s="1"/>
  <c r="DB133" i="37"/>
  <c r="EO133" i="37" s="1"/>
  <c r="DC133" i="37"/>
  <c r="EP133" i="37" s="1"/>
  <c r="DD133" i="37"/>
  <c r="EQ133" i="37" s="1"/>
  <c r="DE133" i="37"/>
  <c r="DF133" i="37"/>
  <c r="DG133" i="37"/>
  <c r="DH133" i="37"/>
  <c r="DI133" i="37"/>
  <c r="DJ133" i="37"/>
  <c r="DK133" i="37"/>
  <c r="DL133" i="37"/>
  <c r="DM133" i="37"/>
  <c r="DN133" i="37"/>
  <c r="DO133" i="37"/>
  <c r="DP133" i="37"/>
  <c r="CE134" i="37"/>
  <c r="DR134" i="37" s="1"/>
  <c r="CI134" i="37"/>
  <c r="DV134" i="37" s="1"/>
  <c r="CJ134" i="37"/>
  <c r="DW134" i="37" s="1"/>
  <c r="CK134" i="37"/>
  <c r="DX134" i="37" s="1"/>
  <c r="CL134" i="37"/>
  <c r="DY134" i="37" s="1"/>
  <c r="CM134" i="37"/>
  <c r="DZ134" i="37" s="1"/>
  <c r="CN134" i="37"/>
  <c r="EA134" i="37" s="1"/>
  <c r="CO134" i="37"/>
  <c r="EB134" i="37" s="1"/>
  <c r="CP134" i="37"/>
  <c r="EC134" i="37" s="1"/>
  <c r="CQ134" i="37"/>
  <c r="ED134" i="37" s="1"/>
  <c r="CR134" i="37"/>
  <c r="EE134" i="37" s="1"/>
  <c r="CS134" i="37"/>
  <c r="EF134" i="37" s="1"/>
  <c r="CT134" i="37"/>
  <c r="EG134" i="37" s="1"/>
  <c r="CU134" i="37"/>
  <c r="EH134" i="37" s="1"/>
  <c r="CV134" i="37"/>
  <c r="EI134" i="37" s="1"/>
  <c r="CW134" i="37"/>
  <c r="EJ134" i="37" s="1"/>
  <c r="CX134" i="37"/>
  <c r="EK134" i="37" s="1"/>
  <c r="CY134" i="37"/>
  <c r="EL134" i="37" s="1"/>
  <c r="CZ134" i="37"/>
  <c r="EM134" i="37" s="1"/>
  <c r="DA134" i="37"/>
  <c r="EN134" i="37" s="1"/>
  <c r="DB134" i="37"/>
  <c r="EO134" i="37" s="1"/>
  <c r="DC134" i="37"/>
  <c r="EP134" i="37" s="1"/>
  <c r="DD134" i="37"/>
  <c r="EQ134" i="37" s="1"/>
  <c r="DE134" i="37"/>
  <c r="DF134" i="37"/>
  <c r="DG134" i="37"/>
  <c r="DH134" i="37"/>
  <c r="DI134" i="37"/>
  <c r="DJ134" i="37"/>
  <c r="DK134" i="37"/>
  <c r="DL134" i="37"/>
  <c r="DM134" i="37"/>
  <c r="DN134" i="37"/>
  <c r="DO134" i="37"/>
  <c r="DP134" i="37"/>
  <c r="CE135" i="37"/>
  <c r="DR135" i="37" s="1"/>
  <c r="CI135" i="37"/>
  <c r="DV135" i="37" s="1"/>
  <c r="CJ135" i="37"/>
  <c r="DW135" i="37" s="1"/>
  <c r="CK135" i="37"/>
  <c r="DX135" i="37" s="1"/>
  <c r="CL135" i="37"/>
  <c r="DY135" i="37" s="1"/>
  <c r="CM135" i="37"/>
  <c r="DZ135" i="37" s="1"/>
  <c r="CN135" i="37"/>
  <c r="EA135" i="37" s="1"/>
  <c r="CO135" i="37"/>
  <c r="EB135" i="37" s="1"/>
  <c r="CP135" i="37"/>
  <c r="EC135" i="37" s="1"/>
  <c r="CQ135" i="37"/>
  <c r="ED135" i="37" s="1"/>
  <c r="CR135" i="37"/>
  <c r="EE135" i="37" s="1"/>
  <c r="CS135" i="37"/>
  <c r="EF135" i="37" s="1"/>
  <c r="CT135" i="37"/>
  <c r="EG135" i="37" s="1"/>
  <c r="CU135" i="37"/>
  <c r="EH135" i="37" s="1"/>
  <c r="CV135" i="37"/>
  <c r="EI135" i="37" s="1"/>
  <c r="CW135" i="37"/>
  <c r="EJ135" i="37" s="1"/>
  <c r="CX135" i="37"/>
  <c r="EK135" i="37" s="1"/>
  <c r="CY135" i="37"/>
  <c r="EL135" i="37" s="1"/>
  <c r="CZ135" i="37"/>
  <c r="EM135" i="37" s="1"/>
  <c r="DA135" i="37"/>
  <c r="EN135" i="37" s="1"/>
  <c r="DB135" i="37"/>
  <c r="EO135" i="37" s="1"/>
  <c r="DC135" i="37"/>
  <c r="EP135" i="37" s="1"/>
  <c r="DD135" i="37"/>
  <c r="EQ135" i="37" s="1"/>
  <c r="DE135" i="37"/>
  <c r="DF135" i="37"/>
  <c r="DG135" i="37"/>
  <c r="DH135" i="37"/>
  <c r="DI135" i="37"/>
  <c r="DJ135" i="37"/>
  <c r="DK135" i="37"/>
  <c r="DL135" i="37"/>
  <c r="DM135" i="37"/>
  <c r="DN135" i="37"/>
  <c r="DO135" i="37"/>
  <c r="DP135" i="37"/>
  <c r="CE136" i="37"/>
  <c r="DR136" i="37" s="1"/>
  <c r="CI136" i="37"/>
  <c r="DV136" i="37" s="1"/>
  <c r="CJ136" i="37"/>
  <c r="DW136" i="37" s="1"/>
  <c r="CK136" i="37"/>
  <c r="DX136" i="37" s="1"/>
  <c r="CL136" i="37"/>
  <c r="DY136" i="37" s="1"/>
  <c r="CM136" i="37"/>
  <c r="DZ136" i="37" s="1"/>
  <c r="CN136" i="37"/>
  <c r="EA136" i="37" s="1"/>
  <c r="CO136" i="37"/>
  <c r="EB136" i="37" s="1"/>
  <c r="CP136" i="37"/>
  <c r="EC136" i="37" s="1"/>
  <c r="CQ136" i="37"/>
  <c r="ED136" i="37" s="1"/>
  <c r="CR136" i="37"/>
  <c r="EE136" i="37" s="1"/>
  <c r="CS136" i="37"/>
  <c r="EF136" i="37" s="1"/>
  <c r="CT136" i="37"/>
  <c r="EG136" i="37" s="1"/>
  <c r="CU136" i="37"/>
  <c r="EH136" i="37" s="1"/>
  <c r="CV136" i="37"/>
  <c r="EI136" i="37" s="1"/>
  <c r="CW136" i="37"/>
  <c r="EJ136" i="37" s="1"/>
  <c r="CX136" i="37"/>
  <c r="EK136" i="37" s="1"/>
  <c r="CY136" i="37"/>
  <c r="EL136" i="37" s="1"/>
  <c r="CZ136" i="37"/>
  <c r="EM136" i="37" s="1"/>
  <c r="DA136" i="37"/>
  <c r="EN136" i="37" s="1"/>
  <c r="DB136" i="37"/>
  <c r="EO136" i="37" s="1"/>
  <c r="DC136" i="37"/>
  <c r="EP136" i="37" s="1"/>
  <c r="DD136" i="37"/>
  <c r="EQ136" i="37" s="1"/>
  <c r="DE136" i="37"/>
  <c r="DF136" i="37"/>
  <c r="DG136" i="37"/>
  <c r="DH136" i="37"/>
  <c r="DI136" i="37"/>
  <c r="DJ136" i="37"/>
  <c r="DK136" i="37"/>
  <c r="DL136" i="37"/>
  <c r="DM136" i="37"/>
  <c r="DN136" i="37"/>
  <c r="DO136" i="37"/>
  <c r="DP136" i="37"/>
  <c r="CE137" i="37"/>
  <c r="DR137" i="37" s="1"/>
  <c r="CI137" i="37"/>
  <c r="DV137" i="37" s="1"/>
  <c r="CJ137" i="37"/>
  <c r="DW137" i="37" s="1"/>
  <c r="CK137" i="37"/>
  <c r="DX137" i="37" s="1"/>
  <c r="CL137" i="37"/>
  <c r="DY137" i="37" s="1"/>
  <c r="CM137" i="37"/>
  <c r="DZ137" i="37" s="1"/>
  <c r="CN137" i="37"/>
  <c r="EA137" i="37" s="1"/>
  <c r="CO137" i="37"/>
  <c r="EB137" i="37" s="1"/>
  <c r="CP137" i="37"/>
  <c r="EC137" i="37" s="1"/>
  <c r="CQ137" i="37"/>
  <c r="ED137" i="37" s="1"/>
  <c r="CR137" i="37"/>
  <c r="EE137" i="37" s="1"/>
  <c r="CS137" i="37"/>
  <c r="EF137" i="37" s="1"/>
  <c r="CT137" i="37"/>
  <c r="EG137" i="37" s="1"/>
  <c r="CU137" i="37"/>
  <c r="EH137" i="37" s="1"/>
  <c r="CV137" i="37"/>
  <c r="EI137" i="37" s="1"/>
  <c r="CW137" i="37"/>
  <c r="EJ137" i="37" s="1"/>
  <c r="CX137" i="37"/>
  <c r="EK137" i="37" s="1"/>
  <c r="CY137" i="37"/>
  <c r="EL137" i="37" s="1"/>
  <c r="CZ137" i="37"/>
  <c r="EM137" i="37" s="1"/>
  <c r="DA137" i="37"/>
  <c r="EN137" i="37" s="1"/>
  <c r="DB137" i="37"/>
  <c r="EO137" i="37" s="1"/>
  <c r="DC137" i="37"/>
  <c r="EP137" i="37" s="1"/>
  <c r="DD137" i="37"/>
  <c r="EQ137" i="37" s="1"/>
  <c r="DE137" i="37"/>
  <c r="DF137" i="37"/>
  <c r="DG137" i="37"/>
  <c r="DH137" i="37"/>
  <c r="DI137" i="37"/>
  <c r="DJ137" i="37"/>
  <c r="DK137" i="37"/>
  <c r="DL137" i="37"/>
  <c r="DM137" i="37"/>
  <c r="DN137" i="37"/>
  <c r="DO137" i="37"/>
  <c r="DP137" i="37"/>
  <c r="CE138" i="37"/>
  <c r="DR138" i="37" s="1"/>
  <c r="CI138" i="37"/>
  <c r="DV138" i="37" s="1"/>
  <c r="CJ138" i="37"/>
  <c r="DW138" i="37" s="1"/>
  <c r="CK138" i="37"/>
  <c r="DX138" i="37" s="1"/>
  <c r="CL138" i="37"/>
  <c r="DY138" i="37" s="1"/>
  <c r="CM138" i="37"/>
  <c r="DZ138" i="37" s="1"/>
  <c r="CN138" i="37"/>
  <c r="EA138" i="37" s="1"/>
  <c r="CO138" i="37"/>
  <c r="EB138" i="37" s="1"/>
  <c r="CP138" i="37"/>
  <c r="EC138" i="37" s="1"/>
  <c r="CQ138" i="37"/>
  <c r="ED138" i="37" s="1"/>
  <c r="CR138" i="37"/>
  <c r="CS138" i="37"/>
  <c r="EF138" i="37" s="1"/>
  <c r="CT138" i="37"/>
  <c r="EG138" i="37" s="1"/>
  <c r="CU138" i="37"/>
  <c r="EH138" i="37" s="1"/>
  <c r="CV138" i="37"/>
  <c r="EI138" i="37" s="1"/>
  <c r="CW138" i="37"/>
  <c r="EJ138" i="37" s="1"/>
  <c r="CX138" i="37"/>
  <c r="EK138" i="37" s="1"/>
  <c r="CY138" i="37"/>
  <c r="EL138" i="37" s="1"/>
  <c r="CZ138" i="37"/>
  <c r="DA138" i="37"/>
  <c r="EN138" i="37" s="1"/>
  <c r="DB138" i="37"/>
  <c r="EO138" i="37" s="1"/>
  <c r="DC138" i="37"/>
  <c r="EP138" i="37" s="1"/>
  <c r="DD138" i="37"/>
  <c r="EQ138" i="37" s="1"/>
  <c r="DE138" i="37"/>
  <c r="DF138" i="37"/>
  <c r="DG138" i="37"/>
  <c r="DH138" i="37"/>
  <c r="DI138" i="37"/>
  <c r="DJ138" i="37"/>
  <c r="DK138" i="37"/>
  <c r="DL138" i="37"/>
  <c r="DM138" i="37"/>
  <c r="DN138" i="37"/>
  <c r="DO138" i="37"/>
  <c r="DP138" i="37"/>
  <c r="CE139" i="37"/>
  <c r="DR139" i="37" s="1"/>
  <c r="CI139" i="37"/>
  <c r="DV139" i="37" s="1"/>
  <c r="CJ139" i="37"/>
  <c r="DW139" i="37" s="1"/>
  <c r="CK139" i="37"/>
  <c r="DX139" i="37" s="1"/>
  <c r="CL139" i="37"/>
  <c r="DY139" i="37" s="1"/>
  <c r="CM139" i="37"/>
  <c r="DZ139" i="37" s="1"/>
  <c r="CN139" i="37"/>
  <c r="EA139" i="37" s="1"/>
  <c r="CO139" i="37"/>
  <c r="EB139" i="37" s="1"/>
  <c r="CP139" i="37"/>
  <c r="EC139" i="37" s="1"/>
  <c r="CQ139" i="37"/>
  <c r="ED139" i="37" s="1"/>
  <c r="CR139" i="37"/>
  <c r="EE139" i="37" s="1"/>
  <c r="CS139" i="37"/>
  <c r="EF139" i="37" s="1"/>
  <c r="CT139" i="37"/>
  <c r="EG139" i="37" s="1"/>
  <c r="CU139" i="37"/>
  <c r="EH139" i="37" s="1"/>
  <c r="CV139" i="37"/>
  <c r="EI139" i="37" s="1"/>
  <c r="CW139" i="37"/>
  <c r="EJ139" i="37" s="1"/>
  <c r="CX139" i="37"/>
  <c r="EK139" i="37" s="1"/>
  <c r="CY139" i="37"/>
  <c r="EL139" i="37" s="1"/>
  <c r="CZ139" i="37"/>
  <c r="EM139" i="37" s="1"/>
  <c r="DA139" i="37"/>
  <c r="EN139" i="37" s="1"/>
  <c r="DB139" i="37"/>
  <c r="EO139" i="37" s="1"/>
  <c r="DC139" i="37"/>
  <c r="EP139" i="37" s="1"/>
  <c r="DD139" i="37"/>
  <c r="EQ139" i="37" s="1"/>
  <c r="DE139" i="37"/>
  <c r="DF139" i="37"/>
  <c r="DG139" i="37"/>
  <c r="DH139" i="37"/>
  <c r="DI139" i="37"/>
  <c r="DJ139" i="37"/>
  <c r="DK139" i="37"/>
  <c r="DL139" i="37"/>
  <c r="DM139" i="37"/>
  <c r="DN139" i="37"/>
  <c r="DO139" i="37"/>
  <c r="DP139" i="37"/>
  <c r="CE140" i="37"/>
  <c r="DR140" i="37" s="1"/>
  <c r="CI140" i="37"/>
  <c r="DV140" i="37" s="1"/>
  <c r="CJ140" i="37"/>
  <c r="DW140" i="37" s="1"/>
  <c r="CK140" i="37"/>
  <c r="DX140" i="37" s="1"/>
  <c r="CL140" i="37"/>
  <c r="DY140" i="37" s="1"/>
  <c r="CM140" i="37"/>
  <c r="DZ140" i="37" s="1"/>
  <c r="CN140" i="37"/>
  <c r="EA140" i="37" s="1"/>
  <c r="CO140" i="37"/>
  <c r="EB140" i="37" s="1"/>
  <c r="CP140" i="37"/>
  <c r="EC140" i="37" s="1"/>
  <c r="CQ140" i="37"/>
  <c r="ED140" i="37" s="1"/>
  <c r="CR140" i="37"/>
  <c r="EE140" i="37" s="1"/>
  <c r="CS140" i="37"/>
  <c r="EF140" i="37" s="1"/>
  <c r="CT140" i="37"/>
  <c r="EG140" i="37" s="1"/>
  <c r="CU140" i="37"/>
  <c r="EH140" i="37" s="1"/>
  <c r="CV140" i="37"/>
  <c r="EI140" i="37" s="1"/>
  <c r="CW140" i="37"/>
  <c r="EJ140" i="37" s="1"/>
  <c r="CX140" i="37"/>
  <c r="EK140" i="37" s="1"/>
  <c r="CY140" i="37"/>
  <c r="EL140" i="37" s="1"/>
  <c r="CZ140" i="37"/>
  <c r="EM140" i="37" s="1"/>
  <c r="DA140" i="37"/>
  <c r="EN140" i="37" s="1"/>
  <c r="DB140" i="37"/>
  <c r="EO140" i="37" s="1"/>
  <c r="DC140" i="37"/>
  <c r="EP140" i="37" s="1"/>
  <c r="DD140" i="37"/>
  <c r="EQ140" i="37" s="1"/>
  <c r="DE140" i="37"/>
  <c r="DF140" i="37"/>
  <c r="DG140" i="37"/>
  <c r="DH140" i="37"/>
  <c r="DI140" i="37"/>
  <c r="DJ140" i="37"/>
  <c r="DK140" i="37"/>
  <c r="DL140" i="37"/>
  <c r="DM140" i="37"/>
  <c r="DN140" i="37"/>
  <c r="DO140" i="37"/>
  <c r="DP140" i="37"/>
  <c r="CE141" i="37"/>
  <c r="DR141" i="37" s="1"/>
  <c r="CI141" i="37"/>
  <c r="DV141" i="37" s="1"/>
  <c r="CJ141" i="37"/>
  <c r="DW141" i="37" s="1"/>
  <c r="CK141" i="37"/>
  <c r="DX141" i="37" s="1"/>
  <c r="CL141" i="37"/>
  <c r="DY141" i="37" s="1"/>
  <c r="CM141" i="37"/>
  <c r="DZ141" i="37" s="1"/>
  <c r="CN141" i="37"/>
  <c r="EA141" i="37" s="1"/>
  <c r="CO141" i="37"/>
  <c r="EB141" i="37" s="1"/>
  <c r="CP141" i="37"/>
  <c r="EC141" i="37" s="1"/>
  <c r="CQ141" i="37"/>
  <c r="CR141" i="37"/>
  <c r="EE141" i="37" s="1"/>
  <c r="CS141" i="37"/>
  <c r="EF141" i="37" s="1"/>
  <c r="CT141" i="37"/>
  <c r="EG141" i="37" s="1"/>
  <c r="CU141" i="37"/>
  <c r="EH141" i="37" s="1"/>
  <c r="CV141" i="37"/>
  <c r="EI141" i="37" s="1"/>
  <c r="CW141" i="37"/>
  <c r="EJ141" i="37" s="1"/>
  <c r="CX141" i="37"/>
  <c r="EK141" i="37" s="1"/>
  <c r="CY141" i="37"/>
  <c r="CZ141" i="37"/>
  <c r="EM141" i="37" s="1"/>
  <c r="DA141" i="37"/>
  <c r="EN141" i="37" s="1"/>
  <c r="DB141" i="37"/>
  <c r="EO141" i="37" s="1"/>
  <c r="DC141" i="37"/>
  <c r="EP141" i="37" s="1"/>
  <c r="DD141" i="37"/>
  <c r="EQ141" i="37" s="1"/>
  <c r="DE141" i="37"/>
  <c r="DF141" i="37"/>
  <c r="DG141" i="37"/>
  <c r="DH141" i="37"/>
  <c r="DI141" i="37"/>
  <c r="DJ141" i="37"/>
  <c r="DK141" i="37"/>
  <c r="DL141" i="37"/>
  <c r="DM141" i="37"/>
  <c r="DN141" i="37"/>
  <c r="DO141" i="37"/>
  <c r="DP141" i="37"/>
  <c r="CE142" i="37"/>
  <c r="DR142" i="37" s="1"/>
  <c r="CI142" i="37"/>
  <c r="DV142" i="37" s="1"/>
  <c r="CJ142" i="37"/>
  <c r="DW142" i="37" s="1"/>
  <c r="CK142" i="37"/>
  <c r="DX142" i="37" s="1"/>
  <c r="CL142" i="37"/>
  <c r="DY142" i="37" s="1"/>
  <c r="CM142" i="37"/>
  <c r="DZ142" i="37" s="1"/>
  <c r="CN142" i="37"/>
  <c r="EA142" i="37" s="1"/>
  <c r="CO142" i="37"/>
  <c r="EB142" i="37" s="1"/>
  <c r="CP142" i="37"/>
  <c r="EC142" i="37" s="1"/>
  <c r="CQ142" i="37"/>
  <c r="ED142" i="37" s="1"/>
  <c r="CR142" i="37"/>
  <c r="EE142" i="37" s="1"/>
  <c r="CS142" i="37"/>
  <c r="EF142" i="37" s="1"/>
  <c r="CT142" i="37"/>
  <c r="EG142" i="37" s="1"/>
  <c r="CU142" i="37"/>
  <c r="EH142" i="37" s="1"/>
  <c r="CV142" i="37"/>
  <c r="CW142" i="37"/>
  <c r="EJ142" i="37" s="1"/>
  <c r="CX142" i="37"/>
  <c r="EK142" i="37" s="1"/>
  <c r="CY142" i="37"/>
  <c r="EL142" i="37" s="1"/>
  <c r="CZ142" i="37"/>
  <c r="EM142" i="37" s="1"/>
  <c r="DA142" i="37"/>
  <c r="EN142" i="37" s="1"/>
  <c r="DB142" i="37"/>
  <c r="EO142" i="37" s="1"/>
  <c r="DC142" i="37"/>
  <c r="EP142" i="37" s="1"/>
  <c r="DD142" i="37"/>
  <c r="DE142" i="37"/>
  <c r="DF142" i="37"/>
  <c r="DG142" i="37"/>
  <c r="DH142" i="37"/>
  <c r="DI142" i="37"/>
  <c r="DJ142" i="37"/>
  <c r="DK142" i="37"/>
  <c r="DL142" i="37"/>
  <c r="DM142" i="37"/>
  <c r="DN142" i="37"/>
  <c r="DO142" i="37"/>
  <c r="DP142" i="37"/>
  <c r="CE143" i="37"/>
  <c r="DR143" i="37" s="1"/>
  <c r="CI143" i="37"/>
  <c r="DV143" i="37" s="1"/>
  <c r="CJ143" i="37"/>
  <c r="DW143" i="37" s="1"/>
  <c r="CK143" i="37"/>
  <c r="DX143" i="37" s="1"/>
  <c r="CL143" i="37"/>
  <c r="DY143" i="37" s="1"/>
  <c r="CM143" i="37"/>
  <c r="DZ143" i="37" s="1"/>
  <c r="CN143" i="37"/>
  <c r="EA143" i="37" s="1"/>
  <c r="CO143" i="37"/>
  <c r="EB143" i="37" s="1"/>
  <c r="CP143" i="37"/>
  <c r="EC143" i="37" s="1"/>
  <c r="CQ143" i="37"/>
  <c r="ED143" i="37" s="1"/>
  <c r="CR143" i="37"/>
  <c r="EE143" i="37" s="1"/>
  <c r="CS143" i="37"/>
  <c r="EF143" i="37" s="1"/>
  <c r="CT143" i="37"/>
  <c r="EG143" i="37" s="1"/>
  <c r="CU143" i="37"/>
  <c r="EH143" i="37" s="1"/>
  <c r="CV143" i="37"/>
  <c r="EI143" i="37" s="1"/>
  <c r="CW143" i="37"/>
  <c r="EJ143" i="37" s="1"/>
  <c r="CX143" i="37"/>
  <c r="EK143" i="37" s="1"/>
  <c r="CY143" i="37"/>
  <c r="EL143" i="37" s="1"/>
  <c r="CZ143" i="37"/>
  <c r="EM143" i="37" s="1"/>
  <c r="DA143" i="37"/>
  <c r="EN143" i="37" s="1"/>
  <c r="DB143" i="37"/>
  <c r="EO143" i="37" s="1"/>
  <c r="DC143" i="37"/>
  <c r="EP143" i="37" s="1"/>
  <c r="DD143" i="37"/>
  <c r="EQ143" i="37" s="1"/>
  <c r="DE143" i="37"/>
  <c r="DF143" i="37"/>
  <c r="DG143" i="37"/>
  <c r="DH143" i="37"/>
  <c r="DI143" i="37"/>
  <c r="DJ143" i="37"/>
  <c r="DK143" i="37"/>
  <c r="DL143" i="37"/>
  <c r="DM143" i="37"/>
  <c r="DN143" i="37"/>
  <c r="DO143" i="37"/>
  <c r="DP143" i="37"/>
  <c r="CE144" i="37"/>
  <c r="DR144" i="37" s="1"/>
  <c r="CI144" i="37"/>
  <c r="DV144" i="37" s="1"/>
  <c r="CJ144" i="37"/>
  <c r="DW144" i="37" s="1"/>
  <c r="CK144" i="37"/>
  <c r="DX144" i="37" s="1"/>
  <c r="CL144" i="37"/>
  <c r="DY144" i="37" s="1"/>
  <c r="CM144" i="37"/>
  <c r="DZ144" i="37" s="1"/>
  <c r="CN144" i="37"/>
  <c r="EA144" i="37" s="1"/>
  <c r="CO144" i="37"/>
  <c r="EB144" i="37" s="1"/>
  <c r="CP144" i="37"/>
  <c r="CQ144" i="37"/>
  <c r="ED144" i="37" s="1"/>
  <c r="CR144" i="37"/>
  <c r="EE144" i="37" s="1"/>
  <c r="CS144" i="37"/>
  <c r="EF144" i="37" s="1"/>
  <c r="CT144" i="37"/>
  <c r="EG144" i="37" s="1"/>
  <c r="CU144" i="37"/>
  <c r="EH144" i="37" s="1"/>
  <c r="CV144" i="37"/>
  <c r="EI144" i="37" s="1"/>
  <c r="CW144" i="37"/>
  <c r="EJ144" i="37" s="1"/>
  <c r="CX144" i="37"/>
  <c r="EK144" i="37" s="1"/>
  <c r="CY144" i="37"/>
  <c r="EL144" i="37" s="1"/>
  <c r="CZ144" i="37"/>
  <c r="EM144" i="37" s="1"/>
  <c r="DA144" i="37"/>
  <c r="EN144" i="37" s="1"/>
  <c r="DB144" i="37"/>
  <c r="EO144" i="37" s="1"/>
  <c r="DC144" i="37"/>
  <c r="EP144" i="37" s="1"/>
  <c r="DD144" i="37"/>
  <c r="EQ144" i="37" s="1"/>
  <c r="DE144" i="37"/>
  <c r="DF144" i="37"/>
  <c r="DG144" i="37"/>
  <c r="DH144" i="37"/>
  <c r="DI144" i="37"/>
  <c r="DJ144" i="37"/>
  <c r="DK144" i="37"/>
  <c r="DL144" i="37"/>
  <c r="DM144" i="37"/>
  <c r="DN144" i="37"/>
  <c r="DO144" i="37"/>
  <c r="DP144" i="37"/>
  <c r="CE145" i="37"/>
  <c r="DR145" i="37" s="1"/>
  <c r="CI145" i="37"/>
  <c r="DV145" i="37" s="1"/>
  <c r="CJ145" i="37"/>
  <c r="DW145" i="37" s="1"/>
  <c r="CK145" i="37"/>
  <c r="DX145" i="37" s="1"/>
  <c r="CL145" i="37"/>
  <c r="CM145" i="37"/>
  <c r="DZ145" i="37" s="1"/>
  <c r="CN145" i="37"/>
  <c r="EA145" i="37" s="1"/>
  <c r="CO145" i="37"/>
  <c r="EB145" i="37" s="1"/>
  <c r="CP145" i="37"/>
  <c r="EC145" i="37" s="1"/>
  <c r="CQ145" i="37"/>
  <c r="ED145" i="37" s="1"/>
  <c r="CR145" i="37"/>
  <c r="EE145" i="37" s="1"/>
  <c r="CS145" i="37"/>
  <c r="EF145" i="37" s="1"/>
  <c r="CT145" i="37"/>
  <c r="CU145" i="37"/>
  <c r="EH145" i="37" s="1"/>
  <c r="CV145" i="37"/>
  <c r="EI145" i="37" s="1"/>
  <c r="CW145" i="37"/>
  <c r="EJ145" i="37" s="1"/>
  <c r="CX145" i="37"/>
  <c r="EK145" i="37" s="1"/>
  <c r="CY145" i="37"/>
  <c r="EL145" i="37" s="1"/>
  <c r="CZ145" i="37"/>
  <c r="EM145" i="37" s="1"/>
  <c r="DA145" i="37"/>
  <c r="DB145" i="37"/>
  <c r="DC145" i="37"/>
  <c r="EP145" i="37" s="1"/>
  <c r="DD145" i="37"/>
  <c r="EQ145" i="37" s="1"/>
  <c r="DE145" i="37"/>
  <c r="DF145" i="37"/>
  <c r="DG145" i="37"/>
  <c r="DH145" i="37"/>
  <c r="DI145" i="37"/>
  <c r="DJ145" i="37"/>
  <c r="DK145" i="37"/>
  <c r="DL145" i="37"/>
  <c r="DM145" i="37"/>
  <c r="DN145" i="37"/>
  <c r="DO145" i="37"/>
  <c r="DP145" i="37"/>
  <c r="CE146" i="37"/>
  <c r="DR146" i="37" s="1"/>
  <c r="CI146" i="37"/>
  <c r="CJ146" i="37"/>
  <c r="DW146" i="37" s="1"/>
  <c r="CK146" i="37"/>
  <c r="DX146" i="37" s="1"/>
  <c r="CL146" i="37"/>
  <c r="DY146" i="37" s="1"/>
  <c r="CM146" i="37"/>
  <c r="DZ146" i="37" s="1"/>
  <c r="CN146" i="37"/>
  <c r="EA146" i="37" s="1"/>
  <c r="CO146" i="37"/>
  <c r="EB146" i="37" s="1"/>
  <c r="CP146" i="37"/>
  <c r="EC146" i="37" s="1"/>
  <c r="CQ146" i="37"/>
  <c r="CR146" i="37"/>
  <c r="EE146" i="37" s="1"/>
  <c r="CS146" i="37"/>
  <c r="EF146" i="37" s="1"/>
  <c r="CT146" i="37"/>
  <c r="EG146" i="37" s="1"/>
  <c r="CU146" i="37"/>
  <c r="EH146" i="37" s="1"/>
  <c r="CV146" i="37"/>
  <c r="EI146" i="37" s="1"/>
  <c r="CW146" i="37"/>
  <c r="EJ146" i="37" s="1"/>
  <c r="CX146" i="37"/>
  <c r="CY146" i="37"/>
  <c r="CZ146" i="37"/>
  <c r="EM146" i="37" s="1"/>
  <c r="DA146" i="37"/>
  <c r="EN146" i="37" s="1"/>
  <c r="DB146" i="37"/>
  <c r="EO146" i="37" s="1"/>
  <c r="DC146" i="37"/>
  <c r="EP146" i="37" s="1"/>
  <c r="DD146" i="37"/>
  <c r="EQ146" i="37" s="1"/>
  <c r="DE146" i="37"/>
  <c r="DF146" i="37"/>
  <c r="DG146" i="37"/>
  <c r="DH146" i="37"/>
  <c r="DI146" i="37"/>
  <c r="DJ146" i="37"/>
  <c r="DK146" i="37"/>
  <c r="DL146" i="37"/>
  <c r="DM146" i="37"/>
  <c r="DN146" i="37"/>
  <c r="DO146" i="37"/>
  <c r="DP146" i="37"/>
  <c r="CE147" i="37"/>
  <c r="DR147" i="37" s="1"/>
  <c r="CI147" i="37"/>
  <c r="DV147" i="37" s="1"/>
  <c r="CJ147" i="37"/>
  <c r="DW147" i="37" s="1"/>
  <c r="CK147" i="37"/>
  <c r="DX147" i="37" s="1"/>
  <c r="CL147" i="37"/>
  <c r="DY147" i="37" s="1"/>
  <c r="CM147" i="37"/>
  <c r="CN147" i="37"/>
  <c r="CO147" i="37"/>
  <c r="EB147" i="37" s="1"/>
  <c r="CP147" i="37"/>
  <c r="EC147" i="37" s="1"/>
  <c r="CQ147" i="37"/>
  <c r="ED147" i="37" s="1"/>
  <c r="CR147" i="37"/>
  <c r="EE147" i="37" s="1"/>
  <c r="CS147" i="37"/>
  <c r="EF147" i="37" s="1"/>
  <c r="CT147" i="37"/>
  <c r="EG147" i="37" s="1"/>
  <c r="CU147" i="37"/>
  <c r="CV147" i="37"/>
  <c r="CW147" i="37"/>
  <c r="EJ147" i="37" s="1"/>
  <c r="CX147" i="37"/>
  <c r="EK147" i="37" s="1"/>
  <c r="CY147" i="37"/>
  <c r="EL147" i="37" s="1"/>
  <c r="CZ147" i="37"/>
  <c r="EM147" i="37" s="1"/>
  <c r="DA147" i="37"/>
  <c r="EN147" i="37" s="1"/>
  <c r="DB147" i="37"/>
  <c r="EO147" i="37" s="1"/>
  <c r="DC147" i="37"/>
  <c r="EP147" i="37" s="1"/>
  <c r="DD147" i="37"/>
  <c r="DE147" i="37"/>
  <c r="DF147" i="37"/>
  <c r="DG147" i="37"/>
  <c r="DH147" i="37"/>
  <c r="DI147" i="37"/>
  <c r="DJ147" i="37"/>
  <c r="DK147" i="37"/>
  <c r="DL147" i="37"/>
  <c r="DM147" i="37"/>
  <c r="DN147" i="37"/>
  <c r="DO147" i="37"/>
  <c r="DP147" i="37"/>
  <c r="CE148" i="37"/>
  <c r="DR148" i="37" s="1"/>
  <c r="CI148" i="37"/>
  <c r="DV148" i="37" s="1"/>
  <c r="CJ148" i="37"/>
  <c r="DW148" i="37" s="1"/>
  <c r="CK148" i="37"/>
  <c r="CL148" i="37"/>
  <c r="DY148" i="37" s="1"/>
  <c r="CM148" i="37"/>
  <c r="DZ148" i="37" s="1"/>
  <c r="CN148" i="37"/>
  <c r="EA148" i="37" s="1"/>
  <c r="CO148" i="37"/>
  <c r="EB148" i="37" s="1"/>
  <c r="CP148" i="37"/>
  <c r="EC148" i="37" s="1"/>
  <c r="CQ148" i="37"/>
  <c r="ED148" i="37" s="1"/>
  <c r="CR148" i="37"/>
  <c r="EE148" i="37" s="1"/>
  <c r="CS148" i="37"/>
  <c r="CT148" i="37"/>
  <c r="EG148" i="37" s="1"/>
  <c r="CU148" i="37"/>
  <c r="EH148" i="37" s="1"/>
  <c r="CV148" i="37"/>
  <c r="EI148" i="37" s="1"/>
  <c r="CW148" i="37"/>
  <c r="EJ148" i="37" s="1"/>
  <c r="CX148" i="37"/>
  <c r="EK148" i="37" s="1"/>
  <c r="CY148" i="37"/>
  <c r="EL148" i="37" s="1"/>
  <c r="CZ148" i="37"/>
  <c r="EM148" i="37" s="1"/>
  <c r="DA148" i="37"/>
  <c r="DB148" i="37"/>
  <c r="EO148" i="37" s="1"/>
  <c r="DC148" i="37"/>
  <c r="EP148" i="37" s="1"/>
  <c r="DD148" i="37"/>
  <c r="EQ148" i="37" s="1"/>
  <c r="DE148" i="37"/>
  <c r="DF148" i="37"/>
  <c r="DG148" i="37"/>
  <c r="DH148" i="37"/>
  <c r="DI148" i="37"/>
  <c r="DJ148" i="37"/>
  <c r="DK148" i="37"/>
  <c r="DL148" i="37"/>
  <c r="DM148" i="37"/>
  <c r="DN148" i="37"/>
  <c r="DO148" i="37"/>
  <c r="DP148" i="37"/>
  <c r="CE149" i="37"/>
  <c r="CI149" i="37"/>
  <c r="DV149" i="37" s="1"/>
  <c r="CJ149" i="37"/>
  <c r="DW149" i="37" s="1"/>
  <c r="CK149" i="37"/>
  <c r="DX149" i="37" s="1"/>
  <c r="CL149" i="37"/>
  <c r="DY149" i="37" s="1"/>
  <c r="CM149" i="37"/>
  <c r="DZ149" i="37" s="1"/>
  <c r="CN149" i="37"/>
  <c r="EA149" i="37" s="1"/>
  <c r="CO149" i="37"/>
  <c r="EB149" i="37" s="1"/>
  <c r="CP149" i="37"/>
  <c r="CQ149" i="37"/>
  <c r="ED149" i="37" s="1"/>
  <c r="CR149" i="37"/>
  <c r="EE149" i="37" s="1"/>
  <c r="CS149" i="37"/>
  <c r="EF149" i="37" s="1"/>
  <c r="CT149" i="37"/>
  <c r="EG149" i="37" s="1"/>
  <c r="CU149" i="37"/>
  <c r="EH149" i="37" s="1"/>
  <c r="CV149" i="37"/>
  <c r="EI149" i="37" s="1"/>
  <c r="CW149" i="37"/>
  <c r="EJ149" i="37" s="1"/>
  <c r="CX149" i="37"/>
  <c r="CY149" i="37"/>
  <c r="EL149" i="37" s="1"/>
  <c r="CZ149" i="37"/>
  <c r="EM149" i="37" s="1"/>
  <c r="DA149" i="37"/>
  <c r="EN149" i="37" s="1"/>
  <c r="DB149" i="37"/>
  <c r="EO149" i="37" s="1"/>
  <c r="DC149" i="37"/>
  <c r="EP149" i="37" s="1"/>
  <c r="DD149" i="37"/>
  <c r="EQ149" i="37" s="1"/>
  <c r="DE149" i="37"/>
  <c r="DF149" i="37"/>
  <c r="DG149" i="37"/>
  <c r="DH149" i="37"/>
  <c r="DI149" i="37"/>
  <c r="DJ149" i="37"/>
  <c r="DK149" i="37"/>
  <c r="DL149" i="37"/>
  <c r="DM149" i="37"/>
  <c r="DN149" i="37"/>
  <c r="DO149" i="37"/>
  <c r="DP149" i="37"/>
  <c r="CE150" i="37"/>
  <c r="DR150" i="37" s="1"/>
  <c r="CI150" i="37"/>
  <c r="DV150" i="37" s="1"/>
  <c r="CJ150" i="37"/>
  <c r="DW150" i="37" s="1"/>
  <c r="CK150" i="37"/>
  <c r="DX150" i="37" s="1"/>
  <c r="CL150" i="37"/>
  <c r="DY150" i="37" s="1"/>
  <c r="CM150" i="37"/>
  <c r="CN150" i="37"/>
  <c r="EA150" i="37" s="1"/>
  <c r="CO150" i="37"/>
  <c r="EB150" i="37" s="1"/>
  <c r="CP150" i="37"/>
  <c r="EC150" i="37" s="1"/>
  <c r="CQ150" i="37"/>
  <c r="ED150" i="37" s="1"/>
  <c r="CR150" i="37"/>
  <c r="EE150" i="37" s="1"/>
  <c r="CS150" i="37"/>
  <c r="EF150" i="37" s="1"/>
  <c r="CT150" i="37"/>
  <c r="CU150" i="37"/>
  <c r="CV150" i="37"/>
  <c r="EI150" i="37" s="1"/>
  <c r="CW150" i="37"/>
  <c r="EJ150" i="37" s="1"/>
  <c r="CX150" i="37"/>
  <c r="EK150" i="37" s="1"/>
  <c r="CY150" i="37"/>
  <c r="EL150" i="37" s="1"/>
  <c r="CZ150" i="37"/>
  <c r="EM150" i="37" s="1"/>
  <c r="DA150" i="37"/>
  <c r="EN150" i="37" s="1"/>
  <c r="DB150" i="37"/>
  <c r="EO150" i="37" s="1"/>
  <c r="DC150" i="37"/>
  <c r="DD150" i="37"/>
  <c r="EQ150" i="37" s="1"/>
  <c r="DE150" i="37"/>
  <c r="DF150" i="37"/>
  <c r="DG150" i="37"/>
  <c r="DH150" i="37"/>
  <c r="DI150" i="37"/>
  <c r="DJ150" i="37"/>
  <c r="DK150" i="37"/>
  <c r="DL150" i="37"/>
  <c r="DM150" i="37"/>
  <c r="DN150" i="37"/>
  <c r="DO150" i="37"/>
  <c r="DP150" i="37"/>
  <c r="CE151" i="37"/>
  <c r="DR151" i="37" s="1"/>
  <c r="CI151" i="37"/>
  <c r="DV151" i="37" s="1"/>
  <c r="CJ151" i="37"/>
  <c r="CK151" i="37"/>
  <c r="DX151" i="37" s="1"/>
  <c r="CL151" i="37"/>
  <c r="DY151" i="37" s="1"/>
  <c r="CM151" i="37"/>
  <c r="DZ151" i="37" s="1"/>
  <c r="CN151" i="37"/>
  <c r="EA151" i="37" s="1"/>
  <c r="CO151" i="37"/>
  <c r="EB151" i="37" s="1"/>
  <c r="CP151" i="37"/>
  <c r="EC151" i="37" s="1"/>
  <c r="CQ151" i="37"/>
  <c r="ED151" i="37" s="1"/>
  <c r="CR151" i="37"/>
  <c r="CS151" i="37"/>
  <c r="EF151" i="37" s="1"/>
  <c r="CT151" i="37"/>
  <c r="EG151" i="37" s="1"/>
  <c r="CU151" i="37"/>
  <c r="EH151" i="37" s="1"/>
  <c r="CV151" i="37"/>
  <c r="EI151" i="37" s="1"/>
  <c r="CW151" i="37"/>
  <c r="EJ151" i="37" s="1"/>
  <c r="CX151" i="37"/>
  <c r="EK151" i="37" s="1"/>
  <c r="CY151" i="37"/>
  <c r="EL151" i="37" s="1"/>
  <c r="CZ151" i="37"/>
  <c r="DA151" i="37"/>
  <c r="EN151" i="37" s="1"/>
  <c r="DB151" i="37"/>
  <c r="EO151" i="37" s="1"/>
  <c r="DC151" i="37"/>
  <c r="EP151" i="37" s="1"/>
  <c r="DD151" i="37"/>
  <c r="EQ151" i="37" s="1"/>
  <c r="DE151" i="37"/>
  <c r="DF151" i="37"/>
  <c r="DG151" i="37"/>
  <c r="DH151" i="37"/>
  <c r="DI151" i="37"/>
  <c r="DJ151" i="37"/>
  <c r="DK151" i="37"/>
  <c r="DL151" i="37"/>
  <c r="DM151" i="37"/>
  <c r="DN151" i="37"/>
  <c r="DO151" i="37"/>
  <c r="DP151" i="37"/>
  <c r="CE152" i="37"/>
  <c r="DR152" i="37" s="1"/>
  <c r="CI152" i="37"/>
  <c r="DV152" i="37" s="1"/>
  <c r="CJ152" i="37"/>
  <c r="DW152" i="37" s="1"/>
  <c r="CK152" i="37"/>
  <c r="DX152" i="37" s="1"/>
  <c r="CL152" i="37"/>
  <c r="DY152" i="37" s="1"/>
  <c r="CM152" i="37"/>
  <c r="DZ152" i="37" s="1"/>
  <c r="CN152" i="37"/>
  <c r="EA152" i="37" s="1"/>
  <c r="CO152" i="37"/>
  <c r="CP152" i="37"/>
  <c r="EC152" i="37" s="1"/>
  <c r="CQ152" i="37"/>
  <c r="ED152" i="37" s="1"/>
  <c r="CR152" i="37"/>
  <c r="EE152" i="37" s="1"/>
  <c r="CS152" i="37"/>
  <c r="EF152" i="37" s="1"/>
  <c r="CT152" i="37"/>
  <c r="EG152" i="37" s="1"/>
  <c r="CU152" i="37"/>
  <c r="EH152" i="37" s="1"/>
  <c r="CV152" i="37"/>
  <c r="CW152" i="37"/>
  <c r="CX152" i="37"/>
  <c r="EK152" i="37" s="1"/>
  <c r="CY152" i="37"/>
  <c r="EL152" i="37" s="1"/>
  <c r="CZ152" i="37"/>
  <c r="EM152" i="37" s="1"/>
  <c r="DA152" i="37"/>
  <c r="EN152" i="37" s="1"/>
  <c r="DB152" i="37"/>
  <c r="EO152" i="37" s="1"/>
  <c r="DC152" i="37"/>
  <c r="EP152" i="37" s="1"/>
  <c r="DD152" i="37"/>
  <c r="EQ152" i="37" s="1"/>
  <c r="DE152" i="37"/>
  <c r="DF152" i="37"/>
  <c r="DG152" i="37"/>
  <c r="DH152" i="37"/>
  <c r="DI152" i="37"/>
  <c r="DJ152" i="37"/>
  <c r="DK152" i="37"/>
  <c r="DL152" i="37"/>
  <c r="DM152" i="37"/>
  <c r="DN152" i="37"/>
  <c r="DO152" i="37"/>
  <c r="DP152" i="37"/>
  <c r="CE153" i="37"/>
  <c r="DR153" i="37" s="1"/>
  <c r="CI153" i="37"/>
  <c r="DV153" i="37" s="1"/>
  <c r="CJ153" i="37"/>
  <c r="DW153" i="37" s="1"/>
  <c r="CK153" i="37"/>
  <c r="DX153" i="37" s="1"/>
  <c r="CL153" i="37"/>
  <c r="CM153" i="37"/>
  <c r="DZ153" i="37" s="1"/>
  <c r="CN153" i="37"/>
  <c r="EA153" i="37" s="1"/>
  <c r="CO153" i="37"/>
  <c r="EB153" i="37" s="1"/>
  <c r="CP153" i="37"/>
  <c r="EC153" i="37" s="1"/>
  <c r="CQ153" i="37"/>
  <c r="ED153" i="37" s="1"/>
  <c r="CR153" i="37"/>
  <c r="EE153" i="37" s="1"/>
  <c r="CS153" i="37"/>
  <c r="CT153" i="37"/>
  <c r="CU153" i="37"/>
  <c r="EH153" i="37" s="1"/>
  <c r="CV153" i="37"/>
  <c r="EI153" i="37" s="1"/>
  <c r="CW153" i="37"/>
  <c r="EJ153" i="37" s="1"/>
  <c r="CX153" i="37"/>
  <c r="EK153" i="37" s="1"/>
  <c r="CY153" i="37"/>
  <c r="EL153" i="37" s="1"/>
  <c r="CZ153" i="37"/>
  <c r="EM153" i="37" s="1"/>
  <c r="DA153" i="37"/>
  <c r="DB153" i="37"/>
  <c r="DC153" i="37"/>
  <c r="EP153" i="37" s="1"/>
  <c r="DD153" i="37"/>
  <c r="EQ153" i="37" s="1"/>
  <c r="DE153" i="37"/>
  <c r="DF153" i="37"/>
  <c r="DG153" i="37"/>
  <c r="DH153" i="37"/>
  <c r="DI153" i="37"/>
  <c r="DJ153" i="37"/>
  <c r="DK153" i="37"/>
  <c r="DL153" i="37"/>
  <c r="DM153" i="37"/>
  <c r="DN153" i="37"/>
  <c r="DO153" i="37"/>
  <c r="DP153" i="37"/>
  <c r="CE154" i="37"/>
  <c r="DR154" i="37" s="1"/>
  <c r="CI154" i="37"/>
  <c r="CJ154" i="37"/>
  <c r="DW154" i="37" s="1"/>
  <c r="CK154" i="37"/>
  <c r="DX154" i="37" s="1"/>
  <c r="CL154" i="37"/>
  <c r="DY154" i="37" s="1"/>
  <c r="CM154" i="37"/>
  <c r="DZ154" i="37" s="1"/>
  <c r="CN154" i="37"/>
  <c r="EA154" i="37" s="1"/>
  <c r="CO154" i="37"/>
  <c r="EB154" i="37" s="1"/>
  <c r="CP154" i="37"/>
  <c r="EC154" i="37" s="1"/>
  <c r="CQ154" i="37"/>
  <c r="CR154" i="37"/>
  <c r="EE154" i="37" s="1"/>
  <c r="CS154" i="37"/>
  <c r="EF154" i="37" s="1"/>
  <c r="CT154" i="37"/>
  <c r="EG154" i="37" s="1"/>
  <c r="CU154" i="37"/>
  <c r="EH154" i="37" s="1"/>
  <c r="CV154" i="37"/>
  <c r="EI154" i="37" s="1"/>
  <c r="CW154" i="37"/>
  <c r="EJ154" i="37" s="1"/>
  <c r="CX154" i="37"/>
  <c r="CY154" i="37"/>
  <c r="CZ154" i="37"/>
  <c r="EM154" i="37" s="1"/>
  <c r="DA154" i="37"/>
  <c r="EN154" i="37" s="1"/>
  <c r="DB154" i="37"/>
  <c r="EO154" i="37" s="1"/>
  <c r="DC154" i="37"/>
  <c r="EP154" i="37" s="1"/>
  <c r="DD154" i="37"/>
  <c r="EQ154" i="37" s="1"/>
  <c r="DE154" i="37"/>
  <c r="DF154" i="37"/>
  <c r="DG154" i="37"/>
  <c r="DH154" i="37"/>
  <c r="DI154" i="37"/>
  <c r="DJ154" i="37"/>
  <c r="DK154" i="37"/>
  <c r="DL154" i="37"/>
  <c r="DM154" i="37"/>
  <c r="DN154" i="37"/>
  <c r="DO154" i="37"/>
  <c r="DP154" i="37"/>
  <c r="CE155" i="37"/>
  <c r="DR155" i="37" s="1"/>
  <c r="CI155" i="37"/>
  <c r="DV155" i="37" s="1"/>
  <c r="CJ155" i="37"/>
  <c r="DW155" i="37" s="1"/>
  <c r="CK155" i="37"/>
  <c r="DX155" i="37" s="1"/>
  <c r="CL155" i="37"/>
  <c r="DY155" i="37" s="1"/>
  <c r="CM155" i="37"/>
  <c r="DZ155" i="37" s="1"/>
  <c r="CN155" i="37"/>
  <c r="CO155" i="37"/>
  <c r="EB155" i="37" s="1"/>
  <c r="CP155" i="37"/>
  <c r="EC155" i="37" s="1"/>
  <c r="CQ155" i="37"/>
  <c r="ED155" i="37" s="1"/>
  <c r="CR155" i="37"/>
  <c r="EE155" i="37" s="1"/>
  <c r="CS155" i="37"/>
  <c r="EF155" i="37" s="1"/>
  <c r="CT155" i="37"/>
  <c r="EG155" i="37" s="1"/>
  <c r="CU155" i="37"/>
  <c r="EH155" i="37" s="1"/>
  <c r="CV155" i="37"/>
  <c r="CW155" i="37"/>
  <c r="EJ155" i="37" s="1"/>
  <c r="CX155" i="37"/>
  <c r="EK155" i="37" s="1"/>
  <c r="CY155" i="37"/>
  <c r="EL155" i="37" s="1"/>
  <c r="CZ155" i="37"/>
  <c r="EM155" i="37" s="1"/>
  <c r="DA155" i="37"/>
  <c r="EN155" i="37" s="1"/>
  <c r="DB155" i="37"/>
  <c r="EO155" i="37" s="1"/>
  <c r="DC155" i="37"/>
  <c r="EP155" i="37" s="1"/>
  <c r="DD155" i="37"/>
  <c r="DE155" i="37"/>
  <c r="DF155" i="37"/>
  <c r="DG155" i="37"/>
  <c r="DH155" i="37"/>
  <c r="DI155" i="37"/>
  <c r="DJ155" i="37"/>
  <c r="DK155" i="37"/>
  <c r="DL155" i="37"/>
  <c r="DM155" i="37"/>
  <c r="DN155" i="37"/>
  <c r="DO155" i="37"/>
  <c r="DP155" i="37"/>
  <c r="CE156" i="37"/>
  <c r="DR156" i="37" s="1"/>
  <c r="CI156" i="37"/>
  <c r="DV156" i="37" s="1"/>
  <c r="CJ156" i="37"/>
  <c r="DW156" i="37" s="1"/>
  <c r="CK156" i="37"/>
  <c r="CL156" i="37"/>
  <c r="DY156" i="37" s="1"/>
  <c r="CM156" i="37"/>
  <c r="DZ156" i="37" s="1"/>
  <c r="CN156" i="37"/>
  <c r="EA156" i="37" s="1"/>
  <c r="CO156" i="37"/>
  <c r="EB156" i="37" s="1"/>
  <c r="CP156" i="37"/>
  <c r="EC156" i="37" s="1"/>
  <c r="CQ156" i="37"/>
  <c r="ED156" i="37" s="1"/>
  <c r="CR156" i="37"/>
  <c r="EE156" i="37" s="1"/>
  <c r="CS156" i="37"/>
  <c r="CT156" i="37"/>
  <c r="EG156" i="37" s="1"/>
  <c r="CU156" i="37"/>
  <c r="EH156" i="37" s="1"/>
  <c r="CV156" i="37"/>
  <c r="EI156" i="37" s="1"/>
  <c r="CW156" i="37"/>
  <c r="EJ156" i="37" s="1"/>
  <c r="CX156" i="37"/>
  <c r="EK156" i="37" s="1"/>
  <c r="CY156" i="37"/>
  <c r="EL156" i="37" s="1"/>
  <c r="CZ156" i="37"/>
  <c r="EM156" i="37" s="1"/>
  <c r="DA156" i="37"/>
  <c r="DB156" i="37"/>
  <c r="EO156" i="37" s="1"/>
  <c r="DC156" i="37"/>
  <c r="EP156" i="37" s="1"/>
  <c r="DD156" i="37"/>
  <c r="EQ156" i="37" s="1"/>
  <c r="DE156" i="37"/>
  <c r="DF156" i="37"/>
  <c r="DG156" i="37"/>
  <c r="DH156" i="37"/>
  <c r="DI156" i="37"/>
  <c r="DJ156" i="37"/>
  <c r="DK156" i="37"/>
  <c r="DL156" i="37"/>
  <c r="DM156" i="37"/>
  <c r="DN156" i="37"/>
  <c r="DO156" i="37"/>
  <c r="DP156" i="37"/>
  <c r="CE157" i="37"/>
  <c r="CI157" i="37"/>
  <c r="DV157" i="37" s="1"/>
  <c r="CJ157" i="37"/>
  <c r="DW157" i="37" s="1"/>
  <c r="CK157" i="37"/>
  <c r="DX157" i="37" s="1"/>
  <c r="CL157" i="37"/>
  <c r="DY157" i="37" s="1"/>
  <c r="CM157" i="37"/>
  <c r="DZ157" i="37" s="1"/>
  <c r="CN157" i="37"/>
  <c r="EA157" i="37" s="1"/>
  <c r="CO157" i="37"/>
  <c r="EB157" i="37" s="1"/>
  <c r="CP157" i="37"/>
  <c r="CQ157" i="37"/>
  <c r="ED157" i="37" s="1"/>
  <c r="CR157" i="37"/>
  <c r="EE157" i="37" s="1"/>
  <c r="CS157" i="37"/>
  <c r="EF157" i="37" s="1"/>
  <c r="CT157" i="37"/>
  <c r="EG157" i="37" s="1"/>
  <c r="CU157" i="37"/>
  <c r="EH157" i="37" s="1"/>
  <c r="CV157" i="37"/>
  <c r="EI157" i="37" s="1"/>
  <c r="CW157" i="37"/>
  <c r="EJ157" i="37" s="1"/>
  <c r="CX157" i="37"/>
  <c r="CY157" i="37"/>
  <c r="EL157" i="37" s="1"/>
  <c r="CZ157" i="37"/>
  <c r="EM157" i="37" s="1"/>
  <c r="DA157" i="37"/>
  <c r="EN157" i="37" s="1"/>
  <c r="DB157" i="37"/>
  <c r="EO157" i="37" s="1"/>
  <c r="DC157" i="37"/>
  <c r="EP157" i="37" s="1"/>
  <c r="DD157" i="37"/>
  <c r="EQ157" i="37" s="1"/>
  <c r="DE157" i="37"/>
  <c r="DF157" i="37"/>
  <c r="DG157" i="37"/>
  <c r="DH157" i="37"/>
  <c r="DI157" i="37"/>
  <c r="DJ157" i="37"/>
  <c r="DK157" i="37"/>
  <c r="DL157" i="37"/>
  <c r="DM157" i="37"/>
  <c r="DN157" i="37"/>
  <c r="DO157" i="37"/>
  <c r="DP157" i="37"/>
  <c r="CE158" i="37"/>
  <c r="DR158" i="37" s="1"/>
  <c r="CI158" i="37"/>
  <c r="DV158" i="37" s="1"/>
  <c r="CJ158" i="37"/>
  <c r="DW158" i="37" s="1"/>
  <c r="CK158" i="37"/>
  <c r="DX158" i="37" s="1"/>
  <c r="CL158" i="37"/>
  <c r="DY158" i="37" s="1"/>
  <c r="CM158" i="37"/>
  <c r="CN158" i="37"/>
  <c r="EA158" i="37" s="1"/>
  <c r="CO158" i="37"/>
  <c r="EB158" i="37" s="1"/>
  <c r="CP158" i="37"/>
  <c r="EC158" i="37" s="1"/>
  <c r="CQ158" i="37"/>
  <c r="ED158" i="37" s="1"/>
  <c r="CR158" i="37"/>
  <c r="EE158" i="37" s="1"/>
  <c r="CS158" i="37"/>
  <c r="EF158" i="37" s="1"/>
  <c r="CT158" i="37"/>
  <c r="CU158" i="37"/>
  <c r="CV158" i="37"/>
  <c r="EI158" i="37" s="1"/>
  <c r="CW158" i="37"/>
  <c r="EJ158" i="37" s="1"/>
  <c r="CX158" i="37"/>
  <c r="EK158" i="37" s="1"/>
  <c r="CY158" i="37"/>
  <c r="EL158" i="37" s="1"/>
  <c r="CZ158" i="37"/>
  <c r="EM158" i="37" s="1"/>
  <c r="DA158" i="37"/>
  <c r="EN158" i="37" s="1"/>
  <c r="DB158" i="37"/>
  <c r="DC158" i="37"/>
  <c r="DD158" i="37"/>
  <c r="EQ158" i="37" s="1"/>
  <c r="DE158" i="37"/>
  <c r="DF158" i="37"/>
  <c r="DG158" i="37"/>
  <c r="DH158" i="37"/>
  <c r="DI158" i="37"/>
  <c r="DJ158" i="37"/>
  <c r="DK158" i="37"/>
  <c r="DL158" i="37"/>
  <c r="DM158" i="37"/>
  <c r="DN158" i="37"/>
  <c r="DO158" i="37"/>
  <c r="DP158" i="37"/>
  <c r="CE159" i="37"/>
  <c r="DR159" i="37" s="1"/>
  <c r="CI159" i="37"/>
  <c r="DV159" i="37" s="1"/>
  <c r="CJ159" i="37"/>
  <c r="DW159" i="37" s="1"/>
  <c r="CK159" i="37"/>
  <c r="DX159" i="37" s="1"/>
  <c r="CL159" i="37"/>
  <c r="DY159" i="37" s="1"/>
  <c r="CM159" i="37"/>
  <c r="DZ159" i="37" s="1"/>
  <c r="CN159" i="37"/>
  <c r="EA159" i="37" s="1"/>
  <c r="CO159" i="37"/>
  <c r="EB159" i="37" s="1"/>
  <c r="CP159" i="37"/>
  <c r="EC159" i="37" s="1"/>
  <c r="CQ159" i="37"/>
  <c r="ED159" i="37" s="1"/>
  <c r="CR159" i="37"/>
  <c r="EE159" i="37" s="1"/>
  <c r="CS159" i="37"/>
  <c r="EF159" i="37" s="1"/>
  <c r="CT159" i="37"/>
  <c r="EG159" i="37" s="1"/>
  <c r="CU159" i="37"/>
  <c r="EH159" i="37" s="1"/>
  <c r="CV159" i="37"/>
  <c r="EI159" i="37" s="1"/>
  <c r="CW159" i="37"/>
  <c r="EJ159" i="37" s="1"/>
  <c r="CX159" i="37"/>
  <c r="EK159" i="37" s="1"/>
  <c r="CY159" i="37"/>
  <c r="EL159" i="37" s="1"/>
  <c r="CZ159" i="37"/>
  <c r="EM159" i="37" s="1"/>
  <c r="DA159" i="37"/>
  <c r="EN159" i="37" s="1"/>
  <c r="DB159" i="37"/>
  <c r="EO159" i="37" s="1"/>
  <c r="DC159" i="37"/>
  <c r="EP159" i="37" s="1"/>
  <c r="DD159" i="37"/>
  <c r="EQ159" i="37" s="1"/>
  <c r="DE159" i="37"/>
  <c r="DF159" i="37"/>
  <c r="DG159" i="37"/>
  <c r="DH159" i="37"/>
  <c r="DI159" i="37"/>
  <c r="DJ159" i="37"/>
  <c r="DK159" i="37"/>
  <c r="DL159" i="37"/>
  <c r="DM159" i="37"/>
  <c r="DN159" i="37"/>
  <c r="DO159" i="37"/>
  <c r="DP159" i="37"/>
  <c r="CE160" i="37"/>
  <c r="DR160" i="37" s="1"/>
  <c r="CI160" i="37"/>
  <c r="DV160" i="37" s="1"/>
  <c r="CJ160" i="37"/>
  <c r="DW160" i="37" s="1"/>
  <c r="CK160" i="37"/>
  <c r="DX160" i="37" s="1"/>
  <c r="CL160" i="37"/>
  <c r="DY160" i="37" s="1"/>
  <c r="CM160" i="37"/>
  <c r="DZ160" i="37" s="1"/>
  <c r="CN160" i="37"/>
  <c r="EA160" i="37" s="1"/>
  <c r="CO160" i="37"/>
  <c r="EB160" i="37" s="1"/>
  <c r="CP160" i="37"/>
  <c r="EC160" i="37" s="1"/>
  <c r="CQ160" i="37"/>
  <c r="ED160" i="37" s="1"/>
  <c r="CR160" i="37"/>
  <c r="EE160" i="37" s="1"/>
  <c r="CS160" i="37"/>
  <c r="EF160" i="37" s="1"/>
  <c r="CT160" i="37"/>
  <c r="EG160" i="37" s="1"/>
  <c r="CU160" i="37"/>
  <c r="EH160" i="37" s="1"/>
  <c r="CV160" i="37"/>
  <c r="EI160" i="37" s="1"/>
  <c r="CW160" i="37"/>
  <c r="EJ160" i="37" s="1"/>
  <c r="CX160" i="37"/>
  <c r="EK160" i="37" s="1"/>
  <c r="CY160" i="37"/>
  <c r="EL160" i="37" s="1"/>
  <c r="CZ160" i="37"/>
  <c r="EM160" i="37" s="1"/>
  <c r="DA160" i="37"/>
  <c r="EN160" i="37" s="1"/>
  <c r="DB160" i="37"/>
  <c r="EO160" i="37" s="1"/>
  <c r="DC160" i="37"/>
  <c r="EP160" i="37" s="1"/>
  <c r="DD160" i="37"/>
  <c r="EQ160" i="37" s="1"/>
  <c r="DE160" i="37"/>
  <c r="DF160" i="37"/>
  <c r="DG160" i="37"/>
  <c r="DH160" i="37"/>
  <c r="DI160" i="37"/>
  <c r="DJ160" i="37"/>
  <c r="DK160" i="37"/>
  <c r="DL160" i="37"/>
  <c r="DM160" i="37"/>
  <c r="DN160" i="37"/>
  <c r="DO160" i="37"/>
  <c r="DP160" i="37"/>
  <c r="CE161" i="37"/>
  <c r="DR161" i="37" s="1"/>
  <c r="CI161" i="37"/>
  <c r="DV161" i="37" s="1"/>
  <c r="CJ161" i="37"/>
  <c r="DW161" i="37" s="1"/>
  <c r="CK161" i="37"/>
  <c r="DX161" i="37" s="1"/>
  <c r="CL161" i="37"/>
  <c r="DY161" i="37" s="1"/>
  <c r="CM161" i="37"/>
  <c r="DZ161" i="37" s="1"/>
  <c r="CN161" i="37"/>
  <c r="EA161" i="37" s="1"/>
  <c r="CO161" i="37"/>
  <c r="EB161" i="37" s="1"/>
  <c r="CP161" i="37"/>
  <c r="EC161" i="37" s="1"/>
  <c r="CQ161" i="37"/>
  <c r="ED161" i="37" s="1"/>
  <c r="CR161" i="37"/>
  <c r="EE161" i="37" s="1"/>
  <c r="CS161" i="37"/>
  <c r="EF161" i="37" s="1"/>
  <c r="CT161" i="37"/>
  <c r="EG161" i="37" s="1"/>
  <c r="CU161" i="37"/>
  <c r="EH161" i="37" s="1"/>
  <c r="CV161" i="37"/>
  <c r="EI161" i="37" s="1"/>
  <c r="CW161" i="37"/>
  <c r="EJ161" i="37" s="1"/>
  <c r="CX161" i="37"/>
  <c r="EK161" i="37" s="1"/>
  <c r="CY161" i="37"/>
  <c r="EL161" i="37" s="1"/>
  <c r="CZ161" i="37"/>
  <c r="EM161" i="37" s="1"/>
  <c r="DA161" i="37"/>
  <c r="EN161" i="37" s="1"/>
  <c r="DB161" i="37"/>
  <c r="EO161" i="37" s="1"/>
  <c r="DC161" i="37"/>
  <c r="EP161" i="37" s="1"/>
  <c r="DD161" i="37"/>
  <c r="EQ161" i="37" s="1"/>
  <c r="DE161" i="37"/>
  <c r="DF161" i="37"/>
  <c r="DG161" i="37"/>
  <c r="DH161" i="37"/>
  <c r="DI161" i="37"/>
  <c r="DJ161" i="37"/>
  <c r="DK161" i="37"/>
  <c r="DL161" i="37"/>
  <c r="DM161" i="37"/>
  <c r="DN161" i="37"/>
  <c r="DO161" i="37"/>
  <c r="DP161" i="37"/>
  <c r="CE162" i="37"/>
  <c r="DR162" i="37" s="1"/>
  <c r="CI162" i="37"/>
  <c r="DV162" i="37" s="1"/>
  <c r="CJ162" i="37"/>
  <c r="DW162" i="37" s="1"/>
  <c r="CK162" i="37"/>
  <c r="DX162" i="37" s="1"/>
  <c r="CL162" i="37"/>
  <c r="DY162" i="37" s="1"/>
  <c r="CM162" i="37"/>
  <c r="DZ162" i="37" s="1"/>
  <c r="CN162" i="37"/>
  <c r="EA162" i="37" s="1"/>
  <c r="CO162" i="37"/>
  <c r="EB162" i="37" s="1"/>
  <c r="CP162" i="37"/>
  <c r="EC162" i="37" s="1"/>
  <c r="CQ162" i="37"/>
  <c r="ED162" i="37" s="1"/>
  <c r="CR162" i="37"/>
  <c r="EE162" i="37" s="1"/>
  <c r="CS162" i="37"/>
  <c r="EF162" i="37" s="1"/>
  <c r="CT162" i="37"/>
  <c r="EG162" i="37" s="1"/>
  <c r="CU162" i="37"/>
  <c r="EH162" i="37" s="1"/>
  <c r="CV162" i="37"/>
  <c r="EI162" i="37" s="1"/>
  <c r="CW162" i="37"/>
  <c r="EJ162" i="37" s="1"/>
  <c r="CX162" i="37"/>
  <c r="EK162" i="37" s="1"/>
  <c r="CY162" i="37"/>
  <c r="EL162" i="37" s="1"/>
  <c r="CZ162" i="37"/>
  <c r="EM162" i="37" s="1"/>
  <c r="DA162" i="37"/>
  <c r="EN162" i="37" s="1"/>
  <c r="DB162" i="37"/>
  <c r="EO162" i="37" s="1"/>
  <c r="DC162" i="37"/>
  <c r="EP162" i="37" s="1"/>
  <c r="DD162" i="37"/>
  <c r="EQ162" i="37" s="1"/>
  <c r="DE162" i="37"/>
  <c r="DF162" i="37"/>
  <c r="DG162" i="37"/>
  <c r="DH162" i="37"/>
  <c r="DI162" i="37"/>
  <c r="DJ162" i="37"/>
  <c r="DK162" i="37"/>
  <c r="DL162" i="37"/>
  <c r="DM162" i="37"/>
  <c r="DN162" i="37"/>
  <c r="DO162" i="37"/>
  <c r="DP162" i="37"/>
  <c r="CE163" i="37"/>
  <c r="DR163" i="37" s="1"/>
  <c r="CI163" i="37"/>
  <c r="DV163" i="37" s="1"/>
  <c r="CJ163" i="37"/>
  <c r="DW163" i="37" s="1"/>
  <c r="CK163" i="37"/>
  <c r="DX163" i="37" s="1"/>
  <c r="CL163" i="37"/>
  <c r="DY163" i="37" s="1"/>
  <c r="CM163" i="37"/>
  <c r="DZ163" i="37" s="1"/>
  <c r="CN163" i="37"/>
  <c r="EA163" i="37" s="1"/>
  <c r="CO163" i="37"/>
  <c r="EB163" i="37" s="1"/>
  <c r="CP163" i="37"/>
  <c r="EC163" i="37" s="1"/>
  <c r="CQ163" i="37"/>
  <c r="ED163" i="37" s="1"/>
  <c r="CR163" i="37"/>
  <c r="EE163" i="37" s="1"/>
  <c r="CS163" i="37"/>
  <c r="EF163" i="37" s="1"/>
  <c r="CT163" i="37"/>
  <c r="EG163" i="37" s="1"/>
  <c r="CU163" i="37"/>
  <c r="EH163" i="37" s="1"/>
  <c r="CV163" i="37"/>
  <c r="EI163" i="37" s="1"/>
  <c r="CW163" i="37"/>
  <c r="EJ163" i="37" s="1"/>
  <c r="CX163" i="37"/>
  <c r="EK163" i="37" s="1"/>
  <c r="CY163" i="37"/>
  <c r="EL163" i="37" s="1"/>
  <c r="CZ163" i="37"/>
  <c r="EM163" i="37" s="1"/>
  <c r="DA163" i="37"/>
  <c r="EN163" i="37" s="1"/>
  <c r="DB163" i="37"/>
  <c r="EO163" i="37" s="1"/>
  <c r="DC163" i="37"/>
  <c r="EP163" i="37" s="1"/>
  <c r="DD163" i="37"/>
  <c r="EQ163" i="37" s="1"/>
  <c r="DE163" i="37"/>
  <c r="DF163" i="37"/>
  <c r="DG163" i="37"/>
  <c r="DH163" i="37"/>
  <c r="DI163" i="37"/>
  <c r="DJ163" i="37"/>
  <c r="DK163" i="37"/>
  <c r="DL163" i="37"/>
  <c r="DM163" i="37"/>
  <c r="DN163" i="37"/>
  <c r="DO163" i="37"/>
  <c r="DP163" i="37"/>
  <c r="CE164" i="37"/>
  <c r="DR164" i="37" s="1"/>
  <c r="CI164" i="37"/>
  <c r="DV164" i="37" s="1"/>
  <c r="CJ164" i="37"/>
  <c r="CK164" i="37"/>
  <c r="DX164" i="37" s="1"/>
  <c r="CL164" i="37"/>
  <c r="DY164" i="37" s="1"/>
  <c r="CM164" i="37"/>
  <c r="DZ164" i="37" s="1"/>
  <c r="CN164" i="37"/>
  <c r="EA164" i="37" s="1"/>
  <c r="CO164" i="37"/>
  <c r="EB164" i="37" s="1"/>
  <c r="CP164" i="37"/>
  <c r="EC164" i="37" s="1"/>
  <c r="CQ164" i="37"/>
  <c r="ED164" i="37" s="1"/>
  <c r="CR164" i="37"/>
  <c r="CS164" i="37"/>
  <c r="EF164" i="37" s="1"/>
  <c r="CT164" i="37"/>
  <c r="EG164" i="37" s="1"/>
  <c r="CU164" i="37"/>
  <c r="EH164" i="37" s="1"/>
  <c r="CV164" i="37"/>
  <c r="EI164" i="37" s="1"/>
  <c r="CW164" i="37"/>
  <c r="EJ164" i="37" s="1"/>
  <c r="CX164" i="37"/>
  <c r="EK164" i="37" s="1"/>
  <c r="CY164" i="37"/>
  <c r="EL164" i="37" s="1"/>
  <c r="CZ164" i="37"/>
  <c r="EM164" i="37" s="1"/>
  <c r="DA164" i="37"/>
  <c r="EN164" i="37" s="1"/>
  <c r="DB164" i="37"/>
  <c r="EO164" i="37" s="1"/>
  <c r="DC164" i="37"/>
  <c r="EP164" i="37" s="1"/>
  <c r="DD164" i="37"/>
  <c r="EQ164" i="37" s="1"/>
  <c r="DE164" i="37"/>
  <c r="DF164" i="37"/>
  <c r="DG164" i="37"/>
  <c r="DH164" i="37"/>
  <c r="DI164" i="37"/>
  <c r="DJ164" i="37"/>
  <c r="DK164" i="37"/>
  <c r="DL164" i="37"/>
  <c r="DM164" i="37"/>
  <c r="DN164" i="37"/>
  <c r="DO164" i="37"/>
  <c r="DP164" i="37"/>
  <c r="CE165" i="37"/>
  <c r="DR165" i="37" s="1"/>
  <c r="CI165" i="37"/>
  <c r="DV165" i="37" s="1"/>
  <c r="CJ165" i="37"/>
  <c r="DW165" i="37" s="1"/>
  <c r="CK165" i="37"/>
  <c r="DX165" i="37" s="1"/>
  <c r="CL165" i="37"/>
  <c r="DY165" i="37" s="1"/>
  <c r="CM165" i="37"/>
  <c r="DZ165" i="37" s="1"/>
  <c r="CN165" i="37"/>
  <c r="EA165" i="37" s="1"/>
  <c r="CO165" i="37"/>
  <c r="EB165" i="37" s="1"/>
  <c r="CP165" i="37"/>
  <c r="EC165" i="37" s="1"/>
  <c r="CQ165" i="37"/>
  <c r="ED165" i="37" s="1"/>
  <c r="CR165" i="37"/>
  <c r="EE165" i="37" s="1"/>
  <c r="CS165" i="37"/>
  <c r="EF165" i="37" s="1"/>
  <c r="CT165" i="37"/>
  <c r="EG165" i="37" s="1"/>
  <c r="CU165" i="37"/>
  <c r="EH165" i="37" s="1"/>
  <c r="CV165" i="37"/>
  <c r="EI165" i="37" s="1"/>
  <c r="CW165" i="37"/>
  <c r="CX165" i="37"/>
  <c r="EK165" i="37" s="1"/>
  <c r="CY165" i="37"/>
  <c r="EL165" i="37" s="1"/>
  <c r="CZ165" i="37"/>
  <c r="EM165" i="37" s="1"/>
  <c r="DA165" i="37"/>
  <c r="EN165" i="37" s="1"/>
  <c r="DB165" i="37"/>
  <c r="EO165" i="37" s="1"/>
  <c r="DC165" i="37"/>
  <c r="EP165" i="37" s="1"/>
  <c r="DD165" i="37"/>
  <c r="EQ165" i="37" s="1"/>
  <c r="DE165" i="37"/>
  <c r="DF165" i="37"/>
  <c r="DG165" i="37"/>
  <c r="DH165" i="37"/>
  <c r="DI165" i="37"/>
  <c r="DJ165" i="37"/>
  <c r="DK165" i="37"/>
  <c r="DL165" i="37"/>
  <c r="DM165" i="37"/>
  <c r="DN165" i="37"/>
  <c r="DO165" i="37"/>
  <c r="DP165" i="37"/>
  <c r="CE166" i="37"/>
  <c r="DR166" i="37" s="1"/>
  <c r="CI166" i="37"/>
  <c r="DV166" i="37" s="1"/>
  <c r="CJ166" i="37"/>
  <c r="DW166" i="37" s="1"/>
  <c r="CK166" i="37"/>
  <c r="DX166" i="37" s="1"/>
  <c r="CL166" i="37"/>
  <c r="CM166" i="37"/>
  <c r="DZ166" i="37" s="1"/>
  <c r="CN166" i="37"/>
  <c r="EA166" i="37" s="1"/>
  <c r="CO166" i="37"/>
  <c r="EB166" i="37" s="1"/>
  <c r="CP166" i="37"/>
  <c r="EC166" i="37" s="1"/>
  <c r="CQ166" i="37"/>
  <c r="ED166" i="37" s="1"/>
  <c r="CR166" i="37"/>
  <c r="EE166" i="37" s="1"/>
  <c r="CS166" i="37"/>
  <c r="EF166" i="37" s="1"/>
  <c r="CT166" i="37"/>
  <c r="EG166" i="37" s="1"/>
  <c r="CU166" i="37"/>
  <c r="EH166" i="37" s="1"/>
  <c r="CV166" i="37"/>
  <c r="EI166" i="37" s="1"/>
  <c r="CW166" i="37"/>
  <c r="EJ166" i="37" s="1"/>
  <c r="CX166" i="37"/>
  <c r="EK166" i="37" s="1"/>
  <c r="CY166" i="37"/>
  <c r="EL166" i="37" s="1"/>
  <c r="CZ166" i="37"/>
  <c r="EM166" i="37" s="1"/>
  <c r="DA166" i="37"/>
  <c r="EN166" i="37" s="1"/>
  <c r="DB166" i="37"/>
  <c r="DC166" i="37"/>
  <c r="EP166" i="37" s="1"/>
  <c r="DD166" i="37"/>
  <c r="EQ166" i="37" s="1"/>
  <c r="DE166" i="37"/>
  <c r="DF166" i="37"/>
  <c r="DG166" i="37"/>
  <c r="DH166" i="37"/>
  <c r="DI166" i="37"/>
  <c r="DJ166" i="37"/>
  <c r="DK166" i="37"/>
  <c r="DL166" i="37"/>
  <c r="DM166" i="37"/>
  <c r="DN166" i="37"/>
  <c r="DO166" i="37"/>
  <c r="DP166" i="37"/>
  <c r="CE167" i="37"/>
  <c r="DR167" i="37" s="1"/>
  <c r="CI167" i="37"/>
  <c r="DV167" i="37" s="1"/>
  <c r="CJ167" i="37"/>
  <c r="CK167" i="37"/>
  <c r="DX167" i="37" s="1"/>
  <c r="CL167" i="37"/>
  <c r="DY167" i="37" s="1"/>
  <c r="CM167" i="37"/>
  <c r="DZ167" i="37" s="1"/>
  <c r="CN167" i="37"/>
  <c r="EA167" i="37" s="1"/>
  <c r="CO167" i="37"/>
  <c r="EB167" i="37" s="1"/>
  <c r="CP167" i="37"/>
  <c r="EC167" i="37" s="1"/>
  <c r="CQ167" i="37"/>
  <c r="ED167" i="37" s="1"/>
  <c r="CR167" i="37"/>
  <c r="EE167" i="37" s="1"/>
  <c r="CS167" i="37"/>
  <c r="EF167" i="37" s="1"/>
  <c r="CT167" i="37"/>
  <c r="EG167" i="37" s="1"/>
  <c r="CU167" i="37"/>
  <c r="EH167" i="37" s="1"/>
  <c r="CV167" i="37"/>
  <c r="EI167" i="37" s="1"/>
  <c r="CW167" i="37"/>
  <c r="EJ167" i="37" s="1"/>
  <c r="CX167" i="37"/>
  <c r="EK167" i="37" s="1"/>
  <c r="CY167" i="37"/>
  <c r="EL167" i="37" s="1"/>
  <c r="CZ167" i="37"/>
  <c r="DA167" i="37"/>
  <c r="EN167" i="37" s="1"/>
  <c r="DB167" i="37"/>
  <c r="EO167" i="37" s="1"/>
  <c r="DC167" i="37"/>
  <c r="EP167" i="37" s="1"/>
  <c r="DD167" i="37"/>
  <c r="EQ167" i="37" s="1"/>
  <c r="DE167" i="37"/>
  <c r="DF167" i="37"/>
  <c r="DG167" i="37"/>
  <c r="DH167" i="37"/>
  <c r="DI167" i="37"/>
  <c r="DJ167" i="37"/>
  <c r="DK167" i="37"/>
  <c r="DL167" i="37"/>
  <c r="DM167" i="37"/>
  <c r="DN167" i="37"/>
  <c r="DO167" i="37"/>
  <c r="DP167" i="37"/>
  <c r="CE168" i="37"/>
  <c r="DR168" i="37" s="1"/>
  <c r="CI168" i="37"/>
  <c r="DV168" i="37" s="1"/>
  <c r="CJ168" i="37"/>
  <c r="DW168" i="37" s="1"/>
  <c r="CK168" i="37"/>
  <c r="DX168" i="37" s="1"/>
  <c r="CL168" i="37"/>
  <c r="DY168" i="37" s="1"/>
  <c r="CM168" i="37"/>
  <c r="DZ168" i="37" s="1"/>
  <c r="CN168" i="37"/>
  <c r="EA168" i="37" s="1"/>
  <c r="CO168" i="37"/>
  <c r="CP168" i="37"/>
  <c r="EC168" i="37" s="1"/>
  <c r="CQ168" i="37"/>
  <c r="ED168" i="37" s="1"/>
  <c r="CR168" i="37"/>
  <c r="EE168" i="37" s="1"/>
  <c r="CS168" i="37"/>
  <c r="EF168" i="37" s="1"/>
  <c r="CT168" i="37"/>
  <c r="EG168" i="37" s="1"/>
  <c r="CU168" i="37"/>
  <c r="EH168" i="37" s="1"/>
  <c r="CV168" i="37"/>
  <c r="CW168" i="37"/>
  <c r="CX168" i="37"/>
  <c r="EK168" i="37" s="1"/>
  <c r="CY168" i="37"/>
  <c r="EL168" i="37" s="1"/>
  <c r="CZ168" i="37"/>
  <c r="EM168" i="37" s="1"/>
  <c r="DA168" i="37"/>
  <c r="EN168" i="37" s="1"/>
  <c r="DB168" i="37"/>
  <c r="EO168" i="37" s="1"/>
  <c r="DC168" i="37"/>
  <c r="EP168" i="37" s="1"/>
  <c r="DD168" i="37"/>
  <c r="DE168" i="37"/>
  <c r="DF168" i="37"/>
  <c r="DG168" i="37"/>
  <c r="DH168" i="37"/>
  <c r="DI168" i="37"/>
  <c r="DJ168" i="37"/>
  <c r="DK168" i="37"/>
  <c r="DL168" i="37"/>
  <c r="DM168" i="37"/>
  <c r="DN168" i="37"/>
  <c r="DO168" i="37"/>
  <c r="DP168" i="37"/>
  <c r="CE169" i="37"/>
  <c r="DR169" i="37" s="1"/>
  <c r="CI169" i="37"/>
  <c r="DV169" i="37" s="1"/>
  <c r="CJ169" i="37"/>
  <c r="DW169" i="37" s="1"/>
  <c r="CK169" i="37"/>
  <c r="DX169" i="37" s="1"/>
  <c r="CL169" i="37"/>
  <c r="DY169" i="37" s="1"/>
  <c r="CM169" i="37"/>
  <c r="DZ169" i="37" s="1"/>
  <c r="CN169" i="37"/>
  <c r="EA169" i="37" s="1"/>
  <c r="CO169" i="37"/>
  <c r="EB169" i="37" s="1"/>
  <c r="CP169" i="37"/>
  <c r="EC169" i="37" s="1"/>
  <c r="CQ169" i="37"/>
  <c r="ED169" i="37" s="1"/>
  <c r="CR169" i="37"/>
  <c r="EE169" i="37" s="1"/>
  <c r="CS169" i="37"/>
  <c r="EF169" i="37" s="1"/>
  <c r="CT169" i="37"/>
  <c r="CU169" i="37"/>
  <c r="EH169" i="37" s="1"/>
  <c r="CV169" i="37"/>
  <c r="EI169" i="37" s="1"/>
  <c r="CW169" i="37"/>
  <c r="EJ169" i="37" s="1"/>
  <c r="CX169" i="37"/>
  <c r="EK169" i="37" s="1"/>
  <c r="CY169" i="37"/>
  <c r="EL169" i="37" s="1"/>
  <c r="CZ169" i="37"/>
  <c r="EM169" i="37" s="1"/>
  <c r="DA169" i="37"/>
  <c r="DB169" i="37"/>
  <c r="DC169" i="37"/>
  <c r="EP169" i="37" s="1"/>
  <c r="DD169" i="37"/>
  <c r="EQ169" i="37" s="1"/>
  <c r="DE169" i="37"/>
  <c r="DF169" i="37"/>
  <c r="DG169" i="37"/>
  <c r="DH169" i="37"/>
  <c r="DI169" i="37"/>
  <c r="DJ169" i="37"/>
  <c r="DK169" i="37"/>
  <c r="DL169" i="37"/>
  <c r="DM169" i="37"/>
  <c r="DN169" i="37"/>
  <c r="DO169" i="37"/>
  <c r="DP169" i="37"/>
  <c r="CE170" i="37"/>
  <c r="DR170" i="37" s="1"/>
  <c r="CI170" i="37"/>
  <c r="CJ170" i="37"/>
  <c r="DW170" i="37" s="1"/>
  <c r="CK170" i="37"/>
  <c r="DX170" i="37" s="1"/>
  <c r="CL170" i="37"/>
  <c r="DY170" i="37" s="1"/>
  <c r="CM170" i="37"/>
  <c r="DZ170" i="37" s="1"/>
  <c r="CN170" i="37"/>
  <c r="EA170" i="37" s="1"/>
  <c r="CO170" i="37"/>
  <c r="EB170" i="37" s="1"/>
  <c r="CP170" i="37"/>
  <c r="EC170" i="37" s="1"/>
  <c r="CQ170" i="37"/>
  <c r="ED170" i="37" s="1"/>
  <c r="CR170" i="37"/>
  <c r="EE170" i="37" s="1"/>
  <c r="CS170" i="37"/>
  <c r="EF170" i="37" s="1"/>
  <c r="CT170" i="37"/>
  <c r="EG170" i="37" s="1"/>
  <c r="CU170" i="37"/>
  <c r="EH170" i="37" s="1"/>
  <c r="CV170" i="37"/>
  <c r="EI170" i="37" s="1"/>
  <c r="CW170" i="37"/>
  <c r="EJ170" i="37" s="1"/>
  <c r="CX170" i="37"/>
  <c r="EK170" i="37" s="1"/>
  <c r="CY170" i="37"/>
  <c r="CZ170" i="37"/>
  <c r="EM170" i="37" s="1"/>
  <c r="DA170" i="37"/>
  <c r="EN170" i="37" s="1"/>
  <c r="DB170" i="37"/>
  <c r="EO170" i="37" s="1"/>
  <c r="DC170" i="37"/>
  <c r="EP170" i="37" s="1"/>
  <c r="DD170" i="37"/>
  <c r="EQ170" i="37" s="1"/>
  <c r="DE170" i="37"/>
  <c r="DF170" i="37"/>
  <c r="DG170" i="37"/>
  <c r="DH170" i="37"/>
  <c r="DI170" i="37"/>
  <c r="DJ170" i="37"/>
  <c r="DK170" i="37"/>
  <c r="DL170" i="37"/>
  <c r="DM170" i="37"/>
  <c r="DN170" i="37"/>
  <c r="DO170" i="37"/>
  <c r="DP170" i="37"/>
  <c r="CE171" i="37"/>
  <c r="DR171" i="37" s="1"/>
  <c r="CI171" i="37"/>
  <c r="DV171" i="37" s="1"/>
  <c r="CJ171" i="37"/>
  <c r="DW171" i="37" s="1"/>
  <c r="CK171" i="37"/>
  <c r="DX171" i="37" s="1"/>
  <c r="CL171" i="37"/>
  <c r="DY171" i="37" s="1"/>
  <c r="CM171" i="37"/>
  <c r="DZ171" i="37" s="1"/>
  <c r="CN171" i="37"/>
  <c r="EA171" i="37" s="1"/>
  <c r="CO171" i="37"/>
  <c r="EB171" i="37" s="1"/>
  <c r="CP171" i="37"/>
  <c r="EC171" i="37" s="1"/>
  <c r="CQ171" i="37"/>
  <c r="ED171" i="37" s="1"/>
  <c r="CR171" i="37"/>
  <c r="EE171" i="37" s="1"/>
  <c r="CS171" i="37"/>
  <c r="EF171" i="37" s="1"/>
  <c r="CT171" i="37"/>
  <c r="EG171" i="37" s="1"/>
  <c r="CU171" i="37"/>
  <c r="EH171" i="37" s="1"/>
  <c r="CV171" i="37"/>
  <c r="CW171" i="37"/>
  <c r="EJ171" i="37" s="1"/>
  <c r="CX171" i="37"/>
  <c r="EK171" i="37" s="1"/>
  <c r="CY171" i="37"/>
  <c r="EL171" i="37" s="1"/>
  <c r="CZ171" i="37"/>
  <c r="EM171" i="37" s="1"/>
  <c r="DA171" i="37"/>
  <c r="EN171" i="37" s="1"/>
  <c r="DB171" i="37"/>
  <c r="EO171" i="37" s="1"/>
  <c r="DC171" i="37"/>
  <c r="DD171" i="37"/>
  <c r="EQ171" i="37" s="1"/>
  <c r="DE171" i="37"/>
  <c r="DF171" i="37"/>
  <c r="DG171" i="37"/>
  <c r="DH171" i="37"/>
  <c r="DI171" i="37"/>
  <c r="DJ171" i="37"/>
  <c r="DK171" i="37"/>
  <c r="DL171" i="37"/>
  <c r="DM171" i="37"/>
  <c r="DN171" i="37"/>
  <c r="DO171" i="37"/>
  <c r="DP171" i="37"/>
  <c r="CE172" i="37"/>
  <c r="DR172" i="37" s="1"/>
  <c r="CI172" i="37"/>
  <c r="DV172" i="37" s="1"/>
  <c r="CJ172" i="37"/>
  <c r="DW172" i="37" s="1"/>
  <c r="CK172" i="37"/>
  <c r="CL172" i="37"/>
  <c r="DY172" i="37" s="1"/>
  <c r="CM172" i="37"/>
  <c r="DZ172" i="37" s="1"/>
  <c r="CN172" i="37"/>
  <c r="EA172" i="37" s="1"/>
  <c r="CO172" i="37"/>
  <c r="EB172" i="37" s="1"/>
  <c r="CP172" i="37"/>
  <c r="EC172" i="37" s="1"/>
  <c r="CQ172" i="37"/>
  <c r="ED172" i="37" s="1"/>
  <c r="CR172" i="37"/>
  <c r="EE172" i="37" s="1"/>
  <c r="CS172" i="37"/>
  <c r="CT172" i="37"/>
  <c r="EG172" i="37" s="1"/>
  <c r="CU172" i="37"/>
  <c r="EH172" i="37" s="1"/>
  <c r="CV172" i="37"/>
  <c r="EI172" i="37" s="1"/>
  <c r="CW172" i="37"/>
  <c r="EJ172" i="37" s="1"/>
  <c r="CX172" i="37"/>
  <c r="EK172" i="37" s="1"/>
  <c r="CY172" i="37"/>
  <c r="EL172" i="37" s="1"/>
  <c r="CZ172" i="37"/>
  <c r="EM172" i="37" s="1"/>
  <c r="DA172" i="37"/>
  <c r="EN172" i="37" s="1"/>
  <c r="DB172" i="37"/>
  <c r="EO172" i="37" s="1"/>
  <c r="DC172" i="37"/>
  <c r="EP172" i="37" s="1"/>
  <c r="DD172" i="37"/>
  <c r="EQ172" i="37" s="1"/>
  <c r="DE172" i="37"/>
  <c r="DF172" i="37"/>
  <c r="DG172" i="37"/>
  <c r="DH172" i="37"/>
  <c r="DI172" i="37"/>
  <c r="DJ172" i="37"/>
  <c r="DK172" i="37"/>
  <c r="DL172" i="37"/>
  <c r="DM172" i="37"/>
  <c r="DN172" i="37"/>
  <c r="DO172" i="37"/>
  <c r="DP172" i="37"/>
  <c r="CE173" i="37"/>
  <c r="DR173" i="37" s="1"/>
  <c r="CI173" i="37"/>
  <c r="DV173" i="37" s="1"/>
  <c r="CJ173" i="37"/>
  <c r="DW173" i="37" s="1"/>
  <c r="CK173" i="37"/>
  <c r="DX173" i="37" s="1"/>
  <c r="CL173" i="37"/>
  <c r="DY173" i="37" s="1"/>
  <c r="CM173" i="37"/>
  <c r="DZ173" i="37" s="1"/>
  <c r="CN173" i="37"/>
  <c r="EA173" i="37" s="1"/>
  <c r="CO173" i="37"/>
  <c r="EB173" i="37" s="1"/>
  <c r="CP173" i="37"/>
  <c r="EC173" i="37" s="1"/>
  <c r="CQ173" i="37"/>
  <c r="ED173" i="37" s="1"/>
  <c r="CR173" i="37"/>
  <c r="EE173" i="37" s="1"/>
  <c r="CS173" i="37"/>
  <c r="EF173" i="37" s="1"/>
  <c r="CT173" i="37"/>
  <c r="EG173" i="37" s="1"/>
  <c r="CU173" i="37"/>
  <c r="EH173" i="37" s="1"/>
  <c r="CV173" i="37"/>
  <c r="EI173" i="37" s="1"/>
  <c r="CW173" i="37"/>
  <c r="EJ173" i="37" s="1"/>
  <c r="CX173" i="37"/>
  <c r="EK173" i="37" s="1"/>
  <c r="CY173" i="37"/>
  <c r="EL173" i="37" s="1"/>
  <c r="CZ173" i="37"/>
  <c r="EM173" i="37" s="1"/>
  <c r="DA173" i="37"/>
  <c r="EN173" i="37" s="1"/>
  <c r="DB173" i="37"/>
  <c r="EO173" i="37" s="1"/>
  <c r="DC173" i="37"/>
  <c r="EP173" i="37" s="1"/>
  <c r="DD173" i="37"/>
  <c r="EQ173" i="37" s="1"/>
  <c r="DE173" i="37"/>
  <c r="DF173" i="37"/>
  <c r="DG173" i="37"/>
  <c r="DH173" i="37"/>
  <c r="DI173" i="37"/>
  <c r="DJ173" i="37"/>
  <c r="DK173" i="37"/>
  <c r="DL173" i="37"/>
  <c r="DM173" i="37"/>
  <c r="DN173" i="37"/>
  <c r="DO173" i="37"/>
  <c r="DP173" i="37"/>
  <c r="CE174" i="37"/>
  <c r="DR174" i="37" s="1"/>
  <c r="CI174" i="37"/>
  <c r="DV174" i="37" s="1"/>
  <c r="CJ174" i="37"/>
  <c r="DW174" i="37" s="1"/>
  <c r="CK174" i="37"/>
  <c r="DX174" i="37" s="1"/>
  <c r="CL174" i="37"/>
  <c r="DY174" i="37" s="1"/>
  <c r="CM174" i="37"/>
  <c r="DZ174" i="37" s="1"/>
  <c r="CN174" i="37"/>
  <c r="EA174" i="37" s="1"/>
  <c r="CO174" i="37"/>
  <c r="EB174" i="37" s="1"/>
  <c r="CP174" i="37"/>
  <c r="EC174" i="37" s="1"/>
  <c r="CQ174" i="37"/>
  <c r="ED174" i="37" s="1"/>
  <c r="CR174" i="37"/>
  <c r="EE174" i="37" s="1"/>
  <c r="CS174" i="37"/>
  <c r="EF174" i="37" s="1"/>
  <c r="CT174" i="37"/>
  <c r="EG174" i="37" s="1"/>
  <c r="CU174" i="37"/>
  <c r="EH174" i="37" s="1"/>
  <c r="CV174" i="37"/>
  <c r="EI174" i="37" s="1"/>
  <c r="CW174" i="37"/>
  <c r="EJ174" i="37" s="1"/>
  <c r="CX174" i="37"/>
  <c r="EK174" i="37" s="1"/>
  <c r="CY174" i="37"/>
  <c r="EL174" i="37" s="1"/>
  <c r="CZ174" i="37"/>
  <c r="EM174" i="37" s="1"/>
  <c r="DA174" i="37"/>
  <c r="EN174" i="37" s="1"/>
  <c r="DB174" i="37"/>
  <c r="EO174" i="37" s="1"/>
  <c r="DC174" i="37"/>
  <c r="EP174" i="37" s="1"/>
  <c r="DD174" i="37"/>
  <c r="EQ174" i="37" s="1"/>
  <c r="DE174" i="37"/>
  <c r="DF174" i="37"/>
  <c r="DG174" i="37"/>
  <c r="DH174" i="37"/>
  <c r="DI174" i="37"/>
  <c r="DJ174" i="37"/>
  <c r="DK174" i="37"/>
  <c r="DL174" i="37"/>
  <c r="DM174" i="37"/>
  <c r="DN174" i="37"/>
  <c r="DO174" i="37"/>
  <c r="DP174" i="37"/>
  <c r="CE175" i="37"/>
  <c r="DR175" i="37" s="1"/>
  <c r="CI175" i="37"/>
  <c r="DV175" i="37" s="1"/>
  <c r="CJ175" i="37"/>
  <c r="DW175" i="37" s="1"/>
  <c r="CK175" i="37"/>
  <c r="DX175" i="37" s="1"/>
  <c r="CL175" i="37"/>
  <c r="DY175" i="37" s="1"/>
  <c r="CM175" i="37"/>
  <c r="DZ175" i="37" s="1"/>
  <c r="CN175" i="37"/>
  <c r="EA175" i="37" s="1"/>
  <c r="CO175" i="37"/>
  <c r="EB175" i="37" s="1"/>
  <c r="CP175" i="37"/>
  <c r="EC175" i="37" s="1"/>
  <c r="CQ175" i="37"/>
  <c r="ED175" i="37" s="1"/>
  <c r="CR175" i="37"/>
  <c r="EE175" i="37" s="1"/>
  <c r="CS175" i="37"/>
  <c r="EF175" i="37" s="1"/>
  <c r="CT175" i="37"/>
  <c r="EG175" i="37" s="1"/>
  <c r="CU175" i="37"/>
  <c r="EH175" i="37" s="1"/>
  <c r="CV175" i="37"/>
  <c r="EI175" i="37" s="1"/>
  <c r="CW175" i="37"/>
  <c r="EJ175" i="37" s="1"/>
  <c r="CX175" i="37"/>
  <c r="EK175" i="37" s="1"/>
  <c r="CY175" i="37"/>
  <c r="EL175" i="37" s="1"/>
  <c r="CZ175" i="37"/>
  <c r="EM175" i="37" s="1"/>
  <c r="DA175" i="37"/>
  <c r="EN175" i="37" s="1"/>
  <c r="DB175" i="37"/>
  <c r="EO175" i="37" s="1"/>
  <c r="DC175" i="37"/>
  <c r="EP175" i="37" s="1"/>
  <c r="DD175" i="37"/>
  <c r="EQ175" i="37" s="1"/>
  <c r="DE175" i="37"/>
  <c r="DF175" i="37"/>
  <c r="DG175" i="37"/>
  <c r="DH175" i="37"/>
  <c r="DI175" i="37"/>
  <c r="DJ175" i="37"/>
  <c r="DK175" i="37"/>
  <c r="DL175" i="37"/>
  <c r="DM175" i="37"/>
  <c r="DN175" i="37"/>
  <c r="DO175" i="37"/>
  <c r="DP175" i="37"/>
  <c r="CE176" i="37"/>
  <c r="DR176" i="37" s="1"/>
  <c r="CI176" i="37"/>
  <c r="DV176" i="37" s="1"/>
  <c r="CJ176" i="37"/>
  <c r="DW176" i="37" s="1"/>
  <c r="CK176" i="37"/>
  <c r="DX176" i="37" s="1"/>
  <c r="CL176" i="37"/>
  <c r="DY176" i="37" s="1"/>
  <c r="CM176" i="37"/>
  <c r="DZ176" i="37" s="1"/>
  <c r="CN176" i="37"/>
  <c r="EA176" i="37" s="1"/>
  <c r="CO176" i="37"/>
  <c r="EB176" i="37" s="1"/>
  <c r="CP176" i="37"/>
  <c r="EC176" i="37" s="1"/>
  <c r="CQ176" i="37"/>
  <c r="ED176" i="37" s="1"/>
  <c r="CR176" i="37"/>
  <c r="EE176" i="37" s="1"/>
  <c r="CS176" i="37"/>
  <c r="EF176" i="37" s="1"/>
  <c r="CT176" i="37"/>
  <c r="EG176" i="37" s="1"/>
  <c r="CU176" i="37"/>
  <c r="EH176" i="37" s="1"/>
  <c r="CV176" i="37"/>
  <c r="EI176" i="37" s="1"/>
  <c r="CW176" i="37"/>
  <c r="EJ176" i="37" s="1"/>
  <c r="CX176" i="37"/>
  <c r="EK176" i="37" s="1"/>
  <c r="CY176" i="37"/>
  <c r="EL176" i="37" s="1"/>
  <c r="CZ176" i="37"/>
  <c r="EM176" i="37" s="1"/>
  <c r="DA176" i="37"/>
  <c r="EN176" i="37" s="1"/>
  <c r="DB176" i="37"/>
  <c r="EO176" i="37" s="1"/>
  <c r="DC176" i="37"/>
  <c r="EP176" i="37" s="1"/>
  <c r="DD176" i="37"/>
  <c r="EQ176" i="37" s="1"/>
  <c r="DE176" i="37"/>
  <c r="DF176" i="37"/>
  <c r="DG176" i="37"/>
  <c r="DH176" i="37"/>
  <c r="DI176" i="37"/>
  <c r="DJ176" i="37"/>
  <c r="DK176" i="37"/>
  <c r="DL176" i="37"/>
  <c r="DM176" i="37"/>
  <c r="DN176" i="37"/>
  <c r="DO176" i="37"/>
  <c r="DP176" i="37"/>
  <c r="CE177" i="37"/>
  <c r="DR177" i="37" s="1"/>
  <c r="CI177" i="37"/>
  <c r="DV177" i="37" s="1"/>
  <c r="CJ177" i="37"/>
  <c r="DW177" i="37" s="1"/>
  <c r="CK177" i="37"/>
  <c r="DX177" i="37" s="1"/>
  <c r="CL177" i="37"/>
  <c r="DY177" i="37" s="1"/>
  <c r="CM177" i="37"/>
  <c r="DZ177" i="37" s="1"/>
  <c r="CN177" i="37"/>
  <c r="EA177" i="37" s="1"/>
  <c r="CO177" i="37"/>
  <c r="EB177" i="37" s="1"/>
  <c r="CP177" i="37"/>
  <c r="EC177" i="37" s="1"/>
  <c r="CQ177" i="37"/>
  <c r="ED177" i="37" s="1"/>
  <c r="CR177" i="37"/>
  <c r="EE177" i="37" s="1"/>
  <c r="CS177" i="37"/>
  <c r="EF177" i="37" s="1"/>
  <c r="CT177" i="37"/>
  <c r="EG177" i="37" s="1"/>
  <c r="CU177" i="37"/>
  <c r="EH177" i="37" s="1"/>
  <c r="CV177" i="37"/>
  <c r="EI177" i="37" s="1"/>
  <c r="CW177" i="37"/>
  <c r="EJ177" i="37" s="1"/>
  <c r="CX177" i="37"/>
  <c r="EK177" i="37" s="1"/>
  <c r="CY177" i="37"/>
  <c r="EL177" i="37" s="1"/>
  <c r="CZ177" i="37"/>
  <c r="EM177" i="37" s="1"/>
  <c r="DA177" i="37"/>
  <c r="EN177" i="37" s="1"/>
  <c r="DB177" i="37"/>
  <c r="EO177" i="37" s="1"/>
  <c r="DC177" i="37"/>
  <c r="EP177" i="37" s="1"/>
  <c r="DD177" i="37"/>
  <c r="EQ177" i="37" s="1"/>
  <c r="DE177" i="37"/>
  <c r="DF177" i="37"/>
  <c r="DG177" i="37"/>
  <c r="DH177" i="37"/>
  <c r="DI177" i="37"/>
  <c r="DJ177" i="37"/>
  <c r="DK177" i="37"/>
  <c r="DL177" i="37"/>
  <c r="DM177" i="37"/>
  <c r="DN177" i="37"/>
  <c r="DO177" i="37"/>
  <c r="DP177" i="37"/>
  <c r="CE178" i="37"/>
  <c r="DR178" i="37" s="1"/>
  <c r="CI178" i="37"/>
  <c r="DV178" i="37" s="1"/>
  <c r="CJ178" i="37"/>
  <c r="DW178" i="37" s="1"/>
  <c r="CK178" i="37"/>
  <c r="DX178" i="37" s="1"/>
  <c r="CL178" i="37"/>
  <c r="DY178" i="37" s="1"/>
  <c r="CM178" i="37"/>
  <c r="DZ178" i="37" s="1"/>
  <c r="CN178" i="37"/>
  <c r="EA178" i="37" s="1"/>
  <c r="CO178" i="37"/>
  <c r="EB178" i="37" s="1"/>
  <c r="CP178" i="37"/>
  <c r="EC178" i="37" s="1"/>
  <c r="CQ178" i="37"/>
  <c r="ED178" i="37" s="1"/>
  <c r="CR178" i="37"/>
  <c r="EE178" i="37" s="1"/>
  <c r="CS178" i="37"/>
  <c r="EF178" i="37" s="1"/>
  <c r="CT178" i="37"/>
  <c r="EG178" i="37" s="1"/>
  <c r="CU178" i="37"/>
  <c r="EH178" i="37" s="1"/>
  <c r="CV178" i="37"/>
  <c r="EI178" i="37" s="1"/>
  <c r="CW178" i="37"/>
  <c r="EJ178" i="37" s="1"/>
  <c r="CX178" i="37"/>
  <c r="EK178" i="37" s="1"/>
  <c r="CY178" i="37"/>
  <c r="EL178" i="37" s="1"/>
  <c r="CZ178" i="37"/>
  <c r="EM178" i="37" s="1"/>
  <c r="DA178" i="37"/>
  <c r="EN178" i="37" s="1"/>
  <c r="DB178" i="37"/>
  <c r="EO178" i="37" s="1"/>
  <c r="DC178" i="37"/>
  <c r="EP178" i="37" s="1"/>
  <c r="DD178" i="37"/>
  <c r="EQ178" i="37" s="1"/>
  <c r="DE178" i="37"/>
  <c r="DF178" i="37"/>
  <c r="DG178" i="37"/>
  <c r="DH178" i="37"/>
  <c r="DI178" i="37"/>
  <c r="DJ178" i="37"/>
  <c r="DK178" i="37"/>
  <c r="DL178" i="37"/>
  <c r="DM178" i="37"/>
  <c r="DN178" i="37"/>
  <c r="DO178" i="37"/>
  <c r="DP178" i="37"/>
  <c r="CE179" i="37"/>
  <c r="DR179" i="37" s="1"/>
  <c r="CI179" i="37"/>
  <c r="DV179" i="37" s="1"/>
  <c r="CJ179" i="37"/>
  <c r="DW179" i="37" s="1"/>
  <c r="CK179" i="37"/>
  <c r="DX179" i="37" s="1"/>
  <c r="CL179" i="37"/>
  <c r="DY179" i="37" s="1"/>
  <c r="CM179" i="37"/>
  <c r="DZ179" i="37" s="1"/>
  <c r="CN179" i="37"/>
  <c r="EA179" i="37" s="1"/>
  <c r="CO179" i="37"/>
  <c r="EB179" i="37" s="1"/>
  <c r="CP179" i="37"/>
  <c r="EC179" i="37" s="1"/>
  <c r="CQ179" i="37"/>
  <c r="ED179" i="37" s="1"/>
  <c r="CR179" i="37"/>
  <c r="EE179" i="37" s="1"/>
  <c r="CS179" i="37"/>
  <c r="EF179" i="37" s="1"/>
  <c r="CT179" i="37"/>
  <c r="EG179" i="37" s="1"/>
  <c r="CU179" i="37"/>
  <c r="EH179" i="37" s="1"/>
  <c r="CV179" i="37"/>
  <c r="EI179" i="37" s="1"/>
  <c r="CW179" i="37"/>
  <c r="EJ179" i="37" s="1"/>
  <c r="CX179" i="37"/>
  <c r="EK179" i="37" s="1"/>
  <c r="CY179" i="37"/>
  <c r="EL179" i="37" s="1"/>
  <c r="CZ179" i="37"/>
  <c r="EM179" i="37" s="1"/>
  <c r="DA179" i="37"/>
  <c r="EN179" i="37" s="1"/>
  <c r="DB179" i="37"/>
  <c r="EO179" i="37" s="1"/>
  <c r="DC179" i="37"/>
  <c r="EP179" i="37" s="1"/>
  <c r="DD179" i="37"/>
  <c r="EQ179" i="37" s="1"/>
  <c r="DE179" i="37"/>
  <c r="DF179" i="37"/>
  <c r="DG179" i="37"/>
  <c r="DH179" i="37"/>
  <c r="DI179" i="37"/>
  <c r="DJ179" i="37"/>
  <c r="DK179" i="37"/>
  <c r="DL179" i="37"/>
  <c r="DM179" i="37"/>
  <c r="DN179" i="37"/>
  <c r="DO179" i="37"/>
  <c r="DP179" i="37"/>
  <c r="CE180" i="37"/>
  <c r="DR180" i="37" s="1"/>
  <c r="CI180" i="37"/>
  <c r="DV180" i="37" s="1"/>
  <c r="CJ180" i="37"/>
  <c r="DW180" i="37" s="1"/>
  <c r="CK180" i="37"/>
  <c r="DX180" i="37" s="1"/>
  <c r="CL180" i="37"/>
  <c r="DY180" i="37" s="1"/>
  <c r="CM180" i="37"/>
  <c r="DZ180" i="37" s="1"/>
  <c r="CN180" i="37"/>
  <c r="EA180" i="37" s="1"/>
  <c r="CO180" i="37"/>
  <c r="EB180" i="37" s="1"/>
  <c r="CP180" i="37"/>
  <c r="EC180" i="37" s="1"/>
  <c r="CQ180" i="37"/>
  <c r="ED180" i="37" s="1"/>
  <c r="CR180" i="37"/>
  <c r="EE180" i="37" s="1"/>
  <c r="CS180" i="37"/>
  <c r="EF180" i="37" s="1"/>
  <c r="CT180" i="37"/>
  <c r="EG180" i="37" s="1"/>
  <c r="CU180" i="37"/>
  <c r="EH180" i="37" s="1"/>
  <c r="CV180" i="37"/>
  <c r="EI180" i="37" s="1"/>
  <c r="CW180" i="37"/>
  <c r="EJ180" i="37" s="1"/>
  <c r="CX180" i="37"/>
  <c r="EK180" i="37" s="1"/>
  <c r="CY180" i="37"/>
  <c r="EL180" i="37" s="1"/>
  <c r="CZ180" i="37"/>
  <c r="EM180" i="37" s="1"/>
  <c r="DA180" i="37"/>
  <c r="EN180" i="37" s="1"/>
  <c r="DB180" i="37"/>
  <c r="EO180" i="37" s="1"/>
  <c r="DC180" i="37"/>
  <c r="EP180" i="37" s="1"/>
  <c r="DD180" i="37"/>
  <c r="EQ180" i="37" s="1"/>
  <c r="DE180" i="37"/>
  <c r="DF180" i="37"/>
  <c r="DG180" i="37"/>
  <c r="DH180" i="37"/>
  <c r="DI180" i="37"/>
  <c r="DJ180" i="37"/>
  <c r="DK180" i="37"/>
  <c r="DL180" i="37"/>
  <c r="DM180" i="37"/>
  <c r="DN180" i="37"/>
  <c r="DO180" i="37"/>
  <c r="DP180" i="37"/>
  <c r="CE181" i="37"/>
  <c r="DR181" i="37" s="1"/>
  <c r="CI181" i="37"/>
  <c r="DV181" i="37" s="1"/>
  <c r="CJ181" i="37"/>
  <c r="DW181" i="37" s="1"/>
  <c r="CK181" i="37"/>
  <c r="DX181" i="37" s="1"/>
  <c r="CL181" i="37"/>
  <c r="DY181" i="37" s="1"/>
  <c r="CM181" i="37"/>
  <c r="DZ181" i="37" s="1"/>
  <c r="CN181" i="37"/>
  <c r="EA181" i="37" s="1"/>
  <c r="CO181" i="37"/>
  <c r="EB181" i="37" s="1"/>
  <c r="CP181" i="37"/>
  <c r="EC181" i="37" s="1"/>
  <c r="CQ181" i="37"/>
  <c r="ED181" i="37" s="1"/>
  <c r="CR181" i="37"/>
  <c r="EE181" i="37" s="1"/>
  <c r="CS181" i="37"/>
  <c r="EF181" i="37" s="1"/>
  <c r="CT181" i="37"/>
  <c r="EG181" i="37" s="1"/>
  <c r="CU181" i="37"/>
  <c r="EH181" i="37" s="1"/>
  <c r="CV181" i="37"/>
  <c r="EI181" i="37" s="1"/>
  <c r="CW181" i="37"/>
  <c r="EJ181" i="37" s="1"/>
  <c r="CX181" i="37"/>
  <c r="EK181" i="37" s="1"/>
  <c r="CY181" i="37"/>
  <c r="EL181" i="37" s="1"/>
  <c r="CZ181" i="37"/>
  <c r="EM181" i="37" s="1"/>
  <c r="DA181" i="37"/>
  <c r="EN181" i="37" s="1"/>
  <c r="DB181" i="37"/>
  <c r="EO181" i="37" s="1"/>
  <c r="DC181" i="37"/>
  <c r="EP181" i="37" s="1"/>
  <c r="DD181" i="37"/>
  <c r="EQ181" i="37" s="1"/>
  <c r="DE181" i="37"/>
  <c r="DF181" i="37"/>
  <c r="DG181" i="37"/>
  <c r="DH181" i="37"/>
  <c r="DI181" i="37"/>
  <c r="DJ181" i="37"/>
  <c r="DK181" i="37"/>
  <c r="DL181" i="37"/>
  <c r="DM181" i="37"/>
  <c r="DN181" i="37"/>
  <c r="DO181" i="37"/>
  <c r="DP181" i="37"/>
  <c r="CE182" i="37"/>
  <c r="DR182" i="37" s="1"/>
  <c r="CI182" i="37"/>
  <c r="DV182" i="37" s="1"/>
  <c r="CJ182" i="37"/>
  <c r="DW182" i="37" s="1"/>
  <c r="CK182" i="37"/>
  <c r="DX182" i="37" s="1"/>
  <c r="CL182" i="37"/>
  <c r="DY182" i="37" s="1"/>
  <c r="CM182" i="37"/>
  <c r="DZ182" i="37" s="1"/>
  <c r="CN182" i="37"/>
  <c r="EA182" i="37" s="1"/>
  <c r="CO182" i="37"/>
  <c r="EB182" i="37" s="1"/>
  <c r="CP182" i="37"/>
  <c r="EC182" i="37" s="1"/>
  <c r="CQ182" i="37"/>
  <c r="ED182" i="37" s="1"/>
  <c r="CR182" i="37"/>
  <c r="EE182" i="37" s="1"/>
  <c r="CS182" i="37"/>
  <c r="EF182" i="37" s="1"/>
  <c r="CT182" i="37"/>
  <c r="EG182" i="37" s="1"/>
  <c r="CU182" i="37"/>
  <c r="EH182" i="37" s="1"/>
  <c r="CV182" i="37"/>
  <c r="EI182" i="37" s="1"/>
  <c r="CW182" i="37"/>
  <c r="EJ182" i="37" s="1"/>
  <c r="CX182" i="37"/>
  <c r="EK182" i="37" s="1"/>
  <c r="CY182" i="37"/>
  <c r="EL182" i="37" s="1"/>
  <c r="CZ182" i="37"/>
  <c r="EM182" i="37" s="1"/>
  <c r="DA182" i="37"/>
  <c r="EN182" i="37" s="1"/>
  <c r="DB182" i="37"/>
  <c r="EO182" i="37" s="1"/>
  <c r="DC182" i="37"/>
  <c r="EP182" i="37" s="1"/>
  <c r="DD182" i="37"/>
  <c r="EQ182" i="37" s="1"/>
  <c r="DE182" i="37"/>
  <c r="DF182" i="37"/>
  <c r="DG182" i="37"/>
  <c r="DH182" i="37"/>
  <c r="DI182" i="37"/>
  <c r="DJ182" i="37"/>
  <c r="DK182" i="37"/>
  <c r="DL182" i="37"/>
  <c r="DM182" i="37"/>
  <c r="DN182" i="37"/>
  <c r="DO182" i="37"/>
  <c r="DP182" i="37"/>
  <c r="CE183" i="37"/>
  <c r="DR183" i="37" s="1"/>
  <c r="CI183" i="37"/>
  <c r="DV183" i="37" s="1"/>
  <c r="CJ183" i="37"/>
  <c r="DW183" i="37" s="1"/>
  <c r="CK183" i="37"/>
  <c r="DX183" i="37" s="1"/>
  <c r="CL183" i="37"/>
  <c r="DY183" i="37" s="1"/>
  <c r="CM183" i="37"/>
  <c r="DZ183" i="37" s="1"/>
  <c r="CN183" i="37"/>
  <c r="EA183" i="37" s="1"/>
  <c r="CO183" i="37"/>
  <c r="EB183" i="37" s="1"/>
  <c r="CP183" i="37"/>
  <c r="EC183" i="37" s="1"/>
  <c r="CQ183" i="37"/>
  <c r="ED183" i="37" s="1"/>
  <c r="CR183" i="37"/>
  <c r="EE183" i="37" s="1"/>
  <c r="CS183" i="37"/>
  <c r="EF183" i="37" s="1"/>
  <c r="CT183" i="37"/>
  <c r="EG183" i="37" s="1"/>
  <c r="CU183" i="37"/>
  <c r="EH183" i="37" s="1"/>
  <c r="CV183" i="37"/>
  <c r="EI183" i="37" s="1"/>
  <c r="CW183" i="37"/>
  <c r="EJ183" i="37" s="1"/>
  <c r="CX183" i="37"/>
  <c r="EK183" i="37" s="1"/>
  <c r="CY183" i="37"/>
  <c r="EL183" i="37" s="1"/>
  <c r="CZ183" i="37"/>
  <c r="EM183" i="37" s="1"/>
  <c r="DA183" i="37"/>
  <c r="EN183" i="37" s="1"/>
  <c r="DB183" i="37"/>
  <c r="EO183" i="37" s="1"/>
  <c r="DC183" i="37"/>
  <c r="EP183" i="37" s="1"/>
  <c r="DD183" i="37"/>
  <c r="EQ183" i="37" s="1"/>
  <c r="DE183" i="37"/>
  <c r="DF183" i="37"/>
  <c r="DG183" i="37"/>
  <c r="DH183" i="37"/>
  <c r="DI183" i="37"/>
  <c r="DJ183" i="37"/>
  <c r="DK183" i="37"/>
  <c r="DL183" i="37"/>
  <c r="DM183" i="37"/>
  <c r="DN183" i="37"/>
  <c r="DO183" i="37"/>
  <c r="DP183" i="37"/>
  <c r="CE184" i="37"/>
  <c r="DR184" i="37" s="1"/>
  <c r="CI184" i="37"/>
  <c r="DV184" i="37" s="1"/>
  <c r="CJ184" i="37"/>
  <c r="DW184" i="37" s="1"/>
  <c r="CK184" i="37"/>
  <c r="DX184" i="37" s="1"/>
  <c r="CL184" i="37"/>
  <c r="DY184" i="37" s="1"/>
  <c r="CM184" i="37"/>
  <c r="DZ184" i="37" s="1"/>
  <c r="CN184" i="37"/>
  <c r="EA184" i="37" s="1"/>
  <c r="CO184" i="37"/>
  <c r="EB184" i="37" s="1"/>
  <c r="CP184" i="37"/>
  <c r="EC184" i="37" s="1"/>
  <c r="CQ184" i="37"/>
  <c r="ED184" i="37" s="1"/>
  <c r="CR184" i="37"/>
  <c r="EE184" i="37" s="1"/>
  <c r="CS184" i="37"/>
  <c r="EF184" i="37" s="1"/>
  <c r="CT184" i="37"/>
  <c r="EG184" i="37" s="1"/>
  <c r="CU184" i="37"/>
  <c r="EH184" i="37" s="1"/>
  <c r="CV184" i="37"/>
  <c r="EI184" i="37" s="1"/>
  <c r="CW184" i="37"/>
  <c r="EJ184" i="37" s="1"/>
  <c r="CX184" i="37"/>
  <c r="EK184" i="37" s="1"/>
  <c r="CY184" i="37"/>
  <c r="EL184" i="37" s="1"/>
  <c r="CZ184" i="37"/>
  <c r="EM184" i="37" s="1"/>
  <c r="DA184" i="37"/>
  <c r="EN184" i="37" s="1"/>
  <c r="DB184" i="37"/>
  <c r="EO184" i="37" s="1"/>
  <c r="DC184" i="37"/>
  <c r="EP184" i="37" s="1"/>
  <c r="DD184" i="37"/>
  <c r="EQ184" i="37" s="1"/>
  <c r="DE184" i="37"/>
  <c r="DF184" i="37"/>
  <c r="DG184" i="37"/>
  <c r="DH184" i="37"/>
  <c r="DI184" i="37"/>
  <c r="DJ184" i="37"/>
  <c r="DK184" i="37"/>
  <c r="DL184" i="37"/>
  <c r="DM184" i="37"/>
  <c r="DN184" i="37"/>
  <c r="DO184" i="37"/>
  <c r="DP184" i="37"/>
  <c r="CE185" i="37"/>
  <c r="DR185" i="37" s="1"/>
  <c r="CI185" i="37"/>
  <c r="DV185" i="37" s="1"/>
  <c r="CJ185" i="37"/>
  <c r="DW185" i="37" s="1"/>
  <c r="CK185" i="37"/>
  <c r="DX185" i="37" s="1"/>
  <c r="CL185" i="37"/>
  <c r="DY185" i="37" s="1"/>
  <c r="CM185" i="37"/>
  <c r="DZ185" i="37" s="1"/>
  <c r="CN185" i="37"/>
  <c r="EA185" i="37" s="1"/>
  <c r="CO185" i="37"/>
  <c r="EB185" i="37" s="1"/>
  <c r="CP185" i="37"/>
  <c r="EC185" i="37" s="1"/>
  <c r="CQ185" i="37"/>
  <c r="ED185" i="37" s="1"/>
  <c r="CR185" i="37"/>
  <c r="EE185" i="37" s="1"/>
  <c r="CS185" i="37"/>
  <c r="EF185" i="37" s="1"/>
  <c r="CT185" i="37"/>
  <c r="EG185" i="37" s="1"/>
  <c r="CU185" i="37"/>
  <c r="EH185" i="37" s="1"/>
  <c r="CV185" i="37"/>
  <c r="EI185" i="37" s="1"/>
  <c r="CW185" i="37"/>
  <c r="EJ185" i="37" s="1"/>
  <c r="CX185" i="37"/>
  <c r="EK185" i="37" s="1"/>
  <c r="CY185" i="37"/>
  <c r="EL185" i="37" s="1"/>
  <c r="CZ185" i="37"/>
  <c r="EM185" i="37" s="1"/>
  <c r="DA185" i="37"/>
  <c r="EN185" i="37" s="1"/>
  <c r="DB185" i="37"/>
  <c r="EO185" i="37" s="1"/>
  <c r="DC185" i="37"/>
  <c r="EP185" i="37" s="1"/>
  <c r="DD185" i="37"/>
  <c r="EQ185" i="37" s="1"/>
  <c r="DE185" i="37"/>
  <c r="DF185" i="37"/>
  <c r="DG185" i="37"/>
  <c r="DH185" i="37"/>
  <c r="DI185" i="37"/>
  <c r="DJ185" i="37"/>
  <c r="DK185" i="37"/>
  <c r="DL185" i="37"/>
  <c r="DM185" i="37"/>
  <c r="DN185" i="37"/>
  <c r="DO185" i="37"/>
  <c r="DP185" i="37"/>
  <c r="CE186" i="37"/>
  <c r="DR186" i="37" s="1"/>
  <c r="CI186" i="37"/>
  <c r="DV186" i="37" s="1"/>
  <c r="CJ186" i="37"/>
  <c r="DW186" i="37" s="1"/>
  <c r="CK186" i="37"/>
  <c r="DX186" i="37" s="1"/>
  <c r="CL186" i="37"/>
  <c r="DY186" i="37" s="1"/>
  <c r="CM186" i="37"/>
  <c r="DZ186" i="37" s="1"/>
  <c r="CN186" i="37"/>
  <c r="EA186" i="37" s="1"/>
  <c r="CO186" i="37"/>
  <c r="EB186" i="37" s="1"/>
  <c r="CP186" i="37"/>
  <c r="EC186" i="37" s="1"/>
  <c r="CQ186" i="37"/>
  <c r="ED186" i="37" s="1"/>
  <c r="CR186" i="37"/>
  <c r="EE186" i="37" s="1"/>
  <c r="CS186" i="37"/>
  <c r="EF186" i="37" s="1"/>
  <c r="CT186" i="37"/>
  <c r="EG186" i="37" s="1"/>
  <c r="CU186" i="37"/>
  <c r="EH186" i="37" s="1"/>
  <c r="CV186" i="37"/>
  <c r="EI186" i="37" s="1"/>
  <c r="CW186" i="37"/>
  <c r="EJ186" i="37" s="1"/>
  <c r="CX186" i="37"/>
  <c r="EK186" i="37" s="1"/>
  <c r="CY186" i="37"/>
  <c r="EL186" i="37" s="1"/>
  <c r="CZ186" i="37"/>
  <c r="EM186" i="37" s="1"/>
  <c r="DA186" i="37"/>
  <c r="EN186" i="37" s="1"/>
  <c r="DB186" i="37"/>
  <c r="EO186" i="37" s="1"/>
  <c r="DC186" i="37"/>
  <c r="EP186" i="37" s="1"/>
  <c r="DD186" i="37"/>
  <c r="EQ186" i="37" s="1"/>
  <c r="DE186" i="37"/>
  <c r="DF186" i="37"/>
  <c r="DG186" i="37"/>
  <c r="DH186" i="37"/>
  <c r="DI186" i="37"/>
  <c r="DJ186" i="37"/>
  <c r="DK186" i="37"/>
  <c r="DL186" i="37"/>
  <c r="DM186" i="37"/>
  <c r="DN186" i="37"/>
  <c r="DO186" i="37"/>
  <c r="DP186" i="37"/>
  <c r="CE187" i="37"/>
  <c r="DR187" i="37" s="1"/>
  <c r="CI187" i="37"/>
  <c r="DV187" i="37" s="1"/>
  <c r="CJ187" i="37"/>
  <c r="DW187" i="37" s="1"/>
  <c r="CK187" i="37"/>
  <c r="DX187" i="37" s="1"/>
  <c r="CL187" i="37"/>
  <c r="DY187" i="37" s="1"/>
  <c r="CM187" i="37"/>
  <c r="DZ187" i="37" s="1"/>
  <c r="CN187" i="37"/>
  <c r="EA187" i="37" s="1"/>
  <c r="CO187" i="37"/>
  <c r="EB187" i="37" s="1"/>
  <c r="CP187" i="37"/>
  <c r="EC187" i="37" s="1"/>
  <c r="CQ187" i="37"/>
  <c r="ED187" i="37" s="1"/>
  <c r="CR187" i="37"/>
  <c r="EE187" i="37" s="1"/>
  <c r="CS187" i="37"/>
  <c r="EF187" i="37" s="1"/>
  <c r="CT187" i="37"/>
  <c r="EG187" i="37" s="1"/>
  <c r="CU187" i="37"/>
  <c r="EH187" i="37" s="1"/>
  <c r="CV187" i="37"/>
  <c r="EI187" i="37" s="1"/>
  <c r="CW187" i="37"/>
  <c r="EJ187" i="37" s="1"/>
  <c r="CX187" i="37"/>
  <c r="EK187" i="37" s="1"/>
  <c r="CY187" i="37"/>
  <c r="EL187" i="37" s="1"/>
  <c r="CZ187" i="37"/>
  <c r="EM187" i="37" s="1"/>
  <c r="DA187" i="37"/>
  <c r="EN187" i="37" s="1"/>
  <c r="DB187" i="37"/>
  <c r="EO187" i="37" s="1"/>
  <c r="DC187" i="37"/>
  <c r="EP187" i="37" s="1"/>
  <c r="DD187" i="37"/>
  <c r="EQ187" i="37" s="1"/>
  <c r="DE187" i="37"/>
  <c r="DF187" i="37"/>
  <c r="DG187" i="37"/>
  <c r="DH187" i="37"/>
  <c r="DI187" i="37"/>
  <c r="DJ187" i="37"/>
  <c r="DK187" i="37"/>
  <c r="DL187" i="37"/>
  <c r="DM187" i="37"/>
  <c r="DN187" i="37"/>
  <c r="DO187" i="37"/>
  <c r="DP187" i="37"/>
  <c r="CE188" i="37"/>
  <c r="DR188" i="37" s="1"/>
  <c r="CI188" i="37"/>
  <c r="DV188" i="37" s="1"/>
  <c r="CJ188" i="37"/>
  <c r="DW188" i="37" s="1"/>
  <c r="CK188" i="37"/>
  <c r="DX188" i="37" s="1"/>
  <c r="CL188" i="37"/>
  <c r="DY188" i="37" s="1"/>
  <c r="CM188" i="37"/>
  <c r="DZ188" i="37" s="1"/>
  <c r="CN188" i="37"/>
  <c r="EA188" i="37" s="1"/>
  <c r="CO188" i="37"/>
  <c r="EB188" i="37" s="1"/>
  <c r="CP188" i="37"/>
  <c r="EC188" i="37" s="1"/>
  <c r="CQ188" i="37"/>
  <c r="ED188" i="37" s="1"/>
  <c r="CR188" i="37"/>
  <c r="EE188" i="37" s="1"/>
  <c r="CS188" i="37"/>
  <c r="EF188" i="37" s="1"/>
  <c r="CT188" i="37"/>
  <c r="EG188" i="37" s="1"/>
  <c r="CU188" i="37"/>
  <c r="EH188" i="37" s="1"/>
  <c r="CV188" i="37"/>
  <c r="EI188" i="37" s="1"/>
  <c r="CW188" i="37"/>
  <c r="EJ188" i="37" s="1"/>
  <c r="CX188" i="37"/>
  <c r="EK188" i="37" s="1"/>
  <c r="CY188" i="37"/>
  <c r="EL188" i="37" s="1"/>
  <c r="CZ188" i="37"/>
  <c r="EM188" i="37" s="1"/>
  <c r="DA188" i="37"/>
  <c r="EN188" i="37" s="1"/>
  <c r="DB188" i="37"/>
  <c r="EO188" i="37" s="1"/>
  <c r="DC188" i="37"/>
  <c r="EP188" i="37" s="1"/>
  <c r="DD188" i="37"/>
  <c r="EQ188" i="37" s="1"/>
  <c r="DE188" i="37"/>
  <c r="DF188" i="37"/>
  <c r="DG188" i="37"/>
  <c r="DH188" i="37"/>
  <c r="DI188" i="37"/>
  <c r="DJ188" i="37"/>
  <c r="DK188" i="37"/>
  <c r="DL188" i="37"/>
  <c r="DM188" i="37"/>
  <c r="DN188" i="37"/>
  <c r="DO188" i="37"/>
  <c r="DP188" i="37"/>
  <c r="CE189" i="37"/>
  <c r="DR189" i="37" s="1"/>
  <c r="CI189" i="37"/>
  <c r="DV189" i="37" s="1"/>
  <c r="CJ189" i="37"/>
  <c r="DW189" i="37" s="1"/>
  <c r="CK189" i="37"/>
  <c r="DX189" i="37" s="1"/>
  <c r="CL189" i="37"/>
  <c r="DY189" i="37" s="1"/>
  <c r="CM189" i="37"/>
  <c r="DZ189" i="37" s="1"/>
  <c r="CN189" i="37"/>
  <c r="EA189" i="37" s="1"/>
  <c r="CO189" i="37"/>
  <c r="EB189" i="37" s="1"/>
  <c r="CP189" i="37"/>
  <c r="EC189" i="37" s="1"/>
  <c r="CQ189" i="37"/>
  <c r="ED189" i="37" s="1"/>
  <c r="CR189" i="37"/>
  <c r="EE189" i="37" s="1"/>
  <c r="CS189" i="37"/>
  <c r="EF189" i="37" s="1"/>
  <c r="CT189" i="37"/>
  <c r="EG189" i="37" s="1"/>
  <c r="CU189" i="37"/>
  <c r="EH189" i="37" s="1"/>
  <c r="CV189" i="37"/>
  <c r="EI189" i="37" s="1"/>
  <c r="CW189" i="37"/>
  <c r="EJ189" i="37" s="1"/>
  <c r="CX189" i="37"/>
  <c r="EK189" i="37" s="1"/>
  <c r="CY189" i="37"/>
  <c r="EL189" i="37" s="1"/>
  <c r="CZ189" i="37"/>
  <c r="EM189" i="37" s="1"/>
  <c r="DA189" i="37"/>
  <c r="EN189" i="37" s="1"/>
  <c r="DB189" i="37"/>
  <c r="EO189" i="37" s="1"/>
  <c r="DC189" i="37"/>
  <c r="EP189" i="37" s="1"/>
  <c r="DD189" i="37"/>
  <c r="EQ189" i="37" s="1"/>
  <c r="DE189" i="37"/>
  <c r="DF189" i="37"/>
  <c r="DG189" i="37"/>
  <c r="DH189" i="37"/>
  <c r="DI189" i="37"/>
  <c r="DJ189" i="37"/>
  <c r="DK189" i="37"/>
  <c r="DL189" i="37"/>
  <c r="DM189" i="37"/>
  <c r="DN189" i="37"/>
  <c r="DO189" i="37"/>
  <c r="DP189" i="37"/>
  <c r="CE190" i="37"/>
  <c r="DR190" i="37" s="1"/>
  <c r="CI190" i="37"/>
  <c r="DV190" i="37" s="1"/>
  <c r="CJ190" i="37"/>
  <c r="DW190" i="37" s="1"/>
  <c r="CK190" i="37"/>
  <c r="DX190" i="37" s="1"/>
  <c r="CL190" i="37"/>
  <c r="DY190" i="37" s="1"/>
  <c r="CM190" i="37"/>
  <c r="DZ190" i="37" s="1"/>
  <c r="CN190" i="37"/>
  <c r="EA190" i="37" s="1"/>
  <c r="CO190" i="37"/>
  <c r="EB190" i="37" s="1"/>
  <c r="CP190" i="37"/>
  <c r="EC190" i="37" s="1"/>
  <c r="CQ190" i="37"/>
  <c r="ED190" i="37" s="1"/>
  <c r="CR190" i="37"/>
  <c r="EE190" i="37" s="1"/>
  <c r="CS190" i="37"/>
  <c r="EF190" i="37" s="1"/>
  <c r="CT190" i="37"/>
  <c r="EG190" i="37" s="1"/>
  <c r="CU190" i="37"/>
  <c r="EH190" i="37" s="1"/>
  <c r="CV190" i="37"/>
  <c r="EI190" i="37" s="1"/>
  <c r="CW190" i="37"/>
  <c r="EJ190" i="37" s="1"/>
  <c r="CX190" i="37"/>
  <c r="EK190" i="37" s="1"/>
  <c r="CY190" i="37"/>
  <c r="EL190" i="37" s="1"/>
  <c r="CZ190" i="37"/>
  <c r="EM190" i="37" s="1"/>
  <c r="DA190" i="37"/>
  <c r="EN190" i="37" s="1"/>
  <c r="DB190" i="37"/>
  <c r="EO190" i="37" s="1"/>
  <c r="DC190" i="37"/>
  <c r="EP190" i="37" s="1"/>
  <c r="DD190" i="37"/>
  <c r="EQ190" i="37" s="1"/>
  <c r="DE190" i="37"/>
  <c r="DF190" i="37"/>
  <c r="DG190" i="37"/>
  <c r="DH190" i="37"/>
  <c r="DI190" i="37"/>
  <c r="DJ190" i="37"/>
  <c r="DK190" i="37"/>
  <c r="DL190" i="37"/>
  <c r="DM190" i="37"/>
  <c r="DN190" i="37"/>
  <c r="DO190" i="37"/>
  <c r="DP190" i="37"/>
  <c r="CE191" i="37"/>
  <c r="DR191" i="37" s="1"/>
  <c r="CI191" i="37"/>
  <c r="DV191" i="37" s="1"/>
  <c r="CJ191" i="37"/>
  <c r="DW191" i="37" s="1"/>
  <c r="CK191" i="37"/>
  <c r="DX191" i="37" s="1"/>
  <c r="CL191" i="37"/>
  <c r="DY191" i="37" s="1"/>
  <c r="CM191" i="37"/>
  <c r="DZ191" i="37" s="1"/>
  <c r="CN191" i="37"/>
  <c r="EA191" i="37" s="1"/>
  <c r="CO191" i="37"/>
  <c r="EB191" i="37" s="1"/>
  <c r="CP191" i="37"/>
  <c r="EC191" i="37" s="1"/>
  <c r="CQ191" i="37"/>
  <c r="ED191" i="37" s="1"/>
  <c r="CR191" i="37"/>
  <c r="EE191" i="37" s="1"/>
  <c r="CS191" i="37"/>
  <c r="EF191" i="37" s="1"/>
  <c r="CT191" i="37"/>
  <c r="EG191" i="37" s="1"/>
  <c r="CU191" i="37"/>
  <c r="EH191" i="37" s="1"/>
  <c r="CV191" i="37"/>
  <c r="EI191" i="37" s="1"/>
  <c r="CW191" i="37"/>
  <c r="EJ191" i="37" s="1"/>
  <c r="CX191" i="37"/>
  <c r="EK191" i="37" s="1"/>
  <c r="CY191" i="37"/>
  <c r="EL191" i="37" s="1"/>
  <c r="CZ191" i="37"/>
  <c r="EM191" i="37" s="1"/>
  <c r="DA191" i="37"/>
  <c r="EN191" i="37" s="1"/>
  <c r="DB191" i="37"/>
  <c r="EO191" i="37" s="1"/>
  <c r="DC191" i="37"/>
  <c r="EP191" i="37" s="1"/>
  <c r="DD191" i="37"/>
  <c r="EQ191" i="37" s="1"/>
  <c r="DE191" i="37"/>
  <c r="DF191" i="37"/>
  <c r="DG191" i="37"/>
  <c r="DH191" i="37"/>
  <c r="DI191" i="37"/>
  <c r="DJ191" i="37"/>
  <c r="DK191" i="37"/>
  <c r="DL191" i="37"/>
  <c r="DM191" i="37"/>
  <c r="DN191" i="37"/>
  <c r="DO191" i="37"/>
  <c r="DP191" i="37"/>
  <c r="CE192" i="37"/>
  <c r="DR192" i="37" s="1"/>
  <c r="CI192" i="37"/>
  <c r="DV192" i="37" s="1"/>
  <c r="CJ192" i="37"/>
  <c r="DW192" i="37" s="1"/>
  <c r="CK192" i="37"/>
  <c r="DX192" i="37" s="1"/>
  <c r="CL192" i="37"/>
  <c r="DY192" i="37" s="1"/>
  <c r="CM192" i="37"/>
  <c r="DZ192" i="37" s="1"/>
  <c r="CN192" i="37"/>
  <c r="EA192" i="37" s="1"/>
  <c r="CO192" i="37"/>
  <c r="EB192" i="37" s="1"/>
  <c r="CP192" i="37"/>
  <c r="EC192" i="37" s="1"/>
  <c r="CQ192" i="37"/>
  <c r="ED192" i="37" s="1"/>
  <c r="CR192" i="37"/>
  <c r="EE192" i="37" s="1"/>
  <c r="CS192" i="37"/>
  <c r="EF192" i="37" s="1"/>
  <c r="CT192" i="37"/>
  <c r="EG192" i="37" s="1"/>
  <c r="CU192" i="37"/>
  <c r="EH192" i="37" s="1"/>
  <c r="CV192" i="37"/>
  <c r="EI192" i="37" s="1"/>
  <c r="CW192" i="37"/>
  <c r="EJ192" i="37" s="1"/>
  <c r="CX192" i="37"/>
  <c r="EK192" i="37" s="1"/>
  <c r="CY192" i="37"/>
  <c r="EL192" i="37" s="1"/>
  <c r="CZ192" i="37"/>
  <c r="EM192" i="37" s="1"/>
  <c r="DA192" i="37"/>
  <c r="EN192" i="37" s="1"/>
  <c r="DB192" i="37"/>
  <c r="EO192" i="37" s="1"/>
  <c r="DC192" i="37"/>
  <c r="EP192" i="37" s="1"/>
  <c r="DD192" i="37"/>
  <c r="EQ192" i="37" s="1"/>
  <c r="DE192" i="37"/>
  <c r="DF192" i="37"/>
  <c r="DG192" i="37"/>
  <c r="DH192" i="37"/>
  <c r="DI192" i="37"/>
  <c r="DJ192" i="37"/>
  <c r="DK192" i="37"/>
  <c r="DL192" i="37"/>
  <c r="DM192" i="37"/>
  <c r="DN192" i="37"/>
  <c r="DO192" i="37"/>
  <c r="DP192" i="37"/>
  <c r="CE193" i="37"/>
  <c r="DR193" i="37" s="1"/>
  <c r="CI193" i="37"/>
  <c r="DV193" i="37" s="1"/>
  <c r="CJ193" i="37"/>
  <c r="DW193" i="37" s="1"/>
  <c r="CK193" i="37"/>
  <c r="DX193" i="37" s="1"/>
  <c r="CL193" i="37"/>
  <c r="DY193" i="37" s="1"/>
  <c r="CM193" i="37"/>
  <c r="DZ193" i="37" s="1"/>
  <c r="CN193" i="37"/>
  <c r="EA193" i="37" s="1"/>
  <c r="CO193" i="37"/>
  <c r="EB193" i="37" s="1"/>
  <c r="CP193" i="37"/>
  <c r="EC193" i="37" s="1"/>
  <c r="CQ193" i="37"/>
  <c r="ED193" i="37" s="1"/>
  <c r="CR193" i="37"/>
  <c r="EE193" i="37" s="1"/>
  <c r="CS193" i="37"/>
  <c r="EF193" i="37" s="1"/>
  <c r="CT193" i="37"/>
  <c r="EG193" i="37" s="1"/>
  <c r="CU193" i="37"/>
  <c r="EH193" i="37" s="1"/>
  <c r="CV193" i="37"/>
  <c r="EI193" i="37" s="1"/>
  <c r="CW193" i="37"/>
  <c r="EJ193" i="37" s="1"/>
  <c r="CX193" i="37"/>
  <c r="EK193" i="37" s="1"/>
  <c r="CY193" i="37"/>
  <c r="EL193" i="37" s="1"/>
  <c r="CZ193" i="37"/>
  <c r="EM193" i="37" s="1"/>
  <c r="DA193" i="37"/>
  <c r="EN193" i="37" s="1"/>
  <c r="DB193" i="37"/>
  <c r="EO193" i="37" s="1"/>
  <c r="DC193" i="37"/>
  <c r="EP193" i="37" s="1"/>
  <c r="DD193" i="37"/>
  <c r="EQ193" i="37" s="1"/>
  <c r="DE193" i="37"/>
  <c r="DF193" i="37"/>
  <c r="DG193" i="37"/>
  <c r="DH193" i="37"/>
  <c r="DI193" i="37"/>
  <c r="DJ193" i="37"/>
  <c r="DK193" i="37"/>
  <c r="DL193" i="37"/>
  <c r="DM193" i="37"/>
  <c r="DN193" i="37"/>
  <c r="DO193" i="37"/>
  <c r="DP193" i="37"/>
  <c r="CE194" i="37"/>
  <c r="DR194" i="37" s="1"/>
  <c r="CI194" i="37"/>
  <c r="DV194" i="37" s="1"/>
  <c r="CJ194" i="37"/>
  <c r="DW194" i="37" s="1"/>
  <c r="CK194" i="37"/>
  <c r="DX194" i="37" s="1"/>
  <c r="CL194" i="37"/>
  <c r="DY194" i="37" s="1"/>
  <c r="CM194" i="37"/>
  <c r="DZ194" i="37" s="1"/>
  <c r="CN194" i="37"/>
  <c r="EA194" i="37" s="1"/>
  <c r="CO194" i="37"/>
  <c r="EB194" i="37" s="1"/>
  <c r="CP194" i="37"/>
  <c r="EC194" i="37" s="1"/>
  <c r="CQ194" i="37"/>
  <c r="ED194" i="37" s="1"/>
  <c r="CR194" i="37"/>
  <c r="EE194" i="37" s="1"/>
  <c r="CS194" i="37"/>
  <c r="EF194" i="37" s="1"/>
  <c r="CT194" i="37"/>
  <c r="EG194" i="37" s="1"/>
  <c r="CU194" i="37"/>
  <c r="EH194" i="37" s="1"/>
  <c r="CV194" i="37"/>
  <c r="EI194" i="37" s="1"/>
  <c r="CW194" i="37"/>
  <c r="EJ194" i="37" s="1"/>
  <c r="CX194" i="37"/>
  <c r="EK194" i="37" s="1"/>
  <c r="CY194" i="37"/>
  <c r="EL194" i="37" s="1"/>
  <c r="CZ194" i="37"/>
  <c r="EM194" i="37" s="1"/>
  <c r="DA194" i="37"/>
  <c r="EN194" i="37" s="1"/>
  <c r="DB194" i="37"/>
  <c r="EO194" i="37" s="1"/>
  <c r="DC194" i="37"/>
  <c r="EP194" i="37" s="1"/>
  <c r="DD194" i="37"/>
  <c r="EQ194" i="37" s="1"/>
  <c r="DE194" i="37"/>
  <c r="DF194" i="37"/>
  <c r="DG194" i="37"/>
  <c r="DH194" i="37"/>
  <c r="DI194" i="37"/>
  <c r="DJ194" i="37"/>
  <c r="DK194" i="37"/>
  <c r="DL194" i="37"/>
  <c r="DM194" i="37"/>
  <c r="DN194" i="37"/>
  <c r="DO194" i="37"/>
  <c r="DP194" i="37"/>
  <c r="CE195" i="37"/>
  <c r="DR195" i="37" s="1"/>
  <c r="CI195" i="37"/>
  <c r="DV195" i="37" s="1"/>
  <c r="CJ195" i="37"/>
  <c r="DW195" i="37" s="1"/>
  <c r="CK195" i="37"/>
  <c r="DX195" i="37" s="1"/>
  <c r="CL195" i="37"/>
  <c r="DY195" i="37" s="1"/>
  <c r="CM195" i="37"/>
  <c r="DZ195" i="37" s="1"/>
  <c r="CN195" i="37"/>
  <c r="EA195" i="37" s="1"/>
  <c r="CO195" i="37"/>
  <c r="EB195" i="37" s="1"/>
  <c r="CP195" i="37"/>
  <c r="EC195" i="37" s="1"/>
  <c r="CQ195" i="37"/>
  <c r="ED195" i="37" s="1"/>
  <c r="CR195" i="37"/>
  <c r="EE195" i="37" s="1"/>
  <c r="CS195" i="37"/>
  <c r="EF195" i="37" s="1"/>
  <c r="CT195" i="37"/>
  <c r="EG195" i="37" s="1"/>
  <c r="CU195" i="37"/>
  <c r="EH195" i="37" s="1"/>
  <c r="CV195" i="37"/>
  <c r="EI195" i="37" s="1"/>
  <c r="CW195" i="37"/>
  <c r="EJ195" i="37" s="1"/>
  <c r="CX195" i="37"/>
  <c r="EK195" i="37" s="1"/>
  <c r="CY195" i="37"/>
  <c r="EL195" i="37" s="1"/>
  <c r="CZ195" i="37"/>
  <c r="EM195" i="37" s="1"/>
  <c r="DA195" i="37"/>
  <c r="EN195" i="37" s="1"/>
  <c r="DB195" i="37"/>
  <c r="EO195" i="37" s="1"/>
  <c r="DC195" i="37"/>
  <c r="EP195" i="37" s="1"/>
  <c r="DD195" i="37"/>
  <c r="EQ195" i="37" s="1"/>
  <c r="DE195" i="37"/>
  <c r="DF195" i="37"/>
  <c r="DG195" i="37"/>
  <c r="DH195" i="37"/>
  <c r="DI195" i="37"/>
  <c r="DJ195" i="37"/>
  <c r="DK195" i="37"/>
  <c r="DL195" i="37"/>
  <c r="DM195" i="37"/>
  <c r="DN195" i="37"/>
  <c r="DO195" i="37"/>
  <c r="DP195" i="37"/>
  <c r="CE196" i="37"/>
  <c r="DR196" i="37" s="1"/>
  <c r="CI196" i="37"/>
  <c r="DV196" i="37" s="1"/>
  <c r="CJ196" i="37"/>
  <c r="DW196" i="37" s="1"/>
  <c r="CK196" i="37"/>
  <c r="DX196" i="37" s="1"/>
  <c r="CL196" i="37"/>
  <c r="DY196" i="37" s="1"/>
  <c r="CM196" i="37"/>
  <c r="DZ196" i="37" s="1"/>
  <c r="CN196" i="37"/>
  <c r="EA196" i="37" s="1"/>
  <c r="CO196" i="37"/>
  <c r="EB196" i="37" s="1"/>
  <c r="CP196" i="37"/>
  <c r="EC196" i="37" s="1"/>
  <c r="CQ196" i="37"/>
  <c r="ED196" i="37" s="1"/>
  <c r="CR196" i="37"/>
  <c r="EE196" i="37" s="1"/>
  <c r="CS196" i="37"/>
  <c r="EF196" i="37" s="1"/>
  <c r="CT196" i="37"/>
  <c r="EG196" i="37" s="1"/>
  <c r="CU196" i="37"/>
  <c r="EH196" i="37" s="1"/>
  <c r="CV196" i="37"/>
  <c r="EI196" i="37" s="1"/>
  <c r="CW196" i="37"/>
  <c r="EJ196" i="37" s="1"/>
  <c r="CX196" i="37"/>
  <c r="EK196" i="37" s="1"/>
  <c r="CY196" i="37"/>
  <c r="EL196" i="37" s="1"/>
  <c r="CZ196" i="37"/>
  <c r="EM196" i="37" s="1"/>
  <c r="DA196" i="37"/>
  <c r="EN196" i="37" s="1"/>
  <c r="DB196" i="37"/>
  <c r="EO196" i="37" s="1"/>
  <c r="DC196" i="37"/>
  <c r="EP196" i="37" s="1"/>
  <c r="DD196" i="37"/>
  <c r="EQ196" i="37" s="1"/>
  <c r="DE196" i="37"/>
  <c r="DF196" i="37"/>
  <c r="DG196" i="37"/>
  <c r="DH196" i="37"/>
  <c r="DI196" i="37"/>
  <c r="DJ196" i="37"/>
  <c r="DK196" i="37"/>
  <c r="DL196" i="37"/>
  <c r="DM196" i="37"/>
  <c r="DN196" i="37"/>
  <c r="DO196" i="37"/>
  <c r="DP196" i="37"/>
  <c r="CE197" i="37"/>
  <c r="DR197" i="37" s="1"/>
  <c r="CI197" i="37"/>
  <c r="DV197" i="37" s="1"/>
  <c r="CJ197" i="37"/>
  <c r="DW197" i="37" s="1"/>
  <c r="CK197" i="37"/>
  <c r="DX197" i="37" s="1"/>
  <c r="CL197" i="37"/>
  <c r="DY197" i="37" s="1"/>
  <c r="CM197" i="37"/>
  <c r="DZ197" i="37" s="1"/>
  <c r="CN197" i="37"/>
  <c r="EA197" i="37" s="1"/>
  <c r="CO197" i="37"/>
  <c r="EB197" i="37" s="1"/>
  <c r="CP197" i="37"/>
  <c r="EC197" i="37" s="1"/>
  <c r="CQ197" i="37"/>
  <c r="ED197" i="37" s="1"/>
  <c r="CR197" i="37"/>
  <c r="EE197" i="37" s="1"/>
  <c r="CS197" i="37"/>
  <c r="EF197" i="37" s="1"/>
  <c r="CT197" i="37"/>
  <c r="EG197" i="37" s="1"/>
  <c r="CU197" i="37"/>
  <c r="EH197" i="37" s="1"/>
  <c r="CV197" i="37"/>
  <c r="EI197" i="37" s="1"/>
  <c r="CW197" i="37"/>
  <c r="EJ197" i="37" s="1"/>
  <c r="CX197" i="37"/>
  <c r="EK197" i="37" s="1"/>
  <c r="CY197" i="37"/>
  <c r="EL197" i="37" s="1"/>
  <c r="CZ197" i="37"/>
  <c r="EM197" i="37" s="1"/>
  <c r="DA197" i="37"/>
  <c r="EN197" i="37" s="1"/>
  <c r="DB197" i="37"/>
  <c r="EO197" i="37" s="1"/>
  <c r="DC197" i="37"/>
  <c r="EP197" i="37" s="1"/>
  <c r="DD197" i="37"/>
  <c r="EQ197" i="37" s="1"/>
  <c r="DE197" i="37"/>
  <c r="DF197" i="37"/>
  <c r="DG197" i="37"/>
  <c r="DH197" i="37"/>
  <c r="DI197" i="37"/>
  <c r="DJ197" i="37"/>
  <c r="DK197" i="37"/>
  <c r="DL197" i="37"/>
  <c r="DM197" i="37"/>
  <c r="DN197" i="37"/>
  <c r="DO197" i="37"/>
  <c r="DP197" i="37"/>
  <c r="CE198" i="37"/>
  <c r="DR198" i="37" s="1"/>
  <c r="CI198" i="37"/>
  <c r="DV198" i="37" s="1"/>
  <c r="CJ198" i="37"/>
  <c r="DW198" i="37" s="1"/>
  <c r="CK198" i="37"/>
  <c r="DX198" i="37" s="1"/>
  <c r="CL198" i="37"/>
  <c r="DY198" i="37" s="1"/>
  <c r="CM198" i="37"/>
  <c r="DZ198" i="37" s="1"/>
  <c r="CN198" i="37"/>
  <c r="EA198" i="37" s="1"/>
  <c r="CO198" i="37"/>
  <c r="EB198" i="37" s="1"/>
  <c r="CP198" i="37"/>
  <c r="EC198" i="37" s="1"/>
  <c r="CQ198" i="37"/>
  <c r="ED198" i="37" s="1"/>
  <c r="CR198" i="37"/>
  <c r="EE198" i="37" s="1"/>
  <c r="CS198" i="37"/>
  <c r="EF198" i="37" s="1"/>
  <c r="CT198" i="37"/>
  <c r="EG198" i="37" s="1"/>
  <c r="CU198" i="37"/>
  <c r="EH198" i="37" s="1"/>
  <c r="CV198" i="37"/>
  <c r="EI198" i="37" s="1"/>
  <c r="CW198" i="37"/>
  <c r="EJ198" i="37" s="1"/>
  <c r="CX198" i="37"/>
  <c r="EK198" i="37" s="1"/>
  <c r="CY198" i="37"/>
  <c r="EL198" i="37" s="1"/>
  <c r="CZ198" i="37"/>
  <c r="EM198" i="37" s="1"/>
  <c r="DA198" i="37"/>
  <c r="EN198" i="37" s="1"/>
  <c r="DB198" i="37"/>
  <c r="EO198" i="37" s="1"/>
  <c r="DC198" i="37"/>
  <c r="EP198" i="37" s="1"/>
  <c r="DD198" i="37"/>
  <c r="EQ198" i="37" s="1"/>
  <c r="DE198" i="37"/>
  <c r="DF198" i="37"/>
  <c r="DG198" i="37"/>
  <c r="DH198" i="37"/>
  <c r="DI198" i="37"/>
  <c r="DJ198" i="37"/>
  <c r="DK198" i="37"/>
  <c r="DL198" i="37"/>
  <c r="DM198" i="37"/>
  <c r="DN198" i="37"/>
  <c r="DO198" i="37"/>
  <c r="DP198" i="37"/>
  <c r="CE199" i="37"/>
  <c r="DR199" i="37" s="1"/>
  <c r="CI199" i="37"/>
  <c r="DV199" i="37" s="1"/>
  <c r="CJ199" i="37"/>
  <c r="DW199" i="37" s="1"/>
  <c r="CK199" i="37"/>
  <c r="DX199" i="37" s="1"/>
  <c r="CL199" i="37"/>
  <c r="DY199" i="37" s="1"/>
  <c r="CM199" i="37"/>
  <c r="DZ199" i="37" s="1"/>
  <c r="CN199" i="37"/>
  <c r="EA199" i="37" s="1"/>
  <c r="CO199" i="37"/>
  <c r="EB199" i="37" s="1"/>
  <c r="CP199" i="37"/>
  <c r="EC199" i="37" s="1"/>
  <c r="CQ199" i="37"/>
  <c r="ED199" i="37" s="1"/>
  <c r="CR199" i="37"/>
  <c r="EE199" i="37" s="1"/>
  <c r="CS199" i="37"/>
  <c r="EF199" i="37" s="1"/>
  <c r="CT199" i="37"/>
  <c r="EG199" i="37" s="1"/>
  <c r="CU199" i="37"/>
  <c r="EH199" i="37" s="1"/>
  <c r="CV199" i="37"/>
  <c r="EI199" i="37" s="1"/>
  <c r="CW199" i="37"/>
  <c r="EJ199" i="37" s="1"/>
  <c r="CX199" i="37"/>
  <c r="EK199" i="37" s="1"/>
  <c r="CY199" i="37"/>
  <c r="EL199" i="37" s="1"/>
  <c r="CZ199" i="37"/>
  <c r="EM199" i="37" s="1"/>
  <c r="DA199" i="37"/>
  <c r="EN199" i="37" s="1"/>
  <c r="DB199" i="37"/>
  <c r="EO199" i="37" s="1"/>
  <c r="DC199" i="37"/>
  <c r="EP199" i="37" s="1"/>
  <c r="DD199" i="37"/>
  <c r="EQ199" i="37" s="1"/>
  <c r="DE199" i="37"/>
  <c r="ER199" i="37" s="1"/>
  <c r="DF199" i="37"/>
  <c r="ES199" i="37" s="1"/>
  <c r="DG199" i="37"/>
  <c r="ET199" i="37" s="1"/>
  <c r="DH199" i="37"/>
  <c r="EU199" i="37" s="1"/>
  <c r="DI199" i="37"/>
  <c r="EV199" i="37" s="1"/>
  <c r="DJ199" i="37"/>
  <c r="EW199" i="37" s="1"/>
  <c r="DK199" i="37"/>
  <c r="EX199" i="37" s="1"/>
  <c r="DL199" i="37"/>
  <c r="EY199" i="37" s="1"/>
  <c r="DM199" i="37"/>
  <c r="EZ199" i="37" s="1"/>
  <c r="DN199" i="37"/>
  <c r="FA199" i="37" s="1"/>
  <c r="DO199" i="37"/>
  <c r="FB199" i="37" s="1"/>
  <c r="DP199" i="37"/>
  <c r="FC199" i="37" s="1"/>
  <c r="CI4" i="37"/>
  <c r="CJ4" i="37"/>
  <c r="DW4" i="37" s="1"/>
  <c r="CK4" i="37"/>
  <c r="DX4" i="37" s="1"/>
  <c r="CL4" i="37"/>
  <c r="DY4" i="37" s="1"/>
  <c r="CM4" i="37"/>
  <c r="DZ4" i="37" s="1"/>
  <c r="CN4" i="37"/>
  <c r="CO4" i="37"/>
  <c r="CP4" i="37"/>
  <c r="EC4" i="37" s="1"/>
  <c r="CQ4" i="37"/>
  <c r="CR4" i="37"/>
  <c r="EE4" i="37" s="1"/>
  <c r="CS4" i="37"/>
  <c r="EF4" i="37" s="1"/>
  <c r="CT4" i="37"/>
  <c r="EG4" i="37" s="1"/>
  <c r="CU4" i="37"/>
  <c r="EH4" i="37" s="1"/>
  <c r="CV4" i="37"/>
  <c r="CW4" i="37"/>
  <c r="CX4" i="37"/>
  <c r="CY4" i="37"/>
  <c r="CZ4" i="37"/>
  <c r="EM4" i="37" s="1"/>
  <c r="DA4" i="37"/>
  <c r="EN4" i="37" s="1"/>
  <c r="DB4" i="37"/>
  <c r="EO4" i="37" s="1"/>
  <c r="DC4" i="37"/>
  <c r="EP4" i="37" s="1"/>
  <c r="DD4" i="37"/>
  <c r="EQ4" i="37" s="1"/>
  <c r="DE4" i="37"/>
  <c r="DF4" i="37"/>
  <c r="DG4" i="37"/>
  <c r="DH4" i="37"/>
  <c r="DI4" i="37"/>
  <c r="DJ4" i="37"/>
  <c r="DK4" i="37"/>
  <c r="DL4" i="37"/>
  <c r="DM4" i="37"/>
  <c r="DN4" i="37"/>
  <c r="DO4" i="37"/>
  <c r="DP4" i="37"/>
  <c r="CE4" i="37"/>
  <c r="DR4" i="37" s="1"/>
  <c r="EF172" i="37"/>
  <c r="DX172" i="37"/>
  <c r="EI171" i="37"/>
  <c r="EP171" i="37"/>
  <c r="EL170" i="37"/>
  <c r="DV170" i="37"/>
  <c r="EO169" i="37"/>
  <c r="EN169" i="37"/>
  <c r="EG169" i="37"/>
  <c r="EQ168" i="37"/>
  <c r="EJ168" i="37"/>
  <c r="EI168" i="37"/>
  <c r="EB168" i="37"/>
  <c r="EM167" i="37"/>
  <c r="DW167" i="37"/>
  <c r="EO166" i="37"/>
  <c r="DY166" i="37"/>
  <c r="EJ165" i="37"/>
  <c r="EE164" i="37"/>
  <c r="DW164" i="37"/>
  <c r="EP158" i="37"/>
  <c r="EO158" i="37"/>
  <c r="EH158" i="37"/>
  <c r="EG158" i="37"/>
  <c r="DZ158" i="37"/>
  <c r="EK157" i="37"/>
  <c r="EC157" i="37"/>
  <c r="DR157" i="37"/>
  <c r="EN156" i="37"/>
  <c r="EF156" i="37"/>
  <c r="DX156" i="37"/>
  <c r="EQ155" i="37"/>
  <c r="EI155" i="37"/>
  <c r="EA155" i="37"/>
  <c r="EL154" i="37"/>
  <c r="ED154" i="37"/>
  <c r="DV154" i="37"/>
  <c r="EK154" i="37"/>
  <c r="EO153" i="37"/>
  <c r="EN153" i="37"/>
  <c r="EG153" i="37"/>
  <c r="EF153" i="37"/>
  <c r="DY153" i="37"/>
  <c r="EJ152" i="37"/>
  <c r="EI152" i="37"/>
  <c r="EB152" i="37"/>
  <c r="EM151" i="37"/>
  <c r="EE151" i="37"/>
  <c r="DW151" i="37"/>
  <c r="EG150" i="37"/>
  <c r="EP150" i="37"/>
  <c r="EH150" i="37"/>
  <c r="DZ150" i="37"/>
  <c r="EK149" i="37"/>
  <c r="EC149" i="37"/>
  <c r="DR149" i="37"/>
  <c r="EN148" i="37"/>
  <c r="EF148" i="37"/>
  <c r="DX148" i="37"/>
  <c r="EQ147" i="37"/>
  <c r="EI147" i="37"/>
  <c r="EH147" i="37"/>
  <c r="EA147" i="37"/>
  <c r="DZ147" i="37"/>
  <c r="EL146" i="37"/>
  <c r="ED146" i="37"/>
  <c r="DV146" i="37"/>
  <c r="EK146" i="37"/>
  <c r="EO145" i="37"/>
  <c r="EN145" i="37"/>
  <c r="EG145" i="37"/>
  <c r="DY145" i="37"/>
  <c r="EC144" i="37"/>
  <c r="EQ142" i="37"/>
  <c r="EI142" i="37"/>
  <c r="ED141" i="37"/>
  <c r="EL141" i="37"/>
  <c r="EM138" i="37"/>
  <c r="EE138" i="37"/>
  <c r="EJ125" i="37"/>
  <c r="EM114" i="37"/>
  <c r="EL114" i="37"/>
  <c r="EK114" i="37"/>
  <c r="EE114" i="37"/>
  <c r="ED114" i="37"/>
  <c r="EC114" i="37"/>
  <c r="DW114" i="37"/>
  <c r="DV114" i="37"/>
  <c r="DR114" i="37"/>
  <c r="EP113" i="37"/>
  <c r="EO113" i="37"/>
  <c r="EN113" i="37"/>
  <c r="EH113" i="37"/>
  <c r="EG113" i="37"/>
  <c r="EF113" i="37"/>
  <c r="DZ113" i="37"/>
  <c r="DY113" i="37"/>
  <c r="DX113" i="37"/>
  <c r="EQ112" i="37"/>
  <c r="EL112" i="37"/>
  <c r="EK112" i="37"/>
  <c r="EJ112" i="37"/>
  <c r="EI112" i="37"/>
  <c r="EC112" i="37"/>
  <c r="EB112" i="37"/>
  <c r="EA112" i="37"/>
  <c r="DV112" i="37"/>
  <c r="DR112" i="37"/>
  <c r="EL111" i="37"/>
  <c r="ED111" i="37"/>
  <c r="DY111" i="37"/>
  <c r="DV111" i="37"/>
  <c r="EN111" i="37"/>
  <c r="EM111" i="37"/>
  <c r="EF111" i="37"/>
  <c r="EE111" i="37"/>
  <c r="DX111" i="37"/>
  <c r="DW111" i="37"/>
  <c r="EO110" i="37"/>
  <c r="EG110" i="37"/>
  <c r="DY110" i="37"/>
  <c r="EQ110" i="37"/>
  <c r="EP110" i="37"/>
  <c r="EI110" i="37"/>
  <c r="EH110" i="37"/>
  <c r="EB110" i="37"/>
  <c r="EA110" i="37"/>
  <c r="DZ110" i="37"/>
  <c r="EL109" i="37"/>
  <c r="ED109" i="37"/>
  <c r="DV109" i="37"/>
  <c r="EJ109" i="37"/>
  <c r="EE109" i="37"/>
  <c r="EB109" i="37"/>
  <c r="DW109" i="37"/>
  <c r="EO108" i="37"/>
  <c r="EG108" i="37"/>
  <c r="DY108" i="37"/>
  <c r="EN108" i="37"/>
  <c r="EM108" i="37"/>
  <c r="EF108" i="37"/>
  <c r="EE108" i="37"/>
  <c r="DX108" i="37"/>
  <c r="DW108" i="37"/>
  <c r="EK107" i="37"/>
  <c r="EC107" i="37"/>
  <c r="EN106" i="37"/>
  <c r="EO105" i="37"/>
  <c r="EG105" i="37"/>
  <c r="DY105" i="37"/>
  <c r="EP105" i="37"/>
  <c r="EN105" i="37"/>
  <c r="EH105" i="37"/>
  <c r="EF105" i="37"/>
  <c r="DZ105" i="37"/>
  <c r="DX105" i="37"/>
  <c r="EQ104" i="37"/>
  <c r="EK104" i="37"/>
  <c r="EJ104" i="37"/>
  <c r="EI104" i="37"/>
  <c r="EC104" i="37"/>
  <c r="EB104" i="37"/>
  <c r="EA104" i="37"/>
  <c r="DR104" i="37"/>
  <c r="EM103" i="37"/>
  <c r="EL103" i="37"/>
  <c r="EF103" i="37"/>
  <c r="ED103" i="37"/>
  <c r="DX103" i="37"/>
  <c r="DV103" i="37"/>
  <c r="EO102" i="37"/>
  <c r="EH102" i="37"/>
  <c r="EG102" i="37"/>
  <c r="DY102" i="37"/>
  <c r="EQ102" i="37"/>
  <c r="EP102" i="37"/>
  <c r="EI102" i="37"/>
  <c r="EA102" i="37"/>
  <c r="DZ102" i="37"/>
  <c r="EL101" i="37"/>
  <c r="EK101" i="37"/>
  <c r="EJ101" i="37"/>
  <c r="ED101" i="37"/>
  <c r="EC101" i="37"/>
  <c r="EB101" i="37"/>
  <c r="DV101" i="37"/>
  <c r="DR101" i="37"/>
  <c r="EO100" i="37"/>
  <c r="EG100" i="37"/>
  <c r="DY100" i="37"/>
  <c r="EN100" i="37"/>
  <c r="EM100" i="37"/>
  <c r="EF100" i="37"/>
  <c r="EE100" i="37"/>
  <c r="DX100" i="37"/>
  <c r="DW100" i="37"/>
  <c r="EQ99" i="37"/>
  <c r="EP99" i="37"/>
  <c r="EJ99" i="37"/>
  <c r="EI99" i="37"/>
  <c r="EH99" i="37"/>
  <c r="EB99" i="37"/>
  <c r="EA99" i="37"/>
  <c r="DZ99" i="37"/>
  <c r="DV98" i="37"/>
  <c r="EM98" i="37"/>
  <c r="EL98" i="37"/>
  <c r="EK98" i="37"/>
  <c r="EE98" i="37"/>
  <c r="ED98" i="37"/>
  <c r="EC98" i="37"/>
  <c r="DW98" i="37"/>
  <c r="DR98" i="37"/>
  <c r="EO97" i="37"/>
  <c r="EG97" i="37"/>
  <c r="DY97" i="37"/>
  <c r="EQ97" i="37"/>
  <c r="EN97" i="37"/>
  <c r="EF97" i="37"/>
  <c r="DX97" i="37"/>
  <c r="EQ96" i="37"/>
  <c r="EK96" i="37"/>
  <c r="EJ96" i="37"/>
  <c r="EI96" i="37"/>
  <c r="EC96" i="37"/>
  <c r="EB96" i="37"/>
  <c r="EA96" i="37"/>
  <c r="DR96" i="37"/>
  <c r="EM95" i="37"/>
  <c r="EL95" i="37"/>
  <c r="EE95" i="37"/>
  <c r="ED95" i="37"/>
  <c r="DW95" i="37"/>
  <c r="DV95" i="37"/>
  <c r="EO94" i="37"/>
  <c r="EH94" i="37"/>
  <c r="EG94" i="37"/>
  <c r="DY94" i="37"/>
  <c r="EQ94" i="37"/>
  <c r="EP94" i="37"/>
  <c r="EI94" i="37"/>
  <c r="EA94" i="37"/>
  <c r="DZ94" i="37"/>
  <c r="EK93" i="37"/>
  <c r="EJ93" i="37"/>
  <c r="ED93" i="37"/>
  <c r="EC93" i="37"/>
  <c r="EB93" i="37"/>
  <c r="DR93" i="37"/>
  <c r="EO92" i="37"/>
  <c r="EG92" i="37"/>
  <c r="EF92" i="37"/>
  <c r="DY92" i="37"/>
  <c r="DX92" i="37"/>
  <c r="EN92" i="37"/>
  <c r="EM92" i="37"/>
  <c r="EE92" i="37"/>
  <c r="DW92" i="37"/>
  <c r="EH91" i="37"/>
  <c r="EQ91" i="37"/>
  <c r="EP91" i="37"/>
  <c r="EJ91" i="37"/>
  <c r="EI91" i="37"/>
  <c r="EB91" i="37"/>
  <c r="EA91" i="37"/>
  <c r="DZ91" i="37"/>
  <c r="EL90" i="37"/>
  <c r="EM90" i="37"/>
  <c r="EK90" i="37"/>
  <c r="EE90" i="37"/>
  <c r="ED90" i="37"/>
  <c r="EC90" i="37"/>
  <c r="DW90" i="37"/>
  <c r="DV90" i="37"/>
  <c r="DR90" i="37"/>
  <c r="EO89" i="37"/>
  <c r="EH89" i="37"/>
  <c r="EG89" i="37"/>
  <c r="DY89" i="37"/>
  <c r="EP89" i="37"/>
  <c r="EN89" i="37"/>
  <c r="EF89" i="37"/>
  <c r="DZ89" i="37"/>
  <c r="DX89" i="37"/>
  <c r="EQ88" i="37"/>
  <c r="EK88" i="37"/>
  <c r="EJ88" i="37"/>
  <c r="EI88" i="37"/>
  <c r="EC88" i="37"/>
  <c r="EB88" i="37"/>
  <c r="EA88" i="37"/>
  <c r="DR88" i="37"/>
  <c r="ED87" i="37"/>
  <c r="EL87" i="37"/>
  <c r="DV87" i="37"/>
  <c r="EO86" i="37"/>
  <c r="EG86" i="37"/>
  <c r="DY86" i="37"/>
  <c r="EJ85" i="37"/>
  <c r="EB85" i="37"/>
  <c r="EM84" i="37"/>
  <c r="EE84" i="37"/>
  <c r="DW84" i="37"/>
  <c r="EQ83" i="37"/>
  <c r="EP83" i="37"/>
  <c r="EJ83" i="37"/>
  <c r="EI83" i="37"/>
  <c r="EH83" i="37"/>
  <c r="EC83" i="37"/>
  <c r="EB83" i="37"/>
  <c r="EA83" i="37"/>
  <c r="DZ83" i="37"/>
  <c r="EL82" i="37"/>
  <c r="EK82" i="37"/>
  <c r="ED82" i="37"/>
  <c r="EC82" i="37"/>
  <c r="DV82" i="37"/>
  <c r="DR82" i="37"/>
  <c r="EN82" i="37"/>
  <c r="EM82" i="37"/>
  <c r="EE82" i="37"/>
  <c r="DW82" i="37"/>
  <c r="EQ81" i="37"/>
  <c r="EP81" i="37"/>
  <c r="EO81" i="37"/>
  <c r="EN81" i="37"/>
  <c r="EH81" i="37"/>
  <c r="EG81" i="37"/>
  <c r="EF81" i="37"/>
  <c r="EA81" i="37"/>
  <c r="DZ81" i="37"/>
  <c r="DY81" i="37"/>
  <c r="DX81" i="37"/>
  <c r="EK80" i="37"/>
  <c r="EJ80" i="37"/>
  <c r="ED80" i="37"/>
  <c r="EC80" i="37"/>
  <c r="EB80" i="37"/>
  <c r="DV80" i="37"/>
  <c r="DR80" i="37"/>
  <c r="EQ80" i="37"/>
  <c r="EI80" i="37"/>
  <c r="EA80" i="37"/>
  <c r="EL79" i="37"/>
  <c r="ED79" i="37"/>
  <c r="DV79" i="37"/>
  <c r="EO79" i="37"/>
  <c r="EN79" i="37"/>
  <c r="EM79" i="37"/>
  <c r="EF79" i="37"/>
  <c r="EE79" i="37"/>
  <c r="DY79" i="37"/>
  <c r="DX79" i="37"/>
  <c r="DW79" i="37"/>
  <c r="EQ78" i="37"/>
  <c r="EI78" i="37"/>
  <c r="EA78" i="37"/>
  <c r="EL77" i="37"/>
  <c r="ED77" i="37"/>
  <c r="DV77" i="37"/>
  <c r="EO76" i="37"/>
  <c r="EH76" i="37"/>
  <c r="EG76" i="37"/>
  <c r="DZ76" i="37"/>
  <c r="DY76" i="37"/>
  <c r="EJ75" i="37"/>
  <c r="EB75" i="37"/>
  <c r="DR75" i="37"/>
  <c r="EM74" i="37"/>
  <c r="EE74" i="37"/>
  <c r="DW74" i="37"/>
  <c r="EQ73" i="37"/>
  <c r="EP73" i="37"/>
  <c r="EH73" i="37"/>
  <c r="DZ73" i="37"/>
  <c r="EK72" i="37"/>
  <c r="ED72" i="37"/>
  <c r="EC72" i="37"/>
  <c r="DR72" i="37"/>
  <c r="EN71" i="37"/>
  <c r="EF71" i="37"/>
  <c r="DY71" i="37"/>
  <c r="DX71" i="37"/>
  <c r="EB70" i="37"/>
  <c r="EQ70" i="37"/>
  <c r="EI70" i="37"/>
  <c r="EA70" i="37"/>
  <c r="EL69" i="37"/>
  <c r="ED69" i="37"/>
  <c r="DV69" i="37"/>
  <c r="EE69" i="37"/>
  <c r="EO68" i="37"/>
  <c r="EG68" i="37"/>
  <c r="DZ68" i="37"/>
  <c r="DY68" i="37"/>
  <c r="EJ67" i="37"/>
  <c r="EB67" i="37"/>
  <c r="EN66" i="37"/>
  <c r="EM66" i="37"/>
  <c r="EE66" i="37"/>
  <c r="DW66" i="37"/>
  <c r="EP65" i="37"/>
  <c r="EI65" i="37"/>
  <c r="EH65" i="37"/>
  <c r="DZ65" i="37"/>
  <c r="EP64" i="37"/>
  <c r="EK64" i="37"/>
  <c r="EE64" i="37"/>
  <c r="EC64" i="37"/>
  <c r="DR64" i="37"/>
  <c r="EN63" i="37"/>
  <c r="EF63" i="37"/>
  <c r="DY63" i="37"/>
  <c r="DX63" i="37"/>
  <c r="ED62" i="37"/>
  <c r="EQ62" i="37"/>
  <c r="EI62" i="37"/>
  <c r="EA62" i="37"/>
  <c r="EL61" i="37"/>
  <c r="ED61" i="37"/>
  <c r="DV61" i="37"/>
  <c r="EM61" i="37"/>
  <c r="EO60" i="37"/>
  <c r="EH60" i="37"/>
  <c r="EG60" i="37"/>
  <c r="DY60" i="37"/>
  <c r="EJ59" i="37"/>
  <c r="EB59" i="37"/>
  <c r="EM58" i="37"/>
  <c r="EF58" i="37"/>
  <c r="EE58" i="37"/>
  <c r="DW58" i="37"/>
  <c r="EP56" i="37"/>
  <c r="EO56" i="37"/>
  <c r="EN56" i="37"/>
  <c r="EH56" i="37"/>
  <c r="EG56" i="37"/>
  <c r="EF56" i="37"/>
  <c r="DZ56" i="37"/>
  <c r="DY56" i="37"/>
  <c r="DX56" i="37"/>
  <c r="EJ55" i="37"/>
  <c r="EB55" i="37"/>
  <c r="EQ55" i="37"/>
  <c r="EK55" i="37"/>
  <c r="EI55" i="37"/>
  <c r="EC55" i="37"/>
  <c r="EA55" i="37"/>
  <c r="DR55" i="37"/>
  <c r="EL54" i="37"/>
  <c r="ED54" i="37"/>
  <c r="DV54" i="37"/>
  <c r="EN54" i="37"/>
  <c r="EM54" i="37"/>
  <c r="EF54" i="37"/>
  <c r="EE54" i="37"/>
  <c r="DX54" i="37"/>
  <c r="DW54" i="37"/>
  <c r="EQ53" i="37"/>
  <c r="EP53" i="37"/>
  <c r="EO53" i="37"/>
  <c r="EI53" i="37"/>
  <c r="EH53" i="37"/>
  <c r="EG53" i="37"/>
  <c r="EA53" i="37"/>
  <c r="DZ53" i="37"/>
  <c r="DY53" i="37"/>
  <c r="EL52" i="37"/>
  <c r="EJ52" i="37"/>
  <c r="ED52" i="37"/>
  <c r="EB52" i="37"/>
  <c r="DV52" i="37"/>
  <c r="EK52" i="37"/>
  <c r="EC52" i="37"/>
  <c r="DR52" i="37"/>
  <c r="EO50" i="37"/>
  <c r="EN50" i="37"/>
  <c r="EM50" i="37"/>
  <c r="EG50" i="37"/>
  <c r="EF50" i="37"/>
  <c r="EE50" i="37"/>
  <c r="DY50" i="37"/>
  <c r="DX50" i="37"/>
  <c r="DW50" i="37"/>
  <c r="EJ49" i="37"/>
  <c r="EB49" i="37"/>
  <c r="EQ49" i="37"/>
  <c r="EP49" i="37"/>
  <c r="EI49" i="37"/>
  <c r="EH49" i="37"/>
  <c r="EA49" i="37"/>
  <c r="DZ49" i="37"/>
  <c r="EL48" i="37"/>
  <c r="ED48" i="37"/>
  <c r="DV48" i="37"/>
  <c r="EM48" i="37"/>
  <c r="EK48" i="37"/>
  <c r="EE48" i="37"/>
  <c r="EC48" i="37"/>
  <c r="DW48" i="37"/>
  <c r="DR48" i="37"/>
  <c r="EP47" i="37"/>
  <c r="EO47" i="37"/>
  <c r="EN47" i="37"/>
  <c r="EH47" i="37"/>
  <c r="EG47" i="37"/>
  <c r="EF47" i="37"/>
  <c r="DZ47" i="37"/>
  <c r="DY47" i="37"/>
  <c r="DX47" i="37"/>
  <c r="EQ46" i="37"/>
  <c r="EI46" i="37"/>
  <c r="EA46" i="37"/>
  <c r="EK46" i="37"/>
  <c r="EC46" i="37"/>
  <c r="DR46" i="37"/>
  <c r="EL45" i="37"/>
  <c r="ED45" i="37"/>
  <c r="DV45" i="37"/>
  <c r="EN45" i="37"/>
  <c r="EM45" i="37"/>
  <c r="EF45" i="37"/>
  <c r="EE45" i="37"/>
  <c r="DX45" i="37"/>
  <c r="DW45" i="37"/>
  <c r="EQ44" i="37"/>
  <c r="EO44" i="37"/>
  <c r="EI44" i="37"/>
  <c r="EG44" i="37"/>
  <c r="EA44" i="37"/>
  <c r="DY44" i="37"/>
  <c r="EP44" i="37"/>
  <c r="EH44" i="37"/>
  <c r="DZ44" i="37"/>
  <c r="EL43" i="37"/>
  <c r="ED43" i="37"/>
  <c r="DV43" i="37"/>
  <c r="EK43" i="37"/>
  <c r="EJ43" i="37"/>
  <c r="EC43" i="37"/>
  <c r="EB43" i="37"/>
  <c r="DR43" i="37"/>
  <c r="EO42" i="37"/>
  <c r="EG42" i="37"/>
  <c r="DY42" i="37"/>
  <c r="EN42" i="37"/>
  <c r="EM42" i="37"/>
  <c r="EE42" i="37"/>
  <c r="DX42" i="37"/>
  <c r="DW42" i="37"/>
  <c r="EQ41" i="37"/>
  <c r="EI41" i="37"/>
  <c r="EA41" i="37"/>
  <c r="EP41" i="37"/>
  <c r="EJ41" i="37"/>
  <c r="EH41" i="37"/>
  <c r="EB41" i="37"/>
  <c r="DZ41" i="37"/>
  <c r="EL40" i="37"/>
  <c r="ED40" i="37"/>
  <c r="DV40" i="37"/>
  <c r="EM40" i="37"/>
  <c r="EK40" i="37"/>
  <c r="EE40" i="37"/>
  <c r="EC40" i="37"/>
  <c r="DW40" i="37"/>
  <c r="DR40" i="37"/>
  <c r="EO39" i="37"/>
  <c r="EG39" i="37"/>
  <c r="DY39" i="37"/>
  <c r="EP39" i="37"/>
  <c r="EN39" i="37"/>
  <c r="EH39" i="37"/>
  <c r="EF39" i="37"/>
  <c r="DZ39" i="37"/>
  <c r="DX39" i="37"/>
  <c r="EQ38" i="37"/>
  <c r="EI38" i="37"/>
  <c r="EA38" i="37"/>
  <c r="EK38" i="37"/>
  <c r="EJ38" i="37"/>
  <c r="EC38" i="37"/>
  <c r="EB38" i="37"/>
  <c r="DR38" i="37"/>
  <c r="EL37" i="37"/>
  <c r="ED37" i="37"/>
  <c r="DV37" i="37"/>
  <c r="EM37" i="37"/>
  <c r="EE37" i="37"/>
  <c r="DW37" i="37"/>
  <c r="EO36" i="37"/>
  <c r="EI36" i="37"/>
  <c r="EG36" i="37"/>
  <c r="DY36" i="37"/>
  <c r="EP36" i="37"/>
  <c r="EH36" i="37"/>
  <c r="DZ36" i="37"/>
  <c r="EL35" i="37"/>
  <c r="ED35" i="37"/>
  <c r="DV35" i="37"/>
  <c r="EK35" i="37"/>
  <c r="EJ35" i="37"/>
  <c r="EC35" i="37"/>
  <c r="EB35" i="37"/>
  <c r="DR35" i="37"/>
  <c r="EO34" i="37"/>
  <c r="EG34" i="37"/>
  <c r="DY34" i="37"/>
  <c r="EN34" i="37"/>
  <c r="EM34" i="37"/>
  <c r="EH34" i="37"/>
  <c r="EF34" i="37"/>
  <c r="EE34" i="37"/>
  <c r="DX34" i="37"/>
  <c r="DW34" i="37"/>
  <c r="EQ33" i="37"/>
  <c r="EI33" i="37"/>
  <c r="EA33" i="37"/>
  <c r="EP33" i="37"/>
  <c r="EJ33" i="37"/>
  <c r="EH33" i="37"/>
  <c r="EB33" i="37"/>
  <c r="DZ33" i="37"/>
  <c r="DR33" i="37"/>
  <c r="EN32" i="37"/>
  <c r="EM32" i="37"/>
  <c r="EL32" i="37"/>
  <c r="EK32" i="37"/>
  <c r="EE32" i="37"/>
  <c r="ED32" i="37"/>
  <c r="EC32" i="37"/>
  <c r="DX32" i="37"/>
  <c r="DW32" i="37"/>
  <c r="DV32" i="37"/>
  <c r="DR32" i="37"/>
  <c r="EO31" i="37"/>
  <c r="EG31" i="37"/>
  <c r="EA31" i="37"/>
  <c r="DY31" i="37"/>
  <c r="EP31" i="37"/>
  <c r="EN31" i="37"/>
  <c r="EH31" i="37"/>
  <c r="EF31" i="37"/>
  <c r="DZ31" i="37"/>
  <c r="DX31" i="37"/>
  <c r="EQ30" i="37"/>
  <c r="EI30" i="37"/>
  <c r="EA30" i="37"/>
  <c r="EK30" i="37"/>
  <c r="EJ30" i="37"/>
  <c r="EC30" i="37"/>
  <c r="EB30" i="37"/>
  <c r="DR30" i="37"/>
  <c r="EN29" i="37"/>
  <c r="EM29" i="37"/>
  <c r="EL29" i="37"/>
  <c r="EF29" i="37"/>
  <c r="EE29" i="37"/>
  <c r="ED29" i="37"/>
  <c r="DX29" i="37"/>
  <c r="DW29" i="37"/>
  <c r="DV29" i="37"/>
  <c r="EQ28" i="37"/>
  <c r="EO28" i="37"/>
  <c r="EI28" i="37"/>
  <c r="EG28" i="37"/>
  <c r="EA28" i="37"/>
  <c r="DY28" i="37"/>
  <c r="EP28" i="37"/>
  <c r="EH28" i="37"/>
  <c r="EB28" i="37"/>
  <c r="DZ28" i="37"/>
  <c r="EM27" i="37"/>
  <c r="EL27" i="37"/>
  <c r="EK27" i="37"/>
  <c r="EJ27" i="37"/>
  <c r="ED27" i="37"/>
  <c r="EC27" i="37"/>
  <c r="EB27" i="37"/>
  <c r="DW27" i="37"/>
  <c r="DV27" i="37"/>
  <c r="DR27" i="37"/>
  <c r="EO26" i="37"/>
  <c r="EG26" i="37"/>
  <c r="DY26" i="37"/>
  <c r="EP26" i="37"/>
  <c r="EN26" i="37"/>
  <c r="EM26" i="37"/>
  <c r="EF26" i="37"/>
  <c r="DX26" i="37"/>
  <c r="EQ25" i="37"/>
  <c r="EI25" i="37"/>
  <c r="EA25" i="37"/>
  <c r="EP25" i="37"/>
  <c r="EJ25" i="37"/>
  <c r="EH25" i="37"/>
  <c r="EB25" i="37"/>
  <c r="DZ25" i="37"/>
  <c r="EN24" i="37"/>
  <c r="EM24" i="37"/>
  <c r="EL24" i="37"/>
  <c r="EK24" i="37"/>
  <c r="EE24" i="37"/>
  <c r="ED24" i="37"/>
  <c r="EC24" i="37"/>
  <c r="DX24" i="37"/>
  <c r="DW24" i="37"/>
  <c r="DV24" i="37"/>
  <c r="DR24" i="37"/>
  <c r="EO23" i="37"/>
  <c r="EG23" i="37"/>
  <c r="EA23" i="37"/>
  <c r="DY23" i="37"/>
  <c r="EP23" i="37"/>
  <c r="EN23" i="37"/>
  <c r="EH23" i="37"/>
  <c r="EF23" i="37"/>
  <c r="DZ23" i="37"/>
  <c r="DX23" i="37"/>
  <c r="EQ22" i="37"/>
  <c r="EI22" i="37"/>
  <c r="EA22" i="37"/>
  <c r="EK22" i="37"/>
  <c r="EJ22" i="37"/>
  <c r="EC22" i="37"/>
  <c r="EB22" i="37"/>
  <c r="DR22" i="37"/>
  <c r="EN21" i="37"/>
  <c r="EM21" i="37"/>
  <c r="EL21" i="37"/>
  <c r="EF21" i="37"/>
  <c r="EE21" i="37"/>
  <c r="ED21" i="37"/>
  <c r="DX21" i="37"/>
  <c r="DW21" i="37"/>
  <c r="DV21" i="37"/>
  <c r="EQ20" i="37"/>
  <c r="EO20" i="37"/>
  <c r="EI20" i="37"/>
  <c r="EG20" i="37"/>
  <c r="EA20" i="37"/>
  <c r="DY20" i="37"/>
  <c r="EP20" i="37"/>
  <c r="EH20" i="37"/>
  <c r="EB20" i="37"/>
  <c r="DZ20" i="37"/>
  <c r="EM19" i="37"/>
  <c r="EL19" i="37"/>
  <c r="EK19" i="37"/>
  <c r="EJ19" i="37"/>
  <c r="ED19" i="37"/>
  <c r="EC19" i="37"/>
  <c r="EB19" i="37"/>
  <c r="DW19" i="37"/>
  <c r="DV19" i="37"/>
  <c r="DR19" i="37"/>
  <c r="EN18" i="37"/>
  <c r="EF18" i="37"/>
  <c r="DX18" i="37"/>
  <c r="EM18" i="37"/>
  <c r="EE18" i="37"/>
  <c r="DW18" i="37"/>
  <c r="EQ17" i="37"/>
  <c r="EI17" i="37"/>
  <c r="EA17" i="37"/>
  <c r="EP17" i="37"/>
  <c r="EH17" i="37"/>
  <c r="EL16" i="37"/>
  <c r="EK16" i="37"/>
  <c r="EC16" i="37"/>
  <c r="DR16" i="37"/>
  <c r="EN15" i="37"/>
  <c r="DY15" i="37"/>
  <c r="EO15" i="37"/>
  <c r="EG15" i="37"/>
  <c r="EQ14" i="37"/>
  <c r="EI14" i="37"/>
  <c r="EA14" i="37"/>
  <c r="EN13" i="37"/>
  <c r="EL13" i="37"/>
  <c r="EF13" i="37"/>
  <c r="ED13" i="37"/>
  <c r="DX13" i="37"/>
  <c r="DV13" i="37"/>
  <c r="EM13" i="37"/>
  <c r="EE13" i="37"/>
  <c r="DW13" i="37"/>
  <c r="EQ12" i="37"/>
  <c r="EI12" i="37"/>
  <c r="EA12" i="37"/>
  <c r="EP12" i="37"/>
  <c r="EH12" i="37"/>
  <c r="EB12" i="37"/>
  <c r="DZ12" i="37"/>
  <c r="EL11" i="37"/>
  <c r="EK11" i="37"/>
  <c r="ED11" i="37"/>
  <c r="EC11" i="37"/>
  <c r="DV11" i="37"/>
  <c r="EJ11" i="37"/>
  <c r="EB11" i="37"/>
  <c r="DW11" i="37"/>
  <c r="DR11" i="37"/>
  <c r="EN10" i="37"/>
  <c r="EF10" i="37"/>
  <c r="DX10" i="37"/>
  <c r="EO10" i="37"/>
  <c r="EM10" i="37"/>
  <c r="EH10" i="37"/>
  <c r="EG10" i="37"/>
  <c r="DZ10" i="37"/>
  <c r="DY10" i="37"/>
  <c r="DR9" i="37"/>
  <c r="EQ9" i="37"/>
  <c r="EP9" i="37"/>
  <c r="EJ9" i="37"/>
  <c r="EI9" i="37"/>
  <c r="EH9" i="37"/>
  <c r="EB9" i="37"/>
  <c r="EA9" i="37"/>
  <c r="DZ9" i="37"/>
  <c r="EN8" i="37"/>
  <c r="EM8" i="37"/>
  <c r="EL8" i="37"/>
  <c r="EK8" i="37"/>
  <c r="EE8" i="37"/>
  <c r="ED8" i="37"/>
  <c r="EC8" i="37"/>
  <c r="DX8" i="37"/>
  <c r="DW8" i="37"/>
  <c r="DV8" i="37"/>
  <c r="DR8" i="37"/>
  <c r="EN7" i="37"/>
  <c r="EF7" i="37"/>
  <c r="DX7" i="37"/>
  <c r="EP7" i="37"/>
  <c r="EO7" i="37"/>
  <c r="EH7" i="37"/>
  <c r="EG7" i="37"/>
  <c r="DZ7" i="37"/>
  <c r="DY7" i="37"/>
  <c r="EK6" i="37"/>
  <c r="ED6" i="37"/>
  <c r="EC6" i="37"/>
  <c r="DV6" i="37"/>
  <c r="DR6" i="37"/>
  <c r="EQ6" i="37"/>
  <c r="EJ6" i="37"/>
  <c r="EI6" i="37"/>
  <c r="EB6" i="37"/>
  <c r="EA6" i="37"/>
  <c r="EN5" i="37"/>
  <c r="EM5" i="37"/>
  <c r="EL5" i="37"/>
  <c r="EF5" i="37"/>
  <c r="EE5" i="37"/>
  <c r="ED5" i="37"/>
  <c r="DX5" i="37"/>
  <c r="DW5" i="37"/>
  <c r="DV5" i="37"/>
  <c r="EP5" i="37"/>
  <c r="EK4" i="37"/>
  <c r="ED4" i="37"/>
  <c r="CG5" i="36"/>
  <c r="DT5" i="36" s="1"/>
  <c r="CK5" i="36"/>
  <c r="DX5" i="36" s="1"/>
  <c r="CL5" i="36"/>
  <c r="DY5" i="36" s="1"/>
  <c r="CM5" i="36"/>
  <c r="DZ5" i="36" s="1"/>
  <c r="CN5" i="36"/>
  <c r="CO5" i="36"/>
  <c r="EB5" i="36" s="1"/>
  <c r="CP5" i="36"/>
  <c r="EC5" i="36" s="1"/>
  <c r="CQ5" i="36"/>
  <c r="ED5" i="36" s="1"/>
  <c r="CR5" i="36"/>
  <c r="CS5" i="36"/>
  <c r="EF5" i="36" s="1"/>
  <c r="CT5" i="36"/>
  <c r="EG5" i="36" s="1"/>
  <c r="CU5" i="36"/>
  <c r="EH5" i="36" s="1"/>
  <c r="CV5" i="36"/>
  <c r="CW5" i="36"/>
  <c r="CX5" i="36"/>
  <c r="EK5" i="36" s="1"/>
  <c r="CY5" i="36"/>
  <c r="EL5" i="36" s="1"/>
  <c r="CZ5" i="36"/>
  <c r="EM5" i="36" s="1"/>
  <c r="DA5" i="36"/>
  <c r="EN5" i="36" s="1"/>
  <c r="DB5" i="36"/>
  <c r="EO5" i="36" s="1"/>
  <c r="DC5" i="36"/>
  <c r="EP5" i="36" s="1"/>
  <c r="DD5" i="36"/>
  <c r="DE5" i="36"/>
  <c r="ER5" i="36" s="1"/>
  <c r="DF5" i="36"/>
  <c r="ES5" i="36" s="1"/>
  <c r="DG5" i="36"/>
  <c r="DH5" i="36"/>
  <c r="DI5" i="36"/>
  <c r="DJ5" i="36"/>
  <c r="DK5" i="36"/>
  <c r="DL5" i="36"/>
  <c r="DM5" i="36"/>
  <c r="DN5" i="36"/>
  <c r="DO5" i="36"/>
  <c r="DP5" i="36"/>
  <c r="DQ5" i="36"/>
  <c r="DR5" i="36"/>
  <c r="CG6" i="36"/>
  <c r="DT6" i="36" s="1"/>
  <c r="CK6" i="36"/>
  <c r="CL6" i="36"/>
  <c r="DY6" i="36" s="1"/>
  <c r="CM6" i="36"/>
  <c r="DZ6" i="36" s="1"/>
  <c r="CN6" i="36"/>
  <c r="EA6" i="36" s="1"/>
  <c r="CO6" i="36"/>
  <c r="EB6" i="36" s="1"/>
  <c r="CP6" i="36"/>
  <c r="EC6" i="36" s="1"/>
  <c r="CQ6" i="36"/>
  <c r="ED6" i="36" s="1"/>
  <c r="CR6" i="36"/>
  <c r="EE6" i="36" s="1"/>
  <c r="CS6" i="36"/>
  <c r="CT6" i="36"/>
  <c r="EG6" i="36" s="1"/>
  <c r="CU6" i="36"/>
  <c r="EH6" i="36" s="1"/>
  <c r="CV6" i="36"/>
  <c r="EI6" i="36" s="1"/>
  <c r="CW6" i="36"/>
  <c r="EJ6" i="36" s="1"/>
  <c r="CX6" i="36"/>
  <c r="EK6" i="36" s="1"/>
  <c r="CY6" i="36"/>
  <c r="EL6" i="36" s="1"/>
  <c r="CZ6" i="36"/>
  <c r="EM6" i="36" s="1"/>
  <c r="DA6" i="36"/>
  <c r="DB6" i="36"/>
  <c r="DC6" i="36"/>
  <c r="EP6" i="36" s="1"/>
  <c r="DD6" i="36"/>
  <c r="EQ6" i="36" s="1"/>
  <c r="DE6" i="36"/>
  <c r="ER6" i="36" s="1"/>
  <c r="DF6" i="36"/>
  <c r="ES6" i="36" s="1"/>
  <c r="DG6" i="36"/>
  <c r="DH6" i="36"/>
  <c r="DI6" i="36"/>
  <c r="DJ6" i="36"/>
  <c r="DK6" i="36"/>
  <c r="DL6" i="36"/>
  <c r="DM6" i="36"/>
  <c r="DN6" i="36"/>
  <c r="DO6" i="36"/>
  <c r="DP6" i="36"/>
  <c r="DQ6" i="36"/>
  <c r="DR6" i="36"/>
  <c r="CG7" i="36"/>
  <c r="DT7" i="36" s="1"/>
  <c r="CK7" i="36"/>
  <c r="DX7" i="36" s="1"/>
  <c r="CL7" i="36"/>
  <c r="DY7" i="36" s="1"/>
  <c r="CM7" i="36"/>
  <c r="DZ7" i="36" s="1"/>
  <c r="CN7" i="36"/>
  <c r="EA7" i="36" s="1"/>
  <c r="CO7" i="36"/>
  <c r="EB7" i="36" s="1"/>
  <c r="CP7" i="36"/>
  <c r="CQ7" i="36"/>
  <c r="ED7" i="36" s="1"/>
  <c r="CR7" i="36"/>
  <c r="EE7" i="36" s="1"/>
  <c r="CS7" i="36"/>
  <c r="EF7" i="36" s="1"/>
  <c r="CT7" i="36"/>
  <c r="EG7" i="36" s="1"/>
  <c r="CU7" i="36"/>
  <c r="EH7" i="36" s="1"/>
  <c r="CV7" i="36"/>
  <c r="EI7" i="36" s="1"/>
  <c r="CW7" i="36"/>
  <c r="EJ7" i="36" s="1"/>
  <c r="CX7" i="36"/>
  <c r="CY7" i="36"/>
  <c r="EL7" i="36" s="1"/>
  <c r="CZ7" i="36"/>
  <c r="EM7" i="36" s="1"/>
  <c r="DA7" i="36"/>
  <c r="EN7" i="36" s="1"/>
  <c r="DB7" i="36"/>
  <c r="EO7" i="36" s="1"/>
  <c r="DC7" i="36"/>
  <c r="EP7" i="36" s="1"/>
  <c r="DD7" i="36"/>
  <c r="EQ7" i="36" s="1"/>
  <c r="DE7" i="36"/>
  <c r="ER7" i="36" s="1"/>
  <c r="DF7" i="36"/>
  <c r="DG7" i="36"/>
  <c r="DH7" i="36"/>
  <c r="DI7" i="36"/>
  <c r="DJ7" i="36"/>
  <c r="DK7" i="36"/>
  <c r="DL7" i="36"/>
  <c r="DM7" i="36"/>
  <c r="DN7" i="36"/>
  <c r="DO7" i="36"/>
  <c r="DP7" i="36"/>
  <c r="DQ7" i="36"/>
  <c r="DR7" i="36"/>
  <c r="CG8" i="36"/>
  <c r="DT8" i="36" s="1"/>
  <c r="CK8" i="36"/>
  <c r="DX8" i="36" s="1"/>
  <c r="CL8" i="36"/>
  <c r="DY8" i="36" s="1"/>
  <c r="CM8" i="36"/>
  <c r="CN8" i="36"/>
  <c r="EA8" i="36" s="1"/>
  <c r="CO8" i="36"/>
  <c r="EB8" i="36" s="1"/>
  <c r="CP8" i="36"/>
  <c r="EC8" i="36" s="1"/>
  <c r="CQ8" i="36"/>
  <c r="ED8" i="36" s="1"/>
  <c r="CR8" i="36"/>
  <c r="EE8" i="36" s="1"/>
  <c r="CS8" i="36"/>
  <c r="EF8" i="36" s="1"/>
  <c r="CT8" i="36"/>
  <c r="EG8" i="36" s="1"/>
  <c r="CU8" i="36"/>
  <c r="CV8" i="36"/>
  <c r="CW8" i="36"/>
  <c r="EJ8" i="36" s="1"/>
  <c r="CX8" i="36"/>
  <c r="EK8" i="36" s="1"/>
  <c r="CY8" i="36"/>
  <c r="EL8" i="36" s="1"/>
  <c r="CZ8" i="36"/>
  <c r="EM8" i="36" s="1"/>
  <c r="DA8" i="36"/>
  <c r="EN8" i="36" s="1"/>
  <c r="DB8" i="36"/>
  <c r="EO8" i="36" s="1"/>
  <c r="DC8" i="36"/>
  <c r="DD8" i="36"/>
  <c r="DE8" i="36"/>
  <c r="ER8" i="36" s="1"/>
  <c r="DF8" i="36"/>
  <c r="ES8" i="36" s="1"/>
  <c r="DG8" i="36"/>
  <c r="DH8" i="36"/>
  <c r="DI8" i="36"/>
  <c r="DJ8" i="36"/>
  <c r="DK8" i="36"/>
  <c r="DL8" i="36"/>
  <c r="DM8" i="36"/>
  <c r="DN8" i="36"/>
  <c r="DO8" i="36"/>
  <c r="DP8" i="36"/>
  <c r="DQ8" i="36"/>
  <c r="DR8" i="36"/>
  <c r="CG9" i="36"/>
  <c r="CK9" i="36"/>
  <c r="DX9" i="36" s="1"/>
  <c r="CL9" i="36"/>
  <c r="DY9" i="36" s="1"/>
  <c r="CM9" i="36"/>
  <c r="DZ9" i="36" s="1"/>
  <c r="CN9" i="36"/>
  <c r="EA9" i="36" s="1"/>
  <c r="CO9" i="36"/>
  <c r="EB9" i="36" s="1"/>
  <c r="CP9" i="36"/>
  <c r="EC9" i="36" s="1"/>
  <c r="CQ9" i="36"/>
  <c r="ED9" i="36" s="1"/>
  <c r="CR9" i="36"/>
  <c r="CS9" i="36"/>
  <c r="EF9" i="36" s="1"/>
  <c r="CT9" i="36"/>
  <c r="EG9" i="36" s="1"/>
  <c r="CU9" i="36"/>
  <c r="EH9" i="36" s="1"/>
  <c r="CV9" i="36"/>
  <c r="CW9" i="36"/>
  <c r="EJ9" i="36" s="1"/>
  <c r="CX9" i="36"/>
  <c r="EK9" i="36" s="1"/>
  <c r="CY9" i="36"/>
  <c r="EL9" i="36" s="1"/>
  <c r="CZ9" i="36"/>
  <c r="DA9" i="36"/>
  <c r="EN9" i="36" s="1"/>
  <c r="DB9" i="36"/>
  <c r="EO9" i="36" s="1"/>
  <c r="DC9" i="36"/>
  <c r="EP9" i="36" s="1"/>
  <c r="DD9" i="36"/>
  <c r="EQ9" i="36" s="1"/>
  <c r="DE9" i="36"/>
  <c r="ER9" i="36" s="1"/>
  <c r="DF9" i="36"/>
  <c r="ES9" i="36" s="1"/>
  <c r="DG9" i="36"/>
  <c r="DH9" i="36"/>
  <c r="DI9" i="36"/>
  <c r="DJ9" i="36"/>
  <c r="DK9" i="36"/>
  <c r="DL9" i="36"/>
  <c r="DM9" i="36"/>
  <c r="DN9" i="36"/>
  <c r="DO9" i="36"/>
  <c r="DP9" i="36"/>
  <c r="DQ9" i="36"/>
  <c r="DR9" i="36"/>
  <c r="CG10" i="36"/>
  <c r="DT10" i="36" s="1"/>
  <c r="CK10" i="36"/>
  <c r="DX10" i="36" s="1"/>
  <c r="CL10" i="36"/>
  <c r="DY10" i="36" s="1"/>
  <c r="CM10" i="36"/>
  <c r="DZ10" i="36" s="1"/>
  <c r="CN10" i="36"/>
  <c r="EA10" i="36" s="1"/>
  <c r="CO10" i="36"/>
  <c r="CP10" i="36"/>
  <c r="EC10" i="36" s="1"/>
  <c r="CQ10" i="36"/>
  <c r="ED10" i="36" s="1"/>
  <c r="CR10" i="36"/>
  <c r="EE10" i="36" s="1"/>
  <c r="CS10" i="36"/>
  <c r="EF10" i="36" s="1"/>
  <c r="CT10" i="36"/>
  <c r="EG10" i="36" s="1"/>
  <c r="CU10" i="36"/>
  <c r="EH10" i="36" s="1"/>
  <c r="CV10" i="36"/>
  <c r="EI10" i="36" s="1"/>
  <c r="CW10" i="36"/>
  <c r="CX10" i="36"/>
  <c r="CY10" i="36"/>
  <c r="EL10" i="36" s="1"/>
  <c r="CZ10" i="36"/>
  <c r="EM10" i="36" s="1"/>
  <c r="DA10" i="36"/>
  <c r="EN10" i="36" s="1"/>
  <c r="DB10" i="36"/>
  <c r="EO10" i="36" s="1"/>
  <c r="DC10" i="36"/>
  <c r="EP10" i="36" s="1"/>
  <c r="DD10" i="36"/>
  <c r="EQ10" i="36" s="1"/>
  <c r="DE10" i="36"/>
  <c r="DF10" i="36"/>
  <c r="ES10" i="36" s="1"/>
  <c r="DG10" i="36"/>
  <c r="DH10" i="36"/>
  <c r="DI10" i="36"/>
  <c r="DJ10" i="36"/>
  <c r="DK10" i="36"/>
  <c r="DL10" i="36"/>
  <c r="DM10" i="36"/>
  <c r="DN10" i="36"/>
  <c r="DO10" i="36"/>
  <c r="DP10" i="36"/>
  <c r="DQ10" i="36"/>
  <c r="DR10" i="36"/>
  <c r="CG11" i="36"/>
  <c r="DT11" i="36" s="1"/>
  <c r="CK11" i="36"/>
  <c r="DX11" i="36" s="1"/>
  <c r="CL11" i="36"/>
  <c r="CM11" i="36"/>
  <c r="CN11" i="36"/>
  <c r="EA11" i="36" s="1"/>
  <c r="CO11" i="36"/>
  <c r="EB11" i="36" s="1"/>
  <c r="CP11" i="36"/>
  <c r="EC11" i="36" s="1"/>
  <c r="CQ11" i="36"/>
  <c r="ED11" i="36" s="1"/>
  <c r="CR11" i="36"/>
  <c r="EE11" i="36" s="1"/>
  <c r="CS11" i="36"/>
  <c r="EF11" i="36" s="1"/>
  <c r="CT11" i="36"/>
  <c r="CU11" i="36"/>
  <c r="EH11" i="36" s="1"/>
  <c r="CV11" i="36"/>
  <c r="EI11" i="36" s="1"/>
  <c r="CW11" i="36"/>
  <c r="EJ11" i="36" s="1"/>
  <c r="CX11" i="36"/>
  <c r="EK11" i="36" s="1"/>
  <c r="CY11" i="36"/>
  <c r="EL11" i="36" s="1"/>
  <c r="CZ11" i="36"/>
  <c r="EM11" i="36" s="1"/>
  <c r="DA11" i="36"/>
  <c r="EN11" i="36" s="1"/>
  <c r="DB11" i="36"/>
  <c r="DC11" i="36"/>
  <c r="DD11" i="36"/>
  <c r="EQ11" i="36" s="1"/>
  <c r="DE11" i="36"/>
  <c r="ER11" i="36" s="1"/>
  <c r="DF11" i="36"/>
  <c r="ES11" i="36" s="1"/>
  <c r="DG11" i="36"/>
  <c r="DH11" i="36"/>
  <c r="DI11" i="36"/>
  <c r="DJ11" i="36"/>
  <c r="DK11" i="36"/>
  <c r="DL11" i="36"/>
  <c r="DM11" i="36"/>
  <c r="DN11" i="36"/>
  <c r="DO11" i="36"/>
  <c r="DP11" i="36"/>
  <c r="DQ11" i="36"/>
  <c r="DR11" i="36"/>
  <c r="CG12" i="36"/>
  <c r="DT12" i="36" s="1"/>
  <c r="CK12" i="36"/>
  <c r="DX12" i="36" s="1"/>
  <c r="CL12" i="36"/>
  <c r="DY12" i="36" s="1"/>
  <c r="CM12" i="36"/>
  <c r="DZ12" i="36" s="1"/>
  <c r="CN12" i="36"/>
  <c r="EA12" i="36" s="1"/>
  <c r="CO12" i="36"/>
  <c r="EB12" i="36" s="1"/>
  <c r="CP12" i="36"/>
  <c r="EC12" i="36" s="1"/>
  <c r="CQ12" i="36"/>
  <c r="CR12" i="36"/>
  <c r="CS12" i="36"/>
  <c r="EF12" i="36" s="1"/>
  <c r="CT12" i="36"/>
  <c r="EG12" i="36" s="1"/>
  <c r="CU12" i="36"/>
  <c r="EH12" i="36" s="1"/>
  <c r="CV12" i="36"/>
  <c r="EI12" i="36" s="1"/>
  <c r="CW12" i="36"/>
  <c r="EJ12" i="36" s="1"/>
  <c r="CX12" i="36"/>
  <c r="EK12" i="36" s="1"/>
  <c r="CY12" i="36"/>
  <c r="EL12" i="36" s="1"/>
  <c r="CZ12" i="36"/>
  <c r="EM12" i="36" s="1"/>
  <c r="DA12" i="36"/>
  <c r="EN12" i="36" s="1"/>
  <c r="DB12" i="36"/>
  <c r="EO12" i="36" s="1"/>
  <c r="DC12" i="36"/>
  <c r="EP12" i="36" s="1"/>
  <c r="DD12" i="36"/>
  <c r="EQ12" i="36" s="1"/>
  <c r="DE12" i="36"/>
  <c r="ER12" i="36" s="1"/>
  <c r="DF12" i="36"/>
  <c r="ES12" i="36" s="1"/>
  <c r="DG12" i="36"/>
  <c r="DH12" i="36"/>
  <c r="DI12" i="36"/>
  <c r="DJ12" i="36"/>
  <c r="DK12" i="36"/>
  <c r="DL12" i="36"/>
  <c r="DM12" i="36"/>
  <c r="DN12" i="36"/>
  <c r="DO12" i="36"/>
  <c r="DP12" i="36"/>
  <c r="DQ12" i="36"/>
  <c r="DR12" i="36"/>
  <c r="CG13" i="36"/>
  <c r="DT13" i="36" s="1"/>
  <c r="CK13" i="36"/>
  <c r="DX13" i="36" s="1"/>
  <c r="CL13" i="36"/>
  <c r="DY13" i="36" s="1"/>
  <c r="CM13" i="36"/>
  <c r="DZ13" i="36" s="1"/>
  <c r="CN13" i="36"/>
  <c r="EA13" i="36" s="1"/>
  <c r="CO13" i="36"/>
  <c r="EB13" i="36" s="1"/>
  <c r="CP13" i="36"/>
  <c r="EC13" i="36" s="1"/>
  <c r="CQ13" i="36"/>
  <c r="ED13" i="36" s="1"/>
  <c r="CR13" i="36"/>
  <c r="EE13" i="36" s="1"/>
  <c r="CS13" i="36"/>
  <c r="EF13" i="36" s="1"/>
  <c r="CT13" i="36"/>
  <c r="EG13" i="36" s="1"/>
  <c r="CU13" i="36"/>
  <c r="EH13" i="36" s="1"/>
  <c r="CV13" i="36"/>
  <c r="EI13" i="36" s="1"/>
  <c r="CW13" i="36"/>
  <c r="EJ13" i="36" s="1"/>
  <c r="CX13" i="36"/>
  <c r="EK13" i="36" s="1"/>
  <c r="CY13" i="36"/>
  <c r="EL13" i="36" s="1"/>
  <c r="CZ13" i="36"/>
  <c r="EM13" i="36" s="1"/>
  <c r="DA13" i="36"/>
  <c r="EN13" i="36" s="1"/>
  <c r="DB13" i="36"/>
  <c r="EO13" i="36" s="1"/>
  <c r="DC13" i="36"/>
  <c r="EP13" i="36" s="1"/>
  <c r="DD13" i="36"/>
  <c r="DE13" i="36"/>
  <c r="ER13" i="36" s="1"/>
  <c r="DF13" i="36"/>
  <c r="ES13" i="36" s="1"/>
  <c r="DG13" i="36"/>
  <c r="DH13" i="36"/>
  <c r="DI13" i="36"/>
  <c r="DJ13" i="36"/>
  <c r="DK13" i="36"/>
  <c r="DL13" i="36"/>
  <c r="DM13" i="36"/>
  <c r="DN13" i="36"/>
  <c r="DO13" i="36"/>
  <c r="DP13" i="36"/>
  <c r="DQ13" i="36"/>
  <c r="DR13" i="36"/>
  <c r="CG14" i="36"/>
  <c r="DT14" i="36" s="1"/>
  <c r="CK14" i="36"/>
  <c r="CL14" i="36"/>
  <c r="DY14" i="36" s="1"/>
  <c r="CM14" i="36"/>
  <c r="DZ14" i="36" s="1"/>
  <c r="CN14" i="36"/>
  <c r="EA14" i="36" s="1"/>
  <c r="CO14" i="36"/>
  <c r="EB14" i="36" s="1"/>
  <c r="CP14" i="36"/>
  <c r="EC14" i="36" s="1"/>
  <c r="CQ14" i="36"/>
  <c r="ED14" i="36" s="1"/>
  <c r="CR14" i="36"/>
  <c r="EE14" i="36" s="1"/>
  <c r="CS14" i="36"/>
  <c r="CT14" i="36"/>
  <c r="CU14" i="36"/>
  <c r="EH14" i="36" s="1"/>
  <c r="CV14" i="36"/>
  <c r="EI14" i="36" s="1"/>
  <c r="CW14" i="36"/>
  <c r="EJ14" i="36" s="1"/>
  <c r="CX14" i="36"/>
  <c r="EK14" i="36" s="1"/>
  <c r="CY14" i="36"/>
  <c r="EL14" i="36" s="1"/>
  <c r="CZ14" i="36"/>
  <c r="EM14" i="36" s="1"/>
  <c r="DA14" i="36"/>
  <c r="DB14" i="36"/>
  <c r="EO14" i="36" s="1"/>
  <c r="DC14" i="36"/>
  <c r="EP14" i="36" s="1"/>
  <c r="DD14" i="36"/>
  <c r="EQ14" i="36" s="1"/>
  <c r="DE14" i="36"/>
  <c r="ER14" i="36" s="1"/>
  <c r="DF14" i="36"/>
  <c r="ES14" i="36" s="1"/>
  <c r="DG14" i="36"/>
  <c r="DH14" i="36"/>
  <c r="DI14" i="36"/>
  <c r="DJ14" i="36"/>
  <c r="DK14" i="36"/>
  <c r="DL14" i="36"/>
  <c r="DM14" i="36"/>
  <c r="DN14" i="36"/>
  <c r="DO14" i="36"/>
  <c r="DP14" i="36"/>
  <c r="DQ14" i="36"/>
  <c r="DR14" i="36"/>
  <c r="CG15" i="36"/>
  <c r="DT15" i="36" s="1"/>
  <c r="CK15" i="36"/>
  <c r="DX15" i="36" s="1"/>
  <c r="CL15" i="36"/>
  <c r="DY15" i="36" s="1"/>
  <c r="CM15" i="36"/>
  <c r="DZ15" i="36" s="1"/>
  <c r="CN15" i="36"/>
  <c r="EA15" i="36" s="1"/>
  <c r="CO15" i="36"/>
  <c r="EB15" i="36" s="1"/>
  <c r="CP15" i="36"/>
  <c r="EC15" i="36" s="1"/>
  <c r="CQ15" i="36"/>
  <c r="CR15" i="36"/>
  <c r="EE15" i="36" s="1"/>
  <c r="CS15" i="36"/>
  <c r="EF15" i="36" s="1"/>
  <c r="CT15" i="36"/>
  <c r="EG15" i="36" s="1"/>
  <c r="CU15" i="36"/>
  <c r="EH15" i="36" s="1"/>
  <c r="CV15" i="36"/>
  <c r="EI15" i="36" s="1"/>
  <c r="CW15" i="36"/>
  <c r="EJ15" i="36" s="1"/>
  <c r="CX15" i="36"/>
  <c r="CY15" i="36"/>
  <c r="EL15" i="36" s="1"/>
  <c r="CZ15" i="36"/>
  <c r="EM15" i="36" s="1"/>
  <c r="DA15" i="36"/>
  <c r="EN15" i="36" s="1"/>
  <c r="DB15" i="36"/>
  <c r="EO15" i="36" s="1"/>
  <c r="DC15" i="36"/>
  <c r="EP15" i="36" s="1"/>
  <c r="DD15" i="36"/>
  <c r="EQ15" i="36" s="1"/>
  <c r="DE15" i="36"/>
  <c r="ER15" i="36" s="1"/>
  <c r="DF15" i="36"/>
  <c r="ES15" i="36" s="1"/>
  <c r="DG15" i="36"/>
  <c r="DH15" i="36"/>
  <c r="DI15" i="36"/>
  <c r="DJ15" i="36"/>
  <c r="DK15" i="36"/>
  <c r="DL15" i="36"/>
  <c r="DM15" i="36"/>
  <c r="DN15" i="36"/>
  <c r="DO15" i="36"/>
  <c r="DP15" i="36"/>
  <c r="DQ15" i="36"/>
  <c r="DR15" i="36"/>
  <c r="CG16" i="36"/>
  <c r="DT16" i="36" s="1"/>
  <c r="CK16" i="36"/>
  <c r="DX16" i="36" s="1"/>
  <c r="CL16" i="36"/>
  <c r="DY16" i="36" s="1"/>
  <c r="CM16" i="36"/>
  <c r="DZ16" i="36" s="1"/>
  <c r="CN16" i="36"/>
  <c r="CO16" i="36"/>
  <c r="EB16" i="36" s="1"/>
  <c r="CP16" i="36"/>
  <c r="EC16" i="36" s="1"/>
  <c r="CQ16" i="36"/>
  <c r="ED16" i="36" s="1"/>
  <c r="CR16" i="36"/>
  <c r="EE16" i="36" s="1"/>
  <c r="CS16" i="36"/>
  <c r="EF16" i="36" s="1"/>
  <c r="CT16" i="36"/>
  <c r="EG16" i="36" s="1"/>
  <c r="CU16" i="36"/>
  <c r="CV16" i="36"/>
  <c r="EI16" i="36" s="1"/>
  <c r="CW16" i="36"/>
  <c r="EJ16" i="36" s="1"/>
  <c r="CX16" i="36"/>
  <c r="EK16" i="36" s="1"/>
  <c r="CY16" i="36"/>
  <c r="EL16" i="36" s="1"/>
  <c r="CZ16" i="36"/>
  <c r="EM16" i="36" s="1"/>
  <c r="DA16" i="36"/>
  <c r="EN16" i="36" s="1"/>
  <c r="DB16" i="36"/>
  <c r="EO16" i="36" s="1"/>
  <c r="DC16" i="36"/>
  <c r="EP16" i="36" s="1"/>
  <c r="DD16" i="36"/>
  <c r="DE16" i="36"/>
  <c r="ER16" i="36" s="1"/>
  <c r="DF16" i="36"/>
  <c r="ES16" i="36" s="1"/>
  <c r="DG16" i="36"/>
  <c r="DH16" i="36"/>
  <c r="DI16" i="36"/>
  <c r="DJ16" i="36"/>
  <c r="DK16" i="36"/>
  <c r="DL16" i="36"/>
  <c r="DM16" i="36"/>
  <c r="DN16" i="36"/>
  <c r="DO16" i="36"/>
  <c r="DP16" i="36"/>
  <c r="DQ16" i="36"/>
  <c r="DR16" i="36"/>
  <c r="CG17" i="36"/>
  <c r="CK17" i="36"/>
  <c r="DX17" i="36" s="1"/>
  <c r="CL17" i="36"/>
  <c r="DY17" i="36" s="1"/>
  <c r="CM17" i="36"/>
  <c r="DZ17" i="36" s="1"/>
  <c r="CN17" i="36"/>
  <c r="EA17" i="36" s="1"/>
  <c r="CO17" i="36"/>
  <c r="EB17" i="36" s="1"/>
  <c r="CP17" i="36"/>
  <c r="EC17" i="36" s="1"/>
  <c r="CQ17" i="36"/>
  <c r="ED17" i="36" s="1"/>
  <c r="CR17" i="36"/>
  <c r="CS17" i="36"/>
  <c r="CT17" i="36"/>
  <c r="EG17" i="36" s="1"/>
  <c r="CU17" i="36"/>
  <c r="EH17" i="36" s="1"/>
  <c r="CV17" i="36"/>
  <c r="EI17" i="36" s="1"/>
  <c r="CW17" i="36"/>
  <c r="EJ17" i="36" s="1"/>
  <c r="CX17" i="36"/>
  <c r="EK17" i="36" s="1"/>
  <c r="CY17" i="36"/>
  <c r="EL17" i="36" s="1"/>
  <c r="CZ17" i="36"/>
  <c r="DA17" i="36"/>
  <c r="EN17" i="36" s="1"/>
  <c r="DB17" i="36"/>
  <c r="EO17" i="36" s="1"/>
  <c r="DC17" i="36"/>
  <c r="EP17" i="36" s="1"/>
  <c r="DD17" i="36"/>
  <c r="EQ17" i="36" s="1"/>
  <c r="DE17" i="36"/>
  <c r="ER17" i="36" s="1"/>
  <c r="DF17" i="36"/>
  <c r="ES17" i="36" s="1"/>
  <c r="DG17" i="36"/>
  <c r="DH17" i="36"/>
  <c r="DI17" i="36"/>
  <c r="DJ17" i="36"/>
  <c r="DK17" i="36"/>
  <c r="DL17" i="36"/>
  <c r="DM17" i="36"/>
  <c r="DN17" i="36"/>
  <c r="DO17" i="36"/>
  <c r="DP17" i="36"/>
  <c r="DQ17" i="36"/>
  <c r="DR17" i="36"/>
  <c r="CG18" i="36"/>
  <c r="DT18" i="36" s="1"/>
  <c r="CK18" i="36"/>
  <c r="DX18" i="36" s="1"/>
  <c r="CL18" i="36"/>
  <c r="DY18" i="36" s="1"/>
  <c r="CM18" i="36"/>
  <c r="DZ18" i="36" s="1"/>
  <c r="CN18" i="36"/>
  <c r="EA18" i="36" s="1"/>
  <c r="CO18" i="36"/>
  <c r="CP18" i="36"/>
  <c r="EC18" i="36" s="1"/>
  <c r="CQ18" i="36"/>
  <c r="ED18" i="36" s="1"/>
  <c r="CR18" i="36"/>
  <c r="EE18" i="36" s="1"/>
  <c r="CS18" i="36"/>
  <c r="EF18" i="36" s="1"/>
  <c r="CT18" i="36"/>
  <c r="EG18" i="36" s="1"/>
  <c r="CU18" i="36"/>
  <c r="EH18" i="36" s="1"/>
  <c r="CV18" i="36"/>
  <c r="EI18" i="36" s="1"/>
  <c r="CW18" i="36"/>
  <c r="CX18" i="36"/>
  <c r="CY18" i="36"/>
  <c r="EL18" i="36" s="1"/>
  <c r="CZ18" i="36"/>
  <c r="EM18" i="36" s="1"/>
  <c r="DA18" i="36"/>
  <c r="EN18" i="36" s="1"/>
  <c r="DB18" i="36"/>
  <c r="EO18" i="36" s="1"/>
  <c r="DC18" i="36"/>
  <c r="EP18" i="36" s="1"/>
  <c r="DD18" i="36"/>
  <c r="EQ18" i="36" s="1"/>
  <c r="DE18" i="36"/>
  <c r="DF18" i="36"/>
  <c r="DG18" i="36"/>
  <c r="DH18" i="36"/>
  <c r="DI18" i="36"/>
  <c r="DJ18" i="36"/>
  <c r="DK18" i="36"/>
  <c r="DL18" i="36"/>
  <c r="DM18" i="36"/>
  <c r="DN18" i="36"/>
  <c r="DO18" i="36"/>
  <c r="DP18" i="36"/>
  <c r="DQ18" i="36"/>
  <c r="DR18" i="36"/>
  <c r="CG19" i="36"/>
  <c r="DT19" i="36" s="1"/>
  <c r="CK19" i="36"/>
  <c r="DX19" i="36" s="1"/>
  <c r="CL19" i="36"/>
  <c r="DY19" i="36" s="1"/>
  <c r="CM19" i="36"/>
  <c r="DZ19" i="36" s="1"/>
  <c r="CN19" i="36"/>
  <c r="EA19" i="36" s="1"/>
  <c r="CO19" i="36"/>
  <c r="EB19" i="36" s="1"/>
  <c r="CP19" i="36"/>
  <c r="EC19" i="36" s="1"/>
  <c r="CQ19" i="36"/>
  <c r="ED19" i="36" s="1"/>
  <c r="CR19" i="36"/>
  <c r="EE19" i="36" s="1"/>
  <c r="CS19" i="36"/>
  <c r="EF19" i="36" s="1"/>
  <c r="CT19" i="36"/>
  <c r="EG19" i="36" s="1"/>
  <c r="CU19" i="36"/>
  <c r="EH19" i="36" s="1"/>
  <c r="CV19" i="36"/>
  <c r="EI19" i="36" s="1"/>
  <c r="CW19" i="36"/>
  <c r="EJ19" i="36" s="1"/>
  <c r="CX19" i="36"/>
  <c r="EK19" i="36" s="1"/>
  <c r="CY19" i="36"/>
  <c r="EL19" i="36" s="1"/>
  <c r="CZ19" i="36"/>
  <c r="EM19" i="36" s="1"/>
  <c r="DA19" i="36"/>
  <c r="EN19" i="36" s="1"/>
  <c r="DB19" i="36"/>
  <c r="DC19" i="36"/>
  <c r="EP19" i="36" s="1"/>
  <c r="DD19" i="36"/>
  <c r="EQ19" i="36" s="1"/>
  <c r="DE19" i="36"/>
  <c r="ER19" i="36" s="1"/>
  <c r="DF19" i="36"/>
  <c r="ES19" i="36" s="1"/>
  <c r="DG19" i="36"/>
  <c r="DH19" i="36"/>
  <c r="DI19" i="36"/>
  <c r="DJ19" i="36"/>
  <c r="DK19" i="36"/>
  <c r="DL19" i="36"/>
  <c r="DM19" i="36"/>
  <c r="DN19" i="36"/>
  <c r="DO19" i="36"/>
  <c r="DP19" i="36"/>
  <c r="DQ19" i="36"/>
  <c r="DR19" i="36"/>
  <c r="CG20" i="36"/>
  <c r="DT20" i="36" s="1"/>
  <c r="CK20" i="36"/>
  <c r="DX20" i="36" s="1"/>
  <c r="CL20" i="36"/>
  <c r="DY20" i="36" s="1"/>
  <c r="CM20" i="36"/>
  <c r="DZ20" i="36" s="1"/>
  <c r="CN20" i="36"/>
  <c r="EA20" i="36" s="1"/>
  <c r="CO20" i="36"/>
  <c r="EB20" i="36" s="1"/>
  <c r="CP20" i="36"/>
  <c r="EC20" i="36" s="1"/>
  <c r="CQ20" i="36"/>
  <c r="ED20" i="36" s="1"/>
  <c r="CR20" i="36"/>
  <c r="CS20" i="36"/>
  <c r="EF20" i="36" s="1"/>
  <c r="CT20" i="36"/>
  <c r="EG20" i="36" s="1"/>
  <c r="CU20" i="36"/>
  <c r="EH20" i="36" s="1"/>
  <c r="CV20" i="36"/>
  <c r="EI20" i="36" s="1"/>
  <c r="CW20" i="36"/>
  <c r="EJ20" i="36" s="1"/>
  <c r="CX20" i="36"/>
  <c r="EK20" i="36" s="1"/>
  <c r="CY20" i="36"/>
  <c r="CZ20" i="36"/>
  <c r="DA20" i="36"/>
  <c r="EN20" i="36" s="1"/>
  <c r="DB20" i="36"/>
  <c r="EO20" i="36" s="1"/>
  <c r="DC20" i="36"/>
  <c r="EP20" i="36" s="1"/>
  <c r="DD20" i="36"/>
  <c r="EQ20" i="36" s="1"/>
  <c r="DE20" i="36"/>
  <c r="ER20" i="36" s="1"/>
  <c r="DF20" i="36"/>
  <c r="ES20" i="36" s="1"/>
  <c r="DG20" i="36"/>
  <c r="DH20" i="36"/>
  <c r="DI20" i="36"/>
  <c r="DJ20" i="36"/>
  <c r="DK20" i="36"/>
  <c r="DL20" i="36"/>
  <c r="DM20" i="36"/>
  <c r="DN20" i="36"/>
  <c r="DO20" i="36"/>
  <c r="DP20" i="36"/>
  <c r="DQ20" i="36"/>
  <c r="DR20" i="36"/>
  <c r="CG21" i="36"/>
  <c r="DT21" i="36" s="1"/>
  <c r="CK21" i="36"/>
  <c r="DX21" i="36" s="1"/>
  <c r="CL21" i="36"/>
  <c r="DY21" i="36" s="1"/>
  <c r="CM21" i="36"/>
  <c r="DZ21" i="36" s="1"/>
  <c r="CN21" i="36"/>
  <c r="CO21" i="36"/>
  <c r="CP21" i="36"/>
  <c r="EC21" i="36" s="1"/>
  <c r="CQ21" i="36"/>
  <c r="ED21" i="36" s="1"/>
  <c r="CR21" i="36"/>
  <c r="EE21" i="36" s="1"/>
  <c r="CS21" i="36"/>
  <c r="EF21" i="36" s="1"/>
  <c r="CT21" i="36"/>
  <c r="EG21" i="36" s="1"/>
  <c r="CU21" i="36"/>
  <c r="EH21" i="36" s="1"/>
  <c r="CV21" i="36"/>
  <c r="EI21" i="36" s="1"/>
  <c r="CW21" i="36"/>
  <c r="CX21" i="36"/>
  <c r="EK21" i="36" s="1"/>
  <c r="CY21" i="36"/>
  <c r="EL21" i="36" s="1"/>
  <c r="CZ21" i="36"/>
  <c r="EM21" i="36" s="1"/>
  <c r="DA21" i="36"/>
  <c r="EN21" i="36" s="1"/>
  <c r="DB21" i="36"/>
  <c r="EO21" i="36" s="1"/>
  <c r="DC21" i="36"/>
  <c r="EP21" i="36" s="1"/>
  <c r="DD21" i="36"/>
  <c r="DE21" i="36"/>
  <c r="ER21" i="36" s="1"/>
  <c r="DF21" i="36"/>
  <c r="ES21" i="36" s="1"/>
  <c r="DG21" i="36"/>
  <c r="DH21" i="36"/>
  <c r="DI21" i="36"/>
  <c r="DJ21" i="36"/>
  <c r="DK21" i="36"/>
  <c r="DL21" i="36"/>
  <c r="DM21" i="36"/>
  <c r="DN21" i="36"/>
  <c r="DO21" i="36"/>
  <c r="DP21" i="36"/>
  <c r="DQ21" i="36"/>
  <c r="DR21" i="36"/>
  <c r="CG22" i="36"/>
  <c r="DT22" i="36" s="1"/>
  <c r="CK22" i="36"/>
  <c r="CL22" i="36"/>
  <c r="DY22" i="36" s="1"/>
  <c r="CM22" i="36"/>
  <c r="DZ22" i="36" s="1"/>
  <c r="CN22" i="36"/>
  <c r="EA22" i="36" s="1"/>
  <c r="CO22" i="36"/>
  <c r="EB22" i="36" s="1"/>
  <c r="CP22" i="36"/>
  <c r="EC22" i="36" s="1"/>
  <c r="CQ22" i="36"/>
  <c r="ED22" i="36" s="1"/>
  <c r="CR22" i="36"/>
  <c r="EE22" i="36" s="1"/>
  <c r="CS22" i="36"/>
  <c r="CT22" i="36"/>
  <c r="EG22" i="36" s="1"/>
  <c r="CU22" i="36"/>
  <c r="EH22" i="36" s="1"/>
  <c r="CV22" i="36"/>
  <c r="EI22" i="36" s="1"/>
  <c r="CW22" i="36"/>
  <c r="EJ22" i="36" s="1"/>
  <c r="CX22" i="36"/>
  <c r="EK22" i="36" s="1"/>
  <c r="CY22" i="36"/>
  <c r="EL22" i="36" s="1"/>
  <c r="CZ22" i="36"/>
  <c r="EM22" i="36" s="1"/>
  <c r="DA22" i="36"/>
  <c r="DB22" i="36"/>
  <c r="DC22" i="36"/>
  <c r="EP22" i="36" s="1"/>
  <c r="DD22" i="36"/>
  <c r="EQ22" i="36" s="1"/>
  <c r="DE22" i="36"/>
  <c r="ER22" i="36" s="1"/>
  <c r="DF22" i="36"/>
  <c r="ES22" i="36" s="1"/>
  <c r="DG22" i="36"/>
  <c r="DH22" i="36"/>
  <c r="DI22" i="36"/>
  <c r="DJ22" i="36"/>
  <c r="DK22" i="36"/>
  <c r="DL22" i="36"/>
  <c r="DM22" i="36"/>
  <c r="DN22" i="36"/>
  <c r="DO22" i="36"/>
  <c r="DP22" i="36"/>
  <c r="DQ22" i="36"/>
  <c r="DR22" i="36"/>
  <c r="CG23" i="36"/>
  <c r="DT23" i="36" s="1"/>
  <c r="CK23" i="36"/>
  <c r="DX23" i="36" s="1"/>
  <c r="CL23" i="36"/>
  <c r="DY23" i="36" s="1"/>
  <c r="CM23" i="36"/>
  <c r="DZ23" i="36" s="1"/>
  <c r="CN23" i="36"/>
  <c r="EA23" i="36" s="1"/>
  <c r="CO23" i="36"/>
  <c r="EB23" i="36" s="1"/>
  <c r="CP23" i="36"/>
  <c r="CQ23" i="36"/>
  <c r="ED23" i="36" s="1"/>
  <c r="CR23" i="36"/>
  <c r="EE23" i="36" s="1"/>
  <c r="CS23" i="36"/>
  <c r="EF23" i="36" s="1"/>
  <c r="CT23" i="36"/>
  <c r="EG23" i="36" s="1"/>
  <c r="CU23" i="36"/>
  <c r="EH23" i="36" s="1"/>
  <c r="CV23" i="36"/>
  <c r="EI23" i="36" s="1"/>
  <c r="CW23" i="36"/>
  <c r="EJ23" i="36" s="1"/>
  <c r="CX23" i="36"/>
  <c r="CY23" i="36"/>
  <c r="CZ23" i="36"/>
  <c r="EM23" i="36" s="1"/>
  <c r="DA23" i="36"/>
  <c r="EN23" i="36" s="1"/>
  <c r="DB23" i="36"/>
  <c r="EO23" i="36" s="1"/>
  <c r="DC23" i="36"/>
  <c r="EP23" i="36" s="1"/>
  <c r="DD23" i="36"/>
  <c r="EQ23" i="36" s="1"/>
  <c r="DE23" i="36"/>
  <c r="ER23" i="36" s="1"/>
  <c r="DF23" i="36"/>
  <c r="DG23" i="36"/>
  <c r="DH23" i="36"/>
  <c r="DI23" i="36"/>
  <c r="DJ23" i="36"/>
  <c r="DK23" i="36"/>
  <c r="DL23" i="36"/>
  <c r="DM23" i="36"/>
  <c r="DN23" i="36"/>
  <c r="DO23" i="36"/>
  <c r="DP23" i="36"/>
  <c r="DQ23" i="36"/>
  <c r="DR23" i="36"/>
  <c r="CG24" i="36"/>
  <c r="DT24" i="36" s="1"/>
  <c r="CK24" i="36"/>
  <c r="DX24" i="36" s="1"/>
  <c r="CL24" i="36"/>
  <c r="DY24" i="36" s="1"/>
  <c r="CM24" i="36"/>
  <c r="CN24" i="36"/>
  <c r="EA24" i="36" s="1"/>
  <c r="CO24" i="36"/>
  <c r="EB24" i="36" s="1"/>
  <c r="CP24" i="36"/>
  <c r="EC24" i="36" s="1"/>
  <c r="CQ24" i="36"/>
  <c r="ED24" i="36" s="1"/>
  <c r="CR24" i="36"/>
  <c r="EE24" i="36" s="1"/>
  <c r="CS24" i="36"/>
  <c r="EF24" i="36" s="1"/>
  <c r="CT24" i="36"/>
  <c r="EG24" i="36" s="1"/>
  <c r="CU24" i="36"/>
  <c r="EH24" i="36" s="1"/>
  <c r="CV24" i="36"/>
  <c r="EI24" i="36" s="1"/>
  <c r="CW24" i="36"/>
  <c r="EJ24" i="36" s="1"/>
  <c r="CX24" i="36"/>
  <c r="EK24" i="36" s="1"/>
  <c r="CY24" i="36"/>
  <c r="EL24" i="36" s="1"/>
  <c r="CZ24" i="36"/>
  <c r="EM24" i="36" s="1"/>
  <c r="DA24" i="36"/>
  <c r="EN24" i="36" s="1"/>
  <c r="DB24" i="36"/>
  <c r="EO24" i="36" s="1"/>
  <c r="DC24" i="36"/>
  <c r="EP24" i="36" s="1"/>
  <c r="DD24" i="36"/>
  <c r="EQ24" i="36" s="1"/>
  <c r="DE24" i="36"/>
  <c r="ER24" i="36" s="1"/>
  <c r="DF24" i="36"/>
  <c r="ES24" i="36" s="1"/>
  <c r="DG24" i="36"/>
  <c r="DH24" i="36"/>
  <c r="DI24" i="36"/>
  <c r="DJ24" i="36"/>
  <c r="DK24" i="36"/>
  <c r="DL24" i="36"/>
  <c r="DM24" i="36"/>
  <c r="DN24" i="36"/>
  <c r="DO24" i="36"/>
  <c r="DP24" i="36"/>
  <c r="DQ24" i="36"/>
  <c r="DR24" i="36"/>
  <c r="CG25" i="36"/>
  <c r="CK25" i="36"/>
  <c r="DX25" i="36" s="1"/>
  <c r="CL25" i="36"/>
  <c r="DY25" i="36" s="1"/>
  <c r="CM25" i="36"/>
  <c r="DZ25" i="36" s="1"/>
  <c r="CN25" i="36"/>
  <c r="EA25" i="36" s="1"/>
  <c r="CO25" i="36"/>
  <c r="EB25" i="36" s="1"/>
  <c r="CP25" i="36"/>
  <c r="EC25" i="36" s="1"/>
  <c r="CQ25" i="36"/>
  <c r="ED25" i="36" s="1"/>
  <c r="CR25" i="36"/>
  <c r="EE25" i="36" s="1"/>
  <c r="CS25" i="36"/>
  <c r="EF25" i="36" s="1"/>
  <c r="CT25" i="36"/>
  <c r="EG25" i="36" s="1"/>
  <c r="CU25" i="36"/>
  <c r="EH25" i="36" s="1"/>
  <c r="CV25" i="36"/>
  <c r="EI25" i="36" s="1"/>
  <c r="CW25" i="36"/>
  <c r="EJ25" i="36" s="1"/>
  <c r="CX25" i="36"/>
  <c r="EK25" i="36" s="1"/>
  <c r="CY25" i="36"/>
  <c r="EL25" i="36" s="1"/>
  <c r="CZ25" i="36"/>
  <c r="EM25" i="36" s="1"/>
  <c r="DA25" i="36"/>
  <c r="EN25" i="36" s="1"/>
  <c r="DB25" i="36"/>
  <c r="EO25" i="36" s="1"/>
  <c r="DC25" i="36"/>
  <c r="EP25" i="36" s="1"/>
  <c r="DD25" i="36"/>
  <c r="EQ25" i="36" s="1"/>
  <c r="DE25" i="36"/>
  <c r="ER25" i="36" s="1"/>
  <c r="DF25" i="36"/>
  <c r="ES25" i="36" s="1"/>
  <c r="DG25" i="36"/>
  <c r="DH25" i="36"/>
  <c r="DI25" i="36"/>
  <c r="DJ25" i="36"/>
  <c r="DK25" i="36"/>
  <c r="DL25" i="36"/>
  <c r="DM25" i="36"/>
  <c r="DN25" i="36"/>
  <c r="DO25" i="36"/>
  <c r="DP25" i="36"/>
  <c r="DQ25" i="36"/>
  <c r="DR25" i="36"/>
  <c r="CG26" i="36"/>
  <c r="DT26" i="36" s="1"/>
  <c r="CK26" i="36"/>
  <c r="DX26" i="36" s="1"/>
  <c r="CL26" i="36"/>
  <c r="DY26" i="36" s="1"/>
  <c r="CM26" i="36"/>
  <c r="DZ26" i="36" s="1"/>
  <c r="CN26" i="36"/>
  <c r="EA26" i="36" s="1"/>
  <c r="CO26" i="36"/>
  <c r="CP26" i="36"/>
  <c r="EC26" i="36" s="1"/>
  <c r="CQ26" i="36"/>
  <c r="ED26" i="36" s="1"/>
  <c r="CR26" i="36"/>
  <c r="EE26" i="36" s="1"/>
  <c r="CS26" i="36"/>
  <c r="EF26" i="36" s="1"/>
  <c r="CT26" i="36"/>
  <c r="EG26" i="36" s="1"/>
  <c r="CU26" i="36"/>
  <c r="EH26" i="36" s="1"/>
  <c r="CV26" i="36"/>
  <c r="EI26" i="36" s="1"/>
  <c r="CW26" i="36"/>
  <c r="EJ26" i="36" s="1"/>
  <c r="CX26" i="36"/>
  <c r="EK26" i="36" s="1"/>
  <c r="CY26" i="36"/>
  <c r="EL26" i="36" s="1"/>
  <c r="CZ26" i="36"/>
  <c r="EM26" i="36" s="1"/>
  <c r="DA26" i="36"/>
  <c r="EN26" i="36" s="1"/>
  <c r="DB26" i="36"/>
  <c r="EO26" i="36" s="1"/>
  <c r="DC26" i="36"/>
  <c r="EP26" i="36" s="1"/>
  <c r="DD26" i="36"/>
  <c r="EQ26" i="36" s="1"/>
  <c r="DE26" i="36"/>
  <c r="DF26" i="36"/>
  <c r="ES26" i="36" s="1"/>
  <c r="DG26" i="36"/>
  <c r="DH26" i="36"/>
  <c r="DI26" i="36"/>
  <c r="DJ26" i="36"/>
  <c r="DK26" i="36"/>
  <c r="DL26" i="36"/>
  <c r="DM26" i="36"/>
  <c r="DN26" i="36"/>
  <c r="DO26" i="36"/>
  <c r="DP26" i="36"/>
  <c r="DQ26" i="36"/>
  <c r="DR26" i="36"/>
  <c r="CG27" i="36"/>
  <c r="DT27" i="36" s="1"/>
  <c r="CK27" i="36"/>
  <c r="DX27" i="36" s="1"/>
  <c r="CL27" i="36"/>
  <c r="CM27" i="36"/>
  <c r="DZ27" i="36" s="1"/>
  <c r="CN27" i="36"/>
  <c r="EA27" i="36" s="1"/>
  <c r="CO27" i="36"/>
  <c r="EB27" i="36" s="1"/>
  <c r="CP27" i="36"/>
  <c r="EC27" i="36" s="1"/>
  <c r="CQ27" i="36"/>
  <c r="ED27" i="36" s="1"/>
  <c r="CR27" i="36"/>
  <c r="EE27" i="36" s="1"/>
  <c r="CS27" i="36"/>
  <c r="EF27" i="36" s="1"/>
  <c r="CT27" i="36"/>
  <c r="CU27" i="36"/>
  <c r="CV27" i="36"/>
  <c r="EI27" i="36" s="1"/>
  <c r="CW27" i="36"/>
  <c r="EJ27" i="36" s="1"/>
  <c r="CX27" i="36"/>
  <c r="EK27" i="36" s="1"/>
  <c r="CY27" i="36"/>
  <c r="EL27" i="36" s="1"/>
  <c r="CZ27" i="36"/>
  <c r="EM27" i="36" s="1"/>
  <c r="DA27" i="36"/>
  <c r="EN27" i="36" s="1"/>
  <c r="DB27" i="36"/>
  <c r="DC27" i="36"/>
  <c r="DD27" i="36"/>
  <c r="EQ27" i="36" s="1"/>
  <c r="DE27" i="36"/>
  <c r="ER27" i="36" s="1"/>
  <c r="DF27" i="36"/>
  <c r="ES27" i="36" s="1"/>
  <c r="DG27" i="36"/>
  <c r="DH27" i="36"/>
  <c r="DI27" i="36"/>
  <c r="DJ27" i="36"/>
  <c r="DK27" i="36"/>
  <c r="DL27" i="36"/>
  <c r="DM27" i="36"/>
  <c r="DN27" i="36"/>
  <c r="DO27" i="36"/>
  <c r="DP27" i="36"/>
  <c r="DQ27" i="36"/>
  <c r="DR27" i="36"/>
  <c r="CG28" i="36"/>
  <c r="DT28" i="36" s="1"/>
  <c r="CK28" i="36"/>
  <c r="DX28" i="36" s="1"/>
  <c r="CL28" i="36"/>
  <c r="DY28" i="36" s="1"/>
  <c r="CM28" i="36"/>
  <c r="DZ28" i="36" s="1"/>
  <c r="CN28" i="36"/>
  <c r="EA28" i="36" s="1"/>
  <c r="CO28" i="36"/>
  <c r="EB28" i="36" s="1"/>
  <c r="CP28" i="36"/>
  <c r="EC28" i="36" s="1"/>
  <c r="CQ28" i="36"/>
  <c r="CR28" i="36"/>
  <c r="EE28" i="36" s="1"/>
  <c r="CS28" i="36"/>
  <c r="EF28" i="36" s="1"/>
  <c r="CT28" i="36"/>
  <c r="EG28" i="36" s="1"/>
  <c r="CU28" i="36"/>
  <c r="EH28" i="36" s="1"/>
  <c r="CV28" i="36"/>
  <c r="EI28" i="36" s="1"/>
  <c r="CW28" i="36"/>
  <c r="EJ28" i="36" s="1"/>
  <c r="CX28" i="36"/>
  <c r="EK28" i="36" s="1"/>
  <c r="CY28" i="36"/>
  <c r="CZ28" i="36"/>
  <c r="EM28" i="36" s="1"/>
  <c r="DA28" i="36"/>
  <c r="EN28" i="36" s="1"/>
  <c r="DB28" i="36"/>
  <c r="EO28" i="36" s="1"/>
  <c r="DC28" i="36"/>
  <c r="EP28" i="36" s="1"/>
  <c r="DD28" i="36"/>
  <c r="EQ28" i="36" s="1"/>
  <c r="DE28" i="36"/>
  <c r="ER28" i="36" s="1"/>
  <c r="DF28" i="36"/>
  <c r="ES28" i="36" s="1"/>
  <c r="DG28" i="36"/>
  <c r="DH28" i="36"/>
  <c r="DI28" i="36"/>
  <c r="DJ28" i="36"/>
  <c r="DK28" i="36"/>
  <c r="DL28" i="36"/>
  <c r="DM28" i="36"/>
  <c r="DN28" i="36"/>
  <c r="DO28" i="36"/>
  <c r="DP28" i="36"/>
  <c r="DQ28" i="36"/>
  <c r="DR28" i="36"/>
  <c r="CG29" i="36"/>
  <c r="DT29" i="36" s="1"/>
  <c r="CK29" i="36"/>
  <c r="DX29" i="36" s="1"/>
  <c r="CL29" i="36"/>
  <c r="DY29" i="36" s="1"/>
  <c r="CM29" i="36"/>
  <c r="DZ29" i="36" s="1"/>
  <c r="CN29" i="36"/>
  <c r="CO29" i="36"/>
  <c r="EB29" i="36" s="1"/>
  <c r="CP29" i="36"/>
  <c r="EC29" i="36" s="1"/>
  <c r="CQ29" i="36"/>
  <c r="ED29" i="36" s="1"/>
  <c r="CR29" i="36"/>
  <c r="EE29" i="36" s="1"/>
  <c r="CS29" i="36"/>
  <c r="EF29" i="36" s="1"/>
  <c r="CT29" i="36"/>
  <c r="EG29" i="36" s="1"/>
  <c r="CU29" i="36"/>
  <c r="EH29" i="36" s="1"/>
  <c r="CV29" i="36"/>
  <c r="CW29" i="36"/>
  <c r="EJ29" i="36" s="1"/>
  <c r="CX29" i="36"/>
  <c r="EK29" i="36" s="1"/>
  <c r="CY29" i="36"/>
  <c r="EL29" i="36" s="1"/>
  <c r="CZ29" i="36"/>
  <c r="EM29" i="36" s="1"/>
  <c r="DA29" i="36"/>
  <c r="EN29" i="36" s="1"/>
  <c r="DB29" i="36"/>
  <c r="EO29" i="36" s="1"/>
  <c r="DC29" i="36"/>
  <c r="EP29" i="36" s="1"/>
  <c r="DD29" i="36"/>
  <c r="DE29" i="36"/>
  <c r="DF29" i="36"/>
  <c r="ES29" i="36" s="1"/>
  <c r="DG29" i="36"/>
  <c r="DH29" i="36"/>
  <c r="DI29" i="36"/>
  <c r="DJ29" i="36"/>
  <c r="DK29" i="36"/>
  <c r="DL29" i="36"/>
  <c r="DM29" i="36"/>
  <c r="DN29" i="36"/>
  <c r="DO29" i="36"/>
  <c r="DP29" i="36"/>
  <c r="DQ29" i="36"/>
  <c r="DR29" i="36"/>
  <c r="CG30" i="36"/>
  <c r="DT30" i="36" s="1"/>
  <c r="CK30" i="36"/>
  <c r="DX30" i="36" s="1"/>
  <c r="CL30" i="36"/>
  <c r="DY30" i="36" s="1"/>
  <c r="CM30" i="36"/>
  <c r="DZ30" i="36" s="1"/>
  <c r="CN30" i="36"/>
  <c r="EA30" i="36" s="1"/>
  <c r="CO30" i="36"/>
  <c r="EB30" i="36" s="1"/>
  <c r="CP30" i="36"/>
  <c r="EC30" i="36" s="1"/>
  <c r="CQ30" i="36"/>
  <c r="ED30" i="36" s="1"/>
  <c r="CR30" i="36"/>
  <c r="EE30" i="36" s="1"/>
  <c r="CS30" i="36"/>
  <c r="EF30" i="36" s="1"/>
  <c r="CT30" i="36"/>
  <c r="CU30" i="36"/>
  <c r="EH30" i="36" s="1"/>
  <c r="CV30" i="36"/>
  <c r="EI30" i="36" s="1"/>
  <c r="CW30" i="36"/>
  <c r="EJ30" i="36" s="1"/>
  <c r="CX30" i="36"/>
  <c r="EK30" i="36" s="1"/>
  <c r="CY30" i="36"/>
  <c r="EL30" i="36" s="1"/>
  <c r="CZ30" i="36"/>
  <c r="EM30" i="36" s="1"/>
  <c r="DA30" i="36"/>
  <c r="EN30" i="36" s="1"/>
  <c r="DB30" i="36"/>
  <c r="DC30" i="36"/>
  <c r="EP30" i="36" s="1"/>
  <c r="DD30" i="36"/>
  <c r="EQ30" i="36" s="1"/>
  <c r="DE30" i="36"/>
  <c r="ER30" i="36" s="1"/>
  <c r="DF30" i="36"/>
  <c r="ES30" i="36" s="1"/>
  <c r="DG30" i="36"/>
  <c r="DH30" i="36"/>
  <c r="DI30" i="36"/>
  <c r="DJ30" i="36"/>
  <c r="DK30" i="36"/>
  <c r="DL30" i="36"/>
  <c r="DM30" i="36"/>
  <c r="DN30" i="36"/>
  <c r="DO30" i="36"/>
  <c r="DP30" i="36"/>
  <c r="DQ30" i="36"/>
  <c r="DR30" i="36"/>
  <c r="CG31" i="36"/>
  <c r="DT31" i="36" s="1"/>
  <c r="CK31" i="36"/>
  <c r="DX31" i="36" s="1"/>
  <c r="CL31" i="36"/>
  <c r="DY31" i="36" s="1"/>
  <c r="CM31" i="36"/>
  <c r="DZ31" i="36" s="1"/>
  <c r="CN31" i="36"/>
  <c r="EA31" i="36" s="1"/>
  <c r="CO31" i="36"/>
  <c r="EB31" i="36" s="1"/>
  <c r="CP31" i="36"/>
  <c r="CQ31" i="36"/>
  <c r="CR31" i="36"/>
  <c r="EE31" i="36" s="1"/>
  <c r="CS31" i="36"/>
  <c r="EF31" i="36" s="1"/>
  <c r="CT31" i="36"/>
  <c r="EG31" i="36" s="1"/>
  <c r="CU31" i="36"/>
  <c r="EH31" i="36" s="1"/>
  <c r="CV31" i="36"/>
  <c r="EI31" i="36" s="1"/>
  <c r="CW31" i="36"/>
  <c r="EJ31" i="36" s="1"/>
  <c r="CX31" i="36"/>
  <c r="CY31" i="36"/>
  <c r="EL31" i="36" s="1"/>
  <c r="CZ31" i="36"/>
  <c r="EM31" i="36" s="1"/>
  <c r="DA31" i="36"/>
  <c r="EN31" i="36" s="1"/>
  <c r="DB31" i="36"/>
  <c r="EO31" i="36" s="1"/>
  <c r="DC31" i="36"/>
  <c r="EP31" i="36" s="1"/>
  <c r="DD31" i="36"/>
  <c r="EQ31" i="36" s="1"/>
  <c r="DE31" i="36"/>
  <c r="ER31" i="36" s="1"/>
  <c r="DF31" i="36"/>
  <c r="DG31" i="36"/>
  <c r="DH31" i="36"/>
  <c r="DI31" i="36"/>
  <c r="DJ31" i="36"/>
  <c r="DK31" i="36"/>
  <c r="DL31" i="36"/>
  <c r="DM31" i="36"/>
  <c r="DN31" i="36"/>
  <c r="DO31" i="36"/>
  <c r="DP31" i="36"/>
  <c r="DQ31" i="36"/>
  <c r="DR31" i="36"/>
  <c r="CG32" i="36"/>
  <c r="DT32" i="36" s="1"/>
  <c r="CK32" i="36"/>
  <c r="DX32" i="36" s="1"/>
  <c r="CL32" i="36"/>
  <c r="DY32" i="36" s="1"/>
  <c r="CM32" i="36"/>
  <c r="CN32" i="36"/>
  <c r="EA32" i="36" s="1"/>
  <c r="CO32" i="36"/>
  <c r="EB32" i="36" s="1"/>
  <c r="CP32" i="36"/>
  <c r="EC32" i="36" s="1"/>
  <c r="CQ32" i="36"/>
  <c r="ED32" i="36" s="1"/>
  <c r="CR32" i="36"/>
  <c r="EE32" i="36" s="1"/>
  <c r="CS32" i="36"/>
  <c r="EF32" i="36" s="1"/>
  <c r="CT32" i="36"/>
  <c r="EG32" i="36" s="1"/>
  <c r="CU32" i="36"/>
  <c r="CV32" i="36"/>
  <c r="EI32" i="36" s="1"/>
  <c r="CW32" i="36"/>
  <c r="EJ32" i="36" s="1"/>
  <c r="CX32" i="36"/>
  <c r="EK32" i="36" s="1"/>
  <c r="CY32" i="36"/>
  <c r="EL32" i="36" s="1"/>
  <c r="CZ32" i="36"/>
  <c r="EM32" i="36" s="1"/>
  <c r="DA32" i="36"/>
  <c r="EN32" i="36" s="1"/>
  <c r="DB32" i="36"/>
  <c r="EO32" i="36" s="1"/>
  <c r="DC32" i="36"/>
  <c r="DD32" i="36"/>
  <c r="DE32" i="36"/>
  <c r="ER32" i="36" s="1"/>
  <c r="DF32" i="36"/>
  <c r="ES32" i="36" s="1"/>
  <c r="DG32" i="36"/>
  <c r="DH32" i="36"/>
  <c r="DI32" i="36"/>
  <c r="DJ32" i="36"/>
  <c r="DK32" i="36"/>
  <c r="DL32" i="36"/>
  <c r="DM32" i="36"/>
  <c r="DN32" i="36"/>
  <c r="DO32" i="36"/>
  <c r="DP32" i="36"/>
  <c r="DQ32" i="36"/>
  <c r="DR32" i="36"/>
  <c r="CG33" i="36"/>
  <c r="CK33" i="36"/>
  <c r="DX33" i="36" s="1"/>
  <c r="CL33" i="36"/>
  <c r="DY33" i="36" s="1"/>
  <c r="CM33" i="36"/>
  <c r="DZ33" i="36" s="1"/>
  <c r="CN33" i="36"/>
  <c r="EA33" i="36" s="1"/>
  <c r="CO33" i="36"/>
  <c r="EB33" i="36" s="1"/>
  <c r="CP33" i="36"/>
  <c r="EC33" i="36" s="1"/>
  <c r="CQ33" i="36"/>
  <c r="ED33" i="36" s="1"/>
  <c r="CR33" i="36"/>
  <c r="CS33" i="36"/>
  <c r="CT33" i="36"/>
  <c r="EG33" i="36" s="1"/>
  <c r="CU33" i="36"/>
  <c r="EH33" i="36" s="1"/>
  <c r="CV33" i="36"/>
  <c r="EI33" i="36" s="1"/>
  <c r="CW33" i="36"/>
  <c r="EJ33" i="36" s="1"/>
  <c r="CX33" i="36"/>
  <c r="EK33" i="36" s="1"/>
  <c r="CY33" i="36"/>
  <c r="EL33" i="36" s="1"/>
  <c r="CZ33" i="36"/>
  <c r="DA33" i="36"/>
  <c r="EN33" i="36" s="1"/>
  <c r="DB33" i="36"/>
  <c r="EO33" i="36" s="1"/>
  <c r="DC33" i="36"/>
  <c r="EP33" i="36" s="1"/>
  <c r="DD33" i="36"/>
  <c r="EQ33" i="36" s="1"/>
  <c r="DE33" i="36"/>
  <c r="ER33" i="36" s="1"/>
  <c r="DF33" i="36"/>
  <c r="ES33" i="36" s="1"/>
  <c r="DG33" i="36"/>
  <c r="DH33" i="36"/>
  <c r="DI33" i="36"/>
  <c r="DJ33" i="36"/>
  <c r="DK33" i="36"/>
  <c r="DL33" i="36"/>
  <c r="DM33" i="36"/>
  <c r="DN33" i="36"/>
  <c r="DO33" i="36"/>
  <c r="DP33" i="36"/>
  <c r="DQ33" i="36"/>
  <c r="DR33" i="36"/>
  <c r="CG34" i="36"/>
  <c r="DT34" i="36" s="1"/>
  <c r="CK34" i="36"/>
  <c r="DX34" i="36" s="1"/>
  <c r="CL34" i="36"/>
  <c r="DY34" i="36" s="1"/>
  <c r="CM34" i="36"/>
  <c r="DZ34" i="36" s="1"/>
  <c r="CN34" i="36"/>
  <c r="EA34" i="36" s="1"/>
  <c r="CO34" i="36"/>
  <c r="CP34" i="36"/>
  <c r="EC34" i="36" s="1"/>
  <c r="CQ34" i="36"/>
  <c r="ED34" i="36" s="1"/>
  <c r="CR34" i="36"/>
  <c r="EE34" i="36" s="1"/>
  <c r="CS34" i="36"/>
  <c r="EF34" i="36" s="1"/>
  <c r="CT34" i="36"/>
  <c r="EG34" i="36" s="1"/>
  <c r="CU34" i="36"/>
  <c r="EH34" i="36" s="1"/>
  <c r="CV34" i="36"/>
  <c r="EI34" i="36" s="1"/>
  <c r="CW34" i="36"/>
  <c r="EJ34" i="36" s="1"/>
  <c r="CX34" i="36"/>
  <c r="EK34" i="36" s="1"/>
  <c r="CY34" i="36"/>
  <c r="EL34" i="36" s="1"/>
  <c r="CZ34" i="36"/>
  <c r="EM34" i="36" s="1"/>
  <c r="DA34" i="36"/>
  <c r="EN34" i="36" s="1"/>
  <c r="DB34" i="36"/>
  <c r="EO34" i="36" s="1"/>
  <c r="DC34" i="36"/>
  <c r="EP34" i="36" s="1"/>
  <c r="DD34" i="36"/>
  <c r="EQ34" i="36" s="1"/>
  <c r="DE34" i="36"/>
  <c r="ER34" i="36" s="1"/>
  <c r="DF34" i="36"/>
  <c r="DG34" i="36"/>
  <c r="DH34" i="36"/>
  <c r="DI34" i="36"/>
  <c r="DJ34" i="36"/>
  <c r="DK34" i="36"/>
  <c r="DL34" i="36"/>
  <c r="DM34" i="36"/>
  <c r="DN34" i="36"/>
  <c r="DO34" i="36"/>
  <c r="DP34" i="36"/>
  <c r="DQ34" i="36"/>
  <c r="DR34" i="36"/>
  <c r="CG35" i="36"/>
  <c r="DT35" i="36" s="1"/>
  <c r="CK35" i="36"/>
  <c r="DX35" i="36" s="1"/>
  <c r="CL35" i="36"/>
  <c r="DY35" i="36" s="1"/>
  <c r="CM35" i="36"/>
  <c r="DZ35" i="36" s="1"/>
  <c r="CN35" i="36"/>
  <c r="EA35" i="36" s="1"/>
  <c r="CO35" i="36"/>
  <c r="EB35" i="36" s="1"/>
  <c r="CP35" i="36"/>
  <c r="EC35" i="36" s="1"/>
  <c r="CQ35" i="36"/>
  <c r="ED35" i="36" s="1"/>
  <c r="CR35" i="36"/>
  <c r="EE35" i="36" s="1"/>
  <c r="CS35" i="36"/>
  <c r="EF35" i="36" s="1"/>
  <c r="CT35" i="36"/>
  <c r="EG35" i="36" s="1"/>
  <c r="CU35" i="36"/>
  <c r="EH35" i="36" s="1"/>
  <c r="CV35" i="36"/>
  <c r="EI35" i="36" s="1"/>
  <c r="CW35" i="36"/>
  <c r="EJ35" i="36" s="1"/>
  <c r="CX35" i="36"/>
  <c r="EK35" i="36" s="1"/>
  <c r="CY35" i="36"/>
  <c r="EL35" i="36" s="1"/>
  <c r="CZ35" i="36"/>
  <c r="EM35" i="36" s="1"/>
  <c r="DA35" i="36"/>
  <c r="EN35" i="36" s="1"/>
  <c r="DB35" i="36"/>
  <c r="EO35" i="36" s="1"/>
  <c r="DC35" i="36"/>
  <c r="DD35" i="36"/>
  <c r="EQ35" i="36" s="1"/>
  <c r="DE35" i="36"/>
  <c r="ER35" i="36" s="1"/>
  <c r="DF35" i="36"/>
  <c r="ES35" i="36" s="1"/>
  <c r="DG35" i="36"/>
  <c r="DH35" i="36"/>
  <c r="DI35" i="36"/>
  <c r="DJ35" i="36"/>
  <c r="DK35" i="36"/>
  <c r="DL35" i="36"/>
  <c r="DM35" i="36"/>
  <c r="DN35" i="36"/>
  <c r="DO35" i="36"/>
  <c r="DP35" i="36"/>
  <c r="DQ35" i="36"/>
  <c r="DR35" i="36"/>
  <c r="CG36" i="36"/>
  <c r="DT36" i="36" s="1"/>
  <c r="CK36" i="36"/>
  <c r="DX36" i="36" s="1"/>
  <c r="CL36" i="36"/>
  <c r="DY36" i="36" s="1"/>
  <c r="CM36" i="36"/>
  <c r="CN36" i="36"/>
  <c r="EA36" i="36" s="1"/>
  <c r="CO36" i="36"/>
  <c r="EB36" i="36" s="1"/>
  <c r="CP36" i="36"/>
  <c r="EC36" i="36" s="1"/>
  <c r="CQ36" i="36"/>
  <c r="ED36" i="36" s="1"/>
  <c r="CR36" i="36"/>
  <c r="EE36" i="36" s="1"/>
  <c r="CS36" i="36"/>
  <c r="EF36" i="36" s="1"/>
  <c r="CT36" i="36"/>
  <c r="EG36" i="36" s="1"/>
  <c r="CU36" i="36"/>
  <c r="EH36" i="36" s="1"/>
  <c r="CV36" i="36"/>
  <c r="EI36" i="36" s="1"/>
  <c r="CW36" i="36"/>
  <c r="EJ36" i="36" s="1"/>
  <c r="CX36" i="36"/>
  <c r="EK36" i="36" s="1"/>
  <c r="CY36" i="36"/>
  <c r="EL36" i="36" s="1"/>
  <c r="CZ36" i="36"/>
  <c r="DA36" i="36"/>
  <c r="EN36" i="36" s="1"/>
  <c r="DB36" i="36"/>
  <c r="EO36" i="36" s="1"/>
  <c r="DC36" i="36"/>
  <c r="EP36" i="36" s="1"/>
  <c r="DD36" i="36"/>
  <c r="EQ36" i="36" s="1"/>
  <c r="DE36" i="36"/>
  <c r="ER36" i="36" s="1"/>
  <c r="DF36" i="36"/>
  <c r="ES36" i="36" s="1"/>
  <c r="DG36" i="36"/>
  <c r="DH36" i="36"/>
  <c r="DI36" i="36"/>
  <c r="DJ36" i="36"/>
  <c r="DK36" i="36"/>
  <c r="DL36" i="36"/>
  <c r="DM36" i="36"/>
  <c r="DN36" i="36"/>
  <c r="DO36" i="36"/>
  <c r="DP36" i="36"/>
  <c r="DQ36" i="36"/>
  <c r="DR36" i="36"/>
  <c r="CG37" i="36"/>
  <c r="DT37" i="36" s="1"/>
  <c r="CK37" i="36"/>
  <c r="DX37" i="36" s="1"/>
  <c r="CL37" i="36"/>
  <c r="DY37" i="36" s="1"/>
  <c r="CM37" i="36"/>
  <c r="DZ37" i="36" s="1"/>
  <c r="CN37" i="36"/>
  <c r="EA37" i="36" s="1"/>
  <c r="CO37" i="36"/>
  <c r="EB37" i="36" s="1"/>
  <c r="CP37" i="36"/>
  <c r="EC37" i="36" s="1"/>
  <c r="CQ37" i="36"/>
  <c r="ED37" i="36" s="1"/>
  <c r="CR37" i="36"/>
  <c r="EE37" i="36" s="1"/>
  <c r="CS37" i="36"/>
  <c r="EF37" i="36" s="1"/>
  <c r="CT37" i="36"/>
  <c r="EG37" i="36" s="1"/>
  <c r="CU37" i="36"/>
  <c r="EH37" i="36" s="1"/>
  <c r="CV37" i="36"/>
  <c r="EI37" i="36" s="1"/>
  <c r="CW37" i="36"/>
  <c r="EJ37" i="36" s="1"/>
  <c r="CX37" i="36"/>
  <c r="EK37" i="36" s="1"/>
  <c r="CY37" i="36"/>
  <c r="EL37" i="36" s="1"/>
  <c r="CZ37" i="36"/>
  <c r="EM37" i="36" s="1"/>
  <c r="DA37" i="36"/>
  <c r="EN37" i="36" s="1"/>
  <c r="DB37" i="36"/>
  <c r="EO37" i="36" s="1"/>
  <c r="DC37" i="36"/>
  <c r="EP37" i="36" s="1"/>
  <c r="DD37" i="36"/>
  <c r="DE37" i="36"/>
  <c r="ER37" i="36" s="1"/>
  <c r="DF37" i="36"/>
  <c r="ES37" i="36" s="1"/>
  <c r="DG37" i="36"/>
  <c r="DH37" i="36"/>
  <c r="DI37" i="36"/>
  <c r="DJ37" i="36"/>
  <c r="DK37" i="36"/>
  <c r="DL37" i="36"/>
  <c r="DM37" i="36"/>
  <c r="DN37" i="36"/>
  <c r="DO37" i="36"/>
  <c r="DP37" i="36"/>
  <c r="DQ37" i="36"/>
  <c r="DR37" i="36"/>
  <c r="CG38" i="36"/>
  <c r="DT38" i="36" s="1"/>
  <c r="CK38" i="36"/>
  <c r="CL38" i="36"/>
  <c r="DY38" i="36" s="1"/>
  <c r="CM38" i="36"/>
  <c r="DZ38" i="36" s="1"/>
  <c r="CN38" i="36"/>
  <c r="EA38" i="36" s="1"/>
  <c r="CO38" i="36"/>
  <c r="EB38" i="36" s="1"/>
  <c r="CP38" i="36"/>
  <c r="EC38" i="36" s="1"/>
  <c r="CQ38" i="36"/>
  <c r="ED38" i="36" s="1"/>
  <c r="CR38" i="36"/>
  <c r="EE38" i="36" s="1"/>
  <c r="CS38" i="36"/>
  <c r="EF38" i="36" s="1"/>
  <c r="CT38" i="36"/>
  <c r="EG38" i="36" s="1"/>
  <c r="CU38" i="36"/>
  <c r="EH38" i="36" s="1"/>
  <c r="CV38" i="36"/>
  <c r="EI38" i="36" s="1"/>
  <c r="CW38" i="36"/>
  <c r="EJ38" i="36" s="1"/>
  <c r="CX38" i="36"/>
  <c r="EK38" i="36" s="1"/>
  <c r="CY38" i="36"/>
  <c r="EL38" i="36" s="1"/>
  <c r="CZ38" i="36"/>
  <c r="EM38" i="36" s="1"/>
  <c r="DA38" i="36"/>
  <c r="EN38" i="36" s="1"/>
  <c r="DB38" i="36"/>
  <c r="EO38" i="36" s="1"/>
  <c r="DC38" i="36"/>
  <c r="EP38" i="36" s="1"/>
  <c r="DD38" i="36"/>
  <c r="EQ38" i="36" s="1"/>
  <c r="DE38" i="36"/>
  <c r="ER38" i="36" s="1"/>
  <c r="DF38" i="36"/>
  <c r="ES38" i="36" s="1"/>
  <c r="DG38" i="36"/>
  <c r="DH38" i="36"/>
  <c r="DI38" i="36"/>
  <c r="DJ38" i="36"/>
  <c r="DK38" i="36"/>
  <c r="DL38" i="36"/>
  <c r="DM38" i="36"/>
  <c r="DN38" i="36"/>
  <c r="DO38" i="36"/>
  <c r="DP38" i="36"/>
  <c r="DQ38" i="36"/>
  <c r="DR38" i="36"/>
  <c r="CG39" i="36"/>
  <c r="DT39" i="36" s="1"/>
  <c r="CK39" i="36"/>
  <c r="DX39" i="36" s="1"/>
  <c r="CL39" i="36"/>
  <c r="DY39" i="36" s="1"/>
  <c r="CM39" i="36"/>
  <c r="DZ39" i="36" s="1"/>
  <c r="CN39" i="36"/>
  <c r="EA39" i="36" s="1"/>
  <c r="CO39" i="36"/>
  <c r="EB39" i="36" s="1"/>
  <c r="CP39" i="36"/>
  <c r="CQ39" i="36"/>
  <c r="CR39" i="36"/>
  <c r="EE39" i="36" s="1"/>
  <c r="CS39" i="36"/>
  <c r="EF39" i="36" s="1"/>
  <c r="CT39" i="36"/>
  <c r="EG39" i="36" s="1"/>
  <c r="CU39" i="36"/>
  <c r="EH39" i="36" s="1"/>
  <c r="CV39" i="36"/>
  <c r="EI39" i="36" s="1"/>
  <c r="CW39" i="36"/>
  <c r="EJ39" i="36" s="1"/>
  <c r="CX39" i="36"/>
  <c r="CY39" i="36"/>
  <c r="CZ39" i="36"/>
  <c r="EM39" i="36" s="1"/>
  <c r="DA39" i="36"/>
  <c r="EN39" i="36" s="1"/>
  <c r="DB39" i="36"/>
  <c r="EO39" i="36" s="1"/>
  <c r="DC39" i="36"/>
  <c r="EP39" i="36" s="1"/>
  <c r="DD39" i="36"/>
  <c r="EQ39" i="36" s="1"/>
  <c r="DE39" i="36"/>
  <c r="ER39" i="36" s="1"/>
  <c r="DF39" i="36"/>
  <c r="ES39" i="36" s="1"/>
  <c r="DG39" i="36"/>
  <c r="DH39" i="36"/>
  <c r="DI39" i="36"/>
  <c r="DJ39" i="36"/>
  <c r="DK39" i="36"/>
  <c r="DL39" i="36"/>
  <c r="DM39" i="36"/>
  <c r="DN39" i="36"/>
  <c r="DO39" i="36"/>
  <c r="DP39" i="36"/>
  <c r="DQ39" i="36"/>
  <c r="DR39" i="36"/>
  <c r="CG40" i="36"/>
  <c r="DT40" i="36" s="1"/>
  <c r="CK40" i="36"/>
  <c r="DX40" i="36" s="1"/>
  <c r="CL40" i="36"/>
  <c r="DY40" i="36" s="1"/>
  <c r="CM40" i="36"/>
  <c r="DZ40" i="36" s="1"/>
  <c r="CN40" i="36"/>
  <c r="EA40" i="36" s="1"/>
  <c r="CO40" i="36"/>
  <c r="EB40" i="36" s="1"/>
  <c r="CP40" i="36"/>
  <c r="EC40" i="36" s="1"/>
  <c r="CQ40" i="36"/>
  <c r="ED40" i="36" s="1"/>
  <c r="CR40" i="36"/>
  <c r="EE40" i="36" s="1"/>
  <c r="CS40" i="36"/>
  <c r="EF40" i="36" s="1"/>
  <c r="CT40" i="36"/>
  <c r="EG40" i="36" s="1"/>
  <c r="CU40" i="36"/>
  <c r="CV40" i="36"/>
  <c r="EI40" i="36" s="1"/>
  <c r="CW40" i="36"/>
  <c r="EJ40" i="36" s="1"/>
  <c r="CX40" i="36"/>
  <c r="EK40" i="36" s="1"/>
  <c r="CY40" i="36"/>
  <c r="EL40" i="36" s="1"/>
  <c r="CZ40" i="36"/>
  <c r="EM40" i="36" s="1"/>
  <c r="DA40" i="36"/>
  <c r="EN40" i="36" s="1"/>
  <c r="DB40" i="36"/>
  <c r="EO40" i="36" s="1"/>
  <c r="DC40" i="36"/>
  <c r="DD40" i="36"/>
  <c r="EQ40" i="36" s="1"/>
  <c r="DE40" i="36"/>
  <c r="ER40" i="36" s="1"/>
  <c r="DF40" i="36"/>
  <c r="ES40" i="36" s="1"/>
  <c r="DG40" i="36"/>
  <c r="DH40" i="36"/>
  <c r="DI40" i="36"/>
  <c r="DJ40" i="36"/>
  <c r="DK40" i="36"/>
  <c r="DL40" i="36"/>
  <c r="DM40" i="36"/>
  <c r="DN40" i="36"/>
  <c r="DO40" i="36"/>
  <c r="DP40" i="36"/>
  <c r="DQ40" i="36"/>
  <c r="DR40" i="36"/>
  <c r="CG41" i="36"/>
  <c r="CK41" i="36"/>
  <c r="DX41" i="36" s="1"/>
  <c r="CL41" i="36"/>
  <c r="DY41" i="36" s="1"/>
  <c r="CM41" i="36"/>
  <c r="DZ41" i="36" s="1"/>
  <c r="CN41" i="36"/>
  <c r="EA41" i="36" s="1"/>
  <c r="CO41" i="36"/>
  <c r="EB41" i="36" s="1"/>
  <c r="CP41" i="36"/>
  <c r="EC41" i="36" s="1"/>
  <c r="CQ41" i="36"/>
  <c r="ED41" i="36" s="1"/>
  <c r="CR41" i="36"/>
  <c r="CS41" i="36"/>
  <c r="EF41" i="36" s="1"/>
  <c r="CT41" i="36"/>
  <c r="EG41" i="36" s="1"/>
  <c r="CU41" i="36"/>
  <c r="EH41" i="36" s="1"/>
  <c r="CV41" i="36"/>
  <c r="EI41" i="36" s="1"/>
  <c r="CW41" i="36"/>
  <c r="EJ41" i="36" s="1"/>
  <c r="CX41" i="36"/>
  <c r="EK41" i="36" s="1"/>
  <c r="CY41" i="36"/>
  <c r="EL41" i="36" s="1"/>
  <c r="CZ41" i="36"/>
  <c r="EM41" i="36" s="1"/>
  <c r="DA41" i="36"/>
  <c r="DB41" i="36"/>
  <c r="EO41" i="36" s="1"/>
  <c r="DC41" i="36"/>
  <c r="EP41" i="36" s="1"/>
  <c r="DD41" i="36"/>
  <c r="EQ41" i="36" s="1"/>
  <c r="DE41" i="36"/>
  <c r="ER41" i="36" s="1"/>
  <c r="DF41" i="36"/>
  <c r="ES41" i="36" s="1"/>
  <c r="DG41" i="36"/>
  <c r="DH41" i="36"/>
  <c r="DI41" i="36"/>
  <c r="DJ41" i="36"/>
  <c r="DK41" i="36"/>
  <c r="DL41" i="36"/>
  <c r="DM41" i="36"/>
  <c r="DN41" i="36"/>
  <c r="DO41" i="36"/>
  <c r="DP41" i="36"/>
  <c r="DQ41" i="36"/>
  <c r="DR41" i="36"/>
  <c r="CG42" i="36"/>
  <c r="DT42" i="36" s="1"/>
  <c r="CK42" i="36"/>
  <c r="DX42" i="36" s="1"/>
  <c r="CL42" i="36"/>
  <c r="DY42" i="36" s="1"/>
  <c r="CM42" i="36"/>
  <c r="DZ42" i="36" s="1"/>
  <c r="CN42" i="36"/>
  <c r="EA42" i="36" s="1"/>
  <c r="CO42" i="36"/>
  <c r="CP42" i="36"/>
  <c r="EC42" i="36" s="1"/>
  <c r="CQ42" i="36"/>
  <c r="ED42" i="36" s="1"/>
  <c r="CR42" i="36"/>
  <c r="EE42" i="36" s="1"/>
  <c r="CS42" i="36"/>
  <c r="EF42" i="36" s="1"/>
  <c r="CT42" i="36"/>
  <c r="EG42" i="36" s="1"/>
  <c r="CU42" i="36"/>
  <c r="EH42" i="36" s="1"/>
  <c r="CV42" i="36"/>
  <c r="EI42" i="36" s="1"/>
  <c r="CW42" i="36"/>
  <c r="CX42" i="36"/>
  <c r="EK42" i="36" s="1"/>
  <c r="CY42" i="36"/>
  <c r="EL42" i="36" s="1"/>
  <c r="CZ42" i="36"/>
  <c r="EM42" i="36" s="1"/>
  <c r="DA42" i="36"/>
  <c r="EN42" i="36" s="1"/>
  <c r="DB42" i="36"/>
  <c r="EO42" i="36" s="1"/>
  <c r="DC42" i="36"/>
  <c r="EP42" i="36" s="1"/>
  <c r="DD42" i="36"/>
  <c r="EQ42" i="36" s="1"/>
  <c r="DE42" i="36"/>
  <c r="DF42" i="36"/>
  <c r="ES42" i="36" s="1"/>
  <c r="DG42" i="36"/>
  <c r="DH42" i="36"/>
  <c r="DI42" i="36"/>
  <c r="DJ42" i="36"/>
  <c r="DK42" i="36"/>
  <c r="DL42" i="36"/>
  <c r="DM42" i="36"/>
  <c r="DN42" i="36"/>
  <c r="DO42" i="36"/>
  <c r="DP42" i="36"/>
  <c r="DQ42" i="36"/>
  <c r="DR42" i="36"/>
  <c r="CG43" i="36"/>
  <c r="DT43" i="36" s="1"/>
  <c r="CK43" i="36"/>
  <c r="DX43" i="36" s="1"/>
  <c r="CL43" i="36"/>
  <c r="DY43" i="36" s="1"/>
  <c r="CM43" i="36"/>
  <c r="DZ43" i="36" s="1"/>
  <c r="CN43" i="36"/>
  <c r="EA43" i="36" s="1"/>
  <c r="CO43" i="36"/>
  <c r="EB43" i="36" s="1"/>
  <c r="CP43" i="36"/>
  <c r="EC43" i="36" s="1"/>
  <c r="CQ43" i="36"/>
  <c r="ED43" i="36" s="1"/>
  <c r="CR43" i="36"/>
  <c r="EE43" i="36" s="1"/>
  <c r="CS43" i="36"/>
  <c r="EF43" i="36" s="1"/>
  <c r="CT43" i="36"/>
  <c r="EG43" i="36" s="1"/>
  <c r="CU43" i="36"/>
  <c r="EH43" i="36" s="1"/>
  <c r="CV43" i="36"/>
  <c r="EI43" i="36" s="1"/>
  <c r="CW43" i="36"/>
  <c r="EJ43" i="36" s="1"/>
  <c r="CX43" i="36"/>
  <c r="EK43" i="36" s="1"/>
  <c r="CY43" i="36"/>
  <c r="EL43" i="36" s="1"/>
  <c r="CZ43" i="36"/>
  <c r="EM43" i="36" s="1"/>
  <c r="DA43" i="36"/>
  <c r="EN43" i="36" s="1"/>
  <c r="DB43" i="36"/>
  <c r="EO43" i="36" s="1"/>
  <c r="DC43" i="36"/>
  <c r="EP43" i="36" s="1"/>
  <c r="DD43" i="36"/>
  <c r="EQ43" i="36" s="1"/>
  <c r="DE43" i="36"/>
  <c r="ER43" i="36" s="1"/>
  <c r="DF43" i="36"/>
  <c r="ES43" i="36" s="1"/>
  <c r="DG43" i="36"/>
  <c r="DH43" i="36"/>
  <c r="DI43" i="36"/>
  <c r="DJ43" i="36"/>
  <c r="DK43" i="36"/>
  <c r="DL43" i="36"/>
  <c r="DM43" i="36"/>
  <c r="DN43" i="36"/>
  <c r="DO43" i="36"/>
  <c r="DP43" i="36"/>
  <c r="DQ43" i="36"/>
  <c r="DR43" i="36"/>
  <c r="CG44" i="36"/>
  <c r="CK44" i="36"/>
  <c r="DX44" i="36" s="1"/>
  <c r="CL44" i="36"/>
  <c r="DY44" i="36" s="1"/>
  <c r="CM44" i="36"/>
  <c r="DZ44" i="36" s="1"/>
  <c r="CN44" i="36"/>
  <c r="EA44" i="36" s="1"/>
  <c r="CO44" i="36"/>
  <c r="EB44" i="36" s="1"/>
  <c r="CP44" i="36"/>
  <c r="EC44" i="36" s="1"/>
  <c r="CQ44" i="36"/>
  <c r="CR44" i="36"/>
  <c r="CS44" i="36"/>
  <c r="EF44" i="36" s="1"/>
  <c r="CT44" i="36"/>
  <c r="EG44" i="36" s="1"/>
  <c r="CU44" i="36"/>
  <c r="EH44" i="36" s="1"/>
  <c r="CV44" i="36"/>
  <c r="EI44" i="36" s="1"/>
  <c r="CW44" i="36"/>
  <c r="EJ44" i="36" s="1"/>
  <c r="CX44" i="36"/>
  <c r="EK44" i="36" s="1"/>
  <c r="CY44" i="36"/>
  <c r="EL44" i="36" s="1"/>
  <c r="CZ44" i="36"/>
  <c r="EM44" i="36" s="1"/>
  <c r="DA44" i="36"/>
  <c r="EN44" i="36" s="1"/>
  <c r="DB44" i="36"/>
  <c r="EO44" i="36" s="1"/>
  <c r="DC44" i="36"/>
  <c r="EP44" i="36" s="1"/>
  <c r="DD44" i="36"/>
  <c r="EQ44" i="36" s="1"/>
  <c r="DE44" i="36"/>
  <c r="ER44" i="36" s="1"/>
  <c r="DF44" i="36"/>
  <c r="ES44" i="36" s="1"/>
  <c r="DG44" i="36"/>
  <c r="DH44" i="36"/>
  <c r="DI44" i="36"/>
  <c r="DJ44" i="36"/>
  <c r="DK44" i="36"/>
  <c r="DL44" i="36"/>
  <c r="DM44" i="36"/>
  <c r="DN44" i="36"/>
  <c r="DO44" i="36"/>
  <c r="DP44" i="36"/>
  <c r="DQ44" i="36"/>
  <c r="DR44" i="36"/>
  <c r="CG45" i="36"/>
  <c r="DT45" i="36" s="1"/>
  <c r="CK45" i="36"/>
  <c r="DX45" i="36" s="1"/>
  <c r="CL45" i="36"/>
  <c r="DY45" i="36" s="1"/>
  <c r="CM45" i="36"/>
  <c r="DZ45" i="36" s="1"/>
  <c r="CN45" i="36"/>
  <c r="EA45" i="36" s="1"/>
  <c r="CO45" i="36"/>
  <c r="EB45" i="36" s="1"/>
  <c r="CP45" i="36"/>
  <c r="EC45" i="36" s="1"/>
  <c r="CQ45" i="36"/>
  <c r="ED45" i="36" s="1"/>
  <c r="CR45" i="36"/>
  <c r="EE45" i="36" s="1"/>
  <c r="CS45" i="36"/>
  <c r="EF45" i="36" s="1"/>
  <c r="CT45" i="36"/>
  <c r="EG45" i="36" s="1"/>
  <c r="CU45" i="36"/>
  <c r="EH45" i="36" s="1"/>
  <c r="CV45" i="36"/>
  <c r="CW45" i="36"/>
  <c r="EJ45" i="36" s="1"/>
  <c r="CX45" i="36"/>
  <c r="EK45" i="36" s="1"/>
  <c r="CY45" i="36"/>
  <c r="EL45" i="36" s="1"/>
  <c r="CZ45" i="36"/>
  <c r="EM45" i="36" s="1"/>
  <c r="DA45" i="36"/>
  <c r="EN45" i="36" s="1"/>
  <c r="DB45" i="36"/>
  <c r="EO45" i="36" s="1"/>
  <c r="DC45" i="36"/>
  <c r="EP45" i="36" s="1"/>
  <c r="DD45" i="36"/>
  <c r="DE45" i="36"/>
  <c r="ER45" i="36" s="1"/>
  <c r="DF45" i="36"/>
  <c r="ES45" i="36" s="1"/>
  <c r="DG45" i="36"/>
  <c r="DH45" i="36"/>
  <c r="DI45" i="36"/>
  <c r="DJ45" i="36"/>
  <c r="DK45" i="36"/>
  <c r="DL45" i="36"/>
  <c r="DM45" i="36"/>
  <c r="DN45" i="36"/>
  <c r="DO45" i="36"/>
  <c r="DP45" i="36"/>
  <c r="DQ45" i="36"/>
  <c r="DR45" i="36"/>
  <c r="CG46" i="36"/>
  <c r="DT46" i="36" s="1"/>
  <c r="CK46" i="36"/>
  <c r="CL46" i="36"/>
  <c r="DY46" i="36" s="1"/>
  <c r="CM46" i="36"/>
  <c r="DZ46" i="36" s="1"/>
  <c r="CN46" i="36"/>
  <c r="EA46" i="36" s="1"/>
  <c r="CO46" i="36"/>
  <c r="EB46" i="36" s="1"/>
  <c r="CP46" i="36"/>
  <c r="EC46" i="36" s="1"/>
  <c r="CQ46" i="36"/>
  <c r="ED46" i="36" s="1"/>
  <c r="CR46" i="36"/>
  <c r="EE46" i="36" s="1"/>
  <c r="CS46" i="36"/>
  <c r="EF46" i="36" s="1"/>
  <c r="CT46" i="36"/>
  <c r="EG46" i="36" s="1"/>
  <c r="CU46" i="36"/>
  <c r="EH46" i="36" s="1"/>
  <c r="CV46" i="36"/>
  <c r="EI46" i="36" s="1"/>
  <c r="CW46" i="36"/>
  <c r="EJ46" i="36" s="1"/>
  <c r="CX46" i="36"/>
  <c r="EK46" i="36" s="1"/>
  <c r="CY46" i="36"/>
  <c r="EL46" i="36" s="1"/>
  <c r="CZ46" i="36"/>
  <c r="EM46" i="36" s="1"/>
  <c r="DA46" i="36"/>
  <c r="DB46" i="36"/>
  <c r="DC46" i="36"/>
  <c r="EP46" i="36" s="1"/>
  <c r="DD46" i="36"/>
  <c r="EQ46" i="36" s="1"/>
  <c r="DE46" i="36"/>
  <c r="ER46" i="36" s="1"/>
  <c r="DF46" i="36"/>
  <c r="ES46" i="36" s="1"/>
  <c r="DG46" i="36"/>
  <c r="DH46" i="36"/>
  <c r="DI46" i="36"/>
  <c r="DJ46" i="36"/>
  <c r="DK46" i="36"/>
  <c r="DL46" i="36"/>
  <c r="DM46" i="36"/>
  <c r="DN46" i="36"/>
  <c r="DO46" i="36"/>
  <c r="DP46" i="36"/>
  <c r="DQ46" i="36"/>
  <c r="DR46" i="36"/>
  <c r="CG47" i="36"/>
  <c r="DT47" i="36" s="1"/>
  <c r="CK47" i="36"/>
  <c r="DX47" i="36" s="1"/>
  <c r="CL47" i="36"/>
  <c r="DY47" i="36" s="1"/>
  <c r="CM47" i="36"/>
  <c r="DZ47" i="36" s="1"/>
  <c r="CN47" i="36"/>
  <c r="EA47" i="36" s="1"/>
  <c r="CO47" i="36"/>
  <c r="EB47" i="36" s="1"/>
  <c r="CP47" i="36"/>
  <c r="CQ47" i="36"/>
  <c r="ED47" i="36" s="1"/>
  <c r="CR47" i="36"/>
  <c r="EE47" i="36" s="1"/>
  <c r="CS47" i="36"/>
  <c r="EF47" i="36" s="1"/>
  <c r="CT47" i="36"/>
  <c r="EG47" i="36" s="1"/>
  <c r="CU47" i="36"/>
  <c r="EH47" i="36" s="1"/>
  <c r="CV47" i="36"/>
  <c r="EI47" i="36" s="1"/>
  <c r="CW47" i="36"/>
  <c r="EJ47" i="36" s="1"/>
  <c r="CX47" i="36"/>
  <c r="EK47" i="36" s="1"/>
  <c r="CY47" i="36"/>
  <c r="CZ47" i="36"/>
  <c r="EM47" i="36" s="1"/>
  <c r="DA47" i="36"/>
  <c r="EN47" i="36" s="1"/>
  <c r="DB47" i="36"/>
  <c r="EO47" i="36" s="1"/>
  <c r="DC47" i="36"/>
  <c r="EP47" i="36" s="1"/>
  <c r="DD47" i="36"/>
  <c r="EQ47" i="36" s="1"/>
  <c r="DE47" i="36"/>
  <c r="ER47" i="36" s="1"/>
  <c r="DF47" i="36"/>
  <c r="ES47" i="36" s="1"/>
  <c r="DG47" i="36"/>
  <c r="DH47" i="36"/>
  <c r="DI47" i="36"/>
  <c r="DJ47" i="36"/>
  <c r="DK47" i="36"/>
  <c r="DL47" i="36"/>
  <c r="DM47" i="36"/>
  <c r="DN47" i="36"/>
  <c r="DO47" i="36"/>
  <c r="DP47" i="36"/>
  <c r="DQ47" i="36"/>
  <c r="DR47" i="36"/>
  <c r="CG48" i="36"/>
  <c r="DT48" i="36" s="1"/>
  <c r="CK48" i="36"/>
  <c r="DX48" i="36" s="1"/>
  <c r="CL48" i="36"/>
  <c r="DY48" i="36" s="1"/>
  <c r="CM48" i="36"/>
  <c r="CN48" i="36"/>
  <c r="EA48" i="36" s="1"/>
  <c r="CO48" i="36"/>
  <c r="EB48" i="36" s="1"/>
  <c r="CP48" i="36"/>
  <c r="EC48" i="36" s="1"/>
  <c r="CQ48" i="36"/>
  <c r="ED48" i="36" s="1"/>
  <c r="CR48" i="36"/>
  <c r="EE48" i="36" s="1"/>
  <c r="CS48" i="36"/>
  <c r="EF48" i="36" s="1"/>
  <c r="CT48" i="36"/>
  <c r="EG48" i="36" s="1"/>
  <c r="CU48" i="36"/>
  <c r="CV48" i="36"/>
  <c r="EI48" i="36" s="1"/>
  <c r="CW48" i="36"/>
  <c r="EJ48" i="36" s="1"/>
  <c r="CX48" i="36"/>
  <c r="EK48" i="36" s="1"/>
  <c r="CY48" i="36"/>
  <c r="EL48" i="36" s="1"/>
  <c r="CZ48" i="36"/>
  <c r="EM48" i="36" s="1"/>
  <c r="DA48" i="36"/>
  <c r="EN48" i="36" s="1"/>
  <c r="DB48" i="36"/>
  <c r="EO48" i="36" s="1"/>
  <c r="DC48" i="36"/>
  <c r="DD48" i="36"/>
  <c r="DE48" i="36"/>
  <c r="ER48" i="36" s="1"/>
  <c r="DF48" i="36"/>
  <c r="ES48" i="36" s="1"/>
  <c r="DG48" i="36"/>
  <c r="DH48" i="36"/>
  <c r="DI48" i="36"/>
  <c r="DJ48" i="36"/>
  <c r="DK48" i="36"/>
  <c r="DL48" i="36"/>
  <c r="DM48" i="36"/>
  <c r="DN48" i="36"/>
  <c r="DO48" i="36"/>
  <c r="DP48" i="36"/>
  <c r="DQ48" i="36"/>
  <c r="DR48" i="36"/>
  <c r="CG49" i="36"/>
  <c r="DT49" i="36" s="1"/>
  <c r="CK49" i="36"/>
  <c r="DX49" i="36" s="1"/>
  <c r="CL49" i="36"/>
  <c r="DY49" i="36" s="1"/>
  <c r="CM49" i="36"/>
  <c r="DZ49" i="36" s="1"/>
  <c r="CN49" i="36"/>
  <c r="EA49" i="36" s="1"/>
  <c r="CO49" i="36"/>
  <c r="EB49" i="36" s="1"/>
  <c r="CP49" i="36"/>
  <c r="EC49" i="36" s="1"/>
  <c r="CQ49" i="36"/>
  <c r="ED49" i="36" s="1"/>
  <c r="CR49" i="36"/>
  <c r="EE49" i="36" s="1"/>
  <c r="CS49" i="36"/>
  <c r="EF49" i="36" s="1"/>
  <c r="CT49" i="36"/>
  <c r="EG49" i="36" s="1"/>
  <c r="CU49" i="36"/>
  <c r="EH49" i="36" s="1"/>
  <c r="CV49" i="36"/>
  <c r="EI49" i="36" s="1"/>
  <c r="CW49" i="36"/>
  <c r="EJ49" i="36" s="1"/>
  <c r="CX49" i="36"/>
  <c r="EK49" i="36" s="1"/>
  <c r="CY49" i="36"/>
  <c r="EL49" i="36" s="1"/>
  <c r="CZ49" i="36"/>
  <c r="DA49" i="36"/>
  <c r="EN49" i="36" s="1"/>
  <c r="DB49" i="36"/>
  <c r="EO49" i="36" s="1"/>
  <c r="DC49" i="36"/>
  <c r="EP49" i="36" s="1"/>
  <c r="DD49" i="36"/>
  <c r="EQ49" i="36" s="1"/>
  <c r="DE49" i="36"/>
  <c r="ER49" i="36" s="1"/>
  <c r="DF49" i="36"/>
  <c r="ES49" i="36" s="1"/>
  <c r="DG49" i="36"/>
  <c r="DH49" i="36"/>
  <c r="DI49" i="36"/>
  <c r="DJ49" i="36"/>
  <c r="DK49" i="36"/>
  <c r="DL49" i="36"/>
  <c r="DM49" i="36"/>
  <c r="DN49" i="36"/>
  <c r="DO49" i="36"/>
  <c r="DP49" i="36"/>
  <c r="DQ49" i="36"/>
  <c r="DR49" i="36"/>
  <c r="CG50" i="36"/>
  <c r="DT50" i="36" s="1"/>
  <c r="CK50" i="36"/>
  <c r="DX50" i="36" s="1"/>
  <c r="CL50" i="36"/>
  <c r="DY50" i="36" s="1"/>
  <c r="CM50" i="36"/>
  <c r="DZ50" i="36" s="1"/>
  <c r="CN50" i="36"/>
  <c r="EA50" i="36" s="1"/>
  <c r="CO50" i="36"/>
  <c r="CP50" i="36"/>
  <c r="CQ50" i="36"/>
  <c r="ED50" i="36" s="1"/>
  <c r="CR50" i="36"/>
  <c r="EE50" i="36" s="1"/>
  <c r="CS50" i="36"/>
  <c r="EF50" i="36" s="1"/>
  <c r="CT50" i="36"/>
  <c r="EG50" i="36" s="1"/>
  <c r="CU50" i="36"/>
  <c r="EH50" i="36" s="1"/>
  <c r="CV50" i="36"/>
  <c r="EI50" i="36" s="1"/>
  <c r="CW50" i="36"/>
  <c r="EJ50" i="36" s="1"/>
  <c r="CX50" i="36"/>
  <c r="EK50" i="36" s="1"/>
  <c r="CY50" i="36"/>
  <c r="EL50" i="36" s="1"/>
  <c r="CZ50" i="36"/>
  <c r="EM50" i="36" s="1"/>
  <c r="DA50" i="36"/>
  <c r="EN50" i="36" s="1"/>
  <c r="DB50" i="36"/>
  <c r="EO50" i="36" s="1"/>
  <c r="DC50" i="36"/>
  <c r="EP50" i="36" s="1"/>
  <c r="DD50" i="36"/>
  <c r="EQ50" i="36" s="1"/>
  <c r="DE50" i="36"/>
  <c r="ER50" i="36" s="1"/>
  <c r="DF50" i="36"/>
  <c r="ES50" i="36" s="1"/>
  <c r="DG50" i="36"/>
  <c r="DH50" i="36"/>
  <c r="DI50" i="36"/>
  <c r="DJ50" i="36"/>
  <c r="DK50" i="36"/>
  <c r="DL50" i="36"/>
  <c r="DM50" i="36"/>
  <c r="DN50" i="36"/>
  <c r="DO50" i="36"/>
  <c r="DP50" i="36"/>
  <c r="DQ50" i="36"/>
  <c r="DR50" i="36"/>
  <c r="CG51" i="36"/>
  <c r="DT51" i="36" s="1"/>
  <c r="CK51" i="36"/>
  <c r="DX51" i="36" s="1"/>
  <c r="CL51" i="36"/>
  <c r="DY51" i="36" s="1"/>
  <c r="CM51" i="36"/>
  <c r="CN51" i="36"/>
  <c r="EA51" i="36" s="1"/>
  <c r="CO51" i="36"/>
  <c r="EB51" i="36" s="1"/>
  <c r="CP51" i="36"/>
  <c r="EC51" i="36" s="1"/>
  <c r="CQ51" i="36"/>
  <c r="ED51" i="36" s="1"/>
  <c r="CR51" i="36"/>
  <c r="EE51" i="36" s="1"/>
  <c r="CS51" i="36"/>
  <c r="EF51" i="36" s="1"/>
  <c r="CT51" i="36"/>
  <c r="CU51" i="36"/>
  <c r="CV51" i="36"/>
  <c r="EI51" i="36" s="1"/>
  <c r="CW51" i="36"/>
  <c r="EJ51" i="36" s="1"/>
  <c r="CX51" i="36"/>
  <c r="EK51" i="36" s="1"/>
  <c r="CY51" i="36"/>
  <c r="EL51" i="36" s="1"/>
  <c r="CZ51" i="36"/>
  <c r="EM51" i="36" s="1"/>
  <c r="DA51" i="36"/>
  <c r="EN51" i="36" s="1"/>
  <c r="DB51" i="36"/>
  <c r="DC51" i="36"/>
  <c r="EP51" i="36" s="1"/>
  <c r="DD51" i="36"/>
  <c r="EQ51" i="36" s="1"/>
  <c r="DE51" i="36"/>
  <c r="ER51" i="36" s="1"/>
  <c r="DF51" i="36"/>
  <c r="ES51" i="36" s="1"/>
  <c r="DG51" i="36"/>
  <c r="DH51" i="36"/>
  <c r="DI51" i="36"/>
  <c r="DJ51" i="36"/>
  <c r="DK51" i="36"/>
  <c r="DL51" i="36"/>
  <c r="DM51" i="36"/>
  <c r="DN51" i="36"/>
  <c r="DO51" i="36"/>
  <c r="DP51" i="36"/>
  <c r="DQ51" i="36"/>
  <c r="DR51" i="36"/>
  <c r="CG52" i="36"/>
  <c r="CK52" i="36"/>
  <c r="DX52" i="36" s="1"/>
  <c r="CL52" i="36"/>
  <c r="DY52" i="36" s="1"/>
  <c r="CM52" i="36"/>
  <c r="DZ52" i="36" s="1"/>
  <c r="CN52" i="36"/>
  <c r="EA52" i="36" s="1"/>
  <c r="CO52" i="36"/>
  <c r="EB52" i="36" s="1"/>
  <c r="CP52" i="36"/>
  <c r="EC52" i="36" s="1"/>
  <c r="CQ52" i="36"/>
  <c r="ED52" i="36" s="1"/>
  <c r="CR52" i="36"/>
  <c r="EE52" i="36" s="1"/>
  <c r="CS52" i="36"/>
  <c r="EF52" i="36" s="1"/>
  <c r="CT52" i="36"/>
  <c r="EG52" i="36" s="1"/>
  <c r="CU52" i="36"/>
  <c r="EH52" i="36" s="1"/>
  <c r="CV52" i="36"/>
  <c r="EI52" i="36" s="1"/>
  <c r="CW52" i="36"/>
  <c r="EJ52" i="36" s="1"/>
  <c r="CX52" i="36"/>
  <c r="EK52" i="36" s="1"/>
  <c r="CY52" i="36"/>
  <c r="CZ52" i="36"/>
  <c r="EM52" i="36" s="1"/>
  <c r="DA52" i="36"/>
  <c r="EN52" i="36" s="1"/>
  <c r="DB52" i="36"/>
  <c r="EO52" i="36" s="1"/>
  <c r="DC52" i="36"/>
  <c r="EP52" i="36" s="1"/>
  <c r="DD52" i="36"/>
  <c r="EQ52" i="36" s="1"/>
  <c r="DE52" i="36"/>
  <c r="ER52" i="36" s="1"/>
  <c r="DF52" i="36"/>
  <c r="ES52" i="36" s="1"/>
  <c r="DG52" i="36"/>
  <c r="DH52" i="36"/>
  <c r="DI52" i="36"/>
  <c r="DJ52" i="36"/>
  <c r="DK52" i="36"/>
  <c r="DL52" i="36"/>
  <c r="DM52" i="36"/>
  <c r="DN52" i="36"/>
  <c r="DO52" i="36"/>
  <c r="DP52" i="36"/>
  <c r="DQ52" i="36"/>
  <c r="DR52" i="36"/>
  <c r="CG53" i="36"/>
  <c r="DT53" i="36" s="1"/>
  <c r="CK53" i="36"/>
  <c r="DX53" i="36" s="1"/>
  <c r="CL53" i="36"/>
  <c r="DY53" i="36" s="1"/>
  <c r="CM53" i="36"/>
  <c r="DZ53" i="36" s="1"/>
  <c r="CN53" i="36"/>
  <c r="CO53" i="36"/>
  <c r="EB53" i="36" s="1"/>
  <c r="CP53" i="36"/>
  <c r="EC53" i="36" s="1"/>
  <c r="CQ53" i="36"/>
  <c r="ED53" i="36" s="1"/>
  <c r="CR53" i="36"/>
  <c r="EE53" i="36" s="1"/>
  <c r="CS53" i="36"/>
  <c r="EF53" i="36" s="1"/>
  <c r="CT53" i="36"/>
  <c r="EG53" i="36" s="1"/>
  <c r="CU53" i="36"/>
  <c r="EH53" i="36" s="1"/>
  <c r="CV53" i="36"/>
  <c r="EI53" i="36" s="1"/>
  <c r="CW53" i="36"/>
  <c r="EJ53" i="36" s="1"/>
  <c r="CX53" i="36"/>
  <c r="EK53" i="36" s="1"/>
  <c r="CY53" i="36"/>
  <c r="EL53" i="36" s="1"/>
  <c r="CZ53" i="36"/>
  <c r="EM53" i="36" s="1"/>
  <c r="DA53" i="36"/>
  <c r="EN53" i="36" s="1"/>
  <c r="DB53" i="36"/>
  <c r="EO53" i="36" s="1"/>
  <c r="DC53" i="36"/>
  <c r="EP53" i="36" s="1"/>
  <c r="DD53" i="36"/>
  <c r="EQ53" i="36" s="1"/>
  <c r="DE53" i="36"/>
  <c r="ER53" i="36" s="1"/>
  <c r="DF53" i="36"/>
  <c r="ES53" i="36" s="1"/>
  <c r="DG53" i="36"/>
  <c r="DH53" i="36"/>
  <c r="DI53" i="36"/>
  <c r="DJ53" i="36"/>
  <c r="DK53" i="36"/>
  <c r="DL53" i="36"/>
  <c r="DM53" i="36"/>
  <c r="DN53" i="36"/>
  <c r="DO53" i="36"/>
  <c r="DP53" i="36"/>
  <c r="DQ53" i="36"/>
  <c r="DR53" i="36"/>
  <c r="CG54" i="36"/>
  <c r="DT54" i="36" s="1"/>
  <c r="CK54" i="36"/>
  <c r="DX54" i="36" s="1"/>
  <c r="CL54" i="36"/>
  <c r="DY54" i="36" s="1"/>
  <c r="CM54" i="36"/>
  <c r="DZ54" i="36" s="1"/>
  <c r="CN54" i="36"/>
  <c r="EA54" i="36" s="1"/>
  <c r="CO54" i="36"/>
  <c r="EB54" i="36" s="1"/>
  <c r="CP54" i="36"/>
  <c r="EC54" i="36" s="1"/>
  <c r="CQ54" i="36"/>
  <c r="ED54" i="36" s="1"/>
  <c r="CR54" i="36"/>
  <c r="EE54" i="36" s="1"/>
  <c r="CS54" i="36"/>
  <c r="EF54" i="36" s="1"/>
  <c r="CT54" i="36"/>
  <c r="EG54" i="36" s="1"/>
  <c r="CU54" i="36"/>
  <c r="EH54" i="36" s="1"/>
  <c r="CV54" i="36"/>
  <c r="EI54" i="36" s="1"/>
  <c r="CW54" i="36"/>
  <c r="EJ54" i="36" s="1"/>
  <c r="CX54" i="36"/>
  <c r="EK54" i="36" s="1"/>
  <c r="CY54" i="36"/>
  <c r="EL54" i="36" s="1"/>
  <c r="CZ54" i="36"/>
  <c r="EM54" i="36" s="1"/>
  <c r="DA54" i="36"/>
  <c r="EN54" i="36" s="1"/>
  <c r="DB54" i="36"/>
  <c r="EO54" i="36" s="1"/>
  <c r="DC54" i="36"/>
  <c r="EP54" i="36" s="1"/>
  <c r="DD54" i="36"/>
  <c r="EQ54" i="36" s="1"/>
  <c r="DE54" i="36"/>
  <c r="ER54" i="36" s="1"/>
  <c r="DF54" i="36"/>
  <c r="ES54" i="36" s="1"/>
  <c r="DG54" i="36"/>
  <c r="DH54" i="36"/>
  <c r="DI54" i="36"/>
  <c r="DJ54" i="36"/>
  <c r="DK54" i="36"/>
  <c r="DL54" i="36"/>
  <c r="DM54" i="36"/>
  <c r="DN54" i="36"/>
  <c r="DO54" i="36"/>
  <c r="DP54" i="36"/>
  <c r="DQ54" i="36"/>
  <c r="DR54" i="36"/>
  <c r="CG55" i="36"/>
  <c r="DT55" i="36" s="1"/>
  <c r="CK55" i="36"/>
  <c r="DX55" i="36" s="1"/>
  <c r="CL55" i="36"/>
  <c r="DY55" i="36" s="1"/>
  <c r="CM55" i="36"/>
  <c r="DZ55" i="36" s="1"/>
  <c r="CN55" i="36"/>
  <c r="EA55" i="36" s="1"/>
  <c r="CO55" i="36"/>
  <c r="EB55" i="36" s="1"/>
  <c r="CP55" i="36"/>
  <c r="CQ55" i="36"/>
  <c r="ED55" i="36" s="1"/>
  <c r="CR55" i="36"/>
  <c r="EE55" i="36" s="1"/>
  <c r="CS55" i="36"/>
  <c r="EF55" i="36" s="1"/>
  <c r="CT55" i="36"/>
  <c r="EG55" i="36" s="1"/>
  <c r="CU55" i="36"/>
  <c r="EH55" i="36" s="1"/>
  <c r="CV55" i="36"/>
  <c r="EI55" i="36" s="1"/>
  <c r="CW55" i="36"/>
  <c r="EJ55" i="36" s="1"/>
  <c r="CX55" i="36"/>
  <c r="CY55" i="36"/>
  <c r="EL55" i="36" s="1"/>
  <c r="CZ55" i="36"/>
  <c r="EM55" i="36" s="1"/>
  <c r="DA55" i="36"/>
  <c r="EN55" i="36" s="1"/>
  <c r="DB55" i="36"/>
  <c r="EO55" i="36" s="1"/>
  <c r="DC55" i="36"/>
  <c r="EP55" i="36" s="1"/>
  <c r="DD55" i="36"/>
  <c r="EQ55" i="36" s="1"/>
  <c r="DE55" i="36"/>
  <c r="ER55" i="36" s="1"/>
  <c r="DF55" i="36"/>
  <c r="ES55" i="36" s="1"/>
  <c r="DG55" i="36"/>
  <c r="DH55" i="36"/>
  <c r="DI55" i="36"/>
  <c r="DJ55" i="36"/>
  <c r="DK55" i="36"/>
  <c r="DL55" i="36"/>
  <c r="DM55" i="36"/>
  <c r="DN55" i="36"/>
  <c r="DO55" i="36"/>
  <c r="DP55" i="36"/>
  <c r="DQ55" i="36"/>
  <c r="DR55" i="36"/>
  <c r="CG56" i="36"/>
  <c r="DT56" i="36" s="1"/>
  <c r="CK56" i="36"/>
  <c r="DX56" i="36" s="1"/>
  <c r="CL56" i="36"/>
  <c r="DY56" i="36" s="1"/>
  <c r="CM56" i="36"/>
  <c r="DZ56" i="36" s="1"/>
  <c r="CN56" i="36"/>
  <c r="EA56" i="36" s="1"/>
  <c r="CO56" i="36"/>
  <c r="EB56" i="36" s="1"/>
  <c r="CP56" i="36"/>
  <c r="EC56" i="36" s="1"/>
  <c r="CQ56" i="36"/>
  <c r="ED56" i="36" s="1"/>
  <c r="CR56" i="36"/>
  <c r="EE56" i="36" s="1"/>
  <c r="CS56" i="36"/>
  <c r="EF56" i="36" s="1"/>
  <c r="CT56" i="36"/>
  <c r="EG56" i="36" s="1"/>
  <c r="CU56" i="36"/>
  <c r="EH56" i="36" s="1"/>
  <c r="CV56" i="36"/>
  <c r="EI56" i="36" s="1"/>
  <c r="CW56" i="36"/>
  <c r="EJ56" i="36" s="1"/>
  <c r="CX56" i="36"/>
  <c r="EK56" i="36" s="1"/>
  <c r="CY56" i="36"/>
  <c r="EL56" i="36" s="1"/>
  <c r="CZ56" i="36"/>
  <c r="EM56" i="36" s="1"/>
  <c r="DA56" i="36"/>
  <c r="EN56" i="36" s="1"/>
  <c r="DB56" i="36"/>
  <c r="EO56" i="36" s="1"/>
  <c r="DC56" i="36"/>
  <c r="DD56" i="36"/>
  <c r="EQ56" i="36" s="1"/>
  <c r="DE56" i="36"/>
  <c r="ER56" i="36" s="1"/>
  <c r="DF56" i="36"/>
  <c r="ES56" i="36" s="1"/>
  <c r="DG56" i="36"/>
  <c r="DH56" i="36"/>
  <c r="DI56" i="36"/>
  <c r="DJ56" i="36"/>
  <c r="DK56" i="36"/>
  <c r="DL56" i="36"/>
  <c r="DM56" i="36"/>
  <c r="DN56" i="36"/>
  <c r="DO56" i="36"/>
  <c r="DP56" i="36"/>
  <c r="DQ56" i="36"/>
  <c r="DR56" i="36"/>
  <c r="CG57" i="36"/>
  <c r="DT57" i="36" s="1"/>
  <c r="CK57" i="36"/>
  <c r="DX57" i="36" s="1"/>
  <c r="CL57" i="36"/>
  <c r="DY57" i="36" s="1"/>
  <c r="CM57" i="36"/>
  <c r="DZ57" i="36" s="1"/>
  <c r="CN57" i="36"/>
  <c r="EA57" i="36" s="1"/>
  <c r="CO57" i="36"/>
  <c r="EB57" i="36" s="1"/>
  <c r="CP57" i="36"/>
  <c r="EC57" i="36" s="1"/>
  <c r="CQ57" i="36"/>
  <c r="ED57" i="36" s="1"/>
  <c r="CR57" i="36"/>
  <c r="EE57" i="36" s="1"/>
  <c r="CS57" i="36"/>
  <c r="EF57" i="36" s="1"/>
  <c r="CT57" i="36"/>
  <c r="EG57" i="36" s="1"/>
  <c r="CU57" i="36"/>
  <c r="EH57" i="36" s="1"/>
  <c r="CV57" i="36"/>
  <c r="EI57" i="36" s="1"/>
  <c r="CW57" i="36"/>
  <c r="EJ57" i="36" s="1"/>
  <c r="CX57" i="36"/>
  <c r="EK57" i="36" s="1"/>
  <c r="CY57" i="36"/>
  <c r="EL57" i="36" s="1"/>
  <c r="CZ57" i="36"/>
  <c r="EM57" i="36" s="1"/>
  <c r="DA57" i="36"/>
  <c r="EN57" i="36" s="1"/>
  <c r="DB57" i="36"/>
  <c r="EO57" i="36" s="1"/>
  <c r="DC57" i="36"/>
  <c r="EP57" i="36" s="1"/>
  <c r="DD57" i="36"/>
  <c r="EQ57" i="36" s="1"/>
  <c r="DE57" i="36"/>
  <c r="ER57" i="36" s="1"/>
  <c r="DF57" i="36"/>
  <c r="ES57" i="36" s="1"/>
  <c r="DG57" i="36"/>
  <c r="DH57" i="36"/>
  <c r="DI57" i="36"/>
  <c r="DJ57" i="36"/>
  <c r="DK57" i="36"/>
  <c r="DL57" i="36"/>
  <c r="DM57" i="36"/>
  <c r="DN57" i="36"/>
  <c r="DO57" i="36"/>
  <c r="DP57" i="36"/>
  <c r="DQ57" i="36"/>
  <c r="DR57" i="36"/>
  <c r="CG58" i="36"/>
  <c r="DT58" i="36" s="1"/>
  <c r="CK58" i="36"/>
  <c r="DX58" i="36" s="1"/>
  <c r="CL58" i="36"/>
  <c r="DY58" i="36" s="1"/>
  <c r="CM58" i="36"/>
  <c r="DZ58" i="36" s="1"/>
  <c r="CN58" i="36"/>
  <c r="EA58" i="36" s="1"/>
  <c r="CO58" i="36"/>
  <c r="CP58" i="36"/>
  <c r="CQ58" i="36"/>
  <c r="ED58" i="36" s="1"/>
  <c r="CR58" i="36"/>
  <c r="EE58" i="36" s="1"/>
  <c r="CS58" i="36"/>
  <c r="EF58" i="36" s="1"/>
  <c r="CT58" i="36"/>
  <c r="EG58" i="36" s="1"/>
  <c r="CU58" i="36"/>
  <c r="EH58" i="36" s="1"/>
  <c r="CV58" i="36"/>
  <c r="EI58" i="36" s="1"/>
  <c r="CW58" i="36"/>
  <c r="EJ58" i="36" s="1"/>
  <c r="CX58" i="36"/>
  <c r="EK58" i="36" s="1"/>
  <c r="CY58" i="36"/>
  <c r="EL58" i="36" s="1"/>
  <c r="CZ58" i="36"/>
  <c r="EM58" i="36" s="1"/>
  <c r="DA58" i="36"/>
  <c r="EN58" i="36" s="1"/>
  <c r="DB58" i="36"/>
  <c r="EO58" i="36" s="1"/>
  <c r="DC58" i="36"/>
  <c r="EP58" i="36" s="1"/>
  <c r="DD58" i="36"/>
  <c r="EQ58" i="36" s="1"/>
  <c r="DE58" i="36"/>
  <c r="ER58" i="36" s="1"/>
  <c r="DF58" i="36"/>
  <c r="ES58" i="36" s="1"/>
  <c r="DG58" i="36"/>
  <c r="DH58" i="36"/>
  <c r="DI58" i="36"/>
  <c r="DJ58" i="36"/>
  <c r="DK58" i="36"/>
  <c r="DL58" i="36"/>
  <c r="DM58" i="36"/>
  <c r="DN58" i="36"/>
  <c r="DO58" i="36"/>
  <c r="DP58" i="36"/>
  <c r="DQ58" i="36"/>
  <c r="DR58" i="36"/>
  <c r="CG59" i="36"/>
  <c r="DT59" i="36" s="1"/>
  <c r="CK59" i="36"/>
  <c r="DX59" i="36" s="1"/>
  <c r="CL59" i="36"/>
  <c r="CM59" i="36"/>
  <c r="DZ59" i="36" s="1"/>
  <c r="CN59" i="36"/>
  <c r="EA59" i="36" s="1"/>
  <c r="CO59" i="36"/>
  <c r="EB59" i="36" s="1"/>
  <c r="CP59" i="36"/>
  <c r="EC59" i="36" s="1"/>
  <c r="CQ59" i="36"/>
  <c r="ED59" i="36" s="1"/>
  <c r="CR59" i="36"/>
  <c r="EE59" i="36" s="1"/>
  <c r="CS59" i="36"/>
  <c r="EF59" i="36" s="1"/>
  <c r="CT59" i="36"/>
  <c r="CU59" i="36"/>
  <c r="EH59" i="36" s="1"/>
  <c r="CV59" i="36"/>
  <c r="EI59" i="36" s="1"/>
  <c r="CW59" i="36"/>
  <c r="EJ59" i="36" s="1"/>
  <c r="CX59" i="36"/>
  <c r="EK59" i="36" s="1"/>
  <c r="CY59" i="36"/>
  <c r="EL59" i="36" s="1"/>
  <c r="CZ59" i="36"/>
  <c r="EM59" i="36" s="1"/>
  <c r="DA59" i="36"/>
  <c r="EN59" i="36" s="1"/>
  <c r="DB59" i="36"/>
  <c r="DC59" i="36"/>
  <c r="EP59" i="36" s="1"/>
  <c r="DD59" i="36"/>
  <c r="EQ59" i="36" s="1"/>
  <c r="DE59" i="36"/>
  <c r="ER59" i="36" s="1"/>
  <c r="DF59" i="36"/>
  <c r="ES59" i="36" s="1"/>
  <c r="DG59" i="36"/>
  <c r="DH59" i="36"/>
  <c r="DI59" i="36"/>
  <c r="DJ59" i="36"/>
  <c r="DK59" i="36"/>
  <c r="DL59" i="36"/>
  <c r="DM59" i="36"/>
  <c r="DN59" i="36"/>
  <c r="DO59" i="36"/>
  <c r="DP59" i="36"/>
  <c r="DQ59" i="36"/>
  <c r="DR59" i="36"/>
  <c r="CG60" i="36"/>
  <c r="CK60" i="36"/>
  <c r="DX60" i="36" s="1"/>
  <c r="CL60" i="36"/>
  <c r="DY60" i="36" s="1"/>
  <c r="CM60" i="36"/>
  <c r="DZ60" i="36" s="1"/>
  <c r="CN60" i="36"/>
  <c r="EA60" i="36" s="1"/>
  <c r="CO60" i="36"/>
  <c r="EB60" i="36" s="1"/>
  <c r="CP60" i="36"/>
  <c r="EC60" i="36" s="1"/>
  <c r="CQ60" i="36"/>
  <c r="ED60" i="36" s="1"/>
  <c r="CR60" i="36"/>
  <c r="CS60" i="36"/>
  <c r="EF60" i="36" s="1"/>
  <c r="CT60" i="36"/>
  <c r="EG60" i="36" s="1"/>
  <c r="CU60" i="36"/>
  <c r="EH60" i="36" s="1"/>
  <c r="CV60" i="36"/>
  <c r="EI60" i="36" s="1"/>
  <c r="CW60" i="36"/>
  <c r="EJ60" i="36" s="1"/>
  <c r="CX60" i="36"/>
  <c r="EK60" i="36" s="1"/>
  <c r="CY60" i="36"/>
  <c r="CZ60" i="36"/>
  <c r="DA60" i="36"/>
  <c r="EN60" i="36" s="1"/>
  <c r="DB60" i="36"/>
  <c r="EO60" i="36" s="1"/>
  <c r="DC60" i="36"/>
  <c r="EP60" i="36" s="1"/>
  <c r="DD60" i="36"/>
  <c r="EQ60" i="36" s="1"/>
  <c r="DE60" i="36"/>
  <c r="ER60" i="36" s="1"/>
  <c r="DF60" i="36"/>
  <c r="ES60" i="36" s="1"/>
  <c r="DG60" i="36"/>
  <c r="DH60" i="36"/>
  <c r="DI60" i="36"/>
  <c r="DJ60" i="36"/>
  <c r="DK60" i="36"/>
  <c r="DL60" i="36"/>
  <c r="DM60" i="36"/>
  <c r="DN60" i="36"/>
  <c r="DO60" i="36"/>
  <c r="DP60" i="36"/>
  <c r="DQ60" i="36"/>
  <c r="DR60" i="36"/>
  <c r="CG61" i="36"/>
  <c r="DT61" i="36" s="1"/>
  <c r="CK61" i="36"/>
  <c r="DX61" i="36" s="1"/>
  <c r="CL61" i="36"/>
  <c r="DY61" i="36" s="1"/>
  <c r="CM61" i="36"/>
  <c r="DZ61" i="36" s="1"/>
  <c r="CN61" i="36"/>
  <c r="CO61" i="36"/>
  <c r="CP61" i="36"/>
  <c r="EC61" i="36" s="1"/>
  <c r="CQ61" i="36"/>
  <c r="ED61" i="36" s="1"/>
  <c r="CR61" i="36"/>
  <c r="EE61" i="36" s="1"/>
  <c r="CS61" i="36"/>
  <c r="EF61" i="36" s="1"/>
  <c r="CT61" i="36"/>
  <c r="EG61" i="36" s="1"/>
  <c r="CU61" i="36"/>
  <c r="EH61" i="36" s="1"/>
  <c r="CV61" i="36"/>
  <c r="EI61" i="36" s="1"/>
  <c r="CW61" i="36"/>
  <c r="CX61" i="36"/>
  <c r="EK61" i="36" s="1"/>
  <c r="CY61" i="36"/>
  <c r="EL61" i="36" s="1"/>
  <c r="CZ61" i="36"/>
  <c r="EM61" i="36" s="1"/>
  <c r="DA61" i="36"/>
  <c r="EN61" i="36" s="1"/>
  <c r="DB61" i="36"/>
  <c r="EO61" i="36" s="1"/>
  <c r="DC61" i="36"/>
  <c r="EP61" i="36" s="1"/>
  <c r="DD61" i="36"/>
  <c r="DE61" i="36"/>
  <c r="ER61" i="36" s="1"/>
  <c r="DF61" i="36"/>
  <c r="ES61" i="36" s="1"/>
  <c r="DG61" i="36"/>
  <c r="DH61" i="36"/>
  <c r="DI61" i="36"/>
  <c r="DJ61" i="36"/>
  <c r="DK61" i="36"/>
  <c r="DL61" i="36"/>
  <c r="DM61" i="36"/>
  <c r="DN61" i="36"/>
  <c r="DO61" i="36"/>
  <c r="DP61" i="36"/>
  <c r="DQ61" i="36"/>
  <c r="DR61" i="36"/>
  <c r="CG62" i="36"/>
  <c r="DT62" i="36" s="1"/>
  <c r="CK62" i="36"/>
  <c r="CL62" i="36"/>
  <c r="DY62" i="36" s="1"/>
  <c r="CM62" i="36"/>
  <c r="DZ62" i="36" s="1"/>
  <c r="CN62" i="36"/>
  <c r="EA62" i="36" s="1"/>
  <c r="CO62" i="36"/>
  <c r="EB62" i="36" s="1"/>
  <c r="CP62" i="36"/>
  <c r="EC62" i="36" s="1"/>
  <c r="CQ62" i="36"/>
  <c r="ED62" i="36" s="1"/>
  <c r="CR62" i="36"/>
  <c r="EE62" i="36" s="1"/>
  <c r="CS62" i="36"/>
  <c r="EF62" i="36" s="1"/>
  <c r="CT62" i="36"/>
  <c r="CU62" i="36"/>
  <c r="EH62" i="36" s="1"/>
  <c r="CV62" i="36"/>
  <c r="EI62" i="36" s="1"/>
  <c r="CW62" i="36"/>
  <c r="EJ62" i="36" s="1"/>
  <c r="CX62" i="36"/>
  <c r="EK62" i="36" s="1"/>
  <c r="CY62" i="36"/>
  <c r="EL62" i="36" s="1"/>
  <c r="CZ62" i="36"/>
  <c r="EM62" i="36" s="1"/>
  <c r="DA62" i="36"/>
  <c r="DB62" i="36"/>
  <c r="EO62" i="36" s="1"/>
  <c r="DC62" i="36"/>
  <c r="EP62" i="36" s="1"/>
  <c r="DD62" i="36"/>
  <c r="EQ62" i="36" s="1"/>
  <c r="DE62" i="36"/>
  <c r="ER62" i="36" s="1"/>
  <c r="DF62" i="36"/>
  <c r="ES62" i="36" s="1"/>
  <c r="DG62" i="36"/>
  <c r="DH62" i="36"/>
  <c r="DI62" i="36"/>
  <c r="DJ62" i="36"/>
  <c r="DK62" i="36"/>
  <c r="DL62" i="36"/>
  <c r="DM62" i="36"/>
  <c r="DN62" i="36"/>
  <c r="DO62" i="36"/>
  <c r="DP62" i="36"/>
  <c r="DQ62" i="36"/>
  <c r="DR62" i="36"/>
  <c r="CG63" i="36"/>
  <c r="DT63" i="36" s="1"/>
  <c r="CK63" i="36"/>
  <c r="DX63" i="36" s="1"/>
  <c r="CL63" i="36"/>
  <c r="DY63" i="36" s="1"/>
  <c r="CM63" i="36"/>
  <c r="DZ63" i="36" s="1"/>
  <c r="CN63" i="36"/>
  <c r="EA63" i="36" s="1"/>
  <c r="CO63" i="36"/>
  <c r="EB63" i="36" s="1"/>
  <c r="CP63" i="36"/>
  <c r="CQ63" i="36"/>
  <c r="ED63" i="36" s="1"/>
  <c r="CR63" i="36"/>
  <c r="EE63" i="36" s="1"/>
  <c r="CS63" i="36"/>
  <c r="EF63" i="36" s="1"/>
  <c r="CT63" i="36"/>
  <c r="EG63" i="36" s="1"/>
  <c r="CU63" i="36"/>
  <c r="EH63" i="36" s="1"/>
  <c r="CV63" i="36"/>
  <c r="EI63" i="36" s="1"/>
  <c r="CW63" i="36"/>
  <c r="EJ63" i="36" s="1"/>
  <c r="CX63" i="36"/>
  <c r="CY63" i="36"/>
  <c r="EL63" i="36" s="1"/>
  <c r="CZ63" i="36"/>
  <c r="EM63" i="36" s="1"/>
  <c r="DA63" i="36"/>
  <c r="EN63" i="36" s="1"/>
  <c r="DB63" i="36"/>
  <c r="EO63" i="36" s="1"/>
  <c r="DC63" i="36"/>
  <c r="EP63" i="36" s="1"/>
  <c r="DD63" i="36"/>
  <c r="EQ63" i="36" s="1"/>
  <c r="DE63" i="36"/>
  <c r="ER63" i="36" s="1"/>
  <c r="DF63" i="36"/>
  <c r="ES63" i="36" s="1"/>
  <c r="DG63" i="36"/>
  <c r="DH63" i="36"/>
  <c r="DI63" i="36"/>
  <c r="DJ63" i="36"/>
  <c r="DK63" i="36"/>
  <c r="DL63" i="36"/>
  <c r="DM63" i="36"/>
  <c r="DN63" i="36"/>
  <c r="DO63" i="36"/>
  <c r="DP63" i="36"/>
  <c r="DQ63" i="36"/>
  <c r="DR63" i="36"/>
  <c r="CG64" i="36"/>
  <c r="DT64" i="36" s="1"/>
  <c r="CK64" i="36"/>
  <c r="DX64" i="36" s="1"/>
  <c r="CL64" i="36"/>
  <c r="DY64" i="36" s="1"/>
  <c r="CM64" i="36"/>
  <c r="DZ64" i="36" s="1"/>
  <c r="CN64" i="36"/>
  <c r="EA64" i="36" s="1"/>
  <c r="CO64" i="36"/>
  <c r="EB64" i="36" s="1"/>
  <c r="CP64" i="36"/>
  <c r="EC64" i="36" s="1"/>
  <c r="CQ64" i="36"/>
  <c r="ED64" i="36" s="1"/>
  <c r="CR64" i="36"/>
  <c r="EE64" i="36" s="1"/>
  <c r="CS64" i="36"/>
  <c r="EF64" i="36" s="1"/>
  <c r="CT64" i="36"/>
  <c r="EG64" i="36" s="1"/>
  <c r="CU64" i="36"/>
  <c r="CV64" i="36"/>
  <c r="EI64" i="36" s="1"/>
  <c r="CW64" i="36"/>
  <c r="EJ64" i="36" s="1"/>
  <c r="CX64" i="36"/>
  <c r="EK64" i="36" s="1"/>
  <c r="CY64" i="36"/>
  <c r="EL64" i="36" s="1"/>
  <c r="CZ64" i="36"/>
  <c r="EM64" i="36" s="1"/>
  <c r="DA64" i="36"/>
  <c r="EN64" i="36" s="1"/>
  <c r="DB64" i="36"/>
  <c r="EO64" i="36" s="1"/>
  <c r="DC64" i="36"/>
  <c r="EP64" i="36" s="1"/>
  <c r="DD64" i="36"/>
  <c r="EQ64" i="36" s="1"/>
  <c r="DE64" i="36"/>
  <c r="ER64" i="36" s="1"/>
  <c r="DF64" i="36"/>
  <c r="ES64" i="36" s="1"/>
  <c r="DG64" i="36"/>
  <c r="DH64" i="36"/>
  <c r="DI64" i="36"/>
  <c r="DJ64" i="36"/>
  <c r="DK64" i="36"/>
  <c r="DL64" i="36"/>
  <c r="DM64" i="36"/>
  <c r="DN64" i="36"/>
  <c r="DO64" i="36"/>
  <c r="DP64" i="36"/>
  <c r="DQ64" i="36"/>
  <c r="DR64" i="36"/>
  <c r="CG65" i="36"/>
  <c r="DT65" i="36" s="1"/>
  <c r="CK65" i="36"/>
  <c r="CL65" i="36"/>
  <c r="DY65" i="36" s="1"/>
  <c r="CM65" i="36"/>
  <c r="DZ65" i="36" s="1"/>
  <c r="CN65" i="36"/>
  <c r="EA65" i="36" s="1"/>
  <c r="CO65" i="36"/>
  <c r="EB65" i="36" s="1"/>
  <c r="CP65" i="36"/>
  <c r="EC65" i="36" s="1"/>
  <c r="CQ65" i="36"/>
  <c r="ED65" i="36" s="1"/>
  <c r="CR65" i="36"/>
  <c r="EE65" i="36" s="1"/>
  <c r="CS65" i="36"/>
  <c r="EF65" i="36" s="1"/>
  <c r="CT65" i="36"/>
  <c r="EG65" i="36" s="1"/>
  <c r="CU65" i="36"/>
  <c r="EH65" i="36" s="1"/>
  <c r="CV65" i="36"/>
  <c r="EI65" i="36" s="1"/>
  <c r="CW65" i="36"/>
  <c r="EJ65" i="36" s="1"/>
  <c r="CX65" i="36"/>
  <c r="EK65" i="36" s="1"/>
  <c r="CY65" i="36"/>
  <c r="EL65" i="36" s="1"/>
  <c r="CZ65" i="36"/>
  <c r="DA65" i="36"/>
  <c r="EN65" i="36" s="1"/>
  <c r="DB65" i="36"/>
  <c r="EO65" i="36" s="1"/>
  <c r="DC65" i="36"/>
  <c r="EP65" i="36" s="1"/>
  <c r="DD65" i="36"/>
  <c r="EQ65" i="36" s="1"/>
  <c r="DE65" i="36"/>
  <c r="ER65" i="36" s="1"/>
  <c r="DF65" i="36"/>
  <c r="ES65" i="36" s="1"/>
  <c r="DG65" i="36"/>
  <c r="DH65" i="36"/>
  <c r="DI65" i="36"/>
  <c r="DJ65" i="36"/>
  <c r="DK65" i="36"/>
  <c r="DL65" i="36"/>
  <c r="DM65" i="36"/>
  <c r="DN65" i="36"/>
  <c r="DO65" i="36"/>
  <c r="DP65" i="36"/>
  <c r="DQ65" i="36"/>
  <c r="DR65" i="36"/>
  <c r="CG66" i="36"/>
  <c r="DT66" i="36" s="1"/>
  <c r="CK66" i="36"/>
  <c r="DX66" i="36" s="1"/>
  <c r="CL66" i="36"/>
  <c r="DY66" i="36" s="1"/>
  <c r="CM66" i="36"/>
  <c r="DZ66" i="36" s="1"/>
  <c r="CN66" i="36"/>
  <c r="EA66" i="36" s="1"/>
  <c r="CO66" i="36"/>
  <c r="EB66" i="36" s="1"/>
  <c r="CP66" i="36"/>
  <c r="CQ66" i="36"/>
  <c r="ED66" i="36" s="1"/>
  <c r="CR66" i="36"/>
  <c r="EE66" i="36" s="1"/>
  <c r="CS66" i="36"/>
  <c r="EF66" i="36" s="1"/>
  <c r="CT66" i="36"/>
  <c r="EG66" i="36" s="1"/>
  <c r="CU66" i="36"/>
  <c r="EH66" i="36" s="1"/>
  <c r="CV66" i="36"/>
  <c r="EI66" i="36" s="1"/>
  <c r="CW66" i="36"/>
  <c r="EJ66" i="36" s="1"/>
  <c r="CX66" i="36"/>
  <c r="CY66" i="36"/>
  <c r="EL66" i="36" s="1"/>
  <c r="CZ66" i="36"/>
  <c r="EM66" i="36" s="1"/>
  <c r="DA66" i="36"/>
  <c r="EN66" i="36" s="1"/>
  <c r="DB66" i="36"/>
  <c r="EO66" i="36" s="1"/>
  <c r="DC66" i="36"/>
  <c r="EP66" i="36" s="1"/>
  <c r="DD66" i="36"/>
  <c r="EQ66" i="36" s="1"/>
  <c r="DE66" i="36"/>
  <c r="ER66" i="36" s="1"/>
  <c r="DF66" i="36"/>
  <c r="DG66" i="36"/>
  <c r="DH66" i="36"/>
  <c r="DI66" i="36"/>
  <c r="DJ66" i="36"/>
  <c r="DK66" i="36"/>
  <c r="DL66" i="36"/>
  <c r="DM66" i="36"/>
  <c r="DN66" i="36"/>
  <c r="DO66" i="36"/>
  <c r="DP66" i="36"/>
  <c r="DQ66" i="36"/>
  <c r="DR66" i="36"/>
  <c r="CG67" i="36"/>
  <c r="DT67" i="36" s="1"/>
  <c r="CK67" i="36"/>
  <c r="DX67" i="36" s="1"/>
  <c r="CL67" i="36"/>
  <c r="DY67" i="36" s="1"/>
  <c r="CM67" i="36"/>
  <c r="CN67" i="36"/>
  <c r="EA67" i="36" s="1"/>
  <c r="CO67" i="36"/>
  <c r="EB67" i="36" s="1"/>
  <c r="CP67" i="36"/>
  <c r="EC67" i="36" s="1"/>
  <c r="CQ67" i="36"/>
  <c r="ED67" i="36" s="1"/>
  <c r="CR67" i="36"/>
  <c r="EE67" i="36" s="1"/>
  <c r="CS67" i="36"/>
  <c r="EF67" i="36" s="1"/>
  <c r="CT67" i="36"/>
  <c r="EG67" i="36" s="1"/>
  <c r="CU67" i="36"/>
  <c r="CV67" i="36"/>
  <c r="EI67" i="36" s="1"/>
  <c r="CW67" i="36"/>
  <c r="EJ67" i="36" s="1"/>
  <c r="CX67" i="36"/>
  <c r="EK67" i="36" s="1"/>
  <c r="CY67" i="36"/>
  <c r="EL67" i="36" s="1"/>
  <c r="CZ67" i="36"/>
  <c r="EM67" i="36" s="1"/>
  <c r="DA67" i="36"/>
  <c r="EN67" i="36" s="1"/>
  <c r="DB67" i="36"/>
  <c r="EO67" i="36" s="1"/>
  <c r="DC67" i="36"/>
  <c r="DD67" i="36"/>
  <c r="EQ67" i="36" s="1"/>
  <c r="DE67" i="36"/>
  <c r="ER67" i="36" s="1"/>
  <c r="DF67" i="36"/>
  <c r="ES67" i="36" s="1"/>
  <c r="DG67" i="36"/>
  <c r="DH67" i="36"/>
  <c r="DI67" i="36"/>
  <c r="DJ67" i="36"/>
  <c r="DK67" i="36"/>
  <c r="DL67" i="36"/>
  <c r="DM67" i="36"/>
  <c r="DN67" i="36"/>
  <c r="DO67" i="36"/>
  <c r="DP67" i="36"/>
  <c r="DQ67" i="36"/>
  <c r="DR67" i="36"/>
  <c r="CG68" i="36"/>
  <c r="DT68" i="36" s="1"/>
  <c r="CK68" i="36"/>
  <c r="DX68" i="36" s="1"/>
  <c r="CL68" i="36"/>
  <c r="DY68" i="36" s="1"/>
  <c r="CM68" i="36"/>
  <c r="DZ68" i="36" s="1"/>
  <c r="CN68" i="36"/>
  <c r="EA68" i="36" s="1"/>
  <c r="CO68" i="36"/>
  <c r="EB68" i="36" s="1"/>
  <c r="CP68" i="36"/>
  <c r="EC68" i="36" s="1"/>
  <c r="CQ68" i="36"/>
  <c r="CR68" i="36"/>
  <c r="EE68" i="36" s="1"/>
  <c r="CS68" i="36"/>
  <c r="EF68" i="36" s="1"/>
  <c r="CT68" i="36"/>
  <c r="EG68" i="36" s="1"/>
  <c r="CU68" i="36"/>
  <c r="EH68" i="36" s="1"/>
  <c r="CV68" i="36"/>
  <c r="EI68" i="36" s="1"/>
  <c r="CW68" i="36"/>
  <c r="EJ68" i="36" s="1"/>
  <c r="CX68" i="36"/>
  <c r="EK68" i="36" s="1"/>
  <c r="CY68" i="36"/>
  <c r="EL68" i="36" s="1"/>
  <c r="CZ68" i="36"/>
  <c r="EM68" i="36" s="1"/>
  <c r="DA68" i="36"/>
  <c r="EN68" i="36" s="1"/>
  <c r="DB68" i="36"/>
  <c r="EO68" i="36" s="1"/>
  <c r="DC68" i="36"/>
  <c r="EP68" i="36" s="1"/>
  <c r="DD68" i="36"/>
  <c r="EQ68" i="36" s="1"/>
  <c r="DE68" i="36"/>
  <c r="ER68" i="36" s="1"/>
  <c r="DF68" i="36"/>
  <c r="ES68" i="36" s="1"/>
  <c r="DG68" i="36"/>
  <c r="DH68" i="36"/>
  <c r="DI68" i="36"/>
  <c r="DJ68" i="36"/>
  <c r="DK68" i="36"/>
  <c r="DL68" i="36"/>
  <c r="DM68" i="36"/>
  <c r="DN68" i="36"/>
  <c r="DO68" i="36"/>
  <c r="DP68" i="36"/>
  <c r="DQ68" i="36"/>
  <c r="DR68" i="36"/>
  <c r="CG69" i="36"/>
  <c r="DT69" i="36" s="1"/>
  <c r="CK69" i="36"/>
  <c r="DX69" i="36" s="1"/>
  <c r="CL69" i="36"/>
  <c r="DY69" i="36" s="1"/>
  <c r="CM69" i="36"/>
  <c r="DZ69" i="36" s="1"/>
  <c r="CN69" i="36"/>
  <c r="CO69" i="36"/>
  <c r="EB69" i="36" s="1"/>
  <c r="CP69" i="36"/>
  <c r="EC69" i="36" s="1"/>
  <c r="CQ69" i="36"/>
  <c r="ED69" i="36" s="1"/>
  <c r="CR69" i="36"/>
  <c r="EE69" i="36" s="1"/>
  <c r="CS69" i="36"/>
  <c r="EF69" i="36" s="1"/>
  <c r="CT69" i="36"/>
  <c r="EG69" i="36" s="1"/>
  <c r="CU69" i="36"/>
  <c r="EH69" i="36" s="1"/>
  <c r="CV69" i="36"/>
  <c r="EI69" i="36" s="1"/>
  <c r="CW69" i="36"/>
  <c r="EJ69" i="36" s="1"/>
  <c r="CX69" i="36"/>
  <c r="EK69" i="36" s="1"/>
  <c r="CY69" i="36"/>
  <c r="EL69" i="36" s="1"/>
  <c r="CZ69" i="36"/>
  <c r="EM69" i="36" s="1"/>
  <c r="DA69" i="36"/>
  <c r="EN69" i="36" s="1"/>
  <c r="DB69" i="36"/>
  <c r="EO69" i="36" s="1"/>
  <c r="DC69" i="36"/>
  <c r="EP69" i="36" s="1"/>
  <c r="DD69" i="36"/>
  <c r="EQ69" i="36" s="1"/>
  <c r="DE69" i="36"/>
  <c r="DF69" i="36"/>
  <c r="ES69" i="36" s="1"/>
  <c r="DG69" i="36"/>
  <c r="DH69" i="36"/>
  <c r="DI69" i="36"/>
  <c r="DJ69" i="36"/>
  <c r="DK69" i="36"/>
  <c r="DL69" i="36"/>
  <c r="DM69" i="36"/>
  <c r="DN69" i="36"/>
  <c r="DO69" i="36"/>
  <c r="DP69" i="36"/>
  <c r="DQ69" i="36"/>
  <c r="DR69" i="36"/>
  <c r="CG70" i="36"/>
  <c r="DT70" i="36" s="1"/>
  <c r="CK70" i="36"/>
  <c r="DX70" i="36" s="1"/>
  <c r="CL70" i="36"/>
  <c r="CM70" i="36"/>
  <c r="DZ70" i="36" s="1"/>
  <c r="CN70" i="36"/>
  <c r="EA70" i="36" s="1"/>
  <c r="CO70" i="36"/>
  <c r="EB70" i="36" s="1"/>
  <c r="CP70" i="36"/>
  <c r="EC70" i="36" s="1"/>
  <c r="CQ70" i="36"/>
  <c r="ED70" i="36" s="1"/>
  <c r="CR70" i="36"/>
  <c r="EE70" i="36" s="1"/>
  <c r="CS70" i="36"/>
  <c r="EF70" i="36" s="1"/>
  <c r="CT70" i="36"/>
  <c r="CU70" i="36"/>
  <c r="EH70" i="36" s="1"/>
  <c r="CV70" i="36"/>
  <c r="EI70" i="36" s="1"/>
  <c r="CW70" i="36"/>
  <c r="EJ70" i="36" s="1"/>
  <c r="CX70" i="36"/>
  <c r="EK70" i="36" s="1"/>
  <c r="CY70" i="36"/>
  <c r="EL70" i="36" s="1"/>
  <c r="CZ70" i="36"/>
  <c r="EM70" i="36" s="1"/>
  <c r="DA70" i="36"/>
  <c r="DB70" i="36"/>
  <c r="EO70" i="36" s="1"/>
  <c r="DC70" i="36"/>
  <c r="EP70" i="36" s="1"/>
  <c r="DD70" i="36"/>
  <c r="EQ70" i="36" s="1"/>
  <c r="DE70" i="36"/>
  <c r="ER70" i="36" s="1"/>
  <c r="DF70" i="36"/>
  <c r="ES70" i="36" s="1"/>
  <c r="DG70" i="36"/>
  <c r="DH70" i="36"/>
  <c r="DI70" i="36"/>
  <c r="DJ70" i="36"/>
  <c r="DK70" i="36"/>
  <c r="DL70" i="36"/>
  <c r="DM70" i="36"/>
  <c r="DN70" i="36"/>
  <c r="DO70" i="36"/>
  <c r="DP70" i="36"/>
  <c r="DQ70" i="36"/>
  <c r="DR70" i="36"/>
  <c r="CG71" i="36"/>
  <c r="DT71" i="36" s="1"/>
  <c r="CK71" i="36"/>
  <c r="DX71" i="36" s="1"/>
  <c r="CL71" i="36"/>
  <c r="DY71" i="36" s="1"/>
  <c r="CM71" i="36"/>
  <c r="DZ71" i="36" s="1"/>
  <c r="CN71" i="36"/>
  <c r="EA71" i="36" s="1"/>
  <c r="CO71" i="36"/>
  <c r="EB71" i="36" s="1"/>
  <c r="CP71" i="36"/>
  <c r="EC71" i="36" s="1"/>
  <c r="CQ71" i="36"/>
  <c r="CR71" i="36"/>
  <c r="EE71" i="36" s="1"/>
  <c r="CS71" i="36"/>
  <c r="EF71" i="36" s="1"/>
  <c r="CT71" i="36"/>
  <c r="EG71" i="36" s="1"/>
  <c r="CU71" i="36"/>
  <c r="EH71" i="36" s="1"/>
  <c r="CV71" i="36"/>
  <c r="EI71" i="36" s="1"/>
  <c r="CW71" i="36"/>
  <c r="EJ71" i="36" s="1"/>
  <c r="CX71" i="36"/>
  <c r="CY71" i="36"/>
  <c r="CZ71" i="36"/>
  <c r="EM71" i="36" s="1"/>
  <c r="DA71" i="36"/>
  <c r="EN71" i="36" s="1"/>
  <c r="DB71" i="36"/>
  <c r="EO71" i="36" s="1"/>
  <c r="DC71" i="36"/>
  <c r="EP71" i="36" s="1"/>
  <c r="DD71" i="36"/>
  <c r="EQ71" i="36" s="1"/>
  <c r="DE71" i="36"/>
  <c r="ER71" i="36" s="1"/>
  <c r="DF71" i="36"/>
  <c r="ES71" i="36" s="1"/>
  <c r="DG71" i="36"/>
  <c r="DH71" i="36"/>
  <c r="DI71" i="36"/>
  <c r="DJ71" i="36"/>
  <c r="DK71" i="36"/>
  <c r="DL71" i="36"/>
  <c r="DM71" i="36"/>
  <c r="DN71" i="36"/>
  <c r="DO71" i="36"/>
  <c r="DP71" i="36"/>
  <c r="DQ71" i="36"/>
  <c r="DR71" i="36"/>
  <c r="CG72" i="36"/>
  <c r="DT72" i="36" s="1"/>
  <c r="CK72" i="36"/>
  <c r="DX72" i="36" s="1"/>
  <c r="CL72" i="36"/>
  <c r="DY72" i="36" s="1"/>
  <c r="CM72" i="36"/>
  <c r="CN72" i="36"/>
  <c r="EA72" i="36" s="1"/>
  <c r="CO72" i="36"/>
  <c r="EB72" i="36" s="1"/>
  <c r="CP72" i="36"/>
  <c r="EC72" i="36" s="1"/>
  <c r="CQ72" i="36"/>
  <c r="ED72" i="36" s="1"/>
  <c r="CR72" i="36"/>
  <c r="EE72" i="36" s="1"/>
  <c r="CS72" i="36"/>
  <c r="EF72" i="36" s="1"/>
  <c r="CT72" i="36"/>
  <c r="EG72" i="36" s="1"/>
  <c r="CU72" i="36"/>
  <c r="EH72" i="36" s="1"/>
  <c r="CV72" i="36"/>
  <c r="EI72" i="36" s="1"/>
  <c r="CW72" i="36"/>
  <c r="EJ72" i="36" s="1"/>
  <c r="CX72" i="36"/>
  <c r="EK72" i="36" s="1"/>
  <c r="CY72" i="36"/>
  <c r="EL72" i="36" s="1"/>
  <c r="CZ72" i="36"/>
  <c r="EM72" i="36" s="1"/>
  <c r="DA72" i="36"/>
  <c r="EN72" i="36" s="1"/>
  <c r="DB72" i="36"/>
  <c r="EO72" i="36" s="1"/>
  <c r="DC72" i="36"/>
  <c r="EP72" i="36" s="1"/>
  <c r="DD72" i="36"/>
  <c r="DE72" i="36"/>
  <c r="ER72" i="36" s="1"/>
  <c r="DF72" i="36"/>
  <c r="ES72" i="36" s="1"/>
  <c r="DG72" i="36"/>
  <c r="DH72" i="36"/>
  <c r="DI72" i="36"/>
  <c r="DJ72" i="36"/>
  <c r="DK72" i="36"/>
  <c r="DL72" i="36"/>
  <c r="DM72" i="36"/>
  <c r="DN72" i="36"/>
  <c r="DO72" i="36"/>
  <c r="DP72" i="36"/>
  <c r="DQ72" i="36"/>
  <c r="DR72" i="36"/>
  <c r="CG73" i="36"/>
  <c r="DT73" i="36" s="1"/>
  <c r="CK73" i="36"/>
  <c r="DX73" i="36" s="1"/>
  <c r="CL73" i="36"/>
  <c r="DY73" i="36" s="1"/>
  <c r="CM73" i="36"/>
  <c r="DZ73" i="36" s="1"/>
  <c r="CN73" i="36"/>
  <c r="EA73" i="36" s="1"/>
  <c r="CO73" i="36"/>
  <c r="EB73" i="36" s="1"/>
  <c r="CP73" i="36"/>
  <c r="EC73" i="36" s="1"/>
  <c r="CQ73" i="36"/>
  <c r="ED73" i="36" s="1"/>
  <c r="CR73" i="36"/>
  <c r="CS73" i="36"/>
  <c r="EF73" i="36" s="1"/>
  <c r="CT73" i="36"/>
  <c r="EG73" i="36" s="1"/>
  <c r="CU73" i="36"/>
  <c r="EH73" i="36" s="1"/>
  <c r="CV73" i="36"/>
  <c r="EI73" i="36" s="1"/>
  <c r="CW73" i="36"/>
  <c r="EJ73" i="36" s="1"/>
  <c r="CX73" i="36"/>
  <c r="EK73" i="36" s="1"/>
  <c r="CY73" i="36"/>
  <c r="EL73" i="36" s="1"/>
  <c r="CZ73" i="36"/>
  <c r="EM73" i="36" s="1"/>
  <c r="DA73" i="36"/>
  <c r="EN73" i="36" s="1"/>
  <c r="DB73" i="36"/>
  <c r="EO73" i="36" s="1"/>
  <c r="DC73" i="36"/>
  <c r="EP73" i="36" s="1"/>
  <c r="DD73" i="36"/>
  <c r="EQ73" i="36" s="1"/>
  <c r="DE73" i="36"/>
  <c r="ER73" i="36" s="1"/>
  <c r="DF73" i="36"/>
  <c r="ES73" i="36" s="1"/>
  <c r="DG73" i="36"/>
  <c r="DH73" i="36"/>
  <c r="DI73" i="36"/>
  <c r="DJ73" i="36"/>
  <c r="DK73" i="36"/>
  <c r="DL73" i="36"/>
  <c r="DM73" i="36"/>
  <c r="DN73" i="36"/>
  <c r="DO73" i="36"/>
  <c r="DP73" i="36"/>
  <c r="DQ73" i="36"/>
  <c r="DR73" i="36"/>
  <c r="CG74" i="36"/>
  <c r="DT74" i="36" s="1"/>
  <c r="CK74" i="36"/>
  <c r="DX74" i="36" s="1"/>
  <c r="CL74" i="36"/>
  <c r="DY74" i="36" s="1"/>
  <c r="CM74" i="36"/>
  <c r="DZ74" i="36" s="1"/>
  <c r="CN74" i="36"/>
  <c r="EA74" i="36" s="1"/>
  <c r="CO74" i="36"/>
  <c r="EB74" i="36" s="1"/>
  <c r="CP74" i="36"/>
  <c r="EC74" i="36" s="1"/>
  <c r="CQ74" i="36"/>
  <c r="ED74" i="36" s="1"/>
  <c r="CR74" i="36"/>
  <c r="EE74" i="36" s="1"/>
  <c r="CS74" i="36"/>
  <c r="EF74" i="36" s="1"/>
  <c r="CT74" i="36"/>
  <c r="EG74" i="36" s="1"/>
  <c r="CU74" i="36"/>
  <c r="EH74" i="36" s="1"/>
  <c r="CV74" i="36"/>
  <c r="EI74" i="36" s="1"/>
  <c r="CW74" i="36"/>
  <c r="EJ74" i="36" s="1"/>
  <c r="CX74" i="36"/>
  <c r="EK74" i="36" s="1"/>
  <c r="CY74" i="36"/>
  <c r="EL74" i="36" s="1"/>
  <c r="CZ74" i="36"/>
  <c r="EM74" i="36" s="1"/>
  <c r="DA74" i="36"/>
  <c r="EN74" i="36" s="1"/>
  <c r="DB74" i="36"/>
  <c r="EO74" i="36" s="1"/>
  <c r="DC74" i="36"/>
  <c r="EP74" i="36" s="1"/>
  <c r="DD74" i="36"/>
  <c r="EQ74" i="36" s="1"/>
  <c r="DE74" i="36"/>
  <c r="DF74" i="36"/>
  <c r="ES74" i="36" s="1"/>
  <c r="DG74" i="36"/>
  <c r="DH74" i="36"/>
  <c r="DI74" i="36"/>
  <c r="DJ74" i="36"/>
  <c r="DK74" i="36"/>
  <c r="DL74" i="36"/>
  <c r="DM74" i="36"/>
  <c r="DN74" i="36"/>
  <c r="DO74" i="36"/>
  <c r="DP74" i="36"/>
  <c r="DQ74" i="36"/>
  <c r="DR74" i="36"/>
  <c r="CG75" i="36"/>
  <c r="DT75" i="36" s="1"/>
  <c r="CK75" i="36"/>
  <c r="DX75" i="36" s="1"/>
  <c r="CL75" i="36"/>
  <c r="DY75" i="36" s="1"/>
  <c r="CM75" i="36"/>
  <c r="DZ75" i="36" s="1"/>
  <c r="CN75" i="36"/>
  <c r="EA75" i="36" s="1"/>
  <c r="CO75" i="36"/>
  <c r="EB75" i="36" s="1"/>
  <c r="CP75" i="36"/>
  <c r="EC75" i="36" s="1"/>
  <c r="CQ75" i="36"/>
  <c r="ED75" i="36" s="1"/>
  <c r="CR75" i="36"/>
  <c r="EE75" i="36" s="1"/>
  <c r="CS75" i="36"/>
  <c r="EF75" i="36" s="1"/>
  <c r="CT75" i="36"/>
  <c r="EG75" i="36" s="1"/>
  <c r="CU75" i="36"/>
  <c r="EH75" i="36" s="1"/>
  <c r="CV75" i="36"/>
  <c r="EI75" i="36" s="1"/>
  <c r="CW75" i="36"/>
  <c r="EJ75" i="36" s="1"/>
  <c r="CX75" i="36"/>
  <c r="EK75" i="36" s="1"/>
  <c r="CY75" i="36"/>
  <c r="EL75" i="36" s="1"/>
  <c r="CZ75" i="36"/>
  <c r="EM75" i="36" s="1"/>
  <c r="DA75" i="36"/>
  <c r="EN75" i="36" s="1"/>
  <c r="DB75" i="36"/>
  <c r="EO75" i="36" s="1"/>
  <c r="DC75" i="36"/>
  <c r="EP75" i="36" s="1"/>
  <c r="DD75" i="36"/>
  <c r="EQ75" i="36" s="1"/>
  <c r="DE75" i="36"/>
  <c r="ER75" i="36" s="1"/>
  <c r="DF75" i="36"/>
  <c r="ES75" i="36" s="1"/>
  <c r="DG75" i="36"/>
  <c r="DH75" i="36"/>
  <c r="DI75" i="36"/>
  <c r="DJ75" i="36"/>
  <c r="DK75" i="36"/>
  <c r="DL75" i="36"/>
  <c r="DM75" i="36"/>
  <c r="DN75" i="36"/>
  <c r="DO75" i="36"/>
  <c r="DP75" i="36"/>
  <c r="DQ75" i="36"/>
  <c r="DR75" i="36"/>
  <c r="CG76" i="36"/>
  <c r="CK76" i="36"/>
  <c r="DX76" i="36" s="1"/>
  <c r="CL76" i="36"/>
  <c r="DY76" i="36" s="1"/>
  <c r="CM76" i="36"/>
  <c r="DZ76" i="36" s="1"/>
  <c r="CN76" i="36"/>
  <c r="EA76" i="36" s="1"/>
  <c r="CO76" i="36"/>
  <c r="EB76" i="36" s="1"/>
  <c r="CP76" i="36"/>
  <c r="EC76" i="36" s="1"/>
  <c r="CQ76" i="36"/>
  <c r="CR76" i="36"/>
  <c r="EE76" i="36" s="1"/>
  <c r="CS76" i="36"/>
  <c r="EF76" i="36" s="1"/>
  <c r="CT76" i="36"/>
  <c r="EG76" i="36" s="1"/>
  <c r="CU76" i="36"/>
  <c r="EH76" i="36" s="1"/>
  <c r="CV76" i="36"/>
  <c r="EI76" i="36" s="1"/>
  <c r="CW76" i="36"/>
  <c r="EJ76" i="36" s="1"/>
  <c r="CX76" i="36"/>
  <c r="EK76" i="36" s="1"/>
  <c r="CY76" i="36"/>
  <c r="EL76" i="36" s="1"/>
  <c r="CZ76" i="36"/>
  <c r="EM76" i="36" s="1"/>
  <c r="DA76" i="36"/>
  <c r="EN76" i="36" s="1"/>
  <c r="DB76" i="36"/>
  <c r="EO76" i="36" s="1"/>
  <c r="DC76" i="36"/>
  <c r="EP76" i="36" s="1"/>
  <c r="DD76" i="36"/>
  <c r="EQ76" i="36" s="1"/>
  <c r="DE76" i="36"/>
  <c r="ER76" i="36" s="1"/>
  <c r="DF76" i="36"/>
  <c r="ES76" i="36" s="1"/>
  <c r="DG76" i="36"/>
  <c r="DH76" i="36"/>
  <c r="DI76" i="36"/>
  <c r="DJ76" i="36"/>
  <c r="DK76" i="36"/>
  <c r="DL76" i="36"/>
  <c r="DM76" i="36"/>
  <c r="DN76" i="36"/>
  <c r="DO76" i="36"/>
  <c r="DP76" i="36"/>
  <c r="DQ76" i="36"/>
  <c r="DR76" i="36"/>
  <c r="CG77" i="36"/>
  <c r="DT77" i="36" s="1"/>
  <c r="CK77" i="36"/>
  <c r="DX77" i="36" s="1"/>
  <c r="CL77" i="36"/>
  <c r="DY77" i="36" s="1"/>
  <c r="CM77" i="36"/>
  <c r="DZ77" i="36" s="1"/>
  <c r="CN77" i="36"/>
  <c r="EA77" i="36" s="1"/>
  <c r="CO77" i="36"/>
  <c r="EB77" i="36" s="1"/>
  <c r="CP77" i="36"/>
  <c r="EC77" i="36" s="1"/>
  <c r="CQ77" i="36"/>
  <c r="ED77" i="36" s="1"/>
  <c r="CR77" i="36"/>
  <c r="EE77" i="36" s="1"/>
  <c r="CS77" i="36"/>
  <c r="EF77" i="36" s="1"/>
  <c r="CT77" i="36"/>
  <c r="EG77" i="36" s="1"/>
  <c r="CU77" i="36"/>
  <c r="EH77" i="36" s="1"/>
  <c r="CV77" i="36"/>
  <c r="EI77" i="36" s="1"/>
  <c r="CW77" i="36"/>
  <c r="CX77" i="36"/>
  <c r="EK77" i="36" s="1"/>
  <c r="CY77" i="36"/>
  <c r="EL77" i="36" s="1"/>
  <c r="CZ77" i="36"/>
  <c r="EM77" i="36" s="1"/>
  <c r="DA77" i="36"/>
  <c r="EN77" i="36" s="1"/>
  <c r="DB77" i="36"/>
  <c r="EO77" i="36" s="1"/>
  <c r="DC77" i="36"/>
  <c r="EP77" i="36" s="1"/>
  <c r="DD77" i="36"/>
  <c r="EQ77" i="36" s="1"/>
  <c r="DE77" i="36"/>
  <c r="ER77" i="36" s="1"/>
  <c r="DF77" i="36"/>
  <c r="ES77" i="36" s="1"/>
  <c r="DG77" i="36"/>
  <c r="DH77" i="36"/>
  <c r="DI77" i="36"/>
  <c r="DJ77" i="36"/>
  <c r="DK77" i="36"/>
  <c r="DL77" i="36"/>
  <c r="DM77" i="36"/>
  <c r="DN77" i="36"/>
  <c r="DO77" i="36"/>
  <c r="DP77" i="36"/>
  <c r="DQ77" i="36"/>
  <c r="DR77" i="36"/>
  <c r="CG78" i="36"/>
  <c r="DT78" i="36" s="1"/>
  <c r="CK78" i="36"/>
  <c r="DX78" i="36" s="1"/>
  <c r="CL78" i="36"/>
  <c r="DY78" i="36" s="1"/>
  <c r="CM78" i="36"/>
  <c r="DZ78" i="36" s="1"/>
  <c r="CN78" i="36"/>
  <c r="EA78" i="36" s="1"/>
  <c r="CO78" i="36"/>
  <c r="EB78" i="36" s="1"/>
  <c r="CP78" i="36"/>
  <c r="EC78" i="36" s="1"/>
  <c r="CQ78" i="36"/>
  <c r="ED78" i="36" s="1"/>
  <c r="CR78" i="36"/>
  <c r="EE78" i="36" s="1"/>
  <c r="CS78" i="36"/>
  <c r="EF78" i="36" s="1"/>
  <c r="CT78" i="36"/>
  <c r="EG78" i="36" s="1"/>
  <c r="CU78" i="36"/>
  <c r="EH78" i="36" s="1"/>
  <c r="CV78" i="36"/>
  <c r="EI78" i="36" s="1"/>
  <c r="CW78" i="36"/>
  <c r="EJ78" i="36" s="1"/>
  <c r="CX78" i="36"/>
  <c r="EK78" i="36" s="1"/>
  <c r="CY78" i="36"/>
  <c r="EL78" i="36" s="1"/>
  <c r="CZ78" i="36"/>
  <c r="EM78" i="36" s="1"/>
  <c r="DA78" i="36"/>
  <c r="EN78" i="36" s="1"/>
  <c r="DB78" i="36"/>
  <c r="DC78" i="36"/>
  <c r="EP78" i="36" s="1"/>
  <c r="DD78" i="36"/>
  <c r="EQ78" i="36" s="1"/>
  <c r="DE78" i="36"/>
  <c r="ER78" i="36" s="1"/>
  <c r="DF78" i="36"/>
  <c r="ES78" i="36" s="1"/>
  <c r="DG78" i="36"/>
  <c r="DH78" i="36"/>
  <c r="DI78" i="36"/>
  <c r="DJ78" i="36"/>
  <c r="DK78" i="36"/>
  <c r="DL78" i="36"/>
  <c r="DM78" i="36"/>
  <c r="DN78" i="36"/>
  <c r="DO78" i="36"/>
  <c r="DP78" i="36"/>
  <c r="DQ78" i="36"/>
  <c r="DR78" i="36"/>
  <c r="CG79" i="36"/>
  <c r="DT79" i="36" s="1"/>
  <c r="CK79" i="36"/>
  <c r="DX79" i="36" s="1"/>
  <c r="CL79" i="36"/>
  <c r="DY79" i="36" s="1"/>
  <c r="CM79" i="36"/>
  <c r="DZ79" i="36" s="1"/>
  <c r="CN79" i="36"/>
  <c r="EA79" i="36" s="1"/>
  <c r="CO79" i="36"/>
  <c r="EB79" i="36" s="1"/>
  <c r="CP79" i="36"/>
  <c r="EC79" i="36" s="1"/>
  <c r="CQ79" i="36"/>
  <c r="ED79" i="36" s="1"/>
  <c r="CR79" i="36"/>
  <c r="EE79" i="36" s="1"/>
  <c r="CS79" i="36"/>
  <c r="EF79" i="36" s="1"/>
  <c r="CT79" i="36"/>
  <c r="EG79" i="36" s="1"/>
  <c r="CU79" i="36"/>
  <c r="EH79" i="36" s="1"/>
  <c r="CV79" i="36"/>
  <c r="EI79" i="36" s="1"/>
  <c r="CW79" i="36"/>
  <c r="EJ79" i="36" s="1"/>
  <c r="CX79" i="36"/>
  <c r="EK79" i="36" s="1"/>
  <c r="CY79" i="36"/>
  <c r="EL79" i="36" s="1"/>
  <c r="CZ79" i="36"/>
  <c r="EM79" i="36" s="1"/>
  <c r="DA79" i="36"/>
  <c r="EN79" i="36" s="1"/>
  <c r="DB79" i="36"/>
  <c r="EO79" i="36" s="1"/>
  <c r="DC79" i="36"/>
  <c r="EP79" i="36" s="1"/>
  <c r="DD79" i="36"/>
  <c r="EQ79" i="36" s="1"/>
  <c r="DE79" i="36"/>
  <c r="ER79" i="36" s="1"/>
  <c r="DF79" i="36"/>
  <c r="DG79" i="36"/>
  <c r="DH79" i="36"/>
  <c r="DI79" i="36"/>
  <c r="DJ79" i="36"/>
  <c r="DK79" i="36"/>
  <c r="DL79" i="36"/>
  <c r="DM79" i="36"/>
  <c r="DN79" i="36"/>
  <c r="DO79" i="36"/>
  <c r="DP79" i="36"/>
  <c r="DQ79" i="36"/>
  <c r="DR79" i="36"/>
  <c r="CG80" i="36"/>
  <c r="DT80" i="36" s="1"/>
  <c r="CK80" i="36"/>
  <c r="DX80" i="36" s="1"/>
  <c r="CL80" i="36"/>
  <c r="DY80" i="36" s="1"/>
  <c r="CM80" i="36"/>
  <c r="DZ80" i="36" s="1"/>
  <c r="CN80" i="36"/>
  <c r="CO80" i="36"/>
  <c r="EB80" i="36" s="1"/>
  <c r="CP80" i="36"/>
  <c r="EC80" i="36" s="1"/>
  <c r="CQ80" i="36"/>
  <c r="ED80" i="36" s="1"/>
  <c r="CR80" i="36"/>
  <c r="EE80" i="36" s="1"/>
  <c r="CS80" i="36"/>
  <c r="EF80" i="36" s="1"/>
  <c r="CT80" i="36"/>
  <c r="EG80" i="36" s="1"/>
  <c r="CU80" i="36"/>
  <c r="CV80" i="36"/>
  <c r="CW80" i="36"/>
  <c r="EJ80" i="36" s="1"/>
  <c r="CX80" i="36"/>
  <c r="EK80" i="36" s="1"/>
  <c r="CY80" i="36"/>
  <c r="EL80" i="36" s="1"/>
  <c r="CZ80" i="36"/>
  <c r="EM80" i="36" s="1"/>
  <c r="DA80" i="36"/>
  <c r="EN80" i="36" s="1"/>
  <c r="DB80" i="36"/>
  <c r="EO80" i="36" s="1"/>
  <c r="DC80" i="36"/>
  <c r="EP80" i="36" s="1"/>
  <c r="DD80" i="36"/>
  <c r="DE80" i="36"/>
  <c r="ER80" i="36" s="1"/>
  <c r="DF80" i="36"/>
  <c r="ES80" i="36" s="1"/>
  <c r="DG80" i="36"/>
  <c r="DH80" i="36"/>
  <c r="DI80" i="36"/>
  <c r="DJ80" i="36"/>
  <c r="DK80" i="36"/>
  <c r="DL80" i="36"/>
  <c r="DM80" i="36"/>
  <c r="DN80" i="36"/>
  <c r="DO80" i="36"/>
  <c r="DP80" i="36"/>
  <c r="DQ80" i="36"/>
  <c r="DR80" i="36"/>
  <c r="CG81" i="36"/>
  <c r="CK81" i="36"/>
  <c r="DX81" i="36" s="1"/>
  <c r="CL81" i="36"/>
  <c r="DY81" i="36" s="1"/>
  <c r="CM81" i="36"/>
  <c r="DZ81" i="36" s="1"/>
  <c r="CN81" i="36"/>
  <c r="EA81" i="36" s="1"/>
  <c r="CO81" i="36"/>
  <c r="EB81" i="36" s="1"/>
  <c r="CP81" i="36"/>
  <c r="EC81" i="36" s="1"/>
  <c r="CQ81" i="36"/>
  <c r="ED81" i="36" s="1"/>
  <c r="CR81" i="36"/>
  <c r="EE81" i="36" s="1"/>
  <c r="CS81" i="36"/>
  <c r="EF81" i="36" s="1"/>
  <c r="CT81" i="36"/>
  <c r="EG81" i="36" s="1"/>
  <c r="CU81" i="36"/>
  <c r="EH81" i="36" s="1"/>
  <c r="CV81" i="36"/>
  <c r="EI81" i="36" s="1"/>
  <c r="CW81" i="36"/>
  <c r="EJ81" i="36" s="1"/>
  <c r="CX81" i="36"/>
  <c r="EK81" i="36" s="1"/>
  <c r="CY81" i="36"/>
  <c r="EL81" i="36" s="1"/>
  <c r="CZ81" i="36"/>
  <c r="DA81" i="36"/>
  <c r="EN81" i="36" s="1"/>
  <c r="DB81" i="36"/>
  <c r="EO81" i="36" s="1"/>
  <c r="DC81" i="36"/>
  <c r="EP81" i="36" s="1"/>
  <c r="DD81" i="36"/>
  <c r="EQ81" i="36" s="1"/>
  <c r="DE81" i="36"/>
  <c r="ER81" i="36" s="1"/>
  <c r="DF81" i="36"/>
  <c r="ES81" i="36" s="1"/>
  <c r="DG81" i="36"/>
  <c r="DH81" i="36"/>
  <c r="DI81" i="36"/>
  <c r="DJ81" i="36"/>
  <c r="DK81" i="36"/>
  <c r="DL81" i="36"/>
  <c r="DM81" i="36"/>
  <c r="DN81" i="36"/>
  <c r="DO81" i="36"/>
  <c r="DP81" i="36"/>
  <c r="DQ81" i="36"/>
  <c r="DR81" i="36"/>
  <c r="CG82" i="36"/>
  <c r="DT82" i="36" s="1"/>
  <c r="CK82" i="36"/>
  <c r="DX82" i="36" s="1"/>
  <c r="CL82" i="36"/>
  <c r="DY82" i="36" s="1"/>
  <c r="CM82" i="36"/>
  <c r="DZ82" i="36" s="1"/>
  <c r="CN82" i="36"/>
  <c r="EA82" i="36" s="1"/>
  <c r="CO82" i="36"/>
  <c r="EB82" i="36" s="1"/>
  <c r="CP82" i="36"/>
  <c r="EC82" i="36" s="1"/>
  <c r="CQ82" i="36"/>
  <c r="ED82" i="36" s="1"/>
  <c r="CR82" i="36"/>
  <c r="EE82" i="36" s="1"/>
  <c r="CS82" i="36"/>
  <c r="EF82" i="36" s="1"/>
  <c r="CT82" i="36"/>
  <c r="EG82" i="36" s="1"/>
  <c r="CU82" i="36"/>
  <c r="EH82" i="36" s="1"/>
  <c r="CV82" i="36"/>
  <c r="EI82" i="36" s="1"/>
  <c r="CW82" i="36"/>
  <c r="EJ82" i="36" s="1"/>
  <c r="CX82" i="36"/>
  <c r="CY82" i="36"/>
  <c r="EL82" i="36" s="1"/>
  <c r="CZ82" i="36"/>
  <c r="EM82" i="36" s="1"/>
  <c r="DA82" i="36"/>
  <c r="EN82" i="36" s="1"/>
  <c r="DB82" i="36"/>
  <c r="EO82" i="36" s="1"/>
  <c r="DC82" i="36"/>
  <c r="EP82" i="36" s="1"/>
  <c r="DD82" i="36"/>
  <c r="EQ82" i="36" s="1"/>
  <c r="DE82" i="36"/>
  <c r="ER82" i="36" s="1"/>
  <c r="DF82" i="36"/>
  <c r="DG82" i="36"/>
  <c r="DH82" i="36"/>
  <c r="DI82" i="36"/>
  <c r="DJ82" i="36"/>
  <c r="DK82" i="36"/>
  <c r="DL82" i="36"/>
  <c r="DM82" i="36"/>
  <c r="DN82" i="36"/>
  <c r="DO82" i="36"/>
  <c r="DP82" i="36"/>
  <c r="DQ82" i="36"/>
  <c r="DR82" i="36"/>
  <c r="CG83" i="36"/>
  <c r="DT83" i="36" s="1"/>
  <c r="CK83" i="36"/>
  <c r="DX83" i="36" s="1"/>
  <c r="CL83" i="36"/>
  <c r="DY83" i="36" s="1"/>
  <c r="CM83" i="36"/>
  <c r="CN83" i="36"/>
  <c r="EA83" i="36" s="1"/>
  <c r="CO83" i="36"/>
  <c r="EB83" i="36" s="1"/>
  <c r="CP83" i="36"/>
  <c r="EC83" i="36" s="1"/>
  <c r="CQ83" i="36"/>
  <c r="ED83" i="36" s="1"/>
  <c r="CR83" i="36"/>
  <c r="EE83" i="36" s="1"/>
  <c r="CS83" i="36"/>
  <c r="EF83" i="36" s="1"/>
  <c r="CT83" i="36"/>
  <c r="EG83" i="36" s="1"/>
  <c r="CU83" i="36"/>
  <c r="CV83" i="36"/>
  <c r="EI83" i="36" s="1"/>
  <c r="CW83" i="36"/>
  <c r="EJ83" i="36" s="1"/>
  <c r="CX83" i="36"/>
  <c r="EK83" i="36" s="1"/>
  <c r="CY83" i="36"/>
  <c r="EL83" i="36" s="1"/>
  <c r="CZ83" i="36"/>
  <c r="EM83" i="36" s="1"/>
  <c r="DA83" i="36"/>
  <c r="DB83" i="36"/>
  <c r="EO83" i="36" s="1"/>
  <c r="DC83" i="36"/>
  <c r="EP83" i="36" s="1"/>
  <c r="DD83" i="36"/>
  <c r="EQ83" i="36" s="1"/>
  <c r="DE83" i="36"/>
  <c r="ER83" i="36" s="1"/>
  <c r="DF83" i="36"/>
  <c r="ES83" i="36" s="1"/>
  <c r="DG83" i="36"/>
  <c r="DH83" i="36"/>
  <c r="DI83" i="36"/>
  <c r="DJ83" i="36"/>
  <c r="DK83" i="36"/>
  <c r="DL83" i="36"/>
  <c r="DM83" i="36"/>
  <c r="DN83" i="36"/>
  <c r="DO83" i="36"/>
  <c r="DP83" i="36"/>
  <c r="DQ83" i="36"/>
  <c r="DR83" i="36"/>
  <c r="CG84" i="36"/>
  <c r="CK84" i="36"/>
  <c r="DX84" i="36" s="1"/>
  <c r="CL84" i="36"/>
  <c r="DY84" i="36" s="1"/>
  <c r="CM84" i="36"/>
  <c r="DZ84" i="36" s="1"/>
  <c r="CN84" i="36"/>
  <c r="EA84" i="36" s="1"/>
  <c r="CO84" i="36"/>
  <c r="EB84" i="36" s="1"/>
  <c r="CP84" i="36"/>
  <c r="EC84" i="36" s="1"/>
  <c r="CQ84" i="36"/>
  <c r="ED84" i="36" s="1"/>
  <c r="CR84" i="36"/>
  <c r="EE84" i="36" s="1"/>
  <c r="CS84" i="36"/>
  <c r="EF84" i="36" s="1"/>
  <c r="CT84" i="36"/>
  <c r="EG84" i="36" s="1"/>
  <c r="CU84" i="36"/>
  <c r="EH84" i="36" s="1"/>
  <c r="CV84" i="36"/>
  <c r="EI84" i="36" s="1"/>
  <c r="CW84" i="36"/>
  <c r="EJ84" i="36" s="1"/>
  <c r="CX84" i="36"/>
  <c r="EK84" i="36" s="1"/>
  <c r="CY84" i="36"/>
  <c r="EL84" i="36" s="1"/>
  <c r="CZ84" i="36"/>
  <c r="EM84" i="36" s="1"/>
  <c r="DA84" i="36"/>
  <c r="EN84" i="36" s="1"/>
  <c r="DB84" i="36"/>
  <c r="EO84" i="36" s="1"/>
  <c r="DC84" i="36"/>
  <c r="EP84" i="36" s="1"/>
  <c r="DD84" i="36"/>
  <c r="EQ84" i="36" s="1"/>
  <c r="DE84" i="36"/>
  <c r="ER84" i="36" s="1"/>
  <c r="DF84" i="36"/>
  <c r="ES84" i="36" s="1"/>
  <c r="DG84" i="36"/>
  <c r="DH84" i="36"/>
  <c r="DI84" i="36"/>
  <c r="DJ84" i="36"/>
  <c r="DK84" i="36"/>
  <c r="DL84" i="36"/>
  <c r="DM84" i="36"/>
  <c r="DN84" i="36"/>
  <c r="DO84" i="36"/>
  <c r="DP84" i="36"/>
  <c r="DQ84" i="36"/>
  <c r="DR84" i="36"/>
  <c r="CG85" i="36"/>
  <c r="DT85" i="36" s="1"/>
  <c r="CK85" i="36"/>
  <c r="DX85" i="36" s="1"/>
  <c r="CL85" i="36"/>
  <c r="DY85" i="36" s="1"/>
  <c r="CM85" i="36"/>
  <c r="DZ85" i="36" s="1"/>
  <c r="CN85" i="36"/>
  <c r="EA85" i="36" s="1"/>
  <c r="CO85" i="36"/>
  <c r="EB85" i="36" s="1"/>
  <c r="CP85" i="36"/>
  <c r="EC85" i="36" s="1"/>
  <c r="CQ85" i="36"/>
  <c r="ED85" i="36" s="1"/>
  <c r="CR85" i="36"/>
  <c r="EE85" i="36" s="1"/>
  <c r="CS85" i="36"/>
  <c r="EF85" i="36" s="1"/>
  <c r="CT85" i="36"/>
  <c r="EG85" i="36" s="1"/>
  <c r="CU85" i="36"/>
  <c r="EH85" i="36" s="1"/>
  <c r="CV85" i="36"/>
  <c r="EI85" i="36" s="1"/>
  <c r="CW85" i="36"/>
  <c r="CX85" i="36"/>
  <c r="EK85" i="36" s="1"/>
  <c r="CY85" i="36"/>
  <c r="EL85" i="36" s="1"/>
  <c r="CZ85" i="36"/>
  <c r="EM85" i="36" s="1"/>
  <c r="DA85" i="36"/>
  <c r="EN85" i="36" s="1"/>
  <c r="DB85" i="36"/>
  <c r="EO85" i="36" s="1"/>
  <c r="DC85" i="36"/>
  <c r="EP85" i="36" s="1"/>
  <c r="DD85" i="36"/>
  <c r="EQ85" i="36" s="1"/>
  <c r="DE85" i="36"/>
  <c r="ER85" i="36" s="1"/>
  <c r="DF85" i="36"/>
  <c r="ES85" i="36" s="1"/>
  <c r="DG85" i="36"/>
  <c r="DH85" i="36"/>
  <c r="DI85" i="36"/>
  <c r="DJ85" i="36"/>
  <c r="DK85" i="36"/>
  <c r="DL85" i="36"/>
  <c r="DM85" i="36"/>
  <c r="DN85" i="36"/>
  <c r="DO85" i="36"/>
  <c r="DP85" i="36"/>
  <c r="DQ85" i="36"/>
  <c r="DR85" i="36"/>
  <c r="CG86" i="36"/>
  <c r="DT86" i="36" s="1"/>
  <c r="CK86" i="36"/>
  <c r="DX86" i="36" s="1"/>
  <c r="CL86" i="36"/>
  <c r="CM86" i="36"/>
  <c r="DZ86" i="36" s="1"/>
  <c r="CN86" i="36"/>
  <c r="EA86" i="36" s="1"/>
  <c r="CO86" i="36"/>
  <c r="EB86" i="36" s="1"/>
  <c r="CP86" i="36"/>
  <c r="EC86" i="36" s="1"/>
  <c r="CQ86" i="36"/>
  <c r="ED86" i="36" s="1"/>
  <c r="CR86" i="36"/>
  <c r="EE86" i="36" s="1"/>
  <c r="CS86" i="36"/>
  <c r="CT86" i="36"/>
  <c r="EG86" i="36" s="1"/>
  <c r="CU86" i="36"/>
  <c r="EH86" i="36" s="1"/>
  <c r="CV86" i="36"/>
  <c r="EI86" i="36" s="1"/>
  <c r="CW86" i="36"/>
  <c r="EJ86" i="36" s="1"/>
  <c r="CX86" i="36"/>
  <c r="EK86" i="36" s="1"/>
  <c r="CY86" i="36"/>
  <c r="EL86" i="36" s="1"/>
  <c r="CZ86" i="36"/>
  <c r="EM86" i="36" s="1"/>
  <c r="DA86" i="36"/>
  <c r="EN86" i="36" s="1"/>
  <c r="DB86" i="36"/>
  <c r="EO86" i="36" s="1"/>
  <c r="DC86" i="36"/>
  <c r="EP86" i="36" s="1"/>
  <c r="DD86" i="36"/>
  <c r="EQ86" i="36" s="1"/>
  <c r="DE86" i="36"/>
  <c r="ER86" i="36" s="1"/>
  <c r="DF86" i="36"/>
  <c r="ES86" i="36" s="1"/>
  <c r="DG86" i="36"/>
  <c r="DH86" i="36"/>
  <c r="DI86" i="36"/>
  <c r="DJ86" i="36"/>
  <c r="DK86" i="36"/>
  <c r="DL86" i="36"/>
  <c r="DM86" i="36"/>
  <c r="DN86" i="36"/>
  <c r="DO86" i="36"/>
  <c r="DP86" i="36"/>
  <c r="DQ86" i="36"/>
  <c r="DR86" i="36"/>
  <c r="CG87" i="36"/>
  <c r="DT87" i="36" s="1"/>
  <c r="CK87" i="36"/>
  <c r="DX87" i="36" s="1"/>
  <c r="CL87" i="36"/>
  <c r="DY87" i="36" s="1"/>
  <c r="CM87" i="36"/>
  <c r="DZ87" i="36" s="1"/>
  <c r="CN87" i="36"/>
  <c r="EA87" i="36" s="1"/>
  <c r="CO87" i="36"/>
  <c r="EB87" i="36" s="1"/>
  <c r="CP87" i="36"/>
  <c r="EC87" i="36" s="1"/>
  <c r="CQ87" i="36"/>
  <c r="ED87" i="36" s="1"/>
  <c r="CR87" i="36"/>
  <c r="EE87" i="36" s="1"/>
  <c r="CS87" i="36"/>
  <c r="EF87" i="36" s="1"/>
  <c r="CT87" i="36"/>
  <c r="EG87" i="36" s="1"/>
  <c r="CU87" i="36"/>
  <c r="EH87" i="36" s="1"/>
  <c r="CV87" i="36"/>
  <c r="EI87" i="36" s="1"/>
  <c r="CW87" i="36"/>
  <c r="EJ87" i="36" s="1"/>
  <c r="CX87" i="36"/>
  <c r="EK87" i="36" s="1"/>
  <c r="CY87" i="36"/>
  <c r="CZ87" i="36"/>
  <c r="EM87" i="36" s="1"/>
  <c r="DA87" i="36"/>
  <c r="EN87" i="36" s="1"/>
  <c r="DB87" i="36"/>
  <c r="EO87" i="36" s="1"/>
  <c r="DC87" i="36"/>
  <c r="EP87" i="36" s="1"/>
  <c r="DD87" i="36"/>
  <c r="EQ87" i="36" s="1"/>
  <c r="DE87" i="36"/>
  <c r="ER87" i="36" s="1"/>
  <c r="DF87" i="36"/>
  <c r="ES87" i="36" s="1"/>
  <c r="DG87" i="36"/>
  <c r="DH87" i="36"/>
  <c r="DI87" i="36"/>
  <c r="DJ87" i="36"/>
  <c r="DK87" i="36"/>
  <c r="DL87" i="36"/>
  <c r="DM87" i="36"/>
  <c r="DN87" i="36"/>
  <c r="DO87" i="36"/>
  <c r="DP87" i="36"/>
  <c r="DQ87" i="36"/>
  <c r="DR87" i="36"/>
  <c r="CG88" i="36"/>
  <c r="DT88" i="36" s="1"/>
  <c r="CK88" i="36"/>
  <c r="DX88" i="36" s="1"/>
  <c r="CL88" i="36"/>
  <c r="DY88" i="36" s="1"/>
  <c r="CM88" i="36"/>
  <c r="DZ88" i="36" s="1"/>
  <c r="CN88" i="36"/>
  <c r="CO88" i="36"/>
  <c r="EB88" i="36" s="1"/>
  <c r="CP88" i="36"/>
  <c r="EC88" i="36" s="1"/>
  <c r="CQ88" i="36"/>
  <c r="ED88" i="36" s="1"/>
  <c r="CR88" i="36"/>
  <c r="EE88" i="36" s="1"/>
  <c r="CS88" i="36"/>
  <c r="EF88" i="36" s="1"/>
  <c r="CT88" i="36"/>
  <c r="EG88" i="36" s="1"/>
  <c r="CU88" i="36"/>
  <c r="EH88" i="36" s="1"/>
  <c r="CV88" i="36"/>
  <c r="EI88" i="36" s="1"/>
  <c r="CW88" i="36"/>
  <c r="EJ88" i="36" s="1"/>
  <c r="CX88" i="36"/>
  <c r="EK88" i="36" s="1"/>
  <c r="CY88" i="36"/>
  <c r="EL88" i="36" s="1"/>
  <c r="CZ88" i="36"/>
  <c r="EM88" i="36" s="1"/>
  <c r="DA88" i="36"/>
  <c r="EN88" i="36" s="1"/>
  <c r="DB88" i="36"/>
  <c r="EO88" i="36" s="1"/>
  <c r="DC88" i="36"/>
  <c r="EP88" i="36" s="1"/>
  <c r="DD88" i="36"/>
  <c r="EQ88" i="36" s="1"/>
  <c r="DE88" i="36"/>
  <c r="ER88" i="36" s="1"/>
  <c r="DF88" i="36"/>
  <c r="ES88" i="36" s="1"/>
  <c r="DG88" i="36"/>
  <c r="DH88" i="36"/>
  <c r="DI88" i="36"/>
  <c r="DJ88" i="36"/>
  <c r="DK88" i="36"/>
  <c r="DL88" i="36"/>
  <c r="DM88" i="36"/>
  <c r="DN88" i="36"/>
  <c r="DO88" i="36"/>
  <c r="DP88" i="36"/>
  <c r="DQ88" i="36"/>
  <c r="DR88" i="36"/>
  <c r="CG89" i="36"/>
  <c r="DT89" i="36" s="1"/>
  <c r="CK89" i="36"/>
  <c r="CL89" i="36"/>
  <c r="DY89" i="36" s="1"/>
  <c r="CM89" i="36"/>
  <c r="DZ89" i="36" s="1"/>
  <c r="CN89" i="36"/>
  <c r="EA89" i="36" s="1"/>
  <c r="CO89" i="36"/>
  <c r="EB89" i="36" s="1"/>
  <c r="CP89" i="36"/>
  <c r="EC89" i="36" s="1"/>
  <c r="CQ89" i="36"/>
  <c r="ED89" i="36" s="1"/>
  <c r="CR89" i="36"/>
  <c r="EE89" i="36" s="1"/>
  <c r="CS89" i="36"/>
  <c r="CT89" i="36"/>
  <c r="EG89" i="36" s="1"/>
  <c r="CU89" i="36"/>
  <c r="EH89" i="36" s="1"/>
  <c r="CV89" i="36"/>
  <c r="EI89" i="36" s="1"/>
  <c r="CW89" i="36"/>
  <c r="EJ89" i="36" s="1"/>
  <c r="CX89" i="36"/>
  <c r="EK89" i="36" s="1"/>
  <c r="CY89" i="36"/>
  <c r="EL89" i="36" s="1"/>
  <c r="CZ89" i="36"/>
  <c r="EM89" i="36" s="1"/>
  <c r="DA89" i="36"/>
  <c r="EN89" i="36" s="1"/>
  <c r="DB89" i="36"/>
  <c r="EO89" i="36" s="1"/>
  <c r="DC89" i="36"/>
  <c r="EP89" i="36" s="1"/>
  <c r="DD89" i="36"/>
  <c r="EQ89" i="36" s="1"/>
  <c r="DE89" i="36"/>
  <c r="ER89" i="36" s="1"/>
  <c r="DF89" i="36"/>
  <c r="ES89" i="36" s="1"/>
  <c r="DG89" i="36"/>
  <c r="DH89" i="36"/>
  <c r="DI89" i="36"/>
  <c r="DJ89" i="36"/>
  <c r="DK89" i="36"/>
  <c r="DL89" i="36"/>
  <c r="DM89" i="36"/>
  <c r="DN89" i="36"/>
  <c r="DO89" i="36"/>
  <c r="DP89" i="36"/>
  <c r="DQ89" i="36"/>
  <c r="DR89" i="36"/>
  <c r="CG90" i="36"/>
  <c r="DT90" i="36" s="1"/>
  <c r="CK90" i="36"/>
  <c r="DX90" i="36" s="1"/>
  <c r="CL90" i="36"/>
  <c r="DY90" i="36" s="1"/>
  <c r="CM90" i="36"/>
  <c r="DZ90" i="36" s="1"/>
  <c r="CN90" i="36"/>
  <c r="EA90" i="36" s="1"/>
  <c r="CO90" i="36"/>
  <c r="EB90" i="36" s="1"/>
  <c r="CP90" i="36"/>
  <c r="EC90" i="36" s="1"/>
  <c r="CQ90" i="36"/>
  <c r="ED90" i="36" s="1"/>
  <c r="CR90" i="36"/>
  <c r="EE90" i="36" s="1"/>
  <c r="CS90" i="36"/>
  <c r="EF90" i="36" s="1"/>
  <c r="CT90" i="36"/>
  <c r="EG90" i="36" s="1"/>
  <c r="CU90" i="36"/>
  <c r="EH90" i="36" s="1"/>
  <c r="CV90" i="36"/>
  <c r="EI90" i="36" s="1"/>
  <c r="CW90" i="36"/>
  <c r="EJ90" i="36" s="1"/>
  <c r="CX90" i="36"/>
  <c r="CY90" i="36"/>
  <c r="EL90" i="36" s="1"/>
  <c r="CZ90" i="36"/>
  <c r="EM90" i="36" s="1"/>
  <c r="DA90" i="36"/>
  <c r="EN90" i="36" s="1"/>
  <c r="DB90" i="36"/>
  <c r="EO90" i="36" s="1"/>
  <c r="DC90" i="36"/>
  <c r="EP90" i="36" s="1"/>
  <c r="DD90" i="36"/>
  <c r="EQ90" i="36" s="1"/>
  <c r="DE90" i="36"/>
  <c r="ER90" i="36" s="1"/>
  <c r="DF90" i="36"/>
  <c r="DG90" i="36"/>
  <c r="DH90" i="36"/>
  <c r="DI90" i="36"/>
  <c r="DJ90" i="36"/>
  <c r="DK90" i="36"/>
  <c r="DL90" i="36"/>
  <c r="DM90" i="36"/>
  <c r="DN90" i="36"/>
  <c r="DO90" i="36"/>
  <c r="DP90" i="36"/>
  <c r="DQ90" i="36"/>
  <c r="DR90" i="36"/>
  <c r="CG91" i="36"/>
  <c r="DT91" i="36" s="1"/>
  <c r="CK91" i="36"/>
  <c r="DX91" i="36" s="1"/>
  <c r="CL91" i="36"/>
  <c r="DY91" i="36" s="1"/>
  <c r="CM91" i="36"/>
  <c r="DZ91" i="36" s="1"/>
  <c r="CN91" i="36"/>
  <c r="EA91" i="36" s="1"/>
  <c r="CO91" i="36"/>
  <c r="EB91" i="36" s="1"/>
  <c r="CP91" i="36"/>
  <c r="EC91" i="36" s="1"/>
  <c r="CQ91" i="36"/>
  <c r="ED91" i="36" s="1"/>
  <c r="CR91" i="36"/>
  <c r="EE91" i="36" s="1"/>
  <c r="CS91" i="36"/>
  <c r="EF91" i="36" s="1"/>
  <c r="CT91" i="36"/>
  <c r="EG91" i="36" s="1"/>
  <c r="CU91" i="36"/>
  <c r="EH91" i="36" s="1"/>
  <c r="CV91" i="36"/>
  <c r="EI91" i="36" s="1"/>
  <c r="CW91" i="36"/>
  <c r="EJ91" i="36" s="1"/>
  <c r="CX91" i="36"/>
  <c r="EK91" i="36" s="1"/>
  <c r="CY91" i="36"/>
  <c r="EL91" i="36" s="1"/>
  <c r="CZ91" i="36"/>
  <c r="EM91" i="36" s="1"/>
  <c r="DA91" i="36"/>
  <c r="EN91" i="36" s="1"/>
  <c r="DB91" i="36"/>
  <c r="EO91" i="36" s="1"/>
  <c r="DC91" i="36"/>
  <c r="DD91" i="36"/>
  <c r="EQ91" i="36" s="1"/>
  <c r="DE91" i="36"/>
  <c r="ER91" i="36" s="1"/>
  <c r="DF91" i="36"/>
  <c r="ES91" i="36" s="1"/>
  <c r="DG91" i="36"/>
  <c r="DH91" i="36"/>
  <c r="DI91" i="36"/>
  <c r="DJ91" i="36"/>
  <c r="DK91" i="36"/>
  <c r="DL91" i="36"/>
  <c r="DM91" i="36"/>
  <c r="DN91" i="36"/>
  <c r="DO91" i="36"/>
  <c r="DP91" i="36"/>
  <c r="DQ91" i="36"/>
  <c r="DR91" i="36"/>
  <c r="CG92" i="36"/>
  <c r="DT92" i="36" s="1"/>
  <c r="CK92" i="36"/>
  <c r="DX92" i="36" s="1"/>
  <c r="CL92" i="36"/>
  <c r="DY92" i="36" s="1"/>
  <c r="CM92" i="36"/>
  <c r="DZ92" i="36" s="1"/>
  <c r="CN92" i="36"/>
  <c r="EA92" i="36" s="1"/>
  <c r="CO92" i="36"/>
  <c r="EB92" i="36" s="1"/>
  <c r="CP92" i="36"/>
  <c r="EC92" i="36" s="1"/>
  <c r="CQ92" i="36"/>
  <c r="CR92" i="36"/>
  <c r="EE92" i="36" s="1"/>
  <c r="CS92" i="36"/>
  <c r="EF92" i="36" s="1"/>
  <c r="CT92" i="36"/>
  <c r="EG92" i="36" s="1"/>
  <c r="CU92" i="36"/>
  <c r="EH92" i="36" s="1"/>
  <c r="CV92" i="36"/>
  <c r="EI92" i="36" s="1"/>
  <c r="CW92" i="36"/>
  <c r="EJ92" i="36" s="1"/>
  <c r="CX92" i="36"/>
  <c r="EK92" i="36" s="1"/>
  <c r="CY92" i="36"/>
  <c r="EL92" i="36" s="1"/>
  <c r="CZ92" i="36"/>
  <c r="DA92" i="36"/>
  <c r="EN92" i="36" s="1"/>
  <c r="DB92" i="36"/>
  <c r="EO92" i="36" s="1"/>
  <c r="DC92" i="36"/>
  <c r="EP92" i="36" s="1"/>
  <c r="DD92" i="36"/>
  <c r="EQ92" i="36" s="1"/>
  <c r="DE92" i="36"/>
  <c r="ER92" i="36" s="1"/>
  <c r="DF92" i="36"/>
  <c r="ES92" i="36" s="1"/>
  <c r="DG92" i="36"/>
  <c r="DH92" i="36"/>
  <c r="DI92" i="36"/>
  <c r="DJ92" i="36"/>
  <c r="DK92" i="36"/>
  <c r="DL92" i="36"/>
  <c r="DM92" i="36"/>
  <c r="DN92" i="36"/>
  <c r="DO92" i="36"/>
  <c r="DP92" i="36"/>
  <c r="DQ92" i="36"/>
  <c r="DR92" i="36"/>
  <c r="CG93" i="36"/>
  <c r="DT93" i="36" s="1"/>
  <c r="CK93" i="36"/>
  <c r="DX93" i="36" s="1"/>
  <c r="CL93" i="36"/>
  <c r="DY93" i="36" s="1"/>
  <c r="CM93" i="36"/>
  <c r="DZ93" i="36" s="1"/>
  <c r="CN93" i="36"/>
  <c r="EA93" i="36" s="1"/>
  <c r="CO93" i="36"/>
  <c r="EB93" i="36" s="1"/>
  <c r="CP93" i="36"/>
  <c r="EC93" i="36" s="1"/>
  <c r="CQ93" i="36"/>
  <c r="ED93" i="36" s="1"/>
  <c r="CR93" i="36"/>
  <c r="EE93" i="36" s="1"/>
  <c r="CS93" i="36"/>
  <c r="EF93" i="36" s="1"/>
  <c r="CT93" i="36"/>
  <c r="EG93" i="36" s="1"/>
  <c r="CU93" i="36"/>
  <c r="EH93" i="36" s="1"/>
  <c r="CV93" i="36"/>
  <c r="EI93" i="36" s="1"/>
  <c r="CW93" i="36"/>
  <c r="EJ93" i="36" s="1"/>
  <c r="CX93" i="36"/>
  <c r="EK93" i="36" s="1"/>
  <c r="CY93" i="36"/>
  <c r="EL93" i="36" s="1"/>
  <c r="CZ93" i="36"/>
  <c r="EM93" i="36" s="1"/>
  <c r="DA93" i="36"/>
  <c r="EN93" i="36" s="1"/>
  <c r="DB93" i="36"/>
  <c r="EO93" i="36" s="1"/>
  <c r="DC93" i="36"/>
  <c r="EP93" i="36" s="1"/>
  <c r="DD93" i="36"/>
  <c r="EQ93" i="36" s="1"/>
  <c r="DE93" i="36"/>
  <c r="DF93" i="36"/>
  <c r="ES93" i="36" s="1"/>
  <c r="DG93" i="36"/>
  <c r="DH93" i="36"/>
  <c r="DI93" i="36"/>
  <c r="DJ93" i="36"/>
  <c r="DK93" i="36"/>
  <c r="DL93" i="36"/>
  <c r="DM93" i="36"/>
  <c r="DN93" i="36"/>
  <c r="DO93" i="36"/>
  <c r="DP93" i="36"/>
  <c r="DQ93" i="36"/>
  <c r="DR93" i="36"/>
  <c r="CG94" i="36"/>
  <c r="DT94" i="36" s="1"/>
  <c r="CK94" i="36"/>
  <c r="DX94" i="36" s="1"/>
  <c r="CL94" i="36"/>
  <c r="DY94" i="36" s="1"/>
  <c r="CM94" i="36"/>
  <c r="DZ94" i="36" s="1"/>
  <c r="CN94" i="36"/>
  <c r="EA94" i="36" s="1"/>
  <c r="CO94" i="36"/>
  <c r="EB94" i="36" s="1"/>
  <c r="CP94" i="36"/>
  <c r="EC94" i="36" s="1"/>
  <c r="CQ94" i="36"/>
  <c r="ED94" i="36" s="1"/>
  <c r="CR94" i="36"/>
  <c r="EE94" i="36" s="1"/>
  <c r="CS94" i="36"/>
  <c r="EF94" i="36" s="1"/>
  <c r="CT94" i="36"/>
  <c r="CU94" i="36"/>
  <c r="EH94" i="36" s="1"/>
  <c r="CV94" i="36"/>
  <c r="EI94" i="36" s="1"/>
  <c r="CW94" i="36"/>
  <c r="EJ94" i="36" s="1"/>
  <c r="CX94" i="36"/>
  <c r="EK94" i="36" s="1"/>
  <c r="CY94" i="36"/>
  <c r="EL94" i="36" s="1"/>
  <c r="CZ94" i="36"/>
  <c r="EM94" i="36" s="1"/>
  <c r="DA94" i="36"/>
  <c r="DB94" i="36"/>
  <c r="EO94" i="36" s="1"/>
  <c r="DC94" i="36"/>
  <c r="EP94" i="36" s="1"/>
  <c r="DD94" i="36"/>
  <c r="EQ94" i="36" s="1"/>
  <c r="DE94" i="36"/>
  <c r="ER94" i="36" s="1"/>
  <c r="DF94" i="36"/>
  <c r="ES94" i="36" s="1"/>
  <c r="DG94" i="36"/>
  <c r="DH94" i="36"/>
  <c r="DI94" i="36"/>
  <c r="DJ94" i="36"/>
  <c r="DK94" i="36"/>
  <c r="DL94" i="36"/>
  <c r="DM94" i="36"/>
  <c r="DN94" i="36"/>
  <c r="DO94" i="36"/>
  <c r="DP94" i="36"/>
  <c r="DQ94" i="36"/>
  <c r="DR94" i="36"/>
  <c r="CG95" i="36"/>
  <c r="DT95" i="36" s="1"/>
  <c r="CK95" i="36"/>
  <c r="DX95" i="36" s="1"/>
  <c r="CL95" i="36"/>
  <c r="DY95" i="36" s="1"/>
  <c r="CM95" i="36"/>
  <c r="DZ95" i="36" s="1"/>
  <c r="CN95" i="36"/>
  <c r="EA95" i="36" s="1"/>
  <c r="CO95" i="36"/>
  <c r="EB95" i="36" s="1"/>
  <c r="CP95" i="36"/>
  <c r="EC95" i="36" s="1"/>
  <c r="CQ95" i="36"/>
  <c r="ED95" i="36" s="1"/>
  <c r="CR95" i="36"/>
  <c r="EE95" i="36" s="1"/>
  <c r="CS95" i="36"/>
  <c r="EF95" i="36" s="1"/>
  <c r="CT95" i="36"/>
  <c r="EG95" i="36" s="1"/>
  <c r="CU95" i="36"/>
  <c r="EH95" i="36" s="1"/>
  <c r="CV95" i="36"/>
  <c r="EI95" i="36" s="1"/>
  <c r="CW95" i="36"/>
  <c r="EJ95" i="36" s="1"/>
  <c r="CX95" i="36"/>
  <c r="EK95" i="36" s="1"/>
  <c r="CY95" i="36"/>
  <c r="CZ95" i="36"/>
  <c r="EM95" i="36" s="1"/>
  <c r="DA95" i="36"/>
  <c r="EN95" i="36" s="1"/>
  <c r="DB95" i="36"/>
  <c r="EO95" i="36" s="1"/>
  <c r="DC95" i="36"/>
  <c r="EP95" i="36" s="1"/>
  <c r="DD95" i="36"/>
  <c r="EQ95" i="36" s="1"/>
  <c r="DE95" i="36"/>
  <c r="ER95" i="36" s="1"/>
  <c r="DF95" i="36"/>
  <c r="ES95" i="36" s="1"/>
  <c r="DG95" i="36"/>
  <c r="DH95" i="36"/>
  <c r="DI95" i="36"/>
  <c r="DJ95" i="36"/>
  <c r="DK95" i="36"/>
  <c r="DL95" i="36"/>
  <c r="DM95" i="36"/>
  <c r="DN95" i="36"/>
  <c r="DO95" i="36"/>
  <c r="DP95" i="36"/>
  <c r="DQ95" i="36"/>
  <c r="DR95" i="36"/>
  <c r="CG96" i="36"/>
  <c r="DT96" i="36" s="1"/>
  <c r="CK96" i="36"/>
  <c r="DX96" i="36" s="1"/>
  <c r="CL96" i="36"/>
  <c r="DY96" i="36" s="1"/>
  <c r="CM96" i="36"/>
  <c r="DZ96" i="36" s="1"/>
  <c r="CN96" i="36"/>
  <c r="EA96" i="36" s="1"/>
  <c r="CO96" i="36"/>
  <c r="EB96" i="36" s="1"/>
  <c r="CP96" i="36"/>
  <c r="EC96" i="36" s="1"/>
  <c r="CQ96" i="36"/>
  <c r="ED96" i="36" s="1"/>
  <c r="CR96" i="36"/>
  <c r="EE96" i="36" s="1"/>
  <c r="CS96" i="36"/>
  <c r="EF96" i="36" s="1"/>
  <c r="CT96" i="36"/>
  <c r="EG96" i="36" s="1"/>
  <c r="CU96" i="36"/>
  <c r="EH96" i="36" s="1"/>
  <c r="CV96" i="36"/>
  <c r="EI96" i="36" s="1"/>
  <c r="CW96" i="36"/>
  <c r="EJ96" i="36" s="1"/>
  <c r="CX96" i="36"/>
  <c r="EK96" i="36" s="1"/>
  <c r="CY96" i="36"/>
  <c r="EL96" i="36" s="1"/>
  <c r="CZ96" i="36"/>
  <c r="EM96" i="36" s="1"/>
  <c r="DA96" i="36"/>
  <c r="EN96" i="36" s="1"/>
  <c r="DB96" i="36"/>
  <c r="EO96" i="36" s="1"/>
  <c r="DC96" i="36"/>
  <c r="EP96" i="36" s="1"/>
  <c r="DD96" i="36"/>
  <c r="EQ96" i="36" s="1"/>
  <c r="DE96" i="36"/>
  <c r="ER96" i="36" s="1"/>
  <c r="DF96" i="36"/>
  <c r="ES96" i="36" s="1"/>
  <c r="DG96" i="36"/>
  <c r="DH96" i="36"/>
  <c r="DI96" i="36"/>
  <c r="DJ96" i="36"/>
  <c r="DK96" i="36"/>
  <c r="DL96" i="36"/>
  <c r="DM96" i="36"/>
  <c r="DN96" i="36"/>
  <c r="DO96" i="36"/>
  <c r="DP96" i="36"/>
  <c r="DQ96" i="36"/>
  <c r="DR96" i="36"/>
  <c r="CG97" i="36"/>
  <c r="DT97" i="36" s="1"/>
  <c r="CK97" i="36"/>
  <c r="CL97" i="36"/>
  <c r="DY97" i="36" s="1"/>
  <c r="CM97" i="36"/>
  <c r="DZ97" i="36" s="1"/>
  <c r="CN97" i="36"/>
  <c r="EA97" i="36" s="1"/>
  <c r="CO97" i="36"/>
  <c r="EB97" i="36" s="1"/>
  <c r="CP97" i="36"/>
  <c r="EC97" i="36" s="1"/>
  <c r="CQ97" i="36"/>
  <c r="ED97" i="36" s="1"/>
  <c r="CR97" i="36"/>
  <c r="EE97" i="36" s="1"/>
  <c r="CS97" i="36"/>
  <c r="EF97" i="36" s="1"/>
  <c r="CT97" i="36"/>
  <c r="EG97" i="36" s="1"/>
  <c r="CU97" i="36"/>
  <c r="EH97" i="36" s="1"/>
  <c r="CV97" i="36"/>
  <c r="EI97" i="36" s="1"/>
  <c r="CW97" i="36"/>
  <c r="EJ97" i="36" s="1"/>
  <c r="CX97" i="36"/>
  <c r="EK97" i="36" s="1"/>
  <c r="CY97" i="36"/>
  <c r="EL97" i="36" s="1"/>
  <c r="CZ97" i="36"/>
  <c r="EM97" i="36" s="1"/>
  <c r="DA97" i="36"/>
  <c r="EN97" i="36" s="1"/>
  <c r="DB97" i="36"/>
  <c r="EO97" i="36" s="1"/>
  <c r="DC97" i="36"/>
  <c r="EP97" i="36" s="1"/>
  <c r="DD97" i="36"/>
  <c r="EQ97" i="36" s="1"/>
  <c r="DE97" i="36"/>
  <c r="ER97" i="36" s="1"/>
  <c r="DF97" i="36"/>
  <c r="ES97" i="36" s="1"/>
  <c r="DG97" i="36"/>
  <c r="DH97" i="36"/>
  <c r="DI97" i="36"/>
  <c r="DJ97" i="36"/>
  <c r="DK97" i="36"/>
  <c r="DL97" i="36"/>
  <c r="DM97" i="36"/>
  <c r="DN97" i="36"/>
  <c r="DO97" i="36"/>
  <c r="DP97" i="36"/>
  <c r="DQ97" i="36"/>
  <c r="DR97" i="36"/>
  <c r="CG98" i="36"/>
  <c r="DT98" i="36" s="1"/>
  <c r="CK98" i="36"/>
  <c r="DX98" i="36" s="1"/>
  <c r="CL98" i="36"/>
  <c r="DY98" i="36" s="1"/>
  <c r="CM98" i="36"/>
  <c r="DZ98" i="36" s="1"/>
  <c r="CN98" i="36"/>
  <c r="EA98" i="36" s="1"/>
  <c r="CO98" i="36"/>
  <c r="EB98" i="36" s="1"/>
  <c r="CP98" i="36"/>
  <c r="EC98" i="36" s="1"/>
  <c r="CQ98" i="36"/>
  <c r="ED98" i="36" s="1"/>
  <c r="CR98" i="36"/>
  <c r="EE98" i="36" s="1"/>
  <c r="CS98" i="36"/>
  <c r="EF98" i="36" s="1"/>
  <c r="CT98" i="36"/>
  <c r="EG98" i="36" s="1"/>
  <c r="CU98" i="36"/>
  <c r="EH98" i="36" s="1"/>
  <c r="CV98" i="36"/>
  <c r="EI98" i="36" s="1"/>
  <c r="CW98" i="36"/>
  <c r="EJ98" i="36" s="1"/>
  <c r="CX98" i="36"/>
  <c r="EK98" i="36" s="1"/>
  <c r="CY98" i="36"/>
  <c r="EL98" i="36" s="1"/>
  <c r="CZ98" i="36"/>
  <c r="EM98" i="36" s="1"/>
  <c r="DA98" i="36"/>
  <c r="EN98" i="36" s="1"/>
  <c r="DB98" i="36"/>
  <c r="EO98" i="36" s="1"/>
  <c r="DC98" i="36"/>
  <c r="EP98" i="36" s="1"/>
  <c r="DD98" i="36"/>
  <c r="EQ98" i="36" s="1"/>
  <c r="DE98" i="36"/>
  <c r="ER98" i="36" s="1"/>
  <c r="DF98" i="36"/>
  <c r="DG98" i="36"/>
  <c r="DH98" i="36"/>
  <c r="DI98" i="36"/>
  <c r="DJ98" i="36"/>
  <c r="DK98" i="36"/>
  <c r="DL98" i="36"/>
  <c r="DM98" i="36"/>
  <c r="DN98" i="36"/>
  <c r="DO98" i="36"/>
  <c r="DP98" i="36"/>
  <c r="DQ98" i="36"/>
  <c r="DR98" i="36"/>
  <c r="CG99" i="36"/>
  <c r="DT99" i="36" s="1"/>
  <c r="CK99" i="36"/>
  <c r="DX99" i="36" s="1"/>
  <c r="CL99" i="36"/>
  <c r="DY99" i="36" s="1"/>
  <c r="CM99" i="36"/>
  <c r="DZ99" i="36" s="1"/>
  <c r="CN99" i="36"/>
  <c r="EA99" i="36" s="1"/>
  <c r="CO99" i="36"/>
  <c r="EB99" i="36" s="1"/>
  <c r="CP99" i="36"/>
  <c r="EC99" i="36" s="1"/>
  <c r="CQ99" i="36"/>
  <c r="ED99" i="36" s="1"/>
  <c r="CR99" i="36"/>
  <c r="EE99" i="36" s="1"/>
  <c r="CS99" i="36"/>
  <c r="EF99" i="36" s="1"/>
  <c r="CT99" i="36"/>
  <c r="CU99" i="36"/>
  <c r="EH99" i="36" s="1"/>
  <c r="CV99" i="36"/>
  <c r="EI99" i="36" s="1"/>
  <c r="CW99" i="36"/>
  <c r="EJ99" i="36" s="1"/>
  <c r="CX99" i="36"/>
  <c r="EK99" i="36" s="1"/>
  <c r="CY99" i="36"/>
  <c r="EL99" i="36" s="1"/>
  <c r="CZ99" i="36"/>
  <c r="EM99" i="36" s="1"/>
  <c r="DA99" i="36"/>
  <c r="EN99" i="36" s="1"/>
  <c r="DB99" i="36"/>
  <c r="EO99" i="36" s="1"/>
  <c r="DC99" i="36"/>
  <c r="DD99" i="36"/>
  <c r="EQ99" i="36" s="1"/>
  <c r="DE99" i="36"/>
  <c r="ER99" i="36" s="1"/>
  <c r="DF99" i="36"/>
  <c r="ES99" i="36" s="1"/>
  <c r="DG99" i="36"/>
  <c r="DH99" i="36"/>
  <c r="DI99" i="36"/>
  <c r="DJ99" i="36"/>
  <c r="DK99" i="36"/>
  <c r="DL99" i="36"/>
  <c r="DM99" i="36"/>
  <c r="DN99" i="36"/>
  <c r="DO99" i="36"/>
  <c r="DP99" i="36"/>
  <c r="DQ99" i="36"/>
  <c r="DR99" i="36"/>
  <c r="CG100" i="36"/>
  <c r="DT100" i="36" s="1"/>
  <c r="CK100" i="36"/>
  <c r="DX100" i="36" s="1"/>
  <c r="CL100" i="36"/>
  <c r="DY100" i="36" s="1"/>
  <c r="CM100" i="36"/>
  <c r="DZ100" i="36" s="1"/>
  <c r="CN100" i="36"/>
  <c r="EA100" i="36" s="1"/>
  <c r="CO100" i="36"/>
  <c r="EB100" i="36" s="1"/>
  <c r="CP100" i="36"/>
  <c r="EC100" i="36" s="1"/>
  <c r="CQ100" i="36"/>
  <c r="ED100" i="36" s="1"/>
  <c r="CR100" i="36"/>
  <c r="EE100" i="36" s="1"/>
  <c r="CS100" i="36"/>
  <c r="EF100" i="36" s="1"/>
  <c r="CT100" i="36"/>
  <c r="EG100" i="36" s="1"/>
  <c r="CU100" i="36"/>
  <c r="EH100" i="36" s="1"/>
  <c r="CV100" i="36"/>
  <c r="EI100" i="36" s="1"/>
  <c r="CW100" i="36"/>
  <c r="EJ100" i="36" s="1"/>
  <c r="CX100" i="36"/>
  <c r="EK100" i="36" s="1"/>
  <c r="CY100" i="36"/>
  <c r="EL100" i="36" s="1"/>
  <c r="CZ100" i="36"/>
  <c r="DA100" i="36"/>
  <c r="EN100" i="36" s="1"/>
  <c r="DB100" i="36"/>
  <c r="EO100" i="36" s="1"/>
  <c r="DC100" i="36"/>
  <c r="EP100" i="36" s="1"/>
  <c r="DD100" i="36"/>
  <c r="EQ100" i="36" s="1"/>
  <c r="DE100" i="36"/>
  <c r="ER100" i="36" s="1"/>
  <c r="DF100" i="36"/>
  <c r="ES100" i="36" s="1"/>
  <c r="DG100" i="36"/>
  <c r="DH100" i="36"/>
  <c r="DI100" i="36"/>
  <c r="DJ100" i="36"/>
  <c r="DK100" i="36"/>
  <c r="DL100" i="36"/>
  <c r="DM100" i="36"/>
  <c r="DN100" i="36"/>
  <c r="DO100" i="36"/>
  <c r="DP100" i="36"/>
  <c r="DQ100" i="36"/>
  <c r="DR100" i="36"/>
  <c r="CG101" i="36"/>
  <c r="DT101" i="36" s="1"/>
  <c r="CK101" i="36"/>
  <c r="DX101" i="36" s="1"/>
  <c r="CL101" i="36"/>
  <c r="DY101" i="36" s="1"/>
  <c r="CM101" i="36"/>
  <c r="DZ101" i="36" s="1"/>
  <c r="CN101" i="36"/>
  <c r="EA101" i="36" s="1"/>
  <c r="CO101" i="36"/>
  <c r="EB101" i="36" s="1"/>
  <c r="CP101" i="36"/>
  <c r="EC101" i="36" s="1"/>
  <c r="CQ101" i="36"/>
  <c r="ED101" i="36" s="1"/>
  <c r="CR101" i="36"/>
  <c r="EE101" i="36" s="1"/>
  <c r="CS101" i="36"/>
  <c r="EF101" i="36" s="1"/>
  <c r="CT101" i="36"/>
  <c r="EG101" i="36" s="1"/>
  <c r="CU101" i="36"/>
  <c r="EH101" i="36" s="1"/>
  <c r="CV101" i="36"/>
  <c r="EI101" i="36" s="1"/>
  <c r="CW101" i="36"/>
  <c r="EJ101" i="36" s="1"/>
  <c r="CX101" i="36"/>
  <c r="EK101" i="36" s="1"/>
  <c r="CY101" i="36"/>
  <c r="EL101" i="36" s="1"/>
  <c r="CZ101" i="36"/>
  <c r="EM101" i="36" s="1"/>
  <c r="DA101" i="36"/>
  <c r="EN101" i="36" s="1"/>
  <c r="DB101" i="36"/>
  <c r="EO101" i="36" s="1"/>
  <c r="DC101" i="36"/>
  <c r="EP101" i="36" s="1"/>
  <c r="DD101" i="36"/>
  <c r="EQ101" i="36" s="1"/>
  <c r="DE101" i="36"/>
  <c r="ER101" i="36" s="1"/>
  <c r="DF101" i="36"/>
  <c r="ES101" i="36" s="1"/>
  <c r="DG101" i="36"/>
  <c r="DH101" i="36"/>
  <c r="DI101" i="36"/>
  <c r="DJ101" i="36"/>
  <c r="DK101" i="36"/>
  <c r="DL101" i="36"/>
  <c r="DM101" i="36"/>
  <c r="DN101" i="36"/>
  <c r="DO101" i="36"/>
  <c r="DP101" i="36"/>
  <c r="DQ101" i="36"/>
  <c r="DR101" i="36"/>
  <c r="CG102" i="36"/>
  <c r="DT102" i="36" s="1"/>
  <c r="CK102" i="36"/>
  <c r="DX102" i="36" s="1"/>
  <c r="CL102" i="36"/>
  <c r="DY102" i="36" s="1"/>
  <c r="CM102" i="36"/>
  <c r="DZ102" i="36" s="1"/>
  <c r="CN102" i="36"/>
  <c r="EA102" i="36" s="1"/>
  <c r="CO102" i="36"/>
  <c r="EB102" i="36" s="1"/>
  <c r="CP102" i="36"/>
  <c r="EC102" i="36" s="1"/>
  <c r="CQ102" i="36"/>
  <c r="ED102" i="36" s="1"/>
  <c r="CR102" i="36"/>
  <c r="EE102" i="36" s="1"/>
  <c r="CS102" i="36"/>
  <c r="EF102" i="36" s="1"/>
  <c r="CT102" i="36"/>
  <c r="EG102" i="36" s="1"/>
  <c r="CU102" i="36"/>
  <c r="EH102" i="36" s="1"/>
  <c r="CV102" i="36"/>
  <c r="EI102" i="36" s="1"/>
  <c r="CW102" i="36"/>
  <c r="EJ102" i="36" s="1"/>
  <c r="CX102" i="36"/>
  <c r="EK102" i="36" s="1"/>
  <c r="CY102" i="36"/>
  <c r="EL102" i="36" s="1"/>
  <c r="CZ102" i="36"/>
  <c r="EM102" i="36" s="1"/>
  <c r="DA102" i="36"/>
  <c r="EN102" i="36" s="1"/>
  <c r="DB102" i="36"/>
  <c r="EO102" i="36" s="1"/>
  <c r="DC102" i="36"/>
  <c r="EP102" i="36" s="1"/>
  <c r="DD102" i="36"/>
  <c r="EQ102" i="36" s="1"/>
  <c r="DE102" i="36"/>
  <c r="ER102" i="36" s="1"/>
  <c r="DF102" i="36"/>
  <c r="ES102" i="36" s="1"/>
  <c r="DG102" i="36"/>
  <c r="DH102" i="36"/>
  <c r="DI102" i="36"/>
  <c r="DJ102" i="36"/>
  <c r="DK102" i="36"/>
  <c r="DL102" i="36"/>
  <c r="DM102" i="36"/>
  <c r="DN102" i="36"/>
  <c r="DO102" i="36"/>
  <c r="DP102" i="36"/>
  <c r="DQ102" i="36"/>
  <c r="DR102" i="36"/>
  <c r="CG103" i="36"/>
  <c r="DT103" i="36" s="1"/>
  <c r="CK103" i="36"/>
  <c r="DX103" i="36" s="1"/>
  <c r="CL103" i="36"/>
  <c r="DY103" i="36" s="1"/>
  <c r="CM103" i="36"/>
  <c r="DZ103" i="36" s="1"/>
  <c r="CN103" i="36"/>
  <c r="EA103" i="36" s="1"/>
  <c r="CO103" i="36"/>
  <c r="EB103" i="36" s="1"/>
  <c r="CP103" i="36"/>
  <c r="EC103" i="36" s="1"/>
  <c r="CQ103" i="36"/>
  <c r="CR103" i="36"/>
  <c r="EE103" i="36" s="1"/>
  <c r="CS103" i="36"/>
  <c r="EF103" i="36" s="1"/>
  <c r="CT103" i="36"/>
  <c r="EG103" i="36" s="1"/>
  <c r="CU103" i="36"/>
  <c r="EH103" i="36" s="1"/>
  <c r="CV103" i="36"/>
  <c r="EI103" i="36" s="1"/>
  <c r="CW103" i="36"/>
  <c r="EJ103" i="36" s="1"/>
  <c r="CX103" i="36"/>
  <c r="EK103" i="36" s="1"/>
  <c r="CY103" i="36"/>
  <c r="CZ103" i="36"/>
  <c r="EM103" i="36" s="1"/>
  <c r="DA103" i="36"/>
  <c r="EN103" i="36" s="1"/>
  <c r="DB103" i="36"/>
  <c r="EO103" i="36" s="1"/>
  <c r="DC103" i="36"/>
  <c r="EP103" i="36" s="1"/>
  <c r="DD103" i="36"/>
  <c r="EQ103" i="36" s="1"/>
  <c r="DE103" i="36"/>
  <c r="ER103" i="36" s="1"/>
  <c r="DF103" i="36"/>
  <c r="ES103" i="36" s="1"/>
  <c r="DG103" i="36"/>
  <c r="DH103" i="36"/>
  <c r="DI103" i="36"/>
  <c r="DJ103" i="36"/>
  <c r="DK103" i="36"/>
  <c r="DL103" i="36"/>
  <c r="DM103" i="36"/>
  <c r="DN103" i="36"/>
  <c r="DO103" i="36"/>
  <c r="DP103" i="36"/>
  <c r="DQ103" i="36"/>
  <c r="DR103" i="36"/>
  <c r="CG104" i="36"/>
  <c r="DT104" i="36" s="1"/>
  <c r="CK104" i="36"/>
  <c r="DX104" i="36" s="1"/>
  <c r="CL104" i="36"/>
  <c r="DY104" i="36" s="1"/>
  <c r="CM104" i="36"/>
  <c r="DZ104" i="36" s="1"/>
  <c r="CN104" i="36"/>
  <c r="EA104" i="36" s="1"/>
  <c r="CO104" i="36"/>
  <c r="EB104" i="36" s="1"/>
  <c r="CP104" i="36"/>
  <c r="EC104" i="36" s="1"/>
  <c r="CQ104" i="36"/>
  <c r="ED104" i="36" s="1"/>
  <c r="CR104" i="36"/>
  <c r="EE104" i="36" s="1"/>
  <c r="CS104" i="36"/>
  <c r="EF104" i="36" s="1"/>
  <c r="CT104" i="36"/>
  <c r="EG104" i="36" s="1"/>
  <c r="CU104" i="36"/>
  <c r="EH104" i="36" s="1"/>
  <c r="CV104" i="36"/>
  <c r="EI104" i="36" s="1"/>
  <c r="CW104" i="36"/>
  <c r="EJ104" i="36" s="1"/>
  <c r="CX104" i="36"/>
  <c r="EK104" i="36" s="1"/>
  <c r="CY104" i="36"/>
  <c r="EL104" i="36" s="1"/>
  <c r="CZ104" i="36"/>
  <c r="EM104" i="36" s="1"/>
  <c r="DA104" i="36"/>
  <c r="EN104" i="36" s="1"/>
  <c r="DB104" i="36"/>
  <c r="EO104" i="36" s="1"/>
  <c r="DC104" i="36"/>
  <c r="EP104" i="36" s="1"/>
  <c r="DD104" i="36"/>
  <c r="DE104" i="36"/>
  <c r="ER104" i="36" s="1"/>
  <c r="DF104" i="36"/>
  <c r="ES104" i="36" s="1"/>
  <c r="DG104" i="36"/>
  <c r="DH104" i="36"/>
  <c r="DI104" i="36"/>
  <c r="DJ104" i="36"/>
  <c r="DK104" i="36"/>
  <c r="DL104" i="36"/>
  <c r="DM104" i="36"/>
  <c r="DN104" i="36"/>
  <c r="DO104" i="36"/>
  <c r="DP104" i="36"/>
  <c r="DQ104" i="36"/>
  <c r="DR104" i="36"/>
  <c r="CG105" i="36"/>
  <c r="DT105" i="36" s="1"/>
  <c r="CK105" i="36"/>
  <c r="DX105" i="36" s="1"/>
  <c r="CL105" i="36"/>
  <c r="DY105" i="36" s="1"/>
  <c r="CM105" i="36"/>
  <c r="DZ105" i="36" s="1"/>
  <c r="CN105" i="36"/>
  <c r="EA105" i="36" s="1"/>
  <c r="CO105" i="36"/>
  <c r="EB105" i="36" s="1"/>
  <c r="CP105" i="36"/>
  <c r="EC105" i="36" s="1"/>
  <c r="CQ105" i="36"/>
  <c r="ED105" i="36" s="1"/>
  <c r="CR105" i="36"/>
  <c r="EE105" i="36" s="1"/>
  <c r="CS105" i="36"/>
  <c r="EF105" i="36" s="1"/>
  <c r="CT105" i="36"/>
  <c r="EG105" i="36" s="1"/>
  <c r="CU105" i="36"/>
  <c r="EH105" i="36" s="1"/>
  <c r="CV105" i="36"/>
  <c r="EI105" i="36" s="1"/>
  <c r="CW105" i="36"/>
  <c r="EJ105" i="36" s="1"/>
  <c r="CX105" i="36"/>
  <c r="EK105" i="36" s="1"/>
  <c r="CY105" i="36"/>
  <c r="EL105" i="36" s="1"/>
  <c r="CZ105" i="36"/>
  <c r="EM105" i="36" s="1"/>
  <c r="DA105" i="36"/>
  <c r="EN105" i="36" s="1"/>
  <c r="DB105" i="36"/>
  <c r="EO105" i="36" s="1"/>
  <c r="DC105" i="36"/>
  <c r="EP105" i="36" s="1"/>
  <c r="DD105" i="36"/>
  <c r="EQ105" i="36" s="1"/>
  <c r="DE105" i="36"/>
  <c r="ER105" i="36" s="1"/>
  <c r="DF105" i="36"/>
  <c r="ES105" i="36" s="1"/>
  <c r="DG105" i="36"/>
  <c r="DH105" i="36"/>
  <c r="DI105" i="36"/>
  <c r="DJ105" i="36"/>
  <c r="DK105" i="36"/>
  <c r="DL105" i="36"/>
  <c r="DM105" i="36"/>
  <c r="DN105" i="36"/>
  <c r="DO105" i="36"/>
  <c r="DP105" i="36"/>
  <c r="DQ105" i="36"/>
  <c r="DR105" i="36"/>
  <c r="CG106" i="36"/>
  <c r="DT106" i="36" s="1"/>
  <c r="CK106" i="36"/>
  <c r="DX106" i="36" s="1"/>
  <c r="CL106" i="36"/>
  <c r="DY106" i="36" s="1"/>
  <c r="CM106" i="36"/>
  <c r="DZ106" i="36" s="1"/>
  <c r="CN106" i="36"/>
  <c r="EA106" i="36" s="1"/>
  <c r="CO106" i="36"/>
  <c r="EB106" i="36" s="1"/>
  <c r="CP106" i="36"/>
  <c r="EC106" i="36" s="1"/>
  <c r="CQ106" i="36"/>
  <c r="ED106" i="36" s="1"/>
  <c r="CR106" i="36"/>
  <c r="EE106" i="36" s="1"/>
  <c r="CS106" i="36"/>
  <c r="EF106" i="36" s="1"/>
  <c r="CT106" i="36"/>
  <c r="EG106" i="36" s="1"/>
  <c r="CU106" i="36"/>
  <c r="EH106" i="36" s="1"/>
  <c r="CV106" i="36"/>
  <c r="EI106" i="36" s="1"/>
  <c r="CW106" i="36"/>
  <c r="EJ106" i="36" s="1"/>
  <c r="CX106" i="36"/>
  <c r="EK106" i="36" s="1"/>
  <c r="CY106" i="36"/>
  <c r="EL106" i="36" s="1"/>
  <c r="CZ106" i="36"/>
  <c r="EM106" i="36" s="1"/>
  <c r="DA106" i="36"/>
  <c r="EN106" i="36" s="1"/>
  <c r="DB106" i="36"/>
  <c r="EO106" i="36" s="1"/>
  <c r="DC106" i="36"/>
  <c r="EP106" i="36" s="1"/>
  <c r="DD106" i="36"/>
  <c r="EQ106" i="36" s="1"/>
  <c r="DE106" i="36"/>
  <c r="DF106" i="36"/>
  <c r="ES106" i="36" s="1"/>
  <c r="DG106" i="36"/>
  <c r="DH106" i="36"/>
  <c r="DI106" i="36"/>
  <c r="DJ106" i="36"/>
  <c r="DK106" i="36"/>
  <c r="DL106" i="36"/>
  <c r="DM106" i="36"/>
  <c r="DN106" i="36"/>
  <c r="DO106" i="36"/>
  <c r="DP106" i="36"/>
  <c r="DQ106" i="36"/>
  <c r="DR106" i="36"/>
  <c r="CG107" i="36"/>
  <c r="DT107" i="36" s="1"/>
  <c r="CK107" i="36"/>
  <c r="DX107" i="36" s="1"/>
  <c r="CL107" i="36"/>
  <c r="DY107" i="36" s="1"/>
  <c r="CM107" i="36"/>
  <c r="CN107" i="36"/>
  <c r="EA107" i="36" s="1"/>
  <c r="CO107" i="36"/>
  <c r="EB107" i="36" s="1"/>
  <c r="CP107" i="36"/>
  <c r="EC107" i="36" s="1"/>
  <c r="CQ107" i="36"/>
  <c r="ED107" i="36" s="1"/>
  <c r="CR107" i="36"/>
  <c r="EE107" i="36" s="1"/>
  <c r="CS107" i="36"/>
  <c r="EF107" i="36" s="1"/>
  <c r="CT107" i="36"/>
  <c r="EG107" i="36" s="1"/>
  <c r="CU107" i="36"/>
  <c r="EH107" i="36" s="1"/>
  <c r="CV107" i="36"/>
  <c r="EI107" i="36" s="1"/>
  <c r="CW107" i="36"/>
  <c r="EJ107" i="36" s="1"/>
  <c r="CX107" i="36"/>
  <c r="EK107" i="36" s="1"/>
  <c r="CY107" i="36"/>
  <c r="EL107" i="36" s="1"/>
  <c r="CZ107" i="36"/>
  <c r="EM107" i="36" s="1"/>
  <c r="DA107" i="36"/>
  <c r="EN107" i="36" s="1"/>
  <c r="DB107" i="36"/>
  <c r="EO107" i="36" s="1"/>
  <c r="DC107" i="36"/>
  <c r="DD107" i="36"/>
  <c r="EQ107" i="36" s="1"/>
  <c r="DE107" i="36"/>
  <c r="ER107" i="36" s="1"/>
  <c r="DF107" i="36"/>
  <c r="ES107" i="36" s="1"/>
  <c r="DG107" i="36"/>
  <c r="DH107" i="36"/>
  <c r="DI107" i="36"/>
  <c r="DJ107" i="36"/>
  <c r="DK107" i="36"/>
  <c r="DL107" i="36"/>
  <c r="DM107" i="36"/>
  <c r="DN107" i="36"/>
  <c r="DO107" i="36"/>
  <c r="DP107" i="36"/>
  <c r="DQ107" i="36"/>
  <c r="DR107" i="36"/>
  <c r="CG108" i="36"/>
  <c r="DT108" i="36" s="1"/>
  <c r="CK108" i="36"/>
  <c r="DX108" i="36" s="1"/>
  <c r="CL108" i="36"/>
  <c r="DY108" i="36" s="1"/>
  <c r="CM108" i="36"/>
  <c r="DZ108" i="36" s="1"/>
  <c r="CN108" i="36"/>
  <c r="EA108" i="36" s="1"/>
  <c r="CO108" i="36"/>
  <c r="EB108" i="36" s="1"/>
  <c r="CP108" i="36"/>
  <c r="EC108" i="36" s="1"/>
  <c r="CQ108" i="36"/>
  <c r="ED108" i="36" s="1"/>
  <c r="CR108" i="36"/>
  <c r="EE108" i="36" s="1"/>
  <c r="CS108" i="36"/>
  <c r="EF108" i="36" s="1"/>
  <c r="CT108" i="36"/>
  <c r="EG108" i="36" s="1"/>
  <c r="CU108" i="36"/>
  <c r="EH108" i="36" s="1"/>
  <c r="CV108" i="36"/>
  <c r="EI108" i="36" s="1"/>
  <c r="CW108" i="36"/>
  <c r="EJ108" i="36" s="1"/>
  <c r="CX108" i="36"/>
  <c r="EK108" i="36" s="1"/>
  <c r="CY108" i="36"/>
  <c r="EL108" i="36" s="1"/>
  <c r="CZ108" i="36"/>
  <c r="DA108" i="36"/>
  <c r="EN108" i="36" s="1"/>
  <c r="DB108" i="36"/>
  <c r="EO108" i="36" s="1"/>
  <c r="DC108" i="36"/>
  <c r="EP108" i="36" s="1"/>
  <c r="DD108" i="36"/>
  <c r="EQ108" i="36" s="1"/>
  <c r="DE108" i="36"/>
  <c r="ER108" i="36" s="1"/>
  <c r="DF108" i="36"/>
  <c r="ES108" i="36" s="1"/>
  <c r="DG108" i="36"/>
  <c r="DH108" i="36"/>
  <c r="DI108" i="36"/>
  <c r="DJ108" i="36"/>
  <c r="DK108" i="36"/>
  <c r="DL108" i="36"/>
  <c r="DM108" i="36"/>
  <c r="DN108" i="36"/>
  <c r="DO108" i="36"/>
  <c r="DP108" i="36"/>
  <c r="DQ108" i="36"/>
  <c r="DR108" i="36"/>
  <c r="CG109" i="36"/>
  <c r="DT109" i="36" s="1"/>
  <c r="CK109" i="36"/>
  <c r="DX109" i="36" s="1"/>
  <c r="CL109" i="36"/>
  <c r="DY109" i="36" s="1"/>
  <c r="CM109" i="36"/>
  <c r="DZ109" i="36" s="1"/>
  <c r="CN109" i="36"/>
  <c r="EA109" i="36" s="1"/>
  <c r="CO109" i="36"/>
  <c r="CP109" i="36"/>
  <c r="EC109" i="36" s="1"/>
  <c r="CQ109" i="36"/>
  <c r="ED109" i="36" s="1"/>
  <c r="CR109" i="36"/>
  <c r="EE109" i="36" s="1"/>
  <c r="CS109" i="36"/>
  <c r="EF109" i="36" s="1"/>
  <c r="CT109" i="36"/>
  <c r="EG109" i="36" s="1"/>
  <c r="CU109" i="36"/>
  <c r="EH109" i="36" s="1"/>
  <c r="CV109" i="36"/>
  <c r="CW109" i="36"/>
  <c r="EJ109" i="36" s="1"/>
  <c r="CX109" i="36"/>
  <c r="EK109" i="36" s="1"/>
  <c r="CY109" i="36"/>
  <c r="EL109" i="36" s="1"/>
  <c r="CZ109" i="36"/>
  <c r="EM109" i="36" s="1"/>
  <c r="DA109" i="36"/>
  <c r="EN109" i="36" s="1"/>
  <c r="DB109" i="36"/>
  <c r="EO109" i="36" s="1"/>
  <c r="DC109" i="36"/>
  <c r="EP109" i="36" s="1"/>
  <c r="DD109" i="36"/>
  <c r="EQ109" i="36" s="1"/>
  <c r="DE109" i="36"/>
  <c r="DF109" i="36"/>
  <c r="ES109" i="36" s="1"/>
  <c r="DG109" i="36"/>
  <c r="DH109" i="36"/>
  <c r="DI109" i="36"/>
  <c r="DJ109" i="36"/>
  <c r="DK109" i="36"/>
  <c r="DL109" i="36"/>
  <c r="DM109" i="36"/>
  <c r="DN109" i="36"/>
  <c r="DO109" i="36"/>
  <c r="DP109" i="36"/>
  <c r="DQ109" i="36"/>
  <c r="DR109" i="36"/>
  <c r="CG110" i="36"/>
  <c r="DT110" i="36" s="1"/>
  <c r="CK110" i="36"/>
  <c r="DX110" i="36" s="1"/>
  <c r="CL110" i="36"/>
  <c r="DY110" i="36" s="1"/>
  <c r="CM110" i="36"/>
  <c r="DZ110" i="36" s="1"/>
  <c r="CN110" i="36"/>
  <c r="EA110" i="36" s="1"/>
  <c r="CO110" i="36"/>
  <c r="EB110" i="36" s="1"/>
  <c r="CP110" i="36"/>
  <c r="EC110" i="36" s="1"/>
  <c r="CQ110" i="36"/>
  <c r="ED110" i="36" s="1"/>
  <c r="CR110" i="36"/>
  <c r="EE110" i="36" s="1"/>
  <c r="CS110" i="36"/>
  <c r="EF110" i="36" s="1"/>
  <c r="CT110" i="36"/>
  <c r="EG110" i="36" s="1"/>
  <c r="CU110" i="36"/>
  <c r="EH110" i="36" s="1"/>
  <c r="CV110" i="36"/>
  <c r="EI110" i="36" s="1"/>
  <c r="CW110" i="36"/>
  <c r="EJ110" i="36" s="1"/>
  <c r="CX110" i="36"/>
  <c r="EK110" i="36" s="1"/>
  <c r="CY110" i="36"/>
  <c r="EL110" i="36" s="1"/>
  <c r="CZ110" i="36"/>
  <c r="EM110" i="36" s="1"/>
  <c r="DA110" i="36"/>
  <c r="EN110" i="36" s="1"/>
  <c r="DB110" i="36"/>
  <c r="EO110" i="36" s="1"/>
  <c r="DC110" i="36"/>
  <c r="EP110" i="36" s="1"/>
  <c r="DD110" i="36"/>
  <c r="EQ110" i="36" s="1"/>
  <c r="DE110" i="36"/>
  <c r="ER110" i="36" s="1"/>
  <c r="DF110" i="36"/>
  <c r="ES110" i="36" s="1"/>
  <c r="DG110" i="36"/>
  <c r="DH110" i="36"/>
  <c r="DI110" i="36"/>
  <c r="DJ110" i="36"/>
  <c r="DK110" i="36"/>
  <c r="DL110" i="36"/>
  <c r="DM110" i="36"/>
  <c r="DN110" i="36"/>
  <c r="DO110" i="36"/>
  <c r="DP110" i="36"/>
  <c r="DQ110" i="36"/>
  <c r="DR110" i="36"/>
  <c r="CG111" i="36"/>
  <c r="DT111" i="36" s="1"/>
  <c r="CK111" i="36"/>
  <c r="DX111" i="36" s="1"/>
  <c r="CL111" i="36"/>
  <c r="DY111" i="36" s="1"/>
  <c r="CM111" i="36"/>
  <c r="DZ111" i="36" s="1"/>
  <c r="CN111" i="36"/>
  <c r="EA111" i="36" s="1"/>
  <c r="CO111" i="36"/>
  <c r="EB111" i="36" s="1"/>
  <c r="CP111" i="36"/>
  <c r="EC111" i="36" s="1"/>
  <c r="CQ111" i="36"/>
  <c r="CR111" i="36"/>
  <c r="EE111" i="36" s="1"/>
  <c r="CS111" i="36"/>
  <c r="EF111" i="36" s="1"/>
  <c r="CT111" i="36"/>
  <c r="EG111" i="36" s="1"/>
  <c r="CU111" i="36"/>
  <c r="EH111" i="36" s="1"/>
  <c r="CV111" i="36"/>
  <c r="EI111" i="36" s="1"/>
  <c r="CW111" i="36"/>
  <c r="EJ111" i="36" s="1"/>
  <c r="CX111" i="36"/>
  <c r="EK111" i="36" s="1"/>
  <c r="CY111" i="36"/>
  <c r="EL111" i="36" s="1"/>
  <c r="CZ111" i="36"/>
  <c r="EM111" i="36" s="1"/>
  <c r="DA111" i="36"/>
  <c r="EN111" i="36" s="1"/>
  <c r="DB111" i="36"/>
  <c r="EO111" i="36" s="1"/>
  <c r="DC111" i="36"/>
  <c r="EP111" i="36" s="1"/>
  <c r="DD111" i="36"/>
  <c r="EQ111" i="36" s="1"/>
  <c r="DE111" i="36"/>
  <c r="ER111" i="36" s="1"/>
  <c r="DF111" i="36"/>
  <c r="ES111" i="36" s="1"/>
  <c r="DG111" i="36"/>
  <c r="DH111" i="36"/>
  <c r="DI111" i="36"/>
  <c r="DJ111" i="36"/>
  <c r="DK111" i="36"/>
  <c r="DL111" i="36"/>
  <c r="DM111" i="36"/>
  <c r="DN111" i="36"/>
  <c r="DO111" i="36"/>
  <c r="DP111" i="36"/>
  <c r="DQ111" i="36"/>
  <c r="DR111" i="36"/>
  <c r="CG112" i="36"/>
  <c r="DT112" i="36" s="1"/>
  <c r="CK112" i="36"/>
  <c r="DX112" i="36" s="1"/>
  <c r="CL112" i="36"/>
  <c r="DY112" i="36" s="1"/>
  <c r="CM112" i="36"/>
  <c r="DZ112" i="36" s="1"/>
  <c r="CN112" i="36"/>
  <c r="EA112" i="36" s="1"/>
  <c r="CO112" i="36"/>
  <c r="EB112" i="36" s="1"/>
  <c r="CP112" i="36"/>
  <c r="EC112" i="36" s="1"/>
  <c r="CQ112" i="36"/>
  <c r="ED112" i="36" s="1"/>
  <c r="CR112" i="36"/>
  <c r="EE112" i="36" s="1"/>
  <c r="CS112" i="36"/>
  <c r="EF112" i="36" s="1"/>
  <c r="CT112" i="36"/>
  <c r="EG112" i="36" s="1"/>
  <c r="CU112" i="36"/>
  <c r="EH112" i="36" s="1"/>
  <c r="CV112" i="36"/>
  <c r="EI112" i="36" s="1"/>
  <c r="CW112" i="36"/>
  <c r="EJ112" i="36" s="1"/>
  <c r="CX112" i="36"/>
  <c r="EK112" i="36" s="1"/>
  <c r="CY112" i="36"/>
  <c r="EL112" i="36" s="1"/>
  <c r="CZ112" i="36"/>
  <c r="EM112" i="36" s="1"/>
  <c r="DA112" i="36"/>
  <c r="EN112" i="36" s="1"/>
  <c r="DB112" i="36"/>
  <c r="EO112" i="36" s="1"/>
  <c r="DC112" i="36"/>
  <c r="EP112" i="36" s="1"/>
  <c r="DD112" i="36"/>
  <c r="EQ112" i="36" s="1"/>
  <c r="DE112" i="36"/>
  <c r="ER112" i="36" s="1"/>
  <c r="DF112" i="36"/>
  <c r="ES112" i="36" s="1"/>
  <c r="DG112" i="36"/>
  <c r="DH112" i="36"/>
  <c r="DI112" i="36"/>
  <c r="DJ112" i="36"/>
  <c r="DK112" i="36"/>
  <c r="DL112" i="36"/>
  <c r="DM112" i="36"/>
  <c r="DN112" i="36"/>
  <c r="DO112" i="36"/>
  <c r="DP112" i="36"/>
  <c r="DQ112" i="36"/>
  <c r="DR112" i="36"/>
  <c r="CG113" i="36"/>
  <c r="DT113" i="36" s="1"/>
  <c r="CK113" i="36"/>
  <c r="DX113" i="36" s="1"/>
  <c r="CL113" i="36"/>
  <c r="DY113" i="36" s="1"/>
  <c r="CM113" i="36"/>
  <c r="DZ113" i="36" s="1"/>
  <c r="CN113" i="36"/>
  <c r="EA113" i="36" s="1"/>
  <c r="CO113" i="36"/>
  <c r="EB113" i="36" s="1"/>
  <c r="CP113" i="36"/>
  <c r="EC113" i="36" s="1"/>
  <c r="CQ113" i="36"/>
  <c r="ED113" i="36" s="1"/>
  <c r="CR113" i="36"/>
  <c r="EE113" i="36" s="1"/>
  <c r="CS113" i="36"/>
  <c r="CT113" i="36"/>
  <c r="EG113" i="36" s="1"/>
  <c r="CU113" i="36"/>
  <c r="EH113" i="36" s="1"/>
  <c r="CV113" i="36"/>
  <c r="EI113" i="36" s="1"/>
  <c r="CW113" i="36"/>
  <c r="EJ113" i="36" s="1"/>
  <c r="CX113" i="36"/>
  <c r="EK113" i="36" s="1"/>
  <c r="CY113" i="36"/>
  <c r="EL113" i="36" s="1"/>
  <c r="CZ113" i="36"/>
  <c r="EM113" i="36" s="1"/>
  <c r="DA113" i="36"/>
  <c r="EN113" i="36" s="1"/>
  <c r="DB113" i="36"/>
  <c r="EO113" i="36" s="1"/>
  <c r="DC113" i="36"/>
  <c r="EP113" i="36" s="1"/>
  <c r="DD113" i="36"/>
  <c r="EQ113" i="36" s="1"/>
  <c r="DE113" i="36"/>
  <c r="ER113" i="36" s="1"/>
  <c r="DF113" i="36"/>
  <c r="ES113" i="36" s="1"/>
  <c r="DG113" i="36"/>
  <c r="DH113" i="36"/>
  <c r="DI113" i="36"/>
  <c r="DJ113" i="36"/>
  <c r="DK113" i="36"/>
  <c r="DL113" i="36"/>
  <c r="DM113" i="36"/>
  <c r="DN113" i="36"/>
  <c r="DO113" i="36"/>
  <c r="DP113" i="36"/>
  <c r="DQ113" i="36"/>
  <c r="DR113" i="36"/>
  <c r="CG114" i="36"/>
  <c r="DT114" i="36" s="1"/>
  <c r="CK114" i="36"/>
  <c r="DX114" i="36" s="1"/>
  <c r="CL114" i="36"/>
  <c r="DY114" i="36" s="1"/>
  <c r="CM114" i="36"/>
  <c r="DZ114" i="36" s="1"/>
  <c r="CN114" i="36"/>
  <c r="EA114" i="36" s="1"/>
  <c r="CO114" i="36"/>
  <c r="EB114" i="36" s="1"/>
  <c r="CP114" i="36"/>
  <c r="EC114" i="36" s="1"/>
  <c r="CQ114" i="36"/>
  <c r="ED114" i="36" s="1"/>
  <c r="CR114" i="36"/>
  <c r="EE114" i="36" s="1"/>
  <c r="CS114" i="36"/>
  <c r="EF114" i="36" s="1"/>
  <c r="CT114" i="36"/>
  <c r="EG114" i="36" s="1"/>
  <c r="CU114" i="36"/>
  <c r="EH114" i="36" s="1"/>
  <c r="CV114" i="36"/>
  <c r="EI114" i="36" s="1"/>
  <c r="CW114" i="36"/>
  <c r="EJ114" i="36" s="1"/>
  <c r="CX114" i="36"/>
  <c r="EK114" i="36" s="1"/>
  <c r="CY114" i="36"/>
  <c r="EL114" i="36" s="1"/>
  <c r="CZ114" i="36"/>
  <c r="EM114" i="36" s="1"/>
  <c r="DA114" i="36"/>
  <c r="EN114" i="36" s="1"/>
  <c r="DB114" i="36"/>
  <c r="EO114" i="36" s="1"/>
  <c r="DC114" i="36"/>
  <c r="EP114" i="36" s="1"/>
  <c r="DD114" i="36"/>
  <c r="EQ114" i="36" s="1"/>
  <c r="DE114" i="36"/>
  <c r="ER114" i="36" s="1"/>
  <c r="DF114" i="36"/>
  <c r="ES114" i="36" s="1"/>
  <c r="DG114" i="36"/>
  <c r="DH114" i="36"/>
  <c r="DI114" i="36"/>
  <c r="DJ114" i="36"/>
  <c r="DK114" i="36"/>
  <c r="DL114" i="36"/>
  <c r="DM114" i="36"/>
  <c r="DN114" i="36"/>
  <c r="DO114" i="36"/>
  <c r="DP114" i="36"/>
  <c r="DQ114" i="36"/>
  <c r="DR114" i="36"/>
  <c r="CG115" i="36"/>
  <c r="DT115" i="36" s="1"/>
  <c r="CK115" i="36"/>
  <c r="DX115" i="36" s="1"/>
  <c r="CL115" i="36"/>
  <c r="DY115" i="36" s="1"/>
  <c r="CM115" i="36"/>
  <c r="DZ115" i="36" s="1"/>
  <c r="CN115" i="36"/>
  <c r="EA115" i="36" s="1"/>
  <c r="CO115" i="36"/>
  <c r="EB115" i="36" s="1"/>
  <c r="CP115" i="36"/>
  <c r="EC115" i="36" s="1"/>
  <c r="CQ115" i="36"/>
  <c r="ED115" i="36" s="1"/>
  <c r="CR115" i="36"/>
  <c r="EE115" i="36" s="1"/>
  <c r="CS115" i="36"/>
  <c r="EF115" i="36" s="1"/>
  <c r="CT115" i="36"/>
  <c r="EG115" i="36" s="1"/>
  <c r="CU115" i="36"/>
  <c r="EH115" i="36" s="1"/>
  <c r="CV115" i="36"/>
  <c r="EI115" i="36" s="1"/>
  <c r="CW115" i="36"/>
  <c r="EJ115" i="36" s="1"/>
  <c r="CX115" i="36"/>
  <c r="EK115" i="36" s="1"/>
  <c r="CY115" i="36"/>
  <c r="EL115" i="36" s="1"/>
  <c r="CZ115" i="36"/>
  <c r="EM115" i="36" s="1"/>
  <c r="DA115" i="36"/>
  <c r="EN115" i="36" s="1"/>
  <c r="DB115" i="36"/>
  <c r="EO115" i="36" s="1"/>
  <c r="DC115" i="36"/>
  <c r="EP115" i="36" s="1"/>
  <c r="DD115" i="36"/>
  <c r="EQ115" i="36" s="1"/>
  <c r="DE115" i="36"/>
  <c r="ER115" i="36" s="1"/>
  <c r="DF115" i="36"/>
  <c r="ES115" i="36" s="1"/>
  <c r="DG115" i="36"/>
  <c r="DH115" i="36"/>
  <c r="DI115" i="36"/>
  <c r="DJ115" i="36"/>
  <c r="DK115" i="36"/>
  <c r="DL115" i="36"/>
  <c r="DM115" i="36"/>
  <c r="DN115" i="36"/>
  <c r="DO115" i="36"/>
  <c r="DP115" i="36"/>
  <c r="DQ115" i="36"/>
  <c r="DR115" i="36"/>
  <c r="CG116" i="36"/>
  <c r="DT116" i="36" s="1"/>
  <c r="CK116" i="36"/>
  <c r="DX116" i="36" s="1"/>
  <c r="CL116" i="36"/>
  <c r="DY116" i="36" s="1"/>
  <c r="CM116" i="36"/>
  <c r="DZ116" i="36" s="1"/>
  <c r="CN116" i="36"/>
  <c r="EA116" i="36" s="1"/>
  <c r="CO116" i="36"/>
  <c r="EB116" i="36" s="1"/>
  <c r="CP116" i="36"/>
  <c r="EC116" i="36" s="1"/>
  <c r="CQ116" i="36"/>
  <c r="ED116" i="36" s="1"/>
  <c r="CR116" i="36"/>
  <c r="EE116" i="36" s="1"/>
  <c r="CS116" i="36"/>
  <c r="EF116" i="36" s="1"/>
  <c r="CT116" i="36"/>
  <c r="EG116" i="36" s="1"/>
  <c r="CU116" i="36"/>
  <c r="EH116" i="36" s="1"/>
  <c r="CV116" i="36"/>
  <c r="EI116" i="36" s="1"/>
  <c r="CW116" i="36"/>
  <c r="EJ116" i="36" s="1"/>
  <c r="CX116" i="36"/>
  <c r="EK116" i="36" s="1"/>
  <c r="CY116" i="36"/>
  <c r="CZ116" i="36"/>
  <c r="EM116" i="36" s="1"/>
  <c r="DA116" i="36"/>
  <c r="EN116" i="36" s="1"/>
  <c r="DB116" i="36"/>
  <c r="EO116" i="36" s="1"/>
  <c r="DC116" i="36"/>
  <c r="EP116" i="36" s="1"/>
  <c r="DD116" i="36"/>
  <c r="EQ116" i="36" s="1"/>
  <c r="DE116" i="36"/>
  <c r="ER116" i="36" s="1"/>
  <c r="DF116" i="36"/>
  <c r="ES116" i="36" s="1"/>
  <c r="DG116" i="36"/>
  <c r="DH116" i="36"/>
  <c r="DI116" i="36"/>
  <c r="DJ116" i="36"/>
  <c r="DK116" i="36"/>
  <c r="DL116" i="36"/>
  <c r="DM116" i="36"/>
  <c r="DN116" i="36"/>
  <c r="DO116" i="36"/>
  <c r="DP116" i="36"/>
  <c r="DQ116" i="36"/>
  <c r="DR116" i="36"/>
  <c r="CG117" i="36"/>
  <c r="DT117" i="36" s="1"/>
  <c r="CK117" i="36"/>
  <c r="DX117" i="36" s="1"/>
  <c r="CL117" i="36"/>
  <c r="DY117" i="36" s="1"/>
  <c r="CM117" i="36"/>
  <c r="DZ117" i="36" s="1"/>
  <c r="CN117" i="36"/>
  <c r="EA117" i="36" s="1"/>
  <c r="CO117" i="36"/>
  <c r="EB117" i="36" s="1"/>
  <c r="CP117" i="36"/>
  <c r="EC117" i="36" s="1"/>
  <c r="CQ117" i="36"/>
  <c r="ED117" i="36" s="1"/>
  <c r="CR117" i="36"/>
  <c r="EE117" i="36" s="1"/>
  <c r="CS117" i="36"/>
  <c r="EF117" i="36" s="1"/>
  <c r="CT117" i="36"/>
  <c r="EG117" i="36" s="1"/>
  <c r="CU117" i="36"/>
  <c r="EH117" i="36" s="1"/>
  <c r="CV117" i="36"/>
  <c r="EI117" i="36" s="1"/>
  <c r="CW117" i="36"/>
  <c r="EJ117" i="36" s="1"/>
  <c r="CX117" i="36"/>
  <c r="EK117" i="36" s="1"/>
  <c r="CY117" i="36"/>
  <c r="EL117" i="36" s="1"/>
  <c r="CZ117" i="36"/>
  <c r="EM117" i="36" s="1"/>
  <c r="DA117" i="36"/>
  <c r="EN117" i="36" s="1"/>
  <c r="DB117" i="36"/>
  <c r="EO117" i="36" s="1"/>
  <c r="DC117" i="36"/>
  <c r="EP117" i="36" s="1"/>
  <c r="DD117" i="36"/>
  <c r="EQ117" i="36" s="1"/>
  <c r="DE117" i="36"/>
  <c r="DF117" i="36"/>
  <c r="ES117" i="36" s="1"/>
  <c r="DG117" i="36"/>
  <c r="DH117" i="36"/>
  <c r="DI117" i="36"/>
  <c r="DJ117" i="36"/>
  <c r="DK117" i="36"/>
  <c r="DL117" i="36"/>
  <c r="DM117" i="36"/>
  <c r="DN117" i="36"/>
  <c r="DO117" i="36"/>
  <c r="DP117" i="36"/>
  <c r="DQ117" i="36"/>
  <c r="DR117" i="36"/>
  <c r="CG118" i="36"/>
  <c r="DT118" i="36" s="1"/>
  <c r="CK118" i="36"/>
  <c r="CL118" i="36"/>
  <c r="DY118" i="36" s="1"/>
  <c r="CM118" i="36"/>
  <c r="DZ118" i="36" s="1"/>
  <c r="CN118" i="36"/>
  <c r="EA118" i="36" s="1"/>
  <c r="CO118" i="36"/>
  <c r="EB118" i="36" s="1"/>
  <c r="CP118" i="36"/>
  <c r="EC118" i="36" s="1"/>
  <c r="CQ118" i="36"/>
  <c r="ED118" i="36" s="1"/>
  <c r="CR118" i="36"/>
  <c r="EE118" i="36" s="1"/>
  <c r="CS118" i="36"/>
  <c r="EF118" i="36" s="1"/>
  <c r="CT118" i="36"/>
  <c r="CU118" i="36"/>
  <c r="EH118" i="36" s="1"/>
  <c r="CV118" i="36"/>
  <c r="EI118" i="36" s="1"/>
  <c r="CW118" i="36"/>
  <c r="EJ118" i="36" s="1"/>
  <c r="CX118" i="36"/>
  <c r="EK118" i="36" s="1"/>
  <c r="CY118" i="36"/>
  <c r="EL118" i="36" s="1"/>
  <c r="CZ118" i="36"/>
  <c r="EM118" i="36" s="1"/>
  <c r="DA118" i="36"/>
  <c r="EN118" i="36" s="1"/>
  <c r="DB118" i="36"/>
  <c r="EO118" i="36" s="1"/>
  <c r="DC118" i="36"/>
  <c r="EP118" i="36" s="1"/>
  <c r="DD118" i="36"/>
  <c r="EQ118" i="36" s="1"/>
  <c r="DE118" i="36"/>
  <c r="ER118" i="36" s="1"/>
  <c r="DF118" i="36"/>
  <c r="ES118" i="36" s="1"/>
  <c r="DG118" i="36"/>
  <c r="DH118" i="36"/>
  <c r="DI118" i="36"/>
  <c r="DJ118" i="36"/>
  <c r="DK118" i="36"/>
  <c r="DL118" i="36"/>
  <c r="DM118" i="36"/>
  <c r="DN118" i="36"/>
  <c r="DO118" i="36"/>
  <c r="DP118" i="36"/>
  <c r="DQ118" i="36"/>
  <c r="DR118" i="36"/>
  <c r="CG119" i="36"/>
  <c r="DT119" i="36" s="1"/>
  <c r="CK119" i="36"/>
  <c r="DX119" i="36" s="1"/>
  <c r="CL119" i="36"/>
  <c r="DY119" i="36" s="1"/>
  <c r="CM119" i="36"/>
  <c r="DZ119" i="36" s="1"/>
  <c r="CN119" i="36"/>
  <c r="EA119" i="36" s="1"/>
  <c r="CO119" i="36"/>
  <c r="EB119" i="36" s="1"/>
  <c r="CP119" i="36"/>
  <c r="EC119" i="36" s="1"/>
  <c r="CQ119" i="36"/>
  <c r="ED119" i="36" s="1"/>
  <c r="CR119" i="36"/>
  <c r="EE119" i="36" s="1"/>
  <c r="CS119" i="36"/>
  <c r="EF119" i="36" s="1"/>
  <c r="CT119" i="36"/>
  <c r="EG119" i="36" s="1"/>
  <c r="CU119" i="36"/>
  <c r="EH119" i="36" s="1"/>
  <c r="CV119" i="36"/>
  <c r="EI119" i="36" s="1"/>
  <c r="CW119" i="36"/>
  <c r="EJ119" i="36" s="1"/>
  <c r="CX119" i="36"/>
  <c r="EK119" i="36" s="1"/>
  <c r="CY119" i="36"/>
  <c r="CZ119" i="36"/>
  <c r="EM119" i="36" s="1"/>
  <c r="DA119" i="36"/>
  <c r="EN119" i="36" s="1"/>
  <c r="DB119" i="36"/>
  <c r="EO119" i="36" s="1"/>
  <c r="DC119" i="36"/>
  <c r="EP119" i="36" s="1"/>
  <c r="DD119" i="36"/>
  <c r="EQ119" i="36" s="1"/>
  <c r="DE119" i="36"/>
  <c r="ER119" i="36" s="1"/>
  <c r="DF119" i="36"/>
  <c r="ES119" i="36" s="1"/>
  <c r="DG119" i="36"/>
  <c r="DH119" i="36"/>
  <c r="DI119" i="36"/>
  <c r="DJ119" i="36"/>
  <c r="DK119" i="36"/>
  <c r="DL119" i="36"/>
  <c r="DM119" i="36"/>
  <c r="DN119" i="36"/>
  <c r="DO119" i="36"/>
  <c r="DP119" i="36"/>
  <c r="DQ119" i="36"/>
  <c r="DR119" i="36"/>
  <c r="CG120" i="36"/>
  <c r="DT120" i="36" s="1"/>
  <c r="CK120" i="36"/>
  <c r="DX120" i="36" s="1"/>
  <c r="CL120" i="36"/>
  <c r="DY120" i="36" s="1"/>
  <c r="CM120" i="36"/>
  <c r="DZ120" i="36" s="1"/>
  <c r="CN120" i="36"/>
  <c r="CO120" i="36"/>
  <c r="EB120" i="36" s="1"/>
  <c r="CP120" i="36"/>
  <c r="EC120" i="36" s="1"/>
  <c r="CQ120" i="36"/>
  <c r="ED120" i="36" s="1"/>
  <c r="CR120" i="36"/>
  <c r="EE120" i="36" s="1"/>
  <c r="CS120" i="36"/>
  <c r="EF120" i="36" s="1"/>
  <c r="CT120" i="36"/>
  <c r="EG120" i="36" s="1"/>
  <c r="CU120" i="36"/>
  <c r="EH120" i="36" s="1"/>
  <c r="CV120" i="36"/>
  <c r="EI120" i="36" s="1"/>
  <c r="CW120" i="36"/>
  <c r="EJ120" i="36" s="1"/>
  <c r="CX120" i="36"/>
  <c r="EK120" i="36" s="1"/>
  <c r="CY120" i="36"/>
  <c r="EL120" i="36" s="1"/>
  <c r="CZ120" i="36"/>
  <c r="EM120" i="36" s="1"/>
  <c r="DA120" i="36"/>
  <c r="EN120" i="36" s="1"/>
  <c r="DB120" i="36"/>
  <c r="EO120" i="36" s="1"/>
  <c r="DC120" i="36"/>
  <c r="DD120" i="36"/>
  <c r="EQ120" i="36" s="1"/>
  <c r="DE120" i="36"/>
  <c r="ER120" i="36" s="1"/>
  <c r="DF120" i="36"/>
  <c r="ES120" i="36" s="1"/>
  <c r="DG120" i="36"/>
  <c r="DH120" i="36"/>
  <c r="DI120" i="36"/>
  <c r="DJ120" i="36"/>
  <c r="DK120" i="36"/>
  <c r="DL120" i="36"/>
  <c r="DM120" i="36"/>
  <c r="DN120" i="36"/>
  <c r="DO120" i="36"/>
  <c r="DP120" i="36"/>
  <c r="DQ120" i="36"/>
  <c r="DR120" i="36"/>
  <c r="CG121" i="36"/>
  <c r="DT121" i="36" s="1"/>
  <c r="CK121" i="36"/>
  <c r="CL121" i="36"/>
  <c r="DY121" i="36" s="1"/>
  <c r="CM121" i="36"/>
  <c r="DZ121" i="36" s="1"/>
  <c r="CN121" i="36"/>
  <c r="EA121" i="36" s="1"/>
  <c r="CO121" i="36"/>
  <c r="EB121" i="36" s="1"/>
  <c r="CP121" i="36"/>
  <c r="EC121" i="36" s="1"/>
  <c r="CQ121" i="36"/>
  <c r="ED121" i="36" s="1"/>
  <c r="CR121" i="36"/>
  <c r="EE121" i="36" s="1"/>
  <c r="CS121" i="36"/>
  <c r="CT121" i="36"/>
  <c r="EG121" i="36" s="1"/>
  <c r="CU121" i="36"/>
  <c r="EH121" i="36" s="1"/>
  <c r="CV121" i="36"/>
  <c r="EI121" i="36" s="1"/>
  <c r="CW121" i="36"/>
  <c r="EJ121" i="36" s="1"/>
  <c r="CX121" i="36"/>
  <c r="EK121" i="36" s="1"/>
  <c r="CY121" i="36"/>
  <c r="EL121" i="36" s="1"/>
  <c r="CZ121" i="36"/>
  <c r="EM121" i="36" s="1"/>
  <c r="DA121" i="36"/>
  <c r="EN121" i="36" s="1"/>
  <c r="DB121" i="36"/>
  <c r="EO121" i="36" s="1"/>
  <c r="DC121" i="36"/>
  <c r="EP121" i="36" s="1"/>
  <c r="DD121" i="36"/>
  <c r="EQ121" i="36" s="1"/>
  <c r="DE121" i="36"/>
  <c r="ER121" i="36" s="1"/>
  <c r="DF121" i="36"/>
  <c r="ES121" i="36" s="1"/>
  <c r="DG121" i="36"/>
  <c r="DH121" i="36"/>
  <c r="DI121" i="36"/>
  <c r="DJ121" i="36"/>
  <c r="DK121" i="36"/>
  <c r="DL121" i="36"/>
  <c r="DM121" i="36"/>
  <c r="DN121" i="36"/>
  <c r="DO121" i="36"/>
  <c r="DP121" i="36"/>
  <c r="DQ121" i="36"/>
  <c r="DR121" i="36"/>
  <c r="CG122" i="36"/>
  <c r="DT122" i="36" s="1"/>
  <c r="CK122" i="36"/>
  <c r="DX122" i="36" s="1"/>
  <c r="CL122" i="36"/>
  <c r="DY122" i="36" s="1"/>
  <c r="CM122" i="36"/>
  <c r="DZ122" i="36" s="1"/>
  <c r="CN122" i="36"/>
  <c r="EA122" i="36" s="1"/>
  <c r="CO122" i="36"/>
  <c r="EB122" i="36" s="1"/>
  <c r="CP122" i="36"/>
  <c r="CQ122" i="36"/>
  <c r="ED122" i="36" s="1"/>
  <c r="CR122" i="36"/>
  <c r="EE122" i="36" s="1"/>
  <c r="CS122" i="36"/>
  <c r="EF122" i="36" s="1"/>
  <c r="CT122" i="36"/>
  <c r="EG122" i="36" s="1"/>
  <c r="CU122" i="36"/>
  <c r="EH122" i="36" s="1"/>
  <c r="CV122" i="36"/>
  <c r="EI122" i="36" s="1"/>
  <c r="CW122" i="36"/>
  <c r="EJ122" i="36" s="1"/>
  <c r="CX122" i="36"/>
  <c r="CY122" i="36"/>
  <c r="EL122" i="36" s="1"/>
  <c r="CZ122" i="36"/>
  <c r="EM122" i="36" s="1"/>
  <c r="DA122" i="36"/>
  <c r="EN122" i="36" s="1"/>
  <c r="DB122" i="36"/>
  <c r="EO122" i="36" s="1"/>
  <c r="DC122" i="36"/>
  <c r="EP122" i="36" s="1"/>
  <c r="DD122" i="36"/>
  <c r="EQ122" i="36" s="1"/>
  <c r="DE122" i="36"/>
  <c r="ER122" i="36" s="1"/>
  <c r="DF122" i="36"/>
  <c r="DG122" i="36"/>
  <c r="DH122" i="36"/>
  <c r="DI122" i="36"/>
  <c r="DJ122" i="36"/>
  <c r="DK122" i="36"/>
  <c r="DL122" i="36"/>
  <c r="DM122" i="36"/>
  <c r="DN122" i="36"/>
  <c r="DO122" i="36"/>
  <c r="DP122" i="36"/>
  <c r="DQ122" i="36"/>
  <c r="DR122" i="36"/>
  <c r="CG123" i="36"/>
  <c r="DT123" i="36" s="1"/>
  <c r="CK123" i="36"/>
  <c r="DX123" i="36" s="1"/>
  <c r="CL123" i="36"/>
  <c r="DY123" i="36" s="1"/>
  <c r="CM123" i="36"/>
  <c r="CN123" i="36"/>
  <c r="EA123" i="36" s="1"/>
  <c r="CO123" i="36"/>
  <c r="EB123" i="36" s="1"/>
  <c r="CP123" i="36"/>
  <c r="EC123" i="36" s="1"/>
  <c r="CQ123" i="36"/>
  <c r="ED123" i="36" s="1"/>
  <c r="CR123" i="36"/>
  <c r="EE123" i="36" s="1"/>
  <c r="CS123" i="36"/>
  <c r="EF123" i="36" s="1"/>
  <c r="CT123" i="36"/>
  <c r="EG123" i="36" s="1"/>
  <c r="CU123" i="36"/>
  <c r="EH123" i="36" s="1"/>
  <c r="CV123" i="36"/>
  <c r="EI123" i="36" s="1"/>
  <c r="CW123" i="36"/>
  <c r="EJ123" i="36" s="1"/>
  <c r="CX123" i="36"/>
  <c r="EK123" i="36" s="1"/>
  <c r="CY123" i="36"/>
  <c r="EL123" i="36" s="1"/>
  <c r="CZ123" i="36"/>
  <c r="EM123" i="36" s="1"/>
  <c r="DA123" i="36"/>
  <c r="EN123" i="36" s="1"/>
  <c r="DB123" i="36"/>
  <c r="EO123" i="36" s="1"/>
  <c r="DC123" i="36"/>
  <c r="EP123" i="36" s="1"/>
  <c r="DD123" i="36"/>
  <c r="EQ123" i="36" s="1"/>
  <c r="DE123" i="36"/>
  <c r="ER123" i="36" s="1"/>
  <c r="DF123" i="36"/>
  <c r="ES123" i="36" s="1"/>
  <c r="DG123" i="36"/>
  <c r="DH123" i="36"/>
  <c r="DI123" i="36"/>
  <c r="DJ123" i="36"/>
  <c r="DK123" i="36"/>
  <c r="DL123" i="36"/>
  <c r="DM123" i="36"/>
  <c r="DN123" i="36"/>
  <c r="DO123" i="36"/>
  <c r="DP123" i="36"/>
  <c r="DQ123" i="36"/>
  <c r="DR123" i="36"/>
  <c r="CG124" i="36"/>
  <c r="CK124" i="36"/>
  <c r="DX124" i="36" s="1"/>
  <c r="CL124" i="36"/>
  <c r="DY124" i="36" s="1"/>
  <c r="CM124" i="36"/>
  <c r="DZ124" i="36" s="1"/>
  <c r="CN124" i="36"/>
  <c r="EA124" i="36" s="1"/>
  <c r="CO124" i="36"/>
  <c r="EB124" i="36" s="1"/>
  <c r="CP124" i="36"/>
  <c r="EC124" i="36" s="1"/>
  <c r="CQ124" i="36"/>
  <c r="ED124" i="36" s="1"/>
  <c r="CR124" i="36"/>
  <c r="CS124" i="36"/>
  <c r="EF124" i="36" s="1"/>
  <c r="CT124" i="36"/>
  <c r="EG124" i="36" s="1"/>
  <c r="CU124" i="36"/>
  <c r="EH124" i="36" s="1"/>
  <c r="CV124" i="36"/>
  <c r="EI124" i="36" s="1"/>
  <c r="CW124" i="36"/>
  <c r="EJ124" i="36" s="1"/>
  <c r="CX124" i="36"/>
  <c r="EK124" i="36" s="1"/>
  <c r="CY124" i="36"/>
  <c r="EL124" i="36" s="1"/>
  <c r="CZ124" i="36"/>
  <c r="EM124" i="36" s="1"/>
  <c r="DA124" i="36"/>
  <c r="EN124" i="36" s="1"/>
  <c r="DB124" i="36"/>
  <c r="EO124" i="36" s="1"/>
  <c r="DC124" i="36"/>
  <c r="EP124" i="36" s="1"/>
  <c r="DD124" i="36"/>
  <c r="EQ124" i="36" s="1"/>
  <c r="DE124" i="36"/>
  <c r="ER124" i="36" s="1"/>
  <c r="DF124" i="36"/>
  <c r="ES124" i="36" s="1"/>
  <c r="DG124" i="36"/>
  <c r="DH124" i="36"/>
  <c r="DI124" i="36"/>
  <c r="DJ124" i="36"/>
  <c r="DK124" i="36"/>
  <c r="DL124" i="36"/>
  <c r="DM124" i="36"/>
  <c r="DN124" i="36"/>
  <c r="DO124" i="36"/>
  <c r="DP124" i="36"/>
  <c r="DQ124" i="36"/>
  <c r="DR124" i="36"/>
  <c r="CG125" i="36"/>
  <c r="DT125" i="36" s="1"/>
  <c r="CK125" i="36"/>
  <c r="DX125" i="36" s="1"/>
  <c r="CL125" i="36"/>
  <c r="DY125" i="36" s="1"/>
  <c r="CM125" i="36"/>
  <c r="DZ125" i="36" s="1"/>
  <c r="CN125" i="36"/>
  <c r="EA125" i="36" s="1"/>
  <c r="CO125" i="36"/>
  <c r="EB125" i="36" s="1"/>
  <c r="CP125" i="36"/>
  <c r="EC125" i="36" s="1"/>
  <c r="CQ125" i="36"/>
  <c r="ED125" i="36" s="1"/>
  <c r="CR125" i="36"/>
  <c r="EE125" i="36" s="1"/>
  <c r="CS125" i="36"/>
  <c r="EF125" i="36" s="1"/>
  <c r="CT125" i="36"/>
  <c r="EG125" i="36" s="1"/>
  <c r="CU125" i="36"/>
  <c r="EH125" i="36" s="1"/>
  <c r="CV125" i="36"/>
  <c r="CW125" i="36"/>
  <c r="CX125" i="36"/>
  <c r="EK125" i="36" s="1"/>
  <c r="CY125" i="36"/>
  <c r="EL125" i="36" s="1"/>
  <c r="CZ125" i="36"/>
  <c r="EM125" i="36" s="1"/>
  <c r="DA125" i="36"/>
  <c r="EN125" i="36" s="1"/>
  <c r="DB125" i="36"/>
  <c r="EO125" i="36" s="1"/>
  <c r="DC125" i="36"/>
  <c r="EP125" i="36" s="1"/>
  <c r="DD125" i="36"/>
  <c r="EQ125" i="36" s="1"/>
  <c r="DE125" i="36"/>
  <c r="ER125" i="36" s="1"/>
  <c r="DF125" i="36"/>
  <c r="ES125" i="36" s="1"/>
  <c r="DG125" i="36"/>
  <c r="DH125" i="36"/>
  <c r="DI125" i="36"/>
  <c r="DJ125" i="36"/>
  <c r="DK125" i="36"/>
  <c r="DL125" i="36"/>
  <c r="DM125" i="36"/>
  <c r="DN125" i="36"/>
  <c r="DO125" i="36"/>
  <c r="DP125" i="36"/>
  <c r="DQ125" i="36"/>
  <c r="DR125" i="36"/>
  <c r="CG126" i="36"/>
  <c r="DT126" i="36" s="1"/>
  <c r="CK126" i="36"/>
  <c r="DX126" i="36" s="1"/>
  <c r="CL126" i="36"/>
  <c r="DY126" i="36" s="1"/>
  <c r="CM126" i="36"/>
  <c r="DZ126" i="36" s="1"/>
  <c r="CN126" i="36"/>
  <c r="EA126" i="36" s="1"/>
  <c r="CO126" i="36"/>
  <c r="EB126" i="36" s="1"/>
  <c r="CP126" i="36"/>
  <c r="EC126" i="36" s="1"/>
  <c r="CQ126" i="36"/>
  <c r="ED126" i="36" s="1"/>
  <c r="CR126" i="36"/>
  <c r="EE126" i="36" s="1"/>
  <c r="CS126" i="36"/>
  <c r="EF126" i="36" s="1"/>
  <c r="CT126" i="36"/>
  <c r="EG126" i="36" s="1"/>
  <c r="CU126" i="36"/>
  <c r="EH126" i="36" s="1"/>
  <c r="CV126" i="36"/>
  <c r="EI126" i="36" s="1"/>
  <c r="CW126" i="36"/>
  <c r="EJ126" i="36" s="1"/>
  <c r="CX126" i="36"/>
  <c r="EK126" i="36" s="1"/>
  <c r="CY126" i="36"/>
  <c r="EL126" i="36" s="1"/>
  <c r="CZ126" i="36"/>
  <c r="EM126" i="36" s="1"/>
  <c r="DA126" i="36"/>
  <c r="EN126" i="36" s="1"/>
  <c r="DB126" i="36"/>
  <c r="DC126" i="36"/>
  <c r="EP126" i="36" s="1"/>
  <c r="DD126" i="36"/>
  <c r="EQ126" i="36" s="1"/>
  <c r="DE126" i="36"/>
  <c r="ER126" i="36" s="1"/>
  <c r="DF126" i="36"/>
  <c r="ES126" i="36" s="1"/>
  <c r="DG126" i="36"/>
  <c r="DH126" i="36"/>
  <c r="DI126" i="36"/>
  <c r="DJ126" i="36"/>
  <c r="DK126" i="36"/>
  <c r="DL126" i="36"/>
  <c r="DM126" i="36"/>
  <c r="DN126" i="36"/>
  <c r="DO126" i="36"/>
  <c r="DP126" i="36"/>
  <c r="DQ126" i="36"/>
  <c r="DR126" i="36"/>
  <c r="CG127" i="36"/>
  <c r="DT127" i="36" s="1"/>
  <c r="CK127" i="36"/>
  <c r="DX127" i="36" s="1"/>
  <c r="CL127" i="36"/>
  <c r="DY127" i="36" s="1"/>
  <c r="CM127" i="36"/>
  <c r="DZ127" i="36" s="1"/>
  <c r="CN127" i="36"/>
  <c r="EA127" i="36" s="1"/>
  <c r="CO127" i="36"/>
  <c r="EB127" i="36" s="1"/>
  <c r="CP127" i="36"/>
  <c r="EC127" i="36" s="1"/>
  <c r="CQ127" i="36"/>
  <c r="ED127" i="36" s="1"/>
  <c r="CR127" i="36"/>
  <c r="EE127" i="36" s="1"/>
  <c r="CS127" i="36"/>
  <c r="EF127" i="36" s="1"/>
  <c r="CT127" i="36"/>
  <c r="EG127" i="36" s="1"/>
  <c r="CU127" i="36"/>
  <c r="EH127" i="36" s="1"/>
  <c r="CV127" i="36"/>
  <c r="EI127" i="36" s="1"/>
  <c r="CW127" i="36"/>
  <c r="EJ127" i="36" s="1"/>
  <c r="CX127" i="36"/>
  <c r="EK127" i="36" s="1"/>
  <c r="CY127" i="36"/>
  <c r="EL127" i="36" s="1"/>
  <c r="CZ127" i="36"/>
  <c r="EM127" i="36" s="1"/>
  <c r="DA127" i="36"/>
  <c r="EN127" i="36" s="1"/>
  <c r="DB127" i="36"/>
  <c r="EO127" i="36" s="1"/>
  <c r="DC127" i="36"/>
  <c r="EP127" i="36" s="1"/>
  <c r="DD127" i="36"/>
  <c r="EQ127" i="36" s="1"/>
  <c r="DE127" i="36"/>
  <c r="ER127" i="36" s="1"/>
  <c r="DF127" i="36"/>
  <c r="ES127" i="36" s="1"/>
  <c r="DG127" i="36"/>
  <c r="DH127" i="36"/>
  <c r="DI127" i="36"/>
  <c r="DJ127" i="36"/>
  <c r="DK127" i="36"/>
  <c r="DL127" i="36"/>
  <c r="DM127" i="36"/>
  <c r="DN127" i="36"/>
  <c r="DO127" i="36"/>
  <c r="DP127" i="36"/>
  <c r="DQ127" i="36"/>
  <c r="DR127" i="36"/>
  <c r="CG128" i="36"/>
  <c r="DT128" i="36" s="1"/>
  <c r="CK128" i="36"/>
  <c r="DX128" i="36" s="1"/>
  <c r="CL128" i="36"/>
  <c r="DY128" i="36" s="1"/>
  <c r="CM128" i="36"/>
  <c r="DZ128" i="36" s="1"/>
  <c r="CN128" i="36"/>
  <c r="EA128" i="36" s="1"/>
  <c r="CO128" i="36"/>
  <c r="EB128" i="36" s="1"/>
  <c r="CP128" i="36"/>
  <c r="EC128" i="36" s="1"/>
  <c r="CQ128" i="36"/>
  <c r="ED128" i="36" s="1"/>
  <c r="CR128" i="36"/>
  <c r="EE128" i="36" s="1"/>
  <c r="CS128" i="36"/>
  <c r="EF128" i="36" s="1"/>
  <c r="CT128" i="36"/>
  <c r="EG128" i="36" s="1"/>
  <c r="CU128" i="36"/>
  <c r="CV128" i="36"/>
  <c r="CW128" i="36"/>
  <c r="EJ128" i="36" s="1"/>
  <c r="CX128" i="36"/>
  <c r="EK128" i="36" s="1"/>
  <c r="CY128" i="36"/>
  <c r="EL128" i="36" s="1"/>
  <c r="CZ128" i="36"/>
  <c r="EM128" i="36" s="1"/>
  <c r="DA128" i="36"/>
  <c r="EN128" i="36" s="1"/>
  <c r="DB128" i="36"/>
  <c r="EO128" i="36" s="1"/>
  <c r="DC128" i="36"/>
  <c r="EP128" i="36" s="1"/>
  <c r="DD128" i="36"/>
  <c r="EQ128" i="36" s="1"/>
  <c r="DE128" i="36"/>
  <c r="ER128" i="36" s="1"/>
  <c r="DF128" i="36"/>
  <c r="ES128" i="36" s="1"/>
  <c r="DG128" i="36"/>
  <c r="DH128" i="36"/>
  <c r="DI128" i="36"/>
  <c r="DJ128" i="36"/>
  <c r="DK128" i="36"/>
  <c r="DL128" i="36"/>
  <c r="DM128" i="36"/>
  <c r="DN128" i="36"/>
  <c r="DO128" i="36"/>
  <c r="DP128" i="36"/>
  <c r="DQ128" i="36"/>
  <c r="DR128" i="36"/>
  <c r="CG129" i="36"/>
  <c r="DT129" i="36" s="1"/>
  <c r="CK129" i="36"/>
  <c r="DX129" i="36" s="1"/>
  <c r="CL129" i="36"/>
  <c r="DY129" i="36" s="1"/>
  <c r="CM129" i="36"/>
  <c r="DZ129" i="36" s="1"/>
  <c r="CN129" i="36"/>
  <c r="EA129" i="36" s="1"/>
  <c r="CO129" i="36"/>
  <c r="EB129" i="36" s="1"/>
  <c r="CP129" i="36"/>
  <c r="EC129" i="36" s="1"/>
  <c r="CQ129" i="36"/>
  <c r="ED129" i="36" s="1"/>
  <c r="CR129" i="36"/>
  <c r="EE129" i="36" s="1"/>
  <c r="CS129" i="36"/>
  <c r="CT129" i="36"/>
  <c r="EG129" i="36" s="1"/>
  <c r="CU129" i="36"/>
  <c r="EH129" i="36" s="1"/>
  <c r="CV129" i="36"/>
  <c r="EI129" i="36" s="1"/>
  <c r="CW129" i="36"/>
  <c r="EJ129" i="36" s="1"/>
  <c r="CX129" i="36"/>
  <c r="EK129" i="36" s="1"/>
  <c r="CY129" i="36"/>
  <c r="EL129" i="36" s="1"/>
  <c r="CZ129" i="36"/>
  <c r="EM129" i="36" s="1"/>
  <c r="DA129" i="36"/>
  <c r="DB129" i="36"/>
  <c r="EO129" i="36" s="1"/>
  <c r="DC129" i="36"/>
  <c r="EP129" i="36" s="1"/>
  <c r="DD129" i="36"/>
  <c r="EQ129" i="36" s="1"/>
  <c r="DE129" i="36"/>
  <c r="ER129" i="36" s="1"/>
  <c r="DF129" i="36"/>
  <c r="ES129" i="36" s="1"/>
  <c r="DG129" i="36"/>
  <c r="DH129" i="36"/>
  <c r="DI129" i="36"/>
  <c r="DJ129" i="36"/>
  <c r="DK129" i="36"/>
  <c r="DL129" i="36"/>
  <c r="DM129" i="36"/>
  <c r="DN129" i="36"/>
  <c r="DO129" i="36"/>
  <c r="DP129" i="36"/>
  <c r="DQ129" i="36"/>
  <c r="DR129" i="36"/>
  <c r="CG130" i="36"/>
  <c r="DT130" i="36" s="1"/>
  <c r="CK130" i="36"/>
  <c r="DX130" i="36" s="1"/>
  <c r="CL130" i="36"/>
  <c r="DY130" i="36" s="1"/>
  <c r="CM130" i="36"/>
  <c r="DZ130" i="36" s="1"/>
  <c r="CN130" i="36"/>
  <c r="EA130" i="36" s="1"/>
  <c r="CO130" i="36"/>
  <c r="EB130" i="36" s="1"/>
  <c r="CP130" i="36"/>
  <c r="CQ130" i="36"/>
  <c r="ED130" i="36" s="1"/>
  <c r="CR130" i="36"/>
  <c r="EE130" i="36" s="1"/>
  <c r="CS130" i="36"/>
  <c r="EF130" i="36" s="1"/>
  <c r="CT130" i="36"/>
  <c r="EG130" i="36" s="1"/>
  <c r="CU130" i="36"/>
  <c r="EH130" i="36" s="1"/>
  <c r="CV130" i="36"/>
  <c r="EI130" i="36" s="1"/>
  <c r="CW130" i="36"/>
  <c r="EJ130" i="36" s="1"/>
  <c r="CX130" i="36"/>
  <c r="EK130" i="36" s="1"/>
  <c r="CY130" i="36"/>
  <c r="EL130" i="36" s="1"/>
  <c r="CZ130" i="36"/>
  <c r="EM130" i="36" s="1"/>
  <c r="DA130" i="36"/>
  <c r="EN130" i="36" s="1"/>
  <c r="DB130" i="36"/>
  <c r="EO130" i="36" s="1"/>
  <c r="DC130" i="36"/>
  <c r="EP130" i="36" s="1"/>
  <c r="DD130" i="36"/>
  <c r="EQ130" i="36" s="1"/>
  <c r="DE130" i="36"/>
  <c r="ER130" i="36" s="1"/>
  <c r="DF130" i="36"/>
  <c r="ES130" i="36" s="1"/>
  <c r="DG130" i="36"/>
  <c r="DH130" i="36"/>
  <c r="DI130" i="36"/>
  <c r="DJ130" i="36"/>
  <c r="DK130" i="36"/>
  <c r="DL130" i="36"/>
  <c r="DM130" i="36"/>
  <c r="DN130" i="36"/>
  <c r="DO130" i="36"/>
  <c r="DP130" i="36"/>
  <c r="DQ130" i="36"/>
  <c r="DR130" i="36"/>
  <c r="CG131" i="36"/>
  <c r="DT131" i="36" s="1"/>
  <c r="CK131" i="36"/>
  <c r="DX131" i="36" s="1"/>
  <c r="CL131" i="36"/>
  <c r="DY131" i="36" s="1"/>
  <c r="CM131" i="36"/>
  <c r="DZ131" i="36" s="1"/>
  <c r="CN131" i="36"/>
  <c r="EA131" i="36" s="1"/>
  <c r="CO131" i="36"/>
  <c r="EB131" i="36" s="1"/>
  <c r="CP131" i="36"/>
  <c r="EC131" i="36" s="1"/>
  <c r="CQ131" i="36"/>
  <c r="ED131" i="36" s="1"/>
  <c r="CR131" i="36"/>
  <c r="EE131" i="36" s="1"/>
  <c r="CS131" i="36"/>
  <c r="EF131" i="36" s="1"/>
  <c r="CT131" i="36"/>
  <c r="EG131" i="36" s="1"/>
  <c r="CU131" i="36"/>
  <c r="EH131" i="36" s="1"/>
  <c r="CV131" i="36"/>
  <c r="EI131" i="36" s="1"/>
  <c r="CW131" i="36"/>
  <c r="EJ131" i="36" s="1"/>
  <c r="CX131" i="36"/>
  <c r="EK131" i="36" s="1"/>
  <c r="CY131" i="36"/>
  <c r="EL131" i="36" s="1"/>
  <c r="CZ131" i="36"/>
  <c r="EM131" i="36" s="1"/>
  <c r="DA131" i="36"/>
  <c r="EN131" i="36" s="1"/>
  <c r="DB131" i="36"/>
  <c r="EO131" i="36" s="1"/>
  <c r="DC131" i="36"/>
  <c r="EP131" i="36" s="1"/>
  <c r="DD131" i="36"/>
  <c r="EQ131" i="36" s="1"/>
  <c r="DE131" i="36"/>
  <c r="ER131" i="36" s="1"/>
  <c r="DF131" i="36"/>
  <c r="ES131" i="36" s="1"/>
  <c r="DG131" i="36"/>
  <c r="DH131" i="36"/>
  <c r="DI131" i="36"/>
  <c r="DJ131" i="36"/>
  <c r="DK131" i="36"/>
  <c r="DL131" i="36"/>
  <c r="DM131" i="36"/>
  <c r="DN131" i="36"/>
  <c r="DO131" i="36"/>
  <c r="DP131" i="36"/>
  <c r="DQ131" i="36"/>
  <c r="DR131" i="36"/>
  <c r="CG132" i="36"/>
  <c r="DT132" i="36" s="1"/>
  <c r="CK132" i="36"/>
  <c r="DX132" i="36" s="1"/>
  <c r="CL132" i="36"/>
  <c r="DY132" i="36" s="1"/>
  <c r="CM132" i="36"/>
  <c r="DZ132" i="36" s="1"/>
  <c r="CN132" i="36"/>
  <c r="EA132" i="36" s="1"/>
  <c r="CO132" i="36"/>
  <c r="EB132" i="36" s="1"/>
  <c r="CP132" i="36"/>
  <c r="EC132" i="36" s="1"/>
  <c r="CQ132" i="36"/>
  <c r="ED132" i="36" s="1"/>
  <c r="CR132" i="36"/>
  <c r="EE132" i="36" s="1"/>
  <c r="CS132" i="36"/>
  <c r="EF132" i="36" s="1"/>
  <c r="CT132" i="36"/>
  <c r="EG132" i="36" s="1"/>
  <c r="CU132" i="36"/>
  <c r="EH132" i="36" s="1"/>
  <c r="CV132" i="36"/>
  <c r="EI132" i="36" s="1"/>
  <c r="CW132" i="36"/>
  <c r="EJ132" i="36" s="1"/>
  <c r="CX132" i="36"/>
  <c r="EK132" i="36" s="1"/>
  <c r="CY132" i="36"/>
  <c r="EL132" i="36" s="1"/>
  <c r="CZ132" i="36"/>
  <c r="DA132" i="36"/>
  <c r="EN132" i="36" s="1"/>
  <c r="DB132" i="36"/>
  <c r="EO132" i="36" s="1"/>
  <c r="DC132" i="36"/>
  <c r="EP132" i="36" s="1"/>
  <c r="DD132" i="36"/>
  <c r="EQ132" i="36" s="1"/>
  <c r="DE132" i="36"/>
  <c r="ER132" i="36" s="1"/>
  <c r="DF132" i="36"/>
  <c r="ES132" i="36" s="1"/>
  <c r="DG132" i="36"/>
  <c r="DH132" i="36"/>
  <c r="DI132" i="36"/>
  <c r="DJ132" i="36"/>
  <c r="DK132" i="36"/>
  <c r="DL132" i="36"/>
  <c r="DM132" i="36"/>
  <c r="DN132" i="36"/>
  <c r="DO132" i="36"/>
  <c r="DP132" i="36"/>
  <c r="DQ132" i="36"/>
  <c r="DR132" i="36"/>
  <c r="CG133" i="36"/>
  <c r="DT133" i="36" s="1"/>
  <c r="CK133" i="36"/>
  <c r="DX133" i="36" s="1"/>
  <c r="CL133" i="36"/>
  <c r="DY133" i="36" s="1"/>
  <c r="CM133" i="36"/>
  <c r="DZ133" i="36" s="1"/>
  <c r="CN133" i="36"/>
  <c r="EA133" i="36" s="1"/>
  <c r="CO133" i="36"/>
  <c r="EB133" i="36" s="1"/>
  <c r="CP133" i="36"/>
  <c r="EC133" i="36" s="1"/>
  <c r="CQ133" i="36"/>
  <c r="ED133" i="36" s="1"/>
  <c r="CR133" i="36"/>
  <c r="EE133" i="36" s="1"/>
  <c r="CS133" i="36"/>
  <c r="EF133" i="36" s="1"/>
  <c r="CT133" i="36"/>
  <c r="EG133" i="36" s="1"/>
  <c r="CU133" i="36"/>
  <c r="EH133" i="36" s="1"/>
  <c r="CV133" i="36"/>
  <c r="EI133" i="36" s="1"/>
  <c r="CW133" i="36"/>
  <c r="EJ133" i="36" s="1"/>
  <c r="CX133" i="36"/>
  <c r="EK133" i="36" s="1"/>
  <c r="CY133" i="36"/>
  <c r="EL133" i="36" s="1"/>
  <c r="CZ133" i="36"/>
  <c r="EM133" i="36" s="1"/>
  <c r="DA133" i="36"/>
  <c r="EN133" i="36" s="1"/>
  <c r="DB133" i="36"/>
  <c r="EO133" i="36" s="1"/>
  <c r="DC133" i="36"/>
  <c r="EP133" i="36" s="1"/>
  <c r="DD133" i="36"/>
  <c r="EQ133" i="36" s="1"/>
  <c r="DE133" i="36"/>
  <c r="ER133" i="36" s="1"/>
  <c r="DF133" i="36"/>
  <c r="ES133" i="36" s="1"/>
  <c r="DG133" i="36"/>
  <c r="DH133" i="36"/>
  <c r="DI133" i="36"/>
  <c r="DJ133" i="36"/>
  <c r="DK133" i="36"/>
  <c r="DL133" i="36"/>
  <c r="DM133" i="36"/>
  <c r="DN133" i="36"/>
  <c r="DO133" i="36"/>
  <c r="DP133" i="36"/>
  <c r="DQ133" i="36"/>
  <c r="DR133" i="36"/>
  <c r="CG134" i="36"/>
  <c r="DT134" i="36" s="1"/>
  <c r="CK134" i="36"/>
  <c r="DX134" i="36" s="1"/>
  <c r="CL134" i="36"/>
  <c r="DY134" i="36" s="1"/>
  <c r="CM134" i="36"/>
  <c r="DZ134" i="36" s="1"/>
  <c r="CN134" i="36"/>
  <c r="EA134" i="36" s="1"/>
  <c r="CO134" i="36"/>
  <c r="EB134" i="36" s="1"/>
  <c r="CP134" i="36"/>
  <c r="EC134" i="36" s="1"/>
  <c r="CQ134" i="36"/>
  <c r="ED134" i="36" s="1"/>
  <c r="CR134" i="36"/>
  <c r="EE134" i="36" s="1"/>
  <c r="CS134" i="36"/>
  <c r="EF134" i="36" s="1"/>
  <c r="CT134" i="36"/>
  <c r="EG134" i="36" s="1"/>
  <c r="CU134" i="36"/>
  <c r="EH134" i="36" s="1"/>
  <c r="CV134" i="36"/>
  <c r="EI134" i="36" s="1"/>
  <c r="CW134" i="36"/>
  <c r="EJ134" i="36" s="1"/>
  <c r="CX134" i="36"/>
  <c r="EK134" i="36" s="1"/>
  <c r="CY134" i="36"/>
  <c r="EL134" i="36" s="1"/>
  <c r="CZ134" i="36"/>
  <c r="EM134" i="36" s="1"/>
  <c r="DA134" i="36"/>
  <c r="DB134" i="36"/>
  <c r="DC134" i="36"/>
  <c r="EP134" i="36" s="1"/>
  <c r="DD134" i="36"/>
  <c r="EQ134" i="36" s="1"/>
  <c r="DE134" i="36"/>
  <c r="ER134" i="36" s="1"/>
  <c r="DF134" i="36"/>
  <c r="ES134" i="36" s="1"/>
  <c r="DG134" i="36"/>
  <c r="DH134" i="36"/>
  <c r="DI134" i="36"/>
  <c r="DJ134" i="36"/>
  <c r="DK134" i="36"/>
  <c r="DL134" i="36"/>
  <c r="DM134" i="36"/>
  <c r="DN134" i="36"/>
  <c r="DO134" i="36"/>
  <c r="DP134" i="36"/>
  <c r="DQ134" i="36"/>
  <c r="DR134" i="36"/>
  <c r="CG135" i="36"/>
  <c r="DT135" i="36" s="1"/>
  <c r="CK135" i="36"/>
  <c r="DX135" i="36" s="1"/>
  <c r="CL135" i="36"/>
  <c r="DY135" i="36" s="1"/>
  <c r="CM135" i="36"/>
  <c r="DZ135" i="36" s="1"/>
  <c r="CN135" i="36"/>
  <c r="EA135" i="36" s="1"/>
  <c r="CO135" i="36"/>
  <c r="EB135" i="36" s="1"/>
  <c r="CP135" i="36"/>
  <c r="EC135" i="36" s="1"/>
  <c r="CQ135" i="36"/>
  <c r="ED135" i="36" s="1"/>
  <c r="CR135" i="36"/>
  <c r="EE135" i="36" s="1"/>
  <c r="CS135" i="36"/>
  <c r="EF135" i="36" s="1"/>
  <c r="CT135" i="36"/>
  <c r="EG135" i="36" s="1"/>
  <c r="CU135" i="36"/>
  <c r="EH135" i="36" s="1"/>
  <c r="CV135" i="36"/>
  <c r="EI135" i="36" s="1"/>
  <c r="CW135" i="36"/>
  <c r="EJ135" i="36" s="1"/>
  <c r="CX135" i="36"/>
  <c r="EK135" i="36" s="1"/>
  <c r="CY135" i="36"/>
  <c r="CZ135" i="36"/>
  <c r="EM135" i="36" s="1"/>
  <c r="DA135" i="36"/>
  <c r="EN135" i="36" s="1"/>
  <c r="DB135" i="36"/>
  <c r="EO135" i="36" s="1"/>
  <c r="DC135" i="36"/>
  <c r="EP135" i="36" s="1"/>
  <c r="DD135" i="36"/>
  <c r="EQ135" i="36" s="1"/>
  <c r="DE135" i="36"/>
  <c r="ER135" i="36" s="1"/>
  <c r="DF135" i="36"/>
  <c r="ES135" i="36" s="1"/>
  <c r="DG135" i="36"/>
  <c r="DH135" i="36"/>
  <c r="DI135" i="36"/>
  <c r="DJ135" i="36"/>
  <c r="DK135" i="36"/>
  <c r="DL135" i="36"/>
  <c r="DM135" i="36"/>
  <c r="DN135" i="36"/>
  <c r="DO135" i="36"/>
  <c r="DP135" i="36"/>
  <c r="DQ135" i="36"/>
  <c r="DR135" i="36"/>
  <c r="CG136" i="36"/>
  <c r="DT136" i="36" s="1"/>
  <c r="CK136" i="36"/>
  <c r="DX136" i="36" s="1"/>
  <c r="CL136" i="36"/>
  <c r="DY136" i="36" s="1"/>
  <c r="CM136" i="36"/>
  <c r="DZ136" i="36" s="1"/>
  <c r="CN136" i="36"/>
  <c r="CO136" i="36"/>
  <c r="EB136" i="36" s="1"/>
  <c r="CP136" i="36"/>
  <c r="EC136" i="36" s="1"/>
  <c r="CQ136" i="36"/>
  <c r="ED136" i="36" s="1"/>
  <c r="CR136" i="36"/>
  <c r="EE136" i="36" s="1"/>
  <c r="CS136" i="36"/>
  <c r="EF136" i="36" s="1"/>
  <c r="CT136" i="36"/>
  <c r="EG136" i="36" s="1"/>
  <c r="CU136" i="36"/>
  <c r="EH136" i="36" s="1"/>
  <c r="CV136" i="36"/>
  <c r="EI136" i="36" s="1"/>
  <c r="CW136" i="36"/>
  <c r="EJ136" i="36" s="1"/>
  <c r="CX136" i="36"/>
  <c r="EK136" i="36" s="1"/>
  <c r="CY136" i="36"/>
  <c r="EL136" i="36" s="1"/>
  <c r="CZ136" i="36"/>
  <c r="EM136" i="36" s="1"/>
  <c r="DA136" i="36"/>
  <c r="EN136" i="36" s="1"/>
  <c r="DB136" i="36"/>
  <c r="EO136" i="36" s="1"/>
  <c r="DC136" i="36"/>
  <c r="EP136" i="36" s="1"/>
  <c r="DD136" i="36"/>
  <c r="EQ136" i="36" s="1"/>
  <c r="DE136" i="36"/>
  <c r="ER136" i="36" s="1"/>
  <c r="DF136" i="36"/>
  <c r="ES136" i="36" s="1"/>
  <c r="DG136" i="36"/>
  <c r="DH136" i="36"/>
  <c r="DI136" i="36"/>
  <c r="DJ136" i="36"/>
  <c r="DK136" i="36"/>
  <c r="DL136" i="36"/>
  <c r="DM136" i="36"/>
  <c r="DN136" i="36"/>
  <c r="DO136" i="36"/>
  <c r="DP136" i="36"/>
  <c r="DQ136" i="36"/>
  <c r="DR136" i="36"/>
  <c r="CG137" i="36"/>
  <c r="DT137" i="36" s="1"/>
  <c r="CK137" i="36"/>
  <c r="DX137" i="36" s="1"/>
  <c r="CL137" i="36"/>
  <c r="DY137" i="36" s="1"/>
  <c r="CM137" i="36"/>
  <c r="DZ137" i="36" s="1"/>
  <c r="CN137" i="36"/>
  <c r="EA137" i="36" s="1"/>
  <c r="CO137" i="36"/>
  <c r="EB137" i="36" s="1"/>
  <c r="CP137" i="36"/>
  <c r="EC137" i="36" s="1"/>
  <c r="CQ137" i="36"/>
  <c r="ED137" i="36" s="1"/>
  <c r="CR137" i="36"/>
  <c r="EE137" i="36" s="1"/>
  <c r="CS137" i="36"/>
  <c r="EF137" i="36" s="1"/>
  <c r="CT137" i="36"/>
  <c r="EG137" i="36" s="1"/>
  <c r="CU137" i="36"/>
  <c r="EH137" i="36" s="1"/>
  <c r="CV137" i="36"/>
  <c r="EI137" i="36" s="1"/>
  <c r="CW137" i="36"/>
  <c r="EJ137" i="36" s="1"/>
  <c r="CX137" i="36"/>
  <c r="EK137" i="36" s="1"/>
  <c r="CY137" i="36"/>
  <c r="EL137" i="36" s="1"/>
  <c r="CZ137" i="36"/>
  <c r="EM137" i="36" s="1"/>
  <c r="DA137" i="36"/>
  <c r="EN137" i="36" s="1"/>
  <c r="DB137" i="36"/>
  <c r="EO137" i="36" s="1"/>
  <c r="DC137" i="36"/>
  <c r="EP137" i="36" s="1"/>
  <c r="DD137" i="36"/>
  <c r="EQ137" i="36" s="1"/>
  <c r="DE137" i="36"/>
  <c r="ER137" i="36" s="1"/>
  <c r="DF137" i="36"/>
  <c r="ES137" i="36" s="1"/>
  <c r="DG137" i="36"/>
  <c r="DH137" i="36"/>
  <c r="DI137" i="36"/>
  <c r="DJ137" i="36"/>
  <c r="DK137" i="36"/>
  <c r="DL137" i="36"/>
  <c r="DM137" i="36"/>
  <c r="DN137" i="36"/>
  <c r="DO137" i="36"/>
  <c r="DP137" i="36"/>
  <c r="DQ137" i="36"/>
  <c r="DR137" i="36"/>
  <c r="CG138" i="36"/>
  <c r="DT138" i="36" s="1"/>
  <c r="CK138" i="36"/>
  <c r="DX138" i="36" s="1"/>
  <c r="CL138" i="36"/>
  <c r="DY138" i="36" s="1"/>
  <c r="CM138" i="36"/>
  <c r="DZ138" i="36" s="1"/>
  <c r="CN138" i="36"/>
  <c r="EA138" i="36" s="1"/>
  <c r="CO138" i="36"/>
  <c r="EB138" i="36" s="1"/>
  <c r="CP138" i="36"/>
  <c r="EC138" i="36" s="1"/>
  <c r="CQ138" i="36"/>
  <c r="ED138" i="36" s="1"/>
  <c r="CR138" i="36"/>
  <c r="EE138" i="36" s="1"/>
  <c r="CS138" i="36"/>
  <c r="EF138" i="36" s="1"/>
  <c r="CT138" i="36"/>
  <c r="EG138" i="36" s="1"/>
  <c r="CU138" i="36"/>
  <c r="EH138" i="36" s="1"/>
  <c r="CV138" i="36"/>
  <c r="EI138" i="36" s="1"/>
  <c r="CW138" i="36"/>
  <c r="EJ138" i="36" s="1"/>
  <c r="CX138" i="36"/>
  <c r="CY138" i="36"/>
  <c r="EL138" i="36" s="1"/>
  <c r="CZ138" i="36"/>
  <c r="EM138" i="36" s="1"/>
  <c r="DA138" i="36"/>
  <c r="EN138" i="36" s="1"/>
  <c r="DB138" i="36"/>
  <c r="EO138" i="36" s="1"/>
  <c r="DC138" i="36"/>
  <c r="EP138" i="36" s="1"/>
  <c r="DD138" i="36"/>
  <c r="EQ138" i="36" s="1"/>
  <c r="DE138" i="36"/>
  <c r="ER138" i="36" s="1"/>
  <c r="DF138" i="36"/>
  <c r="DG138" i="36"/>
  <c r="DH138" i="36"/>
  <c r="DI138" i="36"/>
  <c r="DJ138" i="36"/>
  <c r="DK138" i="36"/>
  <c r="DL138" i="36"/>
  <c r="DM138" i="36"/>
  <c r="DN138" i="36"/>
  <c r="DO138" i="36"/>
  <c r="DP138" i="36"/>
  <c r="DQ138" i="36"/>
  <c r="DR138" i="36"/>
  <c r="CG139" i="36"/>
  <c r="DT139" i="36" s="1"/>
  <c r="CK139" i="36"/>
  <c r="DX139" i="36" s="1"/>
  <c r="CL139" i="36"/>
  <c r="DY139" i="36" s="1"/>
  <c r="CM139" i="36"/>
  <c r="DZ139" i="36" s="1"/>
  <c r="CN139" i="36"/>
  <c r="EA139" i="36" s="1"/>
  <c r="CO139" i="36"/>
  <c r="EB139" i="36" s="1"/>
  <c r="CP139" i="36"/>
  <c r="EC139" i="36" s="1"/>
  <c r="CQ139" i="36"/>
  <c r="ED139" i="36" s="1"/>
  <c r="CR139" i="36"/>
  <c r="EE139" i="36" s="1"/>
  <c r="CS139" i="36"/>
  <c r="EF139" i="36" s="1"/>
  <c r="CT139" i="36"/>
  <c r="EG139" i="36" s="1"/>
  <c r="CU139" i="36"/>
  <c r="EH139" i="36" s="1"/>
  <c r="CV139" i="36"/>
  <c r="EI139" i="36" s="1"/>
  <c r="CW139" i="36"/>
  <c r="EJ139" i="36" s="1"/>
  <c r="CX139" i="36"/>
  <c r="EK139" i="36" s="1"/>
  <c r="CY139" i="36"/>
  <c r="EL139" i="36" s="1"/>
  <c r="CZ139" i="36"/>
  <c r="EM139" i="36" s="1"/>
  <c r="DA139" i="36"/>
  <c r="EN139" i="36" s="1"/>
  <c r="DB139" i="36"/>
  <c r="EO139" i="36" s="1"/>
  <c r="DC139" i="36"/>
  <c r="EP139" i="36" s="1"/>
  <c r="DD139" i="36"/>
  <c r="EQ139" i="36" s="1"/>
  <c r="DE139" i="36"/>
  <c r="ER139" i="36" s="1"/>
  <c r="DF139" i="36"/>
  <c r="ES139" i="36" s="1"/>
  <c r="DG139" i="36"/>
  <c r="DH139" i="36"/>
  <c r="DI139" i="36"/>
  <c r="DJ139" i="36"/>
  <c r="DK139" i="36"/>
  <c r="DL139" i="36"/>
  <c r="DM139" i="36"/>
  <c r="DN139" i="36"/>
  <c r="DO139" i="36"/>
  <c r="DP139" i="36"/>
  <c r="DQ139" i="36"/>
  <c r="DR139" i="36"/>
  <c r="CG140" i="36"/>
  <c r="DT140" i="36" s="1"/>
  <c r="CK140" i="36"/>
  <c r="DX140" i="36" s="1"/>
  <c r="CL140" i="36"/>
  <c r="DY140" i="36" s="1"/>
  <c r="CM140" i="36"/>
  <c r="DZ140" i="36" s="1"/>
  <c r="CN140" i="36"/>
  <c r="EA140" i="36" s="1"/>
  <c r="CO140" i="36"/>
  <c r="EB140" i="36" s="1"/>
  <c r="CP140" i="36"/>
  <c r="EC140" i="36" s="1"/>
  <c r="CQ140" i="36"/>
  <c r="ED140" i="36" s="1"/>
  <c r="CR140" i="36"/>
  <c r="EE140" i="36" s="1"/>
  <c r="CS140" i="36"/>
  <c r="EF140" i="36" s="1"/>
  <c r="CT140" i="36"/>
  <c r="EG140" i="36" s="1"/>
  <c r="CU140" i="36"/>
  <c r="EH140" i="36" s="1"/>
  <c r="CV140" i="36"/>
  <c r="EI140" i="36" s="1"/>
  <c r="CW140" i="36"/>
  <c r="EJ140" i="36" s="1"/>
  <c r="CX140" i="36"/>
  <c r="EK140" i="36" s="1"/>
  <c r="CY140" i="36"/>
  <c r="EL140" i="36" s="1"/>
  <c r="CZ140" i="36"/>
  <c r="DA140" i="36"/>
  <c r="EN140" i="36" s="1"/>
  <c r="DB140" i="36"/>
  <c r="EO140" i="36" s="1"/>
  <c r="DC140" i="36"/>
  <c r="EP140" i="36" s="1"/>
  <c r="DD140" i="36"/>
  <c r="EQ140" i="36" s="1"/>
  <c r="DE140" i="36"/>
  <c r="ER140" i="36" s="1"/>
  <c r="DF140" i="36"/>
  <c r="ES140" i="36" s="1"/>
  <c r="DG140" i="36"/>
  <c r="DH140" i="36"/>
  <c r="DI140" i="36"/>
  <c r="DJ140" i="36"/>
  <c r="DK140" i="36"/>
  <c r="DL140" i="36"/>
  <c r="DM140" i="36"/>
  <c r="DN140" i="36"/>
  <c r="DO140" i="36"/>
  <c r="DP140" i="36"/>
  <c r="DQ140" i="36"/>
  <c r="DR140" i="36"/>
  <c r="CG141" i="36"/>
  <c r="DT141" i="36" s="1"/>
  <c r="CK141" i="36"/>
  <c r="DX141" i="36" s="1"/>
  <c r="CL141" i="36"/>
  <c r="DY141" i="36" s="1"/>
  <c r="CM141" i="36"/>
  <c r="DZ141" i="36" s="1"/>
  <c r="CN141" i="36"/>
  <c r="EA141" i="36" s="1"/>
  <c r="CO141" i="36"/>
  <c r="CP141" i="36"/>
  <c r="EC141" i="36" s="1"/>
  <c r="CQ141" i="36"/>
  <c r="ED141" i="36" s="1"/>
  <c r="CR141" i="36"/>
  <c r="EE141" i="36" s="1"/>
  <c r="CS141" i="36"/>
  <c r="EF141" i="36" s="1"/>
  <c r="CT141" i="36"/>
  <c r="EG141" i="36" s="1"/>
  <c r="CU141" i="36"/>
  <c r="EH141" i="36" s="1"/>
  <c r="CV141" i="36"/>
  <c r="EI141" i="36" s="1"/>
  <c r="CW141" i="36"/>
  <c r="EJ141" i="36" s="1"/>
  <c r="CX141" i="36"/>
  <c r="EK141" i="36" s="1"/>
  <c r="CY141" i="36"/>
  <c r="EL141" i="36" s="1"/>
  <c r="CZ141" i="36"/>
  <c r="EM141" i="36" s="1"/>
  <c r="DA141" i="36"/>
  <c r="EN141" i="36" s="1"/>
  <c r="DB141" i="36"/>
  <c r="EO141" i="36" s="1"/>
  <c r="DC141" i="36"/>
  <c r="EP141" i="36" s="1"/>
  <c r="DD141" i="36"/>
  <c r="EQ141" i="36" s="1"/>
  <c r="DE141" i="36"/>
  <c r="ER141" i="36" s="1"/>
  <c r="DF141" i="36"/>
  <c r="ES141" i="36" s="1"/>
  <c r="DG141" i="36"/>
  <c r="DH141" i="36"/>
  <c r="DI141" i="36"/>
  <c r="DJ141" i="36"/>
  <c r="DK141" i="36"/>
  <c r="DL141" i="36"/>
  <c r="DM141" i="36"/>
  <c r="DN141" i="36"/>
  <c r="DO141" i="36"/>
  <c r="DP141" i="36"/>
  <c r="DQ141" i="36"/>
  <c r="DR141" i="36"/>
  <c r="CG142" i="36"/>
  <c r="DT142" i="36" s="1"/>
  <c r="CK142" i="36"/>
  <c r="DX142" i="36" s="1"/>
  <c r="CL142" i="36"/>
  <c r="DY142" i="36" s="1"/>
  <c r="CM142" i="36"/>
  <c r="DZ142" i="36" s="1"/>
  <c r="CN142" i="36"/>
  <c r="EA142" i="36" s="1"/>
  <c r="CO142" i="36"/>
  <c r="EB142" i="36" s="1"/>
  <c r="CP142" i="36"/>
  <c r="EC142" i="36" s="1"/>
  <c r="CQ142" i="36"/>
  <c r="ED142" i="36" s="1"/>
  <c r="CR142" i="36"/>
  <c r="EE142" i="36" s="1"/>
  <c r="CS142" i="36"/>
  <c r="EF142" i="36" s="1"/>
  <c r="CT142" i="36"/>
  <c r="EG142" i="36" s="1"/>
  <c r="CU142" i="36"/>
  <c r="EH142" i="36" s="1"/>
  <c r="CV142" i="36"/>
  <c r="EI142" i="36" s="1"/>
  <c r="CW142" i="36"/>
  <c r="EJ142" i="36" s="1"/>
  <c r="CX142" i="36"/>
  <c r="EK142" i="36" s="1"/>
  <c r="CY142" i="36"/>
  <c r="EL142" i="36" s="1"/>
  <c r="CZ142" i="36"/>
  <c r="EM142" i="36" s="1"/>
  <c r="DA142" i="36"/>
  <c r="DB142" i="36"/>
  <c r="DC142" i="36"/>
  <c r="EP142" i="36" s="1"/>
  <c r="DD142" i="36"/>
  <c r="EQ142" i="36" s="1"/>
  <c r="DE142" i="36"/>
  <c r="ER142" i="36" s="1"/>
  <c r="DF142" i="36"/>
  <c r="ES142" i="36" s="1"/>
  <c r="DG142" i="36"/>
  <c r="DH142" i="36"/>
  <c r="DI142" i="36"/>
  <c r="DJ142" i="36"/>
  <c r="DK142" i="36"/>
  <c r="DL142" i="36"/>
  <c r="DM142" i="36"/>
  <c r="DN142" i="36"/>
  <c r="DO142" i="36"/>
  <c r="DP142" i="36"/>
  <c r="DQ142" i="36"/>
  <c r="DR142" i="36"/>
  <c r="CG143" i="36"/>
  <c r="DT143" i="36" s="1"/>
  <c r="CK143" i="36"/>
  <c r="DX143" i="36" s="1"/>
  <c r="CL143" i="36"/>
  <c r="DY143" i="36" s="1"/>
  <c r="CM143" i="36"/>
  <c r="DZ143" i="36" s="1"/>
  <c r="CN143" i="36"/>
  <c r="EA143" i="36" s="1"/>
  <c r="CO143" i="36"/>
  <c r="EB143" i="36" s="1"/>
  <c r="CP143" i="36"/>
  <c r="EC143" i="36" s="1"/>
  <c r="CQ143" i="36"/>
  <c r="ED143" i="36" s="1"/>
  <c r="CR143" i="36"/>
  <c r="EE143" i="36" s="1"/>
  <c r="CS143" i="36"/>
  <c r="EF143" i="36" s="1"/>
  <c r="CT143" i="36"/>
  <c r="EG143" i="36" s="1"/>
  <c r="CU143" i="36"/>
  <c r="EH143" i="36" s="1"/>
  <c r="CV143" i="36"/>
  <c r="EI143" i="36" s="1"/>
  <c r="CW143" i="36"/>
  <c r="EJ143" i="36" s="1"/>
  <c r="CX143" i="36"/>
  <c r="EK143" i="36" s="1"/>
  <c r="CY143" i="36"/>
  <c r="EL143" i="36" s="1"/>
  <c r="CZ143" i="36"/>
  <c r="EM143" i="36" s="1"/>
  <c r="DA143" i="36"/>
  <c r="EN143" i="36" s="1"/>
  <c r="DB143" i="36"/>
  <c r="EO143" i="36" s="1"/>
  <c r="DC143" i="36"/>
  <c r="EP143" i="36" s="1"/>
  <c r="DD143" i="36"/>
  <c r="EQ143" i="36" s="1"/>
  <c r="DE143" i="36"/>
  <c r="ER143" i="36" s="1"/>
  <c r="DF143" i="36"/>
  <c r="ES143" i="36" s="1"/>
  <c r="DG143" i="36"/>
  <c r="DH143" i="36"/>
  <c r="DI143" i="36"/>
  <c r="DJ143" i="36"/>
  <c r="DK143" i="36"/>
  <c r="DL143" i="36"/>
  <c r="DM143" i="36"/>
  <c r="DN143" i="36"/>
  <c r="DO143" i="36"/>
  <c r="DP143" i="36"/>
  <c r="DQ143" i="36"/>
  <c r="DR143" i="36"/>
  <c r="CG144" i="36"/>
  <c r="DT144" i="36" s="1"/>
  <c r="CK144" i="36"/>
  <c r="DX144" i="36" s="1"/>
  <c r="CL144" i="36"/>
  <c r="DY144" i="36" s="1"/>
  <c r="CM144" i="36"/>
  <c r="CN144" i="36"/>
  <c r="EA144" i="36" s="1"/>
  <c r="CO144" i="36"/>
  <c r="EB144" i="36" s="1"/>
  <c r="CP144" i="36"/>
  <c r="EC144" i="36" s="1"/>
  <c r="CQ144" i="36"/>
  <c r="ED144" i="36" s="1"/>
  <c r="CR144" i="36"/>
  <c r="EE144" i="36" s="1"/>
  <c r="CS144" i="36"/>
  <c r="EF144" i="36" s="1"/>
  <c r="CT144" i="36"/>
  <c r="EG144" i="36" s="1"/>
  <c r="CU144" i="36"/>
  <c r="EH144" i="36" s="1"/>
  <c r="CV144" i="36"/>
  <c r="CW144" i="36"/>
  <c r="EJ144" i="36" s="1"/>
  <c r="CX144" i="36"/>
  <c r="EK144" i="36" s="1"/>
  <c r="CY144" i="36"/>
  <c r="EL144" i="36" s="1"/>
  <c r="CZ144" i="36"/>
  <c r="EM144" i="36" s="1"/>
  <c r="DA144" i="36"/>
  <c r="EN144" i="36" s="1"/>
  <c r="DB144" i="36"/>
  <c r="EO144" i="36" s="1"/>
  <c r="DC144" i="36"/>
  <c r="EP144" i="36" s="1"/>
  <c r="DD144" i="36"/>
  <c r="DE144" i="36"/>
  <c r="ER144" i="36" s="1"/>
  <c r="DF144" i="36"/>
  <c r="ES144" i="36" s="1"/>
  <c r="DG144" i="36"/>
  <c r="DH144" i="36"/>
  <c r="DI144" i="36"/>
  <c r="DJ144" i="36"/>
  <c r="DK144" i="36"/>
  <c r="DL144" i="36"/>
  <c r="DM144" i="36"/>
  <c r="DN144" i="36"/>
  <c r="DO144" i="36"/>
  <c r="DP144" i="36"/>
  <c r="DQ144" i="36"/>
  <c r="DR144" i="36"/>
  <c r="CG145" i="36"/>
  <c r="DT145" i="36" s="1"/>
  <c r="CK145" i="36"/>
  <c r="DX145" i="36" s="1"/>
  <c r="CL145" i="36"/>
  <c r="DY145" i="36" s="1"/>
  <c r="CM145" i="36"/>
  <c r="DZ145" i="36" s="1"/>
  <c r="CN145" i="36"/>
  <c r="EA145" i="36" s="1"/>
  <c r="CO145" i="36"/>
  <c r="EB145" i="36" s="1"/>
  <c r="CP145" i="36"/>
  <c r="EC145" i="36" s="1"/>
  <c r="CQ145" i="36"/>
  <c r="ED145" i="36" s="1"/>
  <c r="CR145" i="36"/>
  <c r="EE145" i="36" s="1"/>
  <c r="CS145" i="36"/>
  <c r="CT145" i="36"/>
  <c r="EG145" i="36" s="1"/>
  <c r="CU145" i="36"/>
  <c r="EH145" i="36" s="1"/>
  <c r="CV145" i="36"/>
  <c r="EI145" i="36" s="1"/>
  <c r="CW145" i="36"/>
  <c r="EJ145" i="36" s="1"/>
  <c r="CX145" i="36"/>
  <c r="EK145" i="36" s="1"/>
  <c r="CY145" i="36"/>
  <c r="EL145" i="36" s="1"/>
  <c r="CZ145" i="36"/>
  <c r="EM145" i="36" s="1"/>
  <c r="DA145" i="36"/>
  <c r="EN145" i="36" s="1"/>
  <c r="DB145" i="36"/>
  <c r="EO145" i="36" s="1"/>
  <c r="DC145" i="36"/>
  <c r="EP145" i="36" s="1"/>
  <c r="DD145" i="36"/>
  <c r="EQ145" i="36" s="1"/>
  <c r="DE145" i="36"/>
  <c r="ER145" i="36" s="1"/>
  <c r="DF145" i="36"/>
  <c r="ES145" i="36" s="1"/>
  <c r="DG145" i="36"/>
  <c r="DH145" i="36"/>
  <c r="DI145" i="36"/>
  <c r="DJ145" i="36"/>
  <c r="DK145" i="36"/>
  <c r="DL145" i="36"/>
  <c r="DM145" i="36"/>
  <c r="DN145" i="36"/>
  <c r="DO145" i="36"/>
  <c r="DP145" i="36"/>
  <c r="DQ145" i="36"/>
  <c r="DR145" i="36"/>
  <c r="CG146" i="36"/>
  <c r="DT146" i="36" s="1"/>
  <c r="CK146" i="36"/>
  <c r="DX146" i="36" s="1"/>
  <c r="CL146" i="36"/>
  <c r="DY146" i="36" s="1"/>
  <c r="CM146" i="36"/>
  <c r="DZ146" i="36" s="1"/>
  <c r="CN146" i="36"/>
  <c r="EA146" i="36" s="1"/>
  <c r="CO146" i="36"/>
  <c r="EB146" i="36" s="1"/>
  <c r="CP146" i="36"/>
  <c r="EC146" i="36" s="1"/>
  <c r="CQ146" i="36"/>
  <c r="ED146" i="36" s="1"/>
  <c r="CR146" i="36"/>
  <c r="EE146" i="36" s="1"/>
  <c r="CS146" i="36"/>
  <c r="EF146" i="36" s="1"/>
  <c r="CT146" i="36"/>
  <c r="EG146" i="36" s="1"/>
  <c r="CU146" i="36"/>
  <c r="EH146" i="36" s="1"/>
  <c r="CV146" i="36"/>
  <c r="EI146" i="36" s="1"/>
  <c r="CW146" i="36"/>
  <c r="EJ146" i="36" s="1"/>
  <c r="CX146" i="36"/>
  <c r="EK146" i="36" s="1"/>
  <c r="CY146" i="36"/>
  <c r="EL146" i="36" s="1"/>
  <c r="CZ146" i="36"/>
  <c r="EM146" i="36" s="1"/>
  <c r="DA146" i="36"/>
  <c r="EN146" i="36" s="1"/>
  <c r="DB146" i="36"/>
  <c r="EO146" i="36" s="1"/>
  <c r="DC146" i="36"/>
  <c r="EP146" i="36" s="1"/>
  <c r="DD146" i="36"/>
  <c r="EQ146" i="36" s="1"/>
  <c r="DE146" i="36"/>
  <c r="ER146" i="36" s="1"/>
  <c r="DF146" i="36"/>
  <c r="DG146" i="36"/>
  <c r="DH146" i="36"/>
  <c r="DI146" i="36"/>
  <c r="DJ146" i="36"/>
  <c r="DK146" i="36"/>
  <c r="DL146" i="36"/>
  <c r="DM146" i="36"/>
  <c r="DN146" i="36"/>
  <c r="DO146" i="36"/>
  <c r="DP146" i="36"/>
  <c r="DQ146" i="36"/>
  <c r="DR146" i="36"/>
  <c r="CG147" i="36"/>
  <c r="DT147" i="36" s="1"/>
  <c r="CK147" i="36"/>
  <c r="DX147" i="36" s="1"/>
  <c r="CL147" i="36"/>
  <c r="DY147" i="36" s="1"/>
  <c r="CM147" i="36"/>
  <c r="DZ147" i="36" s="1"/>
  <c r="CN147" i="36"/>
  <c r="EA147" i="36" s="1"/>
  <c r="CO147" i="36"/>
  <c r="EB147" i="36" s="1"/>
  <c r="CP147" i="36"/>
  <c r="EC147" i="36" s="1"/>
  <c r="CQ147" i="36"/>
  <c r="ED147" i="36" s="1"/>
  <c r="CR147" i="36"/>
  <c r="EE147" i="36" s="1"/>
  <c r="CS147" i="36"/>
  <c r="EF147" i="36" s="1"/>
  <c r="CT147" i="36"/>
  <c r="EG147" i="36" s="1"/>
  <c r="CU147" i="36"/>
  <c r="EH147" i="36" s="1"/>
  <c r="CV147" i="36"/>
  <c r="EI147" i="36" s="1"/>
  <c r="CW147" i="36"/>
  <c r="EJ147" i="36" s="1"/>
  <c r="CX147" i="36"/>
  <c r="EK147" i="36" s="1"/>
  <c r="CY147" i="36"/>
  <c r="EL147" i="36" s="1"/>
  <c r="CZ147" i="36"/>
  <c r="EM147" i="36" s="1"/>
  <c r="DA147" i="36"/>
  <c r="EN147" i="36" s="1"/>
  <c r="DB147" i="36"/>
  <c r="EO147" i="36" s="1"/>
  <c r="DC147" i="36"/>
  <c r="EP147" i="36" s="1"/>
  <c r="DD147" i="36"/>
  <c r="EQ147" i="36" s="1"/>
  <c r="DE147" i="36"/>
  <c r="ER147" i="36" s="1"/>
  <c r="DF147" i="36"/>
  <c r="ES147" i="36" s="1"/>
  <c r="DG147" i="36"/>
  <c r="DH147" i="36"/>
  <c r="DI147" i="36"/>
  <c r="DJ147" i="36"/>
  <c r="DK147" i="36"/>
  <c r="DL147" i="36"/>
  <c r="DM147" i="36"/>
  <c r="DN147" i="36"/>
  <c r="DO147" i="36"/>
  <c r="DP147" i="36"/>
  <c r="DQ147" i="36"/>
  <c r="DR147" i="36"/>
  <c r="CG148" i="36"/>
  <c r="DT148" i="36" s="1"/>
  <c r="CK148" i="36"/>
  <c r="DX148" i="36" s="1"/>
  <c r="CL148" i="36"/>
  <c r="DY148" i="36" s="1"/>
  <c r="CM148" i="36"/>
  <c r="DZ148" i="36" s="1"/>
  <c r="CN148" i="36"/>
  <c r="EA148" i="36" s="1"/>
  <c r="CO148" i="36"/>
  <c r="EB148" i="36" s="1"/>
  <c r="CP148" i="36"/>
  <c r="EC148" i="36" s="1"/>
  <c r="CQ148" i="36"/>
  <c r="ED148" i="36" s="1"/>
  <c r="CR148" i="36"/>
  <c r="EE148" i="36" s="1"/>
  <c r="CS148" i="36"/>
  <c r="EF148" i="36" s="1"/>
  <c r="CT148" i="36"/>
  <c r="EG148" i="36" s="1"/>
  <c r="CU148" i="36"/>
  <c r="EH148" i="36" s="1"/>
  <c r="CV148" i="36"/>
  <c r="EI148" i="36" s="1"/>
  <c r="CW148" i="36"/>
  <c r="EJ148" i="36" s="1"/>
  <c r="CX148" i="36"/>
  <c r="EK148" i="36" s="1"/>
  <c r="CY148" i="36"/>
  <c r="EL148" i="36" s="1"/>
  <c r="CZ148" i="36"/>
  <c r="EM148" i="36" s="1"/>
  <c r="DA148" i="36"/>
  <c r="EN148" i="36" s="1"/>
  <c r="DB148" i="36"/>
  <c r="EO148" i="36" s="1"/>
  <c r="DC148" i="36"/>
  <c r="EP148" i="36" s="1"/>
  <c r="DD148" i="36"/>
  <c r="EQ148" i="36" s="1"/>
  <c r="DE148" i="36"/>
  <c r="ER148" i="36" s="1"/>
  <c r="DF148" i="36"/>
  <c r="ES148" i="36" s="1"/>
  <c r="DG148" i="36"/>
  <c r="DH148" i="36"/>
  <c r="DI148" i="36"/>
  <c r="DJ148" i="36"/>
  <c r="DK148" i="36"/>
  <c r="DL148" i="36"/>
  <c r="DM148" i="36"/>
  <c r="DN148" i="36"/>
  <c r="DO148" i="36"/>
  <c r="DP148" i="36"/>
  <c r="DQ148" i="36"/>
  <c r="DR148" i="36"/>
  <c r="CG149" i="36"/>
  <c r="DT149" i="36" s="1"/>
  <c r="CK149" i="36"/>
  <c r="DX149" i="36" s="1"/>
  <c r="CL149" i="36"/>
  <c r="DY149" i="36" s="1"/>
  <c r="CM149" i="36"/>
  <c r="DZ149" i="36" s="1"/>
  <c r="CN149" i="36"/>
  <c r="EA149" i="36" s="1"/>
  <c r="CO149" i="36"/>
  <c r="EB149" i="36" s="1"/>
  <c r="CP149" i="36"/>
  <c r="EC149" i="36" s="1"/>
  <c r="CQ149" i="36"/>
  <c r="ED149" i="36" s="1"/>
  <c r="CR149" i="36"/>
  <c r="EE149" i="36" s="1"/>
  <c r="CS149" i="36"/>
  <c r="EF149" i="36" s="1"/>
  <c r="CT149" i="36"/>
  <c r="EG149" i="36" s="1"/>
  <c r="CU149" i="36"/>
  <c r="EH149" i="36" s="1"/>
  <c r="CV149" i="36"/>
  <c r="EI149" i="36" s="1"/>
  <c r="CW149" i="36"/>
  <c r="EJ149" i="36" s="1"/>
  <c r="CX149" i="36"/>
  <c r="EK149" i="36" s="1"/>
  <c r="CY149" i="36"/>
  <c r="EL149" i="36" s="1"/>
  <c r="CZ149" i="36"/>
  <c r="EM149" i="36" s="1"/>
  <c r="DA149" i="36"/>
  <c r="EN149" i="36" s="1"/>
  <c r="DB149" i="36"/>
  <c r="EO149" i="36" s="1"/>
  <c r="DC149" i="36"/>
  <c r="EP149" i="36" s="1"/>
  <c r="DD149" i="36"/>
  <c r="EQ149" i="36" s="1"/>
  <c r="DE149" i="36"/>
  <c r="ER149" i="36" s="1"/>
  <c r="DF149" i="36"/>
  <c r="ES149" i="36" s="1"/>
  <c r="DG149" i="36"/>
  <c r="DH149" i="36"/>
  <c r="DI149" i="36"/>
  <c r="DJ149" i="36"/>
  <c r="DK149" i="36"/>
  <c r="DL149" i="36"/>
  <c r="DM149" i="36"/>
  <c r="DN149" i="36"/>
  <c r="DO149" i="36"/>
  <c r="DP149" i="36"/>
  <c r="DQ149" i="36"/>
  <c r="DR149" i="36"/>
  <c r="CG150" i="36"/>
  <c r="DT150" i="36" s="1"/>
  <c r="CK150" i="36"/>
  <c r="DX150" i="36" s="1"/>
  <c r="CL150" i="36"/>
  <c r="DY150" i="36" s="1"/>
  <c r="CM150" i="36"/>
  <c r="DZ150" i="36" s="1"/>
  <c r="CN150" i="36"/>
  <c r="EA150" i="36" s="1"/>
  <c r="CO150" i="36"/>
  <c r="EB150" i="36" s="1"/>
  <c r="CP150" i="36"/>
  <c r="EC150" i="36" s="1"/>
  <c r="CQ150" i="36"/>
  <c r="ED150" i="36" s="1"/>
  <c r="CR150" i="36"/>
  <c r="EE150" i="36" s="1"/>
  <c r="CS150" i="36"/>
  <c r="EF150" i="36" s="1"/>
  <c r="CT150" i="36"/>
  <c r="EG150" i="36" s="1"/>
  <c r="CU150" i="36"/>
  <c r="EH150" i="36" s="1"/>
  <c r="CV150" i="36"/>
  <c r="EI150" i="36" s="1"/>
  <c r="CW150" i="36"/>
  <c r="EJ150" i="36" s="1"/>
  <c r="CX150" i="36"/>
  <c r="EK150" i="36" s="1"/>
  <c r="CY150" i="36"/>
  <c r="EL150" i="36" s="1"/>
  <c r="CZ150" i="36"/>
  <c r="EM150" i="36" s="1"/>
  <c r="DA150" i="36"/>
  <c r="EN150" i="36" s="1"/>
  <c r="DB150" i="36"/>
  <c r="EO150" i="36" s="1"/>
  <c r="DC150" i="36"/>
  <c r="EP150" i="36" s="1"/>
  <c r="DD150" i="36"/>
  <c r="EQ150" i="36" s="1"/>
  <c r="DE150" i="36"/>
  <c r="ER150" i="36" s="1"/>
  <c r="DF150" i="36"/>
  <c r="ES150" i="36" s="1"/>
  <c r="DG150" i="36"/>
  <c r="DH150" i="36"/>
  <c r="DI150" i="36"/>
  <c r="DJ150" i="36"/>
  <c r="DK150" i="36"/>
  <c r="DL150" i="36"/>
  <c r="DM150" i="36"/>
  <c r="DN150" i="36"/>
  <c r="DO150" i="36"/>
  <c r="DP150" i="36"/>
  <c r="DQ150" i="36"/>
  <c r="DR150" i="36"/>
  <c r="CG151" i="36"/>
  <c r="DT151" i="36" s="1"/>
  <c r="CK151" i="36"/>
  <c r="DX151" i="36" s="1"/>
  <c r="CL151" i="36"/>
  <c r="DY151" i="36" s="1"/>
  <c r="CM151" i="36"/>
  <c r="DZ151" i="36" s="1"/>
  <c r="CN151" i="36"/>
  <c r="EA151" i="36" s="1"/>
  <c r="CO151" i="36"/>
  <c r="EB151" i="36" s="1"/>
  <c r="CP151" i="36"/>
  <c r="EC151" i="36" s="1"/>
  <c r="CQ151" i="36"/>
  <c r="CR151" i="36"/>
  <c r="EE151" i="36" s="1"/>
  <c r="CS151" i="36"/>
  <c r="EF151" i="36" s="1"/>
  <c r="CT151" i="36"/>
  <c r="EG151" i="36" s="1"/>
  <c r="CU151" i="36"/>
  <c r="EH151" i="36" s="1"/>
  <c r="CV151" i="36"/>
  <c r="EI151" i="36" s="1"/>
  <c r="CW151" i="36"/>
  <c r="EJ151" i="36" s="1"/>
  <c r="CX151" i="36"/>
  <c r="EK151" i="36" s="1"/>
  <c r="CY151" i="36"/>
  <c r="CZ151" i="36"/>
  <c r="EM151" i="36" s="1"/>
  <c r="DA151" i="36"/>
  <c r="EN151" i="36" s="1"/>
  <c r="DB151" i="36"/>
  <c r="EO151" i="36" s="1"/>
  <c r="DC151" i="36"/>
  <c r="EP151" i="36" s="1"/>
  <c r="DD151" i="36"/>
  <c r="EQ151" i="36" s="1"/>
  <c r="DE151" i="36"/>
  <c r="ER151" i="36" s="1"/>
  <c r="DF151" i="36"/>
  <c r="ES151" i="36" s="1"/>
  <c r="DG151" i="36"/>
  <c r="DH151" i="36"/>
  <c r="DI151" i="36"/>
  <c r="DJ151" i="36"/>
  <c r="DK151" i="36"/>
  <c r="DL151" i="36"/>
  <c r="DM151" i="36"/>
  <c r="DN151" i="36"/>
  <c r="DO151" i="36"/>
  <c r="DP151" i="36"/>
  <c r="DQ151" i="36"/>
  <c r="DR151" i="36"/>
  <c r="CG152" i="36"/>
  <c r="DT152" i="36" s="1"/>
  <c r="CK152" i="36"/>
  <c r="DX152" i="36" s="1"/>
  <c r="CL152" i="36"/>
  <c r="DY152" i="36" s="1"/>
  <c r="CM152" i="36"/>
  <c r="DZ152" i="36" s="1"/>
  <c r="CN152" i="36"/>
  <c r="CO152" i="36"/>
  <c r="EB152" i="36" s="1"/>
  <c r="CP152" i="36"/>
  <c r="EC152" i="36" s="1"/>
  <c r="CQ152" i="36"/>
  <c r="ED152" i="36" s="1"/>
  <c r="CR152" i="36"/>
  <c r="EE152" i="36" s="1"/>
  <c r="CS152" i="36"/>
  <c r="EF152" i="36" s="1"/>
  <c r="CT152" i="36"/>
  <c r="EG152" i="36" s="1"/>
  <c r="CU152" i="36"/>
  <c r="EH152" i="36" s="1"/>
  <c r="CV152" i="36"/>
  <c r="CW152" i="36"/>
  <c r="EJ152" i="36" s="1"/>
  <c r="CX152" i="36"/>
  <c r="EK152" i="36" s="1"/>
  <c r="CY152" i="36"/>
  <c r="EL152" i="36" s="1"/>
  <c r="CZ152" i="36"/>
  <c r="EM152" i="36" s="1"/>
  <c r="DA152" i="36"/>
  <c r="EN152" i="36" s="1"/>
  <c r="DB152" i="36"/>
  <c r="EO152" i="36" s="1"/>
  <c r="DC152" i="36"/>
  <c r="EP152" i="36" s="1"/>
  <c r="DD152" i="36"/>
  <c r="DE152" i="36"/>
  <c r="ER152" i="36" s="1"/>
  <c r="DF152" i="36"/>
  <c r="ES152" i="36" s="1"/>
  <c r="DG152" i="36"/>
  <c r="DH152" i="36"/>
  <c r="DI152" i="36"/>
  <c r="DJ152" i="36"/>
  <c r="DK152" i="36"/>
  <c r="DL152" i="36"/>
  <c r="DM152" i="36"/>
  <c r="DN152" i="36"/>
  <c r="DO152" i="36"/>
  <c r="DP152" i="36"/>
  <c r="DQ152" i="36"/>
  <c r="DR152" i="36"/>
  <c r="CG153" i="36"/>
  <c r="DT153" i="36" s="1"/>
  <c r="CK153" i="36"/>
  <c r="CL153" i="36"/>
  <c r="DY153" i="36" s="1"/>
  <c r="CM153" i="36"/>
  <c r="DZ153" i="36" s="1"/>
  <c r="CN153" i="36"/>
  <c r="EA153" i="36" s="1"/>
  <c r="CO153" i="36"/>
  <c r="EB153" i="36" s="1"/>
  <c r="CP153" i="36"/>
  <c r="EC153" i="36" s="1"/>
  <c r="CQ153" i="36"/>
  <c r="ED153" i="36" s="1"/>
  <c r="CR153" i="36"/>
  <c r="EE153" i="36" s="1"/>
  <c r="CS153" i="36"/>
  <c r="CT153" i="36"/>
  <c r="EG153" i="36" s="1"/>
  <c r="CU153" i="36"/>
  <c r="EH153" i="36" s="1"/>
  <c r="CV153" i="36"/>
  <c r="EI153" i="36" s="1"/>
  <c r="CW153" i="36"/>
  <c r="EJ153" i="36" s="1"/>
  <c r="CX153" i="36"/>
  <c r="EK153" i="36" s="1"/>
  <c r="CY153" i="36"/>
  <c r="EL153" i="36" s="1"/>
  <c r="CZ153" i="36"/>
  <c r="EM153" i="36" s="1"/>
  <c r="DA153" i="36"/>
  <c r="DB153" i="36"/>
  <c r="EO153" i="36" s="1"/>
  <c r="DC153" i="36"/>
  <c r="EP153" i="36" s="1"/>
  <c r="DD153" i="36"/>
  <c r="EQ153" i="36" s="1"/>
  <c r="DE153" i="36"/>
  <c r="ER153" i="36" s="1"/>
  <c r="DF153" i="36"/>
  <c r="ES153" i="36" s="1"/>
  <c r="DG153" i="36"/>
  <c r="DH153" i="36"/>
  <c r="DI153" i="36"/>
  <c r="DJ153" i="36"/>
  <c r="DK153" i="36"/>
  <c r="DL153" i="36"/>
  <c r="DM153" i="36"/>
  <c r="DN153" i="36"/>
  <c r="DO153" i="36"/>
  <c r="DP153" i="36"/>
  <c r="DQ153" i="36"/>
  <c r="DR153" i="36"/>
  <c r="CG154" i="36"/>
  <c r="DT154" i="36" s="1"/>
  <c r="CK154" i="36"/>
  <c r="DX154" i="36" s="1"/>
  <c r="CL154" i="36"/>
  <c r="DY154" i="36" s="1"/>
  <c r="CM154" i="36"/>
  <c r="DZ154" i="36" s="1"/>
  <c r="CN154" i="36"/>
  <c r="EA154" i="36" s="1"/>
  <c r="CO154" i="36"/>
  <c r="CP154" i="36"/>
  <c r="CQ154" i="36"/>
  <c r="ED154" i="36" s="1"/>
  <c r="CR154" i="36"/>
  <c r="EE154" i="36" s="1"/>
  <c r="CS154" i="36"/>
  <c r="EF154" i="36" s="1"/>
  <c r="CT154" i="36"/>
  <c r="EG154" i="36" s="1"/>
  <c r="CU154" i="36"/>
  <c r="EH154" i="36" s="1"/>
  <c r="CV154" i="36"/>
  <c r="EI154" i="36" s="1"/>
  <c r="CW154" i="36"/>
  <c r="EJ154" i="36" s="1"/>
  <c r="CX154" i="36"/>
  <c r="CY154" i="36"/>
  <c r="EL154" i="36" s="1"/>
  <c r="CZ154" i="36"/>
  <c r="EM154" i="36" s="1"/>
  <c r="DA154" i="36"/>
  <c r="EN154" i="36" s="1"/>
  <c r="DB154" i="36"/>
  <c r="EO154" i="36" s="1"/>
  <c r="DC154" i="36"/>
  <c r="EP154" i="36" s="1"/>
  <c r="DD154" i="36"/>
  <c r="EQ154" i="36" s="1"/>
  <c r="DE154" i="36"/>
  <c r="ER154" i="36" s="1"/>
  <c r="DF154" i="36"/>
  <c r="DG154" i="36"/>
  <c r="DH154" i="36"/>
  <c r="DI154" i="36"/>
  <c r="DJ154" i="36"/>
  <c r="DK154" i="36"/>
  <c r="DL154" i="36"/>
  <c r="DM154" i="36"/>
  <c r="DN154" i="36"/>
  <c r="DO154" i="36"/>
  <c r="DP154" i="36"/>
  <c r="DQ154" i="36"/>
  <c r="DR154" i="36"/>
  <c r="CG155" i="36"/>
  <c r="DT155" i="36" s="1"/>
  <c r="CK155" i="36"/>
  <c r="DX155" i="36" s="1"/>
  <c r="CL155" i="36"/>
  <c r="DY155" i="36" s="1"/>
  <c r="CM155" i="36"/>
  <c r="CN155" i="36"/>
  <c r="EA155" i="36" s="1"/>
  <c r="CO155" i="36"/>
  <c r="EB155" i="36" s="1"/>
  <c r="CP155" i="36"/>
  <c r="EC155" i="36" s="1"/>
  <c r="CQ155" i="36"/>
  <c r="ED155" i="36" s="1"/>
  <c r="CR155" i="36"/>
  <c r="EE155" i="36" s="1"/>
  <c r="CS155" i="36"/>
  <c r="EF155" i="36" s="1"/>
  <c r="CT155" i="36"/>
  <c r="EG155" i="36" s="1"/>
  <c r="CU155" i="36"/>
  <c r="CV155" i="36"/>
  <c r="EI155" i="36" s="1"/>
  <c r="CW155" i="36"/>
  <c r="EJ155" i="36" s="1"/>
  <c r="CX155" i="36"/>
  <c r="EK155" i="36" s="1"/>
  <c r="CY155" i="36"/>
  <c r="EL155" i="36" s="1"/>
  <c r="CZ155" i="36"/>
  <c r="EM155" i="36" s="1"/>
  <c r="DA155" i="36"/>
  <c r="EN155" i="36" s="1"/>
  <c r="DB155" i="36"/>
  <c r="EO155" i="36" s="1"/>
  <c r="DC155" i="36"/>
  <c r="DD155" i="36"/>
  <c r="EQ155" i="36" s="1"/>
  <c r="DE155" i="36"/>
  <c r="ER155" i="36" s="1"/>
  <c r="DF155" i="36"/>
  <c r="ES155" i="36" s="1"/>
  <c r="DG155" i="36"/>
  <c r="DH155" i="36"/>
  <c r="DI155" i="36"/>
  <c r="DJ155" i="36"/>
  <c r="DK155" i="36"/>
  <c r="DL155" i="36"/>
  <c r="DM155" i="36"/>
  <c r="DN155" i="36"/>
  <c r="DO155" i="36"/>
  <c r="DP155" i="36"/>
  <c r="DQ155" i="36"/>
  <c r="DR155" i="36"/>
  <c r="CG156" i="36"/>
  <c r="CK156" i="36"/>
  <c r="DX156" i="36" s="1"/>
  <c r="CL156" i="36"/>
  <c r="DY156" i="36" s="1"/>
  <c r="CM156" i="36"/>
  <c r="DZ156" i="36" s="1"/>
  <c r="CN156" i="36"/>
  <c r="EA156" i="36" s="1"/>
  <c r="CO156" i="36"/>
  <c r="EB156" i="36" s="1"/>
  <c r="CP156" i="36"/>
  <c r="EC156" i="36" s="1"/>
  <c r="CQ156" i="36"/>
  <c r="ED156" i="36" s="1"/>
  <c r="CR156" i="36"/>
  <c r="CS156" i="36"/>
  <c r="EF156" i="36" s="1"/>
  <c r="CT156" i="36"/>
  <c r="EG156" i="36" s="1"/>
  <c r="CU156" i="36"/>
  <c r="EH156" i="36" s="1"/>
  <c r="CV156" i="36"/>
  <c r="EI156" i="36" s="1"/>
  <c r="CW156" i="36"/>
  <c r="EJ156" i="36" s="1"/>
  <c r="CX156" i="36"/>
  <c r="EK156" i="36" s="1"/>
  <c r="CY156" i="36"/>
  <c r="EL156" i="36" s="1"/>
  <c r="CZ156" i="36"/>
  <c r="DA156" i="36"/>
  <c r="EN156" i="36" s="1"/>
  <c r="DB156" i="36"/>
  <c r="EO156" i="36" s="1"/>
  <c r="DC156" i="36"/>
  <c r="EP156" i="36" s="1"/>
  <c r="DD156" i="36"/>
  <c r="EQ156" i="36" s="1"/>
  <c r="DE156" i="36"/>
  <c r="ER156" i="36" s="1"/>
  <c r="DF156" i="36"/>
  <c r="ES156" i="36" s="1"/>
  <c r="DG156" i="36"/>
  <c r="DH156" i="36"/>
  <c r="DI156" i="36"/>
  <c r="DJ156" i="36"/>
  <c r="DK156" i="36"/>
  <c r="DL156" i="36"/>
  <c r="DM156" i="36"/>
  <c r="DN156" i="36"/>
  <c r="DO156" i="36"/>
  <c r="DP156" i="36"/>
  <c r="DQ156" i="36"/>
  <c r="DR156" i="36"/>
  <c r="CG157" i="36"/>
  <c r="DT157" i="36" s="1"/>
  <c r="CK157" i="36"/>
  <c r="DX157" i="36" s="1"/>
  <c r="CL157" i="36"/>
  <c r="DY157" i="36" s="1"/>
  <c r="CM157" i="36"/>
  <c r="DZ157" i="36" s="1"/>
  <c r="CN157" i="36"/>
  <c r="EA157" i="36" s="1"/>
  <c r="CO157" i="36"/>
  <c r="CP157" i="36"/>
  <c r="EC157" i="36" s="1"/>
  <c r="CQ157" i="36"/>
  <c r="ED157" i="36" s="1"/>
  <c r="CR157" i="36"/>
  <c r="EE157" i="36" s="1"/>
  <c r="CS157" i="36"/>
  <c r="EF157" i="36" s="1"/>
  <c r="CT157" i="36"/>
  <c r="EG157" i="36" s="1"/>
  <c r="CU157" i="36"/>
  <c r="EH157" i="36" s="1"/>
  <c r="CV157" i="36"/>
  <c r="EI157" i="36" s="1"/>
  <c r="CW157" i="36"/>
  <c r="CX157" i="36"/>
  <c r="EK157" i="36" s="1"/>
  <c r="CY157" i="36"/>
  <c r="EL157" i="36" s="1"/>
  <c r="CZ157" i="36"/>
  <c r="EM157" i="36" s="1"/>
  <c r="DA157" i="36"/>
  <c r="EN157" i="36" s="1"/>
  <c r="DB157" i="36"/>
  <c r="EO157" i="36" s="1"/>
  <c r="DC157" i="36"/>
  <c r="EP157" i="36" s="1"/>
  <c r="DD157" i="36"/>
  <c r="EQ157" i="36" s="1"/>
  <c r="DE157" i="36"/>
  <c r="DF157" i="36"/>
  <c r="ES157" i="36" s="1"/>
  <c r="DG157" i="36"/>
  <c r="DH157" i="36"/>
  <c r="DI157" i="36"/>
  <c r="DJ157" i="36"/>
  <c r="DK157" i="36"/>
  <c r="DL157" i="36"/>
  <c r="DM157" i="36"/>
  <c r="DN157" i="36"/>
  <c r="DO157" i="36"/>
  <c r="DP157" i="36"/>
  <c r="DQ157" i="36"/>
  <c r="DR157" i="36"/>
  <c r="CG158" i="36"/>
  <c r="DT158" i="36" s="1"/>
  <c r="CK158" i="36"/>
  <c r="DX158" i="36" s="1"/>
  <c r="CL158" i="36"/>
  <c r="CM158" i="36"/>
  <c r="DZ158" i="36" s="1"/>
  <c r="CN158" i="36"/>
  <c r="EA158" i="36" s="1"/>
  <c r="CO158" i="36"/>
  <c r="EB158" i="36" s="1"/>
  <c r="CP158" i="36"/>
  <c r="EC158" i="36" s="1"/>
  <c r="CQ158" i="36"/>
  <c r="ED158" i="36" s="1"/>
  <c r="CR158" i="36"/>
  <c r="EE158" i="36" s="1"/>
  <c r="CS158" i="36"/>
  <c r="CT158" i="36"/>
  <c r="CU158" i="36"/>
  <c r="EH158" i="36" s="1"/>
  <c r="CV158" i="36"/>
  <c r="EI158" i="36" s="1"/>
  <c r="CW158" i="36"/>
  <c r="EJ158" i="36" s="1"/>
  <c r="CX158" i="36"/>
  <c r="EK158" i="36" s="1"/>
  <c r="CY158" i="36"/>
  <c r="EL158" i="36" s="1"/>
  <c r="CZ158" i="36"/>
  <c r="EM158" i="36" s="1"/>
  <c r="DA158" i="36"/>
  <c r="EN158" i="36" s="1"/>
  <c r="DB158" i="36"/>
  <c r="DC158" i="36"/>
  <c r="EP158" i="36" s="1"/>
  <c r="DD158" i="36"/>
  <c r="EQ158" i="36" s="1"/>
  <c r="DE158" i="36"/>
  <c r="ER158" i="36" s="1"/>
  <c r="DF158" i="36"/>
  <c r="ES158" i="36" s="1"/>
  <c r="DG158" i="36"/>
  <c r="DH158" i="36"/>
  <c r="DI158" i="36"/>
  <c r="DJ158" i="36"/>
  <c r="DK158" i="36"/>
  <c r="DL158" i="36"/>
  <c r="DM158" i="36"/>
  <c r="DN158" i="36"/>
  <c r="DO158" i="36"/>
  <c r="DP158" i="36"/>
  <c r="DQ158" i="36"/>
  <c r="DR158" i="36"/>
  <c r="CG159" i="36"/>
  <c r="DT159" i="36" s="1"/>
  <c r="CK159" i="36"/>
  <c r="DX159" i="36" s="1"/>
  <c r="CL159" i="36"/>
  <c r="DY159" i="36" s="1"/>
  <c r="CM159" i="36"/>
  <c r="DZ159" i="36" s="1"/>
  <c r="CN159" i="36"/>
  <c r="EA159" i="36" s="1"/>
  <c r="CO159" i="36"/>
  <c r="EB159" i="36" s="1"/>
  <c r="CP159" i="36"/>
  <c r="EC159" i="36" s="1"/>
  <c r="CQ159" i="36"/>
  <c r="ED159" i="36" s="1"/>
  <c r="CR159" i="36"/>
  <c r="EE159" i="36" s="1"/>
  <c r="CS159" i="36"/>
  <c r="EF159" i="36" s="1"/>
  <c r="CT159" i="36"/>
  <c r="EG159" i="36" s="1"/>
  <c r="CU159" i="36"/>
  <c r="EH159" i="36" s="1"/>
  <c r="CV159" i="36"/>
  <c r="EI159" i="36" s="1"/>
  <c r="CW159" i="36"/>
  <c r="EJ159" i="36" s="1"/>
  <c r="CX159" i="36"/>
  <c r="EK159" i="36" s="1"/>
  <c r="CY159" i="36"/>
  <c r="EL159" i="36" s="1"/>
  <c r="CZ159" i="36"/>
  <c r="EM159" i="36" s="1"/>
  <c r="DA159" i="36"/>
  <c r="EN159" i="36" s="1"/>
  <c r="DB159" i="36"/>
  <c r="EO159" i="36" s="1"/>
  <c r="DC159" i="36"/>
  <c r="EP159" i="36" s="1"/>
  <c r="DD159" i="36"/>
  <c r="EQ159" i="36" s="1"/>
  <c r="DE159" i="36"/>
  <c r="ER159" i="36" s="1"/>
  <c r="DF159" i="36"/>
  <c r="ES159" i="36" s="1"/>
  <c r="DG159" i="36"/>
  <c r="DH159" i="36"/>
  <c r="DI159" i="36"/>
  <c r="DJ159" i="36"/>
  <c r="DK159" i="36"/>
  <c r="DL159" i="36"/>
  <c r="DM159" i="36"/>
  <c r="DN159" i="36"/>
  <c r="DO159" i="36"/>
  <c r="DP159" i="36"/>
  <c r="DQ159" i="36"/>
  <c r="DR159" i="36"/>
  <c r="CG160" i="36"/>
  <c r="DT160" i="36" s="1"/>
  <c r="CK160" i="36"/>
  <c r="DX160" i="36" s="1"/>
  <c r="CL160" i="36"/>
  <c r="DY160" i="36" s="1"/>
  <c r="CM160" i="36"/>
  <c r="DZ160" i="36" s="1"/>
  <c r="CN160" i="36"/>
  <c r="EA160" i="36" s="1"/>
  <c r="CO160" i="36"/>
  <c r="EB160" i="36" s="1"/>
  <c r="CP160" i="36"/>
  <c r="EC160" i="36" s="1"/>
  <c r="CQ160" i="36"/>
  <c r="ED160" i="36" s="1"/>
  <c r="CR160" i="36"/>
  <c r="EE160" i="36" s="1"/>
  <c r="CS160" i="36"/>
  <c r="EF160" i="36" s="1"/>
  <c r="CT160" i="36"/>
  <c r="EG160" i="36" s="1"/>
  <c r="CU160" i="36"/>
  <c r="EH160" i="36" s="1"/>
  <c r="CV160" i="36"/>
  <c r="EI160" i="36" s="1"/>
  <c r="CW160" i="36"/>
  <c r="EJ160" i="36" s="1"/>
  <c r="CX160" i="36"/>
  <c r="EK160" i="36" s="1"/>
  <c r="CY160" i="36"/>
  <c r="EL160" i="36" s="1"/>
  <c r="CZ160" i="36"/>
  <c r="EM160" i="36" s="1"/>
  <c r="DA160" i="36"/>
  <c r="EN160" i="36" s="1"/>
  <c r="DB160" i="36"/>
  <c r="EO160" i="36" s="1"/>
  <c r="DC160" i="36"/>
  <c r="EP160" i="36" s="1"/>
  <c r="DD160" i="36"/>
  <c r="EQ160" i="36" s="1"/>
  <c r="DE160" i="36"/>
  <c r="ER160" i="36" s="1"/>
  <c r="DF160" i="36"/>
  <c r="ES160" i="36" s="1"/>
  <c r="DG160" i="36"/>
  <c r="DH160" i="36"/>
  <c r="DI160" i="36"/>
  <c r="DJ160" i="36"/>
  <c r="DK160" i="36"/>
  <c r="DL160" i="36"/>
  <c r="DM160" i="36"/>
  <c r="DN160" i="36"/>
  <c r="DO160" i="36"/>
  <c r="DP160" i="36"/>
  <c r="DQ160" i="36"/>
  <c r="DR160" i="36"/>
  <c r="CG161" i="36"/>
  <c r="DT161" i="36" s="1"/>
  <c r="CK161" i="36"/>
  <c r="DX161" i="36" s="1"/>
  <c r="CL161" i="36"/>
  <c r="DY161" i="36" s="1"/>
  <c r="CM161" i="36"/>
  <c r="DZ161" i="36" s="1"/>
  <c r="CN161" i="36"/>
  <c r="EA161" i="36" s="1"/>
  <c r="CO161" i="36"/>
  <c r="EB161" i="36" s="1"/>
  <c r="CP161" i="36"/>
  <c r="EC161" i="36" s="1"/>
  <c r="CQ161" i="36"/>
  <c r="ED161" i="36" s="1"/>
  <c r="CR161" i="36"/>
  <c r="EE161" i="36" s="1"/>
  <c r="CS161" i="36"/>
  <c r="EF161" i="36" s="1"/>
  <c r="CT161" i="36"/>
  <c r="EG161" i="36" s="1"/>
  <c r="CU161" i="36"/>
  <c r="EH161" i="36" s="1"/>
  <c r="CV161" i="36"/>
  <c r="EI161" i="36" s="1"/>
  <c r="CW161" i="36"/>
  <c r="EJ161" i="36" s="1"/>
  <c r="CX161" i="36"/>
  <c r="EK161" i="36" s="1"/>
  <c r="CY161" i="36"/>
  <c r="EL161" i="36" s="1"/>
  <c r="CZ161" i="36"/>
  <c r="EM161" i="36" s="1"/>
  <c r="DA161" i="36"/>
  <c r="EN161" i="36" s="1"/>
  <c r="DB161" i="36"/>
  <c r="EO161" i="36" s="1"/>
  <c r="DC161" i="36"/>
  <c r="EP161" i="36" s="1"/>
  <c r="DD161" i="36"/>
  <c r="EQ161" i="36" s="1"/>
  <c r="DE161" i="36"/>
  <c r="ER161" i="36" s="1"/>
  <c r="DF161" i="36"/>
  <c r="ES161" i="36" s="1"/>
  <c r="DG161" i="36"/>
  <c r="DH161" i="36"/>
  <c r="DI161" i="36"/>
  <c r="DJ161" i="36"/>
  <c r="DK161" i="36"/>
  <c r="DL161" i="36"/>
  <c r="DM161" i="36"/>
  <c r="DN161" i="36"/>
  <c r="DO161" i="36"/>
  <c r="DP161" i="36"/>
  <c r="DQ161" i="36"/>
  <c r="DR161" i="36"/>
  <c r="CG162" i="36"/>
  <c r="DT162" i="36" s="1"/>
  <c r="CK162" i="36"/>
  <c r="DX162" i="36" s="1"/>
  <c r="CL162" i="36"/>
  <c r="DY162" i="36" s="1"/>
  <c r="CM162" i="36"/>
  <c r="DZ162" i="36" s="1"/>
  <c r="CN162" i="36"/>
  <c r="EA162" i="36" s="1"/>
  <c r="CO162" i="36"/>
  <c r="EB162" i="36" s="1"/>
  <c r="CP162" i="36"/>
  <c r="EC162" i="36" s="1"/>
  <c r="CQ162" i="36"/>
  <c r="ED162" i="36" s="1"/>
  <c r="CR162" i="36"/>
  <c r="EE162" i="36" s="1"/>
  <c r="CS162" i="36"/>
  <c r="EF162" i="36" s="1"/>
  <c r="CT162" i="36"/>
  <c r="EG162" i="36" s="1"/>
  <c r="CU162" i="36"/>
  <c r="EH162" i="36" s="1"/>
  <c r="CV162" i="36"/>
  <c r="EI162" i="36" s="1"/>
  <c r="CW162" i="36"/>
  <c r="EJ162" i="36" s="1"/>
  <c r="CX162" i="36"/>
  <c r="EK162" i="36" s="1"/>
  <c r="CY162" i="36"/>
  <c r="EL162" i="36" s="1"/>
  <c r="CZ162" i="36"/>
  <c r="EM162" i="36" s="1"/>
  <c r="DA162" i="36"/>
  <c r="EN162" i="36" s="1"/>
  <c r="DB162" i="36"/>
  <c r="EO162" i="36" s="1"/>
  <c r="DC162" i="36"/>
  <c r="EP162" i="36" s="1"/>
  <c r="DD162" i="36"/>
  <c r="EQ162" i="36" s="1"/>
  <c r="DE162" i="36"/>
  <c r="ER162" i="36" s="1"/>
  <c r="DF162" i="36"/>
  <c r="ES162" i="36" s="1"/>
  <c r="DG162" i="36"/>
  <c r="DH162" i="36"/>
  <c r="DI162" i="36"/>
  <c r="DJ162" i="36"/>
  <c r="DK162" i="36"/>
  <c r="DL162" i="36"/>
  <c r="DM162" i="36"/>
  <c r="DN162" i="36"/>
  <c r="DO162" i="36"/>
  <c r="DP162" i="36"/>
  <c r="DQ162" i="36"/>
  <c r="DR162" i="36"/>
  <c r="CG163" i="36"/>
  <c r="DT163" i="36" s="1"/>
  <c r="CK163" i="36"/>
  <c r="DX163" i="36" s="1"/>
  <c r="CL163" i="36"/>
  <c r="DY163" i="36" s="1"/>
  <c r="CM163" i="36"/>
  <c r="DZ163" i="36" s="1"/>
  <c r="CN163" i="36"/>
  <c r="EA163" i="36" s="1"/>
  <c r="CO163" i="36"/>
  <c r="EB163" i="36" s="1"/>
  <c r="CP163" i="36"/>
  <c r="EC163" i="36" s="1"/>
  <c r="CQ163" i="36"/>
  <c r="ED163" i="36" s="1"/>
  <c r="CR163" i="36"/>
  <c r="EE163" i="36" s="1"/>
  <c r="CS163" i="36"/>
  <c r="EF163" i="36" s="1"/>
  <c r="CT163" i="36"/>
  <c r="EG163" i="36" s="1"/>
  <c r="CU163" i="36"/>
  <c r="EH163" i="36" s="1"/>
  <c r="CV163" i="36"/>
  <c r="EI163" i="36" s="1"/>
  <c r="CW163" i="36"/>
  <c r="EJ163" i="36" s="1"/>
  <c r="CX163" i="36"/>
  <c r="EK163" i="36" s="1"/>
  <c r="CY163" i="36"/>
  <c r="EL163" i="36" s="1"/>
  <c r="CZ163" i="36"/>
  <c r="EM163" i="36" s="1"/>
  <c r="DA163" i="36"/>
  <c r="EN163" i="36" s="1"/>
  <c r="DB163" i="36"/>
  <c r="EO163" i="36" s="1"/>
  <c r="DC163" i="36"/>
  <c r="EP163" i="36" s="1"/>
  <c r="DD163" i="36"/>
  <c r="EQ163" i="36" s="1"/>
  <c r="DE163" i="36"/>
  <c r="ER163" i="36" s="1"/>
  <c r="DF163" i="36"/>
  <c r="ES163" i="36" s="1"/>
  <c r="DG163" i="36"/>
  <c r="DH163" i="36"/>
  <c r="DI163" i="36"/>
  <c r="DJ163" i="36"/>
  <c r="DK163" i="36"/>
  <c r="DL163" i="36"/>
  <c r="DM163" i="36"/>
  <c r="DN163" i="36"/>
  <c r="DO163" i="36"/>
  <c r="DP163" i="36"/>
  <c r="DQ163" i="36"/>
  <c r="DR163" i="36"/>
  <c r="CG164" i="36"/>
  <c r="DT164" i="36" s="1"/>
  <c r="CK164" i="36"/>
  <c r="DX164" i="36" s="1"/>
  <c r="CL164" i="36"/>
  <c r="DY164" i="36" s="1"/>
  <c r="CM164" i="36"/>
  <c r="DZ164" i="36" s="1"/>
  <c r="CN164" i="36"/>
  <c r="EA164" i="36" s="1"/>
  <c r="CO164" i="36"/>
  <c r="EB164" i="36" s="1"/>
  <c r="CP164" i="36"/>
  <c r="EC164" i="36" s="1"/>
  <c r="CQ164" i="36"/>
  <c r="CR164" i="36"/>
  <c r="EE164" i="36" s="1"/>
  <c r="CS164" i="36"/>
  <c r="EF164" i="36" s="1"/>
  <c r="CT164" i="36"/>
  <c r="EG164" i="36" s="1"/>
  <c r="CU164" i="36"/>
  <c r="EH164" i="36" s="1"/>
  <c r="CV164" i="36"/>
  <c r="EI164" i="36" s="1"/>
  <c r="CW164" i="36"/>
  <c r="EJ164" i="36" s="1"/>
  <c r="CX164" i="36"/>
  <c r="EK164" i="36" s="1"/>
  <c r="CY164" i="36"/>
  <c r="EL164" i="36" s="1"/>
  <c r="CZ164" i="36"/>
  <c r="EM164" i="36" s="1"/>
  <c r="DA164" i="36"/>
  <c r="EN164" i="36" s="1"/>
  <c r="DB164" i="36"/>
  <c r="EO164" i="36" s="1"/>
  <c r="DC164" i="36"/>
  <c r="EP164" i="36" s="1"/>
  <c r="DD164" i="36"/>
  <c r="EQ164" i="36" s="1"/>
  <c r="DE164" i="36"/>
  <c r="ER164" i="36" s="1"/>
  <c r="DF164" i="36"/>
  <c r="ES164" i="36" s="1"/>
  <c r="DG164" i="36"/>
  <c r="DH164" i="36"/>
  <c r="DI164" i="36"/>
  <c r="DJ164" i="36"/>
  <c r="DK164" i="36"/>
  <c r="DL164" i="36"/>
  <c r="DM164" i="36"/>
  <c r="DN164" i="36"/>
  <c r="DO164" i="36"/>
  <c r="DP164" i="36"/>
  <c r="DQ164" i="36"/>
  <c r="DR164" i="36"/>
  <c r="CG165" i="36"/>
  <c r="DT165" i="36" s="1"/>
  <c r="CK165" i="36"/>
  <c r="DX165" i="36" s="1"/>
  <c r="CL165" i="36"/>
  <c r="DY165" i="36" s="1"/>
  <c r="CM165" i="36"/>
  <c r="DZ165" i="36" s="1"/>
  <c r="CN165" i="36"/>
  <c r="EA165" i="36" s="1"/>
  <c r="CO165" i="36"/>
  <c r="CP165" i="36"/>
  <c r="EC165" i="36" s="1"/>
  <c r="CQ165" i="36"/>
  <c r="ED165" i="36" s="1"/>
  <c r="CR165" i="36"/>
  <c r="EE165" i="36" s="1"/>
  <c r="CS165" i="36"/>
  <c r="EF165" i="36" s="1"/>
  <c r="CT165" i="36"/>
  <c r="EG165" i="36" s="1"/>
  <c r="CU165" i="36"/>
  <c r="EH165" i="36" s="1"/>
  <c r="CV165" i="36"/>
  <c r="EI165" i="36" s="1"/>
  <c r="CW165" i="36"/>
  <c r="EJ165" i="36" s="1"/>
  <c r="CX165" i="36"/>
  <c r="EK165" i="36" s="1"/>
  <c r="CY165" i="36"/>
  <c r="EL165" i="36" s="1"/>
  <c r="CZ165" i="36"/>
  <c r="EM165" i="36" s="1"/>
  <c r="DA165" i="36"/>
  <c r="EN165" i="36" s="1"/>
  <c r="DB165" i="36"/>
  <c r="EO165" i="36" s="1"/>
  <c r="DC165" i="36"/>
  <c r="EP165" i="36" s="1"/>
  <c r="DD165" i="36"/>
  <c r="DE165" i="36"/>
  <c r="ER165" i="36" s="1"/>
  <c r="DF165" i="36"/>
  <c r="ES165" i="36" s="1"/>
  <c r="DG165" i="36"/>
  <c r="DH165" i="36"/>
  <c r="DI165" i="36"/>
  <c r="DJ165" i="36"/>
  <c r="DK165" i="36"/>
  <c r="DL165" i="36"/>
  <c r="DM165" i="36"/>
  <c r="DN165" i="36"/>
  <c r="DO165" i="36"/>
  <c r="DP165" i="36"/>
  <c r="DQ165" i="36"/>
  <c r="DR165" i="36"/>
  <c r="CG166" i="36"/>
  <c r="DT166" i="36" s="1"/>
  <c r="CK166" i="36"/>
  <c r="DX166" i="36" s="1"/>
  <c r="CL166" i="36"/>
  <c r="DY166" i="36" s="1"/>
  <c r="CM166" i="36"/>
  <c r="DZ166" i="36" s="1"/>
  <c r="CN166" i="36"/>
  <c r="EA166" i="36" s="1"/>
  <c r="CO166" i="36"/>
  <c r="EB166" i="36" s="1"/>
  <c r="CP166" i="36"/>
  <c r="EC166" i="36" s="1"/>
  <c r="CQ166" i="36"/>
  <c r="ED166" i="36" s="1"/>
  <c r="CR166" i="36"/>
  <c r="EE166" i="36" s="1"/>
  <c r="CS166" i="36"/>
  <c r="EF166" i="36" s="1"/>
  <c r="CT166" i="36"/>
  <c r="EG166" i="36" s="1"/>
  <c r="CU166" i="36"/>
  <c r="EH166" i="36" s="1"/>
  <c r="CV166" i="36"/>
  <c r="EI166" i="36" s="1"/>
  <c r="CW166" i="36"/>
  <c r="EJ166" i="36" s="1"/>
  <c r="CX166" i="36"/>
  <c r="EK166" i="36" s="1"/>
  <c r="CY166" i="36"/>
  <c r="EL166" i="36" s="1"/>
  <c r="CZ166" i="36"/>
  <c r="EM166" i="36" s="1"/>
  <c r="DA166" i="36"/>
  <c r="EN166" i="36" s="1"/>
  <c r="DB166" i="36"/>
  <c r="EO166" i="36" s="1"/>
  <c r="DC166" i="36"/>
  <c r="EP166" i="36" s="1"/>
  <c r="DD166" i="36"/>
  <c r="EQ166" i="36" s="1"/>
  <c r="DE166" i="36"/>
  <c r="ER166" i="36" s="1"/>
  <c r="DF166" i="36"/>
  <c r="ES166" i="36" s="1"/>
  <c r="DG166" i="36"/>
  <c r="DH166" i="36"/>
  <c r="DI166" i="36"/>
  <c r="DJ166" i="36"/>
  <c r="DK166" i="36"/>
  <c r="DL166" i="36"/>
  <c r="DM166" i="36"/>
  <c r="DN166" i="36"/>
  <c r="DO166" i="36"/>
  <c r="DP166" i="36"/>
  <c r="DQ166" i="36"/>
  <c r="DR166" i="36"/>
  <c r="CG167" i="36"/>
  <c r="DT167" i="36" s="1"/>
  <c r="CK167" i="36"/>
  <c r="DX167" i="36" s="1"/>
  <c r="CL167" i="36"/>
  <c r="DY167" i="36" s="1"/>
  <c r="CM167" i="36"/>
  <c r="DZ167" i="36" s="1"/>
  <c r="CN167" i="36"/>
  <c r="EA167" i="36" s="1"/>
  <c r="CO167" i="36"/>
  <c r="EB167" i="36" s="1"/>
  <c r="CP167" i="36"/>
  <c r="EC167" i="36" s="1"/>
  <c r="CQ167" i="36"/>
  <c r="ED167" i="36" s="1"/>
  <c r="CR167" i="36"/>
  <c r="EE167" i="36" s="1"/>
  <c r="CS167" i="36"/>
  <c r="EF167" i="36" s="1"/>
  <c r="CT167" i="36"/>
  <c r="EG167" i="36" s="1"/>
  <c r="CU167" i="36"/>
  <c r="EH167" i="36" s="1"/>
  <c r="CV167" i="36"/>
  <c r="EI167" i="36" s="1"/>
  <c r="CW167" i="36"/>
  <c r="EJ167" i="36" s="1"/>
  <c r="CX167" i="36"/>
  <c r="EK167" i="36" s="1"/>
  <c r="CY167" i="36"/>
  <c r="EL167" i="36" s="1"/>
  <c r="CZ167" i="36"/>
  <c r="EM167" i="36" s="1"/>
  <c r="DA167" i="36"/>
  <c r="EN167" i="36" s="1"/>
  <c r="DB167" i="36"/>
  <c r="EO167" i="36" s="1"/>
  <c r="DC167" i="36"/>
  <c r="EP167" i="36" s="1"/>
  <c r="DD167" i="36"/>
  <c r="EQ167" i="36" s="1"/>
  <c r="DE167" i="36"/>
  <c r="ER167" i="36" s="1"/>
  <c r="DF167" i="36"/>
  <c r="ES167" i="36" s="1"/>
  <c r="DG167" i="36"/>
  <c r="DH167" i="36"/>
  <c r="DI167" i="36"/>
  <c r="DJ167" i="36"/>
  <c r="DK167" i="36"/>
  <c r="DL167" i="36"/>
  <c r="DM167" i="36"/>
  <c r="DN167" i="36"/>
  <c r="DO167" i="36"/>
  <c r="DP167" i="36"/>
  <c r="DQ167" i="36"/>
  <c r="DR167" i="36"/>
  <c r="CG168" i="36"/>
  <c r="DT168" i="36" s="1"/>
  <c r="CK168" i="36"/>
  <c r="DX168" i="36" s="1"/>
  <c r="CL168" i="36"/>
  <c r="DY168" i="36" s="1"/>
  <c r="CM168" i="36"/>
  <c r="DZ168" i="36" s="1"/>
  <c r="CN168" i="36"/>
  <c r="EA168" i="36" s="1"/>
  <c r="CO168" i="36"/>
  <c r="EB168" i="36" s="1"/>
  <c r="CP168" i="36"/>
  <c r="EC168" i="36" s="1"/>
  <c r="CQ168" i="36"/>
  <c r="ED168" i="36" s="1"/>
  <c r="CR168" i="36"/>
  <c r="EE168" i="36" s="1"/>
  <c r="CS168" i="36"/>
  <c r="EF168" i="36" s="1"/>
  <c r="CT168" i="36"/>
  <c r="EG168" i="36" s="1"/>
  <c r="CU168" i="36"/>
  <c r="EH168" i="36" s="1"/>
  <c r="CV168" i="36"/>
  <c r="EI168" i="36" s="1"/>
  <c r="CW168" i="36"/>
  <c r="EJ168" i="36" s="1"/>
  <c r="CX168" i="36"/>
  <c r="EK168" i="36" s="1"/>
  <c r="CY168" i="36"/>
  <c r="EL168" i="36" s="1"/>
  <c r="CZ168" i="36"/>
  <c r="EM168" i="36" s="1"/>
  <c r="DA168" i="36"/>
  <c r="EN168" i="36" s="1"/>
  <c r="DB168" i="36"/>
  <c r="EO168" i="36" s="1"/>
  <c r="DC168" i="36"/>
  <c r="EP168" i="36" s="1"/>
  <c r="DD168" i="36"/>
  <c r="EQ168" i="36" s="1"/>
  <c r="DE168" i="36"/>
  <c r="ER168" i="36" s="1"/>
  <c r="DF168" i="36"/>
  <c r="ES168" i="36" s="1"/>
  <c r="DG168" i="36"/>
  <c r="DH168" i="36"/>
  <c r="DI168" i="36"/>
  <c r="DJ168" i="36"/>
  <c r="DK168" i="36"/>
  <c r="DL168" i="36"/>
  <c r="DM168" i="36"/>
  <c r="DN168" i="36"/>
  <c r="DO168" i="36"/>
  <c r="DP168" i="36"/>
  <c r="DQ168" i="36"/>
  <c r="DR168" i="36"/>
  <c r="CG169" i="36"/>
  <c r="DT169" i="36" s="1"/>
  <c r="CK169" i="36"/>
  <c r="DX169" i="36" s="1"/>
  <c r="CL169" i="36"/>
  <c r="DY169" i="36" s="1"/>
  <c r="CM169" i="36"/>
  <c r="DZ169" i="36" s="1"/>
  <c r="CN169" i="36"/>
  <c r="EA169" i="36" s="1"/>
  <c r="CO169" i="36"/>
  <c r="EB169" i="36" s="1"/>
  <c r="CP169" i="36"/>
  <c r="EC169" i="36" s="1"/>
  <c r="CQ169" i="36"/>
  <c r="ED169" i="36" s="1"/>
  <c r="CR169" i="36"/>
  <c r="EE169" i="36" s="1"/>
  <c r="CS169" i="36"/>
  <c r="EF169" i="36" s="1"/>
  <c r="CT169" i="36"/>
  <c r="EG169" i="36" s="1"/>
  <c r="CU169" i="36"/>
  <c r="EH169" i="36" s="1"/>
  <c r="CV169" i="36"/>
  <c r="EI169" i="36" s="1"/>
  <c r="CW169" i="36"/>
  <c r="EJ169" i="36" s="1"/>
  <c r="CX169" i="36"/>
  <c r="EK169" i="36" s="1"/>
  <c r="CY169" i="36"/>
  <c r="EL169" i="36" s="1"/>
  <c r="CZ169" i="36"/>
  <c r="EM169" i="36" s="1"/>
  <c r="DA169" i="36"/>
  <c r="EN169" i="36" s="1"/>
  <c r="DB169" i="36"/>
  <c r="EO169" i="36" s="1"/>
  <c r="DC169" i="36"/>
  <c r="EP169" i="36" s="1"/>
  <c r="DD169" i="36"/>
  <c r="EQ169" i="36" s="1"/>
  <c r="DE169" i="36"/>
  <c r="ER169" i="36" s="1"/>
  <c r="DF169" i="36"/>
  <c r="ES169" i="36" s="1"/>
  <c r="DG169" i="36"/>
  <c r="DH169" i="36"/>
  <c r="DI169" i="36"/>
  <c r="DJ169" i="36"/>
  <c r="DK169" i="36"/>
  <c r="DL169" i="36"/>
  <c r="DM169" i="36"/>
  <c r="DN169" i="36"/>
  <c r="DO169" i="36"/>
  <c r="DP169" i="36"/>
  <c r="DQ169" i="36"/>
  <c r="DR169" i="36"/>
  <c r="CG170" i="36"/>
  <c r="DT170" i="36" s="1"/>
  <c r="CK170" i="36"/>
  <c r="DX170" i="36" s="1"/>
  <c r="CL170" i="36"/>
  <c r="DY170" i="36" s="1"/>
  <c r="CM170" i="36"/>
  <c r="DZ170" i="36" s="1"/>
  <c r="CN170" i="36"/>
  <c r="EA170" i="36" s="1"/>
  <c r="CO170" i="36"/>
  <c r="EB170" i="36" s="1"/>
  <c r="CP170" i="36"/>
  <c r="EC170" i="36" s="1"/>
  <c r="CQ170" i="36"/>
  <c r="ED170" i="36" s="1"/>
  <c r="CR170" i="36"/>
  <c r="EE170" i="36" s="1"/>
  <c r="CS170" i="36"/>
  <c r="EF170" i="36" s="1"/>
  <c r="CT170" i="36"/>
  <c r="EG170" i="36" s="1"/>
  <c r="CU170" i="36"/>
  <c r="EH170" i="36" s="1"/>
  <c r="CV170" i="36"/>
  <c r="EI170" i="36" s="1"/>
  <c r="CW170" i="36"/>
  <c r="EJ170" i="36" s="1"/>
  <c r="CX170" i="36"/>
  <c r="EK170" i="36" s="1"/>
  <c r="CY170" i="36"/>
  <c r="EL170" i="36" s="1"/>
  <c r="CZ170" i="36"/>
  <c r="EM170" i="36" s="1"/>
  <c r="DA170" i="36"/>
  <c r="EN170" i="36" s="1"/>
  <c r="DB170" i="36"/>
  <c r="EO170" i="36" s="1"/>
  <c r="DC170" i="36"/>
  <c r="EP170" i="36" s="1"/>
  <c r="DD170" i="36"/>
  <c r="EQ170" i="36" s="1"/>
  <c r="DE170" i="36"/>
  <c r="ER170" i="36" s="1"/>
  <c r="DF170" i="36"/>
  <c r="ES170" i="36" s="1"/>
  <c r="DG170" i="36"/>
  <c r="DH170" i="36"/>
  <c r="DI170" i="36"/>
  <c r="DJ170" i="36"/>
  <c r="DK170" i="36"/>
  <c r="DL170" i="36"/>
  <c r="DM170" i="36"/>
  <c r="DN170" i="36"/>
  <c r="DO170" i="36"/>
  <c r="DP170" i="36"/>
  <c r="DQ170" i="36"/>
  <c r="DR170" i="36"/>
  <c r="CG171" i="36"/>
  <c r="DT171" i="36" s="1"/>
  <c r="CK171" i="36"/>
  <c r="DX171" i="36" s="1"/>
  <c r="CL171" i="36"/>
  <c r="DY171" i="36" s="1"/>
  <c r="CM171" i="36"/>
  <c r="DZ171" i="36" s="1"/>
  <c r="CN171" i="36"/>
  <c r="EA171" i="36" s="1"/>
  <c r="CO171" i="36"/>
  <c r="EB171" i="36" s="1"/>
  <c r="CP171" i="36"/>
  <c r="EC171" i="36" s="1"/>
  <c r="CQ171" i="36"/>
  <c r="ED171" i="36" s="1"/>
  <c r="CR171" i="36"/>
  <c r="EE171" i="36" s="1"/>
  <c r="CS171" i="36"/>
  <c r="EF171" i="36" s="1"/>
  <c r="CT171" i="36"/>
  <c r="EG171" i="36" s="1"/>
  <c r="CU171" i="36"/>
  <c r="EH171" i="36" s="1"/>
  <c r="CV171" i="36"/>
  <c r="EI171" i="36" s="1"/>
  <c r="CW171" i="36"/>
  <c r="EJ171" i="36" s="1"/>
  <c r="CX171" i="36"/>
  <c r="EK171" i="36" s="1"/>
  <c r="CY171" i="36"/>
  <c r="EL171" i="36" s="1"/>
  <c r="CZ171" i="36"/>
  <c r="EM171" i="36" s="1"/>
  <c r="DA171" i="36"/>
  <c r="EN171" i="36" s="1"/>
  <c r="DB171" i="36"/>
  <c r="EO171" i="36" s="1"/>
  <c r="DC171" i="36"/>
  <c r="EP171" i="36" s="1"/>
  <c r="DD171" i="36"/>
  <c r="EQ171" i="36" s="1"/>
  <c r="DE171" i="36"/>
  <c r="ER171" i="36" s="1"/>
  <c r="DF171" i="36"/>
  <c r="ES171" i="36" s="1"/>
  <c r="DG171" i="36"/>
  <c r="DH171" i="36"/>
  <c r="DI171" i="36"/>
  <c r="DJ171" i="36"/>
  <c r="DK171" i="36"/>
  <c r="DL171" i="36"/>
  <c r="DM171" i="36"/>
  <c r="DN171" i="36"/>
  <c r="DO171" i="36"/>
  <c r="DP171" i="36"/>
  <c r="DQ171" i="36"/>
  <c r="DR171" i="36"/>
  <c r="CG172" i="36"/>
  <c r="CK172" i="36"/>
  <c r="CL172" i="36"/>
  <c r="DY172" i="36" s="1"/>
  <c r="CM172" i="36"/>
  <c r="DZ172" i="36" s="1"/>
  <c r="CN172" i="36"/>
  <c r="EA172" i="36" s="1"/>
  <c r="CO172" i="36"/>
  <c r="EB172" i="36" s="1"/>
  <c r="CP172" i="36"/>
  <c r="EC172" i="36" s="1"/>
  <c r="CQ172" i="36"/>
  <c r="ED172" i="36" s="1"/>
  <c r="CR172" i="36"/>
  <c r="EE172" i="36" s="1"/>
  <c r="CS172" i="36"/>
  <c r="EF172" i="36" s="1"/>
  <c r="CT172" i="36"/>
  <c r="EG172" i="36" s="1"/>
  <c r="CU172" i="36"/>
  <c r="EH172" i="36" s="1"/>
  <c r="CV172" i="36"/>
  <c r="EI172" i="36" s="1"/>
  <c r="CW172" i="36"/>
  <c r="EJ172" i="36" s="1"/>
  <c r="CX172" i="36"/>
  <c r="EK172" i="36" s="1"/>
  <c r="CY172" i="36"/>
  <c r="EL172" i="36" s="1"/>
  <c r="CZ172" i="36"/>
  <c r="EM172" i="36" s="1"/>
  <c r="DA172" i="36"/>
  <c r="EN172" i="36" s="1"/>
  <c r="DB172" i="36"/>
  <c r="EO172" i="36" s="1"/>
  <c r="DC172" i="36"/>
  <c r="EP172" i="36" s="1"/>
  <c r="DD172" i="36"/>
  <c r="EQ172" i="36" s="1"/>
  <c r="DE172" i="36"/>
  <c r="ER172" i="36" s="1"/>
  <c r="DF172" i="36"/>
  <c r="ES172" i="36" s="1"/>
  <c r="DG172" i="36"/>
  <c r="DH172" i="36"/>
  <c r="DI172" i="36"/>
  <c r="DJ172" i="36"/>
  <c r="DK172" i="36"/>
  <c r="DL172" i="36"/>
  <c r="DM172" i="36"/>
  <c r="DN172" i="36"/>
  <c r="DO172" i="36"/>
  <c r="DP172" i="36"/>
  <c r="DQ172" i="36"/>
  <c r="DR172" i="36"/>
  <c r="CG173" i="36"/>
  <c r="DT173" i="36" s="1"/>
  <c r="CK173" i="36"/>
  <c r="DX173" i="36" s="1"/>
  <c r="CL173" i="36"/>
  <c r="DY173" i="36" s="1"/>
  <c r="CM173" i="36"/>
  <c r="DZ173" i="36" s="1"/>
  <c r="CN173" i="36"/>
  <c r="EA173" i="36" s="1"/>
  <c r="CO173" i="36"/>
  <c r="EB173" i="36" s="1"/>
  <c r="CP173" i="36"/>
  <c r="EC173" i="36" s="1"/>
  <c r="CQ173" i="36"/>
  <c r="ED173" i="36" s="1"/>
  <c r="CR173" i="36"/>
  <c r="EE173" i="36" s="1"/>
  <c r="CS173" i="36"/>
  <c r="EF173" i="36" s="1"/>
  <c r="CT173" i="36"/>
  <c r="EG173" i="36" s="1"/>
  <c r="CU173" i="36"/>
  <c r="EH173" i="36" s="1"/>
  <c r="CV173" i="36"/>
  <c r="EI173" i="36" s="1"/>
  <c r="CW173" i="36"/>
  <c r="EJ173" i="36" s="1"/>
  <c r="CX173" i="36"/>
  <c r="EK173" i="36" s="1"/>
  <c r="CY173" i="36"/>
  <c r="EL173" i="36" s="1"/>
  <c r="CZ173" i="36"/>
  <c r="EM173" i="36" s="1"/>
  <c r="DA173" i="36"/>
  <c r="EN173" i="36" s="1"/>
  <c r="DB173" i="36"/>
  <c r="EO173" i="36" s="1"/>
  <c r="DC173" i="36"/>
  <c r="EP173" i="36" s="1"/>
  <c r="DD173" i="36"/>
  <c r="EQ173" i="36" s="1"/>
  <c r="DE173" i="36"/>
  <c r="ER173" i="36" s="1"/>
  <c r="DF173" i="36"/>
  <c r="ES173" i="36" s="1"/>
  <c r="DG173" i="36"/>
  <c r="DH173" i="36"/>
  <c r="DI173" i="36"/>
  <c r="DJ173" i="36"/>
  <c r="DK173" i="36"/>
  <c r="DL173" i="36"/>
  <c r="DM173" i="36"/>
  <c r="DN173" i="36"/>
  <c r="DO173" i="36"/>
  <c r="DP173" i="36"/>
  <c r="DQ173" i="36"/>
  <c r="DR173" i="36"/>
  <c r="CG174" i="36"/>
  <c r="DT174" i="36" s="1"/>
  <c r="CK174" i="36"/>
  <c r="DX174" i="36" s="1"/>
  <c r="CL174" i="36"/>
  <c r="DY174" i="36" s="1"/>
  <c r="CM174" i="36"/>
  <c r="DZ174" i="36" s="1"/>
  <c r="CN174" i="36"/>
  <c r="EA174" i="36" s="1"/>
  <c r="CO174" i="36"/>
  <c r="EB174" i="36" s="1"/>
  <c r="CP174" i="36"/>
  <c r="EC174" i="36" s="1"/>
  <c r="CQ174" i="36"/>
  <c r="ED174" i="36" s="1"/>
  <c r="CR174" i="36"/>
  <c r="EE174" i="36" s="1"/>
  <c r="CS174" i="36"/>
  <c r="EF174" i="36" s="1"/>
  <c r="CT174" i="36"/>
  <c r="EG174" i="36" s="1"/>
  <c r="CU174" i="36"/>
  <c r="EH174" i="36" s="1"/>
  <c r="CV174" i="36"/>
  <c r="EI174" i="36" s="1"/>
  <c r="CW174" i="36"/>
  <c r="EJ174" i="36" s="1"/>
  <c r="CX174" i="36"/>
  <c r="EK174" i="36" s="1"/>
  <c r="CY174" i="36"/>
  <c r="EL174" i="36" s="1"/>
  <c r="CZ174" i="36"/>
  <c r="EM174" i="36" s="1"/>
  <c r="DA174" i="36"/>
  <c r="EN174" i="36" s="1"/>
  <c r="DB174" i="36"/>
  <c r="EO174" i="36" s="1"/>
  <c r="DC174" i="36"/>
  <c r="EP174" i="36" s="1"/>
  <c r="DD174" i="36"/>
  <c r="EQ174" i="36" s="1"/>
  <c r="DE174" i="36"/>
  <c r="ER174" i="36" s="1"/>
  <c r="DF174" i="36"/>
  <c r="ES174" i="36" s="1"/>
  <c r="DG174" i="36"/>
  <c r="DH174" i="36"/>
  <c r="DI174" i="36"/>
  <c r="DJ174" i="36"/>
  <c r="DK174" i="36"/>
  <c r="DL174" i="36"/>
  <c r="DM174" i="36"/>
  <c r="DN174" i="36"/>
  <c r="DO174" i="36"/>
  <c r="DP174" i="36"/>
  <c r="DQ174" i="36"/>
  <c r="DR174" i="36"/>
  <c r="CG175" i="36"/>
  <c r="DT175" i="36" s="1"/>
  <c r="CK175" i="36"/>
  <c r="DX175" i="36" s="1"/>
  <c r="CL175" i="36"/>
  <c r="DY175" i="36" s="1"/>
  <c r="CM175" i="36"/>
  <c r="DZ175" i="36" s="1"/>
  <c r="CN175" i="36"/>
  <c r="EA175" i="36" s="1"/>
  <c r="CO175" i="36"/>
  <c r="EB175" i="36" s="1"/>
  <c r="CP175" i="36"/>
  <c r="EC175" i="36" s="1"/>
  <c r="CQ175" i="36"/>
  <c r="ED175" i="36" s="1"/>
  <c r="CR175" i="36"/>
  <c r="EE175" i="36" s="1"/>
  <c r="CS175" i="36"/>
  <c r="EF175" i="36" s="1"/>
  <c r="CT175" i="36"/>
  <c r="EG175" i="36" s="1"/>
  <c r="CU175" i="36"/>
  <c r="EH175" i="36" s="1"/>
  <c r="CV175" i="36"/>
  <c r="EI175" i="36" s="1"/>
  <c r="CW175" i="36"/>
  <c r="EJ175" i="36" s="1"/>
  <c r="CX175" i="36"/>
  <c r="EK175" i="36" s="1"/>
  <c r="CY175" i="36"/>
  <c r="CZ175" i="36"/>
  <c r="EM175" i="36" s="1"/>
  <c r="DA175" i="36"/>
  <c r="EN175" i="36" s="1"/>
  <c r="DB175" i="36"/>
  <c r="EO175" i="36" s="1"/>
  <c r="DC175" i="36"/>
  <c r="EP175" i="36" s="1"/>
  <c r="DD175" i="36"/>
  <c r="EQ175" i="36" s="1"/>
  <c r="DE175" i="36"/>
  <c r="ER175" i="36" s="1"/>
  <c r="DF175" i="36"/>
  <c r="ES175" i="36" s="1"/>
  <c r="DG175" i="36"/>
  <c r="DH175" i="36"/>
  <c r="DI175" i="36"/>
  <c r="DJ175" i="36"/>
  <c r="DK175" i="36"/>
  <c r="DL175" i="36"/>
  <c r="DM175" i="36"/>
  <c r="DN175" i="36"/>
  <c r="DO175" i="36"/>
  <c r="DP175" i="36"/>
  <c r="DQ175" i="36"/>
  <c r="DR175" i="36"/>
  <c r="CG176" i="36"/>
  <c r="DT176" i="36" s="1"/>
  <c r="CK176" i="36"/>
  <c r="DX176" i="36" s="1"/>
  <c r="CL176" i="36"/>
  <c r="DY176" i="36" s="1"/>
  <c r="CM176" i="36"/>
  <c r="DZ176" i="36" s="1"/>
  <c r="CN176" i="36"/>
  <c r="EA176" i="36" s="1"/>
  <c r="CO176" i="36"/>
  <c r="EB176" i="36" s="1"/>
  <c r="CP176" i="36"/>
  <c r="EC176" i="36" s="1"/>
  <c r="CQ176" i="36"/>
  <c r="ED176" i="36" s="1"/>
  <c r="CR176" i="36"/>
  <c r="EE176" i="36" s="1"/>
  <c r="CS176" i="36"/>
  <c r="EF176" i="36" s="1"/>
  <c r="CT176" i="36"/>
  <c r="EG176" i="36" s="1"/>
  <c r="CU176" i="36"/>
  <c r="EH176" i="36" s="1"/>
  <c r="CV176" i="36"/>
  <c r="EI176" i="36" s="1"/>
  <c r="CW176" i="36"/>
  <c r="EJ176" i="36" s="1"/>
  <c r="CX176" i="36"/>
  <c r="EK176" i="36" s="1"/>
  <c r="CY176" i="36"/>
  <c r="EL176" i="36" s="1"/>
  <c r="CZ176" i="36"/>
  <c r="EM176" i="36" s="1"/>
  <c r="DA176" i="36"/>
  <c r="EN176" i="36" s="1"/>
  <c r="DB176" i="36"/>
  <c r="EO176" i="36" s="1"/>
  <c r="DC176" i="36"/>
  <c r="EP176" i="36" s="1"/>
  <c r="DD176" i="36"/>
  <c r="EQ176" i="36" s="1"/>
  <c r="DE176" i="36"/>
  <c r="ER176" i="36" s="1"/>
  <c r="DF176" i="36"/>
  <c r="ES176" i="36" s="1"/>
  <c r="DG176" i="36"/>
  <c r="DH176" i="36"/>
  <c r="DI176" i="36"/>
  <c r="DJ176" i="36"/>
  <c r="DK176" i="36"/>
  <c r="DL176" i="36"/>
  <c r="DM176" i="36"/>
  <c r="DN176" i="36"/>
  <c r="DO176" i="36"/>
  <c r="DP176" i="36"/>
  <c r="DQ176" i="36"/>
  <c r="DR176" i="36"/>
  <c r="CG177" i="36"/>
  <c r="DT177" i="36" s="1"/>
  <c r="CK177" i="36"/>
  <c r="DX177" i="36" s="1"/>
  <c r="CL177" i="36"/>
  <c r="DY177" i="36" s="1"/>
  <c r="CM177" i="36"/>
  <c r="DZ177" i="36" s="1"/>
  <c r="CN177" i="36"/>
  <c r="EA177" i="36" s="1"/>
  <c r="CO177" i="36"/>
  <c r="EB177" i="36" s="1"/>
  <c r="CP177" i="36"/>
  <c r="EC177" i="36" s="1"/>
  <c r="CQ177" i="36"/>
  <c r="ED177" i="36" s="1"/>
  <c r="CR177" i="36"/>
  <c r="EE177" i="36" s="1"/>
  <c r="CS177" i="36"/>
  <c r="EF177" i="36" s="1"/>
  <c r="CT177" i="36"/>
  <c r="EG177" i="36" s="1"/>
  <c r="CU177" i="36"/>
  <c r="EH177" i="36" s="1"/>
  <c r="CV177" i="36"/>
  <c r="EI177" i="36" s="1"/>
  <c r="CW177" i="36"/>
  <c r="EJ177" i="36" s="1"/>
  <c r="CX177" i="36"/>
  <c r="EK177" i="36" s="1"/>
  <c r="CY177" i="36"/>
  <c r="EL177" i="36" s="1"/>
  <c r="CZ177" i="36"/>
  <c r="EM177" i="36" s="1"/>
  <c r="DA177" i="36"/>
  <c r="EN177" i="36" s="1"/>
  <c r="DB177" i="36"/>
  <c r="EO177" i="36" s="1"/>
  <c r="DC177" i="36"/>
  <c r="EP177" i="36" s="1"/>
  <c r="DD177" i="36"/>
  <c r="EQ177" i="36" s="1"/>
  <c r="DE177" i="36"/>
  <c r="ER177" i="36" s="1"/>
  <c r="DF177" i="36"/>
  <c r="ES177" i="36" s="1"/>
  <c r="DG177" i="36"/>
  <c r="DH177" i="36"/>
  <c r="DI177" i="36"/>
  <c r="DJ177" i="36"/>
  <c r="DK177" i="36"/>
  <c r="DL177" i="36"/>
  <c r="DM177" i="36"/>
  <c r="DN177" i="36"/>
  <c r="DO177" i="36"/>
  <c r="DP177" i="36"/>
  <c r="DQ177" i="36"/>
  <c r="DR177" i="36"/>
  <c r="CG178" i="36"/>
  <c r="DT178" i="36" s="1"/>
  <c r="CK178" i="36"/>
  <c r="DX178" i="36" s="1"/>
  <c r="CL178" i="36"/>
  <c r="DY178" i="36" s="1"/>
  <c r="CM178" i="36"/>
  <c r="DZ178" i="36" s="1"/>
  <c r="CN178" i="36"/>
  <c r="EA178" i="36" s="1"/>
  <c r="CO178" i="36"/>
  <c r="EB178" i="36" s="1"/>
  <c r="CP178" i="36"/>
  <c r="EC178" i="36" s="1"/>
  <c r="CQ178" i="36"/>
  <c r="ED178" i="36" s="1"/>
  <c r="CR178" i="36"/>
  <c r="EE178" i="36" s="1"/>
  <c r="CS178" i="36"/>
  <c r="EF178" i="36" s="1"/>
  <c r="CT178" i="36"/>
  <c r="EG178" i="36" s="1"/>
  <c r="CU178" i="36"/>
  <c r="EH178" i="36" s="1"/>
  <c r="CV178" i="36"/>
  <c r="EI178" i="36" s="1"/>
  <c r="CW178" i="36"/>
  <c r="EJ178" i="36" s="1"/>
  <c r="CX178" i="36"/>
  <c r="EK178" i="36" s="1"/>
  <c r="CY178" i="36"/>
  <c r="EL178" i="36" s="1"/>
  <c r="CZ178" i="36"/>
  <c r="EM178" i="36" s="1"/>
  <c r="DA178" i="36"/>
  <c r="EN178" i="36" s="1"/>
  <c r="DB178" i="36"/>
  <c r="EO178" i="36" s="1"/>
  <c r="DC178" i="36"/>
  <c r="EP178" i="36" s="1"/>
  <c r="DD178" i="36"/>
  <c r="EQ178" i="36" s="1"/>
  <c r="DE178" i="36"/>
  <c r="ER178" i="36" s="1"/>
  <c r="DF178" i="36"/>
  <c r="ES178" i="36" s="1"/>
  <c r="DG178" i="36"/>
  <c r="DH178" i="36"/>
  <c r="DI178" i="36"/>
  <c r="DJ178" i="36"/>
  <c r="DK178" i="36"/>
  <c r="DL178" i="36"/>
  <c r="DM178" i="36"/>
  <c r="DN178" i="36"/>
  <c r="DO178" i="36"/>
  <c r="DP178" i="36"/>
  <c r="DQ178" i="36"/>
  <c r="DR178" i="36"/>
  <c r="CG179" i="36"/>
  <c r="DT179" i="36" s="1"/>
  <c r="CK179" i="36"/>
  <c r="DX179" i="36" s="1"/>
  <c r="CL179" i="36"/>
  <c r="DY179" i="36" s="1"/>
  <c r="CM179" i="36"/>
  <c r="DZ179" i="36" s="1"/>
  <c r="CN179" i="36"/>
  <c r="EA179" i="36" s="1"/>
  <c r="CO179" i="36"/>
  <c r="EB179" i="36" s="1"/>
  <c r="CP179" i="36"/>
  <c r="EC179" i="36" s="1"/>
  <c r="CQ179" i="36"/>
  <c r="ED179" i="36" s="1"/>
  <c r="CR179" i="36"/>
  <c r="EE179" i="36" s="1"/>
  <c r="CS179" i="36"/>
  <c r="EF179" i="36" s="1"/>
  <c r="CT179" i="36"/>
  <c r="EG179" i="36" s="1"/>
  <c r="CU179" i="36"/>
  <c r="EH179" i="36" s="1"/>
  <c r="CV179" i="36"/>
  <c r="EI179" i="36" s="1"/>
  <c r="CW179" i="36"/>
  <c r="EJ179" i="36" s="1"/>
  <c r="CX179" i="36"/>
  <c r="EK179" i="36" s="1"/>
  <c r="CY179" i="36"/>
  <c r="EL179" i="36" s="1"/>
  <c r="CZ179" i="36"/>
  <c r="EM179" i="36" s="1"/>
  <c r="DA179" i="36"/>
  <c r="EN179" i="36" s="1"/>
  <c r="DB179" i="36"/>
  <c r="EO179" i="36" s="1"/>
  <c r="DC179" i="36"/>
  <c r="EP179" i="36" s="1"/>
  <c r="DD179" i="36"/>
  <c r="EQ179" i="36" s="1"/>
  <c r="DE179" i="36"/>
  <c r="ER179" i="36" s="1"/>
  <c r="DF179" i="36"/>
  <c r="ES179" i="36" s="1"/>
  <c r="DG179" i="36"/>
  <c r="DH179" i="36"/>
  <c r="DI179" i="36"/>
  <c r="DJ179" i="36"/>
  <c r="DK179" i="36"/>
  <c r="DL179" i="36"/>
  <c r="DM179" i="36"/>
  <c r="DN179" i="36"/>
  <c r="DO179" i="36"/>
  <c r="DP179" i="36"/>
  <c r="DQ179" i="36"/>
  <c r="DR179" i="36"/>
  <c r="CG180" i="36"/>
  <c r="CK180" i="36"/>
  <c r="DX180" i="36" s="1"/>
  <c r="CL180" i="36"/>
  <c r="DY180" i="36" s="1"/>
  <c r="CM180" i="36"/>
  <c r="DZ180" i="36" s="1"/>
  <c r="CN180" i="36"/>
  <c r="EA180" i="36" s="1"/>
  <c r="CO180" i="36"/>
  <c r="EB180" i="36" s="1"/>
  <c r="CP180" i="36"/>
  <c r="EC180" i="36" s="1"/>
  <c r="CQ180" i="36"/>
  <c r="ED180" i="36" s="1"/>
  <c r="CR180" i="36"/>
  <c r="EE180" i="36" s="1"/>
  <c r="CS180" i="36"/>
  <c r="EF180" i="36" s="1"/>
  <c r="CT180" i="36"/>
  <c r="EG180" i="36" s="1"/>
  <c r="CU180" i="36"/>
  <c r="EH180" i="36" s="1"/>
  <c r="CV180" i="36"/>
  <c r="EI180" i="36" s="1"/>
  <c r="CW180" i="36"/>
  <c r="EJ180" i="36" s="1"/>
  <c r="CX180" i="36"/>
  <c r="EK180" i="36" s="1"/>
  <c r="CY180" i="36"/>
  <c r="EL180" i="36" s="1"/>
  <c r="CZ180" i="36"/>
  <c r="EM180" i="36" s="1"/>
  <c r="DA180" i="36"/>
  <c r="EN180" i="36" s="1"/>
  <c r="DB180" i="36"/>
  <c r="EO180" i="36" s="1"/>
  <c r="DC180" i="36"/>
  <c r="EP180" i="36" s="1"/>
  <c r="DD180" i="36"/>
  <c r="EQ180" i="36" s="1"/>
  <c r="DE180" i="36"/>
  <c r="ER180" i="36" s="1"/>
  <c r="DF180" i="36"/>
  <c r="ES180" i="36" s="1"/>
  <c r="DG180" i="36"/>
  <c r="DH180" i="36"/>
  <c r="DI180" i="36"/>
  <c r="DJ180" i="36"/>
  <c r="DK180" i="36"/>
  <c r="DL180" i="36"/>
  <c r="DM180" i="36"/>
  <c r="DN180" i="36"/>
  <c r="DO180" i="36"/>
  <c r="DP180" i="36"/>
  <c r="DQ180" i="36"/>
  <c r="DR180" i="36"/>
  <c r="CG181" i="36"/>
  <c r="DT181" i="36" s="1"/>
  <c r="CK181" i="36"/>
  <c r="DX181" i="36" s="1"/>
  <c r="CL181" i="36"/>
  <c r="DY181" i="36" s="1"/>
  <c r="CM181" i="36"/>
  <c r="DZ181" i="36" s="1"/>
  <c r="CN181" i="36"/>
  <c r="EA181" i="36" s="1"/>
  <c r="CO181" i="36"/>
  <c r="EB181" i="36" s="1"/>
  <c r="CP181" i="36"/>
  <c r="EC181" i="36" s="1"/>
  <c r="CQ181" i="36"/>
  <c r="ED181" i="36" s="1"/>
  <c r="CR181" i="36"/>
  <c r="EE181" i="36" s="1"/>
  <c r="CS181" i="36"/>
  <c r="EF181" i="36" s="1"/>
  <c r="CT181" i="36"/>
  <c r="EG181" i="36" s="1"/>
  <c r="CU181" i="36"/>
  <c r="EH181" i="36" s="1"/>
  <c r="CV181" i="36"/>
  <c r="EI181" i="36" s="1"/>
  <c r="CW181" i="36"/>
  <c r="EJ181" i="36" s="1"/>
  <c r="CX181" i="36"/>
  <c r="EK181" i="36" s="1"/>
  <c r="CY181" i="36"/>
  <c r="EL181" i="36" s="1"/>
  <c r="CZ181" i="36"/>
  <c r="EM181" i="36" s="1"/>
  <c r="DA181" i="36"/>
  <c r="EN181" i="36" s="1"/>
  <c r="DB181" i="36"/>
  <c r="EO181" i="36" s="1"/>
  <c r="DC181" i="36"/>
  <c r="EP181" i="36" s="1"/>
  <c r="DD181" i="36"/>
  <c r="EQ181" i="36" s="1"/>
  <c r="DE181" i="36"/>
  <c r="ER181" i="36" s="1"/>
  <c r="DF181" i="36"/>
  <c r="ES181" i="36" s="1"/>
  <c r="DG181" i="36"/>
  <c r="DH181" i="36"/>
  <c r="DI181" i="36"/>
  <c r="DJ181" i="36"/>
  <c r="DK181" i="36"/>
  <c r="DL181" i="36"/>
  <c r="DM181" i="36"/>
  <c r="DN181" i="36"/>
  <c r="DO181" i="36"/>
  <c r="DP181" i="36"/>
  <c r="DQ181" i="36"/>
  <c r="DR181" i="36"/>
  <c r="CG182" i="36"/>
  <c r="DT182" i="36" s="1"/>
  <c r="CK182" i="36"/>
  <c r="DX182" i="36" s="1"/>
  <c r="CL182" i="36"/>
  <c r="DY182" i="36" s="1"/>
  <c r="CM182" i="36"/>
  <c r="DZ182" i="36" s="1"/>
  <c r="CN182" i="36"/>
  <c r="EA182" i="36" s="1"/>
  <c r="CO182" i="36"/>
  <c r="EB182" i="36" s="1"/>
  <c r="CP182" i="36"/>
  <c r="EC182" i="36" s="1"/>
  <c r="CQ182" i="36"/>
  <c r="ED182" i="36" s="1"/>
  <c r="CR182" i="36"/>
  <c r="EE182" i="36" s="1"/>
  <c r="CS182" i="36"/>
  <c r="EF182" i="36" s="1"/>
  <c r="CT182" i="36"/>
  <c r="EG182" i="36" s="1"/>
  <c r="CU182" i="36"/>
  <c r="EH182" i="36" s="1"/>
  <c r="CV182" i="36"/>
  <c r="EI182" i="36" s="1"/>
  <c r="CW182" i="36"/>
  <c r="EJ182" i="36" s="1"/>
  <c r="CX182" i="36"/>
  <c r="EK182" i="36" s="1"/>
  <c r="CY182" i="36"/>
  <c r="EL182" i="36" s="1"/>
  <c r="CZ182" i="36"/>
  <c r="EM182" i="36" s="1"/>
  <c r="DA182" i="36"/>
  <c r="EN182" i="36" s="1"/>
  <c r="DB182" i="36"/>
  <c r="EO182" i="36" s="1"/>
  <c r="DC182" i="36"/>
  <c r="EP182" i="36" s="1"/>
  <c r="DD182" i="36"/>
  <c r="EQ182" i="36" s="1"/>
  <c r="DE182" i="36"/>
  <c r="ER182" i="36" s="1"/>
  <c r="DF182" i="36"/>
  <c r="ES182" i="36" s="1"/>
  <c r="DG182" i="36"/>
  <c r="DH182" i="36"/>
  <c r="DI182" i="36"/>
  <c r="DJ182" i="36"/>
  <c r="DK182" i="36"/>
  <c r="DL182" i="36"/>
  <c r="DM182" i="36"/>
  <c r="DN182" i="36"/>
  <c r="DO182" i="36"/>
  <c r="DP182" i="36"/>
  <c r="DQ182" i="36"/>
  <c r="DR182" i="36"/>
  <c r="CG183" i="36"/>
  <c r="DT183" i="36" s="1"/>
  <c r="CK183" i="36"/>
  <c r="DX183" i="36" s="1"/>
  <c r="CL183" i="36"/>
  <c r="DY183" i="36" s="1"/>
  <c r="CM183" i="36"/>
  <c r="DZ183" i="36" s="1"/>
  <c r="CN183" i="36"/>
  <c r="EA183" i="36" s="1"/>
  <c r="CO183" i="36"/>
  <c r="EB183" i="36" s="1"/>
  <c r="CP183" i="36"/>
  <c r="EC183" i="36" s="1"/>
  <c r="CQ183" i="36"/>
  <c r="ED183" i="36" s="1"/>
  <c r="CR183" i="36"/>
  <c r="EE183" i="36" s="1"/>
  <c r="CS183" i="36"/>
  <c r="EF183" i="36" s="1"/>
  <c r="CT183" i="36"/>
  <c r="EG183" i="36" s="1"/>
  <c r="CU183" i="36"/>
  <c r="EH183" i="36" s="1"/>
  <c r="CV183" i="36"/>
  <c r="EI183" i="36" s="1"/>
  <c r="CW183" i="36"/>
  <c r="EJ183" i="36" s="1"/>
  <c r="CX183" i="36"/>
  <c r="EK183" i="36" s="1"/>
  <c r="CY183" i="36"/>
  <c r="CZ183" i="36"/>
  <c r="EM183" i="36" s="1"/>
  <c r="DA183" i="36"/>
  <c r="EN183" i="36" s="1"/>
  <c r="DB183" i="36"/>
  <c r="EO183" i="36" s="1"/>
  <c r="DC183" i="36"/>
  <c r="EP183" i="36" s="1"/>
  <c r="DD183" i="36"/>
  <c r="EQ183" i="36" s="1"/>
  <c r="DE183" i="36"/>
  <c r="ER183" i="36" s="1"/>
  <c r="DF183" i="36"/>
  <c r="ES183" i="36" s="1"/>
  <c r="DG183" i="36"/>
  <c r="DH183" i="36"/>
  <c r="DI183" i="36"/>
  <c r="DJ183" i="36"/>
  <c r="DK183" i="36"/>
  <c r="DL183" i="36"/>
  <c r="DM183" i="36"/>
  <c r="DN183" i="36"/>
  <c r="DO183" i="36"/>
  <c r="DP183" i="36"/>
  <c r="DQ183" i="36"/>
  <c r="DR183" i="36"/>
  <c r="CG184" i="36"/>
  <c r="DT184" i="36" s="1"/>
  <c r="CK184" i="36"/>
  <c r="DX184" i="36" s="1"/>
  <c r="CL184" i="36"/>
  <c r="DY184" i="36" s="1"/>
  <c r="CM184" i="36"/>
  <c r="DZ184" i="36" s="1"/>
  <c r="CN184" i="36"/>
  <c r="EA184" i="36" s="1"/>
  <c r="CO184" i="36"/>
  <c r="EB184" i="36" s="1"/>
  <c r="CP184" i="36"/>
  <c r="EC184" i="36" s="1"/>
  <c r="CQ184" i="36"/>
  <c r="ED184" i="36" s="1"/>
  <c r="CR184" i="36"/>
  <c r="EE184" i="36" s="1"/>
  <c r="CS184" i="36"/>
  <c r="EF184" i="36" s="1"/>
  <c r="CT184" i="36"/>
  <c r="EG184" i="36" s="1"/>
  <c r="CU184" i="36"/>
  <c r="EH184" i="36" s="1"/>
  <c r="CV184" i="36"/>
  <c r="EI184" i="36" s="1"/>
  <c r="CW184" i="36"/>
  <c r="EJ184" i="36" s="1"/>
  <c r="CX184" i="36"/>
  <c r="EK184" i="36" s="1"/>
  <c r="CY184" i="36"/>
  <c r="EL184" i="36" s="1"/>
  <c r="CZ184" i="36"/>
  <c r="EM184" i="36" s="1"/>
  <c r="DA184" i="36"/>
  <c r="EN184" i="36" s="1"/>
  <c r="DB184" i="36"/>
  <c r="EO184" i="36" s="1"/>
  <c r="DC184" i="36"/>
  <c r="EP184" i="36" s="1"/>
  <c r="DD184" i="36"/>
  <c r="EQ184" i="36" s="1"/>
  <c r="DE184" i="36"/>
  <c r="ER184" i="36" s="1"/>
  <c r="DF184" i="36"/>
  <c r="ES184" i="36" s="1"/>
  <c r="DG184" i="36"/>
  <c r="DH184" i="36"/>
  <c r="DI184" i="36"/>
  <c r="DJ184" i="36"/>
  <c r="DK184" i="36"/>
  <c r="DL184" i="36"/>
  <c r="DM184" i="36"/>
  <c r="DN184" i="36"/>
  <c r="DO184" i="36"/>
  <c r="DP184" i="36"/>
  <c r="DQ184" i="36"/>
  <c r="DR184" i="36"/>
  <c r="CG185" i="36"/>
  <c r="DT185" i="36" s="1"/>
  <c r="CK185" i="36"/>
  <c r="DX185" i="36" s="1"/>
  <c r="CL185" i="36"/>
  <c r="DY185" i="36" s="1"/>
  <c r="CM185" i="36"/>
  <c r="DZ185" i="36" s="1"/>
  <c r="CN185" i="36"/>
  <c r="EA185" i="36" s="1"/>
  <c r="CO185" i="36"/>
  <c r="EB185" i="36" s="1"/>
  <c r="CP185" i="36"/>
  <c r="EC185" i="36" s="1"/>
  <c r="CQ185" i="36"/>
  <c r="ED185" i="36" s="1"/>
  <c r="CR185" i="36"/>
  <c r="EE185" i="36" s="1"/>
  <c r="CS185" i="36"/>
  <c r="EF185" i="36" s="1"/>
  <c r="CT185" i="36"/>
  <c r="EG185" i="36" s="1"/>
  <c r="CU185" i="36"/>
  <c r="EH185" i="36" s="1"/>
  <c r="CV185" i="36"/>
  <c r="EI185" i="36" s="1"/>
  <c r="CW185" i="36"/>
  <c r="EJ185" i="36" s="1"/>
  <c r="CX185" i="36"/>
  <c r="EK185" i="36" s="1"/>
  <c r="CY185" i="36"/>
  <c r="EL185" i="36" s="1"/>
  <c r="CZ185" i="36"/>
  <c r="EM185" i="36" s="1"/>
  <c r="DA185" i="36"/>
  <c r="EN185" i="36" s="1"/>
  <c r="DB185" i="36"/>
  <c r="EO185" i="36" s="1"/>
  <c r="DC185" i="36"/>
  <c r="EP185" i="36" s="1"/>
  <c r="DD185" i="36"/>
  <c r="EQ185" i="36" s="1"/>
  <c r="DE185" i="36"/>
  <c r="ER185" i="36" s="1"/>
  <c r="DF185" i="36"/>
  <c r="ES185" i="36" s="1"/>
  <c r="DG185" i="36"/>
  <c r="DH185" i="36"/>
  <c r="DI185" i="36"/>
  <c r="DJ185" i="36"/>
  <c r="DK185" i="36"/>
  <c r="DL185" i="36"/>
  <c r="DM185" i="36"/>
  <c r="DN185" i="36"/>
  <c r="DO185" i="36"/>
  <c r="DP185" i="36"/>
  <c r="DQ185" i="36"/>
  <c r="DR185" i="36"/>
  <c r="CG186" i="36"/>
  <c r="DT186" i="36" s="1"/>
  <c r="CK186" i="36"/>
  <c r="DX186" i="36" s="1"/>
  <c r="CL186" i="36"/>
  <c r="DY186" i="36" s="1"/>
  <c r="CM186" i="36"/>
  <c r="DZ186" i="36" s="1"/>
  <c r="CN186" i="36"/>
  <c r="EA186" i="36" s="1"/>
  <c r="CO186" i="36"/>
  <c r="EB186" i="36" s="1"/>
  <c r="CP186" i="36"/>
  <c r="EC186" i="36" s="1"/>
  <c r="CQ186" i="36"/>
  <c r="ED186" i="36" s="1"/>
  <c r="CR186" i="36"/>
  <c r="EE186" i="36" s="1"/>
  <c r="CS186" i="36"/>
  <c r="EF186" i="36" s="1"/>
  <c r="CT186" i="36"/>
  <c r="EG186" i="36" s="1"/>
  <c r="CU186" i="36"/>
  <c r="EH186" i="36" s="1"/>
  <c r="CV186" i="36"/>
  <c r="EI186" i="36" s="1"/>
  <c r="CW186" i="36"/>
  <c r="EJ186" i="36" s="1"/>
  <c r="CX186" i="36"/>
  <c r="EK186" i="36" s="1"/>
  <c r="CY186" i="36"/>
  <c r="EL186" i="36" s="1"/>
  <c r="CZ186" i="36"/>
  <c r="EM186" i="36" s="1"/>
  <c r="DA186" i="36"/>
  <c r="EN186" i="36" s="1"/>
  <c r="DB186" i="36"/>
  <c r="EO186" i="36" s="1"/>
  <c r="DC186" i="36"/>
  <c r="EP186" i="36" s="1"/>
  <c r="DD186" i="36"/>
  <c r="EQ186" i="36" s="1"/>
  <c r="DE186" i="36"/>
  <c r="ER186" i="36" s="1"/>
  <c r="DF186" i="36"/>
  <c r="ES186" i="36" s="1"/>
  <c r="DG186" i="36"/>
  <c r="DH186" i="36"/>
  <c r="DI186" i="36"/>
  <c r="DJ186" i="36"/>
  <c r="DK186" i="36"/>
  <c r="DL186" i="36"/>
  <c r="DM186" i="36"/>
  <c r="DN186" i="36"/>
  <c r="DO186" i="36"/>
  <c r="DP186" i="36"/>
  <c r="DQ186" i="36"/>
  <c r="DR186" i="36"/>
  <c r="CG187" i="36"/>
  <c r="DT187" i="36" s="1"/>
  <c r="CK187" i="36"/>
  <c r="DX187" i="36" s="1"/>
  <c r="CL187" i="36"/>
  <c r="DY187" i="36" s="1"/>
  <c r="CM187" i="36"/>
  <c r="DZ187" i="36" s="1"/>
  <c r="CN187" i="36"/>
  <c r="EA187" i="36" s="1"/>
  <c r="CO187" i="36"/>
  <c r="EB187" i="36" s="1"/>
  <c r="CP187" i="36"/>
  <c r="EC187" i="36" s="1"/>
  <c r="CQ187" i="36"/>
  <c r="ED187" i="36" s="1"/>
  <c r="CR187" i="36"/>
  <c r="EE187" i="36" s="1"/>
  <c r="CS187" i="36"/>
  <c r="EF187" i="36" s="1"/>
  <c r="CT187" i="36"/>
  <c r="EG187" i="36" s="1"/>
  <c r="CU187" i="36"/>
  <c r="EH187" i="36" s="1"/>
  <c r="CV187" i="36"/>
  <c r="EI187" i="36" s="1"/>
  <c r="CW187" i="36"/>
  <c r="EJ187" i="36" s="1"/>
  <c r="CX187" i="36"/>
  <c r="EK187" i="36" s="1"/>
  <c r="CY187" i="36"/>
  <c r="EL187" i="36" s="1"/>
  <c r="CZ187" i="36"/>
  <c r="EM187" i="36" s="1"/>
  <c r="DA187" i="36"/>
  <c r="EN187" i="36" s="1"/>
  <c r="DB187" i="36"/>
  <c r="EO187" i="36" s="1"/>
  <c r="DC187" i="36"/>
  <c r="EP187" i="36" s="1"/>
  <c r="DD187" i="36"/>
  <c r="EQ187" i="36" s="1"/>
  <c r="DE187" i="36"/>
  <c r="ER187" i="36" s="1"/>
  <c r="DF187" i="36"/>
  <c r="ES187" i="36" s="1"/>
  <c r="DG187" i="36"/>
  <c r="DH187" i="36"/>
  <c r="DI187" i="36"/>
  <c r="DJ187" i="36"/>
  <c r="DK187" i="36"/>
  <c r="DL187" i="36"/>
  <c r="DM187" i="36"/>
  <c r="DN187" i="36"/>
  <c r="DO187" i="36"/>
  <c r="DP187" i="36"/>
  <c r="DQ187" i="36"/>
  <c r="DR187" i="36"/>
  <c r="CG188" i="36"/>
  <c r="DT188" i="36" s="1"/>
  <c r="CK188" i="36"/>
  <c r="DX188" i="36" s="1"/>
  <c r="CL188" i="36"/>
  <c r="DY188" i="36" s="1"/>
  <c r="CM188" i="36"/>
  <c r="DZ188" i="36" s="1"/>
  <c r="CN188" i="36"/>
  <c r="EA188" i="36" s="1"/>
  <c r="CO188" i="36"/>
  <c r="EB188" i="36" s="1"/>
  <c r="CP188" i="36"/>
  <c r="EC188" i="36" s="1"/>
  <c r="CQ188" i="36"/>
  <c r="ED188" i="36" s="1"/>
  <c r="CR188" i="36"/>
  <c r="EE188" i="36" s="1"/>
  <c r="CS188" i="36"/>
  <c r="EF188" i="36" s="1"/>
  <c r="CT188" i="36"/>
  <c r="EG188" i="36" s="1"/>
  <c r="CU188" i="36"/>
  <c r="EH188" i="36" s="1"/>
  <c r="CV188" i="36"/>
  <c r="EI188" i="36" s="1"/>
  <c r="CW188" i="36"/>
  <c r="EJ188" i="36" s="1"/>
  <c r="CX188" i="36"/>
  <c r="EK188" i="36" s="1"/>
  <c r="CY188" i="36"/>
  <c r="EL188" i="36" s="1"/>
  <c r="CZ188" i="36"/>
  <c r="EM188" i="36" s="1"/>
  <c r="DA188" i="36"/>
  <c r="DB188" i="36"/>
  <c r="EO188" i="36" s="1"/>
  <c r="DC188" i="36"/>
  <c r="EP188" i="36" s="1"/>
  <c r="DD188" i="36"/>
  <c r="EQ188" i="36" s="1"/>
  <c r="DE188" i="36"/>
  <c r="ER188" i="36" s="1"/>
  <c r="DF188" i="36"/>
  <c r="ES188" i="36" s="1"/>
  <c r="DG188" i="36"/>
  <c r="DH188" i="36"/>
  <c r="DI188" i="36"/>
  <c r="DJ188" i="36"/>
  <c r="DK188" i="36"/>
  <c r="DL188" i="36"/>
  <c r="DM188" i="36"/>
  <c r="DN188" i="36"/>
  <c r="DO188" i="36"/>
  <c r="DP188" i="36"/>
  <c r="DQ188" i="36"/>
  <c r="DR188" i="36"/>
  <c r="CG189" i="36"/>
  <c r="DT189" i="36" s="1"/>
  <c r="CK189" i="36"/>
  <c r="DX189" i="36" s="1"/>
  <c r="CL189" i="36"/>
  <c r="DY189" i="36" s="1"/>
  <c r="CM189" i="36"/>
  <c r="DZ189" i="36" s="1"/>
  <c r="CN189" i="36"/>
  <c r="EA189" i="36" s="1"/>
  <c r="CO189" i="36"/>
  <c r="EB189" i="36" s="1"/>
  <c r="CP189" i="36"/>
  <c r="EC189" i="36" s="1"/>
  <c r="CQ189" i="36"/>
  <c r="ED189" i="36" s="1"/>
  <c r="CR189" i="36"/>
  <c r="EE189" i="36" s="1"/>
  <c r="CS189" i="36"/>
  <c r="EF189" i="36" s="1"/>
  <c r="CT189" i="36"/>
  <c r="EG189" i="36" s="1"/>
  <c r="CU189" i="36"/>
  <c r="EH189" i="36" s="1"/>
  <c r="CV189" i="36"/>
  <c r="EI189" i="36" s="1"/>
  <c r="CW189" i="36"/>
  <c r="CX189" i="36"/>
  <c r="EK189" i="36" s="1"/>
  <c r="CY189" i="36"/>
  <c r="EL189" i="36" s="1"/>
  <c r="CZ189" i="36"/>
  <c r="EM189" i="36" s="1"/>
  <c r="DA189" i="36"/>
  <c r="EN189" i="36" s="1"/>
  <c r="DB189" i="36"/>
  <c r="EO189" i="36" s="1"/>
  <c r="DC189" i="36"/>
  <c r="EP189" i="36" s="1"/>
  <c r="DD189" i="36"/>
  <c r="EQ189" i="36" s="1"/>
  <c r="DE189" i="36"/>
  <c r="DF189" i="36"/>
  <c r="DG189" i="36"/>
  <c r="DH189" i="36"/>
  <c r="DI189" i="36"/>
  <c r="DJ189" i="36"/>
  <c r="DK189" i="36"/>
  <c r="DL189" i="36"/>
  <c r="DM189" i="36"/>
  <c r="DN189" i="36"/>
  <c r="DO189" i="36"/>
  <c r="DP189" i="36"/>
  <c r="DQ189" i="36"/>
  <c r="DR189" i="36"/>
  <c r="CG190" i="36"/>
  <c r="DT190" i="36" s="1"/>
  <c r="CK190" i="36"/>
  <c r="CL190" i="36"/>
  <c r="DY190" i="36" s="1"/>
  <c r="CM190" i="36"/>
  <c r="DZ190" i="36" s="1"/>
  <c r="CN190" i="36"/>
  <c r="EA190" i="36" s="1"/>
  <c r="CO190" i="36"/>
  <c r="EB190" i="36" s="1"/>
  <c r="CP190" i="36"/>
  <c r="EC190" i="36" s="1"/>
  <c r="CQ190" i="36"/>
  <c r="ED190" i="36" s="1"/>
  <c r="CR190" i="36"/>
  <c r="EE190" i="36" s="1"/>
  <c r="CS190" i="36"/>
  <c r="EF190" i="36" s="1"/>
  <c r="CT190" i="36"/>
  <c r="EG190" i="36" s="1"/>
  <c r="CU190" i="36"/>
  <c r="EH190" i="36" s="1"/>
  <c r="CV190" i="36"/>
  <c r="EI190" i="36" s="1"/>
  <c r="CW190" i="36"/>
  <c r="EJ190" i="36" s="1"/>
  <c r="CX190" i="36"/>
  <c r="EK190" i="36" s="1"/>
  <c r="CY190" i="36"/>
  <c r="EL190" i="36" s="1"/>
  <c r="CZ190" i="36"/>
  <c r="EM190" i="36" s="1"/>
  <c r="DA190" i="36"/>
  <c r="EN190" i="36" s="1"/>
  <c r="DB190" i="36"/>
  <c r="EO190" i="36" s="1"/>
  <c r="DC190" i="36"/>
  <c r="EP190" i="36" s="1"/>
  <c r="DD190" i="36"/>
  <c r="EQ190" i="36" s="1"/>
  <c r="DE190" i="36"/>
  <c r="ER190" i="36" s="1"/>
  <c r="DF190" i="36"/>
  <c r="ES190" i="36" s="1"/>
  <c r="DG190" i="36"/>
  <c r="DH190" i="36"/>
  <c r="DI190" i="36"/>
  <c r="DJ190" i="36"/>
  <c r="DK190" i="36"/>
  <c r="DL190" i="36"/>
  <c r="DM190" i="36"/>
  <c r="DN190" i="36"/>
  <c r="DO190" i="36"/>
  <c r="DP190" i="36"/>
  <c r="DQ190" i="36"/>
  <c r="DR190" i="36"/>
  <c r="CG191" i="36"/>
  <c r="DT191" i="36" s="1"/>
  <c r="CK191" i="36"/>
  <c r="DX191" i="36" s="1"/>
  <c r="CL191" i="36"/>
  <c r="DY191" i="36" s="1"/>
  <c r="CM191" i="36"/>
  <c r="DZ191" i="36" s="1"/>
  <c r="CN191" i="36"/>
  <c r="EA191" i="36" s="1"/>
  <c r="CO191" i="36"/>
  <c r="EB191" i="36" s="1"/>
  <c r="CP191" i="36"/>
  <c r="EC191" i="36" s="1"/>
  <c r="CQ191" i="36"/>
  <c r="ED191" i="36" s="1"/>
  <c r="CR191" i="36"/>
  <c r="EE191" i="36" s="1"/>
  <c r="CS191" i="36"/>
  <c r="EF191" i="36" s="1"/>
  <c r="CT191" i="36"/>
  <c r="EG191" i="36" s="1"/>
  <c r="CU191" i="36"/>
  <c r="EH191" i="36" s="1"/>
  <c r="CV191" i="36"/>
  <c r="EI191" i="36" s="1"/>
  <c r="CW191" i="36"/>
  <c r="EJ191" i="36" s="1"/>
  <c r="CX191" i="36"/>
  <c r="EK191" i="36" s="1"/>
  <c r="CY191" i="36"/>
  <c r="EL191" i="36" s="1"/>
  <c r="CZ191" i="36"/>
  <c r="EM191" i="36" s="1"/>
  <c r="DA191" i="36"/>
  <c r="EN191" i="36" s="1"/>
  <c r="DB191" i="36"/>
  <c r="EO191" i="36" s="1"/>
  <c r="DC191" i="36"/>
  <c r="EP191" i="36" s="1"/>
  <c r="DD191" i="36"/>
  <c r="EQ191" i="36" s="1"/>
  <c r="DE191" i="36"/>
  <c r="ER191" i="36" s="1"/>
  <c r="DF191" i="36"/>
  <c r="ES191" i="36" s="1"/>
  <c r="DG191" i="36"/>
  <c r="DH191" i="36"/>
  <c r="DI191" i="36"/>
  <c r="DJ191" i="36"/>
  <c r="DK191" i="36"/>
  <c r="DL191" i="36"/>
  <c r="DM191" i="36"/>
  <c r="DN191" i="36"/>
  <c r="DO191" i="36"/>
  <c r="DP191" i="36"/>
  <c r="DQ191" i="36"/>
  <c r="DR191" i="36"/>
  <c r="CG192" i="36"/>
  <c r="DT192" i="36" s="1"/>
  <c r="CK192" i="36"/>
  <c r="DX192" i="36" s="1"/>
  <c r="CL192" i="36"/>
  <c r="DY192" i="36" s="1"/>
  <c r="CM192" i="36"/>
  <c r="DZ192" i="36" s="1"/>
  <c r="CN192" i="36"/>
  <c r="EA192" i="36" s="1"/>
  <c r="CO192" i="36"/>
  <c r="EB192" i="36" s="1"/>
  <c r="CP192" i="36"/>
  <c r="EC192" i="36" s="1"/>
  <c r="CQ192" i="36"/>
  <c r="ED192" i="36" s="1"/>
  <c r="CR192" i="36"/>
  <c r="EE192" i="36" s="1"/>
  <c r="CS192" i="36"/>
  <c r="EF192" i="36" s="1"/>
  <c r="CT192" i="36"/>
  <c r="EG192" i="36" s="1"/>
  <c r="CU192" i="36"/>
  <c r="EH192" i="36" s="1"/>
  <c r="CV192" i="36"/>
  <c r="EI192" i="36" s="1"/>
  <c r="CW192" i="36"/>
  <c r="EJ192" i="36" s="1"/>
  <c r="CX192" i="36"/>
  <c r="EK192" i="36" s="1"/>
  <c r="CY192" i="36"/>
  <c r="EL192" i="36" s="1"/>
  <c r="CZ192" i="36"/>
  <c r="EM192" i="36" s="1"/>
  <c r="DA192" i="36"/>
  <c r="EN192" i="36" s="1"/>
  <c r="DB192" i="36"/>
  <c r="EO192" i="36" s="1"/>
  <c r="DC192" i="36"/>
  <c r="EP192" i="36" s="1"/>
  <c r="DD192" i="36"/>
  <c r="EQ192" i="36" s="1"/>
  <c r="DE192" i="36"/>
  <c r="ER192" i="36" s="1"/>
  <c r="DF192" i="36"/>
  <c r="ES192" i="36" s="1"/>
  <c r="DG192" i="36"/>
  <c r="DH192" i="36"/>
  <c r="DI192" i="36"/>
  <c r="DJ192" i="36"/>
  <c r="DK192" i="36"/>
  <c r="DL192" i="36"/>
  <c r="DM192" i="36"/>
  <c r="DN192" i="36"/>
  <c r="DO192" i="36"/>
  <c r="DP192" i="36"/>
  <c r="DQ192" i="36"/>
  <c r="DR192" i="36"/>
  <c r="CG193" i="36"/>
  <c r="DT193" i="36" s="1"/>
  <c r="CK193" i="36"/>
  <c r="DX193" i="36" s="1"/>
  <c r="CL193" i="36"/>
  <c r="DY193" i="36" s="1"/>
  <c r="CM193" i="36"/>
  <c r="DZ193" i="36" s="1"/>
  <c r="CN193" i="36"/>
  <c r="EA193" i="36" s="1"/>
  <c r="CO193" i="36"/>
  <c r="EB193" i="36" s="1"/>
  <c r="CP193" i="36"/>
  <c r="EC193" i="36" s="1"/>
  <c r="CQ193" i="36"/>
  <c r="ED193" i="36" s="1"/>
  <c r="CR193" i="36"/>
  <c r="EE193" i="36" s="1"/>
  <c r="CS193" i="36"/>
  <c r="EF193" i="36" s="1"/>
  <c r="CT193" i="36"/>
  <c r="EG193" i="36" s="1"/>
  <c r="CU193" i="36"/>
  <c r="EH193" i="36" s="1"/>
  <c r="CV193" i="36"/>
  <c r="EI193" i="36" s="1"/>
  <c r="CW193" i="36"/>
  <c r="EJ193" i="36" s="1"/>
  <c r="CX193" i="36"/>
  <c r="EK193" i="36" s="1"/>
  <c r="CY193" i="36"/>
  <c r="EL193" i="36" s="1"/>
  <c r="CZ193" i="36"/>
  <c r="EM193" i="36" s="1"/>
  <c r="DA193" i="36"/>
  <c r="EN193" i="36" s="1"/>
  <c r="DB193" i="36"/>
  <c r="EO193" i="36" s="1"/>
  <c r="DC193" i="36"/>
  <c r="EP193" i="36" s="1"/>
  <c r="DD193" i="36"/>
  <c r="EQ193" i="36" s="1"/>
  <c r="DE193" i="36"/>
  <c r="ER193" i="36" s="1"/>
  <c r="DF193" i="36"/>
  <c r="ES193" i="36" s="1"/>
  <c r="DG193" i="36"/>
  <c r="DH193" i="36"/>
  <c r="DI193" i="36"/>
  <c r="DJ193" i="36"/>
  <c r="DK193" i="36"/>
  <c r="DL193" i="36"/>
  <c r="DM193" i="36"/>
  <c r="DN193" i="36"/>
  <c r="DO193" i="36"/>
  <c r="DP193" i="36"/>
  <c r="DQ193" i="36"/>
  <c r="DR193" i="36"/>
  <c r="CG194" i="36"/>
  <c r="DT194" i="36" s="1"/>
  <c r="CK194" i="36"/>
  <c r="DX194" i="36" s="1"/>
  <c r="CL194" i="36"/>
  <c r="DY194" i="36" s="1"/>
  <c r="CM194" i="36"/>
  <c r="DZ194" i="36" s="1"/>
  <c r="CN194" i="36"/>
  <c r="EA194" i="36" s="1"/>
  <c r="CO194" i="36"/>
  <c r="EB194" i="36" s="1"/>
  <c r="CP194" i="36"/>
  <c r="EC194" i="36" s="1"/>
  <c r="CQ194" i="36"/>
  <c r="ED194" i="36" s="1"/>
  <c r="CR194" i="36"/>
  <c r="EE194" i="36" s="1"/>
  <c r="CS194" i="36"/>
  <c r="EF194" i="36" s="1"/>
  <c r="CT194" i="36"/>
  <c r="EG194" i="36" s="1"/>
  <c r="CU194" i="36"/>
  <c r="EH194" i="36" s="1"/>
  <c r="CV194" i="36"/>
  <c r="EI194" i="36" s="1"/>
  <c r="CW194" i="36"/>
  <c r="EJ194" i="36" s="1"/>
  <c r="CX194" i="36"/>
  <c r="EK194" i="36" s="1"/>
  <c r="CY194" i="36"/>
  <c r="EL194" i="36" s="1"/>
  <c r="CZ194" i="36"/>
  <c r="EM194" i="36" s="1"/>
  <c r="DA194" i="36"/>
  <c r="EN194" i="36" s="1"/>
  <c r="DB194" i="36"/>
  <c r="EO194" i="36" s="1"/>
  <c r="DC194" i="36"/>
  <c r="EP194" i="36" s="1"/>
  <c r="DD194" i="36"/>
  <c r="EQ194" i="36" s="1"/>
  <c r="DE194" i="36"/>
  <c r="ER194" i="36" s="1"/>
  <c r="DF194" i="36"/>
  <c r="ES194" i="36" s="1"/>
  <c r="DG194" i="36"/>
  <c r="DH194" i="36"/>
  <c r="DI194" i="36"/>
  <c r="DJ194" i="36"/>
  <c r="DK194" i="36"/>
  <c r="DL194" i="36"/>
  <c r="DM194" i="36"/>
  <c r="DN194" i="36"/>
  <c r="DO194" i="36"/>
  <c r="DP194" i="36"/>
  <c r="DQ194" i="36"/>
  <c r="DR194" i="36"/>
  <c r="CG195" i="36"/>
  <c r="DT195" i="36" s="1"/>
  <c r="CK195" i="36"/>
  <c r="DX195" i="36" s="1"/>
  <c r="CL195" i="36"/>
  <c r="DY195" i="36" s="1"/>
  <c r="CM195" i="36"/>
  <c r="DZ195" i="36" s="1"/>
  <c r="CN195" i="36"/>
  <c r="EA195" i="36" s="1"/>
  <c r="CO195" i="36"/>
  <c r="EB195" i="36" s="1"/>
  <c r="CP195" i="36"/>
  <c r="EC195" i="36" s="1"/>
  <c r="CQ195" i="36"/>
  <c r="ED195" i="36" s="1"/>
  <c r="CR195" i="36"/>
  <c r="EE195" i="36" s="1"/>
  <c r="CS195" i="36"/>
  <c r="EF195" i="36" s="1"/>
  <c r="CT195" i="36"/>
  <c r="EG195" i="36" s="1"/>
  <c r="CU195" i="36"/>
  <c r="EH195" i="36" s="1"/>
  <c r="CV195" i="36"/>
  <c r="EI195" i="36" s="1"/>
  <c r="CW195" i="36"/>
  <c r="EJ195" i="36" s="1"/>
  <c r="CX195" i="36"/>
  <c r="EK195" i="36" s="1"/>
  <c r="CY195" i="36"/>
  <c r="EL195" i="36" s="1"/>
  <c r="CZ195" i="36"/>
  <c r="EM195" i="36" s="1"/>
  <c r="DA195" i="36"/>
  <c r="EN195" i="36" s="1"/>
  <c r="DB195" i="36"/>
  <c r="EO195" i="36" s="1"/>
  <c r="DC195" i="36"/>
  <c r="EP195" i="36" s="1"/>
  <c r="DD195" i="36"/>
  <c r="EQ195" i="36" s="1"/>
  <c r="DE195" i="36"/>
  <c r="ER195" i="36" s="1"/>
  <c r="DF195" i="36"/>
  <c r="ES195" i="36" s="1"/>
  <c r="DG195" i="36"/>
  <c r="DH195" i="36"/>
  <c r="DI195" i="36"/>
  <c r="DJ195" i="36"/>
  <c r="DK195" i="36"/>
  <c r="DL195" i="36"/>
  <c r="DM195" i="36"/>
  <c r="DN195" i="36"/>
  <c r="DO195" i="36"/>
  <c r="DP195" i="36"/>
  <c r="DQ195" i="36"/>
  <c r="DR195" i="36"/>
  <c r="CG196" i="36"/>
  <c r="DT196" i="36" s="1"/>
  <c r="CK196" i="36"/>
  <c r="DX196" i="36" s="1"/>
  <c r="CL196" i="36"/>
  <c r="DY196" i="36" s="1"/>
  <c r="CM196" i="36"/>
  <c r="DZ196" i="36" s="1"/>
  <c r="CN196" i="36"/>
  <c r="EA196" i="36" s="1"/>
  <c r="CO196" i="36"/>
  <c r="EB196" i="36" s="1"/>
  <c r="CP196" i="36"/>
  <c r="EC196" i="36" s="1"/>
  <c r="CQ196" i="36"/>
  <c r="ED196" i="36" s="1"/>
  <c r="CR196" i="36"/>
  <c r="EE196" i="36" s="1"/>
  <c r="CS196" i="36"/>
  <c r="EF196" i="36" s="1"/>
  <c r="CT196" i="36"/>
  <c r="EG196" i="36" s="1"/>
  <c r="CU196" i="36"/>
  <c r="EH196" i="36" s="1"/>
  <c r="CV196" i="36"/>
  <c r="EI196" i="36" s="1"/>
  <c r="CW196" i="36"/>
  <c r="EJ196" i="36" s="1"/>
  <c r="CX196" i="36"/>
  <c r="EK196" i="36" s="1"/>
  <c r="CY196" i="36"/>
  <c r="EL196" i="36" s="1"/>
  <c r="CZ196" i="36"/>
  <c r="EM196" i="36" s="1"/>
  <c r="DA196" i="36"/>
  <c r="EN196" i="36" s="1"/>
  <c r="DB196" i="36"/>
  <c r="EO196" i="36" s="1"/>
  <c r="DC196" i="36"/>
  <c r="EP196" i="36" s="1"/>
  <c r="DD196" i="36"/>
  <c r="EQ196" i="36" s="1"/>
  <c r="DE196" i="36"/>
  <c r="ER196" i="36" s="1"/>
  <c r="DF196" i="36"/>
  <c r="ES196" i="36" s="1"/>
  <c r="DG196" i="36"/>
  <c r="DH196" i="36"/>
  <c r="DI196" i="36"/>
  <c r="DJ196" i="36"/>
  <c r="DK196" i="36"/>
  <c r="DL196" i="36"/>
  <c r="DM196" i="36"/>
  <c r="DN196" i="36"/>
  <c r="DO196" i="36"/>
  <c r="DP196" i="36"/>
  <c r="DQ196" i="36"/>
  <c r="DR196" i="36"/>
  <c r="CG197" i="36"/>
  <c r="DT197" i="36" s="1"/>
  <c r="CK197" i="36"/>
  <c r="DX197" i="36" s="1"/>
  <c r="CL197" i="36"/>
  <c r="DY197" i="36" s="1"/>
  <c r="CM197" i="36"/>
  <c r="DZ197" i="36" s="1"/>
  <c r="CN197" i="36"/>
  <c r="EA197" i="36" s="1"/>
  <c r="CO197" i="36"/>
  <c r="EB197" i="36" s="1"/>
  <c r="CP197" i="36"/>
  <c r="EC197" i="36" s="1"/>
  <c r="CQ197" i="36"/>
  <c r="ED197" i="36" s="1"/>
  <c r="CR197" i="36"/>
  <c r="EE197" i="36" s="1"/>
  <c r="CS197" i="36"/>
  <c r="EF197" i="36" s="1"/>
  <c r="CT197" i="36"/>
  <c r="EG197" i="36" s="1"/>
  <c r="CU197" i="36"/>
  <c r="EH197" i="36" s="1"/>
  <c r="CV197" i="36"/>
  <c r="EI197" i="36" s="1"/>
  <c r="CW197" i="36"/>
  <c r="EJ197" i="36" s="1"/>
  <c r="CX197" i="36"/>
  <c r="EK197" i="36" s="1"/>
  <c r="CY197" i="36"/>
  <c r="EL197" i="36" s="1"/>
  <c r="CZ197" i="36"/>
  <c r="EM197" i="36" s="1"/>
  <c r="DA197" i="36"/>
  <c r="EN197" i="36" s="1"/>
  <c r="DB197" i="36"/>
  <c r="EO197" i="36" s="1"/>
  <c r="DC197" i="36"/>
  <c r="EP197" i="36" s="1"/>
  <c r="DD197" i="36"/>
  <c r="EQ197" i="36" s="1"/>
  <c r="DE197" i="36"/>
  <c r="ER197" i="36" s="1"/>
  <c r="DF197" i="36"/>
  <c r="ES197" i="36" s="1"/>
  <c r="DG197" i="36"/>
  <c r="DH197" i="36"/>
  <c r="DI197" i="36"/>
  <c r="DJ197" i="36"/>
  <c r="DK197" i="36"/>
  <c r="DL197" i="36"/>
  <c r="DM197" i="36"/>
  <c r="DN197" i="36"/>
  <c r="DO197" i="36"/>
  <c r="DP197" i="36"/>
  <c r="DQ197" i="36"/>
  <c r="DR197" i="36"/>
  <c r="CG198" i="36"/>
  <c r="DT198" i="36" s="1"/>
  <c r="CK198" i="36"/>
  <c r="DX198" i="36" s="1"/>
  <c r="CL198" i="36"/>
  <c r="DY198" i="36" s="1"/>
  <c r="CM198" i="36"/>
  <c r="DZ198" i="36" s="1"/>
  <c r="CN198" i="36"/>
  <c r="EA198" i="36" s="1"/>
  <c r="CO198" i="36"/>
  <c r="EB198" i="36" s="1"/>
  <c r="CP198" i="36"/>
  <c r="EC198" i="36" s="1"/>
  <c r="CQ198" i="36"/>
  <c r="ED198" i="36" s="1"/>
  <c r="CR198" i="36"/>
  <c r="EE198" i="36" s="1"/>
  <c r="CS198" i="36"/>
  <c r="EF198" i="36" s="1"/>
  <c r="CT198" i="36"/>
  <c r="EG198" i="36" s="1"/>
  <c r="CU198" i="36"/>
  <c r="EH198" i="36" s="1"/>
  <c r="CV198" i="36"/>
  <c r="EI198" i="36" s="1"/>
  <c r="CW198" i="36"/>
  <c r="EJ198" i="36" s="1"/>
  <c r="CX198" i="36"/>
  <c r="EK198" i="36" s="1"/>
  <c r="CY198" i="36"/>
  <c r="EL198" i="36" s="1"/>
  <c r="CZ198" i="36"/>
  <c r="EM198" i="36" s="1"/>
  <c r="DA198" i="36"/>
  <c r="EN198" i="36" s="1"/>
  <c r="DB198" i="36"/>
  <c r="EO198" i="36" s="1"/>
  <c r="DC198" i="36"/>
  <c r="EP198" i="36" s="1"/>
  <c r="DD198" i="36"/>
  <c r="EQ198" i="36" s="1"/>
  <c r="DE198" i="36"/>
  <c r="ER198" i="36" s="1"/>
  <c r="DF198" i="36"/>
  <c r="ES198" i="36" s="1"/>
  <c r="DG198" i="36"/>
  <c r="DH198" i="36"/>
  <c r="DI198" i="36"/>
  <c r="DJ198" i="36"/>
  <c r="DK198" i="36"/>
  <c r="DL198" i="36"/>
  <c r="DM198" i="36"/>
  <c r="DN198" i="36"/>
  <c r="DO198" i="36"/>
  <c r="DP198" i="36"/>
  <c r="DQ198" i="36"/>
  <c r="DR198" i="36"/>
  <c r="CG199" i="36"/>
  <c r="DT199" i="36" s="1"/>
  <c r="CK199" i="36"/>
  <c r="DX199" i="36" s="1"/>
  <c r="CL199" i="36"/>
  <c r="DY199" i="36" s="1"/>
  <c r="CM199" i="36"/>
  <c r="DZ199" i="36" s="1"/>
  <c r="CN199" i="36"/>
  <c r="EA199" i="36" s="1"/>
  <c r="CO199" i="36"/>
  <c r="EB199" i="36" s="1"/>
  <c r="CP199" i="36"/>
  <c r="EC199" i="36" s="1"/>
  <c r="CQ199" i="36"/>
  <c r="ED199" i="36" s="1"/>
  <c r="CR199" i="36"/>
  <c r="CS199" i="36"/>
  <c r="EF199" i="36" s="1"/>
  <c r="CT199" i="36"/>
  <c r="EG199" i="36" s="1"/>
  <c r="CU199" i="36"/>
  <c r="EH199" i="36" s="1"/>
  <c r="CV199" i="36"/>
  <c r="EI199" i="36" s="1"/>
  <c r="CW199" i="36"/>
  <c r="EJ199" i="36" s="1"/>
  <c r="CX199" i="36"/>
  <c r="EK199" i="36" s="1"/>
  <c r="CY199" i="36"/>
  <c r="EL199" i="36" s="1"/>
  <c r="CZ199" i="36"/>
  <c r="EM199" i="36" s="1"/>
  <c r="DA199" i="36"/>
  <c r="EN199" i="36" s="1"/>
  <c r="DB199" i="36"/>
  <c r="EO199" i="36" s="1"/>
  <c r="DC199" i="36"/>
  <c r="EP199" i="36" s="1"/>
  <c r="DD199" i="36"/>
  <c r="EQ199" i="36" s="1"/>
  <c r="DE199" i="36"/>
  <c r="ER199" i="36" s="1"/>
  <c r="DF199" i="36"/>
  <c r="ES199" i="36" s="1"/>
  <c r="DG199" i="36"/>
  <c r="DH199" i="36"/>
  <c r="DI199" i="36"/>
  <c r="DJ199" i="36"/>
  <c r="DK199" i="36"/>
  <c r="DL199" i="36"/>
  <c r="DM199" i="36"/>
  <c r="DN199" i="36"/>
  <c r="DO199" i="36"/>
  <c r="DP199" i="36"/>
  <c r="DQ199" i="36"/>
  <c r="DR199" i="36"/>
  <c r="CG200" i="36"/>
  <c r="DT200" i="36" s="1"/>
  <c r="CK200" i="36"/>
  <c r="DX200" i="36" s="1"/>
  <c r="CL200" i="36"/>
  <c r="DY200" i="36" s="1"/>
  <c r="CM200" i="36"/>
  <c r="DZ200" i="36" s="1"/>
  <c r="CN200" i="36"/>
  <c r="EA200" i="36" s="1"/>
  <c r="CO200" i="36"/>
  <c r="EB200" i="36" s="1"/>
  <c r="CP200" i="36"/>
  <c r="EC200" i="36" s="1"/>
  <c r="CQ200" i="36"/>
  <c r="ED200" i="36" s="1"/>
  <c r="CR200" i="36"/>
  <c r="EE200" i="36" s="1"/>
  <c r="CS200" i="36"/>
  <c r="EF200" i="36" s="1"/>
  <c r="CT200" i="36"/>
  <c r="EG200" i="36" s="1"/>
  <c r="CU200" i="36"/>
  <c r="EH200" i="36" s="1"/>
  <c r="CV200" i="36"/>
  <c r="EI200" i="36" s="1"/>
  <c r="CW200" i="36"/>
  <c r="EJ200" i="36" s="1"/>
  <c r="CX200" i="36"/>
  <c r="EK200" i="36" s="1"/>
  <c r="CY200" i="36"/>
  <c r="EL200" i="36" s="1"/>
  <c r="CZ200" i="36"/>
  <c r="EM200" i="36" s="1"/>
  <c r="DA200" i="36"/>
  <c r="EN200" i="36" s="1"/>
  <c r="DB200" i="36"/>
  <c r="EO200" i="36" s="1"/>
  <c r="DC200" i="36"/>
  <c r="EP200" i="36" s="1"/>
  <c r="DD200" i="36"/>
  <c r="EQ200" i="36" s="1"/>
  <c r="DE200" i="36"/>
  <c r="ER200" i="36" s="1"/>
  <c r="DF200" i="36"/>
  <c r="ES200" i="36" s="1"/>
  <c r="DG200" i="36"/>
  <c r="DH200" i="36"/>
  <c r="DI200" i="36"/>
  <c r="DJ200" i="36"/>
  <c r="DK200" i="36"/>
  <c r="DL200" i="36"/>
  <c r="DM200" i="36"/>
  <c r="DN200" i="36"/>
  <c r="DO200" i="36"/>
  <c r="DP200" i="36"/>
  <c r="DQ200" i="36"/>
  <c r="DR200" i="36"/>
  <c r="CG201" i="36"/>
  <c r="DT201" i="36" s="1"/>
  <c r="CK201" i="36"/>
  <c r="DX201" i="36" s="1"/>
  <c r="CL201" i="36"/>
  <c r="DY201" i="36" s="1"/>
  <c r="CM201" i="36"/>
  <c r="DZ201" i="36" s="1"/>
  <c r="CN201" i="36"/>
  <c r="EA201" i="36" s="1"/>
  <c r="CO201" i="36"/>
  <c r="EB201" i="36" s="1"/>
  <c r="CP201" i="36"/>
  <c r="EC201" i="36" s="1"/>
  <c r="CQ201" i="36"/>
  <c r="ED201" i="36" s="1"/>
  <c r="CR201" i="36"/>
  <c r="EE201" i="36" s="1"/>
  <c r="CS201" i="36"/>
  <c r="EF201" i="36" s="1"/>
  <c r="CT201" i="36"/>
  <c r="EG201" i="36" s="1"/>
  <c r="CU201" i="36"/>
  <c r="EH201" i="36" s="1"/>
  <c r="CV201" i="36"/>
  <c r="EI201" i="36" s="1"/>
  <c r="CW201" i="36"/>
  <c r="EJ201" i="36" s="1"/>
  <c r="CX201" i="36"/>
  <c r="EK201" i="36" s="1"/>
  <c r="CY201" i="36"/>
  <c r="EL201" i="36" s="1"/>
  <c r="CZ201" i="36"/>
  <c r="EM201" i="36" s="1"/>
  <c r="DA201" i="36"/>
  <c r="EN201" i="36" s="1"/>
  <c r="DB201" i="36"/>
  <c r="EO201" i="36" s="1"/>
  <c r="DC201" i="36"/>
  <c r="EP201" i="36" s="1"/>
  <c r="DD201" i="36"/>
  <c r="EQ201" i="36" s="1"/>
  <c r="DE201" i="36"/>
  <c r="ER201" i="36" s="1"/>
  <c r="DF201" i="36"/>
  <c r="ES201" i="36" s="1"/>
  <c r="DG201" i="36"/>
  <c r="DH201" i="36"/>
  <c r="DI201" i="36"/>
  <c r="DJ201" i="36"/>
  <c r="DK201" i="36"/>
  <c r="DL201" i="36"/>
  <c r="DM201" i="36"/>
  <c r="DN201" i="36"/>
  <c r="DO201" i="36"/>
  <c r="DP201" i="36"/>
  <c r="DQ201" i="36"/>
  <c r="DR201" i="36"/>
  <c r="CG202" i="36"/>
  <c r="DT202" i="36" s="1"/>
  <c r="CK202" i="36"/>
  <c r="DX202" i="36" s="1"/>
  <c r="CL202" i="36"/>
  <c r="DY202" i="36" s="1"/>
  <c r="CM202" i="36"/>
  <c r="DZ202" i="36" s="1"/>
  <c r="CN202" i="36"/>
  <c r="EA202" i="36" s="1"/>
  <c r="CO202" i="36"/>
  <c r="EB202" i="36" s="1"/>
  <c r="CP202" i="36"/>
  <c r="EC202" i="36" s="1"/>
  <c r="CQ202" i="36"/>
  <c r="ED202" i="36" s="1"/>
  <c r="CR202" i="36"/>
  <c r="EE202" i="36" s="1"/>
  <c r="CS202" i="36"/>
  <c r="EF202" i="36" s="1"/>
  <c r="CT202" i="36"/>
  <c r="EG202" i="36" s="1"/>
  <c r="CU202" i="36"/>
  <c r="EH202" i="36" s="1"/>
  <c r="CV202" i="36"/>
  <c r="EI202" i="36" s="1"/>
  <c r="CW202" i="36"/>
  <c r="EJ202" i="36" s="1"/>
  <c r="CX202" i="36"/>
  <c r="EK202" i="36" s="1"/>
  <c r="CY202" i="36"/>
  <c r="EL202" i="36" s="1"/>
  <c r="CZ202" i="36"/>
  <c r="EM202" i="36" s="1"/>
  <c r="DA202" i="36"/>
  <c r="EN202" i="36" s="1"/>
  <c r="DB202" i="36"/>
  <c r="EO202" i="36" s="1"/>
  <c r="DC202" i="36"/>
  <c r="EP202" i="36" s="1"/>
  <c r="DD202" i="36"/>
  <c r="EQ202" i="36" s="1"/>
  <c r="DE202" i="36"/>
  <c r="ER202" i="36" s="1"/>
  <c r="DF202" i="36"/>
  <c r="ES202" i="36" s="1"/>
  <c r="DG202" i="36"/>
  <c r="DH202" i="36"/>
  <c r="DI202" i="36"/>
  <c r="DJ202" i="36"/>
  <c r="DK202" i="36"/>
  <c r="DL202" i="36"/>
  <c r="DM202" i="36"/>
  <c r="DN202" i="36"/>
  <c r="DO202" i="36"/>
  <c r="DP202" i="36"/>
  <c r="DQ202" i="36"/>
  <c r="DR202" i="36"/>
  <c r="CG203" i="36"/>
  <c r="DT203" i="36" s="1"/>
  <c r="CK203" i="36"/>
  <c r="DX203" i="36" s="1"/>
  <c r="CL203" i="36"/>
  <c r="DY203" i="36" s="1"/>
  <c r="CM203" i="36"/>
  <c r="DZ203" i="36" s="1"/>
  <c r="CN203" i="36"/>
  <c r="EA203" i="36" s="1"/>
  <c r="CO203" i="36"/>
  <c r="EB203" i="36" s="1"/>
  <c r="CP203" i="36"/>
  <c r="EC203" i="36" s="1"/>
  <c r="CQ203" i="36"/>
  <c r="ED203" i="36" s="1"/>
  <c r="CR203" i="36"/>
  <c r="EE203" i="36" s="1"/>
  <c r="CS203" i="36"/>
  <c r="EF203" i="36" s="1"/>
  <c r="CT203" i="36"/>
  <c r="EG203" i="36" s="1"/>
  <c r="CU203" i="36"/>
  <c r="EH203" i="36" s="1"/>
  <c r="CV203" i="36"/>
  <c r="EI203" i="36" s="1"/>
  <c r="CW203" i="36"/>
  <c r="EJ203" i="36" s="1"/>
  <c r="CX203" i="36"/>
  <c r="EK203" i="36" s="1"/>
  <c r="CY203" i="36"/>
  <c r="EL203" i="36" s="1"/>
  <c r="CZ203" i="36"/>
  <c r="EM203" i="36" s="1"/>
  <c r="DA203" i="36"/>
  <c r="EN203" i="36" s="1"/>
  <c r="DB203" i="36"/>
  <c r="EO203" i="36" s="1"/>
  <c r="DC203" i="36"/>
  <c r="EP203" i="36" s="1"/>
  <c r="DD203" i="36"/>
  <c r="EQ203" i="36" s="1"/>
  <c r="DE203" i="36"/>
  <c r="ER203" i="36" s="1"/>
  <c r="DF203" i="36"/>
  <c r="ES203" i="36" s="1"/>
  <c r="DG203" i="36"/>
  <c r="DH203" i="36"/>
  <c r="DI203" i="36"/>
  <c r="DJ203" i="36"/>
  <c r="DK203" i="36"/>
  <c r="DL203" i="36"/>
  <c r="DM203" i="36"/>
  <c r="DN203" i="36"/>
  <c r="DO203" i="36"/>
  <c r="DP203" i="36"/>
  <c r="DQ203" i="36"/>
  <c r="DR203" i="36"/>
  <c r="CG204" i="36"/>
  <c r="DT204" i="36" s="1"/>
  <c r="CK204" i="36"/>
  <c r="DX204" i="36" s="1"/>
  <c r="CL204" i="36"/>
  <c r="DY204" i="36" s="1"/>
  <c r="CM204" i="36"/>
  <c r="DZ204" i="36" s="1"/>
  <c r="CN204" i="36"/>
  <c r="EA204" i="36" s="1"/>
  <c r="CO204" i="36"/>
  <c r="EB204" i="36" s="1"/>
  <c r="CP204" i="36"/>
  <c r="EC204" i="36" s="1"/>
  <c r="CQ204" i="36"/>
  <c r="ED204" i="36" s="1"/>
  <c r="CR204" i="36"/>
  <c r="EE204" i="36" s="1"/>
  <c r="CS204" i="36"/>
  <c r="EF204" i="36" s="1"/>
  <c r="CT204" i="36"/>
  <c r="EG204" i="36" s="1"/>
  <c r="CU204" i="36"/>
  <c r="EH204" i="36" s="1"/>
  <c r="CV204" i="36"/>
  <c r="EI204" i="36" s="1"/>
  <c r="CW204" i="36"/>
  <c r="EJ204" i="36" s="1"/>
  <c r="CX204" i="36"/>
  <c r="EK204" i="36" s="1"/>
  <c r="CY204" i="36"/>
  <c r="EL204" i="36" s="1"/>
  <c r="CZ204" i="36"/>
  <c r="EM204" i="36" s="1"/>
  <c r="DA204" i="36"/>
  <c r="DB204" i="36"/>
  <c r="EO204" i="36" s="1"/>
  <c r="DC204" i="36"/>
  <c r="EP204" i="36" s="1"/>
  <c r="DD204" i="36"/>
  <c r="EQ204" i="36" s="1"/>
  <c r="DE204" i="36"/>
  <c r="ER204" i="36" s="1"/>
  <c r="DF204" i="36"/>
  <c r="ES204" i="36" s="1"/>
  <c r="DG204" i="36"/>
  <c r="DH204" i="36"/>
  <c r="DI204" i="36"/>
  <c r="DJ204" i="36"/>
  <c r="DK204" i="36"/>
  <c r="DL204" i="36"/>
  <c r="DM204" i="36"/>
  <c r="DN204" i="36"/>
  <c r="DO204" i="36"/>
  <c r="DP204" i="36"/>
  <c r="DQ204" i="36"/>
  <c r="DR204" i="36"/>
  <c r="CG205" i="36"/>
  <c r="DT205" i="36" s="1"/>
  <c r="CK205" i="36"/>
  <c r="DX205" i="36" s="1"/>
  <c r="CL205" i="36"/>
  <c r="DY205" i="36" s="1"/>
  <c r="CM205" i="36"/>
  <c r="DZ205" i="36" s="1"/>
  <c r="CN205" i="36"/>
  <c r="EA205" i="36" s="1"/>
  <c r="CO205" i="36"/>
  <c r="EB205" i="36" s="1"/>
  <c r="CP205" i="36"/>
  <c r="EC205" i="36" s="1"/>
  <c r="CQ205" i="36"/>
  <c r="ED205" i="36" s="1"/>
  <c r="CR205" i="36"/>
  <c r="EE205" i="36" s="1"/>
  <c r="CS205" i="36"/>
  <c r="EF205" i="36" s="1"/>
  <c r="CT205" i="36"/>
  <c r="EG205" i="36" s="1"/>
  <c r="CU205" i="36"/>
  <c r="EH205" i="36" s="1"/>
  <c r="CV205" i="36"/>
  <c r="EI205" i="36" s="1"/>
  <c r="CW205" i="36"/>
  <c r="EJ205" i="36" s="1"/>
  <c r="CX205" i="36"/>
  <c r="EK205" i="36" s="1"/>
  <c r="CY205" i="36"/>
  <c r="EL205" i="36" s="1"/>
  <c r="CZ205" i="36"/>
  <c r="EM205" i="36" s="1"/>
  <c r="DA205" i="36"/>
  <c r="EN205" i="36" s="1"/>
  <c r="DB205" i="36"/>
  <c r="EO205" i="36" s="1"/>
  <c r="DC205" i="36"/>
  <c r="EP205" i="36" s="1"/>
  <c r="DD205" i="36"/>
  <c r="EQ205" i="36" s="1"/>
  <c r="DE205" i="36"/>
  <c r="ER205" i="36" s="1"/>
  <c r="DF205" i="36"/>
  <c r="ES205" i="36" s="1"/>
  <c r="DG205" i="36"/>
  <c r="DH205" i="36"/>
  <c r="DI205" i="36"/>
  <c r="DJ205" i="36"/>
  <c r="DK205" i="36"/>
  <c r="DL205" i="36"/>
  <c r="DM205" i="36"/>
  <c r="DN205" i="36"/>
  <c r="DO205" i="36"/>
  <c r="DP205" i="36"/>
  <c r="DQ205" i="36"/>
  <c r="DR205" i="36"/>
  <c r="CG206" i="36"/>
  <c r="DT206" i="36" s="1"/>
  <c r="CK206" i="36"/>
  <c r="DX206" i="36" s="1"/>
  <c r="CL206" i="36"/>
  <c r="DY206" i="36" s="1"/>
  <c r="CM206" i="36"/>
  <c r="DZ206" i="36" s="1"/>
  <c r="CN206" i="36"/>
  <c r="EA206" i="36" s="1"/>
  <c r="CO206" i="36"/>
  <c r="EB206" i="36" s="1"/>
  <c r="CP206" i="36"/>
  <c r="EC206" i="36" s="1"/>
  <c r="CQ206" i="36"/>
  <c r="ED206" i="36" s="1"/>
  <c r="CR206" i="36"/>
  <c r="EE206" i="36" s="1"/>
  <c r="CS206" i="36"/>
  <c r="EF206" i="36" s="1"/>
  <c r="CT206" i="36"/>
  <c r="EG206" i="36" s="1"/>
  <c r="CU206" i="36"/>
  <c r="EH206" i="36" s="1"/>
  <c r="CV206" i="36"/>
  <c r="EI206" i="36" s="1"/>
  <c r="CW206" i="36"/>
  <c r="EJ206" i="36" s="1"/>
  <c r="CX206" i="36"/>
  <c r="EK206" i="36" s="1"/>
  <c r="CY206" i="36"/>
  <c r="EL206" i="36" s="1"/>
  <c r="CZ206" i="36"/>
  <c r="EM206" i="36" s="1"/>
  <c r="DA206" i="36"/>
  <c r="EN206" i="36" s="1"/>
  <c r="DB206" i="36"/>
  <c r="EO206" i="36" s="1"/>
  <c r="DC206" i="36"/>
  <c r="EP206" i="36" s="1"/>
  <c r="DD206" i="36"/>
  <c r="EQ206" i="36" s="1"/>
  <c r="DE206" i="36"/>
  <c r="ER206" i="36" s="1"/>
  <c r="DF206" i="36"/>
  <c r="ES206" i="36" s="1"/>
  <c r="DG206" i="36"/>
  <c r="DH206" i="36"/>
  <c r="DI206" i="36"/>
  <c r="DJ206" i="36"/>
  <c r="DK206" i="36"/>
  <c r="DL206" i="36"/>
  <c r="DM206" i="36"/>
  <c r="DN206" i="36"/>
  <c r="DO206" i="36"/>
  <c r="DP206" i="36"/>
  <c r="DQ206" i="36"/>
  <c r="DR206" i="36"/>
  <c r="CG207" i="36"/>
  <c r="DT207" i="36" s="1"/>
  <c r="CK207" i="36"/>
  <c r="DX207" i="36" s="1"/>
  <c r="CL207" i="36"/>
  <c r="DY207" i="36" s="1"/>
  <c r="CM207" i="36"/>
  <c r="DZ207" i="36" s="1"/>
  <c r="CN207" i="36"/>
  <c r="EA207" i="36" s="1"/>
  <c r="CO207" i="36"/>
  <c r="EB207" i="36" s="1"/>
  <c r="CP207" i="36"/>
  <c r="EC207" i="36" s="1"/>
  <c r="CQ207" i="36"/>
  <c r="ED207" i="36" s="1"/>
  <c r="CR207" i="36"/>
  <c r="EE207" i="36" s="1"/>
  <c r="CS207" i="36"/>
  <c r="EF207" i="36" s="1"/>
  <c r="CT207" i="36"/>
  <c r="EG207" i="36" s="1"/>
  <c r="CU207" i="36"/>
  <c r="EH207" i="36" s="1"/>
  <c r="CV207" i="36"/>
  <c r="EI207" i="36" s="1"/>
  <c r="CW207" i="36"/>
  <c r="EJ207" i="36" s="1"/>
  <c r="CX207" i="36"/>
  <c r="EK207" i="36" s="1"/>
  <c r="CY207" i="36"/>
  <c r="EL207" i="36" s="1"/>
  <c r="CZ207" i="36"/>
  <c r="EM207" i="36" s="1"/>
  <c r="DA207" i="36"/>
  <c r="EN207" i="36" s="1"/>
  <c r="DB207" i="36"/>
  <c r="EO207" i="36" s="1"/>
  <c r="DC207" i="36"/>
  <c r="EP207" i="36" s="1"/>
  <c r="DD207" i="36"/>
  <c r="EQ207" i="36" s="1"/>
  <c r="DE207" i="36"/>
  <c r="ER207" i="36" s="1"/>
  <c r="DF207" i="36"/>
  <c r="ES207" i="36" s="1"/>
  <c r="DG207" i="36"/>
  <c r="DH207" i="36"/>
  <c r="DI207" i="36"/>
  <c r="DJ207" i="36"/>
  <c r="DK207" i="36"/>
  <c r="DL207" i="36"/>
  <c r="DM207" i="36"/>
  <c r="DN207" i="36"/>
  <c r="DO207" i="36"/>
  <c r="DP207" i="36"/>
  <c r="DQ207" i="36"/>
  <c r="DR207" i="36"/>
  <c r="CG208" i="36"/>
  <c r="DT208" i="36" s="1"/>
  <c r="CK208" i="36"/>
  <c r="DX208" i="36" s="1"/>
  <c r="CL208" i="36"/>
  <c r="DY208" i="36" s="1"/>
  <c r="CM208" i="36"/>
  <c r="DZ208" i="36" s="1"/>
  <c r="CN208" i="36"/>
  <c r="EA208" i="36" s="1"/>
  <c r="CO208" i="36"/>
  <c r="EB208" i="36" s="1"/>
  <c r="CP208" i="36"/>
  <c r="EC208" i="36" s="1"/>
  <c r="CQ208" i="36"/>
  <c r="ED208" i="36" s="1"/>
  <c r="CR208" i="36"/>
  <c r="EE208" i="36" s="1"/>
  <c r="CS208" i="36"/>
  <c r="EF208" i="36" s="1"/>
  <c r="CT208" i="36"/>
  <c r="EG208" i="36" s="1"/>
  <c r="CU208" i="36"/>
  <c r="CV208" i="36"/>
  <c r="EI208" i="36" s="1"/>
  <c r="CW208" i="36"/>
  <c r="EJ208" i="36" s="1"/>
  <c r="CX208" i="36"/>
  <c r="EK208" i="36" s="1"/>
  <c r="CY208" i="36"/>
  <c r="EL208" i="36" s="1"/>
  <c r="CZ208" i="36"/>
  <c r="EM208" i="36" s="1"/>
  <c r="DA208" i="36"/>
  <c r="EN208" i="36" s="1"/>
  <c r="DB208" i="36"/>
  <c r="EO208" i="36" s="1"/>
  <c r="DC208" i="36"/>
  <c r="EP208" i="36" s="1"/>
  <c r="DD208" i="36"/>
  <c r="EQ208" i="36" s="1"/>
  <c r="DE208" i="36"/>
  <c r="ER208" i="36" s="1"/>
  <c r="DF208" i="36"/>
  <c r="ES208" i="36" s="1"/>
  <c r="DG208" i="36"/>
  <c r="DH208" i="36"/>
  <c r="DI208" i="36"/>
  <c r="DJ208" i="36"/>
  <c r="DK208" i="36"/>
  <c r="DL208" i="36"/>
  <c r="DM208" i="36"/>
  <c r="DN208" i="36"/>
  <c r="DO208" i="36"/>
  <c r="DP208" i="36"/>
  <c r="DQ208" i="36"/>
  <c r="DR208" i="36"/>
  <c r="CG209" i="36"/>
  <c r="DT209" i="36" s="1"/>
  <c r="CK209" i="36"/>
  <c r="DX209" i="36" s="1"/>
  <c r="CL209" i="36"/>
  <c r="DY209" i="36" s="1"/>
  <c r="CM209" i="36"/>
  <c r="DZ209" i="36" s="1"/>
  <c r="CN209" i="36"/>
  <c r="EA209" i="36" s="1"/>
  <c r="CO209" i="36"/>
  <c r="EB209" i="36" s="1"/>
  <c r="CP209" i="36"/>
  <c r="EC209" i="36" s="1"/>
  <c r="CQ209" i="36"/>
  <c r="ED209" i="36" s="1"/>
  <c r="CR209" i="36"/>
  <c r="EE209" i="36" s="1"/>
  <c r="CS209" i="36"/>
  <c r="EF209" i="36" s="1"/>
  <c r="CT209" i="36"/>
  <c r="EG209" i="36" s="1"/>
  <c r="CU209" i="36"/>
  <c r="EH209" i="36" s="1"/>
  <c r="CV209" i="36"/>
  <c r="EI209" i="36" s="1"/>
  <c r="CW209" i="36"/>
  <c r="EJ209" i="36" s="1"/>
  <c r="CX209" i="36"/>
  <c r="EK209" i="36" s="1"/>
  <c r="CY209" i="36"/>
  <c r="EL209" i="36" s="1"/>
  <c r="CZ209" i="36"/>
  <c r="EM209" i="36" s="1"/>
  <c r="DA209" i="36"/>
  <c r="EN209" i="36" s="1"/>
  <c r="DB209" i="36"/>
  <c r="EO209" i="36" s="1"/>
  <c r="DC209" i="36"/>
  <c r="EP209" i="36" s="1"/>
  <c r="DD209" i="36"/>
  <c r="EQ209" i="36" s="1"/>
  <c r="DE209" i="36"/>
  <c r="ER209" i="36" s="1"/>
  <c r="DF209" i="36"/>
  <c r="ES209" i="36" s="1"/>
  <c r="DG209" i="36"/>
  <c r="DH209" i="36"/>
  <c r="DI209" i="36"/>
  <c r="DJ209" i="36"/>
  <c r="DK209" i="36"/>
  <c r="DL209" i="36"/>
  <c r="DM209" i="36"/>
  <c r="DN209" i="36"/>
  <c r="DO209" i="36"/>
  <c r="DP209" i="36"/>
  <c r="DQ209" i="36"/>
  <c r="DR209" i="36"/>
  <c r="CG210" i="36"/>
  <c r="DT210" i="36" s="1"/>
  <c r="CK210" i="36"/>
  <c r="DX210" i="36" s="1"/>
  <c r="CL210" i="36"/>
  <c r="DY210" i="36" s="1"/>
  <c r="CM210" i="36"/>
  <c r="DZ210" i="36" s="1"/>
  <c r="CN210" i="36"/>
  <c r="EA210" i="36" s="1"/>
  <c r="CO210" i="36"/>
  <c r="EB210" i="36" s="1"/>
  <c r="CP210" i="36"/>
  <c r="EC210" i="36" s="1"/>
  <c r="CQ210" i="36"/>
  <c r="ED210" i="36" s="1"/>
  <c r="CR210" i="36"/>
  <c r="EE210" i="36" s="1"/>
  <c r="CS210" i="36"/>
  <c r="EF210" i="36" s="1"/>
  <c r="CT210" i="36"/>
  <c r="EG210" i="36" s="1"/>
  <c r="CU210" i="36"/>
  <c r="EH210" i="36" s="1"/>
  <c r="CV210" i="36"/>
  <c r="EI210" i="36" s="1"/>
  <c r="CW210" i="36"/>
  <c r="EJ210" i="36" s="1"/>
  <c r="CX210" i="36"/>
  <c r="EK210" i="36" s="1"/>
  <c r="CY210" i="36"/>
  <c r="EL210" i="36" s="1"/>
  <c r="CZ210" i="36"/>
  <c r="EM210" i="36" s="1"/>
  <c r="DA210" i="36"/>
  <c r="EN210" i="36" s="1"/>
  <c r="DB210" i="36"/>
  <c r="EO210" i="36" s="1"/>
  <c r="DC210" i="36"/>
  <c r="EP210" i="36" s="1"/>
  <c r="DD210" i="36"/>
  <c r="EQ210" i="36" s="1"/>
  <c r="DE210" i="36"/>
  <c r="ER210" i="36" s="1"/>
  <c r="DF210" i="36"/>
  <c r="ES210" i="36" s="1"/>
  <c r="DG210" i="36"/>
  <c r="DH210" i="36"/>
  <c r="DI210" i="36"/>
  <c r="DJ210" i="36"/>
  <c r="DK210" i="36"/>
  <c r="DL210" i="36"/>
  <c r="DM210" i="36"/>
  <c r="DN210" i="36"/>
  <c r="DO210" i="36"/>
  <c r="DP210" i="36"/>
  <c r="DQ210" i="36"/>
  <c r="DR210" i="36"/>
  <c r="CG211" i="36"/>
  <c r="DT211" i="36" s="1"/>
  <c r="CK211" i="36"/>
  <c r="DX211" i="36" s="1"/>
  <c r="CL211" i="36"/>
  <c r="DY211" i="36" s="1"/>
  <c r="CM211" i="36"/>
  <c r="DZ211" i="36" s="1"/>
  <c r="CN211" i="36"/>
  <c r="EA211" i="36" s="1"/>
  <c r="CO211" i="36"/>
  <c r="EB211" i="36" s="1"/>
  <c r="CP211" i="36"/>
  <c r="EC211" i="36" s="1"/>
  <c r="CQ211" i="36"/>
  <c r="ED211" i="36" s="1"/>
  <c r="CR211" i="36"/>
  <c r="EE211" i="36" s="1"/>
  <c r="CS211" i="36"/>
  <c r="EF211" i="36" s="1"/>
  <c r="CT211" i="36"/>
  <c r="EG211" i="36" s="1"/>
  <c r="CU211" i="36"/>
  <c r="EH211" i="36" s="1"/>
  <c r="CV211" i="36"/>
  <c r="EI211" i="36" s="1"/>
  <c r="CW211" i="36"/>
  <c r="EJ211" i="36" s="1"/>
  <c r="CX211" i="36"/>
  <c r="EK211" i="36" s="1"/>
  <c r="CY211" i="36"/>
  <c r="EL211" i="36" s="1"/>
  <c r="CZ211" i="36"/>
  <c r="EM211" i="36" s="1"/>
  <c r="DA211" i="36"/>
  <c r="EN211" i="36" s="1"/>
  <c r="DB211" i="36"/>
  <c r="EO211" i="36" s="1"/>
  <c r="DC211" i="36"/>
  <c r="EP211" i="36" s="1"/>
  <c r="DD211" i="36"/>
  <c r="EQ211" i="36" s="1"/>
  <c r="DE211" i="36"/>
  <c r="ER211" i="36" s="1"/>
  <c r="DF211" i="36"/>
  <c r="ES211" i="36" s="1"/>
  <c r="DG211" i="36"/>
  <c r="DH211" i="36"/>
  <c r="DI211" i="36"/>
  <c r="DJ211" i="36"/>
  <c r="DK211" i="36"/>
  <c r="DL211" i="36"/>
  <c r="DM211" i="36"/>
  <c r="DN211" i="36"/>
  <c r="DO211" i="36"/>
  <c r="DP211" i="36"/>
  <c r="DQ211" i="36"/>
  <c r="DR211" i="36"/>
  <c r="CG212" i="36"/>
  <c r="DT212" i="36" s="1"/>
  <c r="CK212" i="36"/>
  <c r="DX212" i="36" s="1"/>
  <c r="CL212" i="36"/>
  <c r="DY212" i="36" s="1"/>
  <c r="CM212" i="36"/>
  <c r="DZ212" i="36" s="1"/>
  <c r="CN212" i="36"/>
  <c r="EA212" i="36" s="1"/>
  <c r="CO212" i="36"/>
  <c r="EB212" i="36" s="1"/>
  <c r="CP212" i="36"/>
  <c r="EC212" i="36" s="1"/>
  <c r="CQ212" i="36"/>
  <c r="ED212" i="36" s="1"/>
  <c r="CR212" i="36"/>
  <c r="EE212" i="36" s="1"/>
  <c r="CS212" i="36"/>
  <c r="EF212" i="36" s="1"/>
  <c r="CT212" i="36"/>
  <c r="EG212" i="36" s="1"/>
  <c r="CU212" i="36"/>
  <c r="EH212" i="36" s="1"/>
  <c r="CV212" i="36"/>
  <c r="EI212" i="36" s="1"/>
  <c r="CW212" i="36"/>
  <c r="EJ212" i="36" s="1"/>
  <c r="CX212" i="36"/>
  <c r="EK212" i="36" s="1"/>
  <c r="CY212" i="36"/>
  <c r="EL212" i="36" s="1"/>
  <c r="CZ212" i="36"/>
  <c r="EM212" i="36" s="1"/>
  <c r="DA212" i="36"/>
  <c r="EN212" i="36" s="1"/>
  <c r="DB212" i="36"/>
  <c r="EO212" i="36" s="1"/>
  <c r="DC212" i="36"/>
  <c r="EP212" i="36" s="1"/>
  <c r="DD212" i="36"/>
  <c r="EQ212" i="36" s="1"/>
  <c r="DE212" i="36"/>
  <c r="ER212" i="36" s="1"/>
  <c r="DF212" i="36"/>
  <c r="ES212" i="36" s="1"/>
  <c r="DG212" i="36"/>
  <c r="DH212" i="36"/>
  <c r="DI212" i="36"/>
  <c r="DJ212" i="36"/>
  <c r="DK212" i="36"/>
  <c r="DL212" i="36"/>
  <c r="DM212" i="36"/>
  <c r="DN212" i="36"/>
  <c r="DO212" i="36"/>
  <c r="DP212" i="36"/>
  <c r="DQ212" i="36"/>
  <c r="DR212" i="36"/>
  <c r="CG213" i="36"/>
  <c r="DT213" i="36" s="1"/>
  <c r="CK213" i="36"/>
  <c r="DX213" i="36" s="1"/>
  <c r="CL213" i="36"/>
  <c r="DY213" i="36" s="1"/>
  <c r="CM213" i="36"/>
  <c r="DZ213" i="36" s="1"/>
  <c r="CN213" i="36"/>
  <c r="EA213" i="36" s="1"/>
  <c r="CO213" i="36"/>
  <c r="EB213" i="36" s="1"/>
  <c r="CP213" i="36"/>
  <c r="EC213" i="36" s="1"/>
  <c r="CQ213" i="36"/>
  <c r="ED213" i="36" s="1"/>
  <c r="CR213" i="36"/>
  <c r="EE213" i="36" s="1"/>
  <c r="CS213" i="36"/>
  <c r="EF213" i="36" s="1"/>
  <c r="CT213" i="36"/>
  <c r="EG213" i="36" s="1"/>
  <c r="CU213" i="36"/>
  <c r="EH213" i="36" s="1"/>
  <c r="CV213" i="36"/>
  <c r="EI213" i="36" s="1"/>
  <c r="CW213" i="36"/>
  <c r="EJ213" i="36" s="1"/>
  <c r="CX213" i="36"/>
  <c r="EK213" i="36" s="1"/>
  <c r="CY213" i="36"/>
  <c r="EL213" i="36" s="1"/>
  <c r="CZ213" i="36"/>
  <c r="EM213" i="36" s="1"/>
  <c r="DA213" i="36"/>
  <c r="EN213" i="36" s="1"/>
  <c r="DB213" i="36"/>
  <c r="EO213" i="36" s="1"/>
  <c r="DC213" i="36"/>
  <c r="EP213" i="36" s="1"/>
  <c r="DD213" i="36"/>
  <c r="EQ213" i="36" s="1"/>
  <c r="DE213" i="36"/>
  <c r="ER213" i="36" s="1"/>
  <c r="DF213" i="36"/>
  <c r="ES213" i="36" s="1"/>
  <c r="DG213" i="36"/>
  <c r="DH213" i="36"/>
  <c r="DI213" i="36"/>
  <c r="DJ213" i="36"/>
  <c r="DK213" i="36"/>
  <c r="DL213" i="36"/>
  <c r="DM213" i="36"/>
  <c r="DN213" i="36"/>
  <c r="DO213" i="36"/>
  <c r="DP213" i="36"/>
  <c r="DQ213" i="36"/>
  <c r="DR213" i="36"/>
  <c r="CG214" i="36"/>
  <c r="DT214" i="36" s="1"/>
  <c r="CK214" i="36"/>
  <c r="DX214" i="36" s="1"/>
  <c r="CL214" i="36"/>
  <c r="DY214" i="36" s="1"/>
  <c r="CM214" i="36"/>
  <c r="DZ214" i="36" s="1"/>
  <c r="CN214" i="36"/>
  <c r="EA214" i="36" s="1"/>
  <c r="CO214" i="36"/>
  <c r="EB214" i="36" s="1"/>
  <c r="CP214" i="36"/>
  <c r="EC214" i="36" s="1"/>
  <c r="CQ214" i="36"/>
  <c r="ED214" i="36" s="1"/>
  <c r="CR214" i="36"/>
  <c r="EE214" i="36" s="1"/>
  <c r="CS214" i="36"/>
  <c r="EF214" i="36" s="1"/>
  <c r="CT214" i="36"/>
  <c r="EG214" i="36" s="1"/>
  <c r="CU214" i="36"/>
  <c r="EH214" i="36" s="1"/>
  <c r="CV214" i="36"/>
  <c r="EI214" i="36" s="1"/>
  <c r="CW214" i="36"/>
  <c r="EJ214" i="36" s="1"/>
  <c r="CX214" i="36"/>
  <c r="EK214" i="36" s="1"/>
  <c r="CY214" i="36"/>
  <c r="EL214" i="36" s="1"/>
  <c r="CZ214" i="36"/>
  <c r="EM214" i="36" s="1"/>
  <c r="DA214" i="36"/>
  <c r="EN214" i="36" s="1"/>
  <c r="DB214" i="36"/>
  <c r="EO214" i="36" s="1"/>
  <c r="DC214" i="36"/>
  <c r="EP214" i="36" s="1"/>
  <c r="DD214" i="36"/>
  <c r="EQ214" i="36" s="1"/>
  <c r="DE214" i="36"/>
  <c r="ER214" i="36" s="1"/>
  <c r="DF214" i="36"/>
  <c r="ES214" i="36" s="1"/>
  <c r="DG214" i="36"/>
  <c r="DH214" i="36"/>
  <c r="DI214" i="36"/>
  <c r="DJ214" i="36"/>
  <c r="DK214" i="36"/>
  <c r="DL214" i="36"/>
  <c r="DM214" i="36"/>
  <c r="DN214" i="36"/>
  <c r="DO214" i="36"/>
  <c r="DP214" i="36"/>
  <c r="DQ214" i="36"/>
  <c r="DR214" i="36"/>
  <c r="CG215" i="36"/>
  <c r="DT215" i="36" s="1"/>
  <c r="CK215" i="36"/>
  <c r="DX215" i="36" s="1"/>
  <c r="CL215" i="36"/>
  <c r="DY215" i="36" s="1"/>
  <c r="CM215" i="36"/>
  <c r="DZ215" i="36" s="1"/>
  <c r="CN215" i="36"/>
  <c r="EA215" i="36" s="1"/>
  <c r="CO215" i="36"/>
  <c r="EB215" i="36" s="1"/>
  <c r="CP215" i="36"/>
  <c r="EC215" i="36" s="1"/>
  <c r="CQ215" i="36"/>
  <c r="ED215" i="36" s="1"/>
  <c r="CR215" i="36"/>
  <c r="EE215" i="36" s="1"/>
  <c r="CS215" i="36"/>
  <c r="EF215" i="36" s="1"/>
  <c r="CT215" i="36"/>
  <c r="EG215" i="36" s="1"/>
  <c r="CU215" i="36"/>
  <c r="EH215" i="36" s="1"/>
  <c r="CV215" i="36"/>
  <c r="EI215" i="36" s="1"/>
  <c r="CW215" i="36"/>
  <c r="EJ215" i="36" s="1"/>
  <c r="CX215" i="36"/>
  <c r="EK215" i="36" s="1"/>
  <c r="CY215" i="36"/>
  <c r="EL215" i="36" s="1"/>
  <c r="CZ215" i="36"/>
  <c r="EM215" i="36" s="1"/>
  <c r="DA215" i="36"/>
  <c r="EN215" i="36" s="1"/>
  <c r="DB215" i="36"/>
  <c r="EO215" i="36" s="1"/>
  <c r="DC215" i="36"/>
  <c r="EP215" i="36" s="1"/>
  <c r="DD215" i="36"/>
  <c r="EQ215" i="36" s="1"/>
  <c r="DE215" i="36"/>
  <c r="ER215" i="36" s="1"/>
  <c r="DF215" i="36"/>
  <c r="ES215" i="36" s="1"/>
  <c r="DG215" i="36"/>
  <c r="DH215" i="36"/>
  <c r="DI215" i="36"/>
  <c r="DJ215" i="36"/>
  <c r="DK215" i="36"/>
  <c r="DL215" i="36"/>
  <c r="DM215" i="36"/>
  <c r="DN215" i="36"/>
  <c r="DO215" i="36"/>
  <c r="DP215" i="36"/>
  <c r="DQ215" i="36"/>
  <c r="DR215" i="36"/>
  <c r="CG216" i="36"/>
  <c r="DT216" i="36" s="1"/>
  <c r="CK216" i="36"/>
  <c r="DX216" i="36" s="1"/>
  <c r="CL216" i="36"/>
  <c r="DY216" i="36" s="1"/>
  <c r="CM216" i="36"/>
  <c r="DZ216" i="36" s="1"/>
  <c r="CN216" i="36"/>
  <c r="EA216" i="36" s="1"/>
  <c r="CO216" i="36"/>
  <c r="EB216" i="36" s="1"/>
  <c r="CP216" i="36"/>
  <c r="EC216" i="36" s="1"/>
  <c r="CQ216" i="36"/>
  <c r="ED216" i="36" s="1"/>
  <c r="CR216" i="36"/>
  <c r="EE216" i="36" s="1"/>
  <c r="CS216" i="36"/>
  <c r="EF216" i="36" s="1"/>
  <c r="CT216" i="36"/>
  <c r="EG216" i="36" s="1"/>
  <c r="CU216" i="36"/>
  <c r="EH216" i="36" s="1"/>
  <c r="CV216" i="36"/>
  <c r="EI216" i="36" s="1"/>
  <c r="CW216" i="36"/>
  <c r="EJ216" i="36" s="1"/>
  <c r="CX216" i="36"/>
  <c r="EK216" i="36" s="1"/>
  <c r="CY216" i="36"/>
  <c r="EL216" i="36" s="1"/>
  <c r="CZ216" i="36"/>
  <c r="EM216" i="36" s="1"/>
  <c r="DA216" i="36"/>
  <c r="EN216" i="36" s="1"/>
  <c r="DB216" i="36"/>
  <c r="EO216" i="36" s="1"/>
  <c r="DC216" i="36"/>
  <c r="EP216" i="36" s="1"/>
  <c r="DD216" i="36"/>
  <c r="EQ216" i="36" s="1"/>
  <c r="DE216" i="36"/>
  <c r="ER216" i="36" s="1"/>
  <c r="DF216" i="36"/>
  <c r="ES216" i="36" s="1"/>
  <c r="DG216" i="36"/>
  <c r="DH216" i="36"/>
  <c r="DI216" i="36"/>
  <c r="DJ216" i="36"/>
  <c r="DK216" i="36"/>
  <c r="DL216" i="36"/>
  <c r="DM216" i="36"/>
  <c r="DN216" i="36"/>
  <c r="DO216" i="36"/>
  <c r="DP216" i="36"/>
  <c r="DQ216" i="36"/>
  <c r="DR216" i="36"/>
  <c r="CG217" i="36"/>
  <c r="DT217" i="36" s="1"/>
  <c r="CK217" i="36"/>
  <c r="DX217" i="36" s="1"/>
  <c r="CL217" i="36"/>
  <c r="DY217" i="36" s="1"/>
  <c r="CM217" i="36"/>
  <c r="DZ217" i="36" s="1"/>
  <c r="CN217" i="36"/>
  <c r="EA217" i="36" s="1"/>
  <c r="CO217" i="36"/>
  <c r="EB217" i="36" s="1"/>
  <c r="CP217" i="36"/>
  <c r="EC217" i="36" s="1"/>
  <c r="CQ217" i="36"/>
  <c r="ED217" i="36" s="1"/>
  <c r="CR217" i="36"/>
  <c r="EE217" i="36" s="1"/>
  <c r="CS217" i="36"/>
  <c r="EF217" i="36" s="1"/>
  <c r="CT217" i="36"/>
  <c r="EG217" i="36" s="1"/>
  <c r="CU217" i="36"/>
  <c r="EH217" i="36" s="1"/>
  <c r="CV217" i="36"/>
  <c r="EI217" i="36" s="1"/>
  <c r="CW217" i="36"/>
  <c r="EJ217" i="36" s="1"/>
  <c r="CX217" i="36"/>
  <c r="EK217" i="36" s="1"/>
  <c r="CY217" i="36"/>
  <c r="EL217" i="36" s="1"/>
  <c r="CZ217" i="36"/>
  <c r="EM217" i="36" s="1"/>
  <c r="DA217" i="36"/>
  <c r="EN217" i="36" s="1"/>
  <c r="DB217" i="36"/>
  <c r="EO217" i="36" s="1"/>
  <c r="DC217" i="36"/>
  <c r="EP217" i="36" s="1"/>
  <c r="DD217" i="36"/>
  <c r="EQ217" i="36" s="1"/>
  <c r="DE217" i="36"/>
  <c r="ER217" i="36" s="1"/>
  <c r="DF217" i="36"/>
  <c r="ES217" i="36" s="1"/>
  <c r="DG217" i="36"/>
  <c r="DH217" i="36"/>
  <c r="DI217" i="36"/>
  <c r="DJ217" i="36"/>
  <c r="DK217" i="36"/>
  <c r="DL217" i="36"/>
  <c r="DM217" i="36"/>
  <c r="DN217" i="36"/>
  <c r="DO217" i="36"/>
  <c r="DP217" i="36"/>
  <c r="DQ217" i="36"/>
  <c r="DR217" i="36"/>
  <c r="CG218" i="36"/>
  <c r="DT218" i="36" s="1"/>
  <c r="CK218" i="36"/>
  <c r="DX218" i="36" s="1"/>
  <c r="CL218" i="36"/>
  <c r="DY218" i="36" s="1"/>
  <c r="CM218" i="36"/>
  <c r="DZ218" i="36" s="1"/>
  <c r="CN218" i="36"/>
  <c r="EA218" i="36" s="1"/>
  <c r="CO218" i="36"/>
  <c r="EB218" i="36" s="1"/>
  <c r="CP218" i="36"/>
  <c r="EC218" i="36" s="1"/>
  <c r="CQ218" i="36"/>
  <c r="ED218" i="36" s="1"/>
  <c r="CR218" i="36"/>
  <c r="EE218" i="36" s="1"/>
  <c r="CS218" i="36"/>
  <c r="EF218" i="36" s="1"/>
  <c r="CT218" i="36"/>
  <c r="EG218" i="36" s="1"/>
  <c r="CU218" i="36"/>
  <c r="EH218" i="36" s="1"/>
  <c r="CV218" i="36"/>
  <c r="EI218" i="36" s="1"/>
  <c r="CW218" i="36"/>
  <c r="EJ218" i="36" s="1"/>
  <c r="CX218" i="36"/>
  <c r="EK218" i="36" s="1"/>
  <c r="CY218" i="36"/>
  <c r="EL218" i="36" s="1"/>
  <c r="CZ218" i="36"/>
  <c r="EM218" i="36" s="1"/>
  <c r="DA218" i="36"/>
  <c r="EN218" i="36" s="1"/>
  <c r="DB218" i="36"/>
  <c r="EO218" i="36" s="1"/>
  <c r="DC218" i="36"/>
  <c r="EP218" i="36" s="1"/>
  <c r="DD218" i="36"/>
  <c r="EQ218" i="36" s="1"/>
  <c r="DE218" i="36"/>
  <c r="ER218" i="36" s="1"/>
  <c r="DF218" i="36"/>
  <c r="ES218" i="36" s="1"/>
  <c r="DG218" i="36"/>
  <c r="DH218" i="36"/>
  <c r="DI218" i="36"/>
  <c r="DJ218" i="36"/>
  <c r="DK218" i="36"/>
  <c r="DL218" i="36"/>
  <c r="DM218" i="36"/>
  <c r="DN218" i="36"/>
  <c r="DO218" i="36"/>
  <c r="DP218" i="36"/>
  <c r="DQ218" i="36"/>
  <c r="DR218" i="36"/>
  <c r="CG219" i="36"/>
  <c r="DT219" i="36" s="1"/>
  <c r="CK219" i="36"/>
  <c r="DX219" i="36" s="1"/>
  <c r="CL219" i="36"/>
  <c r="DY219" i="36" s="1"/>
  <c r="CM219" i="36"/>
  <c r="DZ219" i="36" s="1"/>
  <c r="CN219" i="36"/>
  <c r="EA219" i="36" s="1"/>
  <c r="CO219" i="36"/>
  <c r="EB219" i="36" s="1"/>
  <c r="CP219" i="36"/>
  <c r="EC219" i="36" s="1"/>
  <c r="CQ219" i="36"/>
  <c r="ED219" i="36" s="1"/>
  <c r="CR219" i="36"/>
  <c r="EE219" i="36" s="1"/>
  <c r="CS219" i="36"/>
  <c r="EF219" i="36" s="1"/>
  <c r="CT219" i="36"/>
  <c r="EG219" i="36" s="1"/>
  <c r="CU219" i="36"/>
  <c r="EH219" i="36" s="1"/>
  <c r="CV219" i="36"/>
  <c r="EI219" i="36" s="1"/>
  <c r="CW219" i="36"/>
  <c r="EJ219" i="36" s="1"/>
  <c r="CX219" i="36"/>
  <c r="EK219" i="36" s="1"/>
  <c r="CY219" i="36"/>
  <c r="EL219" i="36" s="1"/>
  <c r="CZ219" i="36"/>
  <c r="EM219" i="36" s="1"/>
  <c r="DA219" i="36"/>
  <c r="EN219" i="36" s="1"/>
  <c r="DB219" i="36"/>
  <c r="EO219" i="36" s="1"/>
  <c r="DC219" i="36"/>
  <c r="EP219" i="36" s="1"/>
  <c r="DD219" i="36"/>
  <c r="EQ219" i="36" s="1"/>
  <c r="DE219" i="36"/>
  <c r="ER219" i="36" s="1"/>
  <c r="DF219" i="36"/>
  <c r="ES219" i="36" s="1"/>
  <c r="DG219" i="36"/>
  <c r="DH219" i="36"/>
  <c r="DI219" i="36"/>
  <c r="DJ219" i="36"/>
  <c r="DK219" i="36"/>
  <c r="DL219" i="36"/>
  <c r="DM219" i="36"/>
  <c r="DN219" i="36"/>
  <c r="DO219" i="36"/>
  <c r="DP219" i="36"/>
  <c r="DQ219" i="36"/>
  <c r="DR219" i="36"/>
  <c r="CG220" i="36"/>
  <c r="DT220" i="36" s="1"/>
  <c r="CK220" i="36"/>
  <c r="DX220" i="36" s="1"/>
  <c r="CL220" i="36"/>
  <c r="DY220" i="36" s="1"/>
  <c r="CM220" i="36"/>
  <c r="DZ220" i="36" s="1"/>
  <c r="CN220" i="36"/>
  <c r="EA220" i="36" s="1"/>
  <c r="CO220" i="36"/>
  <c r="EB220" i="36" s="1"/>
  <c r="CP220" i="36"/>
  <c r="EC220" i="36" s="1"/>
  <c r="CQ220" i="36"/>
  <c r="ED220" i="36" s="1"/>
  <c r="CR220" i="36"/>
  <c r="EE220" i="36" s="1"/>
  <c r="CS220" i="36"/>
  <c r="EF220" i="36" s="1"/>
  <c r="CT220" i="36"/>
  <c r="EG220" i="36" s="1"/>
  <c r="CU220" i="36"/>
  <c r="EH220" i="36" s="1"/>
  <c r="CV220" i="36"/>
  <c r="EI220" i="36" s="1"/>
  <c r="CW220" i="36"/>
  <c r="EJ220" i="36" s="1"/>
  <c r="CX220" i="36"/>
  <c r="EK220" i="36" s="1"/>
  <c r="CY220" i="36"/>
  <c r="EL220" i="36" s="1"/>
  <c r="CZ220" i="36"/>
  <c r="EM220" i="36" s="1"/>
  <c r="DA220" i="36"/>
  <c r="EN220" i="36" s="1"/>
  <c r="DB220" i="36"/>
  <c r="EO220" i="36" s="1"/>
  <c r="DC220" i="36"/>
  <c r="EP220" i="36" s="1"/>
  <c r="DD220" i="36"/>
  <c r="EQ220" i="36" s="1"/>
  <c r="DE220" i="36"/>
  <c r="ER220" i="36" s="1"/>
  <c r="DF220" i="36"/>
  <c r="ES220" i="36" s="1"/>
  <c r="DG220" i="36"/>
  <c r="DH220" i="36"/>
  <c r="DI220" i="36"/>
  <c r="DJ220" i="36"/>
  <c r="DK220" i="36"/>
  <c r="DL220" i="36"/>
  <c r="DM220" i="36"/>
  <c r="DN220" i="36"/>
  <c r="DO220" i="36"/>
  <c r="DP220" i="36"/>
  <c r="DQ220" i="36"/>
  <c r="DR220" i="36"/>
  <c r="CG221" i="36"/>
  <c r="DT221" i="36" s="1"/>
  <c r="CK221" i="36"/>
  <c r="DX221" i="36" s="1"/>
  <c r="CL221" i="36"/>
  <c r="DY221" i="36" s="1"/>
  <c r="CM221" i="36"/>
  <c r="DZ221" i="36" s="1"/>
  <c r="CN221" i="36"/>
  <c r="EA221" i="36" s="1"/>
  <c r="CO221" i="36"/>
  <c r="EB221" i="36" s="1"/>
  <c r="CP221" i="36"/>
  <c r="EC221" i="36" s="1"/>
  <c r="CQ221" i="36"/>
  <c r="ED221" i="36" s="1"/>
  <c r="CR221" i="36"/>
  <c r="EE221" i="36" s="1"/>
  <c r="CS221" i="36"/>
  <c r="EF221" i="36" s="1"/>
  <c r="CT221" i="36"/>
  <c r="EG221" i="36" s="1"/>
  <c r="CU221" i="36"/>
  <c r="EH221" i="36" s="1"/>
  <c r="CV221" i="36"/>
  <c r="EI221" i="36" s="1"/>
  <c r="CW221" i="36"/>
  <c r="EJ221" i="36" s="1"/>
  <c r="CX221" i="36"/>
  <c r="EK221" i="36" s="1"/>
  <c r="CY221" i="36"/>
  <c r="EL221" i="36" s="1"/>
  <c r="CZ221" i="36"/>
  <c r="EM221" i="36" s="1"/>
  <c r="DA221" i="36"/>
  <c r="EN221" i="36" s="1"/>
  <c r="DB221" i="36"/>
  <c r="EO221" i="36" s="1"/>
  <c r="DC221" i="36"/>
  <c r="EP221" i="36" s="1"/>
  <c r="DD221" i="36"/>
  <c r="EQ221" i="36" s="1"/>
  <c r="DE221" i="36"/>
  <c r="ER221" i="36" s="1"/>
  <c r="DF221" i="36"/>
  <c r="ES221" i="36" s="1"/>
  <c r="DG221" i="36"/>
  <c r="DH221" i="36"/>
  <c r="DI221" i="36"/>
  <c r="DJ221" i="36"/>
  <c r="DK221" i="36"/>
  <c r="DL221" i="36"/>
  <c r="DM221" i="36"/>
  <c r="DN221" i="36"/>
  <c r="DO221" i="36"/>
  <c r="DP221" i="36"/>
  <c r="DQ221" i="36"/>
  <c r="DR221" i="36"/>
  <c r="CG222" i="36"/>
  <c r="DT222" i="36" s="1"/>
  <c r="CK222" i="36"/>
  <c r="DX222" i="36" s="1"/>
  <c r="CL222" i="36"/>
  <c r="DY222" i="36" s="1"/>
  <c r="CM222" i="36"/>
  <c r="DZ222" i="36" s="1"/>
  <c r="CN222" i="36"/>
  <c r="EA222" i="36" s="1"/>
  <c r="CO222" i="36"/>
  <c r="EB222" i="36" s="1"/>
  <c r="CP222" i="36"/>
  <c r="EC222" i="36" s="1"/>
  <c r="CQ222" i="36"/>
  <c r="ED222" i="36" s="1"/>
  <c r="CR222" i="36"/>
  <c r="EE222" i="36" s="1"/>
  <c r="CS222" i="36"/>
  <c r="EF222" i="36" s="1"/>
  <c r="CT222" i="36"/>
  <c r="EG222" i="36" s="1"/>
  <c r="CU222" i="36"/>
  <c r="EH222" i="36" s="1"/>
  <c r="CV222" i="36"/>
  <c r="EI222" i="36" s="1"/>
  <c r="CW222" i="36"/>
  <c r="EJ222" i="36" s="1"/>
  <c r="CX222" i="36"/>
  <c r="EK222" i="36" s="1"/>
  <c r="CY222" i="36"/>
  <c r="EL222" i="36" s="1"/>
  <c r="CZ222" i="36"/>
  <c r="EM222" i="36" s="1"/>
  <c r="DA222" i="36"/>
  <c r="EN222" i="36" s="1"/>
  <c r="DB222" i="36"/>
  <c r="EO222" i="36" s="1"/>
  <c r="DC222" i="36"/>
  <c r="EP222" i="36" s="1"/>
  <c r="DD222" i="36"/>
  <c r="EQ222" i="36" s="1"/>
  <c r="DE222" i="36"/>
  <c r="ER222" i="36" s="1"/>
  <c r="DF222" i="36"/>
  <c r="ES222" i="36" s="1"/>
  <c r="DG222" i="36"/>
  <c r="DH222" i="36"/>
  <c r="DI222" i="36"/>
  <c r="DJ222" i="36"/>
  <c r="DK222" i="36"/>
  <c r="DL222" i="36"/>
  <c r="DM222" i="36"/>
  <c r="DN222" i="36"/>
  <c r="DO222" i="36"/>
  <c r="DP222" i="36"/>
  <c r="DQ222" i="36"/>
  <c r="DR222" i="36"/>
  <c r="CG223" i="36"/>
  <c r="DT223" i="36" s="1"/>
  <c r="CK223" i="36"/>
  <c r="DX223" i="36" s="1"/>
  <c r="CL223" i="36"/>
  <c r="DY223" i="36" s="1"/>
  <c r="CM223" i="36"/>
  <c r="DZ223" i="36" s="1"/>
  <c r="CN223" i="36"/>
  <c r="EA223" i="36" s="1"/>
  <c r="CO223" i="36"/>
  <c r="EB223" i="36" s="1"/>
  <c r="CP223" i="36"/>
  <c r="EC223" i="36" s="1"/>
  <c r="CQ223" i="36"/>
  <c r="ED223" i="36" s="1"/>
  <c r="CR223" i="36"/>
  <c r="EE223" i="36" s="1"/>
  <c r="CS223" i="36"/>
  <c r="EF223" i="36" s="1"/>
  <c r="CT223" i="36"/>
  <c r="EG223" i="36" s="1"/>
  <c r="CU223" i="36"/>
  <c r="EH223" i="36" s="1"/>
  <c r="CV223" i="36"/>
  <c r="EI223" i="36" s="1"/>
  <c r="CW223" i="36"/>
  <c r="EJ223" i="36" s="1"/>
  <c r="CX223" i="36"/>
  <c r="EK223" i="36" s="1"/>
  <c r="CY223" i="36"/>
  <c r="CZ223" i="36"/>
  <c r="EM223" i="36" s="1"/>
  <c r="DA223" i="36"/>
  <c r="EN223" i="36" s="1"/>
  <c r="DB223" i="36"/>
  <c r="EO223" i="36" s="1"/>
  <c r="DC223" i="36"/>
  <c r="EP223" i="36" s="1"/>
  <c r="DD223" i="36"/>
  <c r="EQ223" i="36" s="1"/>
  <c r="DE223" i="36"/>
  <c r="ER223" i="36" s="1"/>
  <c r="DF223" i="36"/>
  <c r="ES223" i="36" s="1"/>
  <c r="DG223" i="36"/>
  <c r="DH223" i="36"/>
  <c r="DI223" i="36"/>
  <c r="DJ223" i="36"/>
  <c r="DK223" i="36"/>
  <c r="DL223" i="36"/>
  <c r="DM223" i="36"/>
  <c r="DN223" i="36"/>
  <c r="DO223" i="36"/>
  <c r="DP223" i="36"/>
  <c r="DQ223" i="36"/>
  <c r="DR223" i="36"/>
  <c r="CG224" i="36"/>
  <c r="DT224" i="36" s="1"/>
  <c r="CK224" i="36"/>
  <c r="DX224" i="36" s="1"/>
  <c r="CL224" i="36"/>
  <c r="DY224" i="36" s="1"/>
  <c r="CM224" i="36"/>
  <c r="DZ224" i="36" s="1"/>
  <c r="CN224" i="36"/>
  <c r="EA224" i="36" s="1"/>
  <c r="CO224" i="36"/>
  <c r="EB224" i="36" s="1"/>
  <c r="CP224" i="36"/>
  <c r="EC224" i="36" s="1"/>
  <c r="CQ224" i="36"/>
  <c r="ED224" i="36" s="1"/>
  <c r="CR224" i="36"/>
  <c r="EE224" i="36" s="1"/>
  <c r="CS224" i="36"/>
  <c r="EF224" i="36" s="1"/>
  <c r="CT224" i="36"/>
  <c r="EG224" i="36" s="1"/>
  <c r="CU224" i="36"/>
  <c r="EH224" i="36" s="1"/>
  <c r="CV224" i="36"/>
  <c r="EI224" i="36" s="1"/>
  <c r="CW224" i="36"/>
  <c r="EJ224" i="36" s="1"/>
  <c r="CX224" i="36"/>
  <c r="EK224" i="36" s="1"/>
  <c r="CY224" i="36"/>
  <c r="EL224" i="36" s="1"/>
  <c r="CZ224" i="36"/>
  <c r="EM224" i="36" s="1"/>
  <c r="DA224" i="36"/>
  <c r="EN224" i="36" s="1"/>
  <c r="DB224" i="36"/>
  <c r="EO224" i="36" s="1"/>
  <c r="DC224" i="36"/>
  <c r="EP224" i="36" s="1"/>
  <c r="DD224" i="36"/>
  <c r="EQ224" i="36" s="1"/>
  <c r="DE224" i="36"/>
  <c r="ER224" i="36" s="1"/>
  <c r="DF224" i="36"/>
  <c r="ES224" i="36" s="1"/>
  <c r="DG224" i="36"/>
  <c r="DH224" i="36"/>
  <c r="DI224" i="36"/>
  <c r="DJ224" i="36"/>
  <c r="DK224" i="36"/>
  <c r="DL224" i="36"/>
  <c r="DM224" i="36"/>
  <c r="DN224" i="36"/>
  <c r="DO224" i="36"/>
  <c r="DP224" i="36"/>
  <c r="DQ224" i="36"/>
  <c r="DR224" i="36"/>
  <c r="CG225" i="36"/>
  <c r="DT225" i="36" s="1"/>
  <c r="CK225" i="36"/>
  <c r="DX225" i="36" s="1"/>
  <c r="CL225" i="36"/>
  <c r="DY225" i="36" s="1"/>
  <c r="CM225" i="36"/>
  <c r="DZ225" i="36" s="1"/>
  <c r="CN225" i="36"/>
  <c r="EA225" i="36" s="1"/>
  <c r="CO225" i="36"/>
  <c r="EB225" i="36" s="1"/>
  <c r="CP225" i="36"/>
  <c r="EC225" i="36" s="1"/>
  <c r="CQ225" i="36"/>
  <c r="ED225" i="36" s="1"/>
  <c r="CR225" i="36"/>
  <c r="EE225" i="36" s="1"/>
  <c r="CS225" i="36"/>
  <c r="EF225" i="36" s="1"/>
  <c r="CT225" i="36"/>
  <c r="EG225" i="36" s="1"/>
  <c r="CU225" i="36"/>
  <c r="EH225" i="36" s="1"/>
  <c r="CV225" i="36"/>
  <c r="EI225" i="36" s="1"/>
  <c r="CW225" i="36"/>
  <c r="EJ225" i="36" s="1"/>
  <c r="CX225" i="36"/>
  <c r="EK225" i="36" s="1"/>
  <c r="CY225" i="36"/>
  <c r="EL225" i="36" s="1"/>
  <c r="CZ225" i="36"/>
  <c r="EM225" i="36" s="1"/>
  <c r="DA225" i="36"/>
  <c r="DB225" i="36"/>
  <c r="EO225" i="36" s="1"/>
  <c r="DC225" i="36"/>
  <c r="EP225" i="36" s="1"/>
  <c r="DD225" i="36"/>
  <c r="EQ225" i="36" s="1"/>
  <c r="DE225" i="36"/>
  <c r="ER225" i="36" s="1"/>
  <c r="DF225" i="36"/>
  <c r="ES225" i="36" s="1"/>
  <c r="DG225" i="36"/>
  <c r="DH225" i="36"/>
  <c r="DI225" i="36"/>
  <c r="DJ225" i="36"/>
  <c r="DK225" i="36"/>
  <c r="DL225" i="36"/>
  <c r="DM225" i="36"/>
  <c r="DN225" i="36"/>
  <c r="DO225" i="36"/>
  <c r="DP225" i="36"/>
  <c r="DQ225" i="36"/>
  <c r="DR225" i="36"/>
  <c r="CG226" i="36"/>
  <c r="DT226" i="36" s="1"/>
  <c r="CK226" i="36"/>
  <c r="DX226" i="36" s="1"/>
  <c r="CL226" i="36"/>
  <c r="DY226" i="36" s="1"/>
  <c r="CM226" i="36"/>
  <c r="DZ226" i="36" s="1"/>
  <c r="CN226" i="36"/>
  <c r="EA226" i="36" s="1"/>
  <c r="CO226" i="36"/>
  <c r="EB226" i="36" s="1"/>
  <c r="CP226" i="36"/>
  <c r="EC226" i="36" s="1"/>
  <c r="CQ226" i="36"/>
  <c r="ED226" i="36" s="1"/>
  <c r="CR226" i="36"/>
  <c r="EE226" i="36" s="1"/>
  <c r="CS226" i="36"/>
  <c r="EF226" i="36" s="1"/>
  <c r="CT226" i="36"/>
  <c r="EG226" i="36" s="1"/>
  <c r="CU226" i="36"/>
  <c r="EH226" i="36" s="1"/>
  <c r="CV226" i="36"/>
  <c r="EI226" i="36" s="1"/>
  <c r="CW226" i="36"/>
  <c r="EJ226" i="36" s="1"/>
  <c r="CX226" i="36"/>
  <c r="EK226" i="36" s="1"/>
  <c r="CY226" i="36"/>
  <c r="EL226" i="36" s="1"/>
  <c r="CZ226" i="36"/>
  <c r="EM226" i="36" s="1"/>
  <c r="DA226" i="36"/>
  <c r="EN226" i="36" s="1"/>
  <c r="DB226" i="36"/>
  <c r="EO226" i="36" s="1"/>
  <c r="DC226" i="36"/>
  <c r="EP226" i="36" s="1"/>
  <c r="DD226" i="36"/>
  <c r="EQ226" i="36" s="1"/>
  <c r="DE226" i="36"/>
  <c r="ER226" i="36" s="1"/>
  <c r="DF226" i="36"/>
  <c r="ES226" i="36" s="1"/>
  <c r="DG226" i="36"/>
  <c r="DH226" i="36"/>
  <c r="DI226" i="36"/>
  <c r="DJ226" i="36"/>
  <c r="DK226" i="36"/>
  <c r="DL226" i="36"/>
  <c r="DM226" i="36"/>
  <c r="DN226" i="36"/>
  <c r="DO226" i="36"/>
  <c r="DP226" i="36"/>
  <c r="DQ226" i="36"/>
  <c r="DR226" i="36"/>
  <c r="CG227" i="36"/>
  <c r="DT227" i="36" s="1"/>
  <c r="CK227" i="36"/>
  <c r="DX227" i="36" s="1"/>
  <c r="CL227" i="36"/>
  <c r="DY227" i="36" s="1"/>
  <c r="CM227" i="36"/>
  <c r="DZ227" i="36" s="1"/>
  <c r="CN227" i="36"/>
  <c r="EA227" i="36" s="1"/>
  <c r="CO227" i="36"/>
  <c r="EB227" i="36" s="1"/>
  <c r="CP227" i="36"/>
  <c r="EC227" i="36" s="1"/>
  <c r="CQ227" i="36"/>
  <c r="ED227" i="36" s="1"/>
  <c r="CR227" i="36"/>
  <c r="EE227" i="36" s="1"/>
  <c r="CS227" i="36"/>
  <c r="EF227" i="36" s="1"/>
  <c r="CT227" i="36"/>
  <c r="EG227" i="36" s="1"/>
  <c r="CU227" i="36"/>
  <c r="EH227" i="36" s="1"/>
  <c r="CV227" i="36"/>
  <c r="EI227" i="36" s="1"/>
  <c r="CW227" i="36"/>
  <c r="EJ227" i="36" s="1"/>
  <c r="CX227" i="36"/>
  <c r="EK227" i="36" s="1"/>
  <c r="CY227" i="36"/>
  <c r="EL227" i="36" s="1"/>
  <c r="CZ227" i="36"/>
  <c r="EM227" i="36" s="1"/>
  <c r="DA227" i="36"/>
  <c r="EN227" i="36" s="1"/>
  <c r="DB227" i="36"/>
  <c r="EO227" i="36" s="1"/>
  <c r="DC227" i="36"/>
  <c r="EP227" i="36" s="1"/>
  <c r="DD227" i="36"/>
  <c r="EQ227" i="36" s="1"/>
  <c r="DE227" i="36"/>
  <c r="ER227" i="36" s="1"/>
  <c r="DF227" i="36"/>
  <c r="ES227" i="36" s="1"/>
  <c r="DG227" i="36"/>
  <c r="DH227" i="36"/>
  <c r="DI227" i="36"/>
  <c r="DJ227" i="36"/>
  <c r="DK227" i="36"/>
  <c r="DL227" i="36"/>
  <c r="DM227" i="36"/>
  <c r="DN227" i="36"/>
  <c r="DO227" i="36"/>
  <c r="DP227" i="36"/>
  <c r="DQ227" i="36"/>
  <c r="DR227" i="36"/>
  <c r="CG228" i="36"/>
  <c r="DT228" i="36" s="1"/>
  <c r="CK228" i="36"/>
  <c r="CL228" i="36"/>
  <c r="DY228" i="36" s="1"/>
  <c r="CM228" i="36"/>
  <c r="DZ228" i="36" s="1"/>
  <c r="CN228" i="36"/>
  <c r="EA228" i="36" s="1"/>
  <c r="CO228" i="36"/>
  <c r="EB228" i="36" s="1"/>
  <c r="CP228" i="36"/>
  <c r="EC228" i="36" s="1"/>
  <c r="CQ228" i="36"/>
  <c r="ED228" i="36" s="1"/>
  <c r="CR228" i="36"/>
  <c r="EE228" i="36" s="1"/>
  <c r="CS228" i="36"/>
  <c r="CT228" i="36"/>
  <c r="EG228" i="36" s="1"/>
  <c r="CU228" i="36"/>
  <c r="EH228" i="36" s="1"/>
  <c r="CV228" i="36"/>
  <c r="EI228" i="36" s="1"/>
  <c r="CW228" i="36"/>
  <c r="EJ228" i="36" s="1"/>
  <c r="CX228" i="36"/>
  <c r="EK228" i="36" s="1"/>
  <c r="CY228" i="36"/>
  <c r="EL228" i="36" s="1"/>
  <c r="CZ228" i="36"/>
  <c r="EM228" i="36" s="1"/>
  <c r="DA228" i="36"/>
  <c r="EN228" i="36" s="1"/>
  <c r="DB228" i="36"/>
  <c r="EO228" i="36" s="1"/>
  <c r="DC228" i="36"/>
  <c r="EP228" i="36" s="1"/>
  <c r="DD228" i="36"/>
  <c r="EQ228" i="36" s="1"/>
  <c r="DE228" i="36"/>
  <c r="ER228" i="36" s="1"/>
  <c r="DF228" i="36"/>
  <c r="ES228" i="36" s="1"/>
  <c r="DG228" i="36"/>
  <c r="DH228" i="36"/>
  <c r="DI228" i="36"/>
  <c r="DJ228" i="36"/>
  <c r="DK228" i="36"/>
  <c r="DL228" i="36"/>
  <c r="DM228" i="36"/>
  <c r="DN228" i="36"/>
  <c r="DO228" i="36"/>
  <c r="DP228" i="36"/>
  <c r="DQ228" i="36"/>
  <c r="DR228" i="36"/>
  <c r="CG229" i="36"/>
  <c r="DT229" i="36" s="1"/>
  <c r="CK229" i="36"/>
  <c r="DX229" i="36" s="1"/>
  <c r="CL229" i="36"/>
  <c r="DY229" i="36" s="1"/>
  <c r="CM229" i="36"/>
  <c r="DZ229" i="36" s="1"/>
  <c r="CN229" i="36"/>
  <c r="EA229" i="36" s="1"/>
  <c r="CO229" i="36"/>
  <c r="EB229" i="36" s="1"/>
  <c r="CP229" i="36"/>
  <c r="EC229" i="36" s="1"/>
  <c r="CQ229" i="36"/>
  <c r="ED229" i="36" s="1"/>
  <c r="CR229" i="36"/>
  <c r="EE229" i="36" s="1"/>
  <c r="CS229" i="36"/>
  <c r="EF229" i="36" s="1"/>
  <c r="CT229" i="36"/>
  <c r="EG229" i="36" s="1"/>
  <c r="CU229" i="36"/>
  <c r="EH229" i="36" s="1"/>
  <c r="CV229" i="36"/>
  <c r="EI229" i="36" s="1"/>
  <c r="CW229" i="36"/>
  <c r="EJ229" i="36" s="1"/>
  <c r="CX229" i="36"/>
  <c r="EK229" i="36" s="1"/>
  <c r="CY229" i="36"/>
  <c r="EL229" i="36" s="1"/>
  <c r="CZ229" i="36"/>
  <c r="EM229" i="36" s="1"/>
  <c r="DA229" i="36"/>
  <c r="EN229" i="36" s="1"/>
  <c r="DB229" i="36"/>
  <c r="EO229" i="36" s="1"/>
  <c r="DC229" i="36"/>
  <c r="EP229" i="36" s="1"/>
  <c r="DD229" i="36"/>
  <c r="EQ229" i="36" s="1"/>
  <c r="DE229" i="36"/>
  <c r="ER229" i="36" s="1"/>
  <c r="DF229" i="36"/>
  <c r="ES229" i="36" s="1"/>
  <c r="DG229" i="36"/>
  <c r="DH229" i="36"/>
  <c r="DI229" i="36"/>
  <c r="DJ229" i="36"/>
  <c r="DK229" i="36"/>
  <c r="DL229" i="36"/>
  <c r="DM229" i="36"/>
  <c r="DN229" i="36"/>
  <c r="DO229" i="36"/>
  <c r="DP229" i="36"/>
  <c r="DQ229" i="36"/>
  <c r="DR229" i="36"/>
  <c r="CG230" i="36"/>
  <c r="DT230" i="36" s="1"/>
  <c r="CK230" i="36"/>
  <c r="DX230" i="36" s="1"/>
  <c r="CL230" i="36"/>
  <c r="DY230" i="36" s="1"/>
  <c r="CM230" i="36"/>
  <c r="DZ230" i="36" s="1"/>
  <c r="CN230" i="36"/>
  <c r="EA230" i="36" s="1"/>
  <c r="CO230" i="36"/>
  <c r="EB230" i="36" s="1"/>
  <c r="CP230" i="36"/>
  <c r="EC230" i="36" s="1"/>
  <c r="CQ230" i="36"/>
  <c r="ED230" i="36" s="1"/>
  <c r="CR230" i="36"/>
  <c r="EE230" i="36" s="1"/>
  <c r="CS230" i="36"/>
  <c r="EF230" i="36" s="1"/>
  <c r="CT230" i="36"/>
  <c r="EG230" i="36" s="1"/>
  <c r="CU230" i="36"/>
  <c r="EH230" i="36" s="1"/>
  <c r="CV230" i="36"/>
  <c r="EI230" i="36" s="1"/>
  <c r="CW230" i="36"/>
  <c r="EJ230" i="36" s="1"/>
  <c r="CX230" i="36"/>
  <c r="EK230" i="36" s="1"/>
  <c r="CY230" i="36"/>
  <c r="EL230" i="36" s="1"/>
  <c r="CZ230" i="36"/>
  <c r="EM230" i="36" s="1"/>
  <c r="DA230" i="36"/>
  <c r="EN230" i="36" s="1"/>
  <c r="DB230" i="36"/>
  <c r="EO230" i="36" s="1"/>
  <c r="DC230" i="36"/>
  <c r="DD230" i="36"/>
  <c r="EQ230" i="36" s="1"/>
  <c r="DE230" i="36"/>
  <c r="ER230" i="36" s="1"/>
  <c r="DF230" i="36"/>
  <c r="ES230" i="36" s="1"/>
  <c r="DG230" i="36"/>
  <c r="DH230" i="36"/>
  <c r="DI230" i="36"/>
  <c r="DJ230" i="36"/>
  <c r="DK230" i="36"/>
  <c r="DL230" i="36"/>
  <c r="DM230" i="36"/>
  <c r="DN230" i="36"/>
  <c r="DO230" i="36"/>
  <c r="DP230" i="36"/>
  <c r="DQ230" i="36"/>
  <c r="DR230" i="36"/>
  <c r="CG231" i="36"/>
  <c r="DT231" i="36" s="1"/>
  <c r="CK231" i="36"/>
  <c r="DX231" i="36" s="1"/>
  <c r="CL231" i="36"/>
  <c r="DY231" i="36" s="1"/>
  <c r="CM231" i="36"/>
  <c r="DZ231" i="36" s="1"/>
  <c r="CN231" i="36"/>
  <c r="EA231" i="36" s="1"/>
  <c r="CO231" i="36"/>
  <c r="EB231" i="36" s="1"/>
  <c r="CP231" i="36"/>
  <c r="EC231" i="36" s="1"/>
  <c r="CQ231" i="36"/>
  <c r="ED231" i="36" s="1"/>
  <c r="CR231" i="36"/>
  <c r="EE231" i="36" s="1"/>
  <c r="CS231" i="36"/>
  <c r="EF231" i="36" s="1"/>
  <c r="CT231" i="36"/>
  <c r="EG231" i="36" s="1"/>
  <c r="CU231" i="36"/>
  <c r="EH231" i="36" s="1"/>
  <c r="CV231" i="36"/>
  <c r="EI231" i="36" s="1"/>
  <c r="CW231" i="36"/>
  <c r="EJ231" i="36" s="1"/>
  <c r="CX231" i="36"/>
  <c r="EK231" i="36" s="1"/>
  <c r="CY231" i="36"/>
  <c r="EL231" i="36" s="1"/>
  <c r="CZ231" i="36"/>
  <c r="EM231" i="36" s="1"/>
  <c r="DA231" i="36"/>
  <c r="EN231" i="36" s="1"/>
  <c r="DB231" i="36"/>
  <c r="EO231" i="36" s="1"/>
  <c r="DC231" i="36"/>
  <c r="EP231" i="36" s="1"/>
  <c r="DD231" i="36"/>
  <c r="EQ231" i="36" s="1"/>
  <c r="DE231" i="36"/>
  <c r="ER231" i="36" s="1"/>
  <c r="DF231" i="36"/>
  <c r="ES231" i="36" s="1"/>
  <c r="DG231" i="36"/>
  <c r="DH231" i="36"/>
  <c r="DI231" i="36"/>
  <c r="DJ231" i="36"/>
  <c r="DK231" i="36"/>
  <c r="DL231" i="36"/>
  <c r="DM231" i="36"/>
  <c r="DN231" i="36"/>
  <c r="DO231" i="36"/>
  <c r="DP231" i="36"/>
  <c r="DQ231" i="36"/>
  <c r="DR231" i="36"/>
  <c r="CG232" i="36"/>
  <c r="DT232" i="36" s="1"/>
  <c r="CK232" i="36"/>
  <c r="DX232" i="36" s="1"/>
  <c r="CL232" i="36"/>
  <c r="DY232" i="36" s="1"/>
  <c r="CM232" i="36"/>
  <c r="DZ232" i="36" s="1"/>
  <c r="CN232" i="36"/>
  <c r="EA232" i="36" s="1"/>
  <c r="CO232" i="36"/>
  <c r="EB232" i="36" s="1"/>
  <c r="CP232" i="36"/>
  <c r="EC232" i="36" s="1"/>
  <c r="CQ232" i="36"/>
  <c r="ED232" i="36" s="1"/>
  <c r="CR232" i="36"/>
  <c r="EE232" i="36" s="1"/>
  <c r="CS232" i="36"/>
  <c r="EF232" i="36" s="1"/>
  <c r="CT232" i="36"/>
  <c r="EG232" i="36" s="1"/>
  <c r="CU232" i="36"/>
  <c r="EH232" i="36" s="1"/>
  <c r="CV232" i="36"/>
  <c r="EI232" i="36" s="1"/>
  <c r="CW232" i="36"/>
  <c r="CX232" i="36"/>
  <c r="EK232" i="36" s="1"/>
  <c r="CY232" i="36"/>
  <c r="EL232" i="36" s="1"/>
  <c r="CZ232" i="36"/>
  <c r="EM232" i="36" s="1"/>
  <c r="DA232" i="36"/>
  <c r="EN232" i="36" s="1"/>
  <c r="DB232" i="36"/>
  <c r="EO232" i="36" s="1"/>
  <c r="DC232" i="36"/>
  <c r="EP232" i="36" s="1"/>
  <c r="DD232" i="36"/>
  <c r="EQ232" i="36" s="1"/>
  <c r="DE232" i="36"/>
  <c r="ER232" i="36" s="1"/>
  <c r="DF232" i="36"/>
  <c r="ES232" i="36" s="1"/>
  <c r="DG232" i="36"/>
  <c r="DH232" i="36"/>
  <c r="DI232" i="36"/>
  <c r="DJ232" i="36"/>
  <c r="DK232" i="36"/>
  <c r="DL232" i="36"/>
  <c r="DM232" i="36"/>
  <c r="DN232" i="36"/>
  <c r="DO232" i="36"/>
  <c r="DP232" i="36"/>
  <c r="DQ232" i="36"/>
  <c r="DR232" i="36"/>
  <c r="CG233" i="36"/>
  <c r="DT233" i="36" s="1"/>
  <c r="CK233" i="36"/>
  <c r="DX233" i="36" s="1"/>
  <c r="CL233" i="36"/>
  <c r="DY233" i="36" s="1"/>
  <c r="CM233" i="36"/>
  <c r="DZ233" i="36" s="1"/>
  <c r="CN233" i="36"/>
  <c r="EA233" i="36" s="1"/>
  <c r="CO233" i="36"/>
  <c r="EB233" i="36" s="1"/>
  <c r="CP233" i="36"/>
  <c r="EC233" i="36" s="1"/>
  <c r="CQ233" i="36"/>
  <c r="ED233" i="36" s="1"/>
  <c r="CR233" i="36"/>
  <c r="EE233" i="36" s="1"/>
  <c r="CS233" i="36"/>
  <c r="EF233" i="36" s="1"/>
  <c r="CT233" i="36"/>
  <c r="EG233" i="36" s="1"/>
  <c r="CU233" i="36"/>
  <c r="EH233" i="36" s="1"/>
  <c r="CV233" i="36"/>
  <c r="EI233" i="36" s="1"/>
  <c r="CW233" i="36"/>
  <c r="EJ233" i="36" s="1"/>
  <c r="CX233" i="36"/>
  <c r="EK233" i="36" s="1"/>
  <c r="CY233" i="36"/>
  <c r="EL233" i="36" s="1"/>
  <c r="CZ233" i="36"/>
  <c r="EM233" i="36" s="1"/>
  <c r="DA233" i="36"/>
  <c r="EN233" i="36" s="1"/>
  <c r="DB233" i="36"/>
  <c r="EO233" i="36" s="1"/>
  <c r="DC233" i="36"/>
  <c r="EP233" i="36" s="1"/>
  <c r="DD233" i="36"/>
  <c r="EQ233" i="36" s="1"/>
  <c r="DE233" i="36"/>
  <c r="ER233" i="36" s="1"/>
  <c r="DF233" i="36"/>
  <c r="ES233" i="36" s="1"/>
  <c r="DG233" i="36"/>
  <c r="DH233" i="36"/>
  <c r="DI233" i="36"/>
  <c r="DJ233" i="36"/>
  <c r="DK233" i="36"/>
  <c r="DL233" i="36"/>
  <c r="DM233" i="36"/>
  <c r="DN233" i="36"/>
  <c r="DO233" i="36"/>
  <c r="DP233" i="36"/>
  <c r="DQ233" i="36"/>
  <c r="DR233" i="36"/>
  <c r="CG234" i="36"/>
  <c r="DT234" i="36" s="1"/>
  <c r="CK234" i="36"/>
  <c r="DX234" i="36" s="1"/>
  <c r="CL234" i="36"/>
  <c r="DY234" i="36" s="1"/>
  <c r="CM234" i="36"/>
  <c r="DZ234" i="36" s="1"/>
  <c r="CN234" i="36"/>
  <c r="EA234" i="36" s="1"/>
  <c r="CO234" i="36"/>
  <c r="EB234" i="36" s="1"/>
  <c r="CP234" i="36"/>
  <c r="EC234" i="36" s="1"/>
  <c r="CQ234" i="36"/>
  <c r="ED234" i="36" s="1"/>
  <c r="CR234" i="36"/>
  <c r="EE234" i="36" s="1"/>
  <c r="CS234" i="36"/>
  <c r="EF234" i="36" s="1"/>
  <c r="CT234" i="36"/>
  <c r="EG234" i="36" s="1"/>
  <c r="CU234" i="36"/>
  <c r="EH234" i="36" s="1"/>
  <c r="CV234" i="36"/>
  <c r="EI234" i="36" s="1"/>
  <c r="CW234" i="36"/>
  <c r="EJ234" i="36" s="1"/>
  <c r="CX234" i="36"/>
  <c r="EK234" i="36" s="1"/>
  <c r="CY234" i="36"/>
  <c r="EL234" i="36" s="1"/>
  <c r="CZ234" i="36"/>
  <c r="EM234" i="36" s="1"/>
  <c r="DA234" i="36"/>
  <c r="EN234" i="36" s="1"/>
  <c r="DB234" i="36"/>
  <c r="EO234" i="36" s="1"/>
  <c r="DC234" i="36"/>
  <c r="EP234" i="36" s="1"/>
  <c r="DD234" i="36"/>
  <c r="EQ234" i="36" s="1"/>
  <c r="DE234" i="36"/>
  <c r="ER234" i="36" s="1"/>
  <c r="DF234" i="36"/>
  <c r="ES234" i="36" s="1"/>
  <c r="DG234" i="36"/>
  <c r="DH234" i="36"/>
  <c r="DI234" i="36"/>
  <c r="DJ234" i="36"/>
  <c r="DK234" i="36"/>
  <c r="DL234" i="36"/>
  <c r="DM234" i="36"/>
  <c r="DN234" i="36"/>
  <c r="DO234" i="36"/>
  <c r="DP234" i="36"/>
  <c r="DQ234" i="36"/>
  <c r="DR234" i="36"/>
  <c r="CG235" i="36"/>
  <c r="DT235" i="36" s="1"/>
  <c r="CK235" i="36"/>
  <c r="DX235" i="36" s="1"/>
  <c r="CL235" i="36"/>
  <c r="DY235" i="36" s="1"/>
  <c r="CM235" i="36"/>
  <c r="DZ235" i="36" s="1"/>
  <c r="CN235" i="36"/>
  <c r="EA235" i="36" s="1"/>
  <c r="CO235" i="36"/>
  <c r="EB235" i="36" s="1"/>
  <c r="CP235" i="36"/>
  <c r="EC235" i="36" s="1"/>
  <c r="CQ235" i="36"/>
  <c r="ED235" i="36" s="1"/>
  <c r="CR235" i="36"/>
  <c r="EE235" i="36" s="1"/>
  <c r="CS235" i="36"/>
  <c r="EF235" i="36" s="1"/>
  <c r="CT235" i="36"/>
  <c r="EG235" i="36" s="1"/>
  <c r="CU235" i="36"/>
  <c r="EH235" i="36" s="1"/>
  <c r="CV235" i="36"/>
  <c r="EI235" i="36" s="1"/>
  <c r="CW235" i="36"/>
  <c r="EJ235" i="36" s="1"/>
  <c r="CX235" i="36"/>
  <c r="EK235" i="36" s="1"/>
  <c r="CY235" i="36"/>
  <c r="EL235" i="36" s="1"/>
  <c r="CZ235" i="36"/>
  <c r="EM235" i="36" s="1"/>
  <c r="DA235" i="36"/>
  <c r="EN235" i="36" s="1"/>
  <c r="DB235" i="36"/>
  <c r="EO235" i="36" s="1"/>
  <c r="DC235" i="36"/>
  <c r="EP235" i="36" s="1"/>
  <c r="DD235" i="36"/>
  <c r="EQ235" i="36" s="1"/>
  <c r="DE235" i="36"/>
  <c r="ER235" i="36" s="1"/>
  <c r="DF235" i="36"/>
  <c r="ES235" i="36" s="1"/>
  <c r="DG235" i="36"/>
  <c r="DH235" i="36"/>
  <c r="DI235" i="36"/>
  <c r="DJ235" i="36"/>
  <c r="DK235" i="36"/>
  <c r="DL235" i="36"/>
  <c r="DM235" i="36"/>
  <c r="DN235" i="36"/>
  <c r="DO235" i="36"/>
  <c r="DP235" i="36"/>
  <c r="DQ235" i="36"/>
  <c r="DR235" i="36"/>
  <c r="CG236" i="36"/>
  <c r="DT236" i="36" s="1"/>
  <c r="CK236" i="36"/>
  <c r="DX236" i="36" s="1"/>
  <c r="CL236" i="36"/>
  <c r="DY236" i="36" s="1"/>
  <c r="CM236" i="36"/>
  <c r="DZ236" i="36" s="1"/>
  <c r="CN236" i="36"/>
  <c r="EA236" i="36" s="1"/>
  <c r="CO236" i="36"/>
  <c r="EB236" i="36" s="1"/>
  <c r="CP236" i="36"/>
  <c r="EC236" i="36" s="1"/>
  <c r="CQ236" i="36"/>
  <c r="ED236" i="36" s="1"/>
  <c r="CR236" i="36"/>
  <c r="EE236" i="36" s="1"/>
  <c r="CS236" i="36"/>
  <c r="CT236" i="36"/>
  <c r="EG236" i="36" s="1"/>
  <c r="CU236" i="36"/>
  <c r="EH236" i="36" s="1"/>
  <c r="CV236" i="36"/>
  <c r="EI236" i="36" s="1"/>
  <c r="CW236" i="36"/>
  <c r="EJ236" i="36" s="1"/>
  <c r="CX236" i="36"/>
  <c r="EK236" i="36" s="1"/>
  <c r="CY236" i="36"/>
  <c r="EL236" i="36" s="1"/>
  <c r="CZ236" i="36"/>
  <c r="EM236" i="36" s="1"/>
  <c r="DA236" i="36"/>
  <c r="EN236" i="36" s="1"/>
  <c r="DB236" i="36"/>
  <c r="EO236" i="36" s="1"/>
  <c r="DC236" i="36"/>
  <c r="EP236" i="36" s="1"/>
  <c r="DD236" i="36"/>
  <c r="EQ236" i="36" s="1"/>
  <c r="DE236" i="36"/>
  <c r="ER236" i="36" s="1"/>
  <c r="DF236" i="36"/>
  <c r="ES236" i="36" s="1"/>
  <c r="DG236" i="36"/>
  <c r="DH236" i="36"/>
  <c r="DI236" i="36"/>
  <c r="DJ236" i="36"/>
  <c r="DK236" i="36"/>
  <c r="DL236" i="36"/>
  <c r="DM236" i="36"/>
  <c r="DN236" i="36"/>
  <c r="DO236" i="36"/>
  <c r="DP236" i="36"/>
  <c r="DQ236" i="36"/>
  <c r="DR236" i="36"/>
  <c r="CG237" i="36"/>
  <c r="DT237" i="36" s="1"/>
  <c r="CK237" i="36"/>
  <c r="DX237" i="36" s="1"/>
  <c r="CL237" i="36"/>
  <c r="DY237" i="36" s="1"/>
  <c r="CM237" i="36"/>
  <c r="DZ237" i="36" s="1"/>
  <c r="CN237" i="36"/>
  <c r="EA237" i="36" s="1"/>
  <c r="CO237" i="36"/>
  <c r="EB237" i="36" s="1"/>
  <c r="CP237" i="36"/>
  <c r="EC237" i="36" s="1"/>
  <c r="CQ237" i="36"/>
  <c r="ED237" i="36" s="1"/>
  <c r="CR237" i="36"/>
  <c r="EE237" i="36" s="1"/>
  <c r="CS237" i="36"/>
  <c r="EF237" i="36" s="1"/>
  <c r="CT237" i="36"/>
  <c r="EG237" i="36" s="1"/>
  <c r="CU237" i="36"/>
  <c r="EH237" i="36" s="1"/>
  <c r="CV237" i="36"/>
  <c r="EI237" i="36" s="1"/>
  <c r="CW237" i="36"/>
  <c r="EJ237" i="36" s="1"/>
  <c r="CX237" i="36"/>
  <c r="EK237" i="36" s="1"/>
  <c r="CY237" i="36"/>
  <c r="EL237" i="36" s="1"/>
  <c r="CZ237" i="36"/>
  <c r="EM237" i="36" s="1"/>
  <c r="DA237" i="36"/>
  <c r="EN237" i="36" s="1"/>
  <c r="DB237" i="36"/>
  <c r="EO237" i="36" s="1"/>
  <c r="DC237" i="36"/>
  <c r="EP237" i="36" s="1"/>
  <c r="DD237" i="36"/>
  <c r="EQ237" i="36" s="1"/>
  <c r="DE237" i="36"/>
  <c r="ER237" i="36" s="1"/>
  <c r="DF237" i="36"/>
  <c r="ES237" i="36" s="1"/>
  <c r="DG237" i="36"/>
  <c r="DH237" i="36"/>
  <c r="DI237" i="36"/>
  <c r="DJ237" i="36"/>
  <c r="DK237" i="36"/>
  <c r="DL237" i="36"/>
  <c r="DM237" i="36"/>
  <c r="DN237" i="36"/>
  <c r="DO237" i="36"/>
  <c r="DP237" i="36"/>
  <c r="DQ237" i="36"/>
  <c r="DR237" i="36"/>
  <c r="CG238" i="36"/>
  <c r="DT238" i="36" s="1"/>
  <c r="CK238" i="36"/>
  <c r="DX238" i="36" s="1"/>
  <c r="CL238" i="36"/>
  <c r="DY238" i="36" s="1"/>
  <c r="CM238" i="36"/>
  <c r="DZ238" i="36" s="1"/>
  <c r="CN238" i="36"/>
  <c r="EA238" i="36" s="1"/>
  <c r="CO238" i="36"/>
  <c r="EB238" i="36" s="1"/>
  <c r="CP238" i="36"/>
  <c r="EC238" i="36" s="1"/>
  <c r="CQ238" i="36"/>
  <c r="ED238" i="36" s="1"/>
  <c r="CR238" i="36"/>
  <c r="EE238" i="36" s="1"/>
  <c r="CS238" i="36"/>
  <c r="EF238" i="36" s="1"/>
  <c r="CT238" i="36"/>
  <c r="EG238" i="36" s="1"/>
  <c r="CU238" i="36"/>
  <c r="EH238" i="36" s="1"/>
  <c r="CV238" i="36"/>
  <c r="EI238" i="36" s="1"/>
  <c r="CW238" i="36"/>
  <c r="EJ238" i="36" s="1"/>
  <c r="CX238" i="36"/>
  <c r="EK238" i="36" s="1"/>
  <c r="CY238" i="36"/>
  <c r="EL238" i="36" s="1"/>
  <c r="CZ238" i="36"/>
  <c r="EM238" i="36" s="1"/>
  <c r="DA238" i="36"/>
  <c r="EN238" i="36" s="1"/>
  <c r="DB238" i="36"/>
  <c r="EO238" i="36" s="1"/>
  <c r="DC238" i="36"/>
  <c r="EP238" i="36" s="1"/>
  <c r="DD238" i="36"/>
  <c r="EQ238" i="36" s="1"/>
  <c r="DE238" i="36"/>
  <c r="ER238" i="36" s="1"/>
  <c r="DF238" i="36"/>
  <c r="ES238" i="36" s="1"/>
  <c r="DG238" i="36"/>
  <c r="DH238" i="36"/>
  <c r="DI238" i="36"/>
  <c r="DJ238" i="36"/>
  <c r="DK238" i="36"/>
  <c r="DL238" i="36"/>
  <c r="DM238" i="36"/>
  <c r="DN238" i="36"/>
  <c r="DO238" i="36"/>
  <c r="DP238" i="36"/>
  <c r="DQ238" i="36"/>
  <c r="DR238" i="36"/>
  <c r="CG239" i="36"/>
  <c r="DT239" i="36" s="1"/>
  <c r="CK239" i="36"/>
  <c r="DX239" i="36" s="1"/>
  <c r="CL239" i="36"/>
  <c r="DY239" i="36" s="1"/>
  <c r="CM239" i="36"/>
  <c r="DZ239" i="36" s="1"/>
  <c r="CN239" i="36"/>
  <c r="EA239" i="36" s="1"/>
  <c r="CO239" i="36"/>
  <c r="EB239" i="36" s="1"/>
  <c r="CP239" i="36"/>
  <c r="EC239" i="36" s="1"/>
  <c r="CQ239" i="36"/>
  <c r="ED239" i="36" s="1"/>
  <c r="CR239" i="36"/>
  <c r="EE239" i="36" s="1"/>
  <c r="CS239" i="36"/>
  <c r="EF239" i="36" s="1"/>
  <c r="CT239" i="36"/>
  <c r="EG239" i="36" s="1"/>
  <c r="CU239" i="36"/>
  <c r="EH239" i="36" s="1"/>
  <c r="CV239" i="36"/>
  <c r="EI239" i="36" s="1"/>
  <c r="CW239" i="36"/>
  <c r="EJ239" i="36" s="1"/>
  <c r="CX239" i="36"/>
  <c r="EK239" i="36" s="1"/>
  <c r="CY239" i="36"/>
  <c r="EL239" i="36" s="1"/>
  <c r="CZ239" i="36"/>
  <c r="EM239" i="36" s="1"/>
  <c r="DA239" i="36"/>
  <c r="EN239" i="36" s="1"/>
  <c r="DB239" i="36"/>
  <c r="EO239" i="36" s="1"/>
  <c r="DC239" i="36"/>
  <c r="EP239" i="36" s="1"/>
  <c r="DD239" i="36"/>
  <c r="EQ239" i="36" s="1"/>
  <c r="DE239" i="36"/>
  <c r="ER239" i="36" s="1"/>
  <c r="DF239" i="36"/>
  <c r="ES239" i="36" s="1"/>
  <c r="DG239" i="36"/>
  <c r="DH239" i="36"/>
  <c r="DI239" i="36"/>
  <c r="DJ239" i="36"/>
  <c r="DK239" i="36"/>
  <c r="DL239" i="36"/>
  <c r="DM239" i="36"/>
  <c r="DN239" i="36"/>
  <c r="DO239" i="36"/>
  <c r="DP239" i="36"/>
  <c r="DQ239" i="36"/>
  <c r="DR239" i="36"/>
  <c r="CG240" i="36"/>
  <c r="DT240" i="36" s="1"/>
  <c r="CK240" i="36"/>
  <c r="DX240" i="36" s="1"/>
  <c r="CL240" i="36"/>
  <c r="DY240" i="36" s="1"/>
  <c r="CM240" i="36"/>
  <c r="DZ240" i="36" s="1"/>
  <c r="CN240" i="36"/>
  <c r="EA240" i="36" s="1"/>
  <c r="CO240" i="36"/>
  <c r="EB240" i="36" s="1"/>
  <c r="CP240" i="36"/>
  <c r="EC240" i="36" s="1"/>
  <c r="CQ240" i="36"/>
  <c r="ED240" i="36" s="1"/>
  <c r="CR240" i="36"/>
  <c r="EE240" i="36" s="1"/>
  <c r="CS240" i="36"/>
  <c r="EF240" i="36" s="1"/>
  <c r="CT240" i="36"/>
  <c r="EG240" i="36" s="1"/>
  <c r="CU240" i="36"/>
  <c r="EH240" i="36" s="1"/>
  <c r="CV240" i="36"/>
  <c r="EI240" i="36" s="1"/>
  <c r="CW240" i="36"/>
  <c r="EJ240" i="36" s="1"/>
  <c r="CX240" i="36"/>
  <c r="EK240" i="36" s="1"/>
  <c r="CY240" i="36"/>
  <c r="EL240" i="36" s="1"/>
  <c r="CZ240" i="36"/>
  <c r="EM240" i="36" s="1"/>
  <c r="DA240" i="36"/>
  <c r="EN240" i="36" s="1"/>
  <c r="DB240" i="36"/>
  <c r="EO240" i="36" s="1"/>
  <c r="DC240" i="36"/>
  <c r="EP240" i="36" s="1"/>
  <c r="DD240" i="36"/>
  <c r="EQ240" i="36" s="1"/>
  <c r="DE240" i="36"/>
  <c r="ER240" i="36" s="1"/>
  <c r="DF240" i="36"/>
  <c r="ES240" i="36" s="1"/>
  <c r="DG240" i="36"/>
  <c r="DH240" i="36"/>
  <c r="DI240" i="36"/>
  <c r="DJ240" i="36"/>
  <c r="DK240" i="36"/>
  <c r="DL240" i="36"/>
  <c r="DM240" i="36"/>
  <c r="DN240" i="36"/>
  <c r="DO240" i="36"/>
  <c r="DP240" i="36"/>
  <c r="DQ240" i="36"/>
  <c r="DR240" i="36"/>
  <c r="CG241" i="36"/>
  <c r="DT241" i="36" s="1"/>
  <c r="CK241" i="36"/>
  <c r="DX241" i="36" s="1"/>
  <c r="CL241" i="36"/>
  <c r="DY241" i="36" s="1"/>
  <c r="CM241" i="36"/>
  <c r="DZ241" i="36" s="1"/>
  <c r="CN241" i="36"/>
  <c r="EA241" i="36" s="1"/>
  <c r="CO241" i="36"/>
  <c r="EB241" i="36" s="1"/>
  <c r="CP241" i="36"/>
  <c r="EC241" i="36" s="1"/>
  <c r="CQ241" i="36"/>
  <c r="ED241" i="36" s="1"/>
  <c r="CR241" i="36"/>
  <c r="EE241" i="36" s="1"/>
  <c r="CS241" i="36"/>
  <c r="EF241" i="36" s="1"/>
  <c r="CT241" i="36"/>
  <c r="EG241" i="36" s="1"/>
  <c r="CU241" i="36"/>
  <c r="CV241" i="36"/>
  <c r="EI241" i="36" s="1"/>
  <c r="CW241" i="36"/>
  <c r="EJ241" i="36" s="1"/>
  <c r="CX241" i="36"/>
  <c r="EK241" i="36" s="1"/>
  <c r="CY241" i="36"/>
  <c r="EL241" i="36" s="1"/>
  <c r="CZ241" i="36"/>
  <c r="EM241" i="36" s="1"/>
  <c r="DA241" i="36"/>
  <c r="EN241" i="36" s="1"/>
  <c r="DB241" i="36"/>
  <c r="EO241" i="36" s="1"/>
  <c r="DC241" i="36"/>
  <c r="EP241" i="36" s="1"/>
  <c r="DD241" i="36"/>
  <c r="EQ241" i="36" s="1"/>
  <c r="DE241" i="36"/>
  <c r="ER241" i="36" s="1"/>
  <c r="DF241" i="36"/>
  <c r="ES241" i="36" s="1"/>
  <c r="DG241" i="36"/>
  <c r="DH241" i="36"/>
  <c r="DI241" i="36"/>
  <c r="DJ241" i="36"/>
  <c r="DK241" i="36"/>
  <c r="DL241" i="36"/>
  <c r="DM241" i="36"/>
  <c r="DN241" i="36"/>
  <c r="DO241" i="36"/>
  <c r="DP241" i="36"/>
  <c r="DQ241" i="36"/>
  <c r="DR241" i="36"/>
  <c r="CG242" i="36"/>
  <c r="DT242" i="36" s="1"/>
  <c r="CK242" i="36"/>
  <c r="DX242" i="36" s="1"/>
  <c r="CL242" i="36"/>
  <c r="DY242" i="36" s="1"/>
  <c r="CM242" i="36"/>
  <c r="DZ242" i="36" s="1"/>
  <c r="CN242" i="36"/>
  <c r="EA242" i="36" s="1"/>
  <c r="CO242" i="36"/>
  <c r="EB242" i="36" s="1"/>
  <c r="CP242" i="36"/>
  <c r="EC242" i="36" s="1"/>
  <c r="CQ242" i="36"/>
  <c r="ED242" i="36" s="1"/>
  <c r="CR242" i="36"/>
  <c r="EE242" i="36" s="1"/>
  <c r="CS242" i="36"/>
  <c r="EF242" i="36" s="1"/>
  <c r="CT242" i="36"/>
  <c r="EG242" i="36" s="1"/>
  <c r="CU242" i="36"/>
  <c r="EH242" i="36" s="1"/>
  <c r="CV242" i="36"/>
  <c r="EI242" i="36" s="1"/>
  <c r="CW242" i="36"/>
  <c r="EJ242" i="36" s="1"/>
  <c r="CX242" i="36"/>
  <c r="EK242" i="36" s="1"/>
  <c r="CY242" i="36"/>
  <c r="CZ242" i="36"/>
  <c r="EM242" i="36" s="1"/>
  <c r="DA242" i="36"/>
  <c r="EN242" i="36" s="1"/>
  <c r="DB242" i="36"/>
  <c r="EO242" i="36" s="1"/>
  <c r="DC242" i="36"/>
  <c r="EP242" i="36" s="1"/>
  <c r="DD242" i="36"/>
  <c r="EQ242" i="36" s="1"/>
  <c r="DE242" i="36"/>
  <c r="ER242" i="36" s="1"/>
  <c r="DF242" i="36"/>
  <c r="ES242" i="36" s="1"/>
  <c r="DG242" i="36"/>
  <c r="DH242" i="36"/>
  <c r="DI242" i="36"/>
  <c r="DJ242" i="36"/>
  <c r="DK242" i="36"/>
  <c r="DL242" i="36"/>
  <c r="DM242" i="36"/>
  <c r="DN242" i="36"/>
  <c r="DO242" i="36"/>
  <c r="DP242" i="36"/>
  <c r="DQ242" i="36"/>
  <c r="DR242" i="36"/>
  <c r="CG243" i="36"/>
  <c r="DT243" i="36" s="1"/>
  <c r="CK243" i="36"/>
  <c r="DX243" i="36" s="1"/>
  <c r="CL243" i="36"/>
  <c r="DY243" i="36" s="1"/>
  <c r="CM243" i="36"/>
  <c r="DZ243" i="36" s="1"/>
  <c r="CN243" i="36"/>
  <c r="EA243" i="36" s="1"/>
  <c r="CO243" i="36"/>
  <c r="EB243" i="36" s="1"/>
  <c r="CP243" i="36"/>
  <c r="EC243" i="36" s="1"/>
  <c r="CQ243" i="36"/>
  <c r="ED243" i="36" s="1"/>
  <c r="CR243" i="36"/>
  <c r="EE243" i="36" s="1"/>
  <c r="CS243" i="36"/>
  <c r="EF243" i="36" s="1"/>
  <c r="CT243" i="36"/>
  <c r="EG243" i="36" s="1"/>
  <c r="CU243" i="36"/>
  <c r="EH243" i="36" s="1"/>
  <c r="CV243" i="36"/>
  <c r="EI243" i="36" s="1"/>
  <c r="CW243" i="36"/>
  <c r="EJ243" i="36" s="1"/>
  <c r="CX243" i="36"/>
  <c r="EK243" i="36" s="1"/>
  <c r="CY243" i="36"/>
  <c r="EL243" i="36" s="1"/>
  <c r="CZ243" i="36"/>
  <c r="EM243" i="36" s="1"/>
  <c r="DA243" i="36"/>
  <c r="EN243" i="36" s="1"/>
  <c r="DB243" i="36"/>
  <c r="EO243" i="36" s="1"/>
  <c r="DC243" i="36"/>
  <c r="EP243" i="36" s="1"/>
  <c r="DD243" i="36"/>
  <c r="EQ243" i="36" s="1"/>
  <c r="DE243" i="36"/>
  <c r="ER243" i="36" s="1"/>
  <c r="DF243" i="36"/>
  <c r="ES243" i="36" s="1"/>
  <c r="DG243" i="36"/>
  <c r="DH243" i="36"/>
  <c r="DI243" i="36"/>
  <c r="DJ243" i="36"/>
  <c r="DK243" i="36"/>
  <c r="DL243" i="36"/>
  <c r="DM243" i="36"/>
  <c r="DN243" i="36"/>
  <c r="DO243" i="36"/>
  <c r="DP243" i="36"/>
  <c r="DQ243" i="36"/>
  <c r="DR243" i="36"/>
  <c r="CG244" i="36"/>
  <c r="DT244" i="36" s="1"/>
  <c r="CK244" i="36"/>
  <c r="DX244" i="36" s="1"/>
  <c r="CL244" i="36"/>
  <c r="DY244" i="36" s="1"/>
  <c r="CM244" i="36"/>
  <c r="DZ244" i="36" s="1"/>
  <c r="CN244" i="36"/>
  <c r="EA244" i="36" s="1"/>
  <c r="CO244" i="36"/>
  <c r="EB244" i="36" s="1"/>
  <c r="CP244" i="36"/>
  <c r="EC244" i="36" s="1"/>
  <c r="CQ244" i="36"/>
  <c r="ED244" i="36" s="1"/>
  <c r="CR244" i="36"/>
  <c r="EE244" i="36" s="1"/>
  <c r="CS244" i="36"/>
  <c r="EF244" i="36" s="1"/>
  <c r="CT244" i="36"/>
  <c r="EG244" i="36" s="1"/>
  <c r="CU244" i="36"/>
  <c r="EH244" i="36" s="1"/>
  <c r="CV244" i="36"/>
  <c r="EI244" i="36" s="1"/>
  <c r="CW244" i="36"/>
  <c r="EJ244" i="36" s="1"/>
  <c r="CX244" i="36"/>
  <c r="EK244" i="36" s="1"/>
  <c r="CY244" i="36"/>
  <c r="EL244" i="36" s="1"/>
  <c r="CZ244" i="36"/>
  <c r="EM244" i="36" s="1"/>
  <c r="DA244" i="36"/>
  <c r="EN244" i="36" s="1"/>
  <c r="DB244" i="36"/>
  <c r="EO244" i="36" s="1"/>
  <c r="DC244" i="36"/>
  <c r="EP244" i="36" s="1"/>
  <c r="DD244" i="36"/>
  <c r="EQ244" i="36" s="1"/>
  <c r="DE244" i="36"/>
  <c r="ER244" i="36" s="1"/>
  <c r="DF244" i="36"/>
  <c r="ES244" i="36" s="1"/>
  <c r="DG244" i="36"/>
  <c r="DH244" i="36"/>
  <c r="DI244" i="36"/>
  <c r="DJ244" i="36"/>
  <c r="DK244" i="36"/>
  <c r="DL244" i="36"/>
  <c r="DM244" i="36"/>
  <c r="DN244" i="36"/>
  <c r="DO244" i="36"/>
  <c r="DP244" i="36"/>
  <c r="DQ244" i="36"/>
  <c r="DR244" i="36"/>
  <c r="CG245" i="36"/>
  <c r="DT245" i="36" s="1"/>
  <c r="CK245" i="36"/>
  <c r="DX245" i="36" s="1"/>
  <c r="CL245" i="36"/>
  <c r="DY245" i="36" s="1"/>
  <c r="CM245" i="36"/>
  <c r="DZ245" i="36" s="1"/>
  <c r="CN245" i="36"/>
  <c r="EA245" i="36" s="1"/>
  <c r="CO245" i="36"/>
  <c r="EB245" i="36" s="1"/>
  <c r="CP245" i="36"/>
  <c r="CQ245" i="36"/>
  <c r="ED245" i="36" s="1"/>
  <c r="CR245" i="36"/>
  <c r="EE245" i="36" s="1"/>
  <c r="CS245" i="36"/>
  <c r="EF245" i="36" s="1"/>
  <c r="CT245" i="36"/>
  <c r="EG245" i="36" s="1"/>
  <c r="CU245" i="36"/>
  <c r="EH245" i="36" s="1"/>
  <c r="CV245" i="36"/>
  <c r="EI245" i="36" s="1"/>
  <c r="CW245" i="36"/>
  <c r="CX245" i="36"/>
  <c r="EK245" i="36" s="1"/>
  <c r="CY245" i="36"/>
  <c r="EL245" i="36" s="1"/>
  <c r="CZ245" i="36"/>
  <c r="DA245" i="36"/>
  <c r="DB245" i="36"/>
  <c r="DC245" i="36"/>
  <c r="DD245" i="36"/>
  <c r="DE245" i="36"/>
  <c r="ER245" i="36" s="1"/>
  <c r="DF245" i="36"/>
  <c r="DG245" i="36"/>
  <c r="DH245" i="36"/>
  <c r="DI245" i="36"/>
  <c r="DJ245" i="36"/>
  <c r="DK245" i="36"/>
  <c r="DL245" i="36"/>
  <c r="DM245" i="36"/>
  <c r="DN245" i="36"/>
  <c r="DO245" i="36"/>
  <c r="DP245" i="36"/>
  <c r="DQ245" i="36"/>
  <c r="DR245" i="36"/>
  <c r="CK4" i="36"/>
  <c r="CL4" i="36"/>
  <c r="CM4" i="36"/>
  <c r="DZ4" i="36" s="1"/>
  <c r="CN4" i="36"/>
  <c r="CO4" i="36"/>
  <c r="CP4" i="36"/>
  <c r="CQ4" i="36"/>
  <c r="CR4" i="36"/>
  <c r="CS4" i="36"/>
  <c r="CT4" i="36"/>
  <c r="CU4" i="36"/>
  <c r="EH4" i="36" s="1"/>
  <c r="CV4" i="36"/>
  <c r="EI4" i="36" s="1"/>
  <c r="CW4" i="36"/>
  <c r="CX4" i="36"/>
  <c r="CY4" i="36"/>
  <c r="CZ4" i="36"/>
  <c r="EM4" i="36" s="1"/>
  <c r="DA4" i="36"/>
  <c r="EN4" i="36" s="1"/>
  <c r="DB4" i="36"/>
  <c r="EO4" i="36" s="1"/>
  <c r="DC4" i="36"/>
  <c r="EP4" i="36" s="1"/>
  <c r="DD4" i="36"/>
  <c r="DE4" i="36"/>
  <c r="ER4" i="36" s="1"/>
  <c r="DF4" i="36"/>
  <c r="ES4" i="36" s="1"/>
  <c r="DG4" i="36"/>
  <c r="DH4" i="36"/>
  <c r="DI4" i="36"/>
  <c r="DJ4" i="36"/>
  <c r="DK4" i="36"/>
  <c r="DL4" i="36"/>
  <c r="DM4" i="36"/>
  <c r="DN4" i="36"/>
  <c r="DO4" i="36"/>
  <c r="DP4" i="36"/>
  <c r="DQ4" i="36"/>
  <c r="DR4" i="36"/>
  <c r="CG4" i="36"/>
  <c r="DT4" i="36" s="1"/>
  <c r="EA5" i="36"/>
  <c r="EE5" i="36"/>
  <c r="EI5" i="36"/>
  <c r="EJ5" i="36"/>
  <c r="EQ5" i="36"/>
  <c r="DX6" i="36"/>
  <c r="EF6" i="36"/>
  <c r="EN6" i="36"/>
  <c r="EO6" i="36"/>
  <c r="EC7" i="36"/>
  <c r="EK7" i="36"/>
  <c r="ES7" i="36"/>
  <c r="DZ8" i="36"/>
  <c r="EH8" i="36"/>
  <c r="EI8" i="36"/>
  <c r="EP8" i="36"/>
  <c r="EQ8" i="36"/>
  <c r="DT9" i="36"/>
  <c r="EE9" i="36"/>
  <c r="EI9" i="36"/>
  <c r="EM9" i="36"/>
  <c r="EB10" i="36"/>
  <c r="EJ10" i="36"/>
  <c r="EK10" i="36"/>
  <c r="ER10" i="36"/>
  <c r="DY11" i="36"/>
  <c r="DZ11" i="36"/>
  <c r="EG11" i="36"/>
  <c r="EO11" i="36"/>
  <c r="EP11" i="36"/>
  <c r="ED12" i="36"/>
  <c r="EE12" i="36"/>
  <c r="EQ13" i="36"/>
  <c r="DX14" i="36"/>
  <c r="EF14" i="36"/>
  <c r="EG14" i="36"/>
  <c r="EN14" i="36"/>
  <c r="ED15" i="36"/>
  <c r="EK15" i="36"/>
  <c r="EA16" i="36"/>
  <c r="EH16" i="36"/>
  <c r="EQ16" i="36"/>
  <c r="DT17" i="36"/>
  <c r="EE17" i="36"/>
  <c r="EF17" i="36"/>
  <c r="EM17" i="36"/>
  <c r="EB18" i="36"/>
  <c r="EJ18" i="36"/>
  <c r="EK18" i="36"/>
  <c r="ER18" i="36"/>
  <c r="ES18" i="36"/>
  <c r="EO19" i="36"/>
  <c r="EE20" i="36"/>
  <c r="EL20" i="36"/>
  <c r="EM20" i="36"/>
  <c r="EA21" i="36"/>
  <c r="EB21" i="36"/>
  <c r="EJ21" i="36"/>
  <c r="EQ21" i="36"/>
  <c r="DX22" i="36"/>
  <c r="EF22" i="36"/>
  <c r="EN22" i="36"/>
  <c r="EO22" i="36"/>
  <c r="EC23" i="36"/>
  <c r="EK23" i="36"/>
  <c r="EL23" i="36"/>
  <c r="ES23" i="36"/>
  <c r="DZ24" i="36"/>
  <c r="DT25" i="36"/>
  <c r="EB26" i="36"/>
  <c r="ER26" i="36"/>
  <c r="DY27" i="36"/>
  <c r="EG27" i="36"/>
  <c r="EH27" i="36"/>
  <c r="EO27" i="36"/>
  <c r="EP27" i="36"/>
  <c r="ED28" i="36"/>
  <c r="EL28" i="36"/>
  <c r="EA29" i="36"/>
  <c r="EI29" i="36"/>
  <c r="EQ29" i="36"/>
  <c r="ER29" i="36"/>
  <c r="EG30" i="36"/>
  <c r="EO30" i="36"/>
  <c r="EC31" i="36"/>
  <c r="ED31" i="36"/>
  <c r="EK31" i="36"/>
  <c r="ES31" i="36"/>
  <c r="DZ32" i="36"/>
  <c r="EH32" i="36"/>
  <c r="EP32" i="36"/>
  <c r="EQ32" i="36"/>
  <c r="DT33" i="36"/>
  <c r="EE33" i="36"/>
  <c r="EF33" i="36"/>
  <c r="EM33" i="36"/>
  <c r="EB34" i="36"/>
  <c r="ES34" i="36"/>
  <c r="EP35" i="36"/>
  <c r="DZ36" i="36"/>
  <c r="EM36" i="36"/>
  <c r="EQ37" i="36"/>
  <c r="DX38" i="36"/>
  <c r="EC39" i="36"/>
  <c r="ED39" i="36"/>
  <c r="EK39" i="36"/>
  <c r="EL39" i="36"/>
  <c r="EH40" i="36"/>
  <c r="EP40" i="36"/>
  <c r="DT41" i="36"/>
  <c r="EE41" i="36"/>
  <c r="EN41" i="36"/>
  <c r="EB42" i="36"/>
  <c r="EJ42" i="36"/>
  <c r="ER42" i="36"/>
  <c r="DT44" i="36"/>
  <c r="ED44" i="36"/>
  <c r="EE44" i="36"/>
  <c r="EI45" i="36"/>
  <c r="EQ45" i="36"/>
  <c r="DX46" i="36"/>
  <c r="EN46" i="36"/>
  <c r="EO46" i="36"/>
  <c r="EC47" i="36"/>
  <c r="EL47" i="36"/>
  <c r="DZ48" i="36"/>
  <c r="EH48" i="36"/>
  <c r="EP48" i="36"/>
  <c r="EQ48" i="36"/>
  <c r="EM49" i="36"/>
  <c r="EB50" i="36"/>
  <c r="EC50" i="36"/>
  <c r="DZ51" i="36"/>
  <c r="EG51" i="36"/>
  <c r="EH51" i="36"/>
  <c r="EO51" i="36"/>
  <c r="DT52" i="36"/>
  <c r="EL52" i="36"/>
  <c r="EA53" i="36"/>
  <c r="EC55" i="36"/>
  <c r="EK55" i="36"/>
  <c r="EP56" i="36"/>
  <c r="EB58" i="36"/>
  <c r="EC58" i="36"/>
  <c r="DY59" i="36"/>
  <c r="EG59" i="36"/>
  <c r="EO59" i="36"/>
  <c r="DT60" i="36"/>
  <c r="EE60" i="36"/>
  <c r="EL60" i="36"/>
  <c r="EM60" i="36"/>
  <c r="EA61" i="36"/>
  <c r="EB61" i="36"/>
  <c r="EJ61" i="36"/>
  <c r="EQ61" i="36"/>
  <c r="DX62" i="36"/>
  <c r="EG62" i="36"/>
  <c r="EN62" i="36"/>
  <c r="EC63" i="36"/>
  <c r="EK63" i="36"/>
  <c r="EH64" i="36"/>
  <c r="DX65" i="36"/>
  <c r="EM65" i="36"/>
  <c r="EC66" i="36"/>
  <c r="EK66" i="36"/>
  <c r="ES66" i="36"/>
  <c r="DZ67" i="36"/>
  <c r="EH67" i="36"/>
  <c r="EP67" i="36"/>
  <c r="ED68" i="36"/>
  <c r="EA69" i="36"/>
  <c r="ER69" i="36"/>
  <c r="DY70" i="36"/>
  <c r="EG70" i="36"/>
  <c r="EN70" i="36"/>
  <c r="ED71" i="36"/>
  <c r="EK71" i="36"/>
  <c r="EL71" i="36"/>
  <c r="DZ72" i="36"/>
  <c r="EQ72" i="36"/>
  <c r="EE73" i="36"/>
  <c r="ER74" i="36"/>
  <c r="DT76" i="36"/>
  <c r="ED76" i="36"/>
  <c r="EJ77" i="36"/>
  <c r="EO78" i="36"/>
  <c r="ES79" i="36"/>
  <c r="EA80" i="36"/>
  <c r="EH80" i="36"/>
  <c r="EI80" i="36"/>
  <c r="EQ80" i="36"/>
  <c r="DT81" i="36"/>
  <c r="EM81" i="36"/>
  <c r="EK82" i="36"/>
  <c r="ES82" i="36"/>
  <c r="DZ83" i="36"/>
  <c r="EH83" i="36"/>
  <c r="EN83" i="36"/>
  <c r="DT84" i="36"/>
  <c r="EJ85" i="36"/>
  <c r="DY86" i="36"/>
  <c r="EF86" i="36"/>
  <c r="EL87" i="36"/>
  <c r="EA88" i="36"/>
  <c r="DX89" i="36"/>
  <c r="EF89" i="36"/>
  <c r="EK90" i="36"/>
  <c r="ES90" i="36"/>
  <c r="EP91" i="36"/>
  <c r="ED92" i="36"/>
  <c r="EM92" i="36"/>
  <c r="ER93" i="36"/>
  <c r="EG94" i="36"/>
  <c r="EN94" i="36"/>
  <c r="EL95" i="36"/>
  <c r="DX97" i="36"/>
  <c r="ES98" i="36"/>
  <c r="EG99" i="36"/>
  <c r="EP99" i="36"/>
  <c r="EM100" i="36"/>
  <c r="ED103" i="36"/>
  <c r="EL103" i="36"/>
  <c r="EQ104" i="36"/>
  <c r="ER106" i="36"/>
  <c r="DZ107" i="36"/>
  <c r="EP107" i="36"/>
  <c r="EM108" i="36"/>
  <c r="EB109" i="36"/>
  <c r="EI109" i="36"/>
  <c r="ER109" i="36"/>
  <c r="ED111" i="36"/>
  <c r="EF113" i="36"/>
  <c r="EL116" i="36"/>
  <c r="ER117" i="36"/>
  <c r="DX118" i="36"/>
  <c r="EG118" i="36"/>
  <c r="EL119" i="36"/>
  <c r="EA120" i="36"/>
  <c r="EP120" i="36"/>
  <c r="DX121" i="36"/>
  <c r="EF121" i="36"/>
  <c r="EC122" i="36"/>
  <c r="EK122" i="36"/>
  <c r="ES122" i="36"/>
  <c r="DZ123" i="36"/>
  <c r="DT124" i="36"/>
  <c r="EE124" i="36"/>
  <c r="EI125" i="36"/>
  <c r="EJ125" i="36"/>
  <c r="EO126" i="36"/>
  <c r="EH128" i="36"/>
  <c r="EI128" i="36"/>
  <c r="EF129" i="36"/>
  <c r="EN129" i="36"/>
  <c r="EC130" i="36"/>
  <c r="EM132" i="36"/>
  <c r="EN134" i="36"/>
  <c r="EO134" i="36"/>
  <c r="EL135" i="36"/>
  <c r="EA136" i="36"/>
  <c r="EK138" i="36"/>
  <c r="ES138" i="36"/>
  <c r="EM140" i="36"/>
  <c r="EB141" i="36"/>
  <c r="EN142" i="36"/>
  <c r="EO142" i="36"/>
  <c r="DZ144" i="36"/>
  <c r="EI144" i="36"/>
  <c r="EQ144" i="36"/>
  <c r="EF145" i="36"/>
  <c r="ES146" i="36"/>
  <c r="ED151" i="36"/>
  <c r="EL151" i="36"/>
  <c r="EA152" i="36"/>
  <c r="EI152" i="36"/>
  <c r="EQ152" i="36"/>
  <c r="DX153" i="36"/>
  <c r="EF153" i="36"/>
  <c r="EN153" i="36"/>
  <c r="EB154" i="36"/>
  <c r="EC154" i="36"/>
  <c r="EK154" i="36"/>
  <c r="ES154" i="36"/>
  <c r="DZ155" i="36"/>
  <c r="EH155" i="36"/>
  <c r="EP155" i="36"/>
  <c r="DT156" i="36"/>
  <c r="EE156" i="36"/>
  <c r="EM156" i="36"/>
  <c r="EB157" i="36"/>
  <c r="EJ157" i="36"/>
  <c r="ER157" i="36"/>
  <c r="DY158" i="36"/>
  <c r="EF158" i="36"/>
  <c r="EG158" i="36"/>
  <c r="EO158" i="36"/>
  <c r="ED164" i="36"/>
  <c r="EB165" i="36"/>
  <c r="EQ165" i="36"/>
  <c r="DT172" i="36"/>
  <c r="DX172" i="36"/>
  <c r="EL175" i="36"/>
  <c r="DT180" i="36"/>
  <c r="EL183" i="36"/>
  <c r="EN188" i="36"/>
  <c r="EJ189" i="36"/>
  <c r="ER189" i="36"/>
  <c r="ES189" i="36"/>
  <c r="DX190" i="36"/>
  <c r="EE199" i="36"/>
  <c r="EN204" i="36"/>
  <c r="EH208" i="36"/>
  <c r="EL223" i="36"/>
  <c r="EN225" i="36"/>
  <c r="DX228" i="36"/>
  <c r="EF228" i="36"/>
  <c r="EP230" i="36"/>
  <c r="EJ232" i="36"/>
  <c r="EF236" i="36"/>
  <c r="EH241" i="36"/>
  <c r="EL242" i="36"/>
  <c r="EC245" i="36"/>
  <c r="EJ245" i="36"/>
  <c r="ES245" i="36"/>
  <c r="EQ4" i="36"/>
  <c r="F5" i="38" l="1"/>
  <c r="DP246" i="36"/>
  <c r="EH246" i="36"/>
  <c r="EI246" i="36"/>
  <c r="DN246" i="36"/>
  <c r="EK4" i="36"/>
  <c r="EK246" i="36" s="1"/>
  <c r="CX246" i="36"/>
  <c r="EC4" i="36"/>
  <c r="EC246" i="36" s="1"/>
  <c r="CP246" i="36"/>
  <c r="DH246" i="36"/>
  <c r="EJ4" i="36"/>
  <c r="EJ246" i="36" s="1"/>
  <c r="CW246" i="36"/>
  <c r="DM246" i="36"/>
  <c r="EB4" i="36"/>
  <c r="EB246" i="36" s="1"/>
  <c r="CO246" i="36"/>
  <c r="EE4" i="36"/>
  <c r="EE246" i="36" s="1"/>
  <c r="CR246" i="36"/>
  <c r="ED4" i="36"/>
  <c r="ED246" i="36" s="1"/>
  <c r="CQ246" i="36"/>
  <c r="ES246" i="36"/>
  <c r="DO246" i="36"/>
  <c r="EL4" i="36"/>
  <c r="EL246" i="36" s="1"/>
  <c r="CY246" i="36"/>
  <c r="DG246" i="36"/>
  <c r="CN246" i="36"/>
  <c r="ER246" i="36"/>
  <c r="CG246" i="36"/>
  <c r="CU246" i="36"/>
  <c r="CM246" i="36"/>
  <c r="DE246" i="36"/>
  <c r="DF246" i="36"/>
  <c r="DZ246" i="36"/>
  <c r="DR246" i="36"/>
  <c r="EG4" i="36"/>
  <c r="EG246" i="36" s="1"/>
  <c r="CT246" i="36"/>
  <c r="DY4" i="36"/>
  <c r="DY246" i="36" s="1"/>
  <c r="CL246" i="36"/>
  <c r="CV246" i="36"/>
  <c r="DT246" i="36"/>
  <c r="EA4" i="36"/>
  <c r="EA246" i="36" s="1"/>
  <c r="DQ246" i="36"/>
  <c r="EF4" i="36"/>
  <c r="EF246" i="36" s="1"/>
  <c r="CS246" i="36"/>
  <c r="DX4" i="36"/>
  <c r="DX246" i="36" s="1"/>
  <c r="CK246" i="36"/>
  <c r="EO245" i="36"/>
  <c r="EO246" i="36" s="1"/>
  <c r="DB246" i="36"/>
  <c r="EM245" i="36"/>
  <c r="EM246" i="36" s="1"/>
  <c r="CZ246" i="36"/>
  <c r="EN245" i="36"/>
  <c r="EN246" i="36" s="1"/>
  <c r="DA246" i="36"/>
  <c r="EQ245" i="36"/>
  <c r="EQ246" i="36" s="1"/>
  <c r="DD246" i="36"/>
  <c r="EP245" i="36"/>
  <c r="EP246" i="36" s="1"/>
  <c r="DC246" i="36"/>
  <c r="DL246" i="36"/>
  <c r="DK246" i="36"/>
  <c r="DJ246" i="36"/>
  <c r="DI246" i="36"/>
  <c r="G5" i="38"/>
  <c r="CI200" i="37"/>
  <c r="DG200" i="37"/>
  <c r="EH200" i="37"/>
  <c r="CV200" i="37"/>
  <c r="DL200" i="37"/>
  <c r="DV12" i="37"/>
  <c r="CY200" i="37"/>
  <c r="DO200" i="37"/>
  <c r="DY200" i="37"/>
  <c r="EN200" i="37"/>
  <c r="EF200" i="37"/>
  <c r="DZ200" i="37"/>
  <c r="EP200" i="37"/>
  <c r="CN200" i="37"/>
  <c r="DX200" i="37"/>
  <c r="DM200" i="37"/>
  <c r="DE200" i="37"/>
  <c r="CW200" i="37"/>
  <c r="CO200" i="37"/>
  <c r="EG200" i="37"/>
  <c r="EO200" i="37"/>
  <c r="CE200" i="37"/>
  <c r="CP200" i="37"/>
  <c r="CX200" i="37"/>
  <c r="DF200" i="37"/>
  <c r="DN200" i="37"/>
  <c r="CJ200" i="37"/>
  <c r="CR200" i="37"/>
  <c r="CZ200" i="37"/>
  <c r="DH200" i="37"/>
  <c r="DP200" i="37"/>
  <c r="EA4" i="37"/>
  <c r="EA200" i="37" s="1"/>
  <c r="EI4" i="37"/>
  <c r="EI200" i="37" s="1"/>
  <c r="CK200" i="37"/>
  <c r="CS200" i="37"/>
  <c r="DA200" i="37"/>
  <c r="DI200" i="37"/>
  <c r="EB4" i="37"/>
  <c r="EB200" i="37" s="1"/>
  <c r="EJ4" i="37"/>
  <c r="EJ200" i="37" s="1"/>
  <c r="CL200" i="37"/>
  <c r="CT200" i="37"/>
  <c r="DB200" i="37"/>
  <c r="DJ200" i="37"/>
  <c r="DR200" i="37"/>
  <c r="EC200" i="37"/>
  <c r="EK200" i="37"/>
  <c r="CM200" i="37"/>
  <c r="CU200" i="37"/>
  <c r="DC200" i="37"/>
  <c r="DK200" i="37"/>
  <c r="DV4" i="37"/>
  <c r="EL4" i="37"/>
  <c r="EL200" i="37" s="1"/>
  <c r="DW200" i="37"/>
  <c r="EE200" i="37"/>
  <c r="EM200" i="37"/>
  <c r="CC198" i="37"/>
  <c r="FC198" i="37" s="1"/>
  <c r="CB198" i="37"/>
  <c r="FB198" i="37" s="1"/>
  <c r="CA198" i="37"/>
  <c r="FA198" i="37" s="1"/>
  <c r="BZ198" i="37"/>
  <c r="EZ198" i="37" s="1"/>
  <c r="BY198" i="37"/>
  <c r="EY198" i="37" s="1"/>
  <c r="BX198" i="37"/>
  <c r="EX198" i="37" s="1"/>
  <c r="BW198" i="37"/>
  <c r="EW198" i="37" s="1"/>
  <c r="BV198" i="37"/>
  <c r="EV198" i="37" s="1"/>
  <c r="BU198" i="37"/>
  <c r="EU198" i="37" s="1"/>
  <c r="BT198" i="37"/>
  <c r="ET198" i="37" s="1"/>
  <c r="BS198" i="37"/>
  <c r="ES198" i="37" s="1"/>
  <c r="BR198" i="37"/>
  <c r="ER198" i="37" s="1"/>
  <c r="CC197" i="37"/>
  <c r="FC197" i="37" s="1"/>
  <c r="CB197" i="37"/>
  <c r="FB197" i="37" s="1"/>
  <c r="CA197" i="37"/>
  <c r="FA197" i="37" s="1"/>
  <c r="BZ197" i="37"/>
  <c r="EZ197" i="37" s="1"/>
  <c r="BY197" i="37"/>
  <c r="EY197" i="37" s="1"/>
  <c r="BX197" i="37"/>
  <c r="EX197" i="37" s="1"/>
  <c r="BW197" i="37"/>
  <c r="EW197" i="37" s="1"/>
  <c r="BV197" i="37"/>
  <c r="EV197" i="37" s="1"/>
  <c r="BU197" i="37"/>
  <c r="EU197" i="37" s="1"/>
  <c r="BT197" i="37"/>
  <c r="ET197" i="37" s="1"/>
  <c r="BS197" i="37"/>
  <c r="ES197" i="37" s="1"/>
  <c r="BR197" i="37"/>
  <c r="ER197" i="37" s="1"/>
  <c r="CC196" i="37"/>
  <c r="FC196" i="37" s="1"/>
  <c r="CB196" i="37"/>
  <c r="FB196" i="37" s="1"/>
  <c r="CA196" i="37"/>
  <c r="FA196" i="37" s="1"/>
  <c r="BZ196" i="37"/>
  <c r="EZ196" i="37" s="1"/>
  <c r="BY196" i="37"/>
  <c r="EY196" i="37" s="1"/>
  <c r="BX196" i="37"/>
  <c r="EX196" i="37" s="1"/>
  <c r="BW196" i="37"/>
  <c r="EW196" i="37" s="1"/>
  <c r="BV196" i="37"/>
  <c r="EV196" i="37" s="1"/>
  <c r="BU196" i="37"/>
  <c r="EU196" i="37" s="1"/>
  <c r="BT196" i="37"/>
  <c r="ET196" i="37" s="1"/>
  <c r="BS196" i="37"/>
  <c r="ES196" i="37" s="1"/>
  <c r="BR196" i="37"/>
  <c r="ER196" i="37" s="1"/>
  <c r="CC195" i="37"/>
  <c r="FC195" i="37" s="1"/>
  <c r="CB195" i="37"/>
  <c r="FB195" i="37" s="1"/>
  <c r="CA195" i="37"/>
  <c r="FA195" i="37" s="1"/>
  <c r="BZ195" i="37"/>
  <c r="EZ195" i="37" s="1"/>
  <c r="BY195" i="37"/>
  <c r="EY195" i="37" s="1"/>
  <c r="BX195" i="37"/>
  <c r="EX195" i="37" s="1"/>
  <c r="BW195" i="37"/>
  <c r="EW195" i="37" s="1"/>
  <c r="BV195" i="37"/>
  <c r="EV195" i="37" s="1"/>
  <c r="BU195" i="37"/>
  <c r="EU195" i="37" s="1"/>
  <c r="BT195" i="37"/>
  <c r="ET195" i="37" s="1"/>
  <c r="BS195" i="37"/>
  <c r="ES195" i="37" s="1"/>
  <c r="BR195" i="37"/>
  <c r="ER195" i="37" s="1"/>
  <c r="CC194" i="37"/>
  <c r="FC194" i="37" s="1"/>
  <c r="CB194" i="37"/>
  <c r="FB194" i="37" s="1"/>
  <c r="CA194" i="37"/>
  <c r="FA194" i="37" s="1"/>
  <c r="BZ194" i="37"/>
  <c r="EZ194" i="37" s="1"/>
  <c r="BY194" i="37"/>
  <c r="EY194" i="37" s="1"/>
  <c r="BX194" i="37"/>
  <c r="EX194" i="37" s="1"/>
  <c r="BW194" i="37"/>
  <c r="EW194" i="37" s="1"/>
  <c r="BV194" i="37"/>
  <c r="EV194" i="37" s="1"/>
  <c r="BU194" i="37"/>
  <c r="EU194" i="37" s="1"/>
  <c r="BT194" i="37"/>
  <c r="ET194" i="37" s="1"/>
  <c r="BS194" i="37"/>
  <c r="ES194" i="37" s="1"/>
  <c r="BR194" i="37"/>
  <c r="ER194" i="37" s="1"/>
  <c r="CC193" i="37"/>
  <c r="FC193" i="37" s="1"/>
  <c r="CB193" i="37"/>
  <c r="FB193" i="37" s="1"/>
  <c r="CA193" i="37"/>
  <c r="FA193" i="37" s="1"/>
  <c r="BZ193" i="37"/>
  <c r="EZ193" i="37" s="1"/>
  <c r="BY193" i="37"/>
  <c r="EY193" i="37" s="1"/>
  <c r="BX193" i="37"/>
  <c r="EX193" i="37" s="1"/>
  <c r="BW193" i="37"/>
  <c r="EW193" i="37" s="1"/>
  <c r="BV193" i="37"/>
  <c r="EV193" i="37" s="1"/>
  <c r="BU193" i="37"/>
  <c r="EU193" i="37" s="1"/>
  <c r="BT193" i="37"/>
  <c r="ET193" i="37" s="1"/>
  <c r="BS193" i="37"/>
  <c r="ES193" i="37" s="1"/>
  <c r="BR193" i="37"/>
  <c r="ER193" i="37" s="1"/>
  <c r="CC192" i="37"/>
  <c r="FC192" i="37" s="1"/>
  <c r="CB192" i="37"/>
  <c r="FB192" i="37" s="1"/>
  <c r="CA192" i="37"/>
  <c r="FA192" i="37" s="1"/>
  <c r="BZ192" i="37"/>
  <c r="EZ192" i="37" s="1"/>
  <c r="BY192" i="37"/>
  <c r="EY192" i="37" s="1"/>
  <c r="BX192" i="37"/>
  <c r="EX192" i="37" s="1"/>
  <c r="BW192" i="37"/>
  <c r="EW192" i="37" s="1"/>
  <c r="BV192" i="37"/>
  <c r="EV192" i="37" s="1"/>
  <c r="BU192" i="37"/>
  <c r="EU192" i="37" s="1"/>
  <c r="BT192" i="37"/>
  <c r="ET192" i="37" s="1"/>
  <c r="BS192" i="37"/>
  <c r="ES192" i="37" s="1"/>
  <c r="BR192" i="37"/>
  <c r="ER192" i="37" s="1"/>
  <c r="CC191" i="37"/>
  <c r="FC191" i="37" s="1"/>
  <c r="CB191" i="37"/>
  <c r="FB191" i="37" s="1"/>
  <c r="CA191" i="37"/>
  <c r="FA191" i="37" s="1"/>
  <c r="BZ191" i="37"/>
  <c r="EZ191" i="37" s="1"/>
  <c r="BY191" i="37"/>
  <c r="EY191" i="37" s="1"/>
  <c r="BX191" i="37"/>
  <c r="EX191" i="37" s="1"/>
  <c r="BW191" i="37"/>
  <c r="EW191" i="37" s="1"/>
  <c r="BV191" i="37"/>
  <c r="EV191" i="37" s="1"/>
  <c r="BU191" i="37"/>
  <c r="EU191" i="37" s="1"/>
  <c r="BT191" i="37"/>
  <c r="ET191" i="37" s="1"/>
  <c r="BS191" i="37"/>
  <c r="ES191" i="37" s="1"/>
  <c r="BR191" i="37"/>
  <c r="ER191" i="37" s="1"/>
  <c r="CC190" i="37"/>
  <c r="FC190" i="37" s="1"/>
  <c r="CB190" i="37"/>
  <c r="FB190" i="37" s="1"/>
  <c r="CA190" i="37"/>
  <c r="FA190" i="37" s="1"/>
  <c r="BZ190" i="37"/>
  <c r="EZ190" i="37" s="1"/>
  <c r="BY190" i="37"/>
  <c r="EY190" i="37" s="1"/>
  <c r="BX190" i="37"/>
  <c r="EX190" i="37" s="1"/>
  <c r="BW190" i="37"/>
  <c r="EW190" i="37" s="1"/>
  <c r="BV190" i="37"/>
  <c r="EV190" i="37" s="1"/>
  <c r="BU190" i="37"/>
  <c r="EU190" i="37" s="1"/>
  <c r="BT190" i="37"/>
  <c r="ET190" i="37" s="1"/>
  <c r="BS190" i="37"/>
  <c r="ES190" i="37" s="1"/>
  <c r="BR190" i="37"/>
  <c r="ER190" i="37" s="1"/>
  <c r="CC189" i="37"/>
  <c r="FC189" i="37" s="1"/>
  <c r="CB189" i="37"/>
  <c r="FB189" i="37" s="1"/>
  <c r="CA189" i="37"/>
  <c r="FA189" i="37" s="1"/>
  <c r="BZ189" i="37"/>
  <c r="EZ189" i="37" s="1"/>
  <c r="BY189" i="37"/>
  <c r="EY189" i="37" s="1"/>
  <c r="BX189" i="37"/>
  <c r="EX189" i="37" s="1"/>
  <c r="BW189" i="37"/>
  <c r="EW189" i="37" s="1"/>
  <c r="BV189" i="37"/>
  <c r="EV189" i="37" s="1"/>
  <c r="BU189" i="37"/>
  <c r="EU189" i="37" s="1"/>
  <c r="BT189" i="37"/>
  <c r="ET189" i="37" s="1"/>
  <c r="BS189" i="37"/>
  <c r="ES189" i="37" s="1"/>
  <c r="BR189" i="37"/>
  <c r="ER189" i="37" s="1"/>
  <c r="CC188" i="37"/>
  <c r="FC188" i="37" s="1"/>
  <c r="CB188" i="37"/>
  <c r="FB188" i="37" s="1"/>
  <c r="CA188" i="37"/>
  <c r="FA188" i="37" s="1"/>
  <c r="BZ188" i="37"/>
  <c r="EZ188" i="37" s="1"/>
  <c r="BY188" i="37"/>
  <c r="EY188" i="37" s="1"/>
  <c r="BX188" i="37"/>
  <c r="EX188" i="37" s="1"/>
  <c r="BW188" i="37"/>
  <c r="EW188" i="37" s="1"/>
  <c r="BV188" i="37"/>
  <c r="EV188" i="37" s="1"/>
  <c r="BU188" i="37"/>
  <c r="EU188" i="37" s="1"/>
  <c r="BT188" i="37"/>
  <c r="ET188" i="37" s="1"/>
  <c r="BS188" i="37"/>
  <c r="ES188" i="37" s="1"/>
  <c r="BR188" i="37"/>
  <c r="ER188" i="37" s="1"/>
  <c r="CC187" i="37"/>
  <c r="FC187" i="37" s="1"/>
  <c r="CB187" i="37"/>
  <c r="FB187" i="37" s="1"/>
  <c r="CA187" i="37"/>
  <c r="FA187" i="37" s="1"/>
  <c r="BZ187" i="37"/>
  <c r="EZ187" i="37" s="1"/>
  <c r="BY187" i="37"/>
  <c r="EY187" i="37" s="1"/>
  <c r="BX187" i="37"/>
  <c r="EX187" i="37" s="1"/>
  <c r="BW187" i="37"/>
  <c r="EW187" i="37" s="1"/>
  <c r="BV187" i="37"/>
  <c r="EV187" i="37" s="1"/>
  <c r="BU187" i="37"/>
  <c r="EU187" i="37" s="1"/>
  <c r="BT187" i="37"/>
  <c r="ET187" i="37" s="1"/>
  <c r="BS187" i="37"/>
  <c r="ES187" i="37" s="1"/>
  <c r="BR187" i="37"/>
  <c r="ER187" i="37" s="1"/>
  <c r="CC186" i="37"/>
  <c r="FC186" i="37" s="1"/>
  <c r="CB186" i="37"/>
  <c r="FB186" i="37" s="1"/>
  <c r="CA186" i="37"/>
  <c r="FA186" i="37" s="1"/>
  <c r="BZ186" i="37"/>
  <c r="EZ186" i="37" s="1"/>
  <c r="BY186" i="37"/>
  <c r="EY186" i="37" s="1"/>
  <c r="BX186" i="37"/>
  <c r="EX186" i="37" s="1"/>
  <c r="BW186" i="37"/>
  <c r="EW186" i="37" s="1"/>
  <c r="BV186" i="37"/>
  <c r="EV186" i="37" s="1"/>
  <c r="BU186" i="37"/>
  <c r="EU186" i="37" s="1"/>
  <c r="BT186" i="37"/>
  <c r="ET186" i="37" s="1"/>
  <c r="BS186" i="37"/>
  <c r="ES186" i="37" s="1"/>
  <c r="BR186" i="37"/>
  <c r="ER186" i="37" s="1"/>
  <c r="CC185" i="37"/>
  <c r="FC185" i="37" s="1"/>
  <c r="CB185" i="37"/>
  <c r="FB185" i="37" s="1"/>
  <c r="CA185" i="37"/>
  <c r="FA185" i="37" s="1"/>
  <c r="BZ185" i="37"/>
  <c r="EZ185" i="37" s="1"/>
  <c r="BY185" i="37"/>
  <c r="EY185" i="37" s="1"/>
  <c r="BX185" i="37"/>
  <c r="EX185" i="37" s="1"/>
  <c r="BW185" i="37"/>
  <c r="EW185" i="37" s="1"/>
  <c r="BV185" i="37"/>
  <c r="EV185" i="37" s="1"/>
  <c r="BU185" i="37"/>
  <c r="EU185" i="37" s="1"/>
  <c r="BT185" i="37"/>
  <c r="ET185" i="37" s="1"/>
  <c r="BS185" i="37"/>
  <c r="ES185" i="37" s="1"/>
  <c r="BR185" i="37"/>
  <c r="ER185" i="37" s="1"/>
  <c r="CC184" i="37"/>
  <c r="FC184" i="37" s="1"/>
  <c r="CB184" i="37"/>
  <c r="FB184" i="37" s="1"/>
  <c r="CA184" i="37"/>
  <c r="FA184" i="37" s="1"/>
  <c r="BZ184" i="37"/>
  <c r="EZ184" i="37" s="1"/>
  <c r="BY184" i="37"/>
  <c r="EY184" i="37" s="1"/>
  <c r="BX184" i="37"/>
  <c r="EX184" i="37" s="1"/>
  <c r="BW184" i="37"/>
  <c r="EW184" i="37" s="1"/>
  <c r="BV184" i="37"/>
  <c r="EV184" i="37" s="1"/>
  <c r="BU184" i="37"/>
  <c r="EU184" i="37" s="1"/>
  <c r="BT184" i="37"/>
  <c r="ET184" i="37" s="1"/>
  <c r="BS184" i="37"/>
  <c r="ES184" i="37" s="1"/>
  <c r="BR184" i="37"/>
  <c r="ER184" i="37" s="1"/>
  <c r="CC183" i="37"/>
  <c r="FC183" i="37" s="1"/>
  <c r="CB183" i="37"/>
  <c r="FB183" i="37" s="1"/>
  <c r="CA183" i="37"/>
  <c r="FA183" i="37" s="1"/>
  <c r="BZ183" i="37"/>
  <c r="EZ183" i="37" s="1"/>
  <c r="BY183" i="37"/>
  <c r="EY183" i="37" s="1"/>
  <c r="BX183" i="37"/>
  <c r="EX183" i="37" s="1"/>
  <c r="BW183" i="37"/>
  <c r="EW183" i="37" s="1"/>
  <c r="BV183" i="37"/>
  <c r="EV183" i="37" s="1"/>
  <c r="BU183" i="37"/>
  <c r="EU183" i="37" s="1"/>
  <c r="BT183" i="37"/>
  <c r="ET183" i="37" s="1"/>
  <c r="BS183" i="37"/>
  <c r="ES183" i="37" s="1"/>
  <c r="BR183" i="37"/>
  <c r="ER183" i="37" s="1"/>
  <c r="CC182" i="37"/>
  <c r="FC182" i="37" s="1"/>
  <c r="CB182" i="37"/>
  <c r="FB182" i="37" s="1"/>
  <c r="CA182" i="37"/>
  <c r="FA182" i="37" s="1"/>
  <c r="BZ182" i="37"/>
  <c r="EZ182" i="37" s="1"/>
  <c r="BY182" i="37"/>
  <c r="EY182" i="37" s="1"/>
  <c r="BX182" i="37"/>
  <c r="EX182" i="37" s="1"/>
  <c r="BW182" i="37"/>
  <c r="EW182" i="37" s="1"/>
  <c r="BV182" i="37"/>
  <c r="EV182" i="37" s="1"/>
  <c r="BU182" i="37"/>
  <c r="EU182" i="37" s="1"/>
  <c r="BT182" i="37"/>
  <c r="ET182" i="37" s="1"/>
  <c r="BS182" i="37"/>
  <c r="ES182" i="37" s="1"/>
  <c r="BR182" i="37"/>
  <c r="ER182" i="37" s="1"/>
  <c r="CC181" i="37"/>
  <c r="FC181" i="37" s="1"/>
  <c r="CB181" i="37"/>
  <c r="FB181" i="37" s="1"/>
  <c r="CA181" i="37"/>
  <c r="FA181" i="37" s="1"/>
  <c r="BZ181" i="37"/>
  <c r="EZ181" i="37" s="1"/>
  <c r="BY181" i="37"/>
  <c r="EY181" i="37" s="1"/>
  <c r="BX181" i="37"/>
  <c r="EX181" i="37" s="1"/>
  <c r="BW181" i="37"/>
  <c r="EW181" i="37" s="1"/>
  <c r="BV181" i="37"/>
  <c r="EV181" i="37" s="1"/>
  <c r="BU181" i="37"/>
  <c r="EU181" i="37" s="1"/>
  <c r="BT181" i="37"/>
  <c r="ET181" i="37" s="1"/>
  <c r="BS181" i="37"/>
  <c r="ES181" i="37" s="1"/>
  <c r="BR181" i="37"/>
  <c r="ER181" i="37" s="1"/>
  <c r="CC180" i="37"/>
  <c r="FC180" i="37" s="1"/>
  <c r="CB180" i="37"/>
  <c r="FB180" i="37" s="1"/>
  <c r="CA180" i="37"/>
  <c r="FA180" i="37" s="1"/>
  <c r="BZ180" i="37"/>
  <c r="EZ180" i="37" s="1"/>
  <c r="BY180" i="37"/>
  <c r="EY180" i="37" s="1"/>
  <c r="BX180" i="37"/>
  <c r="EX180" i="37" s="1"/>
  <c r="BW180" i="37"/>
  <c r="EW180" i="37" s="1"/>
  <c r="BV180" i="37"/>
  <c r="EV180" i="37" s="1"/>
  <c r="BU180" i="37"/>
  <c r="EU180" i="37" s="1"/>
  <c r="BT180" i="37"/>
  <c r="ET180" i="37" s="1"/>
  <c r="BS180" i="37"/>
  <c r="ES180" i="37" s="1"/>
  <c r="BR180" i="37"/>
  <c r="ER180" i="37" s="1"/>
  <c r="CC179" i="37"/>
  <c r="FC179" i="37" s="1"/>
  <c r="CB179" i="37"/>
  <c r="FB179" i="37" s="1"/>
  <c r="CA179" i="37"/>
  <c r="FA179" i="37" s="1"/>
  <c r="BZ179" i="37"/>
  <c r="EZ179" i="37" s="1"/>
  <c r="BY179" i="37"/>
  <c r="EY179" i="37" s="1"/>
  <c r="BX179" i="37"/>
  <c r="EX179" i="37" s="1"/>
  <c r="BW179" i="37"/>
  <c r="EW179" i="37" s="1"/>
  <c r="BV179" i="37"/>
  <c r="EV179" i="37" s="1"/>
  <c r="BU179" i="37"/>
  <c r="EU179" i="37" s="1"/>
  <c r="BT179" i="37"/>
  <c r="ET179" i="37" s="1"/>
  <c r="BS179" i="37"/>
  <c r="ES179" i="37" s="1"/>
  <c r="BR179" i="37"/>
  <c r="ER179" i="37" s="1"/>
  <c r="CC178" i="37"/>
  <c r="FC178" i="37" s="1"/>
  <c r="CB178" i="37"/>
  <c r="FB178" i="37" s="1"/>
  <c r="CA178" i="37"/>
  <c r="FA178" i="37" s="1"/>
  <c r="BZ178" i="37"/>
  <c r="EZ178" i="37" s="1"/>
  <c r="BY178" i="37"/>
  <c r="EY178" i="37" s="1"/>
  <c r="BX178" i="37"/>
  <c r="EX178" i="37" s="1"/>
  <c r="BW178" i="37"/>
  <c r="EW178" i="37" s="1"/>
  <c r="BV178" i="37"/>
  <c r="EV178" i="37" s="1"/>
  <c r="BU178" i="37"/>
  <c r="EU178" i="37" s="1"/>
  <c r="BT178" i="37"/>
  <c r="ET178" i="37" s="1"/>
  <c r="BS178" i="37"/>
  <c r="ES178" i="37" s="1"/>
  <c r="BR178" i="37"/>
  <c r="ER178" i="37" s="1"/>
  <c r="CC177" i="37"/>
  <c r="FC177" i="37" s="1"/>
  <c r="CB177" i="37"/>
  <c r="FB177" i="37" s="1"/>
  <c r="CA177" i="37"/>
  <c r="FA177" i="37" s="1"/>
  <c r="BZ177" i="37"/>
  <c r="EZ177" i="37" s="1"/>
  <c r="BY177" i="37"/>
  <c r="EY177" i="37" s="1"/>
  <c r="BX177" i="37"/>
  <c r="EX177" i="37" s="1"/>
  <c r="BW177" i="37"/>
  <c r="EW177" i="37" s="1"/>
  <c r="BV177" i="37"/>
  <c r="EV177" i="37" s="1"/>
  <c r="BU177" i="37"/>
  <c r="EU177" i="37" s="1"/>
  <c r="BT177" i="37"/>
  <c r="ET177" i="37" s="1"/>
  <c r="BS177" i="37"/>
  <c r="ES177" i="37" s="1"/>
  <c r="BR177" i="37"/>
  <c r="ER177" i="37" s="1"/>
  <c r="CC176" i="37"/>
  <c r="FC176" i="37" s="1"/>
  <c r="CB176" i="37"/>
  <c r="FB176" i="37" s="1"/>
  <c r="CA176" i="37"/>
  <c r="FA176" i="37" s="1"/>
  <c r="BZ176" i="37"/>
  <c r="EZ176" i="37" s="1"/>
  <c r="BY176" i="37"/>
  <c r="EY176" i="37" s="1"/>
  <c r="BX176" i="37"/>
  <c r="EX176" i="37" s="1"/>
  <c r="BW176" i="37"/>
  <c r="EW176" i="37" s="1"/>
  <c r="BV176" i="37"/>
  <c r="EV176" i="37" s="1"/>
  <c r="BU176" i="37"/>
  <c r="EU176" i="37" s="1"/>
  <c r="BT176" i="37"/>
  <c r="ET176" i="37" s="1"/>
  <c r="BS176" i="37"/>
  <c r="ES176" i="37" s="1"/>
  <c r="BR176" i="37"/>
  <c r="ER176" i="37" s="1"/>
  <c r="CC175" i="37"/>
  <c r="FC175" i="37" s="1"/>
  <c r="CB175" i="37"/>
  <c r="FB175" i="37" s="1"/>
  <c r="CA175" i="37"/>
  <c r="FA175" i="37" s="1"/>
  <c r="BZ175" i="37"/>
  <c r="EZ175" i="37" s="1"/>
  <c r="BY175" i="37"/>
  <c r="EY175" i="37" s="1"/>
  <c r="BX175" i="37"/>
  <c r="EX175" i="37" s="1"/>
  <c r="BW175" i="37"/>
  <c r="EW175" i="37" s="1"/>
  <c r="BV175" i="37"/>
  <c r="EV175" i="37" s="1"/>
  <c r="BU175" i="37"/>
  <c r="EU175" i="37" s="1"/>
  <c r="BT175" i="37"/>
  <c r="ET175" i="37" s="1"/>
  <c r="BS175" i="37"/>
  <c r="ES175" i="37" s="1"/>
  <c r="BR175" i="37"/>
  <c r="ER175" i="37" s="1"/>
  <c r="CC174" i="37"/>
  <c r="FC174" i="37" s="1"/>
  <c r="CB174" i="37"/>
  <c r="FB174" i="37" s="1"/>
  <c r="CA174" i="37"/>
  <c r="FA174" i="37" s="1"/>
  <c r="BZ174" i="37"/>
  <c r="EZ174" i="37" s="1"/>
  <c r="BY174" i="37"/>
  <c r="EY174" i="37" s="1"/>
  <c r="BX174" i="37"/>
  <c r="EX174" i="37" s="1"/>
  <c r="BW174" i="37"/>
  <c r="EW174" i="37" s="1"/>
  <c r="BV174" i="37"/>
  <c r="EV174" i="37" s="1"/>
  <c r="BU174" i="37"/>
  <c r="EU174" i="37" s="1"/>
  <c r="BT174" i="37"/>
  <c r="ET174" i="37" s="1"/>
  <c r="BS174" i="37"/>
  <c r="ES174" i="37" s="1"/>
  <c r="BR174" i="37"/>
  <c r="ER174" i="37" s="1"/>
  <c r="CC173" i="37"/>
  <c r="FC173" i="37" s="1"/>
  <c r="CB173" i="37"/>
  <c r="FB173" i="37" s="1"/>
  <c r="CA173" i="37"/>
  <c r="FA173" i="37" s="1"/>
  <c r="BZ173" i="37"/>
  <c r="EZ173" i="37" s="1"/>
  <c r="BY173" i="37"/>
  <c r="EY173" i="37" s="1"/>
  <c r="BX173" i="37"/>
  <c r="EX173" i="37" s="1"/>
  <c r="BW173" i="37"/>
  <c r="EW173" i="37" s="1"/>
  <c r="BV173" i="37"/>
  <c r="EV173" i="37" s="1"/>
  <c r="BU173" i="37"/>
  <c r="EU173" i="37" s="1"/>
  <c r="BT173" i="37"/>
  <c r="ET173" i="37" s="1"/>
  <c r="BS173" i="37"/>
  <c r="ES173" i="37" s="1"/>
  <c r="BR173" i="37"/>
  <c r="ER173" i="37" s="1"/>
  <c r="CC172" i="37"/>
  <c r="FC172" i="37" s="1"/>
  <c r="CB172" i="37"/>
  <c r="FB172" i="37" s="1"/>
  <c r="CA172" i="37"/>
  <c r="FA172" i="37" s="1"/>
  <c r="BZ172" i="37"/>
  <c r="EZ172" i="37" s="1"/>
  <c r="BY172" i="37"/>
  <c r="EY172" i="37" s="1"/>
  <c r="BX172" i="37"/>
  <c r="EX172" i="37" s="1"/>
  <c r="BW172" i="37"/>
  <c r="EW172" i="37" s="1"/>
  <c r="BV172" i="37"/>
  <c r="EV172" i="37" s="1"/>
  <c r="BU172" i="37"/>
  <c r="EU172" i="37" s="1"/>
  <c r="BT172" i="37"/>
  <c r="ET172" i="37" s="1"/>
  <c r="BS172" i="37"/>
  <c r="ES172" i="37" s="1"/>
  <c r="BR172" i="37"/>
  <c r="ER172" i="37" s="1"/>
  <c r="CC171" i="37"/>
  <c r="FC171" i="37" s="1"/>
  <c r="CB171" i="37"/>
  <c r="FB171" i="37" s="1"/>
  <c r="CA171" i="37"/>
  <c r="FA171" i="37" s="1"/>
  <c r="BZ171" i="37"/>
  <c r="EZ171" i="37" s="1"/>
  <c r="BY171" i="37"/>
  <c r="EY171" i="37" s="1"/>
  <c r="BX171" i="37"/>
  <c r="EX171" i="37" s="1"/>
  <c r="BW171" i="37"/>
  <c r="EW171" i="37" s="1"/>
  <c r="BV171" i="37"/>
  <c r="EV171" i="37" s="1"/>
  <c r="BU171" i="37"/>
  <c r="EU171" i="37" s="1"/>
  <c r="BT171" i="37"/>
  <c r="ET171" i="37" s="1"/>
  <c r="BS171" i="37"/>
  <c r="ES171" i="37" s="1"/>
  <c r="BR171" i="37"/>
  <c r="ER171" i="37" s="1"/>
  <c r="CC170" i="37"/>
  <c r="FC170" i="37" s="1"/>
  <c r="CB170" i="37"/>
  <c r="FB170" i="37" s="1"/>
  <c r="CA170" i="37"/>
  <c r="FA170" i="37" s="1"/>
  <c r="BZ170" i="37"/>
  <c r="EZ170" i="37" s="1"/>
  <c r="BY170" i="37"/>
  <c r="EY170" i="37" s="1"/>
  <c r="BX170" i="37"/>
  <c r="EX170" i="37" s="1"/>
  <c r="BW170" i="37"/>
  <c r="EW170" i="37" s="1"/>
  <c r="BV170" i="37"/>
  <c r="EV170" i="37" s="1"/>
  <c r="BU170" i="37"/>
  <c r="EU170" i="37" s="1"/>
  <c r="BT170" i="37"/>
  <c r="ET170" i="37" s="1"/>
  <c r="BS170" i="37"/>
  <c r="ES170" i="37" s="1"/>
  <c r="BR170" i="37"/>
  <c r="ER170" i="37" s="1"/>
  <c r="CC169" i="37"/>
  <c r="FC169" i="37" s="1"/>
  <c r="CB169" i="37"/>
  <c r="FB169" i="37" s="1"/>
  <c r="CA169" i="37"/>
  <c r="FA169" i="37" s="1"/>
  <c r="BZ169" i="37"/>
  <c r="EZ169" i="37" s="1"/>
  <c r="BY169" i="37"/>
  <c r="EY169" i="37" s="1"/>
  <c r="BX169" i="37"/>
  <c r="EX169" i="37" s="1"/>
  <c r="BW169" i="37"/>
  <c r="EW169" i="37" s="1"/>
  <c r="BV169" i="37"/>
  <c r="EV169" i="37" s="1"/>
  <c r="BU169" i="37"/>
  <c r="EU169" i="37" s="1"/>
  <c r="BT169" i="37"/>
  <c r="ET169" i="37" s="1"/>
  <c r="BS169" i="37"/>
  <c r="ES169" i="37" s="1"/>
  <c r="BR169" i="37"/>
  <c r="ER169" i="37" s="1"/>
  <c r="CC168" i="37"/>
  <c r="FC168" i="37" s="1"/>
  <c r="CB168" i="37"/>
  <c r="FB168" i="37" s="1"/>
  <c r="CA168" i="37"/>
  <c r="FA168" i="37" s="1"/>
  <c r="BZ168" i="37"/>
  <c r="EZ168" i="37" s="1"/>
  <c r="BY168" i="37"/>
  <c r="EY168" i="37" s="1"/>
  <c r="BX168" i="37"/>
  <c r="EX168" i="37" s="1"/>
  <c r="BW168" i="37"/>
  <c r="EW168" i="37" s="1"/>
  <c r="BV168" i="37"/>
  <c r="EV168" i="37" s="1"/>
  <c r="BU168" i="37"/>
  <c r="EU168" i="37" s="1"/>
  <c r="BT168" i="37"/>
  <c r="ET168" i="37" s="1"/>
  <c r="BS168" i="37"/>
  <c r="ES168" i="37" s="1"/>
  <c r="BR168" i="37"/>
  <c r="ER168" i="37" s="1"/>
  <c r="CC167" i="37"/>
  <c r="FC167" i="37" s="1"/>
  <c r="CB167" i="37"/>
  <c r="FB167" i="37" s="1"/>
  <c r="CA167" i="37"/>
  <c r="FA167" i="37" s="1"/>
  <c r="BZ167" i="37"/>
  <c r="EZ167" i="37" s="1"/>
  <c r="BY167" i="37"/>
  <c r="EY167" i="37" s="1"/>
  <c r="BX167" i="37"/>
  <c r="EX167" i="37" s="1"/>
  <c r="BW167" i="37"/>
  <c r="EW167" i="37" s="1"/>
  <c r="BV167" i="37"/>
  <c r="EV167" i="37" s="1"/>
  <c r="BU167" i="37"/>
  <c r="EU167" i="37" s="1"/>
  <c r="BT167" i="37"/>
  <c r="ET167" i="37" s="1"/>
  <c r="BS167" i="37"/>
  <c r="ES167" i="37" s="1"/>
  <c r="BR167" i="37"/>
  <c r="ER167" i="37" s="1"/>
  <c r="CC166" i="37"/>
  <c r="FC166" i="37" s="1"/>
  <c r="CB166" i="37"/>
  <c r="FB166" i="37" s="1"/>
  <c r="CA166" i="37"/>
  <c r="FA166" i="37" s="1"/>
  <c r="BZ166" i="37"/>
  <c r="EZ166" i="37" s="1"/>
  <c r="BY166" i="37"/>
  <c r="EY166" i="37" s="1"/>
  <c r="BX166" i="37"/>
  <c r="EX166" i="37" s="1"/>
  <c r="BW166" i="37"/>
  <c r="EW166" i="37" s="1"/>
  <c r="BV166" i="37"/>
  <c r="EV166" i="37" s="1"/>
  <c r="BU166" i="37"/>
  <c r="EU166" i="37" s="1"/>
  <c r="BT166" i="37"/>
  <c r="ET166" i="37" s="1"/>
  <c r="BS166" i="37"/>
  <c r="ES166" i="37" s="1"/>
  <c r="BR166" i="37"/>
  <c r="ER166" i="37" s="1"/>
  <c r="CC165" i="37"/>
  <c r="FC165" i="37" s="1"/>
  <c r="CB165" i="37"/>
  <c r="FB165" i="37" s="1"/>
  <c r="CA165" i="37"/>
  <c r="FA165" i="37" s="1"/>
  <c r="BZ165" i="37"/>
  <c r="EZ165" i="37" s="1"/>
  <c r="BY165" i="37"/>
  <c r="EY165" i="37" s="1"/>
  <c r="BX165" i="37"/>
  <c r="EX165" i="37" s="1"/>
  <c r="BW165" i="37"/>
  <c r="EW165" i="37" s="1"/>
  <c r="BV165" i="37"/>
  <c r="EV165" i="37" s="1"/>
  <c r="BU165" i="37"/>
  <c r="EU165" i="37" s="1"/>
  <c r="BT165" i="37"/>
  <c r="ET165" i="37" s="1"/>
  <c r="BS165" i="37"/>
  <c r="ES165" i="37" s="1"/>
  <c r="BR165" i="37"/>
  <c r="ER165" i="37" s="1"/>
  <c r="CC164" i="37"/>
  <c r="FC164" i="37" s="1"/>
  <c r="CB164" i="37"/>
  <c r="FB164" i="37" s="1"/>
  <c r="CA164" i="37"/>
  <c r="FA164" i="37" s="1"/>
  <c r="BZ164" i="37"/>
  <c r="EZ164" i="37" s="1"/>
  <c r="BY164" i="37"/>
  <c r="EY164" i="37" s="1"/>
  <c r="BX164" i="37"/>
  <c r="EX164" i="37" s="1"/>
  <c r="BW164" i="37"/>
  <c r="EW164" i="37" s="1"/>
  <c r="BV164" i="37"/>
  <c r="EV164" i="37" s="1"/>
  <c r="BU164" i="37"/>
  <c r="EU164" i="37" s="1"/>
  <c r="BT164" i="37"/>
  <c r="ET164" i="37" s="1"/>
  <c r="BS164" i="37"/>
  <c r="ES164" i="37" s="1"/>
  <c r="BR164" i="37"/>
  <c r="ER164" i="37" s="1"/>
  <c r="CC163" i="37"/>
  <c r="FC163" i="37" s="1"/>
  <c r="CB163" i="37"/>
  <c r="FB163" i="37" s="1"/>
  <c r="CA163" i="37"/>
  <c r="FA163" i="37" s="1"/>
  <c r="BZ163" i="37"/>
  <c r="EZ163" i="37" s="1"/>
  <c r="BY163" i="37"/>
  <c r="EY163" i="37" s="1"/>
  <c r="BX163" i="37"/>
  <c r="EX163" i="37" s="1"/>
  <c r="BW163" i="37"/>
  <c r="EW163" i="37" s="1"/>
  <c r="BV163" i="37"/>
  <c r="EV163" i="37" s="1"/>
  <c r="BU163" i="37"/>
  <c r="EU163" i="37" s="1"/>
  <c r="BT163" i="37"/>
  <c r="ET163" i="37" s="1"/>
  <c r="BS163" i="37"/>
  <c r="ES163" i="37" s="1"/>
  <c r="BR163" i="37"/>
  <c r="ER163" i="37" s="1"/>
  <c r="CC162" i="37"/>
  <c r="FC162" i="37" s="1"/>
  <c r="CB162" i="37"/>
  <c r="FB162" i="37" s="1"/>
  <c r="CA162" i="37"/>
  <c r="FA162" i="37" s="1"/>
  <c r="BZ162" i="37"/>
  <c r="EZ162" i="37" s="1"/>
  <c r="BY162" i="37"/>
  <c r="EY162" i="37" s="1"/>
  <c r="BX162" i="37"/>
  <c r="EX162" i="37" s="1"/>
  <c r="BW162" i="37"/>
  <c r="EW162" i="37" s="1"/>
  <c r="BV162" i="37"/>
  <c r="EV162" i="37" s="1"/>
  <c r="BU162" i="37"/>
  <c r="EU162" i="37" s="1"/>
  <c r="BT162" i="37"/>
  <c r="ET162" i="37" s="1"/>
  <c r="BS162" i="37"/>
  <c r="ES162" i="37" s="1"/>
  <c r="BR162" i="37"/>
  <c r="ER162" i="37" s="1"/>
  <c r="CC161" i="37"/>
  <c r="FC161" i="37" s="1"/>
  <c r="CB161" i="37"/>
  <c r="FB161" i="37" s="1"/>
  <c r="CA161" i="37"/>
  <c r="FA161" i="37" s="1"/>
  <c r="BZ161" i="37"/>
  <c r="EZ161" i="37" s="1"/>
  <c r="BY161" i="37"/>
  <c r="EY161" i="37" s="1"/>
  <c r="BX161" i="37"/>
  <c r="EX161" i="37" s="1"/>
  <c r="BW161" i="37"/>
  <c r="EW161" i="37" s="1"/>
  <c r="BV161" i="37"/>
  <c r="EV161" i="37" s="1"/>
  <c r="BU161" i="37"/>
  <c r="EU161" i="37" s="1"/>
  <c r="BT161" i="37"/>
  <c r="ET161" i="37" s="1"/>
  <c r="BS161" i="37"/>
  <c r="ES161" i="37" s="1"/>
  <c r="BR161" i="37"/>
  <c r="ER161" i="37" s="1"/>
  <c r="CC160" i="37"/>
  <c r="FC160" i="37" s="1"/>
  <c r="CB160" i="37"/>
  <c r="FB160" i="37" s="1"/>
  <c r="CA160" i="37"/>
  <c r="FA160" i="37" s="1"/>
  <c r="BZ160" i="37"/>
  <c r="EZ160" i="37" s="1"/>
  <c r="BY160" i="37"/>
  <c r="EY160" i="37" s="1"/>
  <c r="BX160" i="37"/>
  <c r="EX160" i="37" s="1"/>
  <c r="BW160" i="37"/>
  <c r="EW160" i="37" s="1"/>
  <c r="BV160" i="37"/>
  <c r="EV160" i="37" s="1"/>
  <c r="BU160" i="37"/>
  <c r="EU160" i="37" s="1"/>
  <c r="BT160" i="37"/>
  <c r="ET160" i="37" s="1"/>
  <c r="BS160" i="37"/>
  <c r="ES160" i="37" s="1"/>
  <c r="BR160" i="37"/>
  <c r="ER160" i="37" s="1"/>
  <c r="CC159" i="37"/>
  <c r="FC159" i="37" s="1"/>
  <c r="CB159" i="37"/>
  <c r="FB159" i="37" s="1"/>
  <c r="CA159" i="37"/>
  <c r="FA159" i="37" s="1"/>
  <c r="BZ159" i="37"/>
  <c r="EZ159" i="37" s="1"/>
  <c r="BY159" i="37"/>
  <c r="EY159" i="37" s="1"/>
  <c r="BX159" i="37"/>
  <c r="EX159" i="37" s="1"/>
  <c r="BW159" i="37"/>
  <c r="EW159" i="37" s="1"/>
  <c r="BV159" i="37"/>
  <c r="EV159" i="37" s="1"/>
  <c r="BU159" i="37"/>
  <c r="EU159" i="37" s="1"/>
  <c r="BT159" i="37"/>
  <c r="ET159" i="37" s="1"/>
  <c r="BS159" i="37"/>
  <c r="ES159" i="37" s="1"/>
  <c r="BR159" i="37"/>
  <c r="ER159" i="37" s="1"/>
  <c r="CC158" i="37"/>
  <c r="FC158" i="37" s="1"/>
  <c r="CB158" i="37"/>
  <c r="FB158" i="37" s="1"/>
  <c r="CA158" i="37"/>
  <c r="FA158" i="37" s="1"/>
  <c r="BZ158" i="37"/>
  <c r="EZ158" i="37" s="1"/>
  <c r="BY158" i="37"/>
  <c r="EY158" i="37" s="1"/>
  <c r="BX158" i="37"/>
  <c r="EX158" i="37" s="1"/>
  <c r="BW158" i="37"/>
  <c r="EW158" i="37" s="1"/>
  <c r="BV158" i="37"/>
  <c r="EV158" i="37" s="1"/>
  <c r="BU158" i="37"/>
  <c r="EU158" i="37" s="1"/>
  <c r="BT158" i="37"/>
  <c r="ET158" i="37" s="1"/>
  <c r="BS158" i="37"/>
  <c r="ES158" i="37" s="1"/>
  <c r="BR158" i="37"/>
  <c r="ER158" i="37" s="1"/>
  <c r="CC157" i="37"/>
  <c r="FC157" i="37" s="1"/>
  <c r="CB157" i="37"/>
  <c r="FB157" i="37" s="1"/>
  <c r="CA157" i="37"/>
  <c r="FA157" i="37" s="1"/>
  <c r="BZ157" i="37"/>
  <c r="EZ157" i="37" s="1"/>
  <c r="BY157" i="37"/>
  <c r="EY157" i="37" s="1"/>
  <c r="BX157" i="37"/>
  <c r="EX157" i="37" s="1"/>
  <c r="BW157" i="37"/>
  <c r="EW157" i="37" s="1"/>
  <c r="BV157" i="37"/>
  <c r="EV157" i="37" s="1"/>
  <c r="BU157" i="37"/>
  <c r="EU157" i="37" s="1"/>
  <c r="BT157" i="37"/>
  <c r="ET157" i="37" s="1"/>
  <c r="BS157" i="37"/>
  <c r="ES157" i="37" s="1"/>
  <c r="BR157" i="37"/>
  <c r="ER157" i="37" s="1"/>
  <c r="CC156" i="37"/>
  <c r="FC156" i="37" s="1"/>
  <c r="CB156" i="37"/>
  <c r="FB156" i="37" s="1"/>
  <c r="CA156" i="37"/>
  <c r="FA156" i="37" s="1"/>
  <c r="BZ156" i="37"/>
  <c r="EZ156" i="37" s="1"/>
  <c r="BY156" i="37"/>
  <c r="EY156" i="37" s="1"/>
  <c r="BX156" i="37"/>
  <c r="EX156" i="37" s="1"/>
  <c r="BW156" i="37"/>
  <c r="EW156" i="37" s="1"/>
  <c r="BV156" i="37"/>
  <c r="EV156" i="37" s="1"/>
  <c r="BU156" i="37"/>
  <c r="EU156" i="37" s="1"/>
  <c r="BT156" i="37"/>
  <c r="ET156" i="37" s="1"/>
  <c r="BS156" i="37"/>
  <c r="ES156" i="37" s="1"/>
  <c r="BR156" i="37"/>
  <c r="ER156" i="37" s="1"/>
  <c r="CC155" i="37"/>
  <c r="FC155" i="37" s="1"/>
  <c r="CB155" i="37"/>
  <c r="FB155" i="37" s="1"/>
  <c r="CA155" i="37"/>
  <c r="FA155" i="37" s="1"/>
  <c r="BZ155" i="37"/>
  <c r="EZ155" i="37" s="1"/>
  <c r="BY155" i="37"/>
  <c r="EY155" i="37" s="1"/>
  <c r="BX155" i="37"/>
  <c r="EX155" i="37" s="1"/>
  <c r="BW155" i="37"/>
  <c r="EW155" i="37" s="1"/>
  <c r="BV155" i="37"/>
  <c r="EV155" i="37" s="1"/>
  <c r="BU155" i="37"/>
  <c r="EU155" i="37" s="1"/>
  <c r="BT155" i="37"/>
  <c r="ET155" i="37" s="1"/>
  <c r="BS155" i="37"/>
  <c r="ES155" i="37" s="1"/>
  <c r="BR155" i="37"/>
  <c r="ER155" i="37" s="1"/>
  <c r="CC154" i="37"/>
  <c r="FC154" i="37" s="1"/>
  <c r="CB154" i="37"/>
  <c r="FB154" i="37" s="1"/>
  <c r="CA154" i="37"/>
  <c r="FA154" i="37" s="1"/>
  <c r="BZ154" i="37"/>
  <c r="EZ154" i="37" s="1"/>
  <c r="BY154" i="37"/>
  <c r="EY154" i="37" s="1"/>
  <c r="BX154" i="37"/>
  <c r="EX154" i="37" s="1"/>
  <c r="BW154" i="37"/>
  <c r="EW154" i="37" s="1"/>
  <c r="BV154" i="37"/>
  <c r="EV154" i="37" s="1"/>
  <c r="BU154" i="37"/>
  <c r="EU154" i="37" s="1"/>
  <c r="BT154" i="37"/>
  <c r="ET154" i="37" s="1"/>
  <c r="BS154" i="37"/>
  <c r="ES154" i="37" s="1"/>
  <c r="BR154" i="37"/>
  <c r="ER154" i="37" s="1"/>
  <c r="CC153" i="37"/>
  <c r="FC153" i="37" s="1"/>
  <c r="CB153" i="37"/>
  <c r="FB153" i="37" s="1"/>
  <c r="CA153" i="37"/>
  <c r="FA153" i="37" s="1"/>
  <c r="BZ153" i="37"/>
  <c r="EZ153" i="37" s="1"/>
  <c r="BY153" i="37"/>
  <c r="EY153" i="37" s="1"/>
  <c r="BX153" i="37"/>
  <c r="EX153" i="37" s="1"/>
  <c r="BW153" i="37"/>
  <c r="EW153" i="37" s="1"/>
  <c r="BV153" i="37"/>
  <c r="EV153" i="37" s="1"/>
  <c r="BU153" i="37"/>
  <c r="EU153" i="37" s="1"/>
  <c r="BT153" i="37"/>
  <c r="ET153" i="37" s="1"/>
  <c r="BS153" i="37"/>
  <c r="ES153" i="37" s="1"/>
  <c r="BR153" i="37"/>
  <c r="ER153" i="37" s="1"/>
  <c r="CC152" i="37"/>
  <c r="FC152" i="37" s="1"/>
  <c r="CB152" i="37"/>
  <c r="FB152" i="37" s="1"/>
  <c r="CA152" i="37"/>
  <c r="FA152" i="37" s="1"/>
  <c r="BZ152" i="37"/>
  <c r="EZ152" i="37" s="1"/>
  <c r="BY152" i="37"/>
  <c r="EY152" i="37" s="1"/>
  <c r="BX152" i="37"/>
  <c r="EX152" i="37" s="1"/>
  <c r="BW152" i="37"/>
  <c r="EW152" i="37" s="1"/>
  <c r="BV152" i="37"/>
  <c r="EV152" i="37" s="1"/>
  <c r="BU152" i="37"/>
  <c r="EU152" i="37" s="1"/>
  <c r="BT152" i="37"/>
  <c r="ET152" i="37" s="1"/>
  <c r="BS152" i="37"/>
  <c r="ES152" i="37" s="1"/>
  <c r="BR152" i="37"/>
  <c r="ER152" i="37" s="1"/>
  <c r="CC151" i="37"/>
  <c r="FC151" i="37" s="1"/>
  <c r="CB151" i="37"/>
  <c r="FB151" i="37" s="1"/>
  <c r="CA151" i="37"/>
  <c r="FA151" i="37" s="1"/>
  <c r="BZ151" i="37"/>
  <c r="EZ151" i="37" s="1"/>
  <c r="BY151" i="37"/>
  <c r="EY151" i="37" s="1"/>
  <c r="BX151" i="37"/>
  <c r="EX151" i="37" s="1"/>
  <c r="BW151" i="37"/>
  <c r="EW151" i="37" s="1"/>
  <c r="BV151" i="37"/>
  <c r="EV151" i="37" s="1"/>
  <c r="BU151" i="37"/>
  <c r="EU151" i="37" s="1"/>
  <c r="BT151" i="37"/>
  <c r="ET151" i="37" s="1"/>
  <c r="BS151" i="37"/>
  <c r="ES151" i="37" s="1"/>
  <c r="BR151" i="37"/>
  <c r="ER151" i="37" s="1"/>
  <c r="CC150" i="37"/>
  <c r="FC150" i="37" s="1"/>
  <c r="CB150" i="37"/>
  <c r="FB150" i="37" s="1"/>
  <c r="CA150" i="37"/>
  <c r="FA150" i="37" s="1"/>
  <c r="BZ150" i="37"/>
  <c r="EZ150" i="37" s="1"/>
  <c r="BY150" i="37"/>
  <c r="EY150" i="37" s="1"/>
  <c r="BX150" i="37"/>
  <c r="EX150" i="37" s="1"/>
  <c r="BW150" i="37"/>
  <c r="EW150" i="37" s="1"/>
  <c r="BV150" i="37"/>
  <c r="EV150" i="37" s="1"/>
  <c r="BU150" i="37"/>
  <c r="EU150" i="37" s="1"/>
  <c r="BT150" i="37"/>
  <c r="ET150" i="37" s="1"/>
  <c r="BS150" i="37"/>
  <c r="ES150" i="37" s="1"/>
  <c r="BR150" i="37"/>
  <c r="ER150" i="37" s="1"/>
  <c r="CC149" i="37"/>
  <c r="FC149" i="37" s="1"/>
  <c r="CB149" i="37"/>
  <c r="FB149" i="37" s="1"/>
  <c r="CA149" i="37"/>
  <c r="FA149" i="37" s="1"/>
  <c r="BZ149" i="37"/>
  <c r="EZ149" i="37" s="1"/>
  <c r="BY149" i="37"/>
  <c r="EY149" i="37" s="1"/>
  <c r="BX149" i="37"/>
  <c r="EX149" i="37" s="1"/>
  <c r="BW149" i="37"/>
  <c r="EW149" i="37" s="1"/>
  <c r="BV149" i="37"/>
  <c r="EV149" i="37" s="1"/>
  <c r="BU149" i="37"/>
  <c r="EU149" i="37" s="1"/>
  <c r="BT149" i="37"/>
  <c r="ET149" i="37" s="1"/>
  <c r="BS149" i="37"/>
  <c r="ES149" i="37" s="1"/>
  <c r="BR149" i="37"/>
  <c r="ER149" i="37" s="1"/>
  <c r="CC148" i="37"/>
  <c r="FC148" i="37" s="1"/>
  <c r="CB148" i="37"/>
  <c r="FB148" i="37" s="1"/>
  <c r="CA148" i="37"/>
  <c r="FA148" i="37" s="1"/>
  <c r="BZ148" i="37"/>
  <c r="EZ148" i="37" s="1"/>
  <c r="BY148" i="37"/>
  <c r="EY148" i="37" s="1"/>
  <c r="BX148" i="37"/>
  <c r="EX148" i="37" s="1"/>
  <c r="BW148" i="37"/>
  <c r="EW148" i="37" s="1"/>
  <c r="BV148" i="37"/>
  <c r="EV148" i="37" s="1"/>
  <c r="BU148" i="37"/>
  <c r="EU148" i="37" s="1"/>
  <c r="BT148" i="37"/>
  <c r="ET148" i="37" s="1"/>
  <c r="BS148" i="37"/>
  <c r="ES148" i="37" s="1"/>
  <c r="BR148" i="37"/>
  <c r="ER148" i="37" s="1"/>
  <c r="CC147" i="37"/>
  <c r="FC147" i="37" s="1"/>
  <c r="CB147" i="37"/>
  <c r="FB147" i="37" s="1"/>
  <c r="CA147" i="37"/>
  <c r="FA147" i="37" s="1"/>
  <c r="BZ147" i="37"/>
  <c r="EZ147" i="37" s="1"/>
  <c r="BY147" i="37"/>
  <c r="EY147" i="37" s="1"/>
  <c r="BX147" i="37"/>
  <c r="EX147" i="37" s="1"/>
  <c r="BW147" i="37"/>
  <c r="EW147" i="37" s="1"/>
  <c r="BV147" i="37"/>
  <c r="EV147" i="37" s="1"/>
  <c r="BU147" i="37"/>
  <c r="EU147" i="37" s="1"/>
  <c r="BT147" i="37"/>
  <c r="ET147" i="37" s="1"/>
  <c r="BS147" i="37"/>
  <c r="ES147" i="37" s="1"/>
  <c r="BR147" i="37"/>
  <c r="ER147" i="37" s="1"/>
  <c r="CC146" i="37"/>
  <c r="FC146" i="37" s="1"/>
  <c r="CB146" i="37"/>
  <c r="FB146" i="37" s="1"/>
  <c r="CA146" i="37"/>
  <c r="FA146" i="37" s="1"/>
  <c r="BZ146" i="37"/>
  <c r="EZ146" i="37" s="1"/>
  <c r="BY146" i="37"/>
  <c r="EY146" i="37" s="1"/>
  <c r="BX146" i="37"/>
  <c r="EX146" i="37" s="1"/>
  <c r="BW146" i="37"/>
  <c r="EW146" i="37" s="1"/>
  <c r="BV146" i="37"/>
  <c r="EV146" i="37" s="1"/>
  <c r="BU146" i="37"/>
  <c r="EU146" i="37" s="1"/>
  <c r="BT146" i="37"/>
  <c r="ET146" i="37" s="1"/>
  <c r="BS146" i="37"/>
  <c r="ES146" i="37" s="1"/>
  <c r="BR146" i="37"/>
  <c r="ER146" i="37" s="1"/>
  <c r="CC145" i="37"/>
  <c r="FC145" i="37" s="1"/>
  <c r="CB145" i="37"/>
  <c r="FB145" i="37" s="1"/>
  <c r="CA145" i="37"/>
  <c r="FA145" i="37" s="1"/>
  <c r="BZ145" i="37"/>
  <c r="EZ145" i="37" s="1"/>
  <c r="BY145" i="37"/>
  <c r="EY145" i="37" s="1"/>
  <c r="BX145" i="37"/>
  <c r="EX145" i="37" s="1"/>
  <c r="BW145" i="37"/>
  <c r="EW145" i="37" s="1"/>
  <c r="BV145" i="37"/>
  <c r="EV145" i="37" s="1"/>
  <c r="BU145" i="37"/>
  <c r="EU145" i="37" s="1"/>
  <c r="BT145" i="37"/>
  <c r="ET145" i="37" s="1"/>
  <c r="BS145" i="37"/>
  <c r="ES145" i="37" s="1"/>
  <c r="BR145" i="37"/>
  <c r="ER145" i="37" s="1"/>
  <c r="CC144" i="37"/>
  <c r="FC144" i="37" s="1"/>
  <c r="CB144" i="37"/>
  <c r="FB144" i="37" s="1"/>
  <c r="CA144" i="37"/>
  <c r="FA144" i="37" s="1"/>
  <c r="BZ144" i="37"/>
  <c r="EZ144" i="37" s="1"/>
  <c r="BY144" i="37"/>
  <c r="EY144" i="37" s="1"/>
  <c r="BX144" i="37"/>
  <c r="EX144" i="37" s="1"/>
  <c r="BW144" i="37"/>
  <c r="EW144" i="37" s="1"/>
  <c r="BV144" i="37"/>
  <c r="EV144" i="37" s="1"/>
  <c r="BU144" i="37"/>
  <c r="EU144" i="37" s="1"/>
  <c r="BT144" i="37"/>
  <c r="ET144" i="37" s="1"/>
  <c r="BS144" i="37"/>
  <c r="ES144" i="37" s="1"/>
  <c r="BR144" i="37"/>
  <c r="ER144" i="37" s="1"/>
  <c r="CC143" i="37"/>
  <c r="FC143" i="37" s="1"/>
  <c r="CB143" i="37"/>
  <c r="FB143" i="37" s="1"/>
  <c r="CA143" i="37"/>
  <c r="FA143" i="37" s="1"/>
  <c r="BZ143" i="37"/>
  <c r="EZ143" i="37" s="1"/>
  <c r="BY143" i="37"/>
  <c r="EY143" i="37" s="1"/>
  <c r="BX143" i="37"/>
  <c r="EX143" i="37" s="1"/>
  <c r="BW143" i="37"/>
  <c r="EW143" i="37" s="1"/>
  <c r="BV143" i="37"/>
  <c r="EV143" i="37" s="1"/>
  <c r="BU143" i="37"/>
  <c r="EU143" i="37" s="1"/>
  <c r="BT143" i="37"/>
  <c r="ET143" i="37" s="1"/>
  <c r="BS143" i="37"/>
  <c r="ES143" i="37" s="1"/>
  <c r="BR143" i="37"/>
  <c r="ER143" i="37" s="1"/>
  <c r="CC142" i="37"/>
  <c r="FC142" i="37" s="1"/>
  <c r="CB142" i="37"/>
  <c r="FB142" i="37" s="1"/>
  <c r="CA142" i="37"/>
  <c r="FA142" i="37" s="1"/>
  <c r="BZ142" i="37"/>
  <c r="EZ142" i="37" s="1"/>
  <c r="BY142" i="37"/>
  <c r="EY142" i="37" s="1"/>
  <c r="BX142" i="37"/>
  <c r="EX142" i="37" s="1"/>
  <c r="BW142" i="37"/>
  <c r="EW142" i="37" s="1"/>
  <c r="BV142" i="37"/>
  <c r="EV142" i="37" s="1"/>
  <c r="BU142" i="37"/>
  <c r="EU142" i="37" s="1"/>
  <c r="BT142" i="37"/>
  <c r="ET142" i="37" s="1"/>
  <c r="BS142" i="37"/>
  <c r="ES142" i="37" s="1"/>
  <c r="BR142" i="37"/>
  <c r="ER142" i="37" s="1"/>
  <c r="CC141" i="37"/>
  <c r="FC141" i="37" s="1"/>
  <c r="CB141" i="37"/>
  <c r="FB141" i="37" s="1"/>
  <c r="CA141" i="37"/>
  <c r="FA141" i="37" s="1"/>
  <c r="BZ141" i="37"/>
  <c r="EZ141" i="37" s="1"/>
  <c r="BY141" i="37"/>
  <c r="EY141" i="37" s="1"/>
  <c r="BX141" i="37"/>
  <c r="EX141" i="37" s="1"/>
  <c r="BW141" i="37"/>
  <c r="EW141" i="37" s="1"/>
  <c r="BV141" i="37"/>
  <c r="EV141" i="37" s="1"/>
  <c r="BU141" i="37"/>
  <c r="EU141" i="37" s="1"/>
  <c r="BT141" i="37"/>
  <c r="ET141" i="37" s="1"/>
  <c r="BS141" i="37"/>
  <c r="ES141" i="37" s="1"/>
  <c r="BR141" i="37"/>
  <c r="ER141" i="37" s="1"/>
  <c r="CC140" i="37"/>
  <c r="FC140" i="37" s="1"/>
  <c r="CB140" i="37"/>
  <c r="FB140" i="37" s="1"/>
  <c r="CA140" i="37"/>
  <c r="FA140" i="37" s="1"/>
  <c r="BZ140" i="37"/>
  <c r="EZ140" i="37" s="1"/>
  <c r="BY140" i="37"/>
  <c r="EY140" i="37" s="1"/>
  <c r="BX140" i="37"/>
  <c r="EX140" i="37" s="1"/>
  <c r="BW140" i="37"/>
  <c r="EW140" i="37" s="1"/>
  <c r="BV140" i="37"/>
  <c r="EV140" i="37" s="1"/>
  <c r="BU140" i="37"/>
  <c r="EU140" i="37" s="1"/>
  <c r="BT140" i="37"/>
  <c r="ET140" i="37" s="1"/>
  <c r="BS140" i="37"/>
  <c r="ES140" i="37" s="1"/>
  <c r="BR140" i="37"/>
  <c r="ER140" i="37" s="1"/>
  <c r="CC139" i="37"/>
  <c r="FC139" i="37" s="1"/>
  <c r="CB139" i="37"/>
  <c r="FB139" i="37" s="1"/>
  <c r="CA139" i="37"/>
  <c r="FA139" i="37" s="1"/>
  <c r="BZ139" i="37"/>
  <c r="EZ139" i="37" s="1"/>
  <c r="BY139" i="37"/>
  <c r="EY139" i="37" s="1"/>
  <c r="BX139" i="37"/>
  <c r="EX139" i="37" s="1"/>
  <c r="BW139" i="37"/>
  <c r="EW139" i="37" s="1"/>
  <c r="BV139" i="37"/>
  <c r="EV139" i="37" s="1"/>
  <c r="BU139" i="37"/>
  <c r="EU139" i="37" s="1"/>
  <c r="BT139" i="37"/>
  <c r="ET139" i="37" s="1"/>
  <c r="BS139" i="37"/>
  <c r="ES139" i="37" s="1"/>
  <c r="BR139" i="37"/>
  <c r="ER139" i="37" s="1"/>
  <c r="CC138" i="37"/>
  <c r="FC138" i="37" s="1"/>
  <c r="CB138" i="37"/>
  <c r="FB138" i="37" s="1"/>
  <c r="CA138" i="37"/>
  <c r="FA138" i="37" s="1"/>
  <c r="BZ138" i="37"/>
  <c r="EZ138" i="37" s="1"/>
  <c r="BY138" i="37"/>
  <c r="EY138" i="37" s="1"/>
  <c r="BX138" i="37"/>
  <c r="EX138" i="37" s="1"/>
  <c r="BW138" i="37"/>
  <c r="EW138" i="37" s="1"/>
  <c r="BV138" i="37"/>
  <c r="EV138" i="37" s="1"/>
  <c r="BU138" i="37"/>
  <c r="EU138" i="37" s="1"/>
  <c r="BT138" i="37"/>
  <c r="ET138" i="37" s="1"/>
  <c r="BS138" i="37"/>
  <c r="ES138" i="37" s="1"/>
  <c r="BR138" i="37"/>
  <c r="ER138" i="37" s="1"/>
  <c r="CC137" i="37"/>
  <c r="FC137" i="37" s="1"/>
  <c r="CB137" i="37"/>
  <c r="FB137" i="37" s="1"/>
  <c r="CA137" i="37"/>
  <c r="FA137" i="37" s="1"/>
  <c r="BZ137" i="37"/>
  <c r="EZ137" i="37" s="1"/>
  <c r="BY137" i="37"/>
  <c r="EY137" i="37" s="1"/>
  <c r="BX137" i="37"/>
  <c r="EX137" i="37" s="1"/>
  <c r="BW137" i="37"/>
  <c r="EW137" i="37" s="1"/>
  <c r="BV137" i="37"/>
  <c r="EV137" i="37" s="1"/>
  <c r="BU137" i="37"/>
  <c r="EU137" i="37" s="1"/>
  <c r="BT137" i="37"/>
  <c r="ET137" i="37" s="1"/>
  <c r="BS137" i="37"/>
  <c r="ES137" i="37" s="1"/>
  <c r="BR137" i="37"/>
  <c r="ER137" i="37" s="1"/>
  <c r="CC136" i="37"/>
  <c r="FC136" i="37" s="1"/>
  <c r="CB136" i="37"/>
  <c r="FB136" i="37" s="1"/>
  <c r="CA136" i="37"/>
  <c r="FA136" i="37" s="1"/>
  <c r="BZ136" i="37"/>
  <c r="EZ136" i="37" s="1"/>
  <c r="BY136" i="37"/>
  <c r="EY136" i="37" s="1"/>
  <c r="BX136" i="37"/>
  <c r="EX136" i="37" s="1"/>
  <c r="BW136" i="37"/>
  <c r="EW136" i="37" s="1"/>
  <c r="BV136" i="37"/>
  <c r="EV136" i="37" s="1"/>
  <c r="BU136" i="37"/>
  <c r="EU136" i="37" s="1"/>
  <c r="BT136" i="37"/>
  <c r="ET136" i="37" s="1"/>
  <c r="BS136" i="37"/>
  <c r="ES136" i="37" s="1"/>
  <c r="BR136" i="37"/>
  <c r="ER136" i="37" s="1"/>
  <c r="CC135" i="37"/>
  <c r="FC135" i="37" s="1"/>
  <c r="CB135" i="37"/>
  <c r="FB135" i="37" s="1"/>
  <c r="CA135" i="37"/>
  <c r="FA135" i="37" s="1"/>
  <c r="BZ135" i="37"/>
  <c r="EZ135" i="37" s="1"/>
  <c r="BY135" i="37"/>
  <c r="EY135" i="37" s="1"/>
  <c r="BX135" i="37"/>
  <c r="EX135" i="37" s="1"/>
  <c r="BW135" i="37"/>
  <c r="EW135" i="37" s="1"/>
  <c r="BV135" i="37"/>
  <c r="EV135" i="37" s="1"/>
  <c r="BU135" i="37"/>
  <c r="EU135" i="37" s="1"/>
  <c r="BT135" i="37"/>
  <c r="ET135" i="37" s="1"/>
  <c r="BS135" i="37"/>
  <c r="ES135" i="37" s="1"/>
  <c r="BR135" i="37"/>
  <c r="ER135" i="37" s="1"/>
  <c r="CC134" i="37"/>
  <c r="FC134" i="37" s="1"/>
  <c r="CB134" i="37"/>
  <c r="FB134" i="37" s="1"/>
  <c r="CA134" i="37"/>
  <c r="FA134" i="37" s="1"/>
  <c r="BZ134" i="37"/>
  <c r="EZ134" i="37" s="1"/>
  <c r="BY134" i="37"/>
  <c r="EY134" i="37" s="1"/>
  <c r="BX134" i="37"/>
  <c r="EX134" i="37" s="1"/>
  <c r="BW134" i="37"/>
  <c r="EW134" i="37" s="1"/>
  <c r="BV134" i="37"/>
  <c r="EV134" i="37" s="1"/>
  <c r="BU134" i="37"/>
  <c r="EU134" i="37" s="1"/>
  <c r="BT134" i="37"/>
  <c r="ET134" i="37" s="1"/>
  <c r="BS134" i="37"/>
  <c r="ES134" i="37" s="1"/>
  <c r="BR134" i="37"/>
  <c r="ER134" i="37" s="1"/>
  <c r="CC133" i="37"/>
  <c r="FC133" i="37" s="1"/>
  <c r="CB133" i="37"/>
  <c r="FB133" i="37" s="1"/>
  <c r="CA133" i="37"/>
  <c r="FA133" i="37" s="1"/>
  <c r="BZ133" i="37"/>
  <c r="EZ133" i="37" s="1"/>
  <c r="BY133" i="37"/>
  <c r="EY133" i="37" s="1"/>
  <c r="BX133" i="37"/>
  <c r="EX133" i="37" s="1"/>
  <c r="BW133" i="37"/>
  <c r="EW133" i="37" s="1"/>
  <c r="BV133" i="37"/>
  <c r="EV133" i="37" s="1"/>
  <c r="BU133" i="37"/>
  <c r="EU133" i="37" s="1"/>
  <c r="BT133" i="37"/>
  <c r="ET133" i="37" s="1"/>
  <c r="BS133" i="37"/>
  <c r="ES133" i="37" s="1"/>
  <c r="BR133" i="37"/>
  <c r="ER133" i="37" s="1"/>
  <c r="CC132" i="37"/>
  <c r="FC132" i="37" s="1"/>
  <c r="CB132" i="37"/>
  <c r="FB132" i="37" s="1"/>
  <c r="CA132" i="37"/>
  <c r="FA132" i="37" s="1"/>
  <c r="BZ132" i="37"/>
  <c r="EZ132" i="37" s="1"/>
  <c r="BY132" i="37"/>
  <c r="EY132" i="37" s="1"/>
  <c r="BX132" i="37"/>
  <c r="EX132" i="37" s="1"/>
  <c r="BW132" i="37"/>
  <c r="EW132" i="37" s="1"/>
  <c r="BV132" i="37"/>
  <c r="EV132" i="37" s="1"/>
  <c r="BU132" i="37"/>
  <c r="EU132" i="37" s="1"/>
  <c r="BT132" i="37"/>
  <c r="ET132" i="37" s="1"/>
  <c r="BS132" i="37"/>
  <c r="ES132" i="37" s="1"/>
  <c r="BR132" i="37"/>
  <c r="ER132" i="37" s="1"/>
  <c r="CC131" i="37"/>
  <c r="FC131" i="37" s="1"/>
  <c r="CB131" i="37"/>
  <c r="FB131" i="37" s="1"/>
  <c r="CA131" i="37"/>
  <c r="FA131" i="37" s="1"/>
  <c r="BZ131" i="37"/>
  <c r="EZ131" i="37" s="1"/>
  <c r="BY131" i="37"/>
  <c r="EY131" i="37" s="1"/>
  <c r="BX131" i="37"/>
  <c r="EX131" i="37" s="1"/>
  <c r="BW131" i="37"/>
  <c r="EW131" i="37" s="1"/>
  <c r="BV131" i="37"/>
  <c r="EV131" i="37" s="1"/>
  <c r="BU131" i="37"/>
  <c r="EU131" i="37" s="1"/>
  <c r="BT131" i="37"/>
  <c r="ET131" i="37" s="1"/>
  <c r="BS131" i="37"/>
  <c r="ES131" i="37" s="1"/>
  <c r="BR131" i="37"/>
  <c r="ER131" i="37" s="1"/>
  <c r="CC130" i="37"/>
  <c r="FC130" i="37" s="1"/>
  <c r="CB130" i="37"/>
  <c r="FB130" i="37" s="1"/>
  <c r="CA130" i="37"/>
  <c r="FA130" i="37" s="1"/>
  <c r="BZ130" i="37"/>
  <c r="EZ130" i="37" s="1"/>
  <c r="BY130" i="37"/>
  <c r="EY130" i="37" s="1"/>
  <c r="BX130" i="37"/>
  <c r="EX130" i="37" s="1"/>
  <c r="BW130" i="37"/>
  <c r="EW130" i="37" s="1"/>
  <c r="BV130" i="37"/>
  <c r="EV130" i="37" s="1"/>
  <c r="BU130" i="37"/>
  <c r="EU130" i="37" s="1"/>
  <c r="BT130" i="37"/>
  <c r="ET130" i="37" s="1"/>
  <c r="BS130" i="37"/>
  <c r="ES130" i="37" s="1"/>
  <c r="BR130" i="37"/>
  <c r="ER130" i="37" s="1"/>
  <c r="CC129" i="37"/>
  <c r="FC129" i="37" s="1"/>
  <c r="CB129" i="37"/>
  <c r="FB129" i="37" s="1"/>
  <c r="CA129" i="37"/>
  <c r="FA129" i="37" s="1"/>
  <c r="BZ129" i="37"/>
  <c r="EZ129" i="37" s="1"/>
  <c r="BY129" i="37"/>
  <c r="EY129" i="37" s="1"/>
  <c r="BX129" i="37"/>
  <c r="EX129" i="37" s="1"/>
  <c r="BW129" i="37"/>
  <c r="EW129" i="37" s="1"/>
  <c r="BV129" i="37"/>
  <c r="EV129" i="37" s="1"/>
  <c r="BU129" i="37"/>
  <c r="EU129" i="37" s="1"/>
  <c r="BT129" i="37"/>
  <c r="ET129" i="37" s="1"/>
  <c r="BS129" i="37"/>
  <c r="ES129" i="37" s="1"/>
  <c r="BR129" i="37"/>
  <c r="ER129" i="37" s="1"/>
  <c r="CC128" i="37"/>
  <c r="FC128" i="37" s="1"/>
  <c r="CB128" i="37"/>
  <c r="FB128" i="37" s="1"/>
  <c r="CA128" i="37"/>
  <c r="FA128" i="37" s="1"/>
  <c r="BZ128" i="37"/>
  <c r="EZ128" i="37" s="1"/>
  <c r="BY128" i="37"/>
  <c r="EY128" i="37" s="1"/>
  <c r="BX128" i="37"/>
  <c r="EX128" i="37" s="1"/>
  <c r="BW128" i="37"/>
  <c r="EW128" i="37" s="1"/>
  <c r="BV128" i="37"/>
  <c r="EV128" i="37" s="1"/>
  <c r="BU128" i="37"/>
  <c r="EU128" i="37" s="1"/>
  <c r="BT128" i="37"/>
  <c r="ET128" i="37" s="1"/>
  <c r="BS128" i="37"/>
  <c r="ES128" i="37" s="1"/>
  <c r="BR128" i="37"/>
  <c r="ER128" i="37" s="1"/>
  <c r="CC127" i="37"/>
  <c r="FC127" i="37" s="1"/>
  <c r="CB127" i="37"/>
  <c r="FB127" i="37" s="1"/>
  <c r="CA127" i="37"/>
  <c r="FA127" i="37" s="1"/>
  <c r="BZ127" i="37"/>
  <c r="EZ127" i="37" s="1"/>
  <c r="BY127" i="37"/>
  <c r="EY127" i="37" s="1"/>
  <c r="BX127" i="37"/>
  <c r="EX127" i="37" s="1"/>
  <c r="BW127" i="37"/>
  <c r="EW127" i="37" s="1"/>
  <c r="BV127" i="37"/>
  <c r="EV127" i="37" s="1"/>
  <c r="BU127" i="37"/>
  <c r="EU127" i="37" s="1"/>
  <c r="BT127" i="37"/>
  <c r="ET127" i="37" s="1"/>
  <c r="BS127" i="37"/>
  <c r="ES127" i="37" s="1"/>
  <c r="BR127" i="37"/>
  <c r="ER127" i="37" s="1"/>
  <c r="CC126" i="37"/>
  <c r="FC126" i="37" s="1"/>
  <c r="CB126" i="37"/>
  <c r="FB126" i="37" s="1"/>
  <c r="CA126" i="37"/>
  <c r="FA126" i="37" s="1"/>
  <c r="BZ126" i="37"/>
  <c r="EZ126" i="37" s="1"/>
  <c r="BY126" i="37"/>
  <c r="EY126" i="37" s="1"/>
  <c r="BX126" i="37"/>
  <c r="EX126" i="37" s="1"/>
  <c r="BW126" i="37"/>
  <c r="EW126" i="37" s="1"/>
  <c r="BV126" i="37"/>
  <c r="EV126" i="37" s="1"/>
  <c r="BU126" i="37"/>
  <c r="EU126" i="37" s="1"/>
  <c r="BT126" i="37"/>
  <c r="ET126" i="37" s="1"/>
  <c r="BS126" i="37"/>
  <c r="ES126" i="37" s="1"/>
  <c r="BR126" i="37"/>
  <c r="ER126" i="37" s="1"/>
  <c r="CC125" i="37"/>
  <c r="FC125" i="37" s="1"/>
  <c r="CB125" i="37"/>
  <c r="FB125" i="37" s="1"/>
  <c r="CA125" i="37"/>
  <c r="FA125" i="37" s="1"/>
  <c r="BZ125" i="37"/>
  <c r="EZ125" i="37" s="1"/>
  <c r="BY125" i="37"/>
  <c r="EY125" i="37" s="1"/>
  <c r="BX125" i="37"/>
  <c r="EX125" i="37" s="1"/>
  <c r="BW125" i="37"/>
  <c r="EW125" i="37" s="1"/>
  <c r="BV125" i="37"/>
  <c r="EV125" i="37" s="1"/>
  <c r="BU125" i="37"/>
  <c r="EU125" i="37" s="1"/>
  <c r="BT125" i="37"/>
  <c r="ET125" i="37" s="1"/>
  <c r="BS125" i="37"/>
  <c r="ES125" i="37" s="1"/>
  <c r="BR125" i="37"/>
  <c r="ER125" i="37" s="1"/>
  <c r="CC124" i="37"/>
  <c r="FC124" i="37" s="1"/>
  <c r="CB124" i="37"/>
  <c r="FB124" i="37" s="1"/>
  <c r="CA124" i="37"/>
  <c r="FA124" i="37" s="1"/>
  <c r="BZ124" i="37"/>
  <c r="EZ124" i="37" s="1"/>
  <c r="BY124" i="37"/>
  <c r="EY124" i="37" s="1"/>
  <c r="BX124" i="37"/>
  <c r="EX124" i="37" s="1"/>
  <c r="BW124" i="37"/>
  <c r="EW124" i="37" s="1"/>
  <c r="BV124" i="37"/>
  <c r="EV124" i="37" s="1"/>
  <c r="BU124" i="37"/>
  <c r="EU124" i="37" s="1"/>
  <c r="BT124" i="37"/>
  <c r="ET124" i="37" s="1"/>
  <c r="BS124" i="37"/>
  <c r="ES124" i="37" s="1"/>
  <c r="BR124" i="37"/>
  <c r="ER124" i="37" s="1"/>
  <c r="CC123" i="37"/>
  <c r="FC123" i="37" s="1"/>
  <c r="CB123" i="37"/>
  <c r="FB123" i="37" s="1"/>
  <c r="CA123" i="37"/>
  <c r="FA123" i="37" s="1"/>
  <c r="BZ123" i="37"/>
  <c r="EZ123" i="37" s="1"/>
  <c r="BY123" i="37"/>
  <c r="EY123" i="37" s="1"/>
  <c r="BX123" i="37"/>
  <c r="EX123" i="37" s="1"/>
  <c r="BW123" i="37"/>
  <c r="EW123" i="37" s="1"/>
  <c r="BV123" i="37"/>
  <c r="EV123" i="37" s="1"/>
  <c r="BU123" i="37"/>
  <c r="EU123" i="37" s="1"/>
  <c r="BT123" i="37"/>
  <c r="ET123" i="37" s="1"/>
  <c r="BS123" i="37"/>
  <c r="ES123" i="37" s="1"/>
  <c r="BR123" i="37"/>
  <c r="ER123" i="37" s="1"/>
  <c r="CC122" i="37"/>
  <c r="FC122" i="37" s="1"/>
  <c r="CB122" i="37"/>
  <c r="FB122" i="37" s="1"/>
  <c r="CA122" i="37"/>
  <c r="FA122" i="37" s="1"/>
  <c r="BZ122" i="37"/>
  <c r="EZ122" i="37" s="1"/>
  <c r="BY122" i="37"/>
  <c r="EY122" i="37" s="1"/>
  <c r="BX122" i="37"/>
  <c r="EX122" i="37" s="1"/>
  <c r="BW122" i="37"/>
  <c r="EW122" i="37" s="1"/>
  <c r="BV122" i="37"/>
  <c r="EV122" i="37" s="1"/>
  <c r="BU122" i="37"/>
  <c r="EU122" i="37" s="1"/>
  <c r="BT122" i="37"/>
  <c r="ET122" i="37" s="1"/>
  <c r="BS122" i="37"/>
  <c r="ES122" i="37" s="1"/>
  <c r="BR122" i="37"/>
  <c r="ER122" i="37" s="1"/>
  <c r="CC121" i="37"/>
  <c r="FC121" i="37" s="1"/>
  <c r="CB121" i="37"/>
  <c r="FB121" i="37" s="1"/>
  <c r="CA121" i="37"/>
  <c r="FA121" i="37" s="1"/>
  <c r="BZ121" i="37"/>
  <c r="EZ121" i="37" s="1"/>
  <c r="BY121" i="37"/>
  <c r="EY121" i="37" s="1"/>
  <c r="BX121" i="37"/>
  <c r="EX121" i="37" s="1"/>
  <c r="BW121" i="37"/>
  <c r="EW121" i="37" s="1"/>
  <c r="BV121" i="37"/>
  <c r="EV121" i="37" s="1"/>
  <c r="BU121" i="37"/>
  <c r="EU121" i="37" s="1"/>
  <c r="BT121" i="37"/>
  <c r="ET121" i="37" s="1"/>
  <c r="BS121" i="37"/>
  <c r="ES121" i="37" s="1"/>
  <c r="BR121" i="37"/>
  <c r="ER121" i="37" s="1"/>
  <c r="CC120" i="37"/>
  <c r="FC120" i="37" s="1"/>
  <c r="CB120" i="37"/>
  <c r="FB120" i="37" s="1"/>
  <c r="CA120" i="37"/>
  <c r="FA120" i="37" s="1"/>
  <c r="BZ120" i="37"/>
  <c r="EZ120" i="37" s="1"/>
  <c r="BY120" i="37"/>
  <c r="EY120" i="37" s="1"/>
  <c r="BX120" i="37"/>
  <c r="EX120" i="37" s="1"/>
  <c r="BW120" i="37"/>
  <c r="EW120" i="37" s="1"/>
  <c r="BV120" i="37"/>
  <c r="EV120" i="37" s="1"/>
  <c r="BU120" i="37"/>
  <c r="EU120" i="37" s="1"/>
  <c r="BT120" i="37"/>
  <c r="ET120" i="37" s="1"/>
  <c r="BS120" i="37"/>
  <c r="ES120" i="37" s="1"/>
  <c r="BR120" i="37"/>
  <c r="ER120" i="37" s="1"/>
  <c r="CC119" i="37"/>
  <c r="FC119" i="37" s="1"/>
  <c r="CB119" i="37"/>
  <c r="FB119" i="37" s="1"/>
  <c r="CA119" i="37"/>
  <c r="FA119" i="37" s="1"/>
  <c r="BZ119" i="37"/>
  <c r="EZ119" i="37" s="1"/>
  <c r="BY119" i="37"/>
  <c r="EY119" i="37" s="1"/>
  <c r="BX119" i="37"/>
  <c r="EX119" i="37" s="1"/>
  <c r="BW119" i="37"/>
  <c r="EW119" i="37" s="1"/>
  <c r="BV119" i="37"/>
  <c r="EV119" i="37" s="1"/>
  <c r="BU119" i="37"/>
  <c r="EU119" i="37" s="1"/>
  <c r="BT119" i="37"/>
  <c r="ET119" i="37" s="1"/>
  <c r="BS119" i="37"/>
  <c r="ES119" i="37" s="1"/>
  <c r="BR119" i="37"/>
  <c r="ER119" i="37" s="1"/>
  <c r="CC118" i="37"/>
  <c r="FC118" i="37" s="1"/>
  <c r="CB118" i="37"/>
  <c r="FB118" i="37" s="1"/>
  <c r="CA118" i="37"/>
  <c r="FA118" i="37" s="1"/>
  <c r="BZ118" i="37"/>
  <c r="EZ118" i="37" s="1"/>
  <c r="BY118" i="37"/>
  <c r="EY118" i="37" s="1"/>
  <c r="BX118" i="37"/>
  <c r="EX118" i="37" s="1"/>
  <c r="BW118" i="37"/>
  <c r="EW118" i="37" s="1"/>
  <c r="BV118" i="37"/>
  <c r="EV118" i="37" s="1"/>
  <c r="BU118" i="37"/>
  <c r="EU118" i="37" s="1"/>
  <c r="BT118" i="37"/>
  <c r="ET118" i="37" s="1"/>
  <c r="BS118" i="37"/>
  <c r="ES118" i="37" s="1"/>
  <c r="BR118" i="37"/>
  <c r="ER118" i="37" s="1"/>
  <c r="CC117" i="37"/>
  <c r="FC117" i="37" s="1"/>
  <c r="CB117" i="37"/>
  <c r="FB117" i="37" s="1"/>
  <c r="CA117" i="37"/>
  <c r="FA117" i="37" s="1"/>
  <c r="BZ117" i="37"/>
  <c r="EZ117" i="37" s="1"/>
  <c r="BY117" i="37"/>
  <c r="EY117" i="37" s="1"/>
  <c r="BX117" i="37"/>
  <c r="EX117" i="37" s="1"/>
  <c r="BW117" i="37"/>
  <c r="EW117" i="37" s="1"/>
  <c r="BV117" i="37"/>
  <c r="EV117" i="37" s="1"/>
  <c r="BU117" i="37"/>
  <c r="EU117" i="37" s="1"/>
  <c r="BT117" i="37"/>
  <c r="ET117" i="37" s="1"/>
  <c r="BS117" i="37"/>
  <c r="ES117" i="37" s="1"/>
  <c r="BR117" i="37"/>
  <c r="ER117" i="37" s="1"/>
  <c r="CC116" i="37"/>
  <c r="FC116" i="37" s="1"/>
  <c r="CB116" i="37"/>
  <c r="FB116" i="37" s="1"/>
  <c r="CA116" i="37"/>
  <c r="FA116" i="37" s="1"/>
  <c r="BZ116" i="37"/>
  <c r="EZ116" i="37" s="1"/>
  <c r="BY116" i="37"/>
  <c r="EY116" i="37" s="1"/>
  <c r="BX116" i="37"/>
  <c r="EX116" i="37" s="1"/>
  <c r="BW116" i="37"/>
  <c r="EW116" i="37" s="1"/>
  <c r="BV116" i="37"/>
  <c r="EV116" i="37" s="1"/>
  <c r="BU116" i="37"/>
  <c r="EU116" i="37" s="1"/>
  <c r="BT116" i="37"/>
  <c r="ET116" i="37" s="1"/>
  <c r="BS116" i="37"/>
  <c r="ES116" i="37" s="1"/>
  <c r="BR116" i="37"/>
  <c r="ER116" i="37" s="1"/>
  <c r="CC115" i="37"/>
  <c r="FC115" i="37" s="1"/>
  <c r="CB115" i="37"/>
  <c r="FB115" i="37" s="1"/>
  <c r="CA115" i="37"/>
  <c r="FA115" i="37" s="1"/>
  <c r="BZ115" i="37"/>
  <c r="EZ115" i="37" s="1"/>
  <c r="BY115" i="37"/>
  <c r="EY115" i="37" s="1"/>
  <c r="BX115" i="37"/>
  <c r="EX115" i="37" s="1"/>
  <c r="BW115" i="37"/>
  <c r="EW115" i="37" s="1"/>
  <c r="BV115" i="37"/>
  <c r="EV115" i="37" s="1"/>
  <c r="BU115" i="37"/>
  <c r="EU115" i="37" s="1"/>
  <c r="BT115" i="37"/>
  <c r="ET115" i="37" s="1"/>
  <c r="BS115" i="37"/>
  <c r="ES115" i="37" s="1"/>
  <c r="BR115" i="37"/>
  <c r="ER115" i="37" s="1"/>
  <c r="CC114" i="37"/>
  <c r="FC114" i="37" s="1"/>
  <c r="CB114" i="37"/>
  <c r="FB114" i="37" s="1"/>
  <c r="CA114" i="37"/>
  <c r="FA114" i="37" s="1"/>
  <c r="BZ114" i="37"/>
  <c r="EZ114" i="37" s="1"/>
  <c r="BY114" i="37"/>
  <c r="EY114" i="37" s="1"/>
  <c r="BX114" i="37"/>
  <c r="EX114" i="37" s="1"/>
  <c r="BW114" i="37"/>
  <c r="EW114" i="37" s="1"/>
  <c r="BV114" i="37"/>
  <c r="EV114" i="37" s="1"/>
  <c r="BU114" i="37"/>
  <c r="EU114" i="37" s="1"/>
  <c r="BT114" i="37"/>
  <c r="ET114" i="37" s="1"/>
  <c r="BS114" i="37"/>
  <c r="ES114" i="37" s="1"/>
  <c r="BR114" i="37"/>
  <c r="ER114" i="37" s="1"/>
  <c r="CC113" i="37"/>
  <c r="FC113" i="37" s="1"/>
  <c r="CB113" i="37"/>
  <c r="FB113" i="37" s="1"/>
  <c r="CA113" i="37"/>
  <c r="FA113" i="37" s="1"/>
  <c r="BZ113" i="37"/>
  <c r="EZ113" i="37" s="1"/>
  <c r="BY113" i="37"/>
  <c r="EY113" i="37" s="1"/>
  <c r="BX113" i="37"/>
  <c r="EX113" i="37" s="1"/>
  <c r="BW113" i="37"/>
  <c r="EW113" i="37" s="1"/>
  <c r="BV113" i="37"/>
  <c r="EV113" i="37" s="1"/>
  <c r="BU113" i="37"/>
  <c r="EU113" i="37" s="1"/>
  <c r="BT113" i="37"/>
  <c r="ET113" i="37" s="1"/>
  <c r="BS113" i="37"/>
  <c r="ES113" i="37" s="1"/>
  <c r="BR113" i="37"/>
  <c r="ER113" i="37" s="1"/>
  <c r="CC112" i="37"/>
  <c r="FC112" i="37" s="1"/>
  <c r="CB112" i="37"/>
  <c r="FB112" i="37" s="1"/>
  <c r="CA112" i="37"/>
  <c r="FA112" i="37" s="1"/>
  <c r="BZ112" i="37"/>
  <c r="EZ112" i="37" s="1"/>
  <c r="BY112" i="37"/>
  <c r="EY112" i="37" s="1"/>
  <c r="BX112" i="37"/>
  <c r="EX112" i="37" s="1"/>
  <c r="BW112" i="37"/>
  <c r="EW112" i="37" s="1"/>
  <c r="BV112" i="37"/>
  <c r="EV112" i="37" s="1"/>
  <c r="BU112" i="37"/>
  <c r="EU112" i="37" s="1"/>
  <c r="BT112" i="37"/>
  <c r="ET112" i="37" s="1"/>
  <c r="BS112" i="37"/>
  <c r="ES112" i="37" s="1"/>
  <c r="BR112" i="37"/>
  <c r="ER112" i="37" s="1"/>
  <c r="CC111" i="37"/>
  <c r="FC111" i="37" s="1"/>
  <c r="CB111" i="37"/>
  <c r="FB111" i="37" s="1"/>
  <c r="CA111" i="37"/>
  <c r="FA111" i="37" s="1"/>
  <c r="BZ111" i="37"/>
  <c r="EZ111" i="37" s="1"/>
  <c r="BY111" i="37"/>
  <c r="EY111" i="37" s="1"/>
  <c r="BX111" i="37"/>
  <c r="EX111" i="37" s="1"/>
  <c r="BW111" i="37"/>
  <c r="EW111" i="37" s="1"/>
  <c r="BV111" i="37"/>
  <c r="EV111" i="37" s="1"/>
  <c r="BU111" i="37"/>
  <c r="EU111" i="37" s="1"/>
  <c r="BT111" i="37"/>
  <c r="ET111" i="37" s="1"/>
  <c r="BS111" i="37"/>
  <c r="ES111" i="37" s="1"/>
  <c r="BR111" i="37"/>
  <c r="ER111" i="37" s="1"/>
  <c r="CC110" i="37"/>
  <c r="FC110" i="37" s="1"/>
  <c r="CB110" i="37"/>
  <c r="FB110" i="37" s="1"/>
  <c r="CA110" i="37"/>
  <c r="FA110" i="37" s="1"/>
  <c r="BZ110" i="37"/>
  <c r="EZ110" i="37" s="1"/>
  <c r="BY110" i="37"/>
  <c r="EY110" i="37" s="1"/>
  <c r="BX110" i="37"/>
  <c r="EX110" i="37" s="1"/>
  <c r="BW110" i="37"/>
  <c r="EW110" i="37" s="1"/>
  <c r="BV110" i="37"/>
  <c r="EV110" i="37" s="1"/>
  <c r="BU110" i="37"/>
  <c r="EU110" i="37" s="1"/>
  <c r="BT110" i="37"/>
  <c r="ET110" i="37" s="1"/>
  <c r="BS110" i="37"/>
  <c r="ES110" i="37" s="1"/>
  <c r="BR110" i="37"/>
  <c r="ER110" i="37" s="1"/>
  <c r="CC109" i="37"/>
  <c r="FC109" i="37" s="1"/>
  <c r="CB109" i="37"/>
  <c r="FB109" i="37" s="1"/>
  <c r="CA109" i="37"/>
  <c r="FA109" i="37" s="1"/>
  <c r="BZ109" i="37"/>
  <c r="EZ109" i="37" s="1"/>
  <c r="BY109" i="37"/>
  <c r="EY109" i="37" s="1"/>
  <c r="BX109" i="37"/>
  <c r="EX109" i="37" s="1"/>
  <c r="BW109" i="37"/>
  <c r="EW109" i="37" s="1"/>
  <c r="BV109" i="37"/>
  <c r="EV109" i="37" s="1"/>
  <c r="BU109" i="37"/>
  <c r="EU109" i="37" s="1"/>
  <c r="BT109" i="37"/>
  <c r="ET109" i="37" s="1"/>
  <c r="BS109" i="37"/>
  <c r="ES109" i="37" s="1"/>
  <c r="BR109" i="37"/>
  <c r="ER109" i="37" s="1"/>
  <c r="CC108" i="37"/>
  <c r="FC108" i="37" s="1"/>
  <c r="CB108" i="37"/>
  <c r="FB108" i="37" s="1"/>
  <c r="CA108" i="37"/>
  <c r="FA108" i="37" s="1"/>
  <c r="BZ108" i="37"/>
  <c r="EZ108" i="37" s="1"/>
  <c r="BY108" i="37"/>
  <c r="EY108" i="37" s="1"/>
  <c r="BX108" i="37"/>
  <c r="EX108" i="37" s="1"/>
  <c r="BW108" i="37"/>
  <c r="EW108" i="37" s="1"/>
  <c r="BV108" i="37"/>
  <c r="EV108" i="37" s="1"/>
  <c r="BU108" i="37"/>
  <c r="EU108" i="37" s="1"/>
  <c r="BT108" i="37"/>
  <c r="ET108" i="37" s="1"/>
  <c r="BS108" i="37"/>
  <c r="ES108" i="37" s="1"/>
  <c r="BR108" i="37"/>
  <c r="ER108" i="37" s="1"/>
  <c r="CC107" i="37"/>
  <c r="FC107" i="37" s="1"/>
  <c r="CB107" i="37"/>
  <c r="FB107" i="37" s="1"/>
  <c r="CA107" i="37"/>
  <c r="FA107" i="37" s="1"/>
  <c r="BZ107" i="37"/>
  <c r="EZ107" i="37" s="1"/>
  <c r="BY107" i="37"/>
  <c r="EY107" i="37" s="1"/>
  <c r="BX107" i="37"/>
  <c r="EX107" i="37" s="1"/>
  <c r="BW107" i="37"/>
  <c r="EW107" i="37" s="1"/>
  <c r="BV107" i="37"/>
  <c r="EV107" i="37" s="1"/>
  <c r="BU107" i="37"/>
  <c r="EU107" i="37" s="1"/>
  <c r="BT107" i="37"/>
  <c r="ET107" i="37" s="1"/>
  <c r="BS107" i="37"/>
  <c r="ES107" i="37" s="1"/>
  <c r="BR107" i="37"/>
  <c r="ER107" i="37" s="1"/>
  <c r="CC106" i="37"/>
  <c r="FC106" i="37" s="1"/>
  <c r="CB106" i="37"/>
  <c r="FB106" i="37" s="1"/>
  <c r="CA106" i="37"/>
  <c r="FA106" i="37" s="1"/>
  <c r="BZ106" i="37"/>
  <c r="EZ106" i="37" s="1"/>
  <c r="BY106" i="37"/>
  <c r="EY106" i="37" s="1"/>
  <c r="BX106" i="37"/>
  <c r="EX106" i="37" s="1"/>
  <c r="BW106" i="37"/>
  <c r="EW106" i="37" s="1"/>
  <c r="BV106" i="37"/>
  <c r="EV106" i="37" s="1"/>
  <c r="BU106" i="37"/>
  <c r="EU106" i="37" s="1"/>
  <c r="BT106" i="37"/>
  <c r="ET106" i="37" s="1"/>
  <c r="BS106" i="37"/>
  <c r="ES106" i="37" s="1"/>
  <c r="BR106" i="37"/>
  <c r="ER106" i="37" s="1"/>
  <c r="CC105" i="37"/>
  <c r="FC105" i="37" s="1"/>
  <c r="CB105" i="37"/>
  <c r="FB105" i="37" s="1"/>
  <c r="CA105" i="37"/>
  <c r="FA105" i="37" s="1"/>
  <c r="BZ105" i="37"/>
  <c r="EZ105" i="37" s="1"/>
  <c r="BY105" i="37"/>
  <c r="EY105" i="37" s="1"/>
  <c r="BX105" i="37"/>
  <c r="EX105" i="37" s="1"/>
  <c r="BW105" i="37"/>
  <c r="EW105" i="37" s="1"/>
  <c r="BV105" i="37"/>
  <c r="EV105" i="37" s="1"/>
  <c r="BU105" i="37"/>
  <c r="EU105" i="37" s="1"/>
  <c r="BT105" i="37"/>
  <c r="ET105" i="37" s="1"/>
  <c r="BS105" i="37"/>
  <c r="ES105" i="37" s="1"/>
  <c r="BR105" i="37"/>
  <c r="ER105" i="37" s="1"/>
  <c r="CC104" i="37"/>
  <c r="FC104" i="37" s="1"/>
  <c r="CB104" i="37"/>
  <c r="FB104" i="37" s="1"/>
  <c r="CA104" i="37"/>
  <c r="FA104" i="37" s="1"/>
  <c r="BZ104" i="37"/>
  <c r="EZ104" i="37" s="1"/>
  <c r="BY104" i="37"/>
  <c r="EY104" i="37" s="1"/>
  <c r="BX104" i="37"/>
  <c r="EX104" i="37" s="1"/>
  <c r="BW104" i="37"/>
  <c r="EW104" i="37" s="1"/>
  <c r="BV104" i="37"/>
  <c r="EV104" i="37" s="1"/>
  <c r="BU104" i="37"/>
  <c r="EU104" i="37" s="1"/>
  <c r="BT104" i="37"/>
  <c r="ET104" i="37" s="1"/>
  <c r="BS104" i="37"/>
  <c r="ES104" i="37" s="1"/>
  <c r="BR104" i="37"/>
  <c r="ER104" i="37" s="1"/>
  <c r="CC103" i="37"/>
  <c r="FC103" i="37" s="1"/>
  <c r="CB103" i="37"/>
  <c r="FB103" i="37" s="1"/>
  <c r="CA103" i="37"/>
  <c r="FA103" i="37" s="1"/>
  <c r="BZ103" i="37"/>
  <c r="EZ103" i="37" s="1"/>
  <c r="BY103" i="37"/>
  <c r="EY103" i="37" s="1"/>
  <c r="BX103" i="37"/>
  <c r="EX103" i="37" s="1"/>
  <c r="BW103" i="37"/>
  <c r="EW103" i="37" s="1"/>
  <c r="BV103" i="37"/>
  <c r="EV103" i="37" s="1"/>
  <c r="BU103" i="37"/>
  <c r="EU103" i="37" s="1"/>
  <c r="BT103" i="37"/>
  <c r="ET103" i="37" s="1"/>
  <c r="BS103" i="37"/>
  <c r="ES103" i="37" s="1"/>
  <c r="BR103" i="37"/>
  <c r="ER103" i="37" s="1"/>
  <c r="CC102" i="37"/>
  <c r="FC102" i="37" s="1"/>
  <c r="CB102" i="37"/>
  <c r="FB102" i="37" s="1"/>
  <c r="CA102" i="37"/>
  <c r="FA102" i="37" s="1"/>
  <c r="BZ102" i="37"/>
  <c r="EZ102" i="37" s="1"/>
  <c r="BY102" i="37"/>
  <c r="EY102" i="37" s="1"/>
  <c r="BX102" i="37"/>
  <c r="EX102" i="37" s="1"/>
  <c r="BW102" i="37"/>
  <c r="EW102" i="37" s="1"/>
  <c r="BV102" i="37"/>
  <c r="EV102" i="37" s="1"/>
  <c r="BU102" i="37"/>
  <c r="EU102" i="37" s="1"/>
  <c r="BT102" i="37"/>
  <c r="ET102" i="37" s="1"/>
  <c r="BS102" i="37"/>
  <c r="ES102" i="37" s="1"/>
  <c r="BR102" i="37"/>
  <c r="ER102" i="37" s="1"/>
  <c r="CC101" i="37"/>
  <c r="FC101" i="37" s="1"/>
  <c r="CB101" i="37"/>
  <c r="FB101" i="37" s="1"/>
  <c r="CA101" i="37"/>
  <c r="FA101" i="37" s="1"/>
  <c r="BZ101" i="37"/>
  <c r="EZ101" i="37" s="1"/>
  <c r="BY101" i="37"/>
  <c r="EY101" i="37" s="1"/>
  <c r="BX101" i="37"/>
  <c r="EX101" i="37" s="1"/>
  <c r="BW101" i="37"/>
  <c r="EW101" i="37" s="1"/>
  <c r="BV101" i="37"/>
  <c r="EV101" i="37" s="1"/>
  <c r="BU101" i="37"/>
  <c r="EU101" i="37" s="1"/>
  <c r="BT101" i="37"/>
  <c r="ET101" i="37" s="1"/>
  <c r="BS101" i="37"/>
  <c r="ES101" i="37" s="1"/>
  <c r="BR101" i="37"/>
  <c r="ER101" i="37" s="1"/>
  <c r="CC100" i="37"/>
  <c r="FC100" i="37" s="1"/>
  <c r="CB100" i="37"/>
  <c r="FB100" i="37" s="1"/>
  <c r="CA100" i="37"/>
  <c r="FA100" i="37" s="1"/>
  <c r="BZ100" i="37"/>
  <c r="EZ100" i="37" s="1"/>
  <c r="BY100" i="37"/>
  <c r="EY100" i="37" s="1"/>
  <c r="BX100" i="37"/>
  <c r="EX100" i="37" s="1"/>
  <c r="BW100" i="37"/>
  <c r="EW100" i="37" s="1"/>
  <c r="BV100" i="37"/>
  <c r="EV100" i="37" s="1"/>
  <c r="BU100" i="37"/>
  <c r="EU100" i="37" s="1"/>
  <c r="BT100" i="37"/>
  <c r="ET100" i="37" s="1"/>
  <c r="BS100" i="37"/>
  <c r="ES100" i="37" s="1"/>
  <c r="BR100" i="37"/>
  <c r="ER100" i="37" s="1"/>
  <c r="CC99" i="37"/>
  <c r="FC99" i="37" s="1"/>
  <c r="CB99" i="37"/>
  <c r="FB99" i="37" s="1"/>
  <c r="CA99" i="37"/>
  <c r="FA99" i="37" s="1"/>
  <c r="BZ99" i="37"/>
  <c r="EZ99" i="37" s="1"/>
  <c r="BY99" i="37"/>
  <c r="EY99" i="37" s="1"/>
  <c r="BX99" i="37"/>
  <c r="EX99" i="37" s="1"/>
  <c r="BW99" i="37"/>
  <c r="EW99" i="37" s="1"/>
  <c r="BV99" i="37"/>
  <c r="EV99" i="37" s="1"/>
  <c r="BU99" i="37"/>
  <c r="EU99" i="37" s="1"/>
  <c r="BT99" i="37"/>
  <c r="ET99" i="37" s="1"/>
  <c r="BS99" i="37"/>
  <c r="ES99" i="37" s="1"/>
  <c r="BR99" i="37"/>
  <c r="ER99" i="37" s="1"/>
  <c r="CC98" i="37"/>
  <c r="FC98" i="37" s="1"/>
  <c r="CB98" i="37"/>
  <c r="FB98" i="37" s="1"/>
  <c r="CA98" i="37"/>
  <c r="FA98" i="37" s="1"/>
  <c r="BZ98" i="37"/>
  <c r="EZ98" i="37" s="1"/>
  <c r="BY98" i="37"/>
  <c r="EY98" i="37" s="1"/>
  <c r="BX98" i="37"/>
  <c r="EX98" i="37" s="1"/>
  <c r="BW98" i="37"/>
  <c r="EW98" i="37" s="1"/>
  <c r="BV98" i="37"/>
  <c r="EV98" i="37" s="1"/>
  <c r="BU98" i="37"/>
  <c r="EU98" i="37" s="1"/>
  <c r="BT98" i="37"/>
  <c r="ET98" i="37" s="1"/>
  <c r="BS98" i="37"/>
  <c r="ES98" i="37" s="1"/>
  <c r="BR98" i="37"/>
  <c r="ER98" i="37" s="1"/>
  <c r="CC97" i="37"/>
  <c r="FC97" i="37" s="1"/>
  <c r="CB97" i="37"/>
  <c r="FB97" i="37" s="1"/>
  <c r="CA97" i="37"/>
  <c r="FA97" i="37" s="1"/>
  <c r="BZ97" i="37"/>
  <c r="EZ97" i="37" s="1"/>
  <c r="BY97" i="37"/>
  <c r="EY97" i="37" s="1"/>
  <c r="BX97" i="37"/>
  <c r="EX97" i="37" s="1"/>
  <c r="BW97" i="37"/>
  <c r="EW97" i="37" s="1"/>
  <c r="BV97" i="37"/>
  <c r="EV97" i="37" s="1"/>
  <c r="BU97" i="37"/>
  <c r="EU97" i="37" s="1"/>
  <c r="BT97" i="37"/>
  <c r="ET97" i="37" s="1"/>
  <c r="BS97" i="37"/>
  <c r="ES97" i="37" s="1"/>
  <c r="BR97" i="37"/>
  <c r="ER97" i="37" s="1"/>
  <c r="CC96" i="37"/>
  <c r="FC96" i="37" s="1"/>
  <c r="CB96" i="37"/>
  <c r="FB96" i="37" s="1"/>
  <c r="CA96" i="37"/>
  <c r="FA96" i="37" s="1"/>
  <c r="BZ96" i="37"/>
  <c r="EZ96" i="37" s="1"/>
  <c r="BY96" i="37"/>
  <c r="EY96" i="37" s="1"/>
  <c r="BX96" i="37"/>
  <c r="EX96" i="37" s="1"/>
  <c r="BW96" i="37"/>
  <c r="EW96" i="37" s="1"/>
  <c r="BV96" i="37"/>
  <c r="EV96" i="37" s="1"/>
  <c r="BU96" i="37"/>
  <c r="EU96" i="37" s="1"/>
  <c r="BT96" i="37"/>
  <c r="ET96" i="37" s="1"/>
  <c r="BS96" i="37"/>
  <c r="ES96" i="37" s="1"/>
  <c r="BR96" i="37"/>
  <c r="ER96" i="37" s="1"/>
  <c r="CC95" i="37"/>
  <c r="FC95" i="37" s="1"/>
  <c r="CB95" i="37"/>
  <c r="FB95" i="37" s="1"/>
  <c r="CA95" i="37"/>
  <c r="FA95" i="37" s="1"/>
  <c r="BZ95" i="37"/>
  <c r="EZ95" i="37" s="1"/>
  <c r="BY95" i="37"/>
  <c r="EY95" i="37" s="1"/>
  <c r="BX95" i="37"/>
  <c r="EX95" i="37" s="1"/>
  <c r="BW95" i="37"/>
  <c r="EW95" i="37" s="1"/>
  <c r="BV95" i="37"/>
  <c r="EV95" i="37" s="1"/>
  <c r="BU95" i="37"/>
  <c r="EU95" i="37" s="1"/>
  <c r="BT95" i="37"/>
  <c r="ET95" i="37" s="1"/>
  <c r="BS95" i="37"/>
  <c r="ES95" i="37" s="1"/>
  <c r="BR95" i="37"/>
  <c r="ER95" i="37" s="1"/>
  <c r="CC94" i="37"/>
  <c r="FC94" i="37" s="1"/>
  <c r="CB94" i="37"/>
  <c r="FB94" i="37" s="1"/>
  <c r="CA94" i="37"/>
  <c r="FA94" i="37" s="1"/>
  <c r="BZ94" i="37"/>
  <c r="EZ94" i="37" s="1"/>
  <c r="BY94" i="37"/>
  <c r="EY94" i="37" s="1"/>
  <c r="BX94" i="37"/>
  <c r="EX94" i="37" s="1"/>
  <c r="BW94" i="37"/>
  <c r="EW94" i="37" s="1"/>
  <c r="BV94" i="37"/>
  <c r="EV94" i="37" s="1"/>
  <c r="BU94" i="37"/>
  <c r="EU94" i="37" s="1"/>
  <c r="BT94" i="37"/>
  <c r="ET94" i="37" s="1"/>
  <c r="BS94" i="37"/>
  <c r="ES94" i="37" s="1"/>
  <c r="BR94" i="37"/>
  <c r="ER94" i="37" s="1"/>
  <c r="CC93" i="37"/>
  <c r="FC93" i="37" s="1"/>
  <c r="CB93" i="37"/>
  <c r="FB93" i="37" s="1"/>
  <c r="CA93" i="37"/>
  <c r="FA93" i="37" s="1"/>
  <c r="BZ93" i="37"/>
  <c r="EZ93" i="37" s="1"/>
  <c r="BY93" i="37"/>
  <c r="EY93" i="37" s="1"/>
  <c r="BX93" i="37"/>
  <c r="EX93" i="37" s="1"/>
  <c r="BW93" i="37"/>
  <c r="EW93" i="37" s="1"/>
  <c r="BV93" i="37"/>
  <c r="EV93" i="37" s="1"/>
  <c r="BU93" i="37"/>
  <c r="EU93" i="37" s="1"/>
  <c r="BT93" i="37"/>
  <c r="ET93" i="37" s="1"/>
  <c r="BS93" i="37"/>
  <c r="ES93" i="37" s="1"/>
  <c r="BR93" i="37"/>
  <c r="ER93" i="37" s="1"/>
  <c r="CC92" i="37"/>
  <c r="FC92" i="37" s="1"/>
  <c r="CB92" i="37"/>
  <c r="FB92" i="37" s="1"/>
  <c r="CA92" i="37"/>
  <c r="FA92" i="37" s="1"/>
  <c r="BZ92" i="37"/>
  <c r="EZ92" i="37" s="1"/>
  <c r="BY92" i="37"/>
  <c r="EY92" i="37" s="1"/>
  <c r="BX92" i="37"/>
  <c r="EX92" i="37" s="1"/>
  <c r="BW92" i="37"/>
  <c r="EW92" i="37" s="1"/>
  <c r="BV92" i="37"/>
  <c r="EV92" i="37" s="1"/>
  <c r="BU92" i="37"/>
  <c r="EU92" i="37" s="1"/>
  <c r="BT92" i="37"/>
  <c r="ET92" i="37" s="1"/>
  <c r="BS92" i="37"/>
  <c r="ES92" i="37" s="1"/>
  <c r="BR92" i="37"/>
  <c r="ER92" i="37" s="1"/>
  <c r="CC91" i="37"/>
  <c r="FC91" i="37" s="1"/>
  <c r="CB91" i="37"/>
  <c r="FB91" i="37" s="1"/>
  <c r="CA91" i="37"/>
  <c r="FA91" i="37" s="1"/>
  <c r="BZ91" i="37"/>
  <c r="EZ91" i="37" s="1"/>
  <c r="BY91" i="37"/>
  <c r="EY91" i="37" s="1"/>
  <c r="BX91" i="37"/>
  <c r="EX91" i="37" s="1"/>
  <c r="BW91" i="37"/>
  <c r="EW91" i="37" s="1"/>
  <c r="BV91" i="37"/>
  <c r="EV91" i="37" s="1"/>
  <c r="BU91" i="37"/>
  <c r="EU91" i="37" s="1"/>
  <c r="BT91" i="37"/>
  <c r="ET91" i="37" s="1"/>
  <c r="BS91" i="37"/>
  <c r="ES91" i="37" s="1"/>
  <c r="BR91" i="37"/>
  <c r="ER91" i="37" s="1"/>
  <c r="CC90" i="37"/>
  <c r="FC90" i="37" s="1"/>
  <c r="CB90" i="37"/>
  <c r="FB90" i="37" s="1"/>
  <c r="CA90" i="37"/>
  <c r="FA90" i="37" s="1"/>
  <c r="BZ90" i="37"/>
  <c r="EZ90" i="37" s="1"/>
  <c r="BY90" i="37"/>
  <c r="EY90" i="37" s="1"/>
  <c r="BX90" i="37"/>
  <c r="EX90" i="37" s="1"/>
  <c r="BW90" i="37"/>
  <c r="EW90" i="37" s="1"/>
  <c r="BV90" i="37"/>
  <c r="EV90" i="37" s="1"/>
  <c r="BU90" i="37"/>
  <c r="EU90" i="37" s="1"/>
  <c r="BT90" i="37"/>
  <c r="ET90" i="37" s="1"/>
  <c r="BS90" i="37"/>
  <c r="ES90" i="37" s="1"/>
  <c r="BR90" i="37"/>
  <c r="ER90" i="37" s="1"/>
  <c r="CC89" i="37"/>
  <c r="FC89" i="37" s="1"/>
  <c r="CB89" i="37"/>
  <c r="FB89" i="37" s="1"/>
  <c r="CA89" i="37"/>
  <c r="FA89" i="37" s="1"/>
  <c r="BZ89" i="37"/>
  <c r="EZ89" i="37" s="1"/>
  <c r="BY89" i="37"/>
  <c r="EY89" i="37" s="1"/>
  <c r="BX89" i="37"/>
  <c r="EX89" i="37" s="1"/>
  <c r="BW89" i="37"/>
  <c r="EW89" i="37" s="1"/>
  <c r="BV89" i="37"/>
  <c r="EV89" i="37" s="1"/>
  <c r="BU89" i="37"/>
  <c r="EU89" i="37" s="1"/>
  <c r="BT89" i="37"/>
  <c r="ET89" i="37" s="1"/>
  <c r="BS89" i="37"/>
  <c r="ES89" i="37" s="1"/>
  <c r="BR89" i="37"/>
  <c r="ER89" i="37" s="1"/>
  <c r="CC88" i="37"/>
  <c r="FC88" i="37" s="1"/>
  <c r="CB88" i="37"/>
  <c r="FB88" i="37" s="1"/>
  <c r="CA88" i="37"/>
  <c r="FA88" i="37" s="1"/>
  <c r="BZ88" i="37"/>
  <c r="EZ88" i="37" s="1"/>
  <c r="BY88" i="37"/>
  <c r="EY88" i="37" s="1"/>
  <c r="BX88" i="37"/>
  <c r="EX88" i="37" s="1"/>
  <c r="BW88" i="37"/>
  <c r="EW88" i="37" s="1"/>
  <c r="BV88" i="37"/>
  <c r="EV88" i="37" s="1"/>
  <c r="BU88" i="37"/>
  <c r="EU88" i="37" s="1"/>
  <c r="BT88" i="37"/>
  <c r="ET88" i="37" s="1"/>
  <c r="BS88" i="37"/>
  <c r="ES88" i="37" s="1"/>
  <c r="BR88" i="37"/>
  <c r="ER88" i="37" s="1"/>
  <c r="CC87" i="37"/>
  <c r="FC87" i="37" s="1"/>
  <c r="CB87" i="37"/>
  <c r="FB87" i="37" s="1"/>
  <c r="CA87" i="37"/>
  <c r="FA87" i="37" s="1"/>
  <c r="BZ87" i="37"/>
  <c r="EZ87" i="37" s="1"/>
  <c r="BY87" i="37"/>
  <c r="EY87" i="37" s="1"/>
  <c r="BX87" i="37"/>
  <c r="EX87" i="37" s="1"/>
  <c r="BW87" i="37"/>
  <c r="EW87" i="37" s="1"/>
  <c r="BV87" i="37"/>
  <c r="EV87" i="37" s="1"/>
  <c r="BU87" i="37"/>
  <c r="EU87" i="37" s="1"/>
  <c r="BT87" i="37"/>
  <c r="ET87" i="37" s="1"/>
  <c r="BS87" i="37"/>
  <c r="ES87" i="37" s="1"/>
  <c r="BR87" i="37"/>
  <c r="ER87" i="37" s="1"/>
  <c r="CC86" i="37"/>
  <c r="FC86" i="37" s="1"/>
  <c r="CB86" i="37"/>
  <c r="FB86" i="37" s="1"/>
  <c r="CA86" i="37"/>
  <c r="FA86" i="37" s="1"/>
  <c r="BZ86" i="37"/>
  <c r="EZ86" i="37" s="1"/>
  <c r="BY86" i="37"/>
  <c r="EY86" i="37" s="1"/>
  <c r="BX86" i="37"/>
  <c r="EX86" i="37" s="1"/>
  <c r="BW86" i="37"/>
  <c r="EW86" i="37" s="1"/>
  <c r="BV86" i="37"/>
  <c r="EV86" i="37" s="1"/>
  <c r="BU86" i="37"/>
  <c r="EU86" i="37" s="1"/>
  <c r="BT86" i="37"/>
  <c r="ET86" i="37" s="1"/>
  <c r="BS86" i="37"/>
  <c r="ES86" i="37" s="1"/>
  <c r="BR86" i="37"/>
  <c r="ER86" i="37" s="1"/>
  <c r="CC85" i="37"/>
  <c r="FC85" i="37" s="1"/>
  <c r="CB85" i="37"/>
  <c r="FB85" i="37" s="1"/>
  <c r="CA85" i="37"/>
  <c r="FA85" i="37" s="1"/>
  <c r="BZ85" i="37"/>
  <c r="EZ85" i="37" s="1"/>
  <c r="BY85" i="37"/>
  <c r="EY85" i="37" s="1"/>
  <c r="BX85" i="37"/>
  <c r="EX85" i="37" s="1"/>
  <c r="BW85" i="37"/>
  <c r="EW85" i="37" s="1"/>
  <c r="BV85" i="37"/>
  <c r="EV85" i="37" s="1"/>
  <c r="BU85" i="37"/>
  <c r="EU85" i="37" s="1"/>
  <c r="BT85" i="37"/>
  <c r="ET85" i="37" s="1"/>
  <c r="BS85" i="37"/>
  <c r="ES85" i="37" s="1"/>
  <c r="BR85" i="37"/>
  <c r="ER85" i="37" s="1"/>
  <c r="CC84" i="37"/>
  <c r="FC84" i="37" s="1"/>
  <c r="CB84" i="37"/>
  <c r="FB84" i="37" s="1"/>
  <c r="CA84" i="37"/>
  <c r="FA84" i="37" s="1"/>
  <c r="BZ84" i="37"/>
  <c r="EZ84" i="37" s="1"/>
  <c r="BY84" i="37"/>
  <c r="EY84" i="37" s="1"/>
  <c r="BX84" i="37"/>
  <c r="EX84" i="37" s="1"/>
  <c r="BW84" i="37"/>
  <c r="EW84" i="37" s="1"/>
  <c r="BV84" i="37"/>
  <c r="EV84" i="37" s="1"/>
  <c r="BU84" i="37"/>
  <c r="EU84" i="37" s="1"/>
  <c r="BT84" i="37"/>
  <c r="ET84" i="37" s="1"/>
  <c r="BS84" i="37"/>
  <c r="ES84" i="37" s="1"/>
  <c r="BR84" i="37"/>
  <c r="ER84" i="37" s="1"/>
  <c r="CC83" i="37"/>
  <c r="FC83" i="37" s="1"/>
  <c r="CB83" i="37"/>
  <c r="FB83" i="37" s="1"/>
  <c r="CA83" i="37"/>
  <c r="FA83" i="37" s="1"/>
  <c r="BZ83" i="37"/>
  <c r="EZ83" i="37" s="1"/>
  <c r="BY83" i="37"/>
  <c r="EY83" i="37" s="1"/>
  <c r="BX83" i="37"/>
  <c r="EX83" i="37" s="1"/>
  <c r="BW83" i="37"/>
  <c r="EW83" i="37" s="1"/>
  <c r="BV83" i="37"/>
  <c r="EV83" i="37" s="1"/>
  <c r="BU83" i="37"/>
  <c r="EU83" i="37" s="1"/>
  <c r="BT83" i="37"/>
  <c r="ET83" i="37" s="1"/>
  <c r="BS83" i="37"/>
  <c r="ES83" i="37" s="1"/>
  <c r="BR83" i="37"/>
  <c r="ER83" i="37" s="1"/>
  <c r="CC82" i="37"/>
  <c r="FC82" i="37" s="1"/>
  <c r="CB82" i="37"/>
  <c r="FB82" i="37" s="1"/>
  <c r="CA82" i="37"/>
  <c r="FA82" i="37" s="1"/>
  <c r="BZ82" i="37"/>
  <c r="EZ82" i="37" s="1"/>
  <c r="BY82" i="37"/>
  <c r="EY82" i="37" s="1"/>
  <c r="BX82" i="37"/>
  <c r="EX82" i="37" s="1"/>
  <c r="BW82" i="37"/>
  <c r="EW82" i="37" s="1"/>
  <c r="BV82" i="37"/>
  <c r="EV82" i="37" s="1"/>
  <c r="BU82" i="37"/>
  <c r="EU82" i="37" s="1"/>
  <c r="BT82" i="37"/>
  <c r="ET82" i="37" s="1"/>
  <c r="BS82" i="37"/>
  <c r="ES82" i="37" s="1"/>
  <c r="BR82" i="37"/>
  <c r="ER82" i="37" s="1"/>
  <c r="CC81" i="37"/>
  <c r="FC81" i="37" s="1"/>
  <c r="CB81" i="37"/>
  <c r="FB81" i="37" s="1"/>
  <c r="CA81" i="37"/>
  <c r="FA81" i="37" s="1"/>
  <c r="BZ81" i="37"/>
  <c r="EZ81" i="37" s="1"/>
  <c r="BY81" i="37"/>
  <c r="EY81" i="37" s="1"/>
  <c r="BX81" i="37"/>
  <c r="EX81" i="37" s="1"/>
  <c r="BW81" i="37"/>
  <c r="EW81" i="37" s="1"/>
  <c r="BV81" i="37"/>
  <c r="EV81" i="37" s="1"/>
  <c r="BU81" i="37"/>
  <c r="EU81" i="37" s="1"/>
  <c r="BT81" i="37"/>
  <c r="ET81" i="37" s="1"/>
  <c r="BS81" i="37"/>
  <c r="ES81" i="37" s="1"/>
  <c r="BR81" i="37"/>
  <c r="ER81" i="37" s="1"/>
  <c r="CC80" i="37"/>
  <c r="FC80" i="37" s="1"/>
  <c r="CB80" i="37"/>
  <c r="FB80" i="37" s="1"/>
  <c r="CA80" i="37"/>
  <c r="FA80" i="37" s="1"/>
  <c r="BZ80" i="37"/>
  <c r="EZ80" i="37" s="1"/>
  <c r="BY80" i="37"/>
  <c r="EY80" i="37" s="1"/>
  <c r="BX80" i="37"/>
  <c r="EX80" i="37" s="1"/>
  <c r="BW80" i="37"/>
  <c r="EW80" i="37" s="1"/>
  <c r="BV80" i="37"/>
  <c r="EV80" i="37" s="1"/>
  <c r="BU80" i="37"/>
  <c r="EU80" i="37" s="1"/>
  <c r="BT80" i="37"/>
  <c r="ET80" i="37" s="1"/>
  <c r="BS80" i="37"/>
  <c r="ES80" i="37" s="1"/>
  <c r="BR80" i="37"/>
  <c r="ER80" i="37" s="1"/>
  <c r="CC79" i="37"/>
  <c r="FC79" i="37" s="1"/>
  <c r="CB79" i="37"/>
  <c r="FB79" i="37" s="1"/>
  <c r="CA79" i="37"/>
  <c r="FA79" i="37" s="1"/>
  <c r="BZ79" i="37"/>
  <c r="EZ79" i="37" s="1"/>
  <c r="BY79" i="37"/>
  <c r="EY79" i="37" s="1"/>
  <c r="BX79" i="37"/>
  <c r="EX79" i="37" s="1"/>
  <c r="BW79" i="37"/>
  <c r="EW79" i="37" s="1"/>
  <c r="BV79" i="37"/>
  <c r="EV79" i="37" s="1"/>
  <c r="BU79" i="37"/>
  <c r="EU79" i="37" s="1"/>
  <c r="BT79" i="37"/>
  <c r="ET79" i="37" s="1"/>
  <c r="BS79" i="37"/>
  <c r="ES79" i="37" s="1"/>
  <c r="BR79" i="37"/>
  <c r="ER79" i="37" s="1"/>
  <c r="CC78" i="37"/>
  <c r="FC78" i="37" s="1"/>
  <c r="CB78" i="37"/>
  <c r="FB78" i="37" s="1"/>
  <c r="CA78" i="37"/>
  <c r="FA78" i="37" s="1"/>
  <c r="BZ78" i="37"/>
  <c r="EZ78" i="37" s="1"/>
  <c r="BY78" i="37"/>
  <c r="EY78" i="37" s="1"/>
  <c r="BX78" i="37"/>
  <c r="EX78" i="37" s="1"/>
  <c r="BW78" i="37"/>
  <c r="EW78" i="37" s="1"/>
  <c r="BV78" i="37"/>
  <c r="EV78" i="37" s="1"/>
  <c r="BU78" i="37"/>
  <c r="EU78" i="37" s="1"/>
  <c r="BT78" i="37"/>
  <c r="ET78" i="37" s="1"/>
  <c r="BS78" i="37"/>
  <c r="ES78" i="37" s="1"/>
  <c r="BR78" i="37"/>
  <c r="ER78" i="37" s="1"/>
  <c r="CC77" i="37"/>
  <c r="FC77" i="37" s="1"/>
  <c r="CB77" i="37"/>
  <c r="FB77" i="37" s="1"/>
  <c r="CA77" i="37"/>
  <c r="FA77" i="37" s="1"/>
  <c r="BZ77" i="37"/>
  <c r="EZ77" i="37" s="1"/>
  <c r="BY77" i="37"/>
  <c r="EY77" i="37" s="1"/>
  <c r="BX77" i="37"/>
  <c r="EX77" i="37" s="1"/>
  <c r="BW77" i="37"/>
  <c r="EW77" i="37" s="1"/>
  <c r="BV77" i="37"/>
  <c r="EV77" i="37" s="1"/>
  <c r="BU77" i="37"/>
  <c r="EU77" i="37" s="1"/>
  <c r="BT77" i="37"/>
  <c r="ET77" i="37" s="1"/>
  <c r="BS77" i="37"/>
  <c r="ES77" i="37" s="1"/>
  <c r="BR77" i="37"/>
  <c r="ER77" i="37" s="1"/>
  <c r="CC76" i="37"/>
  <c r="FC76" i="37" s="1"/>
  <c r="CB76" i="37"/>
  <c r="FB76" i="37" s="1"/>
  <c r="CA76" i="37"/>
  <c r="FA76" i="37" s="1"/>
  <c r="BZ76" i="37"/>
  <c r="EZ76" i="37" s="1"/>
  <c r="BY76" i="37"/>
  <c r="EY76" i="37" s="1"/>
  <c r="BX76" i="37"/>
  <c r="EX76" i="37" s="1"/>
  <c r="BW76" i="37"/>
  <c r="EW76" i="37" s="1"/>
  <c r="BV76" i="37"/>
  <c r="EV76" i="37" s="1"/>
  <c r="BU76" i="37"/>
  <c r="EU76" i="37" s="1"/>
  <c r="BT76" i="37"/>
  <c r="ET76" i="37" s="1"/>
  <c r="BS76" i="37"/>
  <c r="ES76" i="37" s="1"/>
  <c r="BR76" i="37"/>
  <c r="ER76" i="37" s="1"/>
  <c r="CC75" i="37"/>
  <c r="FC75" i="37" s="1"/>
  <c r="CB75" i="37"/>
  <c r="FB75" i="37" s="1"/>
  <c r="CA75" i="37"/>
  <c r="FA75" i="37" s="1"/>
  <c r="BZ75" i="37"/>
  <c r="EZ75" i="37" s="1"/>
  <c r="BY75" i="37"/>
  <c r="EY75" i="37" s="1"/>
  <c r="BX75" i="37"/>
  <c r="EX75" i="37" s="1"/>
  <c r="BW75" i="37"/>
  <c r="EW75" i="37" s="1"/>
  <c r="BV75" i="37"/>
  <c r="EV75" i="37" s="1"/>
  <c r="BU75" i="37"/>
  <c r="EU75" i="37" s="1"/>
  <c r="BT75" i="37"/>
  <c r="ET75" i="37" s="1"/>
  <c r="BS75" i="37"/>
  <c r="ES75" i="37" s="1"/>
  <c r="BR75" i="37"/>
  <c r="ER75" i="37" s="1"/>
  <c r="CC74" i="37"/>
  <c r="FC74" i="37" s="1"/>
  <c r="CB74" i="37"/>
  <c r="FB74" i="37" s="1"/>
  <c r="CA74" i="37"/>
  <c r="FA74" i="37" s="1"/>
  <c r="BZ74" i="37"/>
  <c r="EZ74" i="37" s="1"/>
  <c r="BY74" i="37"/>
  <c r="EY74" i="37" s="1"/>
  <c r="BX74" i="37"/>
  <c r="EX74" i="37" s="1"/>
  <c r="BW74" i="37"/>
  <c r="EW74" i="37" s="1"/>
  <c r="BV74" i="37"/>
  <c r="EV74" i="37" s="1"/>
  <c r="BU74" i="37"/>
  <c r="EU74" i="37" s="1"/>
  <c r="BT74" i="37"/>
  <c r="ET74" i="37" s="1"/>
  <c r="BS74" i="37"/>
  <c r="ES74" i="37" s="1"/>
  <c r="BR74" i="37"/>
  <c r="ER74" i="37" s="1"/>
  <c r="CC73" i="37"/>
  <c r="FC73" i="37" s="1"/>
  <c r="CB73" i="37"/>
  <c r="FB73" i="37" s="1"/>
  <c r="CA73" i="37"/>
  <c r="FA73" i="37" s="1"/>
  <c r="BZ73" i="37"/>
  <c r="EZ73" i="37" s="1"/>
  <c r="BY73" i="37"/>
  <c r="EY73" i="37" s="1"/>
  <c r="BX73" i="37"/>
  <c r="EX73" i="37" s="1"/>
  <c r="BW73" i="37"/>
  <c r="EW73" i="37" s="1"/>
  <c r="BV73" i="37"/>
  <c r="EV73" i="37" s="1"/>
  <c r="BU73" i="37"/>
  <c r="EU73" i="37" s="1"/>
  <c r="BT73" i="37"/>
  <c r="ET73" i="37" s="1"/>
  <c r="BS73" i="37"/>
  <c r="ES73" i="37" s="1"/>
  <c r="BR73" i="37"/>
  <c r="ER73" i="37" s="1"/>
  <c r="CC72" i="37"/>
  <c r="FC72" i="37" s="1"/>
  <c r="CB72" i="37"/>
  <c r="FB72" i="37" s="1"/>
  <c r="CA72" i="37"/>
  <c r="FA72" i="37" s="1"/>
  <c r="BZ72" i="37"/>
  <c r="EZ72" i="37" s="1"/>
  <c r="BY72" i="37"/>
  <c r="EY72" i="37" s="1"/>
  <c r="BX72" i="37"/>
  <c r="EX72" i="37" s="1"/>
  <c r="BW72" i="37"/>
  <c r="EW72" i="37" s="1"/>
  <c r="BV72" i="37"/>
  <c r="EV72" i="37" s="1"/>
  <c r="BU72" i="37"/>
  <c r="EU72" i="37" s="1"/>
  <c r="BT72" i="37"/>
  <c r="ET72" i="37" s="1"/>
  <c r="BS72" i="37"/>
  <c r="ES72" i="37" s="1"/>
  <c r="BR72" i="37"/>
  <c r="ER72" i="37" s="1"/>
  <c r="CC71" i="37"/>
  <c r="FC71" i="37" s="1"/>
  <c r="CB71" i="37"/>
  <c r="FB71" i="37" s="1"/>
  <c r="CA71" i="37"/>
  <c r="FA71" i="37" s="1"/>
  <c r="BZ71" i="37"/>
  <c r="EZ71" i="37" s="1"/>
  <c r="BY71" i="37"/>
  <c r="EY71" i="37" s="1"/>
  <c r="BX71" i="37"/>
  <c r="EX71" i="37" s="1"/>
  <c r="BW71" i="37"/>
  <c r="EW71" i="37" s="1"/>
  <c r="BV71" i="37"/>
  <c r="EV71" i="37" s="1"/>
  <c r="BU71" i="37"/>
  <c r="EU71" i="37" s="1"/>
  <c r="BT71" i="37"/>
  <c r="ET71" i="37" s="1"/>
  <c r="BS71" i="37"/>
  <c r="ES71" i="37" s="1"/>
  <c r="BR71" i="37"/>
  <c r="ER71" i="37" s="1"/>
  <c r="CC70" i="37"/>
  <c r="FC70" i="37" s="1"/>
  <c r="CB70" i="37"/>
  <c r="FB70" i="37" s="1"/>
  <c r="CA70" i="37"/>
  <c r="FA70" i="37" s="1"/>
  <c r="BZ70" i="37"/>
  <c r="EZ70" i="37" s="1"/>
  <c r="BY70" i="37"/>
  <c r="EY70" i="37" s="1"/>
  <c r="BX70" i="37"/>
  <c r="EX70" i="37" s="1"/>
  <c r="BW70" i="37"/>
  <c r="EW70" i="37" s="1"/>
  <c r="BV70" i="37"/>
  <c r="EV70" i="37" s="1"/>
  <c r="BU70" i="37"/>
  <c r="EU70" i="37" s="1"/>
  <c r="BT70" i="37"/>
  <c r="ET70" i="37" s="1"/>
  <c r="BS70" i="37"/>
  <c r="ES70" i="37" s="1"/>
  <c r="BR70" i="37"/>
  <c r="ER70" i="37" s="1"/>
  <c r="CC69" i="37"/>
  <c r="FC69" i="37" s="1"/>
  <c r="CB69" i="37"/>
  <c r="FB69" i="37" s="1"/>
  <c r="CA69" i="37"/>
  <c r="FA69" i="37" s="1"/>
  <c r="BZ69" i="37"/>
  <c r="EZ69" i="37" s="1"/>
  <c r="BY69" i="37"/>
  <c r="EY69" i="37" s="1"/>
  <c r="BX69" i="37"/>
  <c r="EX69" i="37" s="1"/>
  <c r="BW69" i="37"/>
  <c r="EW69" i="37" s="1"/>
  <c r="BV69" i="37"/>
  <c r="EV69" i="37" s="1"/>
  <c r="BU69" i="37"/>
  <c r="EU69" i="37" s="1"/>
  <c r="BT69" i="37"/>
  <c r="ET69" i="37" s="1"/>
  <c r="BS69" i="37"/>
  <c r="ES69" i="37" s="1"/>
  <c r="BR69" i="37"/>
  <c r="ER69" i="37" s="1"/>
  <c r="CC68" i="37"/>
  <c r="FC68" i="37" s="1"/>
  <c r="CB68" i="37"/>
  <c r="FB68" i="37" s="1"/>
  <c r="CA68" i="37"/>
  <c r="FA68" i="37" s="1"/>
  <c r="BZ68" i="37"/>
  <c r="EZ68" i="37" s="1"/>
  <c r="BY68" i="37"/>
  <c r="EY68" i="37" s="1"/>
  <c r="BX68" i="37"/>
  <c r="EX68" i="37" s="1"/>
  <c r="BW68" i="37"/>
  <c r="EW68" i="37" s="1"/>
  <c r="BV68" i="37"/>
  <c r="EV68" i="37" s="1"/>
  <c r="BU68" i="37"/>
  <c r="EU68" i="37" s="1"/>
  <c r="BT68" i="37"/>
  <c r="ET68" i="37" s="1"/>
  <c r="BS68" i="37"/>
  <c r="ES68" i="37" s="1"/>
  <c r="BR68" i="37"/>
  <c r="ER68" i="37" s="1"/>
  <c r="CC67" i="37"/>
  <c r="FC67" i="37" s="1"/>
  <c r="CB67" i="37"/>
  <c r="FB67" i="37" s="1"/>
  <c r="CA67" i="37"/>
  <c r="FA67" i="37" s="1"/>
  <c r="BZ67" i="37"/>
  <c r="EZ67" i="37" s="1"/>
  <c r="BY67" i="37"/>
  <c r="EY67" i="37" s="1"/>
  <c r="BX67" i="37"/>
  <c r="EX67" i="37" s="1"/>
  <c r="BW67" i="37"/>
  <c r="EW67" i="37" s="1"/>
  <c r="BV67" i="37"/>
  <c r="EV67" i="37" s="1"/>
  <c r="BU67" i="37"/>
  <c r="EU67" i="37" s="1"/>
  <c r="BT67" i="37"/>
  <c r="ET67" i="37" s="1"/>
  <c r="BS67" i="37"/>
  <c r="ES67" i="37" s="1"/>
  <c r="BR67" i="37"/>
  <c r="ER67" i="37" s="1"/>
  <c r="CC66" i="37"/>
  <c r="FC66" i="37" s="1"/>
  <c r="CB66" i="37"/>
  <c r="FB66" i="37" s="1"/>
  <c r="CA66" i="37"/>
  <c r="FA66" i="37" s="1"/>
  <c r="BZ66" i="37"/>
  <c r="EZ66" i="37" s="1"/>
  <c r="BY66" i="37"/>
  <c r="EY66" i="37" s="1"/>
  <c r="BX66" i="37"/>
  <c r="EX66" i="37" s="1"/>
  <c r="BW66" i="37"/>
  <c r="EW66" i="37" s="1"/>
  <c r="BV66" i="37"/>
  <c r="EV66" i="37" s="1"/>
  <c r="BU66" i="37"/>
  <c r="EU66" i="37" s="1"/>
  <c r="BT66" i="37"/>
  <c r="ET66" i="37" s="1"/>
  <c r="BS66" i="37"/>
  <c r="ES66" i="37" s="1"/>
  <c r="BR66" i="37"/>
  <c r="ER66" i="37" s="1"/>
  <c r="CC65" i="37"/>
  <c r="FC65" i="37" s="1"/>
  <c r="CB65" i="37"/>
  <c r="FB65" i="37" s="1"/>
  <c r="CA65" i="37"/>
  <c r="FA65" i="37" s="1"/>
  <c r="BZ65" i="37"/>
  <c r="EZ65" i="37" s="1"/>
  <c r="BY65" i="37"/>
  <c r="EY65" i="37" s="1"/>
  <c r="BX65" i="37"/>
  <c r="EX65" i="37" s="1"/>
  <c r="BW65" i="37"/>
  <c r="EW65" i="37" s="1"/>
  <c r="BV65" i="37"/>
  <c r="EV65" i="37" s="1"/>
  <c r="BU65" i="37"/>
  <c r="EU65" i="37" s="1"/>
  <c r="BT65" i="37"/>
  <c r="ET65" i="37" s="1"/>
  <c r="BS65" i="37"/>
  <c r="ES65" i="37" s="1"/>
  <c r="BR65" i="37"/>
  <c r="ER65" i="37" s="1"/>
  <c r="CC64" i="37"/>
  <c r="FC64" i="37" s="1"/>
  <c r="CB64" i="37"/>
  <c r="FB64" i="37" s="1"/>
  <c r="CA64" i="37"/>
  <c r="FA64" i="37" s="1"/>
  <c r="BZ64" i="37"/>
  <c r="EZ64" i="37" s="1"/>
  <c r="BY64" i="37"/>
  <c r="EY64" i="37" s="1"/>
  <c r="BX64" i="37"/>
  <c r="EX64" i="37" s="1"/>
  <c r="BW64" i="37"/>
  <c r="EW64" i="37" s="1"/>
  <c r="BV64" i="37"/>
  <c r="EV64" i="37" s="1"/>
  <c r="BU64" i="37"/>
  <c r="EU64" i="37" s="1"/>
  <c r="BT64" i="37"/>
  <c r="ET64" i="37" s="1"/>
  <c r="BS64" i="37"/>
  <c r="ES64" i="37" s="1"/>
  <c r="BR64" i="37"/>
  <c r="ER64" i="37" s="1"/>
  <c r="CC63" i="37"/>
  <c r="FC63" i="37" s="1"/>
  <c r="CB63" i="37"/>
  <c r="FB63" i="37" s="1"/>
  <c r="CA63" i="37"/>
  <c r="FA63" i="37" s="1"/>
  <c r="BZ63" i="37"/>
  <c r="EZ63" i="37" s="1"/>
  <c r="BY63" i="37"/>
  <c r="EY63" i="37" s="1"/>
  <c r="BX63" i="37"/>
  <c r="EX63" i="37" s="1"/>
  <c r="BW63" i="37"/>
  <c r="EW63" i="37" s="1"/>
  <c r="BV63" i="37"/>
  <c r="EV63" i="37" s="1"/>
  <c r="BU63" i="37"/>
  <c r="EU63" i="37" s="1"/>
  <c r="BT63" i="37"/>
  <c r="ET63" i="37" s="1"/>
  <c r="BS63" i="37"/>
  <c r="ES63" i="37" s="1"/>
  <c r="BR63" i="37"/>
  <c r="ER63" i="37" s="1"/>
  <c r="CC62" i="37"/>
  <c r="FC62" i="37" s="1"/>
  <c r="CB62" i="37"/>
  <c r="FB62" i="37" s="1"/>
  <c r="CA62" i="37"/>
  <c r="FA62" i="37" s="1"/>
  <c r="BZ62" i="37"/>
  <c r="EZ62" i="37" s="1"/>
  <c r="BY62" i="37"/>
  <c r="EY62" i="37" s="1"/>
  <c r="BX62" i="37"/>
  <c r="EX62" i="37" s="1"/>
  <c r="BW62" i="37"/>
  <c r="EW62" i="37" s="1"/>
  <c r="BV62" i="37"/>
  <c r="EV62" i="37" s="1"/>
  <c r="BU62" i="37"/>
  <c r="EU62" i="37" s="1"/>
  <c r="BT62" i="37"/>
  <c r="ET62" i="37" s="1"/>
  <c r="BS62" i="37"/>
  <c r="ES62" i="37" s="1"/>
  <c r="BR62" i="37"/>
  <c r="ER62" i="37" s="1"/>
  <c r="CC61" i="37"/>
  <c r="FC61" i="37" s="1"/>
  <c r="CB61" i="37"/>
  <c r="FB61" i="37" s="1"/>
  <c r="CA61" i="37"/>
  <c r="FA61" i="37" s="1"/>
  <c r="BZ61" i="37"/>
  <c r="EZ61" i="37" s="1"/>
  <c r="BY61" i="37"/>
  <c r="EY61" i="37" s="1"/>
  <c r="BX61" i="37"/>
  <c r="EX61" i="37" s="1"/>
  <c r="BW61" i="37"/>
  <c r="EW61" i="37" s="1"/>
  <c r="BV61" i="37"/>
  <c r="EV61" i="37" s="1"/>
  <c r="BU61" i="37"/>
  <c r="EU61" i="37" s="1"/>
  <c r="BT61" i="37"/>
  <c r="ET61" i="37" s="1"/>
  <c r="BS61" i="37"/>
  <c r="ES61" i="37" s="1"/>
  <c r="BR61" i="37"/>
  <c r="ER61" i="37" s="1"/>
  <c r="CC60" i="37"/>
  <c r="FC60" i="37" s="1"/>
  <c r="CB60" i="37"/>
  <c r="FB60" i="37" s="1"/>
  <c r="CA60" i="37"/>
  <c r="FA60" i="37" s="1"/>
  <c r="BZ60" i="37"/>
  <c r="EZ60" i="37" s="1"/>
  <c r="BY60" i="37"/>
  <c r="EY60" i="37" s="1"/>
  <c r="BX60" i="37"/>
  <c r="EX60" i="37" s="1"/>
  <c r="BW60" i="37"/>
  <c r="EW60" i="37" s="1"/>
  <c r="BV60" i="37"/>
  <c r="EV60" i="37" s="1"/>
  <c r="BU60" i="37"/>
  <c r="EU60" i="37" s="1"/>
  <c r="BT60" i="37"/>
  <c r="ET60" i="37" s="1"/>
  <c r="BS60" i="37"/>
  <c r="ES60" i="37" s="1"/>
  <c r="BR60" i="37"/>
  <c r="ER60" i="37" s="1"/>
  <c r="CC59" i="37"/>
  <c r="FC59" i="37" s="1"/>
  <c r="CB59" i="37"/>
  <c r="FB59" i="37" s="1"/>
  <c r="CA59" i="37"/>
  <c r="FA59" i="37" s="1"/>
  <c r="BZ59" i="37"/>
  <c r="EZ59" i="37" s="1"/>
  <c r="BY59" i="37"/>
  <c r="EY59" i="37" s="1"/>
  <c r="BX59" i="37"/>
  <c r="EX59" i="37" s="1"/>
  <c r="BW59" i="37"/>
  <c r="EW59" i="37" s="1"/>
  <c r="BV59" i="37"/>
  <c r="EV59" i="37" s="1"/>
  <c r="BU59" i="37"/>
  <c r="EU59" i="37" s="1"/>
  <c r="BT59" i="37"/>
  <c r="ET59" i="37" s="1"/>
  <c r="BS59" i="37"/>
  <c r="ES59" i="37" s="1"/>
  <c r="BR59" i="37"/>
  <c r="ER59" i="37" s="1"/>
  <c r="CC58" i="37"/>
  <c r="FC58" i="37" s="1"/>
  <c r="CB58" i="37"/>
  <c r="FB58" i="37" s="1"/>
  <c r="CA58" i="37"/>
  <c r="FA58" i="37" s="1"/>
  <c r="BZ58" i="37"/>
  <c r="EZ58" i="37" s="1"/>
  <c r="BY58" i="37"/>
  <c r="EY58" i="37" s="1"/>
  <c r="BX58" i="37"/>
  <c r="EX58" i="37" s="1"/>
  <c r="BW58" i="37"/>
  <c r="EW58" i="37" s="1"/>
  <c r="BV58" i="37"/>
  <c r="EV58" i="37" s="1"/>
  <c r="BU58" i="37"/>
  <c r="EU58" i="37" s="1"/>
  <c r="BT58" i="37"/>
  <c r="ET58" i="37" s="1"/>
  <c r="BS58" i="37"/>
  <c r="ES58" i="37" s="1"/>
  <c r="BR58" i="37"/>
  <c r="ER58" i="37" s="1"/>
  <c r="CC56" i="37"/>
  <c r="FC56" i="37" s="1"/>
  <c r="CB56" i="37"/>
  <c r="FB56" i="37" s="1"/>
  <c r="CA56" i="37"/>
  <c r="FA56" i="37" s="1"/>
  <c r="BZ56" i="37"/>
  <c r="EZ56" i="37" s="1"/>
  <c r="BY56" i="37"/>
  <c r="EY56" i="37" s="1"/>
  <c r="BX56" i="37"/>
  <c r="EX56" i="37" s="1"/>
  <c r="BW56" i="37"/>
  <c r="EW56" i="37" s="1"/>
  <c r="BV56" i="37"/>
  <c r="EV56" i="37" s="1"/>
  <c r="BU56" i="37"/>
  <c r="EU56" i="37" s="1"/>
  <c r="BT56" i="37"/>
  <c r="ET56" i="37" s="1"/>
  <c r="BS56" i="37"/>
  <c r="ES56" i="37" s="1"/>
  <c r="BR56" i="37"/>
  <c r="ER56" i="37" s="1"/>
  <c r="CC55" i="37"/>
  <c r="FC55" i="37" s="1"/>
  <c r="CB55" i="37"/>
  <c r="FB55" i="37" s="1"/>
  <c r="CA55" i="37"/>
  <c r="FA55" i="37" s="1"/>
  <c r="BZ55" i="37"/>
  <c r="EZ55" i="37" s="1"/>
  <c r="BY55" i="37"/>
  <c r="EY55" i="37" s="1"/>
  <c r="BX55" i="37"/>
  <c r="EX55" i="37" s="1"/>
  <c r="BW55" i="37"/>
  <c r="EW55" i="37" s="1"/>
  <c r="BV55" i="37"/>
  <c r="EV55" i="37" s="1"/>
  <c r="BU55" i="37"/>
  <c r="EU55" i="37" s="1"/>
  <c r="BT55" i="37"/>
  <c r="ET55" i="37" s="1"/>
  <c r="BS55" i="37"/>
  <c r="ES55" i="37" s="1"/>
  <c r="BR55" i="37"/>
  <c r="ER55" i="37" s="1"/>
  <c r="CC54" i="37"/>
  <c r="FC54" i="37" s="1"/>
  <c r="CB54" i="37"/>
  <c r="FB54" i="37" s="1"/>
  <c r="CA54" i="37"/>
  <c r="FA54" i="37" s="1"/>
  <c r="BZ54" i="37"/>
  <c r="EZ54" i="37" s="1"/>
  <c r="BY54" i="37"/>
  <c r="EY54" i="37" s="1"/>
  <c r="BX54" i="37"/>
  <c r="EX54" i="37" s="1"/>
  <c r="BW54" i="37"/>
  <c r="EW54" i="37" s="1"/>
  <c r="BV54" i="37"/>
  <c r="EV54" i="37" s="1"/>
  <c r="BU54" i="37"/>
  <c r="EU54" i="37" s="1"/>
  <c r="BT54" i="37"/>
  <c r="ET54" i="37" s="1"/>
  <c r="BS54" i="37"/>
  <c r="ES54" i="37" s="1"/>
  <c r="BR54" i="37"/>
  <c r="ER54" i="37" s="1"/>
  <c r="CC53" i="37"/>
  <c r="FC53" i="37" s="1"/>
  <c r="CB53" i="37"/>
  <c r="FB53" i="37" s="1"/>
  <c r="CA53" i="37"/>
  <c r="FA53" i="37" s="1"/>
  <c r="BZ53" i="37"/>
  <c r="EZ53" i="37" s="1"/>
  <c r="BY53" i="37"/>
  <c r="EY53" i="37" s="1"/>
  <c r="BX53" i="37"/>
  <c r="EX53" i="37" s="1"/>
  <c r="BW53" i="37"/>
  <c r="EW53" i="37" s="1"/>
  <c r="BV53" i="37"/>
  <c r="EV53" i="37" s="1"/>
  <c r="BU53" i="37"/>
  <c r="EU53" i="37" s="1"/>
  <c r="BT53" i="37"/>
  <c r="ET53" i="37" s="1"/>
  <c r="BS53" i="37"/>
  <c r="ES53" i="37" s="1"/>
  <c r="BR53" i="37"/>
  <c r="ER53" i="37" s="1"/>
  <c r="CC52" i="37"/>
  <c r="FC52" i="37" s="1"/>
  <c r="CB52" i="37"/>
  <c r="FB52" i="37" s="1"/>
  <c r="CA52" i="37"/>
  <c r="FA52" i="37" s="1"/>
  <c r="BZ52" i="37"/>
  <c r="EZ52" i="37" s="1"/>
  <c r="BY52" i="37"/>
  <c r="EY52" i="37" s="1"/>
  <c r="BX52" i="37"/>
  <c r="EX52" i="37" s="1"/>
  <c r="BW52" i="37"/>
  <c r="EW52" i="37" s="1"/>
  <c r="BV52" i="37"/>
  <c r="EV52" i="37" s="1"/>
  <c r="BU52" i="37"/>
  <c r="EU52" i="37" s="1"/>
  <c r="BT52" i="37"/>
  <c r="ET52" i="37" s="1"/>
  <c r="BS52" i="37"/>
  <c r="ES52" i="37" s="1"/>
  <c r="BR52" i="37"/>
  <c r="ER52" i="37" s="1"/>
  <c r="CC50" i="37"/>
  <c r="FC50" i="37" s="1"/>
  <c r="CB50" i="37"/>
  <c r="FB50" i="37" s="1"/>
  <c r="CA50" i="37"/>
  <c r="FA50" i="37" s="1"/>
  <c r="BZ50" i="37"/>
  <c r="EZ50" i="37" s="1"/>
  <c r="BY50" i="37"/>
  <c r="EY50" i="37" s="1"/>
  <c r="BX50" i="37"/>
  <c r="EX50" i="37" s="1"/>
  <c r="BW50" i="37"/>
  <c r="EW50" i="37" s="1"/>
  <c r="BV50" i="37"/>
  <c r="EV50" i="37" s="1"/>
  <c r="BU50" i="37"/>
  <c r="EU50" i="37" s="1"/>
  <c r="BT50" i="37"/>
  <c r="ET50" i="37" s="1"/>
  <c r="BS50" i="37"/>
  <c r="ES50" i="37" s="1"/>
  <c r="BR50" i="37"/>
  <c r="ER50" i="37" s="1"/>
  <c r="CC49" i="37"/>
  <c r="FC49" i="37" s="1"/>
  <c r="CB49" i="37"/>
  <c r="FB49" i="37" s="1"/>
  <c r="CA49" i="37"/>
  <c r="FA49" i="37" s="1"/>
  <c r="BZ49" i="37"/>
  <c r="EZ49" i="37" s="1"/>
  <c r="BY49" i="37"/>
  <c r="EY49" i="37" s="1"/>
  <c r="BX49" i="37"/>
  <c r="EX49" i="37" s="1"/>
  <c r="BW49" i="37"/>
  <c r="EW49" i="37" s="1"/>
  <c r="BV49" i="37"/>
  <c r="EV49" i="37" s="1"/>
  <c r="BU49" i="37"/>
  <c r="EU49" i="37" s="1"/>
  <c r="BT49" i="37"/>
  <c r="ET49" i="37" s="1"/>
  <c r="BS49" i="37"/>
  <c r="ES49" i="37" s="1"/>
  <c r="BR49" i="37"/>
  <c r="ER49" i="37" s="1"/>
  <c r="CC48" i="37"/>
  <c r="FC48" i="37" s="1"/>
  <c r="CB48" i="37"/>
  <c r="FB48" i="37" s="1"/>
  <c r="CA48" i="37"/>
  <c r="FA48" i="37" s="1"/>
  <c r="BZ48" i="37"/>
  <c r="EZ48" i="37" s="1"/>
  <c r="BY48" i="37"/>
  <c r="EY48" i="37" s="1"/>
  <c r="BX48" i="37"/>
  <c r="EX48" i="37" s="1"/>
  <c r="BW48" i="37"/>
  <c r="EW48" i="37" s="1"/>
  <c r="BV48" i="37"/>
  <c r="EV48" i="37" s="1"/>
  <c r="BU48" i="37"/>
  <c r="EU48" i="37" s="1"/>
  <c r="BT48" i="37"/>
  <c r="ET48" i="37" s="1"/>
  <c r="BS48" i="37"/>
  <c r="ES48" i="37" s="1"/>
  <c r="BR48" i="37"/>
  <c r="ER48" i="37" s="1"/>
  <c r="CC47" i="37"/>
  <c r="FC47" i="37" s="1"/>
  <c r="CB47" i="37"/>
  <c r="FB47" i="37" s="1"/>
  <c r="CA47" i="37"/>
  <c r="FA47" i="37" s="1"/>
  <c r="BZ47" i="37"/>
  <c r="EZ47" i="37" s="1"/>
  <c r="BY47" i="37"/>
  <c r="EY47" i="37" s="1"/>
  <c r="BX47" i="37"/>
  <c r="EX47" i="37" s="1"/>
  <c r="BW47" i="37"/>
  <c r="EW47" i="37" s="1"/>
  <c r="BV47" i="37"/>
  <c r="EV47" i="37" s="1"/>
  <c r="BU47" i="37"/>
  <c r="EU47" i="37" s="1"/>
  <c r="BT47" i="37"/>
  <c r="ET47" i="37" s="1"/>
  <c r="BS47" i="37"/>
  <c r="ES47" i="37" s="1"/>
  <c r="BR47" i="37"/>
  <c r="ER47" i="37" s="1"/>
  <c r="CC46" i="37"/>
  <c r="FC46" i="37" s="1"/>
  <c r="CB46" i="37"/>
  <c r="FB46" i="37" s="1"/>
  <c r="CA46" i="37"/>
  <c r="FA46" i="37" s="1"/>
  <c r="BZ46" i="37"/>
  <c r="EZ46" i="37" s="1"/>
  <c r="BY46" i="37"/>
  <c r="EY46" i="37" s="1"/>
  <c r="BX46" i="37"/>
  <c r="EX46" i="37" s="1"/>
  <c r="BW46" i="37"/>
  <c r="EW46" i="37" s="1"/>
  <c r="BV46" i="37"/>
  <c r="EV46" i="37" s="1"/>
  <c r="BU46" i="37"/>
  <c r="EU46" i="37" s="1"/>
  <c r="BT46" i="37"/>
  <c r="ET46" i="37" s="1"/>
  <c r="BS46" i="37"/>
  <c r="ES46" i="37" s="1"/>
  <c r="BR46" i="37"/>
  <c r="ER46" i="37" s="1"/>
  <c r="CC45" i="37"/>
  <c r="FC45" i="37" s="1"/>
  <c r="CB45" i="37"/>
  <c r="FB45" i="37" s="1"/>
  <c r="CA45" i="37"/>
  <c r="FA45" i="37" s="1"/>
  <c r="BZ45" i="37"/>
  <c r="EZ45" i="37" s="1"/>
  <c r="BY45" i="37"/>
  <c r="EY45" i="37" s="1"/>
  <c r="BX45" i="37"/>
  <c r="EX45" i="37" s="1"/>
  <c r="BW45" i="37"/>
  <c r="EW45" i="37" s="1"/>
  <c r="BV45" i="37"/>
  <c r="EV45" i="37" s="1"/>
  <c r="BU45" i="37"/>
  <c r="EU45" i="37" s="1"/>
  <c r="BT45" i="37"/>
  <c r="ET45" i="37" s="1"/>
  <c r="BS45" i="37"/>
  <c r="ES45" i="37" s="1"/>
  <c r="BR45" i="37"/>
  <c r="ER45" i="37" s="1"/>
  <c r="CC44" i="37"/>
  <c r="FC44" i="37" s="1"/>
  <c r="CB44" i="37"/>
  <c r="FB44" i="37" s="1"/>
  <c r="CA44" i="37"/>
  <c r="FA44" i="37" s="1"/>
  <c r="BZ44" i="37"/>
  <c r="EZ44" i="37" s="1"/>
  <c r="BY44" i="37"/>
  <c r="EY44" i="37" s="1"/>
  <c r="BX44" i="37"/>
  <c r="EX44" i="37" s="1"/>
  <c r="BW44" i="37"/>
  <c r="EW44" i="37" s="1"/>
  <c r="BV44" i="37"/>
  <c r="EV44" i="37" s="1"/>
  <c r="BU44" i="37"/>
  <c r="EU44" i="37" s="1"/>
  <c r="BT44" i="37"/>
  <c r="ET44" i="37" s="1"/>
  <c r="BS44" i="37"/>
  <c r="ES44" i="37" s="1"/>
  <c r="BR44" i="37"/>
  <c r="ER44" i="37" s="1"/>
  <c r="CC43" i="37"/>
  <c r="FC43" i="37" s="1"/>
  <c r="CB43" i="37"/>
  <c r="FB43" i="37" s="1"/>
  <c r="CA43" i="37"/>
  <c r="FA43" i="37" s="1"/>
  <c r="BZ43" i="37"/>
  <c r="EZ43" i="37" s="1"/>
  <c r="BY43" i="37"/>
  <c r="EY43" i="37" s="1"/>
  <c r="BX43" i="37"/>
  <c r="EX43" i="37" s="1"/>
  <c r="BW43" i="37"/>
  <c r="EW43" i="37" s="1"/>
  <c r="BV43" i="37"/>
  <c r="EV43" i="37" s="1"/>
  <c r="BU43" i="37"/>
  <c r="EU43" i="37" s="1"/>
  <c r="BT43" i="37"/>
  <c r="ET43" i="37" s="1"/>
  <c r="BS43" i="37"/>
  <c r="ES43" i="37" s="1"/>
  <c r="BR43" i="37"/>
  <c r="ER43" i="37" s="1"/>
  <c r="CC42" i="37"/>
  <c r="FC42" i="37" s="1"/>
  <c r="CB42" i="37"/>
  <c r="FB42" i="37" s="1"/>
  <c r="CA42" i="37"/>
  <c r="FA42" i="37" s="1"/>
  <c r="BZ42" i="37"/>
  <c r="EZ42" i="37" s="1"/>
  <c r="BY42" i="37"/>
  <c r="EY42" i="37" s="1"/>
  <c r="BX42" i="37"/>
  <c r="EX42" i="37" s="1"/>
  <c r="BW42" i="37"/>
  <c r="EW42" i="37" s="1"/>
  <c r="BV42" i="37"/>
  <c r="EV42" i="37" s="1"/>
  <c r="BU42" i="37"/>
  <c r="EU42" i="37" s="1"/>
  <c r="BT42" i="37"/>
  <c r="ET42" i="37" s="1"/>
  <c r="BS42" i="37"/>
  <c r="ES42" i="37" s="1"/>
  <c r="BR42" i="37"/>
  <c r="ER42" i="37" s="1"/>
  <c r="CC41" i="37"/>
  <c r="FC41" i="37" s="1"/>
  <c r="CB41" i="37"/>
  <c r="FB41" i="37" s="1"/>
  <c r="CA41" i="37"/>
  <c r="FA41" i="37" s="1"/>
  <c r="BZ41" i="37"/>
  <c r="EZ41" i="37" s="1"/>
  <c r="BY41" i="37"/>
  <c r="EY41" i="37" s="1"/>
  <c r="BX41" i="37"/>
  <c r="EX41" i="37" s="1"/>
  <c r="BW41" i="37"/>
  <c r="EW41" i="37" s="1"/>
  <c r="BV41" i="37"/>
  <c r="EV41" i="37" s="1"/>
  <c r="BU41" i="37"/>
  <c r="EU41" i="37" s="1"/>
  <c r="BT41" i="37"/>
  <c r="ET41" i="37" s="1"/>
  <c r="BS41" i="37"/>
  <c r="ES41" i="37" s="1"/>
  <c r="BR41" i="37"/>
  <c r="ER41" i="37" s="1"/>
  <c r="CC40" i="37"/>
  <c r="FC40" i="37" s="1"/>
  <c r="CB40" i="37"/>
  <c r="FB40" i="37" s="1"/>
  <c r="CA40" i="37"/>
  <c r="FA40" i="37" s="1"/>
  <c r="BZ40" i="37"/>
  <c r="EZ40" i="37" s="1"/>
  <c r="BY40" i="37"/>
  <c r="EY40" i="37" s="1"/>
  <c r="BX40" i="37"/>
  <c r="EX40" i="37" s="1"/>
  <c r="BW40" i="37"/>
  <c r="EW40" i="37" s="1"/>
  <c r="BV40" i="37"/>
  <c r="EV40" i="37" s="1"/>
  <c r="BU40" i="37"/>
  <c r="EU40" i="37" s="1"/>
  <c r="BT40" i="37"/>
  <c r="ET40" i="37" s="1"/>
  <c r="BS40" i="37"/>
  <c r="ES40" i="37" s="1"/>
  <c r="BR40" i="37"/>
  <c r="ER40" i="37" s="1"/>
  <c r="CC39" i="37"/>
  <c r="FC39" i="37" s="1"/>
  <c r="CB39" i="37"/>
  <c r="FB39" i="37" s="1"/>
  <c r="CA39" i="37"/>
  <c r="FA39" i="37" s="1"/>
  <c r="BZ39" i="37"/>
  <c r="EZ39" i="37" s="1"/>
  <c r="BY39" i="37"/>
  <c r="EY39" i="37" s="1"/>
  <c r="BX39" i="37"/>
  <c r="EX39" i="37" s="1"/>
  <c r="BW39" i="37"/>
  <c r="EW39" i="37" s="1"/>
  <c r="BV39" i="37"/>
  <c r="EV39" i="37" s="1"/>
  <c r="BU39" i="37"/>
  <c r="EU39" i="37" s="1"/>
  <c r="BT39" i="37"/>
  <c r="ET39" i="37" s="1"/>
  <c r="BS39" i="37"/>
  <c r="ES39" i="37" s="1"/>
  <c r="BR39" i="37"/>
  <c r="ER39" i="37" s="1"/>
  <c r="CC38" i="37"/>
  <c r="FC38" i="37" s="1"/>
  <c r="CB38" i="37"/>
  <c r="FB38" i="37" s="1"/>
  <c r="CA38" i="37"/>
  <c r="FA38" i="37" s="1"/>
  <c r="BZ38" i="37"/>
  <c r="EZ38" i="37" s="1"/>
  <c r="BY38" i="37"/>
  <c r="EY38" i="37" s="1"/>
  <c r="BX38" i="37"/>
  <c r="EX38" i="37" s="1"/>
  <c r="BW38" i="37"/>
  <c r="EW38" i="37" s="1"/>
  <c r="BV38" i="37"/>
  <c r="EV38" i="37" s="1"/>
  <c r="BU38" i="37"/>
  <c r="EU38" i="37" s="1"/>
  <c r="BT38" i="37"/>
  <c r="ET38" i="37" s="1"/>
  <c r="BS38" i="37"/>
  <c r="ES38" i="37" s="1"/>
  <c r="BR38" i="37"/>
  <c r="ER38" i="37" s="1"/>
  <c r="CC37" i="37"/>
  <c r="FC37" i="37" s="1"/>
  <c r="CB37" i="37"/>
  <c r="FB37" i="37" s="1"/>
  <c r="CA37" i="37"/>
  <c r="FA37" i="37" s="1"/>
  <c r="BZ37" i="37"/>
  <c r="EZ37" i="37" s="1"/>
  <c r="BY37" i="37"/>
  <c r="EY37" i="37" s="1"/>
  <c r="BX37" i="37"/>
  <c r="EX37" i="37" s="1"/>
  <c r="BW37" i="37"/>
  <c r="EW37" i="37" s="1"/>
  <c r="BV37" i="37"/>
  <c r="EV37" i="37" s="1"/>
  <c r="BU37" i="37"/>
  <c r="EU37" i="37" s="1"/>
  <c r="BT37" i="37"/>
  <c r="ET37" i="37" s="1"/>
  <c r="BS37" i="37"/>
  <c r="ES37" i="37" s="1"/>
  <c r="BR37" i="37"/>
  <c r="ER37" i="37" s="1"/>
  <c r="CC36" i="37"/>
  <c r="FC36" i="37" s="1"/>
  <c r="CB36" i="37"/>
  <c r="FB36" i="37" s="1"/>
  <c r="CA36" i="37"/>
  <c r="FA36" i="37" s="1"/>
  <c r="BZ36" i="37"/>
  <c r="EZ36" i="37" s="1"/>
  <c r="BY36" i="37"/>
  <c r="EY36" i="37" s="1"/>
  <c r="BX36" i="37"/>
  <c r="EX36" i="37" s="1"/>
  <c r="BW36" i="37"/>
  <c r="EW36" i="37" s="1"/>
  <c r="BV36" i="37"/>
  <c r="EV36" i="37" s="1"/>
  <c r="BU36" i="37"/>
  <c r="EU36" i="37" s="1"/>
  <c r="BT36" i="37"/>
  <c r="ET36" i="37" s="1"/>
  <c r="BS36" i="37"/>
  <c r="ES36" i="37" s="1"/>
  <c r="BR36" i="37"/>
  <c r="ER36" i="37" s="1"/>
  <c r="CC35" i="37"/>
  <c r="FC35" i="37" s="1"/>
  <c r="CB35" i="37"/>
  <c r="FB35" i="37" s="1"/>
  <c r="CA35" i="37"/>
  <c r="FA35" i="37" s="1"/>
  <c r="BZ35" i="37"/>
  <c r="EZ35" i="37" s="1"/>
  <c r="BY35" i="37"/>
  <c r="EY35" i="37" s="1"/>
  <c r="BX35" i="37"/>
  <c r="EX35" i="37" s="1"/>
  <c r="BW35" i="37"/>
  <c r="EW35" i="37" s="1"/>
  <c r="BV35" i="37"/>
  <c r="EV35" i="37" s="1"/>
  <c r="BU35" i="37"/>
  <c r="EU35" i="37" s="1"/>
  <c r="BT35" i="37"/>
  <c r="ET35" i="37" s="1"/>
  <c r="BS35" i="37"/>
  <c r="ES35" i="37" s="1"/>
  <c r="BR35" i="37"/>
  <c r="ER35" i="37" s="1"/>
  <c r="CC34" i="37"/>
  <c r="FC34" i="37" s="1"/>
  <c r="CB34" i="37"/>
  <c r="FB34" i="37" s="1"/>
  <c r="CA34" i="37"/>
  <c r="FA34" i="37" s="1"/>
  <c r="BZ34" i="37"/>
  <c r="EZ34" i="37" s="1"/>
  <c r="BY34" i="37"/>
  <c r="EY34" i="37" s="1"/>
  <c r="BX34" i="37"/>
  <c r="EX34" i="37" s="1"/>
  <c r="BW34" i="37"/>
  <c r="EW34" i="37" s="1"/>
  <c r="BV34" i="37"/>
  <c r="EV34" i="37" s="1"/>
  <c r="BU34" i="37"/>
  <c r="EU34" i="37" s="1"/>
  <c r="BT34" i="37"/>
  <c r="ET34" i="37" s="1"/>
  <c r="BS34" i="37"/>
  <c r="ES34" i="37" s="1"/>
  <c r="BR34" i="37"/>
  <c r="ER34" i="37" s="1"/>
  <c r="CC33" i="37"/>
  <c r="FC33" i="37" s="1"/>
  <c r="CB33" i="37"/>
  <c r="FB33" i="37" s="1"/>
  <c r="CA33" i="37"/>
  <c r="FA33" i="37" s="1"/>
  <c r="BZ33" i="37"/>
  <c r="EZ33" i="37" s="1"/>
  <c r="BY33" i="37"/>
  <c r="EY33" i="37" s="1"/>
  <c r="BX33" i="37"/>
  <c r="EX33" i="37" s="1"/>
  <c r="BW33" i="37"/>
  <c r="EW33" i="37" s="1"/>
  <c r="BV33" i="37"/>
  <c r="EV33" i="37" s="1"/>
  <c r="BU33" i="37"/>
  <c r="EU33" i="37" s="1"/>
  <c r="BT33" i="37"/>
  <c r="ET33" i="37" s="1"/>
  <c r="BS33" i="37"/>
  <c r="ES33" i="37" s="1"/>
  <c r="BR33" i="37"/>
  <c r="ER33" i="37" s="1"/>
  <c r="CC32" i="37"/>
  <c r="FC32" i="37" s="1"/>
  <c r="CB32" i="37"/>
  <c r="FB32" i="37" s="1"/>
  <c r="CA32" i="37"/>
  <c r="FA32" i="37" s="1"/>
  <c r="BZ32" i="37"/>
  <c r="EZ32" i="37" s="1"/>
  <c r="BY32" i="37"/>
  <c r="EY32" i="37" s="1"/>
  <c r="BX32" i="37"/>
  <c r="EX32" i="37" s="1"/>
  <c r="BW32" i="37"/>
  <c r="EW32" i="37" s="1"/>
  <c r="BV32" i="37"/>
  <c r="EV32" i="37" s="1"/>
  <c r="BU32" i="37"/>
  <c r="EU32" i="37" s="1"/>
  <c r="BT32" i="37"/>
  <c r="ET32" i="37" s="1"/>
  <c r="BS32" i="37"/>
  <c r="ES32" i="37" s="1"/>
  <c r="BR32" i="37"/>
  <c r="ER32" i="37" s="1"/>
  <c r="CC31" i="37"/>
  <c r="FC31" i="37" s="1"/>
  <c r="CB31" i="37"/>
  <c r="FB31" i="37" s="1"/>
  <c r="CA31" i="37"/>
  <c r="FA31" i="37" s="1"/>
  <c r="BZ31" i="37"/>
  <c r="EZ31" i="37" s="1"/>
  <c r="BY31" i="37"/>
  <c r="EY31" i="37" s="1"/>
  <c r="BX31" i="37"/>
  <c r="EX31" i="37" s="1"/>
  <c r="BW31" i="37"/>
  <c r="EW31" i="37" s="1"/>
  <c r="BV31" i="37"/>
  <c r="EV31" i="37" s="1"/>
  <c r="BU31" i="37"/>
  <c r="EU31" i="37" s="1"/>
  <c r="BT31" i="37"/>
  <c r="ET31" i="37" s="1"/>
  <c r="BS31" i="37"/>
  <c r="ES31" i="37" s="1"/>
  <c r="BR31" i="37"/>
  <c r="ER31" i="37" s="1"/>
  <c r="CC30" i="37"/>
  <c r="FC30" i="37" s="1"/>
  <c r="CB30" i="37"/>
  <c r="FB30" i="37" s="1"/>
  <c r="CA30" i="37"/>
  <c r="FA30" i="37" s="1"/>
  <c r="BZ30" i="37"/>
  <c r="EZ30" i="37" s="1"/>
  <c r="BY30" i="37"/>
  <c r="EY30" i="37" s="1"/>
  <c r="BX30" i="37"/>
  <c r="EX30" i="37" s="1"/>
  <c r="BW30" i="37"/>
  <c r="EW30" i="37" s="1"/>
  <c r="BV30" i="37"/>
  <c r="EV30" i="37" s="1"/>
  <c r="BU30" i="37"/>
  <c r="EU30" i="37" s="1"/>
  <c r="BT30" i="37"/>
  <c r="ET30" i="37" s="1"/>
  <c r="BS30" i="37"/>
  <c r="ES30" i="37" s="1"/>
  <c r="BR30" i="37"/>
  <c r="ER30" i="37" s="1"/>
  <c r="CC29" i="37"/>
  <c r="FC29" i="37" s="1"/>
  <c r="CB29" i="37"/>
  <c r="FB29" i="37" s="1"/>
  <c r="CA29" i="37"/>
  <c r="FA29" i="37" s="1"/>
  <c r="BZ29" i="37"/>
  <c r="EZ29" i="37" s="1"/>
  <c r="BY29" i="37"/>
  <c r="EY29" i="37" s="1"/>
  <c r="BX29" i="37"/>
  <c r="EX29" i="37" s="1"/>
  <c r="BW29" i="37"/>
  <c r="EW29" i="37" s="1"/>
  <c r="BV29" i="37"/>
  <c r="EV29" i="37" s="1"/>
  <c r="BU29" i="37"/>
  <c r="EU29" i="37" s="1"/>
  <c r="BT29" i="37"/>
  <c r="ET29" i="37" s="1"/>
  <c r="BS29" i="37"/>
  <c r="ES29" i="37" s="1"/>
  <c r="BR29" i="37"/>
  <c r="ER29" i="37" s="1"/>
  <c r="CC28" i="37"/>
  <c r="FC28" i="37" s="1"/>
  <c r="CB28" i="37"/>
  <c r="FB28" i="37" s="1"/>
  <c r="CA28" i="37"/>
  <c r="FA28" i="37" s="1"/>
  <c r="BZ28" i="37"/>
  <c r="EZ28" i="37" s="1"/>
  <c r="BY28" i="37"/>
  <c r="EY28" i="37" s="1"/>
  <c r="BX28" i="37"/>
  <c r="EX28" i="37" s="1"/>
  <c r="BW28" i="37"/>
  <c r="EW28" i="37" s="1"/>
  <c r="BV28" i="37"/>
  <c r="EV28" i="37" s="1"/>
  <c r="BU28" i="37"/>
  <c r="EU28" i="37" s="1"/>
  <c r="BT28" i="37"/>
  <c r="ET28" i="37" s="1"/>
  <c r="BS28" i="37"/>
  <c r="ES28" i="37" s="1"/>
  <c r="BR28" i="37"/>
  <c r="ER28" i="37" s="1"/>
  <c r="CC27" i="37"/>
  <c r="FC27" i="37" s="1"/>
  <c r="CB27" i="37"/>
  <c r="FB27" i="37" s="1"/>
  <c r="CA27" i="37"/>
  <c r="FA27" i="37" s="1"/>
  <c r="BZ27" i="37"/>
  <c r="EZ27" i="37" s="1"/>
  <c r="BY27" i="37"/>
  <c r="EY27" i="37" s="1"/>
  <c r="BX27" i="37"/>
  <c r="EX27" i="37" s="1"/>
  <c r="BW27" i="37"/>
  <c r="EW27" i="37" s="1"/>
  <c r="BV27" i="37"/>
  <c r="EV27" i="37" s="1"/>
  <c r="BU27" i="37"/>
  <c r="EU27" i="37" s="1"/>
  <c r="BT27" i="37"/>
  <c r="ET27" i="37" s="1"/>
  <c r="BS27" i="37"/>
  <c r="ES27" i="37" s="1"/>
  <c r="BR27" i="37"/>
  <c r="ER27" i="37" s="1"/>
  <c r="CC26" i="37"/>
  <c r="FC26" i="37" s="1"/>
  <c r="CB26" i="37"/>
  <c r="FB26" i="37" s="1"/>
  <c r="CA26" i="37"/>
  <c r="FA26" i="37" s="1"/>
  <c r="BZ26" i="37"/>
  <c r="EZ26" i="37" s="1"/>
  <c r="BY26" i="37"/>
  <c r="EY26" i="37" s="1"/>
  <c r="BX26" i="37"/>
  <c r="EX26" i="37" s="1"/>
  <c r="BW26" i="37"/>
  <c r="EW26" i="37" s="1"/>
  <c r="BV26" i="37"/>
  <c r="EV26" i="37" s="1"/>
  <c r="BU26" i="37"/>
  <c r="EU26" i="37" s="1"/>
  <c r="BT26" i="37"/>
  <c r="ET26" i="37" s="1"/>
  <c r="BS26" i="37"/>
  <c r="ES26" i="37" s="1"/>
  <c r="BR26" i="37"/>
  <c r="ER26" i="37" s="1"/>
  <c r="CC25" i="37"/>
  <c r="FC25" i="37" s="1"/>
  <c r="CB25" i="37"/>
  <c r="FB25" i="37" s="1"/>
  <c r="CA25" i="37"/>
  <c r="FA25" i="37" s="1"/>
  <c r="BZ25" i="37"/>
  <c r="EZ25" i="37" s="1"/>
  <c r="BY25" i="37"/>
  <c r="EY25" i="37" s="1"/>
  <c r="BX25" i="37"/>
  <c r="EX25" i="37" s="1"/>
  <c r="BW25" i="37"/>
  <c r="EW25" i="37" s="1"/>
  <c r="BV25" i="37"/>
  <c r="EV25" i="37" s="1"/>
  <c r="BU25" i="37"/>
  <c r="EU25" i="37" s="1"/>
  <c r="BT25" i="37"/>
  <c r="ET25" i="37" s="1"/>
  <c r="BS25" i="37"/>
  <c r="ES25" i="37" s="1"/>
  <c r="BR25" i="37"/>
  <c r="ER25" i="37" s="1"/>
  <c r="CC24" i="37"/>
  <c r="FC24" i="37" s="1"/>
  <c r="CB24" i="37"/>
  <c r="FB24" i="37" s="1"/>
  <c r="CA24" i="37"/>
  <c r="FA24" i="37" s="1"/>
  <c r="BZ24" i="37"/>
  <c r="EZ24" i="37" s="1"/>
  <c r="BY24" i="37"/>
  <c r="EY24" i="37" s="1"/>
  <c r="BX24" i="37"/>
  <c r="EX24" i="37" s="1"/>
  <c r="BW24" i="37"/>
  <c r="EW24" i="37" s="1"/>
  <c r="BV24" i="37"/>
  <c r="EV24" i="37" s="1"/>
  <c r="BU24" i="37"/>
  <c r="EU24" i="37" s="1"/>
  <c r="BT24" i="37"/>
  <c r="ET24" i="37" s="1"/>
  <c r="BS24" i="37"/>
  <c r="ES24" i="37" s="1"/>
  <c r="BR24" i="37"/>
  <c r="ER24" i="37" s="1"/>
  <c r="CC23" i="37"/>
  <c r="FC23" i="37" s="1"/>
  <c r="CB23" i="37"/>
  <c r="FB23" i="37" s="1"/>
  <c r="CA23" i="37"/>
  <c r="FA23" i="37" s="1"/>
  <c r="BZ23" i="37"/>
  <c r="EZ23" i="37" s="1"/>
  <c r="BY23" i="37"/>
  <c r="EY23" i="37" s="1"/>
  <c r="BX23" i="37"/>
  <c r="EX23" i="37" s="1"/>
  <c r="BW23" i="37"/>
  <c r="EW23" i="37" s="1"/>
  <c r="BV23" i="37"/>
  <c r="EV23" i="37" s="1"/>
  <c r="BU23" i="37"/>
  <c r="EU23" i="37" s="1"/>
  <c r="BT23" i="37"/>
  <c r="ET23" i="37" s="1"/>
  <c r="BS23" i="37"/>
  <c r="ES23" i="37" s="1"/>
  <c r="BR23" i="37"/>
  <c r="ER23" i="37" s="1"/>
  <c r="CC22" i="37"/>
  <c r="FC22" i="37" s="1"/>
  <c r="CB22" i="37"/>
  <c r="FB22" i="37" s="1"/>
  <c r="CA22" i="37"/>
  <c r="FA22" i="37" s="1"/>
  <c r="BZ22" i="37"/>
  <c r="EZ22" i="37" s="1"/>
  <c r="BY22" i="37"/>
  <c r="EY22" i="37" s="1"/>
  <c r="BX22" i="37"/>
  <c r="EX22" i="37" s="1"/>
  <c r="BW22" i="37"/>
  <c r="EW22" i="37" s="1"/>
  <c r="BV22" i="37"/>
  <c r="EV22" i="37" s="1"/>
  <c r="BU22" i="37"/>
  <c r="EU22" i="37" s="1"/>
  <c r="BT22" i="37"/>
  <c r="ET22" i="37" s="1"/>
  <c r="BS22" i="37"/>
  <c r="ES22" i="37" s="1"/>
  <c r="BR22" i="37"/>
  <c r="ER22" i="37" s="1"/>
  <c r="CC21" i="37"/>
  <c r="FC21" i="37" s="1"/>
  <c r="CB21" i="37"/>
  <c r="FB21" i="37" s="1"/>
  <c r="CA21" i="37"/>
  <c r="FA21" i="37" s="1"/>
  <c r="BZ21" i="37"/>
  <c r="EZ21" i="37" s="1"/>
  <c r="BY21" i="37"/>
  <c r="EY21" i="37" s="1"/>
  <c r="BX21" i="37"/>
  <c r="EX21" i="37" s="1"/>
  <c r="BW21" i="37"/>
  <c r="EW21" i="37" s="1"/>
  <c r="BV21" i="37"/>
  <c r="EV21" i="37" s="1"/>
  <c r="BU21" i="37"/>
  <c r="EU21" i="37" s="1"/>
  <c r="BT21" i="37"/>
  <c r="ET21" i="37" s="1"/>
  <c r="BS21" i="37"/>
  <c r="ES21" i="37" s="1"/>
  <c r="BR21" i="37"/>
  <c r="ER21" i="37" s="1"/>
  <c r="CC20" i="37"/>
  <c r="FC20" i="37" s="1"/>
  <c r="CB20" i="37"/>
  <c r="FB20" i="37" s="1"/>
  <c r="CA20" i="37"/>
  <c r="FA20" i="37" s="1"/>
  <c r="BZ20" i="37"/>
  <c r="EZ20" i="37" s="1"/>
  <c r="BY20" i="37"/>
  <c r="EY20" i="37" s="1"/>
  <c r="BX20" i="37"/>
  <c r="EX20" i="37" s="1"/>
  <c r="BW20" i="37"/>
  <c r="EW20" i="37" s="1"/>
  <c r="BV20" i="37"/>
  <c r="EV20" i="37" s="1"/>
  <c r="BU20" i="37"/>
  <c r="EU20" i="37" s="1"/>
  <c r="BT20" i="37"/>
  <c r="ET20" i="37" s="1"/>
  <c r="BS20" i="37"/>
  <c r="ES20" i="37" s="1"/>
  <c r="BR20" i="37"/>
  <c r="ER20" i="37" s="1"/>
  <c r="CC19" i="37"/>
  <c r="FC19" i="37" s="1"/>
  <c r="CB19" i="37"/>
  <c r="FB19" i="37" s="1"/>
  <c r="CA19" i="37"/>
  <c r="FA19" i="37" s="1"/>
  <c r="BZ19" i="37"/>
  <c r="EZ19" i="37" s="1"/>
  <c r="BY19" i="37"/>
  <c r="EY19" i="37" s="1"/>
  <c r="BX19" i="37"/>
  <c r="EX19" i="37" s="1"/>
  <c r="BW19" i="37"/>
  <c r="EW19" i="37" s="1"/>
  <c r="BV19" i="37"/>
  <c r="EV19" i="37" s="1"/>
  <c r="BU19" i="37"/>
  <c r="EU19" i="37" s="1"/>
  <c r="BT19" i="37"/>
  <c r="ET19" i="37" s="1"/>
  <c r="BS19" i="37"/>
  <c r="ES19" i="37" s="1"/>
  <c r="BR19" i="37"/>
  <c r="ER19" i="37" s="1"/>
  <c r="CC18" i="37"/>
  <c r="FC18" i="37" s="1"/>
  <c r="CB18" i="37"/>
  <c r="FB18" i="37" s="1"/>
  <c r="CA18" i="37"/>
  <c r="FA18" i="37" s="1"/>
  <c r="BZ18" i="37"/>
  <c r="EZ18" i="37" s="1"/>
  <c r="BY18" i="37"/>
  <c r="EY18" i="37" s="1"/>
  <c r="BX18" i="37"/>
  <c r="EX18" i="37" s="1"/>
  <c r="BW18" i="37"/>
  <c r="EW18" i="37" s="1"/>
  <c r="BV18" i="37"/>
  <c r="EV18" i="37" s="1"/>
  <c r="BU18" i="37"/>
  <c r="EU18" i="37" s="1"/>
  <c r="BT18" i="37"/>
  <c r="ET18" i="37" s="1"/>
  <c r="BS18" i="37"/>
  <c r="ES18" i="37" s="1"/>
  <c r="BR18" i="37"/>
  <c r="ER18" i="37" s="1"/>
  <c r="CC17" i="37"/>
  <c r="FC17" i="37" s="1"/>
  <c r="CB17" i="37"/>
  <c r="FB17" i="37" s="1"/>
  <c r="CA17" i="37"/>
  <c r="FA17" i="37" s="1"/>
  <c r="BZ17" i="37"/>
  <c r="EZ17" i="37" s="1"/>
  <c r="BY17" i="37"/>
  <c r="EY17" i="37" s="1"/>
  <c r="BX17" i="37"/>
  <c r="EX17" i="37" s="1"/>
  <c r="BW17" i="37"/>
  <c r="EW17" i="37" s="1"/>
  <c r="BV17" i="37"/>
  <c r="EV17" i="37" s="1"/>
  <c r="BU17" i="37"/>
  <c r="EU17" i="37" s="1"/>
  <c r="BT17" i="37"/>
  <c r="ET17" i="37" s="1"/>
  <c r="BS17" i="37"/>
  <c r="ES17" i="37" s="1"/>
  <c r="BR17" i="37"/>
  <c r="ER17" i="37" s="1"/>
  <c r="CC16" i="37"/>
  <c r="FC16" i="37" s="1"/>
  <c r="CB16" i="37"/>
  <c r="FB16" i="37" s="1"/>
  <c r="CA16" i="37"/>
  <c r="FA16" i="37" s="1"/>
  <c r="BZ16" i="37"/>
  <c r="EZ16" i="37" s="1"/>
  <c r="BY16" i="37"/>
  <c r="EY16" i="37" s="1"/>
  <c r="BX16" i="37"/>
  <c r="EX16" i="37" s="1"/>
  <c r="BW16" i="37"/>
  <c r="EW16" i="37" s="1"/>
  <c r="BV16" i="37"/>
  <c r="EV16" i="37" s="1"/>
  <c r="BU16" i="37"/>
  <c r="EU16" i="37" s="1"/>
  <c r="BT16" i="37"/>
  <c r="ET16" i="37" s="1"/>
  <c r="BS16" i="37"/>
  <c r="ES16" i="37" s="1"/>
  <c r="BR16" i="37"/>
  <c r="ER16" i="37" s="1"/>
  <c r="CC15" i="37"/>
  <c r="FC15" i="37" s="1"/>
  <c r="CB15" i="37"/>
  <c r="FB15" i="37" s="1"/>
  <c r="CA15" i="37"/>
  <c r="FA15" i="37" s="1"/>
  <c r="BZ15" i="37"/>
  <c r="EZ15" i="37" s="1"/>
  <c r="BY15" i="37"/>
  <c r="EY15" i="37" s="1"/>
  <c r="BX15" i="37"/>
  <c r="EX15" i="37" s="1"/>
  <c r="BW15" i="37"/>
  <c r="EW15" i="37" s="1"/>
  <c r="BV15" i="37"/>
  <c r="EV15" i="37" s="1"/>
  <c r="BU15" i="37"/>
  <c r="EU15" i="37" s="1"/>
  <c r="BT15" i="37"/>
  <c r="ET15" i="37" s="1"/>
  <c r="BS15" i="37"/>
  <c r="ES15" i="37" s="1"/>
  <c r="BR15" i="37"/>
  <c r="ER15" i="37" s="1"/>
  <c r="CC14" i="37"/>
  <c r="FC14" i="37" s="1"/>
  <c r="CB14" i="37"/>
  <c r="FB14" i="37" s="1"/>
  <c r="CA14" i="37"/>
  <c r="FA14" i="37" s="1"/>
  <c r="BZ14" i="37"/>
  <c r="EZ14" i="37" s="1"/>
  <c r="BY14" i="37"/>
  <c r="EY14" i="37" s="1"/>
  <c r="BX14" i="37"/>
  <c r="EX14" i="37" s="1"/>
  <c r="BW14" i="37"/>
  <c r="EW14" i="37" s="1"/>
  <c r="BV14" i="37"/>
  <c r="EV14" i="37" s="1"/>
  <c r="BU14" i="37"/>
  <c r="EU14" i="37" s="1"/>
  <c r="BT14" i="37"/>
  <c r="ET14" i="37" s="1"/>
  <c r="BS14" i="37"/>
  <c r="ES14" i="37" s="1"/>
  <c r="BR14" i="37"/>
  <c r="ER14" i="37" s="1"/>
  <c r="CC13" i="37"/>
  <c r="FC13" i="37" s="1"/>
  <c r="CB13" i="37"/>
  <c r="FB13" i="37" s="1"/>
  <c r="CA13" i="37"/>
  <c r="FA13" i="37" s="1"/>
  <c r="BZ13" i="37"/>
  <c r="EZ13" i="37" s="1"/>
  <c r="BY13" i="37"/>
  <c r="EY13" i="37" s="1"/>
  <c r="BX13" i="37"/>
  <c r="EX13" i="37" s="1"/>
  <c r="BW13" i="37"/>
  <c r="EW13" i="37" s="1"/>
  <c r="BV13" i="37"/>
  <c r="EV13" i="37" s="1"/>
  <c r="BU13" i="37"/>
  <c r="EU13" i="37" s="1"/>
  <c r="BT13" i="37"/>
  <c r="ET13" i="37" s="1"/>
  <c r="BS13" i="37"/>
  <c r="ES13" i="37" s="1"/>
  <c r="BR13" i="37"/>
  <c r="ER13" i="37" s="1"/>
  <c r="CC12" i="37"/>
  <c r="FC12" i="37" s="1"/>
  <c r="CB12" i="37"/>
  <c r="FB12" i="37" s="1"/>
  <c r="CA12" i="37"/>
  <c r="FA12" i="37" s="1"/>
  <c r="BZ12" i="37"/>
  <c r="EZ12" i="37" s="1"/>
  <c r="BY12" i="37"/>
  <c r="EY12" i="37" s="1"/>
  <c r="BX12" i="37"/>
  <c r="EX12" i="37" s="1"/>
  <c r="BW12" i="37"/>
  <c r="EW12" i="37" s="1"/>
  <c r="BV12" i="37"/>
  <c r="EV12" i="37" s="1"/>
  <c r="BU12" i="37"/>
  <c r="EU12" i="37" s="1"/>
  <c r="BT12" i="37"/>
  <c r="ET12" i="37" s="1"/>
  <c r="BS12" i="37"/>
  <c r="ES12" i="37" s="1"/>
  <c r="BR12" i="37"/>
  <c r="ER12" i="37" s="1"/>
  <c r="CC11" i="37"/>
  <c r="FC11" i="37" s="1"/>
  <c r="CB11" i="37"/>
  <c r="FB11" i="37" s="1"/>
  <c r="CA11" i="37"/>
  <c r="FA11" i="37" s="1"/>
  <c r="BZ11" i="37"/>
  <c r="EZ11" i="37" s="1"/>
  <c r="BY11" i="37"/>
  <c r="EY11" i="37" s="1"/>
  <c r="BX11" i="37"/>
  <c r="EX11" i="37" s="1"/>
  <c r="BW11" i="37"/>
  <c r="EW11" i="37" s="1"/>
  <c r="BV11" i="37"/>
  <c r="EV11" i="37" s="1"/>
  <c r="BU11" i="37"/>
  <c r="EU11" i="37" s="1"/>
  <c r="BT11" i="37"/>
  <c r="ET11" i="37" s="1"/>
  <c r="BS11" i="37"/>
  <c r="ES11" i="37" s="1"/>
  <c r="BR11" i="37"/>
  <c r="ER11" i="37" s="1"/>
  <c r="CC10" i="37"/>
  <c r="FC10" i="37" s="1"/>
  <c r="CB10" i="37"/>
  <c r="FB10" i="37" s="1"/>
  <c r="CA10" i="37"/>
  <c r="FA10" i="37" s="1"/>
  <c r="BZ10" i="37"/>
  <c r="EZ10" i="37" s="1"/>
  <c r="BY10" i="37"/>
  <c r="EY10" i="37" s="1"/>
  <c r="BX10" i="37"/>
  <c r="EX10" i="37" s="1"/>
  <c r="BW10" i="37"/>
  <c r="EW10" i="37" s="1"/>
  <c r="BV10" i="37"/>
  <c r="EV10" i="37" s="1"/>
  <c r="BU10" i="37"/>
  <c r="EU10" i="37" s="1"/>
  <c r="BT10" i="37"/>
  <c r="ET10" i="37" s="1"/>
  <c r="BS10" i="37"/>
  <c r="ES10" i="37" s="1"/>
  <c r="BR10" i="37"/>
  <c r="ER10" i="37" s="1"/>
  <c r="CC9" i="37"/>
  <c r="FC9" i="37" s="1"/>
  <c r="CB9" i="37"/>
  <c r="FB9" i="37" s="1"/>
  <c r="CA9" i="37"/>
  <c r="FA9" i="37" s="1"/>
  <c r="BZ9" i="37"/>
  <c r="EZ9" i="37" s="1"/>
  <c r="BY9" i="37"/>
  <c r="EY9" i="37" s="1"/>
  <c r="BX9" i="37"/>
  <c r="EX9" i="37" s="1"/>
  <c r="BW9" i="37"/>
  <c r="EW9" i="37" s="1"/>
  <c r="BV9" i="37"/>
  <c r="EV9" i="37" s="1"/>
  <c r="BU9" i="37"/>
  <c r="EU9" i="37" s="1"/>
  <c r="BT9" i="37"/>
  <c r="ET9" i="37" s="1"/>
  <c r="BS9" i="37"/>
  <c r="ES9" i="37" s="1"/>
  <c r="BR9" i="37"/>
  <c r="ER9" i="37" s="1"/>
  <c r="CC8" i="37"/>
  <c r="FC8" i="37" s="1"/>
  <c r="CB8" i="37"/>
  <c r="FB8" i="37" s="1"/>
  <c r="CA8" i="37"/>
  <c r="FA8" i="37" s="1"/>
  <c r="BZ8" i="37"/>
  <c r="EZ8" i="37" s="1"/>
  <c r="BY8" i="37"/>
  <c r="EY8" i="37" s="1"/>
  <c r="BX8" i="37"/>
  <c r="EX8" i="37" s="1"/>
  <c r="BW8" i="37"/>
  <c r="EW8" i="37" s="1"/>
  <c r="BV8" i="37"/>
  <c r="EV8" i="37" s="1"/>
  <c r="BU8" i="37"/>
  <c r="EU8" i="37" s="1"/>
  <c r="BT8" i="37"/>
  <c r="ET8" i="37" s="1"/>
  <c r="BS8" i="37"/>
  <c r="ES8" i="37" s="1"/>
  <c r="BR8" i="37"/>
  <c r="ER8" i="37" s="1"/>
  <c r="CC7" i="37"/>
  <c r="FC7" i="37" s="1"/>
  <c r="CB7" i="37"/>
  <c r="FB7" i="37" s="1"/>
  <c r="CA7" i="37"/>
  <c r="FA7" i="37" s="1"/>
  <c r="BZ7" i="37"/>
  <c r="EZ7" i="37" s="1"/>
  <c r="BY7" i="37"/>
  <c r="EY7" i="37" s="1"/>
  <c r="BX7" i="37"/>
  <c r="EX7" i="37" s="1"/>
  <c r="BW7" i="37"/>
  <c r="EW7" i="37" s="1"/>
  <c r="BV7" i="37"/>
  <c r="EV7" i="37" s="1"/>
  <c r="BU7" i="37"/>
  <c r="EU7" i="37" s="1"/>
  <c r="BT7" i="37"/>
  <c r="ET7" i="37" s="1"/>
  <c r="BS7" i="37"/>
  <c r="ES7" i="37" s="1"/>
  <c r="BR7" i="37"/>
  <c r="ER7" i="37" s="1"/>
  <c r="CC6" i="37"/>
  <c r="FC6" i="37" s="1"/>
  <c r="CB6" i="37"/>
  <c r="FB6" i="37" s="1"/>
  <c r="CA6" i="37"/>
  <c r="FA6" i="37" s="1"/>
  <c r="BZ6" i="37"/>
  <c r="EZ6" i="37" s="1"/>
  <c r="BY6" i="37"/>
  <c r="EY6" i="37" s="1"/>
  <c r="BX6" i="37"/>
  <c r="EX6" i="37" s="1"/>
  <c r="BW6" i="37"/>
  <c r="EW6" i="37" s="1"/>
  <c r="BV6" i="37"/>
  <c r="EV6" i="37" s="1"/>
  <c r="BU6" i="37"/>
  <c r="EU6" i="37" s="1"/>
  <c r="BT6" i="37"/>
  <c r="ET6" i="37" s="1"/>
  <c r="BS6" i="37"/>
  <c r="ES6" i="37" s="1"/>
  <c r="BR6" i="37"/>
  <c r="ER6" i="37" s="1"/>
  <c r="CC5" i="37"/>
  <c r="FC5" i="37" s="1"/>
  <c r="CB5" i="37"/>
  <c r="FB5" i="37" s="1"/>
  <c r="CA5" i="37"/>
  <c r="FA5" i="37" s="1"/>
  <c r="BZ5" i="37"/>
  <c r="EZ5" i="37" s="1"/>
  <c r="BY5" i="37"/>
  <c r="EY5" i="37" s="1"/>
  <c r="BX5" i="37"/>
  <c r="EX5" i="37" s="1"/>
  <c r="BW5" i="37"/>
  <c r="EW5" i="37" s="1"/>
  <c r="BV5" i="37"/>
  <c r="EV5" i="37" s="1"/>
  <c r="BU5" i="37"/>
  <c r="EU5" i="37" s="1"/>
  <c r="BT5" i="37"/>
  <c r="ET5" i="37" s="1"/>
  <c r="BS5" i="37"/>
  <c r="ES5" i="37" s="1"/>
  <c r="BR5" i="37"/>
  <c r="ER5" i="37" s="1"/>
  <c r="CC4" i="37"/>
  <c r="CB4" i="37"/>
  <c r="CA4" i="37"/>
  <c r="BZ4" i="37"/>
  <c r="BY4" i="37"/>
  <c r="EY4" i="37" s="1"/>
  <c r="BX4" i="37"/>
  <c r="BW4" i="37"/>
  <c r="BV4" i="37"/>
  <c r="BU4" i="37"/>
  <c r="BT4" i="37"/>
  <c r="BS4" i="37"/>
  <c r="BR4" i="37"/>
  <c r="ER4" i="37" s="1"/>
  <c r="CE245" i="36"/>
  <c r="FE245" i="36" s="1"/>
  <c r="CD245" i="36"/>
  <c r="FD245" i="36" s="1"/>
  <c r="CC245" i="36"/>
  <c r="FC245" i="36" s="1"/>
  <c r="CB245" i="36"/>
  <c r="FB245" i="36" s="1"/>
  <c r="CA245" i="36"/>
  <c r="FA245" i="36" s="1"/>
  <c r="BZ245" i="36"/>
  <c r="EZ245" i="36" s="1"/>
  <c r="BY245" i="36"/>
  <c r="EY245" i="36" s="1"/>
  <c r="BX245" i="36"/>
  <c r="EX245" i="36" s="1"/>
  <c r="BW245" i="36"/>
  <c r="EW245" i="36" s="1"/>
  <c r="BV245" i="36"/>
  <c r="EV245" i="36" s="1"/>
  <c r="BU245" i="36"/>
  <c r="BT245" i="36"/>
  <c r="CE244" i="36"/>
  <c r="FE244" i="36" s="1"/>
  <c r="CD244" i="36"/>
  <c r="FD244" i="36" s="1"/>
  <c r="CC244" i="36"/>
  <c r="FC244" i="36" s="1"/>
  <c r="CB244" i="36"/>
  <c r="FB244" i="36" s="1"/>
  <c r="CA244" i="36"/>
  <c r="FA244" i="36" s="1"/>
  <c r="BZ244" i="36"/>
  <c r="EZ244" i="36" s="1"/>
  <c r="BY244" i="36"/>
  <c r="EY244" i="36" s="1"/>
  <c r="BX244" i="36"/>
  <c r="EX244" i="36" s="1"/>
  <c r="BW244" i="36"/>
  <c r="EW244" i="36" s="1"/>
  <c r="BV244" i="36"/>
  <c r="EV244" i="36" s="1"/>
  <c r="BU244" i="36"/>
  <c r="EU244" i="36" s="1"/>
  <c r="BT244" i="36"/>
  <c r="ET244" i="36" s="1"/>
  <c r="CE243" i="36"/>
  <c r="FE243" i="36" s="1"/>
  <c r="CD243" i="36"/>
  <c r="FD243" i="36" s="1"/>
  <c r="CC243" i="36"/>
  <c r="FC243" i="36" s="1"/>
  <c r="CB243" i="36"/>
  <c r="FB243" i="36" s="1"/>
  <c r="CA243" i="36"/>
  <c r="FA243" i="36" s="1"/>
  <c r="BZ243" i="36"/>
  <c r="EZ243" i="36" s="1"/>
  <c r="BY243" i="36"/>
  <c r="EY243" i="36" s="1"/>
  <c r="BX243" i="36"/>
  <c r="EX243" i="36" s="1"/>
  <c r="BW243" i="36"/>
  <c r="EW243" i="36" s="1"/>
  <c r="BV243" i="36"/>
  <c r="EV243" i="36" s="1"/>
  <c r="BU243" i="36"/>
  <c r="EU243" i="36" s="1"/>
  <c r="BT243" i="36"/>
  <c r="ET243" i="36" s="1"/>
  <c r="CE242" i="36"/>
  <c r="FE242" i="36" s="1"/>
  <c r="CD242" i="36"/>
  <c r="FD242" i="36" s="1"/>
  <c r="CC242" i="36"/>
  <c r="FC242" i="36" s="1"/>
  <c r="CB242" i="36"/>
  <c r="FB242" i="36" s="1"/>
  <c r="CA242" i="36"/>
  <c r="FA242" i="36" s="1"/>
  <c r="BZ242" i="36"/>
  <c r="EZ242" i="36" s="1"/>
  <c r="BY242" i="36"/>
  <c r="EY242" i="36" s="1"/>
  <c r="BX242" i="36"/>
  <c r="EX242" i="36" s="1"/>
  <c r="BW242" i="36"/>
  <c r="EW242" i="36" s="1"/>
  <c r="BV242" i="36"/>
  <c r="EV242" i="36" s="1"/>
  <c r="BU242" i="36"/>
  <c r="EU242" i="36" s="1"/>
  <c r="BT242" i="36"/>
  <c r="ET242" i="36" s="1"/>
  <c r="CE241" i="36"/>
  <c r="FE241" i="36" s="1"/>
  <c r="CD241" i="36"/>
  <c r="FD241" i="36" s="1"/>
  <c r="CC241" i="36"/>
  <c r="FC241" i="36" s="1"/>
  <c r="CB241" i="36"/>
  <c r="FB241" i="36" s="1"/>
  <c r="CA241" i="36"/>
  <c r="FA241" i="36" s="1"/>
  <c r="BZ241" i="36"/>
  <c r="EZ241" i="36" s="1"/>
  <c r="BY241" i="36"/>
  <c r="EY241" i="36" s="1"/>
  <c r="BX241" i="36"/>
  <c r="EX241" i="36" s="1"/>
  <c r="BW241" i="36"/>
  <c r="EW241" i="36" s="1"/>
  <c r="BV241" i="36"/>
  <c r="EV241" i="36" s="1"/>
  <c r="BU241" i="36"/>
  <c r="EU241" i="36" s="1"/>
  <c r="BT241" i="36"/>
  <c r="ET241" i="36" s="1"/>
  <c r="CE240" i="36"/>
  <c r="FE240" i="36" s="1"/>
  <c r="CD240" i="36"/>
  <c r="FD240" i="36" s="1"/>
  <c r="CC240" i="36"/>
  <c r="FC240" i="36" s="1"/>
  <c r="CB240" i="36"/>
  <c r="FB240" i="36" s="1"/>
  <c r="CA240" i="36"/>
  <c r="FA240" i="36" s="1"/>
  <c r="BZ240" i="36"/>
  <c r="EZ240" i="36" s="1"/>
  <c r="BY240" i="36"/>
  <c r="EY240" i="36" s="1"/>
  <c r="BX240" i="36"/>
  <c r="EX240" i="36" s="1"/>
  <c r="BW240" i="36"/>
  <c r="EW240" i="36" s="1"/>
  <c r="BV240" i="36"/>
  <c r="EV240" i="36" s="1"/>
  <c r="BU240" i="36"/>
  <c r="EU240" i="36" s="1"/>
  <c r="BT240" i="36"/>
  <c r="ET240" i="36" s="1"/>
  <c r="CE239" i="36"/>
  <c r="FE239" i="36" s="1"/>
  <c r="CD239" i="36"/>
  <c r="FD239" i="36" s="1"/>
  <c r="CC239" i="36"/>
  <c r="FC239" i="36" s="1"/>
  <c r="CB239" i="36"/>
  <c r="FB239" i="36" s="1"/>
  <c r="CA239" i="36"/>
  <c r="FA239" i="36" s="1"/>
  <c r="BZ239" i="36"/>
  <c r="EZ239" i="36" s="1"/>
  <c r="BY239" i="36"/>
  <c r="EY239" i="36" s="1"/>
  <c r="BX239" i="36"/>
  <c r="EX239" i="36" s="1"/>
  <c r="BW239" i="36"/>
  <c r="EW239" i="36" s="1"/>
  <c r="BV239" i="36"/>
  <c r="EV239" i="36" s="1"/>
  <c r="BU239" i="36"/>
  <c r="EU239" i="36" s="1"/>
  <c r="BT239" i="36"/>
  <c r="ET239" i="36" s="1"/>
  <c r="CE238" i="36"/>
  <c r="FE238" i="36" s="1"/>
  <c r="CD238" i="36"/>
  <c r="FD238" i="36" s="1"/>
  <c r="CC238" i="36"/>
  <c r="FC238" i="36" s="1"/>
  <c r="CB238" i="36"/>
  <c r="FB238" i="36" s="1"/>
  <c r="CA238" i="36"/>
  <c r="FA238" i="36" s="1"/>
  <c r="BZ238" i="36"/>
  <c r="EZ238" i="36" s="1"/>
  <c r="BY238" i="36"/>
  <c r="EY238" i="36" s="1"/>
  <c r="BX238" i="36"/>
  <c r="EX238" i="36" s="1"/>
  <c r="BW238" i="36"/>
  <c r="EW238" i="36" s="1"/>
  <c r="BV238" i="36"/>
  <c r="EV238" i="36" s="1"/>
  <c r="BU238" i="36"/>
  <c r="EU238" i="36" s="1"/>
  <c r="BT238" i="36"/>
  <c r="ET238" i="36" s="1"/>
  <c r="CE237" i="36"/>
  <c r="FE237" i="36" s="1"/>
  <c r="CD237" i="36"/>
  <c r="FD237" i="36" s="1"/>
  <c r="CC237" i="36"/>
  <c r="FC237" i="36" s="1"/>
  <c r="CB237" i="36"/>
  <c r="FB237" i="36" s="1"/>
  <c r="CA237" i="36"/>
  <c r="FA237" i="36" s="1"/>
  <c r="BZ237" i="36"/>
  <c r="EZ237" i="36" s="1"/>
  <c r="BY237" i="36"/>
  <c r="EY237" i="36" s="1"/>
  <c r="BX237" i="36"/>
  <c r="EX237" i="36" s="1"/>
  <c r="BW237" i="36"/>
  <c r="EW237" i="36" s="1"/>
  <c r="BV237" i="36"/>
  <c r="EV237" i="36" s="1"/>
  <c r="BU237" i="36"/>
  <c r="EU237" i="36" s="1"/>
  <c r="BT237" i="36"/>
  <c r="ET237" i="36" s="1"/>
  <c r="CE236" i="36"/>
  <c r="FE236" i="36" s="1"/>
  <c r="CD236" i="36"/>
  <c r="FD236" i="36" s="1"/>
  <c r="CC236" i="36"/>
  <c r="FC236" i="36" s="1"/>
  <c r="CB236" i="36"/>
  <c r="FB236" i="36" s="1"/>
  <c r="CA236" i="36"/>
  <c r="FA236" i="36" s="1"/>
  <c r="BZ236" i="36"/>
  <c r="EZ236" i="36" s="1"/>
  <c r="BY236" i="36"/>
  <c r="EY236" i="36" s="1"/>
  <c r="BX236" i="36"/>
  <c r="EX236" i="36" s="1"/>
  <c r="BW236" i="36"/>
  <c r="EW236" i="36" s="1"/>
  <c r="BV236" i="36"/>
  <c r="EV236" i="36" s="1"/>
  <c r="BU236" i="36"/>
  <c r="EU236" i="36" s="1"/>
  <c r="BT236" i="36"/>
  <c r="ET236" i="36" s="1"/>
  <c r="CE235" i="36"/>
  <c r="FE235" i="36" s="1"/>
  <c r="CD235" i="36"/>
  <c r="FD235" i="36" s="1"/>
  <c r="CC235" i="36"/>
  <c r="FC235" i="36" s="1"/>
  <c r="CB235" i="36"/>
  <c r="FB235" i="36" s="1"/>
  <c r="CA235" i="36"/>
  <c r="FA235" i="36" s="1"/>
  <c r="BZ235" i="36"/>
  <c r="EZ235" i="36" s="1"/>
  <c r="BY235" i="36"/>
  <c r="EY235" i="36" s="1"/>
  <c r="BX235" i="36"/>
  <c r="EX235" i="36" s="1"/>
  <c r="BW235" i="36"/>
  <c r="EW235" i="36" s="1"/>
  <c r="BV235" i="36"/>
  <c r="EV235" i="36" s="1"/>
  <c r="BU235" i="36"/>
  <c r="EU235" i="36" s="1"/>
  <c r="BT235" i="36"/>
  <c r="ET235" i="36" s="1"/>
  <c r="CE234" i="36"/>
  <c r="FE234" i="36" s="1"/>
  <c r="CD234" i="36"/>
  <c r="FD234" i="36" s="1"/>
  <c r="CC234" i="36"/>
  <c r="FC234" i="36" s="1"/>
  <c r="CB234" i="36"/>
  <c r="FB234" i="36" s="1"/>
  <c r="CA234" i="36"/>
  <c r="FA234" i="36" s="1"/>
  <c r="BZ234" i="36"/>
  <c r="EZ234" i="36" s="1"/>
  <c r="BY234" i="36"/>
  <c r="EY234" i="36" s="1"/>
  <c r="BX234" i="36"/>
  <c r="EX234" i="36" s="1"/>
  <c r="BW234" i="36"/>
  <c r="EW234" i="36" s="1"/>
  <c r="BV234" i="36"/>
  <c r="EV234" i="36" s="1"/>
  <c r="BU234" i="36"/>
  <c r="EU234" i="36" s="1"/>
  <c r="BT234" i="36"/>
  <c r="ET234" i="36" s="1"/>
  <c r="CE233" i="36"/>
  <c r="FE233" i="36" s="1"/>
  <c r="CD233" i="36"/>
  <c r="FD233" i="36" s="1"/>
  <c r="CC233" i="36"/>
  <c r="FC233" i="36" s="1"/>
  <c r="CB233" i="36"/>
  <c r="FB233" i="36" s="1"/>
  <c r="CA233" i="36"/>
  <c r="FA233" i="36" s="1"/>
  <c r="BZ233" i="36"/>
  <c r="EZ233" i="36" s="1"/>
  <c r="BY233" i="36"/>
  <c r="EY233" i="36" s="1"/>
  <c r="BX233" i="36"/>
  <c r="EX233" i="36" s="1"/>
  <c r="BW233" i="36"/>
  <c r="EW233" i="36" s="1"/>
  <c r="BV233" i="36"/>
  <c r="EV233" i="36" s="1"/>
  <c r="BU233" i="36"/>
  <c r="EU233" i="36" s="1"/>
  <c r="BT233" i="36"/>
  <c r="ET233" i="36" s="1"/>
  <c r="CE232" i="36"/>
  <c r="FE232" i="36" s="1"/>
  <c r="CD232" i="36"/>
  <c r="FD232" i="36" s="1"/>
  <c r="CC232" i="36"/>
  <c r="FC232" i="36" s="1"/>
  <c r="CB232" i="36"/>
  <c r="FB232" i="36" s="1"/>
  <c r="CA232" i="36"/>
  <c r="FA232" i="36" s="1"/>
  <c r="BZ232" i="36"/>
  <c r="EZ232" i="36" s="1"/>
  <c r="BY232" i="36"/>
  <c r="EY232" i="36" s="1"/>
  <c r="BX232" i="36"/>
  <c r="EX232" i="36" s="1"/>
  <c r="BW232" i="36"/>
  <c r="EW232" i="36" s="1"/>
  <c r="BV232" i="36"/>
  <c r="EV232" i="36" s="1"/>
  <c r="BU232" i="36"/>
  <c r="EU232" i="36" s="1"/>
  <c r="BT232" i="36"/>
  <c r="ET232" i="36" s="1"/>
  <c r="CE231" i="36"/>
  <c r="FE231" i="36" s="1"/>
  <c r="CD231" i="36"/>
  <c r="FD231" i="36" s="1"/>
  <c r="CC231" i="36"/>
  <c r="FC231" i="36" s="1"/>
  <c r="CB231" i="36"/>
  <c r="FB231" i="36" s="1"/>
  <c r="CA231" i="36"/>
  <c r="FA231" i="36" s="1"/>
  <c r="BZ231" i="36"/>
  <c r="EZ231" i="36" s="1"/>
  <c r="BY231" i="36"/>
  <c r="EY231" i="36" s="1"/>
  <c r="BX231" i="36"/>
  <c r="EX231" i="36" s="1"/>
  <c r="BW231" i="36"/>
  <c r="EW231" i="36" s="1"/>
  <c r="BV231" i="36"/>
  <c r="EV231" i="36" s="1"/>
  <c r="BU231" i="36"/>
  <c r="EU231" i="36" s="1"/>
  <c r="BT231" i="36"/>
  <c r="ET231" i="36" s="1"/>
  <c r="CE230" i="36"/>
  <c r="FE230" i="36" s="1"/>
  <c r="CD230" i="36"/>
  <c r="FD230" i="36" s="1"/>
  <c r="CC230" i="36"/>
  <c r="FC230" i="36" s="1"/>
  <c r="CB230" i="36"/>
  <c r="FB230" i="36" s="1"/>
  <c r="CA230" i="36"/>
  <c r="FA230" i="36" s="1"/>
  <c r="BZ230" i="36"/>
  <c r="EZ230" i="36" s="1"/>
  <c r="BY230" i="36"/>
  <c r="EY230" i="36" s="1"/>
  <c r="BX230" i="36"/>
  <c r="EX230" i="36" s="1"/>
  <c r="BW230" i="36"/>
  <c r="EW230" i="36" s="1"/>
  <c r="BV230" i="36"/>
  <c r="EV230" i="36" s="1"/>
  <c r="BU230" i="36"/>
  <c r="EU230" i="36" s="1"/>
  <c r="BT230" i="36"/>
  <c r="ET230" i="36" s="1"/>
  <c r="CE229" i="36"/>
  <c r="FE229" i="36" s="1"/>
  <c r="CD229" i="36"/>
  <c r="FD229" i="36" s="1"/>
  <c r="CC229" i="36"/>
  <c r="FC229" i="36" s="1"/>
  <c r="CB229" i="36"/>
  <c r="FB229" i="36" s="1"/>
  <c r="CA229" i="36"/>
  <c r="FA229" i="36" s="1"/>
  <c r="BZ229" i="36"/>
  <c r="EZ229" i="36" s="1"/>
  <c r="BY229" i="36"/>
  <c r="EY229" i="36" s="1"/>
  <c r="BX229" i="36"/>
  <c r="EX229" i="36" s="1"/>
  <c r="BW229" i="36"/>
  <c r="EW229" i="36" s="1"/>
  <c r="BV229" i="36"/>
  <c r="EV229" i="36" s="1"/>
  <c r="BU229" i="36"/>
  <c r="EU229" i="36" s="1"/>
  <c r="BT229" i="36"/>
  <c r="ET229" i="36" s="1"/>
  <c r="CE228" i="36"/>
  <c r="FE228" i="36" s="1"/>
  <c r="CD228" i="36"/>
  <c r="FD228" i="36" s="1"/>
  <c r="CC228" i="36"/>
  <c r="FC228" i="36" s="1"/>
  <c r="CB228" i="36"/>
  <c r="FB228" i="36" s="1"/>
  <c r="CA228" i="36"/>
  <c r="FA228" i="36" s="1"/>
  <c r="BZ228" i="36"/>
  <c r="EZ228" i="36" s="1"/>
  <c r="BY228" i="36"/>
  <c r="EY228" i="36" s="1"/>
  <c r="BX228" i="36"/>
  <c r="EX228" i="36" s="1"/>
  <c r="BW228" i="36"/>
  <c r="EW228" i="36" s="1"/>
  <c r="BV228" i="36"/>
  <c r="EV228" i="36" s="1"/>
  <c r="BU228" i="36"/>
  <c r="EU228" i="36" s="1"/>
  <c r="BT228" i="36"/>
  <c r="ET228" i="36" s="1"/>
  <c r="CE227" i="36"/>
  <c r="FE227" i="36" s="1"/>
  <c r="CD227" i="36"/>
  <c r="FD227" i="36" s="1"/>
  <c r="CC227" i="36"/>
  <c r="FC227" i="36" s="1"/>
  <c r="CB227" i="36"/>
  <c r="FB227" i="36" s="1"/>
  <c r="CA227" i="36"/>
  <c r="FA227" i="36" s="1"/>
  <c r="BZ227" i="36"/>
  <c r="EZ227" i="36" s="1"/>
  <c r="BY227" i="36"/>
  <c r="EY227" i="36" s="1"/>
  <c r="BX227" i="36"/>
  <c r="EX227" i="36" s="1"/>
  <c r="BW227" i="36"/>
  <c r="EW227" i="36" s="1"/>
  <c r="BV227" i="36"/>
  <c r="EV227" i="36" s="1"/>
  <c r="BU227" i="36"/>
  <c r="EU227" i="36" s="1"/>
  <c r="BT227" i="36"/>
  <c r="ET227" i="36" s="1"/>
  <c r="CE226" i="36"/>
  <c r="FE226" i="36" s="1"/>
  <c r="CD226" i="36"/>
  <c r="FD226" i="36" s="1"/>
  <c r="CC226" i="36"/>
  <c r="FC226" i="36" s="1"/>
  <c r="CB226" i="36"/>
  <c r="FB226" i="36" s="1"/>
  <c r="CA226" i="36"/>
  <c r="FA226" i="36" s="1"/>
  <c r="BZ226" i="36"/>
  <c r="EZ226" i="36" s="1"/>
  <c r="BY226" i="36"/>
  <c r="EY226" i="36" s="1"/>
  <c r="BX226" i="36"/>
  <c r="EX226" i="36" s="1"/>
  <c r="BW226" i="36"/>
  <c r="EW226" i="36" s="1"/>
  <c r="BV226" i="36"/>
  <c r="EV226" i="36" s="1"/>
  <c r="BU226" i="36"/>
  <c r="EU226" i="36" s="1"/>
  <c r="BT226" i="36"/>
  <c r="ET226" i="36" s="1"/>
  <c r="CE225" i="36"/>
  <c r="FE225" i="36" s="1"/>
  <c r="CD225" i="36"/>
  <c r="FD225" i="36" s="1"/>
  <c r="CC225" i="36"/>
  <c r="FC225" i="36" s="1"/>
  <c r="CB225" i="36"/>
  <c r="FB225" i="36" s="1"/>
  <c r="CA225" i="36"/>
  <c r="FA225" i="36" s="1"/>
  <c r="BZ225" i="36"/>
  <c r="EZ225" i="36" s="1"/>
  <c r="BY225" i="36"/>
  <c r="EY225" i="36" s="1"/>
  <c r="BX225" i="36"/>
  <c r="EX225" i="36" s="1"/>
  <c r="BW225" i="36"/>
  <c r="EW225" i="36" s="1"/>
  <c r="BV225" i="36"/>
  <c r="EV225" i="36" s="1"/>
  <c r="BU225" i="36"/>
  <c r="EU225" i="36" s="1"/>
  <c r="BT225" i="36"/>
  <c r="ET225" i="36" s="1"/>
  <c r="CE224" i="36"/>
  <c r="FE224" i="36" s="1"/>
  <c r="CD224" i="36"/>
  <c r="FD224" i="36" s="1"/>
  <c r="CC224" i="36"/>
  <c r="FC224" i="36" s="1"/>
  <c r="CB224" i="36"/>
  <c r="FB224" i="36" s="1"/>
  <c r="CA224" i="36"/>
  <c r="FA224" i="36" s="1"/>
  <c r="BZ224" i="36"/>
  <c r="EZ224" i="36" s="1"/>
  <c r="BY224" i="36"/>
  <c r="EY224" i="36" s="1"/>
  <c r="BX224" i="36"/>
  <c r="EX224" i="36" s="1"/>
  <c r="BW224" i="36"/>
  <c r="EW224" i="36" s="1"/>
  <c r="BV224" i="36"/>
  <c r="EV224" i="36" s="1"/>
  <c r="BU224" i="36"/>
  <c r="EU224" i="36" s="1"/>
  <c r="BT224" i="36"/>
  <c r="ET224" i="36" s="1"/>
  <c r="CE223" i="36"/>
  <c r="FE223" i="36" s="1"/>
  <c r="CD223" i="36"/>
  <c r="FD223" i="36" s="1"/>
  <c r="CC223" i="36"/>
  <c r="FC223" i="36" s="1"/>
  <c r="CB223" i="36"/>
  <c r="FB223" i="36" s="1"/>
  <c r="CA223" i="36"/>
  <c r="FA223" i="36" s="1"/>
  <c r="BZ223" i="36"/>
  <c r="EZ223" i="36" s="1"/>
  <c r="BY223" i="36"/>
  <c r="EY223" i="36" s="1"/>
  <c r="BX223" i="36"/>
  <c r="EX223" i="36" s="1"/>
  <c r="BW223" i="36"/>
  <c r="EW223" i="36" s="1"/>
  <c r="BV223" i="36"/>
  <c r="EV223" i="36" s="1"/>
  <c r="BU223" i="36"/>
  <c r="EU223" i="36" s="1"/>
  <c r="BT223" i="36"/>
  <c r="ET223" i="36" s="1"/>
  <c r="CE222" i="36"/>
  <c r="FE222" i="36" s="1"/>
  <c r="CD222" i="36"/>
  <c r="FD222" i="36" s="1"/>
  <c r="CC222" i="36"/>
  <c r="FC222" i="36" s="1"/>
  <c r="CB222" i="36"/>
  <c r="FB222" i="36" s="1"/>
  <c r="CA222" i="36"/>
  <c r="FA222" i="36" s="1"/>
  <c r="BZ222" i="36"/>
  <c r="EZ222" i="36" s="1"/>
  <c r="BY222" i="36"/>
  <c r="EY222" i="36" s="1"/>
  <c r="BX222" i="36"/>
  <c r="EX222" i="36" s="1"/>
  <c r="BW222" i="36"/>
  <c r="EW222" i="36" s="1"/>
  <c r="BV222" i="36"/>
  <c r="EV222" i="36" s="1"/>
  <c r="BU222" i="36"/>
  <c r="EU222" i="36" s="1"/>
  <c r="BT222" i="36"/>
  <c r="ET222" i="36" s="1"/>
  <c r="CE221" i="36"/>
  <c r="FE221" i="36" s="1"/>
  <c r="CD221" i="36"/>
  <c r="FD221" i="36" s="1"/>
  <c r="CC221" i="36"/>
  <c r="FC221" i="36" s="1"/>
  <c r="CB221" i="36"/>
  <c r="FB221" i="36" s="1"/>
  <c r="CA221" i="36"/>
  <c r="FA221" i="36" s="1"/>
  <c r="BZ221" i="36"/>
  <c r="EZ221" i="36" s="1"/>
  <c r="BY221" i="36"/>
  <c r="EY221" i="36" s="1"/>
  <c r="BX221" i="36"/>
  <c r="EX221" i="36" s="1"/>
  <c r="BW221" i="36"/>
  <c r="EW221" i="36" s="1"/>
  <c r="BV221" i="36"/>
  <c r="EV221" i="36" s="1"/>
  <c r="BU221" i="36"/>
  <c r="EU221" i="36" s="1"/>
  <c r="BT221" i="36"/>
  <c r="ET221" i="36" s="1"/>
  <c r="CE220" i="36"/>
  <c r="FE220" i="36" s="1"/>
  <c r="CD220" i="36"/>
  <c r="FD220" i="36" s="1"/>
  <c r="CC220" i="36"/>
  <c r="FC220" i="36" s="1"/>
  <c r="CB220" i="36"/>
  <c r="FB220" i="36" s="1"/>
  <c r="CA220" i="36"/>
  <c r="FA220" i="36" s="1"/>
  <c r="BZ220" i="36"/>
  <c r="EZ220" i="36" s="1"/>
  <c r="BY220" i="36"/>
  <c r="EY220" i="36" s="1"/>
  <c r="BX220" i="36"/>
  <c r="EX220" i="36" s="1"/>
  <c r="BW220" i="36"/>
  <c r="EW220" i="36" s="1"/>
  <c r="BV220" i="36"/>
  <c r="EV220" i="36" s="1"/>
  <c r="BU220" i="36"/>
  <c r="EU220" i="36" s="1"/>
  <c r="BT220" i="36"/>
  <c r="ET220" i="36" s="1"/>
  <c r="CE219" i="36"/>
  <c r="FE219" i="36" s="1"/>
  <c r="CD219" i="36"/>
  <c r="FD219" i="36" s="1"/>
  <c r="CC219" i="36"/>
  <c r="FC219" i="36" s="1"/>
  <c r="CB219" i="36"/>
  <c r="FB219" i="36" s="1"/>
  <c r="CA219" i="36"/>
  <c r="FA219" i="36" s="1"/>
  <c r="BZ219" i="36"/>
  <c r="EZ219" i="36" s="1"/>
  <c r="BY219" i="36"/>
  <c r="EY219" i="36" s="1"/>
  <c r="BX219" i="36"/>
  <c r="EX219" i="36" s="1"/>
  <c r="BW219" i="36"/>
  <c r="EW219" i="36" s="1"/>
  <c r="BV219" i="36"/>
  <c r="EV219" i="36" s="1"/>
  <c r="BU219" i="36"/>
  <c r="EU219" i="36" s="1"/>
  <c r="BT219" i="36"/>
  <c r="ET219" i="36" s="1"/>
  <c r="CE218" i="36"/>
  <c r="FE218" i="36" s="1"/>
  <c r="CD218" i="36"/>
  <c r="FD218" i="36" s="1"/>
  <c r="CC218" i="36"/>
  <c r="FC218" i="36" s="1"/>
  <c r="CB218" i="36"/>
  <c r="FB218" i="36" s="1"/>
  <c r="CA218" i="36"/>
  <c r="FA218" i="36" s="1"/>
  <c r="BZ218" i="36"/>
  <c r="EZ218" i="36" s="1"/>
  <c r="BY218" i="36"/>
  <c r="EY218" i="36" s="1"/>
  <c r="BX218" i="36"/>
  <c r="EX218" i="36" s="1"/>
  <c r="BW218" i="36"/>
  <c r="EW218" i="36" s="1"/>
  <c r="BV218" i="36"/>
  <c r="EV218" i="36" s="1"/>
  <c r="BU218" i="36"/>
  <c r="EU218" i="36" s="1"/>
  <c r="BT218" i="36"/>
  <c r="ET218" i="36" s="1"/>
  <c r="CE217" i="36"/>
  <c r="FE217" i="36" s="1"/>
  <c r="CD217" i="36"/>
  <c r="FD217" i="36" s="1"/>
  <c r="CC217" i="36"/>
  <c r="FC217" i="36" s="1"/>
  <c r="CB217" i="36"/>
  <c r="FB217" i="36" s="1"/>
  <c r="CA217" i="36"/>
  <c r="FA217" i="36" s="1"/>
  <c r="BZ217" i="36"/>
  <c r="EZ217" i="36" s="1"/>
  <c r="BY217" i="36"/>
  <c r="EY217" i="36" s="1"/>
  <c r="BX217" i="36"/>
  <c r="EX217" i="36" s="1"/>
  <c r="BW217" i="36"/>
  <c r="EW217" i="36" s="1"/>
  <c r="BV217" i="36"/>
  <c r="EV217" i="36" s="1"/>
  <c r="BU217" i="36"/>
  <c r="EU217" i="36" s="1"/>
  <c r="BT217" i="36"/>
  <c r="ET217" i="36" s="1"/>
  <c r="CE216" i="36"/>
  <c r="FE216" i="36" s="1"/>
  <c r="CD216" i="36"/>
  <c r="FD216" i="36" s="1"/>
  <c r="CC216" i="36"/>
  <c r="FC216" i="36" s="1"/>
  <c r="CB216" i="36"/>
  <c r="FB216" i="36" s="1"/>
  <c r="CA216" i="36"/>
  <c r="FA216" i="36" s="1"/>
  <c r="BZ216" i="36"/>
  <c r="EZ216" i="36" s="1"/>
  <c r="BY216" i="36"/>
  <c r="EY216" i="36" s="1"/>
  <c r="BX216" i="36"/>
  <c r="EX216" i="36" s="1"/>
  <c r="BW216" i="36"/>
  <c r="EW216" i="36" s="1"/>
  <c r="BV216" i="36"/>
  <c r="EV216" i="36" s="1"/>
  <c r="BU216" i="36"/>
  <c r="EU216" i="36" s="1"/>
  <c r="BT216" i="36"/>
  <c r="ET216" i="36" s="1"/>
  <c r="CE215" i="36"/>
  <c r="FE215" i="36" s="1"/>
  <c r="CD215" i="36"/>
  <c r="FD215" i="36" s="1"/>
  <c r="CC215" i="36"/>
  <c r="FC215" i="36" s="1"/>
  <c r="CB215" i="36"/>
  <c r="FB215" i="36" s="1"/>
  <c r="CA215" i="36"/>
  <c r="FA215" i="36" s="1"/>
  <c r="BZ215" i="36"/>
  <c r="EZ215" i="36" s="1"/>
  <c r="BY215" i="36"/>
  <c r="EY215" i="36" s="1"/>
  <c r="BX215" i="36"/>
  <c r="EX215" i="36" s="1"/>
  <c r="BW215" i="36"/>
  <c r="EW215" i="36" s="1"/>
  <c r="BV215" i="36"/>
  <c r="EV215" i="36" s="1"/>
  <c r="BU215" i="36"/>
  <c r="EU215" i="36" s="1"/>
  <c r="BT215" i="36"/>
  <c r="ET215" i="36" s="1"/>
  <c r="CE214" i="36"/>
  <c r="FE214" i="36" s="1"/>
  <c r="CD214" i="36"/>
  <c r="FD214" i="36" s="1"/>
  <c r="CC214" i="36"/>
  <c r="FC214" i="36" s="1"/>
  <c r="CB214" i="36"/>
  <c r="FB214" i="36" s="1"/>
  <c r="CA214" i="36"/>
  <c r="FA214" i="36" s="1"/>
  <c r="BZ214" i="36"/>
  <c r="EZ214" i="36" s="1"/>
  <c r="BY214" i="36"/>
  <c r="EY214" i="36" s="1"/>
  <c r="BX214" i="36"/>
  <c r="EX214" i="36" s="1"/>
  <c r="BW214" i="36"/>
  <c r="EW214" i="36" s="1"/>
  <c r="BV214" i="36"/>
  <c r="EV214" i="36" s="1"/>
  <c r="BU214" i="36"/>
  <c r="EU214" i="36" s="1"/>
  <c r="BT214" i="36"/>
  <c r="ET214" i="36" s="1"/>
  <c r="CE213" i="36"/>
  <c r="FE213" i="36" s="1"/>
  <c r="CD213" i="36"/>
  <c r="FD213" i="36" s="1"/>
  <c r="CC213" i="36"/>
  <c r="FC213" i="36" s="1"/>
  <c r="CB213" i="36"/>
  <c r="FB213" i="36" s="1"/>
  <c r="CA213" i="36"/>
  <c r="FA213" i="36" s="1"/>
  <c r="BZ213" i="36"/>
  <c r="EZ213" i="36" s="1"/>
  <c r="BY213" i="36"/>
  <c r="EY213" i="36" s="1"/>
  <c r="BX213" i="36"/>
  <c r="EX213" i="36" s="1"/>
  <c r="BW213" i="36"/>
  <c r="EW213" i="36" s="1"/>
  <c r="BV213" i="36"/>
  <c r="EV213" i="36" s="1"/>
  <c r="BU213" i="36"/>
  <c r="EU213" i="36" s="1"/>
  <c r="BT213" i="36"/>
  <c r="ET213" i="36" s="1"/>
  <c r="CE212" i="36"/>
  <c r="FE212" i="36" s="1"/>
  <c r="CD212" i="36"/>
  <c r="FD212" i="36" s="1"/>
  <c r="CC212" i="36"/>
  <c r="FC212" i="36" s="1"/>
  <c r="CB212" i="36"/>
  <c r="FB212" i="36" s="1"/>
  <c r="CA212" i="36"/>
  <c r="FA212" i="36" s="1"/>
  <c r="BZ212" i="36"/>
  <c r="EZ212" i="36" s="1"/>
  <c r="BY212" i="36"/>
  <c r="EY212" i="36" s="1"/>
  <c r="BX212" i="36"/>
  <c r="EX212" i="36" s="1"/>
  <c r="BW212" i="36"/>
  <c r="EW212" i="36" s="1"/>
  <c r="BV212" i="36"/>
  <c r="EV212" i="36" s="1"/>
  <c r="BU212" i="36"/>
  <c r="EU212" i="36" s="1"/>
  <c r="BT212" i="36"/>
  <c r="ET212" i="36" s="1"/>
  <c r="CE211" i="36"/>
  <c r="FE211" i="36" s="1"/>
  <c r="CD211" i="36"/>
  <c r="FD211" i="36" s="1"/>
  <c r="CC211" i="36"/>
  <c r="FC211" i="36" s="1"/>
  <c r="CB211" i="36"/>
  <c r="FB211" i="36" s="1"/>
  <c r="CA211" i="36"/>
  <c r="FA211" i="36" s="1"/>
  <c r="BZ211" i="36"/>
  <c r="EZ211" i="36" s="1"/>
  <c r="BY211" i="36"/>
  <c r="EY211" i="36" s="1"/>
  <c r="BX211" i="36"/>
  <c r="EX211" i="36" s="1"/>
  <c r="BW211" i="36"/>
  <c r="EW211" i="36" s="1"/>
  <c r="BV211" i="36"/>
  <c r="EV211" i="36" s="1"/>
  <c r="BU211" i="36"/>
  <c r="EU211" i="36" s="1"/>
  <c r="BT211" i="36"/>
  <c r="ET211" i="36" s="1"/>
  <c r="CE210" i="36"/>
  <c r="FE210" i="36" s="1"/>
  <c r="CD210" i="36"/>
  <c r="FD210" i="36" s="1"/>
  <c r="CC210" i="36"/>
  <c r="FC210" i="36" s="1"/>
  <c r="CB210" i="36"/>
  <c r="FB210" i="36" s="1"/>
  <c r="CA210" i="36"/>
  <c r="FA210" i="36" s="1"/>
  <c r="BZ210" i="36"/>
  <c r="EZ210" i="36" s="1"/>
  <c r="BY210" i="36"/>
  <c r="EY210" i="36" s="1"/>
  <c r="BX210" i="36"/>
  <c r="EX210" i="36" s="1"/>
  <c r="BW210" i="36"/>
  <c r="EW210" i="36" s="1"/>
  <c r="BV210" i="36"/>
  <c r="EV210" i="36" s="1"/>
  <c r="BU210" i="36"/>
  <c r="EU210" i="36" s="1"/>
  <c r="BT210" i="36"/>
  <c r="ET210" i="36" s="1"/>
  <c r="CE209" i="36"/>
  <c r="FE209" i="36" s="1"/>
  <c r="CD209" i="36"/>
  <c r="FD209" i="36" s="1"/>
  <c r="CC209" i="36"/>
  <c r="FC209" i="36" s="1"/>
  <c r="CB209" i="36"/>
  <c r="FB209" i="36" s="1"/>
  <c r="CA209" i="36"/>
  <c r="FA209" i="36" s="1"/>
  <c r="BZ209" i="36"/>
  <c r="EZ209" i="36" s="1"/>
  <c r="BY209" i="36"/>
  <c r="EY209" i="36" s="1"/>
  <c r="BX209" i="36"/>
  <c r="EX209" i="36" s="1"/>
  <c r="BW209" i="36"/>
  <c r="EW209" i="36" s="1"/>
  <c r="BV209" i="36"/>
  <c r="EV209" i="36" s="1"/>
  <c r="BU209" i="36"/>
  <c r="EU209" i="36" s="1"/>
  <c r="BT209" i="36"/>
  <c r="ET209" i="36" s="1"/>
  <c r="CE208" i="36"/>
  <c r="FE208" i="36" s="1"/>
  <c r="CD208" i="36"/>
  <c r="FD208" i="36" s="1"/>
  <c r="CC208" i="36"/>
  <c r="FC208" i="36" s="1"/>
  <c r="CB208" i="36"/>
  <c r="FB208" i="36" s="1"/>
  <c r="CA208" i="36"/>
  <c r="FA208" i="36" s="1"/>
  <c r="BZ208" i="36"/>
  <c r="EZ208" i="36" s="1"/>
  <c r="BY208" i="36"/>
  <c r="EY208" i="36" s="1"/>
  <c r="BX208" i="36"/>
  <c r="EX208" i="36" s="1"/>
  <c r="BW208" i="36"/>
  <c r="EW208" i="36" s="1"/>
  <c r="BV208" i="36"/>
  <c r="EV208" i="36" s="1"/>
  <c r="BU208" i="36"/>
  <c r="EU208" i="36" s="1"/>
  <c r="BT208" i="36"/>
  <c r="ET208" i="36" s="1"/>
  <c r="CE207" i="36"/>
  <c r="FE207" i="36" s="1"/>
  <c r="CD207" i="36"/>
  <c r="FD207" i="36" s="1"/>
  <c r="CC207" i="36"/>
  <c r="FC207" i="36" s="1"/>
  <c r="CB207" i="36"/>
  <c r="FB207" i="36" s="1"/>
  <c r="CA207" i="36"/>
  <c r="FA207" i="36" s="1"/>
  <c r="BZ207" i="36"/>
  <c r="EZ207" i="36" s="1"/>
  <c r="BY207" i="36"/>
  <c r="EY207" i="36" s="1"/>
  <c r="BX207" i="36"/>
  <c r="EX207" i="36" s="1"/>
  <c r="BW207" i="36"/>
  <c r="EW207" i="36" s="1"/>
  <c r="BV207" i="36"/>
  <c r="EV207" i="36" s="1"/>
  <c r="BU207" i="36"/>
  <c r="EU207" i="36" s="1"/>
  <c r="BT207" i="36"/>
  <c r="ET207" i="36" s="1"/>
  <c r="CE206" i="36"/>
  <c r="FE206" i="36" s="1"/>
  <c r="CD206" i="36"/>
  <c r="FD206" i="36" s="1"/>
  <c r="CC206" i="36"/>
  <c r="FC206" i="36" s="1"/>
  <c r="CB206" i="36"/>
  <c r="FB206" i="36" s="1"/>
  <c r="CA206" i="36"/>
  <c r="FA206" i="36" s="1"/>
  <c r="BZ206" i="36"/>
  <c r="EZ206" i="36" s="1"/>
  <c r="BY206" i="36"/>
  <c r="EY206" i="36" s="1"/>
  <c r="BX206" i="36"/>
  <c r="EX206" i="36" s="1"/>
  <c r="BW206" i="36"/>
  <c r="EW206" i="36" s="1"/>
  <c r="BV206" i="36"/>
  <c r="EV206" i="36" s="1"/>
  <c r="BU206" i="36"/>
  <c r="EU206" i="36" s="1"/>
  <c r="BT206" i="36"/>
  <c r="ET206" i="36" s="1"/>
  <c r="CE205" i="36"/>
  <c r="FE205" i="36" s="1"/>
  <c r="CD205" i="36"/>
  <c r="FD205" i="36" s="1"/>
  <c r="CC205" i="36"/>
  <c r="FC205" i="36" s="1"/>
  <c r="CB205" i="36"/>
  <c r="FB205" i="36" s="1"/>
  <c r="CA205" i="36"/>
  <c r="FA205" i="36" s="1"/>
  <c r="BZ205" i="36"/>
  <c r="EZ205" i="36" s="1"/>
  <c r="BY205" i="36"/>
  <c r="EY205" i="36" s="1"/>
  <c r="BX205" i="36"/>
  <c r="EX205" i="36" s="1"/>
  <c r="BW205" i="36"/>
  <c r="EW205" i="36" s="1"/>
  <c r="BV205" i="36"/>
  <c r="EV205" i="36" s="1"/>
  <c r="BU205" i="36"/>
  <c r="EU205" i="36" s="1"/>
  <c r="BT205" i="36"/>
  <c r="ET205" i="36" s="1"/>
  <c r="CE204" i="36"/>
  <c r="FE204" i="36" s="1"/>
  <c r="CD204" i="36"/>
  <c r="FD204" i="36" s="1"/>
  <c r="CC204" i="36"/>
  <c r="FC204" i="36" s="1"/>
  <c r="CB204" i="36"/>
  <c r="FB204" i="36" s="1"/>
  <c r="CA204" i="36"/>
  <c r="FA204" i="36" s="1"/>
  <c r="BZ204" i="36"/>
  <c r="EZ204" i="36" s="1"/>
  <c r="BY204" i="36"/>
  <c r="EY204" i="36" s="1"/>
  <c r="BX204" i="36"/>
  <c r="EX204" i="36" s="1"/>
  <c r="BW204" i="36"/>
  <c r="EW204" i="36" s="1"/>
  <c r="BV204" i="36"/>
  <c r="EV204" i="36" s="1"/>
  <c r="BU204" i="36"/>
  <c r="EU204" i="36" s="1"/>
  <c r="BT204" i="36"/>
  <c r="ET204" i="36" s="1"/>
  <c r="CE203" i="36"/>
  <c r="FE203" i="36" s="1"/>
  <c r="CD203" i="36"/>
  <c r="FD203" i="36" s="1"/>
  <c r="CC203" i="36"/>
  <c r="FC203" i="36" s="1"/>
  <c r="CB203" i="36"/>
  <c r="FB203" i="36" s="1"/>
  <c r="CA203" i="36"/>
  <c r="FA203" i="36" s="1"/>
  <c r="BZ203" i="36"/>
  <c r="EZ203" i="36" s="1"/>
  <c r="BY203" i="36"/>
  <c r="EY203" i="36" s="1"/>
  <c r="BX203" i="36"/>
  <c r="EX203" i="36" s="1"/>
  <c r="BW203" i="36"/>
  <c r="EW203" i="36" s="1"/>
  <c r="BV203" i="36"/>
  <c r="EV203" i="36" s="1"/>
  <c r="BU203" i="36"/>
  <c r="EU203" i="36" s="1"/>
  <c r="BT203" i="36"/>
  <c r="ET203" i="36" s="1"/>
  <c r="CE202" i="36"/>
  <c r="FE202" i="36" s="1"/>
  <c r="CD202" i="36"/>
  <c r="FD202" i="36" s="1"/>
  <c r="CC202" i="36"/>
  <c r="FC202" i="36" s="1"/>
  <c r="CB202" i="36"/>
  <c r="FB202" i="36" s="1"/>
  <c r="CA202" i="36"/>
  <c r="FA202" i="36" s="1"/>
  <c r="BZ202" i="36"/>
  <c r="EZ202" i="36" s="1"/>
  <c r="BY202" i="36"/>
  <c r="EY202" i="36" s="1"/>
  <c r="BX202" i="36"/>
  <c r="EX202" i="36" s="1"/>
  <c r="BW202" i="36"/>
  <c r="EW202" i="36" s="1"/>
  <c r="BV202" i="36"/>
  <c r="EV202" i="36" s="1"/>
  <c r="BU202" i="36"/>
  <c r="EU202" i="36" s="1"/>
  <c r="BT202" i="36"/>
  <c r="ET202" i="36" s="1"/>
  <c r="CE201" i="36"/>
  <c r="FE201" i="36" s="1"/>
  <c r="CD201" i="36"/>
  <c r="FD201" i="36" s="1"/>
  <c r="CC201" i="36"/>
  <c r="FC201" i="36" s="1"/>
  <c r="CB201" i="36"/>
  <c r="FB201" i="36" s="1"/>
  <c r="CA201" i="36"/>
  <c r="FA201" i="36" s="1"/>
  <c r="BZ201" i="36"/>
  <c r="EZ201" i="36" s="1"/>
  <c r="BY201" i="36"/>
  <c r="EY201" i="36" s="1"/>
  <c r="BX201" i="36"/>
  <c r="EX201" i="36" s="1"/>
  <c r="BW201" i="36"/>
  <c r="EW201" i="36" s="1"/>
  <c r="BV201" i="36"/>
  <c r="EV201" i="36" s="1"/>
  <c r="BU201" i="36"/>
  <c r="EU201" i="36" s="1"/>
  <c r="BT201" i="36"/>
  <c r="ET201" i="36" s="1"/>
  <c r="CE200" i="36"/>
  <c r="FE200" i="36" s="1"/>
  <c r="CD200" i="36"/>
  <c r="FD200" i="36" s="1"/>
  <c r="CC200" i="36"/>
  <c r="FC200" i="36" s="1"/>
  <c r="CB200" i="36"/>
  <c r="FB200" i="36" s="1"/>
  <c r="CA200" i="36"/>
  <c r="FA200" i="36" s="1"/>
  <c r="BZ200" i="36"/>
  <c r="EZ200" i="36" s="1"/>
  <c r="BY200" i="36"/>
  <c r="EY200" i="36" s="1"/>
  <c r="BX200" i="36"/>
  <c r="EX200" i="36" s="1"/>
  <c r="BW200" i="36"/>
  <c r="EW200" i="36" s="1"/>
  <c r="BV200" i="36"/>
  <c r="EV200" i="36" s="1"/>
  <c r="BU200" i="36"/>
  <c r="EU200" i="36" s="1"/>
  <c r="BT200" i="36"/>
  <c r="ET200" i="36" s="1"/>
  <c r="CE199" i="36"/>
  <c r="FE199" i="36" s="1"/>
  <c r="CD199" i="36"/>
  <c r="FD199" i="36" s="1"/>
  <c r="CC199" i="36"/>
  <c r="FC199" i="36" s="1"/>
  <c r="CB199" i="36"/>
  <c r="FB199" i="36" s="1"/>
  <c r="CA199" i="36"/>
  <c r="FA199" i="36" s="1"/>
  <c r="BZ199" i="36"/>
  <c r="EZ199" i="36" s="1"/>
  <c r="BY199" i="36"/>
  <c r="EY199" i="36" s="1"/>
  <c r="BX199" i="36"/>
  <c r="EX199" i="36" s="1"/>
  <c r="BW199" i="36"/>
  <c r="EW199" i="36" s="1"/>
  <c r="BV199" i="36"/>
  <c r="EV199" i="36" s="1"/>
  <c r="BU199" i="36"/>
  <c r="EU199" i="36" s="1"/>
  <c r="BT199" i="36"/>
  <c r="ET199" i="36" s="1"/>
  <c r="CE198" i="36"/>
  <c r="FE198" i="36" s="1"/>
  <c r="CD198" i="36"/>
  <c r="FD198" i="36" s="1"/>
  <c r="CC198" i="36"/>
  <c r="FC198" i="36" s="1"/>
  <c r="CB198" i="36"/>
  <c r="FB198" i="36" s="1"/>
  <c r="CA198" i="36"/>
  <c r="FA198" i="36" s="1"/>
  <c r="BZ198" i="36"/>
  <c r="EZ198" i="36" s="1"/>
  <c r="BY198" i="36"/>
  <c r="EY198" i="36" s="1"/>
  <c r="BX198" i="36"/>
  <c r="EX198" i="36" s="1"/>
  <c r="BW198" i="36"/>
  <c r="EW198" i="36" s="1"/>
  <c r="BV198" i="36"/>
  <c r="EV198" i="36" s="1"/>
  <c r="BU198" i="36"/>
  <c r="EU198" i="36" s="1"/>
  <c r="BT198" i="36"/>
  <c r="ET198" i="36" s="1"/>
  <c r="CE197" i="36"/>
  <c r="FE197" i="36" s="1"/>
  <c r="CD197" i="36"/>
  <c r="FD197" i="36" s="1"/>
  <c r="CC197" i="36"/>
  <c r="FC197" i="36" s="1"/>
  <c r="CB197" i="36"/>
  <c r="FB197" i="36" s="1"/>
  <c r="CA197" i="36"/>
  <c r="FA197" i="36" s="1"/>
  <c r="BZ197" i="36"/>
  <c r="EZ197" i="36" s="1"/>
  <c r="BY197" i="36"/>
  <c r="EY197" i="36" s="1"/>
  <c r="BX197" i="36"/>
  <c r="EX197" i="36" s="1"/>
  <c r="BW197" i="36"/>
  <c r="EW197" i="36" s="1"/>
  <c r="BV197" i="36"/>
  <c r="EV197" i="36" s="1"/>
  <c r="BU197" i="36"/>
  <c r="EU197" i="36" s="1"/>
  <c r="BT197" i="36"/>
  <c r="ET197" i="36" s="1"/>
  <c r="CE196" i="36"/>
  <c r="FE196" i="36" s="1"/>
  <c r="CD196" i="36"/>
  <c r="FD196" i="36" s="1"/>
  <c r="CC196" i="36"/>
  <c r="FC196" i="36" s="1"/>
  <c r="CB196" i="36"/>
  <c r="FB196" i="36" s="1"/>
  <c r="CA196" i="36"/>
  <c r="FA196" i="36" s="1"/>
  <c r="BZ196" i="36"/>
  <c r="EZ196" i="36" s="1"/>
  <c r="BY196" i="36"/>
  <c r="EY196" i="36" s="1"/>
  <c r="BX196" i="36"/>
  <c r="EX196" i="36" s="1"/>
  <c r="BW196" i="36"/>
  <c r="EW196" i="36" s="1"/>
  <c r="BV196" i="36"/>
  <c r="EV196" i="36" s="1"/>
  <c r="BU196" i="36"/>
  <c r="EU196" i="36" s="1"/>
  <c r="BT196" i="36"/>
  <c r="ET196" i="36" s="1"/>
  <c r="CE195" i="36"/>
  <c r="FE195" i="36" s="1"/>
  <c r="CD195" i="36"/>
  <c r="FD195" i="36" s="1"/>
  <c r="CC195" i="36"/>
  <c r="FC195" i="36" s="1"/>
  <c r="CB195" i="36"/>
  <c r="FB195" i="36" s="1"/>
  <c r="CA195" i="36"/>
  <c r="FA195" i="36" s="1"/>
  <c r="BZ195" i="36"/>
  <c r="EZ195" i="36" s="1"/>
  <c r="BY195" i="36"/>
  <c r="EY195" i="36" s="1"/>
  <c r="BX195" i="36"/>
  <c r="EX195" i="36" s="1"/>
  <c r="BW195" i="36"/>
  <c r="EW195" i="36" s="1"/>
  <c r="BV195" i="36"/>
  <c r="EV195" i="36" s="1"/>
  <c r="BU195" i="36"/>
  <c r="EU195" i="36" s="1"/>
  <c r="BT195" i="36"/>
  <c r="ET195" i="36" s="1"/>
  <c r="CE194" i="36"/>
  <c r="FE194" i="36" s="1"/>
  <c r="CD194" i="36"/>
  <c r="FD194" i="36" s="1"/>
  <c r="CC194" i="36"/>
  <c r="FC194" i="36" s="1"/>
  <c r="CB194" i="36"/>
  <c r="FB194" i="36" s="1"/>
  <c r="CA194" i="36"/>
  <c r="FA194" i="36" s="1"/>
  <c r="BZ194" i="36"/>
  <c r="EZ194" i="36" s="1"/>
  <c r="BY194" i="36"/>
  <c r="EY194" i="36" s="1"/>
  <c r="BX194" i="36"/>
  <c r="EX194" i="36" s="1"/>
  <c r="BW194" i="36"/>
  <c r="EW194" i="36" s="1"/>
  <c r="BV194" i="36"/>
  <c r="EV194" i="36" s="1"/>
  <c r="BU194" i="36"/>
  <c r="EU194" i="36" s="1"/>
  <c r="BT194" i="36"/>
  <c r="ET194" i="36" s="1"/>
  <c r="CE193" i="36"/>
  <c r="FE193" i="36" s="1"/>
  <c r="CD193" i="36"/>
  <c r="FD193" i="36" s="1"/>
  <c r="CC193" i="36"/>
  <c r="FC193" i="36" s="1"/>
  <c r="CB193" i="36"/>
  <c r="FB193" i="36" s="1"/>
  <c r="CA193" i="36"/>
  <c r="FA193" i="36" s="1"/>
  <c r="BZ193" i="36"/>
  <c r="EZ193" i="36" s="1"/>
  <c r="BY193" i="36"/>
  <c r="EY193" i="36" s="1"/>
  <c r="BX193" i="36"/>
  <c r="EX193" i="36" s="1"/>
  <c r="BW193" i="36"/>
  <c r="EW193" i="36" s="1"/>
  <c r="BV193" i="36"/>
  <c r="EV193" i="36" s="1"/>
  <c r="BU193" i="36"/>
  <c r="EU193" i="36" s="1"/>
  <c r="BT193" i="36"/>
  <c r="ET193" i="36" s="1"/>
  <c r="CE192" i="36"/>
  <c r="FE192" i="36" s="1"/>
  <c r="CD192" i="36"/>
  <c r="FD192" i="36" s="1"/>
  <c r="CC192" i="36"/>
  <c r="FC192" i="36" s="1"/>
  <c r="CB192" i="36"/>
  <c r="FB192" i="36" s="1"/>
  <c r="CA192" i="36"/>
  <c r="FA192" i="36" s="1"/>
  <c r="BZ192" i="36"/>
  <c r="EZ192" i="36" s="1"/>
  <c r="BY192" i="36"/>
  <c r="EY192" i="36" s="1"/>
  <c r="BX192" i="36"/>
  <c r="EX192" i="36" s="1"/>
  <c r="BW192" i="36"/>
  <c r="EW192" i="36" s="1"/>
  <c r="BV192" i="36"/>
  <c r="EV192" i="36" s="1"/>
  <c r="BU192" i="36"/>
  <c r="EU192" i="36" s="1"/>
  <c r="BT192" i="36"/>
  <c r="ET192" i="36" s="1"/>
  <c r="CE191" i="36"/>
  <c r="FE191" i="36" s="1"/>
  <c r="CD191" i="36"/>
  <c r="FD191" i="36" s="1"/>
  <c r="CC191" i="36"/>
  <c r="FC191" i="36" s="1"/>
  <c r="CB191" i="36"/>
  <c r="FB191" i="36" s="1"/>
  <c r="CA191" i="36"/>
  <c r="FA191" i="36" s="1"/>
  <c r="BZ191" i="36"/>
  <c r="EZ191" i="36" s="1"/>
  <c r="BY191" i="36"/>
  <c r="EY191" i="36" s="1"/>
  <c r="BX191" i="36"/>
  <c r="EX191" i="36" s="1"/>
  <c r="BW191" i="36"/>
  <c r="EW191" i="36" s="1"/>
  <c r="BV191" i="36"/>
  <c r="EV191" i="36" s="1"/>
  <c r="BU191" i="36"/>
  <c r="EU191" i="36" s="1"/>
  <c r="BT191" i="36"/>
  <c r="ET191" i="36" s="1"/>
  <c r="CE190" i="36"/>
  <c r="FE190" i="36" s="1"/>
  <c r="CD190" i="36"/>
  <c r="FD190" i="36" s="1"/>
  <c r="CC190" i="36"/>
  <c r="FC190" i="36" s="1"/>
  <c r="CB190" i="36"/>
  <c r="FB190" i="36" s="1"/>
  <c r="CA190" i="36"/>
  <c r="FA190" i="36" s="1"/>
  <c r="BZ190" i="36"/>
  <c r="EZ190" i="36" s="1"/>
  <c r="BY190" i="36"/>
  <c r="EY190" i="36" s="1"/>
  <c r="BX190" i="36"/>
  <c r="EX190" i="36" s="1"/>
  <c r="BW190" i="36"/>
  <c r="EW190" i="36" s="1"/>
  <c r="BV190" i="36"/>
  <c r="EV190" i="36" s="1"/>
  <c r="BU190" i="36"/>
  <c r="EU190" i="36" s="1"/>
  <c r="BT190" i="36"/>
  <c r="ET190" i="36" s="1"/>
  <c r="CE189" i="36"/>
  <c r="FE189" i="36" s="1"/>
  <c r="CD189" i="36"/>
  <c r="FD189" i="36" s="1"/>
  <c r="CC189" i="36"/>
  <c r="FC189" i="36" s="1"/>
  <c r="CB189" i="36"/>
  <c r="FB189" i="36" s="1"/>
  <c r="CA189" i="36"/>
  <c r="FA189" i="36" s="1"/>
  <c r="BZ189" i="36"/>
  <c r="EZ189" i="36" s="1"/>
  <c r="BY189" i="36"/>
  <c r="EY189" i="36" s="1"/>
  <c r="BX189" i="36"/>
  <c r="EX189" i="36" s="1"/>
  <c r="BW189" i="36"/>
  <c r="EW189" i="36" s="1"/>
  <c r="BV189" i="36"/>
  <c r="EV189" i="36" s="1"/>
  <c r="BU189" i="36"/>
  <c r="EU189" i="36" s="1"/>
  <c r="BT189" i="36"/>
  <c r="ET189" i="36" s="1"/>
  <c r="CE188" i="36"/>
  <c r="FE188" i="36" s="1"/>
  <c r="CD188" i="36"/>
  <c r="FD188" i="36" s="1"/>
  <c r="CC188" i="36"/>
  <c r="FC188" i="36" s="1"/>
  <c r="CB188" i="36"/>
  <c r="FB188" i="36" s="1"/>
  <c r="CA188" i="36"/>
  <c r="FA188" i="36" s="1"/>
  <c r="BZ188" i="36"/>
  <c r="EZ188" i="36" s="1"/>
  <c r="BY188" i="36"/>
  <c r="EY188" i="36" s="1"/>
  <c r="BX188" i="36"/>
  <c r="EX188" i="36" s="1"/>
  <c r="BW188" i="36"/>
  <c r="EW188" i="36" s="1"/>
  <c r="BV188" i="36"/>
  <c r="EV188" i="36" s="1"/>
  <c r="BU188" i="36"/>
  <c r="EU188" i="36" s="1"/>
  <c r="BT188" i="36"/>
  <c r="ET188" i="36" s="1"/>
  <c r="CE187" i="36"/>
  <c r="FE187" i="36" s="1"/>
  <c r="CD187" i="36"/>
  <c r="FD187" i="36" s="1"/>
  <c r="CC187" i="36"/>
  <c r="FC187" i="36" s="1"/>
  <c r="CB187" i="36"/>
  <c r="FB187" i="36" s="1"/>
  <c r="CA187" i="36"/>
  <c r="FA187" i="36" s="1"/>
  <c r="BZ187" i="36"/>
  <c r="EZ187" i="36" s="1"/>
  <c r="BY187" i="36"/>
  <c r="EY187" i="36" s="1"/>
  <c r="BX187" i="36"/>
  <c r="EX187" i="36" s="1"/>
  <c r="BW187" i="36"/>
  <c r="EW187" i="36" s="1"/>
  <c r="BV187" i="36"/>
  <c r="EV187" i="36" s="1"/>
  <c r="BU187" i="36"/>
  <c r="EU187" i="36" s="1"/>
  <c r="BT187" i="36"/>
  <c r="ET187" i="36" s="1"/>
  <c r="CE186" i="36"/>
  <c r="FE186" i="36" s="1"/>
  <c r="CD186" i="36"/>
  <c r="FD186" i="36" s="1"/>
  <c r="CC186" i="36"/>
  <c r="FC186" i="36" s="1"/>
  <c r="CB186" i="36"/>
  <c r="FB186" i="36" s="1"/>
  <c r="CA186" i="36"/>
  <c r="FA186" i="36" s="1"/>
  <c r="BZ186" i="36"/>
  <c r="EZ186" i="36" s="1"/>
  <c r="BY186" i="36"/>
  <c r="EY186" i="36" s="1"/>
  <c r="BX186" i="36"/>
  <c r="EX186" i="36" s="1"/>
  <c r="BW186" i="36"/>
  <c r="EW186" i="36" s="1"/>
  <c r="BV186" i="36"/>
  <c r="EV186" i="36" s="1"/>
  <c r="BU186" i="36"/>
  <c r="EU186" i="36" s="1"/>
  <c r="BT186" i="36"/>
  <c r="ET186" i="36" s="1"/>
  <c r="CE185" i="36"/>
  <c r="FE185" i="36" s="1"/>
  <c r="CD185" i="36"/>
  <c r="FD185" i="36" s="1"/>
  <c r="CC185" i="36"/>
  <c r="FC185" i="36" s="1"/>
  <c r="CB185" i="36"/>
  <c r="FB185" i="36" s="1"/>
  <c r="CA185" i="36"/>
  <c r="FA185" i="36" s="1"/>
  <c r="BZ185" i="36"/>
  <c r="EZ185" i="36" s="1"/>
  <c r="BY185" i="36"/>
  <c r="EY185" i="36" s="1"/>
  <c r="BX185" i="36"/>
  <c r="EX185" i="36" s="1"/>
  <c r="BW185" i="36"/>
  <c r="EW185" i="36" s="1"/>
  <c r="BV185" i="36"/>
  <c r="EV185" i="36" s="1"/>
  <c r="BU185" i="36"/>
  <c r="EU185" i="36" s="1"/>
  <c r="BT185" i="36"/>
  <c r="ET185" i="36" s="1"/>
  <c r="CE184" i="36"/>
  <c r="FE184" i="36" s="1"/>
  <c r="CD184" i="36"/>
  <c r="FD184" i="36" s="1"/>
  <c r="CC184" i="36"/>
  <c r="FC184" i="36" s="1"/>
  <c r="CB184" i="36"/>
  <c r="FB184" i="36" s="1"/>
  <c r="CA184" i="36"/>
  <c r="FA184" i="36" s="1"/>
  <c r="BZ184" i="36"/>
  <c r="EZ184" i="36" s="1"/>
  <c r="BY184" i="36"/>
  <c r="EY184" i="36" s="1"/>
  <c r="BX184" i="36"/>
  <c r="EX184" i="36" s="1"/>
  <c r="BW184" i="36"/>
  <c r="EW184" i="36" s="1"/>
  <c r="BV184" i="36"/>
  <c r="EV184" i="36" s="1"/>
  <c r="BU184" i="36"/>
  <c r="EU184" i="36" s="1"/>
  <c r="BT184" i="36"/>
  <c r="ET184" i="36" s="1"/>
  <c r="CE183" i="36"/>
  <c r="FE183" i="36" s="1"/>
  <c r="CD183" i="36"/>
  <c r="FD183" i="36" s="1"/>
  <c r="CC183" i="36"/>
  <c r="FC183" i="36" s="1"/>
  <c r="CB183" i="36"/>
  <c r="FB183" i="36" s="1"/>
  <c r="CA183" i="36"/>
  <c r="FA183" i="36" s="1"/>
  <c r="BZ183" i="36"/>
  <c r="EZ183" i="36" s="1"/>
  <c r="BY183" i="36"/>
  <c r="EY183" i="36" s="1"/>
  <c r="BX183" i="36"/>
  <c r="EX183" i="36" s="1"/>
  <c r="BW183" i="36"/>
  <c r="EW183" i="36" s="1"/>
  <c r="BV183" i="36"/>
  <c r="EV183" i="36" s="1"/>
  <c r="BU183" i="36"/>
  <c r="EU183" i="36" s="1"/>
  <c r="BT183" i="36"/>
  <c r="ET183" i="36" s="1"/>
  <c r="CE182" i="36"/>
  <c r="FE182" i="36" s="1"/>
  <c r="CD182" i="36"/>
  <c r="FD182" i="36" s="1"/>
  <c r="CC182" i="36"/>
  <c r="FC182" i="36" s="1"/>
  <c r="CB182" i="36"/>
  <c r="FB182" i="36" s="1"/>
  <c r="CA182" i="36"/>
  <c r="FA182" i="36" s="1"/>
  <c r="BZ182" i="36"/>
  <c r="EZ182" i="36" s="1"/>
  <c r="BY182" i="36"/>
  <c r="EY182" i="36" s="1"/>
  <c r="BX182" i="36"/>
  <c r="EX182" i="36" s="1"/>
  <c r="BW182" i="36"/>
  <c r="EW182" i="36" s="1"/>
  <c r="BV182" i="36"/>
  <c r="EV182" i="36" s="1"/>
  <c r="BU182" i="36"/>
  <c r="EU182" i="36" s="1"/>
  <c r="BT182" i="36"/>
  <c r="ET182" i="36" s="1"/>
  <c r="CE181" i="36"/>
  <c r="FE181" i="36" s="1"/>
  <c r="CD181" i="36"/>
  <c r="FD181" i="36" s="1"/>
  <c r="CC181" i="36"/>
  <c r="FC181" i="36" s="1"/>
  <c r="CB181" i="36"/>
  <c r="FB181" i="36" s="1"/>
  <c r="CA181" i="36"/>
  <c r="FA181" i="36" s="1"/>
  <c r="BZ181" i="36"/>
  <c r="EZ181" i="36" s="1"/>
  <c r="BY181" i="36"/>
  <c r="EY181" i="36" s="1"/>
  <c r="BX181" i="36"/>
  <c r="EX181" i="36" s="1"/>
  <c r="BW181" i="36"/>
  <c r="EW181" i="36" s="1"/>
  <c r="BV181" i="36"/>
  <c r="EV181" i="36" s="1"/>
  <c r="BU181" i="36"/>
  <c r="EU181" i="36" s="1"/>
  <c r="BT181" i="36"/>
  <c r="ET181" i="36" s="1"/>
  <c r="CE180" i="36"/>
  <c r="FE180" i="36" s="1"/>
  <c r="CD180" i="36"/>
  <c r="FD180" i="36" s="1"/>
  <c r="CC180" i="36"/>
  <c r="FC180" i="36" s="1"/>
  <c r="CB180" i="36"/>
  <c r="FB180" i="36" s="1"/>
  <c r="CA180" i="36"/>
  <c r="FA180" i="36" s="1"/>
  <c r="BZ180" i="36"/>
  <c r="EZ180" i="36" s="1"/>
  <c r="BY180" i="36"/>
  <c r="EY180" i="36" s="1"/>
  <c r="BX180" i="36"/>
  <c r="EX180" i="36" s="1"/>
  <c r="BW180" i="36"/>
  <c r="EW180" i="36" s="1"/>
  <c r="BV180" i="36"/>
  <c r="EV180" i="36" s="1"/>
  <c r="BU180" i="36"/>
  <c r="EU180" i="36" s="1"/>
  <c r="BT180" i="36"/>
  <c r="ET180" i="36" s="1"/>
  <c r="CE179" i="36"/>
  <c r="FE179" i="36" s="1"/>
  <c r="CD179" i="36"/>
  <c r="FD179" i="36" s="1"/>
  <c r="CC179" i="36"/>
  <c r="FC179" i="36" s="1"/>
  <c r="CB179" i="36"/>
  <c r="FB179" i="36" s="1"/>
  <c r="CA179" i="36"/>
  <c r="FA179" i="36" s="1"/>
  <c r="BZ179" i="36"/>
  <c r="EZ179" i="36" s="1"/>
  <c r="BY179" i="36"/>
  <c r="EY179" i="36" s="1"/>
  <c r="BX179" i="36"/>
  <c r="EX179" i="36" s="1"/>
  <c r="BW179" i="36"/>
  <c r="EW179" i="36" s="1"/>
  <c r="BV179" i="36"/>
  <c r="EV179" i="36" s="1"/>
  <c r="BU179" i="36"/>
  <c r="EU179" i="36" s="1"/>
  <c r="BT179" i="36"/>
  <c r="ET179" i="36" s="1"/>
  <c r="CE178" i="36"/>
  <c r="FE178" i="36" s="1"/>
  <c r="CD178" i="36"/>
  <c r="FD178" i="36" s="1"/>
  <c r="CC178" i="36"/>
  <c r="FC178" i="36" s="1"/>
  <c r="CB178" i="36"/>
  <c r="FB178" i="36" s="1"/>
  <c r="CA178" i="36"/>
  <c r="FA178" i="36" s="1"/>
  <c r="BZ178" i="36"/>
  <c r="EZ178" i="36" s="1"/>
  <c r="BY178" i="36"/>
  <c r="EY178" i="36" s="1"/>
  <c r="BX178" i="36"/>
  <c r="EX178" i="36" s="1"/>
  <c r="BW178" i="36"/>
  <c r="EW178" i="36" s="1"/>
  <c r="BV178" i="36"/>
  <c r="EV178" i="36" s="1"/>
  <c r="BU178" i="36"/>
  <c r="EU178" i="36" s="1"/>
  <c r="BT178" i="36"/>
  <c r="ET178" i="36" s="1"/>
  <c r="CE177" i="36"/>
  <c r="FE177" i="36" s="1"/>
  <c r="CD177" i="36"/>
  <c r="FD177" i="36" s="1"/>
  <c r="CC177" i="36"/>
  <c r="FC177" i="36" s="1"/>
  <c r="CB177" i="36"/>
  <c r="FB177" i="36" s="1"/>
  <c r="CA177" i="36"/>
  <c r="FA177" i="36" s="1"/>
  <c r="BZ177" i="36"/>
  <c r="EZ177" i="36" s="1"/>
  <c r="BY177" i="36"/>
  <c r="EY177" i="36" s="1"/>
  <c r="BX177" i="36"/>
  <c r="EX177" i="36" s="1"/>
  <c r="BW177" i="36"/>
  <c r="EW177" i="36" s="1"/>
  <c r="BV177" i="36"/>
  <c r="EV177" i="36" s="1"/>
  <c r="BU177" i="36"/>
  <c r="EU177" i="36" s="1"/>
  <c r="BT177" i="36"/>
  <c r="ET177" i="36" s="1"/>
  <c r="CE176" i="36"/>
  <c r="FE176" i="36" s="1"/>
  <c r="CD176" i="36"/>
  <c r="FD176" i="36" s="1"/>
  <c r="CC176" i="36"/>
  <c r="FC176" i="36" s="1"/>
  <c r="CB176" i="36"/>
  <c r="FB176" i="36" s="1"/>
  <c r="CA176" i="36"/>
  <c r="FA176" i="36" s="1"/>
  <c r="BZ176" i="36"/>
  <c r="EZ176" i="36" s="1"/>
  <c r="BY176" i="36"/>
  <c r="EY176" i="36" s="1"/>
  <c r="BX176" i="36"/>
  <c r="EX176" i="36" s="1"/>
  <c r="BW176" i="36"/>
  <c r="EW176" i="36" s="1"/>
  <c r="BV176" i="36"/>
  <c r="EV176" i="36" s="1"/>
  <c r="BU176" i="36"/>
  <c r="EU176" i="36" s="1"/>
  <c r="BT176" i="36"/>
  <c r="ET176" i="36" s="1"/>
  <c r="CE175" i="36"/>
  <c r="FE175" i="36" s="1"/>
  <c r="CD175" i="36"/>
  <c r="FD175" i="36" s="1"/>
  <c r="CC175" i="36"/>
  <c r="FC175" i="36" s="1"/>
  <c r="CB175" i="36"/>
  <c r="FB175" i="36" s="1"/>
  <c r="CA175" i="36"/>
  <c r="FA175" i="36" s="1"/>
  <c r="BZ175" i="36"/>
  <c r="EZ175" i="36" s="1"/>
  <c r="BY175" i="36"/>
  <c r="EY175" i="36" s="1"/>
  <c r="BX175" i="36"/>
  <c r="EX175" i="36" s="1"/>
  <c r="BW175" i="36"/>
  <c r="EW175" i="36" s="1"/>
  <c r="BV175" i="36"/>
  <c r="EV175" i="36" s="1"/>
  <c r="BU175" i="36"/>
  <c r="EU175" i="36" s="1"/>
  <c r="BT175" i="36"/>
  <c r="ET175" i="36" s="1"/>
  <c r="CE174" i="36"/>
  <c r="FE174" i="36" s="1"/>
  <c r="CD174" i="36"/>
  <c r="FD174" i="36" s="1"/>
  <c r="CC174" i="36"/>
  <c r="FC174" i="36" s="1"/>
  <c r="CB174" i="36"/>
  <c r="FB174" i="36" s="1"/>
  <c r="CA174" i="36"/>
  <c r="FA174" i="36" s="1"/>
  <c r="BZ174" i="36"/>
  <c r="EZ174" i="36" s="1"/>
  <c r="BY174" i="36"/>
  <c r="EY174" i="36" s="1"/>
  <c r="BX174" i="36"/>
  <c r="EX174" i="36" s="1"/>
  <c r="BW174" i="36"/>
  <c r="EW174" i="36" s="1"/>
  <c r="BV174" i="36"/>
  <c r="EV174" i="36" s="1"/>
  <c r="BU174" i="36"/>
  <c r="EU174" i="36" s="1"/>
  <c r="BT174" i="36"/>
  <c r="ET174" i="36" s="1"/>
  <c r="CE173" i="36"/>
  <c r="FE173" i="36" s="1"/>
  <c r="CD173" i="36"/>
  <c r="FD173" i="36" s="1"/>
  <c r="CC173" i="36"/>
  <c r="FC173" i="36" s="1"/>
  <c r="CB173" i="36"/>
  <c r="FB173" i="36" s="1"/>
  <c r="CA173" i="36"/>
  <c r="FA173" i="36" s="1"/>
  <c r="BZ173" i="36"/>
  <c r="EZ173" i="36" s="1"/>
  <c r="BY173" i="36"/>
  <c r="EY173" i="36" s="1"/>
  <c r="BX173" i="36"/>
  <c r="EX173" i="36" s="1"/>
  <c r="BW173" i="36"/>
  <c r="EW173" i="36" s="1"/>
  <c r="BV173" i="36"/>
  <c r="EV173" i="36" s="1"/>
  <c r="BU173" i="36"/>
  <c r="EU173" i="36" s="1"/>
  <c r="BT173" i="36"/>
  <c r="ET173" i="36" s="1"/>
  <c r="CE172" i="36"/>
  <c r="FE172" i="36" s="1"/>
  <c r="CD172" i="36"/>
  <c r="FD172" i="36" s="1"/>
  <c r="CC172" i="36"/>
  <c r="FC172" i="36" s="1"/>
  <c r="CB172" i="36"/>
  <c r="FB172" i="36" s="1"/>
  <c r="CA172" i="36"/>
  <c r="FA172" i="36" s="1"/>
  <c r="BZ172" i="36"/>
  <c r="EZ172" i="36" s="1"/>
  <c r="BY172" i="36"/>
  <c r="EY172" i="36" s="1"/>
  <c r="BX172" i="36"/>
  <c r="EX172" i="36" s="1"/>
  <c r="BW172" i="36"/>
  <c r="EW172" i="36" s="1"/>
  <c r="BV172" i="36"/>
  <c r="EV172" i="36" s="1"/>
  <c r="BU172" i="36"/>
  <c r="EU172" i="36" s="1"/>
  <c r="BT172" i="36"/>
  <c r="ET172" i="36" s="1"/>
  <c r="CE171" i="36"/>
  <c r="FE171" i="36" s="1"/>
  <c r="CD171" i="36"/>
  <c r="FD171" i="36" s="1"/>
  <c r="CC171" i="36"/>
  <c r="FC171" i="36" s="1"/>
  <c r="CB171" i="36"/>
  <c r="FB171" i="36" s="1"/>
  <c r="CA171" i="36"/>
  <c r="FA171" i="36" s="1"/>
  <c r="BZ171" i="36"/>
  <c r="EZ171" i="36" s="1"/>
  <c r="BY171" i="36"/>
  <c r="EY171" i="36" s="1"/>
  <c r="BX171" i="36"/>
  <c r="EX171" i="36" s="1"/>
  <c r="BW171" i="36"/>
  <c r="EW171" i="36" s="1"/>
  <c r="BV171" i="36"/>
  <c r="EV171" i="36" s="1"/>
  <c r="BU171" i="36"/>
  <c r="EU171" i="36" s="1"/>
  <c r="BT171" i="36"/>
  <c r="ET171" i="36" s="1"/>
  <c r="CE170" i="36"/>
  <c r="FE170" i="36" s="1"/>
  <c r="CD170" i="36"/>
  <c r="FD170" i="36" s="1"/>
  <c r="CC170" i="36"/>
  <c r="FC170" i="36" s="1"/>
  <c r="CB170" i="36"/>
  <c r="FB170" i="36" s="1"/>
  <c r="CA170" i="36"/>
  <c r="FA170" i="36" s="1"/>
  <c r="BZ170" i="36"/>
  <c r="EZ170" i="36" s="1"/>
  <c r="BY170" i="36"/>
  <c r="EY170" i="36" s="1"/>
  <c r="BX170" i="36"/>
  <c r="EX170" i="36" s="1"/>
  <c r="BW170" i="36"/>
  <c r="EW170" i="36" s="1"/>
  <c r="BV170" i="36"/>
  <c r="EV170" i="36" s="1"/>
  <c r="BU170" i="36"/>
  <c r="EU170" i="36" s="1"/>
  <c r="BT170" i="36"/>
  <c r="ET170" i="36" s="1"/>
  <c r="CE169" i="36"/>
  <c r="FE169" i="36" s="1"/>
  <c r="CD169" i="36"/>
  <c r="FD169" i="36" s="1"/>
  <c r="CC169" i="36"/>
  <c r="FC169" i="36" s="1"/>
  <c r="CB169" i="36"/>
  <c r="FB169" i="36" s="1"/>
  <c r="CA169" i="36"/>
  <c r="FA169" i="36" s="1"/>
  <c r="BZ169" i="36"/>
  <c r="EZ169" i="36" s="1"/>
  <c r="BY169" i="36"/>
  <c r="EY169" i="36" s="1"/>
  <c r="BX169" i="36"/>
  <c r="EX169" i="36" s="1"/>
  <c r="BW169" i="36"/>
  <c r="EW169" i="36" s="1"/>
  <c r="BV169" i="36"/>
  <c r="EV169" i="36" s="1"/>
  <c r="BU169" i="36"/>
  <c r="EU169" i="36" s="1"/>
  <c r="BT169" i="36"/>
  <c r="ET169" i="36" s="1"/>
  <c r="CE168" i="36"/>
  <c r="FE168" i="36" s="1"/>
  <c r="CD168" i="36"/>
  <c r="FD168" i="36" s="1"/>
  <c r="CC168" i="36"/>
  <c r="FC168" i="36" s="1"/>
  <c r="CB168" i="36"/>
  <c r="FB168" i="36" s="1"/>
  <c r="CA168" i="36"/>
  <c r="FA168" i="36" s="1"/>
  <c r="BZ168" i="36"/>
  <c r="EZ168" i="36" s="1"/>
  <c r="BY168" i="36"/>
  <c r="EY168" i="36" s="1"/>
  <c r="BX168" i="36"/>
  <c r="EX168" i="36" s="1"/>
  <c r="BW168" i="36"/>
  <c r="EW168" i="36" s="1"/>
  <c r="BV168" i="36"/>
  <c r="EV168" i="36" s="1"/>
  <c r="BU168" i="36"/>
  <c r="EU168" i="36" s="1"/>
  <c r="BT168" i="36"/>
  <c r="ET168" i="36" s="1"/>
  <c r="CE167" i="36"/>
  <c r="FE167" i="36" s="1"/>
  <c r="CD167" i="36"/>
  <c r="FD167" i="36" s="1"/>
  <c r="CC167" i="36"/>
  <c r="FC167" i="36" s="1"/>
  <c r="CB167" i="36"/>
  <c r="FB167" i="36" s="1"/>
  <c r="CA167" i="36"/>
  <c r="FA167" i="36" s="1"/>
  <c r="BZ167" i="36"/>
  <c r="EZ167" i="36" s="1"/>
  <c r="BY167" i="36"/>
  <c r="EY167" i="36" s="1"/>
  <c r="BX167" i="36"/>
  <c r="EX167" i="36" s="1"/>
  <c r="BW167" i="36"/>
  <c r="EW167" i="36" s="1"/>
  <c r="BV167" i="36"/>
  <c r="EV167" i="36" s="1"/>
  <c r="BU167" i="36"/>
  <c r="EU167" i="36" s="1"/>
  <c r="BT167" i="36"/>
  <c r="ET167" i="36" s="1"/>
  <c r="CE166" i="36"/>
  <c r="FE166" i="36" s="1"/>
  <c r="CD166" i="36"/>
  <c r="FD166" i="36" s="1"/>
  <c r="CC166" i="36"/>
  <c r="FC166" i="36" s="1"/>
  <c r="CB166" i="36"/>
  <c r="FB166" i="36" s="1"/>
  <c r="CA166" i="36"/>
  <c r="FA166" i="36" s="1"/>
  <c r="BZ166" i="36"/>
  <c r="EZ166" i="36" s="1"/>
  <c r="BY166" i="36"/>
  <c r="EY166" i="36" s="1"/>
  <c r="BX166" i="36"/>
  <c r="EX166" i="36" s="1"/>
  <c r="BW166" i="36"/>
  <c r="EW166" i="36" s="1"/>
  <c r="BV166" i="36"/>
  <c r="EV166" i="36" s="1"/>
  <c r="BU166" i="36"/>
  <c r="EU166" i="36" s="1"/>
  <c r="BT166" i="36"/>
  <c r="ET166" i="36" s="1"/>
  <c r="CE165" i="36"/>
  <c r="FE165" i="36" s="1"/>
  <c r="CD165" i="36"/>
  <c r="FD165" i="36" s="1"/>
  <c r="CC165" i="36"/>
  <c r="FC165" i="36" s="1"/>
  <c r="CB165" i="36"/>
  <c r="FB165" i="36" s="1"/>
  <c r="CA165" i="36"/>
  <c r="FA165" i="36" s="1"/>
  <c r="BZ165" i="36"/>
  <c r="EZ165" i="36" s="1"/>
  <c r="BY165" i="36"/>
  <c r="EY165" i="36" s="1"/>
  <c r="BX165" i="36"/>
  <c r="EX165" i="36" s="1"/>
  <c r="BW165" i="36"/>
  <c r="EW165" i="36" s="1"/>
  <c r="BV165" i="36"/>
  <c r="EV165" i="36" s="1"/>
  <c r="BU165" i="36"/>
  <c r="EU165" i="36" s="1"/>
  <c r="BT165" i="36"/>
  <c r="ET165" i="36" s="1"/>
  <c r="CE164" i="36"/>
  <c r="FE164" i="36" s="1"/>
  <c r="CD164" i="36"/>
  <c r="FD164" i="36" s="1"/>
  <c r="CC164" i="36"/>
  <c r="FC164" i="36" s="1"/>
  <c r="CB164" i="36"/>
  <c r="FB164" i="36" s="1"/>
  <c r="CA164" i="36"/>
  <c r="FA164" i="36" s="1"/>
  <c r="BZ164" i="36"/>
  <c r="EZ164" i="36" s="1"/>
  <c r="BY164" i="36"/>
  <c r="EY164" i="36" s="1"/>
  <c r="BX164" i="36"/>
  <c r="EX164" i="36" s="1"/>
  <c r="BW164" i="36"/>
  <c r="EW164" i="36" s="1"/>
  <c r="BV164" i="36"/>
  <c r="EV164" i="36" s="1"/>
  <c r="BU164" i="36"/>
  <c r="EU164" i="36" s="1"/>
  <c r="BT164" i="36"/>
  <c r="ET164" i="36" s="1"/>
  <c r="CE163" i="36"/>
  <c r="FE163" i="36" s="1"/>
  <c r="CD163" i="36"/>
  <c r="FD163" i="36" s="1"/>
  <c r="CC163" i="36"/>
  <c r="FC163" i="36" s="1"/>
  <c r="CB163" i="36"/>
  <c r="FB163" i="36" s="1"/>
  <c r="CA163" i="36"/>
  <c r="FA163" i="36" s="1"/>
  <c r="BZ163" i="36"/>
  <c r="EZ163" i="36" s="1"/>
  <c r="BY163" i="36"/>
  <c r="EY163" i="36" s="1"/>
  <c r="BX163" i="36"/>
  <c r="EX163" i="36" s="1"/>
  <c r="BW163" i="36"/>
  <c r="EW163" i="36" s="1"/>
  <c r="BV163" i="36"/>
  <c r="EV163" i="36" s="1"/>
  <c r="BU163" i="36"/>
  <c r="EU163" i="36" s="1"/>
  <c r="BT163" i="36"/>
  <c r="ET163" i="36" s="1"/>
  <c r="CE162" i="36"/>
  <c r="FE162" i="36" s="1"/>
  <c r="CD162" i="36"/>
  <c r="FD162" i="36" s="1"/>
  <c r="CC162" i="36"/>
  <c r="FC162" i="36" s="1"/>
  <c r="CB162" i="36"/>
  <c r="FB162" i="36" s="1"/>
  <c r="CA162" i="36"/>
  <c r="FA162" i="36" s="1"/>
  <c r="BZ162" i="36"/>
  <c r="EZ162" i="36" s="1"/>
  <c r="BY162" i="36"/>
  <c r="EY162" i="36" s="1"/>
  <c r="BX162" i="36"/>
  <c r="EX162" i="36" s="1"/>
  <c r="BW162" i="36"/>
  <c r="EW162" i="36" s="1"/>
  <c r="BV162" i="36"/>
  <c r="EV162" i="36" s="1"/>
  <c r="BU162" i="36"/>
  <c r="EU162" i="36" s="1"/>
  <c r="BT162" i="36"/>
  <c r="ET162" i="36" s="1"/>
  <c r="CE161" i="36"/>
  <c r="FE161" i="36" s="1"/>
  <c r="CD161" i="36"/>
  <c r="FD161" i="36" s="1"/>
  <c r="CC161" i="36"/>
  <c r="FC161" i="36" s="1"/>
  <c r="CB161" i="36"/>
  <c r="FB161" i="36" s="1"/>
  <c r="CA161" i="36"/>
  <c r="FA161" i="36" s="1"/>
  <c r="BZ161" i="36"/>
  <c r="EZ161" i="36" s="1"/>
  <c r="BY161" i="36"/>
  <c r="EY161" i="36" s="1"/>
  <c r="BX161" i="36"/>
  <c r="EX161" i="36" s="1"/>
  <c r="BW161" i="36"/>
  <c r="EW161" i="36" s="1"/>
  <c r="BV161" i="36"/>
  <c r="EV161" i="36" s="1"/>
  <c r="BU161" i="36"/>
  <c r="EU161" i="36" s="1"/>
  <c r="BT161" i="36"/>
  <c r="ET161" i="36" s="1"/>
  <c r="CE160" i="36"/>
  <c r="FE160" i="36" s="1"/>
  <c r="CD160" i="36"/>
  <c r="FD160" i="36" s="1"/>
  <c r="CC160" i="36"/>
  <c r="FC160" i="36" s="1"/>
  <c r="CB160" i="36"/>
  <c r="FB160" i="36" s="1"/>
  <c r="CA160" i="36"/>
  <c r="FA160" i="36" s="1"/>
  <c r="BZ160" i="36"/>
  <c r="EZ160" i="36" s="1"/>
  <c r="BY160" i="36"/>
  <c r="EY160" i="36" s="1"/>
  <c r="BX160" i="36"/>
  <c r="EX160" i="36" s="1"/>
  <c r="BW160" i="36"/>
  <c r="EW160" i="36" s="1"/>
  <c r="BV160" i="36"/>
  <c r="EV160" i="36" s="1"/>
  <c r="BU160" i="36"/>
  <c r="EU160" i="36" s="1"/>
  <c r="BT160" i="36"/>
  <c r="ET160" i="36" s="1"/>
  <c r="CE159" i="36"/>
  <c r="FE159" i="36" s="1"/>
  <c r="CD159" i="36"/>
  <c r="FD159" i="36" s="1"/>
  <c r="CC159" i="36"/>
  <c r="FC159" i="36" s="1"/>
  <c r="CB159" i="36"/>
  <c r="FB159" i="36" s="1"/>
  <c r="CA159" i="36"/>
  <c r="FA159" i="36" s="1"/>
  <c r="BZ159" i="36"/>
  <c r="EZ159" i="36" s="1"/>
  <c r="BY159" i="36"/>
  <c r="EY159" i="36" s="1"/>
  <c r="BX159" i="36"/>
  <c r="EX159" i="36" s="1"/>
  <c r="BW159" i="36"/>
  <c r="EW159" i="36" s="1"/>
  <c r="BV159" i="36"/>
  <c r="EV159" i="36" s="1"/>
  <c r="BU159" i="36"/>
  <c r="EU159" i="36" s="1"/>
  <c r="BT159" i="36"/>
  <c r="ET159" i="36" s="1"/>
  <c r="CE158" i="36"/>
  <c r="FE158" i="36" s="1"/>
  <c r="CD158" i="36"/>
  <c r="FD158" i="36" s="1"/>
  <c r="CC158" i="36"/>
  <c r="FC158" i="36" s="1"/>
  <c r="CB158" i="36"/>
  <c r="FB158" i="36" s="1"/>
  <c r="CA158" i="36"/>
  <c r="FA158" i="36" s="1"/>
  <c r="BZ158" i="36"/>
  <c r="EZ158" i="36" s="1"/>
  <c r="BY158" i="36"/>
  <c r="EY158" i="36" s="1"/>
  <c r="BX158" i="36"/>
  <c r="EX158" i="36" s="1"/>
  <c r="BW158" i="36"/>
  <c r="EW158" i="36" s="1"/>
  <c r="BV158" i="36"/>
  <c r="EV158" i="36" s="1"/>
  <c r="BU158" i="36"/>
  <c r="EU158" i="36" s="1"/>
  <c r="BT158" i="36"/>
  <c r="ET158" i="36" s="1"/>
  <c r="CE157" i="36"/>
  <c r="FE157" i="36" s="1"/>
  <c r="CD157" i="36"/>
  <c r="FD157" i="36" s="1"/>
  <c r="CC157" i="36"/>
  <c r="FC157" i="36" s="1"/>
  <c r="CB157" i="36"/>
  <c r="FB157" i="36" s="1"/>
  <c r="CA157" i="36"/>
  <c r="FA157" i="36" s="1"/>
  <c r="BZ157" i="36"/>
  <c r="EZ157" i="36" s="1"/>
  <c r="BY157" i="36"/>
  <c r="EY157" i="36" s="1"/>
  <c r="BX157" i="36"/>
  <c r="EX157" i="36" s="1"/>
  <c r="BW157" i="36"/>
  <c r="EW157" i="36" s="1"/>
  <c r="BV157" i="36"/>
  <c r="EV157" i="36" s="1"/>
  <c r="BU157" i="36"/>
  <c r="EU157" i="36" s="1"/>
  <c r="BT157" i="36"/>
  <c r="ET157" i="36" s="1"/>
  <c r="CE156" i="36"/>
  <c r="FE156" i="36" s="1"/>
  <c r="CD156" i="36"/>
  <c r="FD156" i="36" s="1"/>
  <c r="CC156" i="36"/>
  <c r="FC156" i="36" s="1"/>
  <c r="CB156" i="36"/>
  <c r="FB156" i="36" s="1"/>
  <c r="CA156" i="36"/>
  <c r="FA156" i="36" s="1"/>
  <c r="BZ156" i="36"/>
  <c r="EZ156" i="36" s="1"/>
  <c r="BY156" i="36"/>
  <c r="EY156" i="36" s="1"/>
  <c r="BX156" i="36"/>
  <c r="EX156" i="36" s="1"/>
  <c r="BW156" i="36"/>
  <c r="EW156" i="36" s="1"/>
  <c r="BV156" i="36"/>
  <c r="EV156" i="36" s="1"/>
  <c r="BU156" i="36"/>
  <c r="EU156" i="36" s="1"/>
  <c r="BT156" i="36"/>
  <c r="ET156" i="36" s="1"/>
  <c r="CE155" i="36"/>
  <c r="FE155" i="36" s="1"/>
  <c r="CD155" i="36"/>
  <c r="FD155" i="36" s="1"/>
  <c r="CC155" i="36"/>
  <c r="FC155" i="36" s="1"/>
  <c r="CB155" i="36"/>
  <c r="FB155" i="36" s="1"/>
  <c r="CA155" i="36"/>
  <c r="FA155" i="36" s="1"/>
  <c r="BZ155" i="36"/>
  <c r="EZ155" i="36" s="1"/>
  <c r="BY155" i="36"/>
  <c r="EY155" i="36" s="1"/>
  <c r="BX155" i="36"/>
  <c r="EX155" i="36" s="1"/>
  <c r="BW155" i="36"/>
  <c r="EW155" i="36" s="1"/>
  <c r="BV155" i="36"/>
  <c r="EV155" i="36" s="1"/>
  <c r="BU155" i="36"/>
  <c r="EU155" i="36" s="1"/>
  <c r="BT155" i="36"/>
  <c r="ET155" i="36" s="1"/>
  <c r="CE154" i="36"/>
  <c r="FE154" i="36" s="1"/>
  <c r="CD154" i="36"/>
  <c r="FD154" i="36" s="1"/>
  <c r="CC154" i="36"/>
  <c r="FC154" i="36" s="1"/>
  <c r="CB154" i="36"/>
  <c r="FB154" i="36" s="1"/>
  <c r="CA154" i="36"/>
  <c r="FA154" i="36" s="1"/>
  <c r="BZ154" i="36"/>
  <c r="EZ154" i="36" s="1"/>
  <c r="BY154" i="36"/>
  <c r="EY154" i="36" s="1"/>
  <c r="BX154" i="36"/>
  <c r="EX154" i="36" s="1"/>
  <c r="BW154" i="36"/>
  <c r="EW154" i="36" s="1"/>
  <c r="BV154" i="36"/>
  <c r="EV154" i="36" s="1"/>
  <c r="BU154" i="36"/>
  <c r="EU154" i="36" s="1"/>
  <c r="BT154" i="36"/>
  <c r="ET154" i="36" s="1"/>
  <c r="CE153" i="36"/>
  <c r="FE153" i="36" s="1"/>
  <c r="CD153" i="36"/>
  <c r="FD153" i="36" s="1"/>
  <c r="CC153" i="36"/>
  <c r="FC153" i="36" s="1"/>
  <c r="CB153" i="36"/>
  <c r="FB153" i="36" s="1"/>
  <c r="CA153" i="36"/>
  <c r="FA153" i="36" s="1"/>
  <c r="BZ153" i="36"/>
  <c r="EZ153" i="36" s="1"/>
  <c r="BY153" i="36"/>
  <c r="EY153" i="36" s="1"/>
  <c r="BX153" i="36"/>
  <c r="EX153" i="36" s="1"/>
  <c r="BW153" i="36"/>
  <c r="EW153" i="36" s="1"/>
  <c r="BV153" i="36"/>
  <c r="EV153" i="36" s="1"/>
  <c r="BU153" i="36"/>
  <c r="EU153" i="36" s="1"/>
  <c r="BT153" i="36"/>
  <c r="ET153" i="36" s="1"/>
  <c r="CE152" i="36"/>
  <c r="FE152" i="36" s="1"/>
  <c r="CD152" i="36"/>
  <c r="FD152" i="36" s="1"/>
  <c r="CC152" i="36"/>
  <c r="FC152" i="36" s="1"/>
  <c r="CB152" i="36"/>
  <c r="FB152" i="36" s="1"/>
  <c r="CA152" i="36"/>
  <c r="FA152" i="36" s="1"/>
  <c r="BZ152" i="36"/>
  <c r="EZ152" i="36" s="1"/>
  <c r="BY152" i="36"/>
  <c r="EY152" i="36" s="1"/>
  <c r="BX152" i="36"/>
  <c r="EX152" i="36" s="1"/>
  <c r="BW152" i="36"/>
  <c r="EW152" i="36" s="1"/>
  <c r="BV152" i="36"/>
  <c r="EV152" i="36" s="1"/>
  <c r="BU152" i="36"/>
  <c r="EU152" i="36" s="1"/>
  <c r="BT152" i="36"/>
  <c r="ET152" i="36" s="1"/>
  <c r="CE151" i="36"/>
  <c r="FE151" i="36" s="1"/>
  <c r="CD151" i="36"/>
  <c r="FD151" i="36" s="1"/>
  <c r="CC151" i="36"/>
  <c r="FC151" i="36" s="1"/>
  <c r="CB151" i="36"/>
  <c r="FB151" i="36" s="1"/>
  <c r="CA151" i="36"/>
  <c r="FA151" i="36" s="1"/>
  <c r="BZ151" i="36"/>
  <c r="EZ151" i="36" s="1"/>
  <c r="BY151" i="36"/>
  <c r="EY151" i="36" s="1"/>
  <c r="BX151" i="36"/>
  <c r="EX151" i="36" s="1"/>
  <c r="BW151" i="36"/>
  <c r="EW151" i="36" s="1"/>
  <c r="BV151" i="36"/>
  <c r="EV151" i="36" s="1"/>
  <c r="BU151" i="36"/>
  <c r="EU151" i="36" s="1"/>
  <c r="BT151" i="36"/>
  <c r="ET151" i="36" s="1"/>
  <c r="CE150" i="36"/>
  <c r="FE150" i="36" s="1"/>
  <c r="CD150" i="36"/>
  <c r="FD150" i="36" s="1"/>
  <c r="CC150" i="36"/>
  <c r="FC150" i="36" s="1"/>
  <c r="CB150" i="36"/>
  <c r="FB150" i="36" s="1"/>
  <c r="CA150" i="36"/>
  <c r="FA150" i="36" s="1"/>
  <c r="BZ150" i="36"/>
  <c r="EZ150" i="36" s="1"/>
  <c r="BY150" i="36"/>
  <c r="EY150" i="36" s="1"/>
  <c r="BX150" i="36"/>
  <c r="EX150" i="36" s="1"/>
  <c r="BW150" i="36"/>
  <c r="EW150" i="36" s="1"/>
  <c r="BV150" i="36"/>
  <c r="EV150" i="36" s="1"/>
  <c r="BU150" i="36"/>
  <c r="EU150" i="36" s="1"/>
  <c r="BT150" i="36"/>
  <c r="ET150" i="36" s="1"/>
  <c r="CE149" i="36"/>
  <c r="FE149" i="36" s="1"/>
  <c r="CD149" i="36"/>
  <c r="FD149" i="36" s="1"/>
  <c r="CC149" i="36"/>
  <c r="FC149" i="36" s="1"/>
  <c r="CB149" i="36"/>
  <c r="FB149" i="36" s="1"/>
  <c r="CA149" i="36"/>
  <c r="FA149" i="36" s="1"/>
  <c r="BZ149" i="36"/>
  <c r="EZ149" i="36" s="1"/>
  <c r="BY149" i="36"/>
  <c r="EY149" i="36" s="1"/>
  <c r="BX149" i="36"/>
  <c r="EX149" i="36" s="1"/>
  <c r="BW149" i="36"/>
  <c r="EW149" i="36" s="1"/>
  <c r="BV149" i="36"/>
  <c r="EV149" i="36" s="1"/>
  <c r="BU149" i="36"/>
  <c r="EU149" i="36" s="1"/>
  <c r="BT149" i="36"/>
  <c r="ET149" i="36" s="1"/>
  <c r="CE148" i="36"/>
  <c r="FE148" i="36" s="1"/>
  <c r="CD148" i="36"/>
  <c r="FD148" i="36" s="1"/>
  <c r="CC148" i="36"/>
  <c r="FC148" i="36" s="1"/>
  <c r="CB148" i="36"/>
  <c r="FB148" i="36" s="1"/>
  <c r="CA148" i="36"/>
  <c r="FA148" i="36" s="1"/>
  <c r="BZ148" i="36"/>
  <c r="EZ148" i="36" s="1"/>
  <c r="BY148" i="36"/>
  <c r="EY148" i="36" s="1"/>
  <c r="BX148" i="36"/>
  <c r="EX148" i="36" s="1"/>
  <c r="BW148" i="36"/>
  <c r="EW148" i="36" s="1"/>
  <c r="BV148" i="36"/>
  <c r="EV148" i="36" s="1"/>
  <c r="BU148" i="36"/>
  <c r="EU148" i="36" s="1"/>
  <c r="BT148" i="36"/>
  <c r="ET148" i="36" s="1"/>
  <c r="CE147" i="36"/>
  <c r="FE147" i="36" s="1"/>
  <c r="CD147" i="36"/>
  <c r="FD147" i="36" s="1"/>
  <c r="CC147" i="36"/>
  <c r="FC147" i="36" s="1"/>
  <c r="CB147" i="36"/>
  <c r="FB147" i="36" s="1"/>
  <c r="CA147" i="36"/>
  <c r="FA147" i="36" s="1"/>
  <c r="BZ147" i="36"/>
  <c r="EZ147" i="36" s="1"/>
  <c r="BY147" i="36"/>
  <c r="EY147" i="36" s="1"/>
  <c r="BX147" i="36"/>
  <c r="EX147" i="36" s="1"/>
  <c r="BW147" i="36"/>
  <c r="EW147" i="36" s="1"/>
  <c r="BV147" i="36"/>
  <c r="EV147" i="36" s="1"/>
  <c r="BU147" i="36"/>
  <c r="EU147" i="36" s="1"/>
  <c r="BT147" i="36"/>
  <c r="ET147" i="36" s="1"/>
  <c r="CE146" i="36"/>
  <c r="FE146" i="36" s="1"/>
  <c r="CD146" i="36"/>
  <c r="FD146" i="36" s="1"/>
  <c r="CC146" i="36"/>
  <c r="FC146" i="36" s="1"/>
  <c r="CB146" i="36"/>
  <c r="FB146" i="36" s="1"/>
  <c r="CA146" i="36"/>
  <c r="FA146" i="36" s="1"/>
  <c r="BZ146" i="36"/>
  <c r="EZ146" i="36" s="1"/>
  <c r="BY146" i="36"/>
  <c r="EY146" i="36" s="1"/>
  <c r="BX146" i="36"/>
  <c r="EX146" i="36" s="1"/>
  <c r="BW146" i="36"/>
  <c r="EW146" i="36" s="1"/>
  <c r="BV146" i="36"/>
  <c r="EV146" i="36" s="1"/>
  <c r="BU146" i="36"/>
  <c r="EU146" i="36" s="1"/>
  <c r="BT146" i="36"/>
  <c r="ET146" i="36" s="1"/>
  <c r="CE145" i="36"/>
  <c r="FE145" i="36" s="1"/>
  <c r="CD145" i="36"/>
  <c r="FD145" i="36" s="1"/>
  <c r="CC145" i="36"/>
  <c r="FC145" i="36" s="1"/>
  <c r="CB145" i="36"/>
  <c r="FB145" i="36" s="1"/>
  <c r="CA145" i="36"/>
  <c r="FA145" i="36" s="1"/>
  <c r="BZ145" i="36"/>
  <c r="EZ145" i="36" s="1"/>
  <c r="BY145" i="36"/>
  <c r="EY145" i="36" s="1"/>
  <c r="BX145" i="36"/>
  <c r="EX145" i="36" s="1"/>
  <c r="BW145" i="36"/>
  <c r="EW145" i="36" s="1"/>
  <c r="BV145" i="36"/>
  <c r="EV145" i="36" s="1"/>
  <c r="BU145" i="36"/>
  <c r="EU145" i="36" s="1"/>
  <c r="BT145" i="36"/>
  <c r="ET145" i="36" s="1"/>
  <c r="CE144" i="36"/>
  <c r="FE144" i="36" s="1"/>
  <c r="CD144" i="36"/>
  <c r="FD144" i="36" s="1"/>
  <c r="CC144" i="36"/>
  <c r="FC144" i="36" s="1"/>
  <c r="CB144" i="36"/>
  <c r="FB144" i="36" s="1"/>
  <c r="CA144" i="36"/>
  <c r="FA144" i="36" s="1"/>
  <c r="BZ144" i="36"/>
  <c r="EZ144" i="36" s="1"/>
  <c r="BY144" i="36"/>
  <c r="EY144" i="36" s="1"/>
  <c r="BX144" i="36"/>
  <c r="EX144" i="36" s="1"/>
  <c r="BW144" i="36"/>
  <c r="EW144" i="36" s="1"/>
  <c r="BV144" i="36"/>
  <c r="EV144" i="36" s="1"/>
  <c r="BU144" i="36"/>
  <c r="EU144" i="36" s="1"/>
  <c r="BT144" i="36"/>
  <c r="ET144" i="36" s="1"/>
  <c r="CE143" i="36"/>
  <c r="FE143" i="36" s="1"/>
  <c r="CD143" i="36"/>
  <c r="FD143" i="36" s="1"/>
  <c r="CC143" i="36"/>
  <c r="FC143" i="36" s="1"/>
  <c r="CB143" i="36"/>
  <c r="FB143" i="36" s="1"/>
  <c r="CA143" i="36"/>
  <c r="FA143" i="36" s="1"/>
  <c r="BZ143" i="36"/>
  <c r="EZ143" i="36" s="1"/>
  <c r="BY143" i="36"/>
  <c r="EY143" i="36" s="1"/>
  <c r="BX143" i="36"/>
  <c r="EX143" i="36" s="1"/>
  <c r="BW143" i="36"/>
  <c r="EW143" i="36" s="1"/>
  <c r="BV143" i="36"/>
  <c r="EV143" i="36" s="1"/>
  <c r="BU143" i="36"/>
  <c r="EU143" i="36" s="1"/>
  <c r="BT143" i="36"/>
  <c r="ET143" i="36" s="1"/>
  <c r="CE142" i="36"/>
  <c r="FE142" i="36" s="1"/>
  <c r="CD142" i="36"/>
  <c r="FD142" i="36" s="1"/>
  <c r="CC142" i="36"/>
  <c r="FC142" i="36" s="1"/>
  <c r="CB142" i="36"/>
  <c r="FB142" i="36" s="1"/>
  <c r="CA142" i="36"/>
  <c r="FA142" i="36" s="1"/>
  <c r="BZ142" i="36"/>
  <c r="EZ142" i="36" s="1"/>
  <c r="BY142" i="36"/>
  <c r="EY142" i="36" s="1"/>
  <c r="BX142" i="36"/>
  <c r="EX142" i="36" s="1"/>
  <c r="BW142" i="36"/>
  <c r="EW142" i="36" s="1"/>
  <c r="BV142" i="36"/>
  <c r="EV142" i="36" s="1"/>
  <c r="BU142" i="36"/>
  <c r="EU142" i="36" s="1"/>
  <c r="BT142" i="36"/>
  <c r="ET142" i="36" s="1"/>
  <c r="CE141" i="36"/>
  <c r="FE141" i="36" s="1"/>
  <c r="CD141" i="36"/>
  <c r="FD141" i="36" s="1"/>
  <c r="CC141" i="36"/>
  <c r="FC141" i="36" s="1"/>
  <c r="CB141" i="36"/>
  <c r="FB141" i="36" s="1"/>
  <c r="CA141" i="36"/>
  <c r="FA141" i="36" s="1"/>
  <c r="BZ141" i="36"/>
  <c r="EZ141" i="36" s="1"/>
  <c r="BY141" i="36"/>
  <c r="EY141" i="36" s="1"/>
  <c r="BX141" i="36"/>
  <c r="EX141" i="36" s="1"/>
  <c r="BW141" i="36"/>
  <c r="EW141" i="36" s="1"/>
  <c r="BV141" i="36"/>
  <c r="EV141" i="36" s="1"/>
  <c r="BU141" i="36"/>
  <c r="EU141" i="36" s="1"/>
  <c r="BT141" i="36"/>
  <c r="ET141" i="36" s="1"/>
  <c r="CE140" i="36"/>
  <c r="FE140" i="36" s="1"/>
  <c r="CD140" i="36"/>
  <c r="FD140" i="36" s="1"/>
  <c r="CC140" i="36"/>
  <c r="FC140" i="36" s="1"/>
  <c r="CB140" i="36"/>
  <c r="FB140" i="36" s="1"/>
  <c r="CA140" i="36"/>
  <c r="FA140" i="36" s="1"/>
  <c r="BZ140" i="36"/>
  <c r="EZ140" i="36" s="1"/>
  <c r="BY140" i="36"/>
  <c r="EY140" i="36" s="1"/>
  <c r="BX140" i="36"/>
  <c r="EX140" i="36" s="1"/>
  <c r="BW140" i="36"/>
  <c r="EW140" i="36" s="1"/>
  <c r="BV140" i="36"/>
  <c r="EV140" i="36" s="1"/>
  <c r="BU140" i="36"/>
  <c r="EU140" i="36" s="1"/>
  <c r="BT140" i="36"/>
  <c r="ET140" i="36" s="1"/>
  <c r="CE139" i="36"/>
  <c r="FE139" i="36" s="1"/>
  <c r="CD139" i="36"/>
  <c r="FD139" i="36" s="1"/>
  <c r="CC139" i="36"/>
  <c r="FC139" i="36" s="1"/>
  <c r="CB139" i="36"/>
  <c r="FB139" i="36" s="1"/>
  <c r="CA139" i="36"/>
  <c r="FA139" i="36" s="1"/>
  <c r="BZ139" i="36"/>
  <c r="EZ139" i="36" s="1"/>
  <c r="BY139" i="36"/>
  <c r="EY139" i="36" s="1"/>
  <c r="BX139" i="36"/>
  <c r="EX139" i="36" s="1"/>
  <c r="BW139" i="36"/>
  <c r="EW139" i="36" s="1"/>
  <c r="BV139" i="36"/>
  <c r="EV139" i="36" s="1"/>
  <c r="BU139" i="36"/>
  <c r="EU139" i="36" s="1"/>
  <c r="BT139" i="36"/>
  <c r="ET139" i="36" s="1"/>
  <c r="CE138" i="36"/>
  <c r="FE138" i="36" s="1"/>
  <c r="CD138" i="36"/>
  <c r="FD138" i="36" s="1"/>
  <c r="CC138" i="36"/>
  <c r="FC138" i="36" s="1"/>
  <c r="CB138" i="36"/>
  <c r="FB138" i="36" s="1"/>
  <c r="CA138" i="36"/>
  <c r="FA138" i="36" s="1"/>
  <c r="BZ138" i="36"/>
  <c r="EZ138" i="36" s="1"/>
  <c r="BY138" i="36"/>
  <c r="EY138" i="36" s="1"/>
  <c r="BX138" i="36"/>
  <c r="EX138" i="36" s="1"/>
  <c r="BW138" i="36"/>
  <c r="EW138" i="36" s="1"/>
  <c r="BV138" i="36"/>
  <c r="EV138" i="36" s="1"/>
  <c r="BU138" i="36"/>
  <c r="EU138" i="36" s="1"/>
  <c r="BT138" i="36"/>
  <c r="ET138" i="36" s="1"/>
  <c r="CE137" i="36"/>
  <c r="FE137" i="36" s="1"/>
  <c r="CD137" i="36"/>
  <c r="FD137" i="36" s="1"/>
  <c r="CC137" i="36"/>
  <c r="FC137" i="36" s="1"/>
  <c r="CB137" i="36"/>
  <c r="FB137" i="36" s="1"/>
  <c r="CA137" i="36"/>
  <c r="FA137" i="36" s="1"/>
  <c r="BZ137" i="36"/>
  <c r="EZ137" i="36" s="1"/>
  <c r="BY137" i="36"/>
  <c r="EY137" i="36" s="1"/>
  <c r="BX137" i="36"/>
  <c r="EX137" i="36" s="1"/>
  <c r="BW137" i="36"/>
  <c r="EW137" i="36" s="1"/>
  <c r="BV137" i="36"/>
  <c r="EV137" i="36" s="1"/>
  <c r="BU137" i="36"/>
  <c r="EU137" i="36" s="1"/>
  <c r="BT137" i="36"/>
  <c r="ET137" i="36" s="1"/>
  <c r="CE136" i="36"/>
  <c r="FE136" i="36" s="1"/>
  <c r="CD136" i="36"/>
  <c r="FD136" i="36" s="1"/>
  <c r="CC136" i="36"/>
  <c r="FC136" i="36" s="1"/>
  <c r="CB136" i="36"/>
  <c r="FB136" i="36" s="1"/>
  <c r="CA136" i="36"/>
  <c r="FA136" i="36" s="1"/>
  <c r="BZ136" i="36"/>
  <c r="EZ136" i="36" s="1"/>
  <c r="BY136" i="36"/>
  <c r="EY136" i="36" s="1"/>
  <c r="BX136" i="36"/>
  <c r="EX136" i="36" s="1"/>
  <c r="BW136" i="36"/>
  <c r="EW136" i="36" s="1"/>
  <c r="BV136" i="36"/>
  <c r="EV136" i="36" s="1"/>
  <c r="BU136" i="36"/>
  <c r="EU136" i="36" s="1"/>
  <c r="BT136" i="36"/>
  <c r="ET136" i="36" s="1"/>
  <c r="CE135" i="36"/>
  <c r="FE135" i="36" s="1"/>
  <c r="CD135" i="36"/>
  <c r="FD135" i="36" s="1"/>
  <c r="CC135" i="36"/>
  <c r="FC135" i="36" s="1"/>
  <c r="CB135" i="36"/>
  <c r="FB135" i="36" s="1"/>
  <c r="CA135" i="36"/>
  <c r="FA135" i="36" s="1"/>
  <c r="BZ135" i="36"/>
  <c r="EZ135" i="36" s="1"/>
  <c r="BY135" i="36"/>
  <c r="EY135" i="36" s="1"/>
  <c r="BX135" i="36"/>
  <c r="EX135" i="36" s="1"/>
  <c r="BW135" i="36"/>
  <c r="EW135" i="36" s="1"/>
  <c r="BV135" i="36"/>
  <c r="EV135" i="36" s="1"/>
  <c r="BU135" i="36"/>
  <c r="EU135" i="36" s="1"/>
  <c r="BT135" i="36"/>
  <c r="ET135" i="36" s="1"/>
  <c r="CE134" i="36"/>
  <c r="FE134" i="36" s="1"/>
  <c r="CD134" i="36"/>
  <c r="FD134" i="36" s="1"/>
  <c r="CC134" i="36"/>
  <c r="FC134" i="36" s="1"/>
  <c r="CB134" i="36"/>
  <c r="FB134" i="36" s="1"/>
  <c r="CA134" i="36"/>
  <c r="FA134" i="36" s="1"/>
  <c r="BZ134" i="36"/>
  <c r="EZ134" i="36" s="1"/>
  <c r="BY134" i="36"/>
  <c r="EY134" i="36" s="1"/>
  <c r="BX134" i="36"/>
  <c r="EX134" i="36" s="1"/>
  <c r="BW134" i="36"/>
  <c r="EW134" i="36" s="1"/>
  <c r="BV134" i="36"/>
  <c r="EV134" i="36" s="1"/>
  <c r="BU134" i="36"/>
  <c r="EU134" i="36" s="1"/>
  <c r="BT134" i="36"/>
  <c r="ET134" i="36" s="1"/>
  <c r="CE133" i="36"/>
  <c r="FE133" i="36" s="1"/>
  <c r="CD133" i="36"/>
  <c r="FD133" i="36" s="1"/>
  <c r="CC133" i="36"/>
  <c r="FC133" i="36" s="1"/>
  <c r="CB133" i="36"/>
  <c r="FB133" i="36" s="1"/>
  <c r="CA133" i="36"/>
  <c r="FA133" i="36" s="1"/>
  <c r="BZ133" i="36"/>
  <c r="EZ133" i="36" s="1"/>
  <c r="BY133" i="36"/>
  <c r="EY133" i="36" s="1"/>
  <c r="BX133" i="36"/>
  <c r="EX133" i="36" s="1"/>
  <c r="BW133" i="36"/>
  <c r="EW133" i="36" s="1"/>
  <c r="BV133" i="36"/>
  <c r="EV133" i="36" s="1"/>
  <c r="BU133" i="36"/>
  <c r="EU133" i="36" s="1"/>
  <c r="BT133" i="36"/>
  <c r="ET133" i="36" s="1"/>
  <c r="CE132" i="36"/>
  <c r="FE132" i="36" s="1"/>
  <c r="CD132" i="36"/>
  <c r="FD132" i="36" s="1"/>
  <c r="CC132" i="36"/>
  <c r="FC132" i="36" s="1"/>
  <c r="CB132" i="36"/>
  <c r="FB132" i="36" s="1"/>
  <c r="CA132" i="36"/>
  <c r="FA132" i="36" s="1"/>
  <c r="BZ132" i="36"/>
  <c r="EZ132" i="36" s="1"/>
  <c r="BY132" i="36"/>
  <c r="EY132" i="36" s="1"/>
  <c r="BX132" i="36"/>
  <c r="EX132" i="36" s="1"/>
  <c r="BW132" i="36"/>
  <c r="EW132" i="36" s="1"/>
  <c r="BV132" i="36"/>
  <c r="EV132" i="36" s="1"/>
  <c r="BU132" i="36"/>
  <c r="EU132" i="36" s="1"/>
  <c r="BT132" i="36"/>
  <c r="ET132" i="36" s="1"/>
  <c r="CE131" i="36"/>
  <c r="FE131" i="36" s="1"/>
  <c r="CD131" i="36"/>
  <c r="FD131" i="36" s="1"/>
  <c r="CC131" i="36"/>
  <c r="FC131" i="36" s="1"/>
  <c r="CB131" i="36"/>
  <c r="FB131" i="36" s="1"/>
  <c r="CA131" i="36"/>
  <c r="FA131" i="36" s="1"/>
  <c r="BZ131" i="36"/>
  <c r="EZ131" i="36" s="1"/>
  <c r="BY131" i="36"/>
  <c r="EY131" i="36" s="1"/>
  <c r="BX131" i="36"/>
  <c r="EX131" i="36" s="1"/>
  <c r="BW131" i="36"/>
  <c r="EW131" i="36" s="1"/>
  <c r="BV131" i="36"/>
  <c r="EV131" i="36" s="1"/>
  <c r="BU131" i="36"/>
  <c r="EU131" i="36" s="1"/>
  <c r="BT131" i="36"/>
  <c r="ET131" i="36" s="1"/>
  <c r="CE130" i="36"/>
  <c r="FE130" i="36" s="1"/>
  <c r="CD130" i="36"/>
  <c r="FD130" i="36" s="1"/>
  <c r="CC130" i="36"/>
  <c r="FC130" i="36" s="1"/>
  <c r="CB130" i="36"/>
  <c r="FB130" i="36" s="1"/>
  <c r="CA130" i="36"/>
  <c r="FA130" i="36" s="1"/>
  <c r="BZ130" i="36"/>
  <c r="EZ130" i="36" s="1"/>
  <c r="BY130" i="36"/>
  <c r="EY130" i="36" s="1"/>
  <c r="BX130" i="36"/>
  <c r="EX130" i="36" s="1"/>
  <c r="BW130" i="36"/>
  <c r="EW130" i="36" s="1"/>
  <c r="BV130" i="36"/>
  <c r="EV130" i="36" s="1"/>
  <c r="BU130" i="36"/>
  <c r="EU130" i="36" s="1"/>
  <c r="BT130" i="36"/>
  <c r="ET130" i="36" s="1"/>
  <c r="CE129" i="36"/>
  <c r="FE129" i="36" s="1"/>
  <c r="CD129" i="36"/>
  <c r="FD129" i="36" s="1"/>
  <c r="CC129" i="36"/>
  <c r="FC129" i="36" s="1"/>
  <c r="CB129" i="36"/>
  <c r="FB129" i="36" s="1"/>
  <c r="CA129" i="36"/>
  <c r="FA129" i="36" s="1"/>
  <c r="BZ129" i="36"/>
  <c r="EZ129" i="36" s="1"/>
  <c r="BY129" i="36"/>
  <c r="EY129" i="36" s="1"/>
  <c r="BX129" i="36"/>
  <c r="EX129" i="36" s="1"/>
  <c r="BW129" i="36"/>
  <c r="EW129" i="36" s="1"/>
  <c r="BV129" i="36"/>
  <c r="EV129" i="36" s="1"/>
  <c r="BU129" i="36"/>
  <c r="EU129" i="36" s="1"/>
  <c r="BT129" i="36"/>
  <c r="ET129" i="36" s="1"/>
  <c r="CE128" i="36"/>
  <c r="FE128" i="36" s="1"/>
  <c r="CD128" i="36"/>
  <c r="FD128" i="36" s="1"/>
  <c r="CC128" i="36"/>
  <c r="FC128" i="36" s="1"/>
  <c r="CB128" i="36"/>
  <c r="FB128" i="36" s="1"/>
  <c r="CA128" i="36"/>
  <c r="FA128" i="36" s="1"/>
  <c r="BZ128" i="36"/>
  <c r="EZ128" i="36" s="1"/>
  <c r="BY128" i="36"/>
  <c r="EY128" i="36" s="1"/>
  <c r="BX128" i="36"/>
  <c r="EX128" i="36" s="1"/>
  <c r="BW128" i="36"/>
  <c r="EW128" i="36" s="1"/>
  <c r="BV128" i="36"/>
  <c r="EV128" i="36" s="1"/>
  <c r="BU128" i="36"/>
  <c r="EU128" i="36" s="1"/>
  <c r="BT128" i="36"/>
  <c r="ET128" i="36" s="1"/>
  <c r="CE127" i="36"/>
  <c r="FE127" i="36" s="1"/>
  <c r="CD127" i="36"/>
  <c r="FD127" i="36" s="1"/>
  <c r="CC127" i="36"/>
  <c r="FC127" i="36" s="1"/>
  <c r="CB127" i="36"/>
  <c r="FB127" i="36" s="1"/>
  <c r="CA127" i="36"/>
  <c r="FA127" i="36" s="1"/>
  <c r="BZ127" i="36"/>
  <c r="EZ127" i="36" s="1"/>
  <c r="BY127" i="36"/>
  <c r="EY127" i="36" s="1"/>
  <c r="BX127" i="36"/>
  <c r="EX127" i="36" s="1"/>
  <c r="BW127" i="36"/>
  <c r="EW127" i="36" s="1"/>
  <c r="BV127" i="36"/>
  <c r="EV127" i="36" s="1"/>
  <c r="BU127" i="36"/>
  <c r="EU127" i="36" s="1"/>
  <c r="BT127" i="36"/>
  <c r="ET127" i="36" s="1"/>
  <c r="CE126" i="36"/>
  <c r="FE126" i="36" s="1"/>
  <c r="CD126" i="36"/>
  <c r="FD126" i="36" s="1"/>
  <c r="CC126" i="36"/>
  <c r="FC126" i="36" s="1"/>
  <c r="CB126" i="36"/>
  <c r="FB126" i="36" s="1"/>
  <c r="CA126" i="36"/>
  <c r="FA126" i="36" s="1"/>
  <c r="BZ126" i="36"/>
  <c r="EZ126" i="36" s="1"/>
  <c r="BY126" i="36"/>
  <c r="EY126" i="36" s="1"/>
  <c r="BX126" i="36"/>
  <c r="EX126" i="36" s="1"/>
  <c r="BW126" i="36"/>
  <c r="EW126" i="36" s="1"/>
  <c r="BV126" i="36"/>
  <c r="EV126" i="36" s="1"/>
  <c r="BU126" i="36"/>
  <c r="EU126" i="36" s="1"/>
  <c r="BT126" i="36"/>
  <c r="ET126" i="36" s="1"/>
  <c r="CE125" i="36"/>
  <c r="FE125" i="36" s="1"/>
  <c r="CD125" i="36"/>
  <c r="FD125" i="36" s="1"/>
  <c r="CC125" i="36"/>
  <c r="FC125" i="36" s="1"/>
  <c r="CB125" i="36"/>
  <c r="FB125" i="36" s="1"/>
  <c r="CA125" i="36"/>
  <c r="FA125" i="36" s="1"/>
  <c r="BZ125" i="36"/>
  <c r="EZ125" i="36" s="1"/>
  <c r="BY125" i="36"/>
  <c r="EY125" i="36" s="1"/>
  <c r="BX125" i="36"/>
  <c r="EX125" i="36" s="1"/>
  <c r="BW125" i="36"/>
  <c r="EW125" i="36" s="1"/>
  <c r="BV125" i="36"/>
  <c r="EV125" i="36" s="1"/>
  <c r="BU125" i="36"/>
  <c r="EU125" i="36" s="1"/>
  <c r="BT125" i="36"/>
  <c r="ET125" i="36" s="1"/>
  <c r="CE124" i="36"/>
  <c r="FE124" i="36" s="1"/>
  <c r="CD124" i="36"/>
  <c r="FD124" i="36" s="1"/>
  <c r="CC124" i="36"/>
  <c r="FC124" i="36" s="1"/>
  <c r="CB124" i="36"/>
  <c r="FB124" i="36" s="1"/>
  <c r="CA124" i="36"/>
  <c r="FA124" i="36" s="1"/>
  <c r="BZ124" i="36"/>
  <c r="EZ124" i="36" s="1"/>
  <c r="BY124" i="36"/>
  <c r="EY124" i="36" s="1"/>
  <c r="BX124" i="36"/>
  <c r="EX124" i="36" s="1"/>
  <c r="BW124" i="36"/>
  <c r="EW124" i="36" s="1"/>
  <c r="BV124" i="36"/>
  <c r="EV124" i="36" s="1"/>
  <c r="BU124" i="36"/>
  <c r="EU124" i="36" s="1"/>
  <c r="BT124" i="36"/>
  <c r="ET124" i="36" s="1"/>
  <c r="CE123" i="36"/>
  <c r="FE123" i="36" s="1"/>
  <c r="CD123" i="36"/>
  <c r="FD123" i="36" s="1"/>
  <c r="CC123" i="36"/>
  <c r="FC123" i="36" s="1"/>
  <c r="CB123" i="36"/>
  <c r="FB123" i="36" s="1"/>
  <c r="CA123" i="36"/>
  <c r="FA123" i="36" s="1"/>
  <c r="BZ123" i="36"/>
  <c r="EZ123" i="36" s="1"/>
  <c r="BY123" i="36"/>
  <c r="EY123" i="36" s="1"/>
  <c r="BX123" i="36"/>
  <c r="EX123" i="36" s="1"/>
  <c r="BW123" i="36"/>
  <c r="EW123" i="36" s="1"/>
  <c r="BV123" i="36"/>
  <c r="EV123" i="36" s="1"/>
  <c r="BU123" i="36"/>
  <c r="EU123" i="36" s="1"/>
  <c r="BT123" i="36"/>
  <c r="ET123" i="36" s="1"/>
  <c r="CE122" i="36"/>
  <c r="FE122" i="36" s="1"/>
  <c r="CD122" i="36"/>
  <c r="FD122" i="36" s="1"/>
  <c r="CC122" i="36"/>
  <c r="FC122" i="36" s="1"/>
  <c r="CB122" i="36"/>
  <c r="FB122" i="36" s="1"/>
  <c r="CA122" i="36"/>
  <c r="FA122" i="36" s="1"/>
  <c r="BZ122" i="36"/>
  <c r="EZ122" i="36" s="1"/>
  <c r="BY122" i="36"/>
  <c r="EY122" i="36" s="1"/>
  <c r="BX122" i="36"/>
  <c r="EX122" i="36" s="1"/>
  <c r="BW122" i="36"/>
  <c r="EW122" i="36" s="1"/>
  <c r="BV122" i="36"/>
  <c r="EV122" i="36" s="1"/>
  <c r="BU122" i="36"/>
  <c r="EU122" i="36" s="1"/>
  <c r="BT122" i="36"/>
  <c r="ET122" i="36" s="1"/>
  <c r="CE121" i="36"/>
  <c r="FE121" i="36" s="1"/>
  <c r="CD121" i="36"/>
  <c r="FD121" i="36" s="1"/>
  <c r="CC121" i="36"/>
  <c r="FC121" i="36" s="1"/>
  <c r="CB121" i="36"/>
  <c r="FB121" i="36" s="1"/>
  <c r="CA121" i="36"/>
  <c r="FA121" i="36" s="1"/>
  <c r="BZ121" i="36"/>
  <c r="EZ121" i="36" s="1"/>
  <c r="BY121" i="36"/>
  <c r="EY121" i="36" s="1"/>
  <c r="BX121" i="36"/>
  <c r="EX121" i="36" s="1"/>
  <c r="BW121" i="36"/>
  <c r="EW121" i="36" s="1"/>
  <c r="BV121" i="36"/>
  <c r="EV121" i="36" s="1"/>
  <c r="BU121" i="36"/>
  <c r="EU121" i="36" s="1"/>
  <c r="BT121" i="36"/>
  <c r="ET121" i="36" s="1"/>
  <c r="CE120" i="36"/>
  <c r="FE120" i="36" s="1"/>
  <c r="CD120" i="36"/>
  <c r="FD120" i="36" s="1"/>
  <c r="CC120" i="36"/>
  <c r="FC120" i="36" s="1"/>
  <c r="CB120" i="36"/>
  <c r="FB120" i="36" s="1"/>
  <c r="CA120" i="36"/>
  <c r="FA120" i="36" s="1"/>
  <c r="BZ120" i="36"/>
  <c r="EZ120" i="36" s="1"/>
  <c r="BY120" i="36"/>
  <c r="EY120" i="36" s="1"/>
  <c r="BX120" i="36"/>
  <c r="EX120" i="36" s="1"/>
  <c r="BW120" i="36"/>
  <c r="EW120" i="36" s="1"/>
  <c r="BV120" i="36"/>
  <c r="EV120" i="36" s="1"/>
  <c r="BU120" i="36"/>
  <c r="EU120" i="36" s="1"/>
  <c r="BT120" i="36"/>
  <c r="ET120" i="36" s="1"/>
  <c r="CE119" i="36"/>
  <c r="FE119" i="36" s="1"/>
  <c r="CD119" i="36"/>
  <c r="FD119" i="36" s="1"/>
  <c r="CC119" i="36"/>
  <c r="FC119" i="36" s="1"/>
  <c r="CB119" i="36"/>
  <c r="FB119" i="36" s="1"/>
  <c r="CA119" i="36"/>
  <c r="FA119" i="36" s="1"/>
  <c r="BZ119" i="36"/>
  <c r="EZ119" i="36" s="1"/>
  <c r="BY119" i="36"/>
  <c r="EY119" i="36" s="1"/>
  <c r="BX119" i="36"/>
  <c r="EX119" i="36" s="1"/>
  <c r="BW119" i="36"/>
  <c r="EW119" i="36" s="1"/>
  <c r="BV119" i="36"/>
  <c r="EV119" i="36" s="1"/>
  <c r="BU119" i="36"/>
  <c r="EU119" i="36" s="1"/>
  <c r="BT119" i="36"/>
  <c r="ET119" i="36" s="1"/>
  <c r="CE118" i="36"/>
  <c r="FE118" i="36" s="1"/>
  <c r="CD118" i="36"/>
  <c r="FD118" i="36" s="1"/>
  <c r="CC118" i="36"/>
  <c r="FC118" i="36" s="1"/>
  <c r="CB118" i="36"/>
  <c r="FB118" i="36" s="1"/>
  <c r="CA118" i="36"/>
  <c r="FA118" i="36" s="1"/>
  <c r="BZ118" i="36"/>
  <c r="EZ118" i="36" s="1"/>
  <c r="BY118" i="36"/>
  <c r="EY118" i="36" s="1"/>
  <c r="BX118" i="36"/>
  <c r="EX118" i="36" s="1"/>
  <c r="BW118" i="36"/>
  <c r="EW118" i="36" s="1"/>
  <c r="BV118" i="36"/>
  <c r="EV118" i="36" s="1"/>
  <c r="BU118" i="36"/>
  <c r="EU118" i="36" s="1"/>
  <c r="BT118" i="36"/>
  <c r="ET118" i="36" s="1"/>
  <c r="CE117" i="36"/>
  <c r="FE117" i="36" s="1"/>
  <c r="CD117" i="36"/>
  <c r="FD117" i="36" s="1"/>
  <c r="CC117" i="36"/>
  <c r="FC117" i="36" s="1"/>
  <c r="CB117" i="36"/>
  <c r="FB117" i="36" s="1"/>
  <c r="CA117" i="36"/>
  <c r="FA117" i="36" s="1"/>
  <c r="BZ117" i="36"/>
  <c r="EZ117" i="36" s="1"/>
  <c r="BY117" i="36"/>
  <c r="EY117" i="36" s="1"/>
  <c r="BX117" i="36"/>
  <c r="EX117" i="36" s="1"/>
  <c r="BW117" i="36"/>
  <c r="EW117" i="36" s="1"/>
  <c r="BV117" i="36"/>
  <c r="EV117" i="36" s="1"/>
  <c r="BU117" i="36"/>
  <c r="EU117" i="36" s="1"/>
  <c r="BT117" i="36"/>
  <c r="ET117" i="36" s="1"/>
  <c r="CE116" i="36"/>
  <c r="FE116" i="36" s="1"/>
  <c r="CD116" i="36"/>
  <c r="FD116" i="36" s="1"/>
  <c r="CC116" i="36"/>
  <c r="FC116" i="36" s="1"/>
  <c r="CB116" i="36"/>
  <c r="FB116" i="36" s="1"/>
  <c r="CA116" i="36"/>
  <c r="FA116" i="36" s="1"/>
  <c r="BZ116" i="36"/>
  <c r="EZ116" i="36" s="1"/>
  <c r="BY116" i="36"/>
  <c r="EY116" i="36" s="1"/>
  <c r="BX116" i="36"/>
  <c r="EX116" i="36" s="1"/>
  <c r="BW116" i="36"/>
  <c r="EW116" i="36" s="1"/>
  <c r="BV116" i="36"/>
  <c r="EV116" i="36" s="1"/>
  <c r="BU116" i="36"/>
  <c r="EU116" i="36" s="1"/>
  <c r="BT116" i="36"/>
  <c r="ET116" i="36" s="1"/>
  <c r="CE115" i="36"/>
  <c r="FE115" i="36" s="1"/>
  <c r="CD115" i="36"/>
  <c r="FD115" i="36" s="1"/>
  <c r="CC115" i="36"/>
  <c r="FC115" i="36" s="1"/>
  <c r="CB115" i="36"/>
  <c r="FB115" i="36" s="1"/>
  <c r="CA115" i="36"/>
  <c r="FA115" i="36" s="1"/>
  <c r="BZ115" i="36"/>
  <c r="EZ115" i="36" s="1"/>
  <c r="BY115" i="36"/>
  <c r="EY115" i="36" s="1"/>
  <c r="BX115" i="36"/>
  <c r="EX115" i="36" s="1"/>
  <c r="BW115" i="36"/>
  <c r="EW115" i="36" s="1"/>
  <c r="BV115" i="36"/>
  <c r="EV115" i="36" s="1"/>
  <c r="BU115" i="36"/>
  <c r="EU115" i="36" s="1"/>
  <c r="BT115" i="36"/>
  <c r="ET115" i="36" s="1"/>
  <c r="CE114" i="36"/>
  <c r="FE114" i="36" s="1"/>
  <c r="CD114" i="36"/>
  <c r="FD114" i="36" s="1"/>
  <c r="CC114" i="36"/>
  <c r="FC114" i="36" s="1"/>
  <c r="CB114" i="36"/>
  <c r="FB114" i="36" s="1"/>
  <c r="CA114" i="36"/>
  <c r="FA114" i="36" s="1"/>
  <c r="BZ114" i="36"/>
  <c r="EZ114" i="36" s="1"/>
  <c r="BY114" i="36"/>
  <c r="EY114" i="36" s="1"/>
  <c r="BX114" i="36"/>
  <c r="EX114" i="36" s="1"/>
  <c r="BW114" i="36"/>
  <c r="EW114" i="36" s="1"/>
  <c r="BV114" i="36"/>
  <c r="EV114" i="36" s="1"/>
  <c r="BU114" i="36"/>
  <c r="EU114" i="36" s="1"/>
  <c r="BT114" i="36"/>
  <c r="ET114" i="36" s="1"/>
  <c r="CE113" i="36"/>
  <c r="FE113" i="36" s="1"/>
  <c r="CD113" i="36"/>
  <c r="FD113" i="36" s="1"/>
  <c r="CC113" i="36"/>
  <c r="FC113" i="36" s="1"/>
  <c r="CB113" i="36"/>
  <c r="FB113" i="36" s="1"/>
  <c r="CA113" i="36"/>
  <c r="FA113" i="36" s="1"/>
  <c r="BZ113" i="36"/>
  <c r="EZ113" i="36" s="1"/>
  <c r="BY113" i="36"/>
  <c r="EY113" i="36" s="1"/>
  <c r="BX113" i="36"/>
  <c r="EX113" i="36" s="1"/>
  <c r="BW113" i="36"/>
  <c r="EW113" i="36" s="1"/>
  <c r="BV113" i="36"/>
  <c r="EV113" i="36" s="1"/>
  <c r="BU113" i="36"/>
  <c r="EU113" i="36" s="1"/>
  <c r="BT113" i="36"/>
  <c r="ET113" i="36" s="1"/>
  <c r="CE112" i="36"/>
  <c r="FE112" i="36" s="1"/>
  <c r="CD112" i="36"/>
  <c r="FD112" i="36" s="1"/>
  <c r="CC112" i="36"/>
  <c r="FC112" i="36" s="1"/>
  <c r="CB112" i="36"/>
  <c r="FB112" i="36" s="1"/>
  <c r="CA112" i="36"/>
  <c r="FA112" i="36" s="1"/>
  <c r="BZ112" i="36"/>
  <c r="EZ112" i="36" s="1"/>
  <c r="BY112" i="36"/>
  <c r="EY112" i="36" s="1"/>
  <c r="BX112" i="36"/>
  <c r="EX112" i="36" s="1"/>
  <c r="BW112" i="36"/>
  <c r="EW112" i="36" s="1"/>
  <c r="BV112" i="36"/>
  <c r="EV112" i="36" s="1"/>
  <c r="BU112" i="36"/>
  <c r="EU112" i="36" s="1"/>
  <c r="BT112" i="36"/>
  <c r="ET112" i="36" s="1"/>
  <c r="CE111" i="36"/>
  <c r="FE111" i="36" s="1"/>
  <c r="CD111" i="36"/>
  <c r="FD111" i="36" s="1"/>
  <c r="CC111" i="36"/>
  <c r="FC111" i="36" s="1"/>
  <c r="CB111" i="36"/>
  <c r="FB111" i="36" s="1"/>
  <c r="CA111" i="36"/>
  <c r="FA111" i="36" s="1"/>
  <c r="BZ111" i="36"/>
  <c r="EZ111" i="36" s="1"/>
  <c r="BY111" i="36"/>
  <c r="EY111" i="36" s="1"/>
  <c r="BX111" i="36"/>
  <c r="EX111" i="36" s="1"/>
  <c r="BW111" i="36"/>
  <c r="EW111" i="36" s="1"/>
  <c r="BV111" i="36"/>
  <c r="EV111" i="36" s="1"/>
  <c r="BU111" i="36"/>
  <c r="EU111" i="36" s="1"/>
  <c r="BT111" i="36"/>
  <c r="ET111" i="36" s="1"/>
  <c r="CE110" i="36"/>
  <c r="FE110" i="36" s="1"/>
  <c r="CD110" i="36"/>
  <c r="FD110" i="36" s="1"/>
  <c r="CC110" i="36"/>
  <c r="FC110" i="36" s="1"/>
  <c r="CB110" i="36"/>
  <c r="FB110" i="36" s="1"/>
  <c r="CA110" i="36"/>
  <c r="FA110" i="36" s="1"/>
  <c r="BZ110" i="36"/>
  <c r="EZ110" i="36" s="1"/>
  <c r="BY110" i="36"/>
  <c r="EY110" i="36" s="1"/>
  <c r="BX110" i="36"/>
  <c r="EX110" i="36" s="1"/>
  <c r="BW110" i="36"/>
  <c r="EW110" i="36" s="1"/>
  <c r="BV110" i="36"/>
  <c r="EV110" i="36" s="1"/>
  <c r="BU110" i="36"/>
  <c r="EU110" i="36" s="1"/>
  <c r="BT110" i="36"/>
  <c r="ET110" i="36" s="1"/>
  <c r="CE109" i="36"/>
  <c r="FE109" i="36" s="1"/>
  <c r="CD109" i="36"/>
  <c r="FD109" i="36" s="1"/>
  <c r="CC109" i="36"/>
  <c r="FC109" i="36" s="1"/>
  <c r="CB109" i="36"/>
  <c r="FB109" i="36" s="1"/>
  <c r="CA109" i="36"/>
  <c r="FA109" i="36" s="1"/>
  <c r="BZ109" i="36"/>
  <c r="EZ109" i="36" s="1"/>
  <c r="BY109" i="36"/>
  <c r="EY109" i="36" s="1"/>
  <c r="BX109" i="36"/>
  <c r="EX109" i="36" s="1"/>
  <c r="BW109" i="36"/>
  <c r="EW109" i="36" s="1"/>
  <c r="BV109" i="36"/>
  <c r="EV109" i="36" s="1"/>
  <c r="BU109" i="36"/>
  <c r="EU109" i="36" s="1"/>
  <c r="BT109" i="36"/>
  <c r="ET109" i="36" s="1"/>
  <c r="CE108" i="36"/>
  <c r="FE108" i="36" s="1"/>
  <c r="CD108" i="36"/>
  <c r="FD108" i="36" s="1"/>
  <c r="CC108" i="36"/>
  <c r="FC108" i="36" s="1"/>
  <c r="CB108" i="36"/>
  <c r="FB108" i="36" s="1"/>
  <c r="CA108" i="36"/>
  <c r="FA108" i="36" s="1"/>
  <c r="BZ108" i="36"/>
  <c r="EZ108" i="36" s="1"/>
  <c r="BY108" i="36"/>
  <c r="EY108" i="36" s="1"/>
  <c r="BX108" i="36"/>
  <c r="EX108" i="36" s="1"/>
  <c r="BW108" i="36"/>
  <c r="EW108" i="36" s="1"/>
  <c r="BV108" i="36"/>
  <c r="EV108" i="36" s="1"/>
  <c r="BU108" i="36"/>
  <c r="EU108" i="36" s="1"/>
  <c r="BT108" i="36"/>
  <c r="ET108" i="36" s="1"/>
  <c r="CE107" i="36"/>
  <c r="FE107" i="36" s="1"/>
  <c r="CD107" i="36"/>
  <c r="FD107" i="36" s="1"/>
  <c r="CC107" i="36"/>
  <c r="FC107" i="36" s="1"/>
  <c r="CB107" i="36"/>
  <c r="FB107" i="36" s="1"/>
  <c r="CA107" i="36"/>
  <c r="FA107" i="36" s="1"/>
  <c r="BZ107" i="36"/>
  <c r="EZ107" i="36" s="1"/>
  <c r="BY107" i="36"/>
  <c r="EY107" i="36" s="1"/>
  <c r="BX107" i="36"/>
  <c r="EX107" i="36" s="1"/>
  <c r="BW107" i="36"/>
  <c r="EW107" i="36" s="1"/>
  <c r="BV107" i="36"/>
  <c r="EV107" i="36" s="1"/>
  <c r="BU107" i="36"/>
  <c r="EU107" i="36" s="1"/>
  <c r="BT107" i="36"/>
  <c r="ET107" i="36" s="1"/>
  <c r="CE106" i="36"/>
  <c r="FE106" i="36" s="1"/>
  <c r="CD106" i="36"/>
  <c r="FD106" i="36" s="1"/>
  <c r="CC106" i="36"/>
  <c r="FC106" i="36" s="1"/>
  <c r="CB106" i="36"/>
  <c r="FB106" i="36" s="1"/>
  <c r="CA106" i="36"/>
  <c r="FA106" i="36" s="1"/>
  <c r="BZ106" i="36"/>
  <c r="EZ106" i="36" s="1"/>
  <c r="BY106" i="36"/>
  <c r="EY106" i="36" s="1"/>
  <c r="BX106" i="36"/>
  <c r="EX106" i="36" s="1"/>
  <c r="BW106" i="36"/>
  <c r="EW106" i="36" s="1"/>
  <c r="BV106" i="36"/>
  <c r="EV106" i="36" s="1"/>
  <c r="BU106" i="36"/>
  <c r="EU106" i="36" s="1"/>
  <c r="BT106" i="36"/>
  <c r="ET106" i="36" s="1"/>
  <c r="CE105" i="36"/>
  <c r="FE105" i="36" s="1"/>
  <c r="CD105" i="36"/>
  <c r="FD105" i="36" s="1"/>
  <c r="CC105" i="36"/>
  <c r="FC105" i="36" s="1"/>
  <c r="CB105" i="36"/>
  <c r="FB105" i="36" s="1"/>
  <c r="CA105" i="36"/>
  <c r="FA105" i="36" s="1"/>
  <c r="BZ105" i="36"/>
  <c r="EZ105" i="36" s="1"/>
  <c r="BY105" i="36"/>
  <c r="EY105" i="36" s="1"/>
  <c r="BX105" i="36"/>
  <c r="EX105" i="36" s="1"/>
  <c r="BW105" i="36"/>
  <c r="EW105" i="36" s="1"/>
  <c r="BV105" i="36"/>
  <c r="EV105" i="36" s="1"/>
  <c r="BU105" i="36"/>
  <c r="EU105" i="36" s="1"/>
  <c r="BT105" i="36"/>
  <c r="ET105" i="36" s="1"/>
  <c r="CE104" i="36"/>
  <c r="FE104" i="36" s="1"/>
  <c r="CD104" i="36"/>
  <c r="FD104" i="36" s="1"/>
  <c r="CC104" i="36"/>
  <c r="FC104" i="36" s="1"/>
  <c r="CB104" i="36"/>
  <c r="FB104" i="36" s="1"/>
  <c r="CA104" i="36"/>
  <c r="FA104" i="36" s="1"/>
  <c r="BZ104" i="36"/>
  <c r="EZ104" i="36" s="1"/>
  <c r="BY104" i="36"/>
  <c r="EY104" i="36" s="1"/>
  <c r="BX104" i="36"/>
  <c r="EX104" i="36" s="1"/>
  <c r="BW104" i="36"/>
  <c r="EW104" i="36" s="1"/>
  <c r="BV104" i="36"/>
  <c r="EV104" i="36" s="1"/>
  <c r="BU104" i="36"/>
  <c r="EU104" i="36" s="1"/>
  <c r="BT104" i="36"/>
  <c r="ET104" i="36" s="1"/>
  <c r="CE103" i="36"/>
  <c r="FE103" i="36" s="1"/>
  <c r="CD103" i="36"/>
  <c r="FD103" i="36" s="1"/>
  <c r="CC103" i="36"/>
  <c r="FC103" i="36" s="1"/>
  <c r="CB103" i="36"/>
  <c r="FB103" i="36" s="1"/>
  <c r="CA103" i="36"/>
  <c r="FA103" i="36" s="1"/>
  <c r="BZ103" i="36"/>
  <c r="EZ103" i="36" s="1"/>
  <c r="BY103" i="36"/>
  <c r="EY103" i="36" s="1"/>
  <c r="BX103" i="36"/>
  <c r="EX103" i="36" s="1"/>
  <c r="BW103" i="36"/>
  <c r="EW103" i="36" s="1"/>
  <c r="BV103" i="36"/>
  <c r="EV103" i="36" s="1"/>
  <c r="BU103" i="36"/>
  <c r="EU103" i="36" s="1"/>
  <c r="BT103" i="36"/>
  <c r="ET103" i="36" s="1"/>
  <c r="CE102" i="36"/>
  <c r="FE102" i="36" s="1"/>
  <c r="CD102" i="36"/>
  <c r="FD102" i="36" s="1"/>
  <c r="CC102" i="36"/>
  <c r="FC102" i="36" s="1"/>
  <c r="CB102" i="36"/>
  <c r="FB102" i="36" s="1"/>
  <c r="CA102" i="36"/>
  <c r="FA102" i="36" s="1"/>
  <c r="BZ102" i="36"/>
  <c r="EZ102" i="36" s="1"/>
  <c r="BY102" i="36"/>
  <c r="EY102" i="36" s="1"/>
  <c r="BX102" i="36"/>
  <c r="EX102" i="36" s="1"/>
  <c r="BW102" i="36"/>
  <c r="EW102" i="36" s="1"/>
  <c r="BV102" i="36"/>
  <c r="EV102" i="36" s="1"/>
  <c r="BU102" i="36"/>
  <c r="EU102" i="36" s="1"/>
  <c r="BT102" i="36"/>
  <c r="ET102" i="36" s="1"/>
  <c r="CE101" i="36"/>
  <c r="FE101" i="36" s="1"/>
  <c r="CD101" i="36"/>
  <c r="FD101" i="36" s="1"/>
  <c r="CC101" i="36"/>
  <c r="FC101" i="36" s="1"/>
  <c r="CB101" i="36"/>
  <c r="FB101" i="36" s="1"/>
  <c r="CA101" i="36"/>
  <c r="FA101" i="36" s="1"/>
  <c r="BZ101" i="36"/>
  <c r="EZ101" i="36" s="1"/>
  <c r="BY101" i="36"/>
  <c r="EY101" i="36" s="1"/>
  <c r="BX101" i="36"/>
  <c r="EX101" i="36" s="1"/>
  <c r="BW101" i="36"/>
  <c r="EW101" i="36" s="1"/>
  <c r="BV101" i="36"/>
  <c r="EV101" i="36" s="1"/>
  <c r="BU101" i="36"/>
  <c r="EU101" i="36" s="1"/>
  <c r="BT101" i="36"/>
  <c r="ET101" i="36" s="1"/>
  <c r="CE100" i="36"/>
  <c r="FE100" i="36" s="1"/>
  <c r="CD100" i="36"/>
  <c r="FD100" i="36" s="1"/>
  <c r="CC100" i="36"/>
  <c r="FC100" i="36" s="1"/>
  <c r="CB100" i="36"/>
  <c r="FB100" i="36" s="1"/>
  <c r="CA100" i="36"/>
  <c r="FA100" i="36" s="1"/>
  <c r="BZ100" i="36"/>
  <c r="EZ100" i="36" s="1"/>
  <c r="BY100" i="36"/>
  <c r="EY100" i="36" s="1"/>
  <c r="BX100" i="36"/>
  <c r="EX100" i="36" s="1"/>
  <c r="BW100" i="36"/>
  <c r="EW100" i="36" s="1"/>
  <c r="BV100" i="36"/>
  <c r="EV100" i="36" s="1"/>
  <c r="BU100" i="36"/>
  <c r="EU100" i="36" s="1"/>
  <c r="BT100" i="36"/>
  <c r="ET100" i="36" s="1"/>
  <c r="CE99" i="36"/>
  <c r="FE99" i="36" s="1"/>
  <c r="CD99" i="36"/>
  <c r="FD99" i="36" s="1"/>
  <c r="CC99" i="36"/>
  <c r="FC99" i="36" s="1"/>
  <c r="CB99" i="36"/>
  <c r="FB99" i="36" s="1"/>
  <c r="CA99" i="36"/>
  <c r="FA99" i="36" s="1"/>
  <c r="BZ99" i="36"/>
  <c r="EZ99" i="36" s="1"/>
  <c r="BY99" i="36"/>
  <c r="EY99" i="36" s="1"/>
  <c r="BX99" i="36"/>
  <c r="EX99" i="36" s="1"/>
  <c r="BW99" i="36"/>
  <c r="EW99" i="36" s="1"/>
  <c r="BV99" i="36"/>
  <c r="EV99" i="36" s="1"/>
  <c r="BU99" i="36"/>
  <c r="EU99" i="36" s="1"/>
  <c r="BT99" i="36"/>
  <c r="ET99" i="36" s="1"/>
  <c r="CE98" i="36"/>
  <c r="FE98" i="36" s="1"/>
  <c r="CD98" i="36"/>
  <c r="FD98" i="36" s="1"/>
  <c r="CC98" i="36"/>
  <c r="FC98" i="36" s="1"/>
  <c r="CB98" i="36"/>
  <c r="FB98" i="36" s="1"/>
  <c r="CA98" i="36"/>
  <c r="FA98" i="36" s="1"/>
  <c r="BZ98" i="36"/>
  <c r="EZ98" i="36" s="1"/>
  <c r="BY98" i="36"/>
  <c r="EY98" i="36" s="1"/>
  <c r="BX98" i="36"/>
  <c r="EX98" i="36" s="1"/>
  <c r="BW98" i="36"/>
  <c r="EW98" i="36" s="1"/>
  <c r="BV98" i="36"/>
  <c r="EV98" i="36" s="1"/>
  <c r="BU98" i="36"/>
  <c r="EU98" i="36" s="1"/>
  <c r="BT98" i="36"/>
  <c r="ET98" i="36" s="1"/>
  <c r="CE97" i="36"/>
  <c r="FE97" i="36" s="1"/>
  <c r="CD97" i="36"/>
  <c r="FD97" i="36" s="1"/>
  <c r="CC97" i="36"/>
  <c r="FC97" i="36" s="1"/>
  <c r="CB97" i="36"/>
  <c r="FB97" i="36" s="1"/>
  <c r="CA97" i="36"/>
  <c r="FA97" i="36" s="1"/>
  <c r="BZ97" i="36"/>
  <c r="EZ97" i="36" s="1"/>
  <c r="BY97" i="36"/>
  <c r="EY97" i="36" s="1"/>
  <c r="BX97" i="36"/>
  <c r="EX97" i="36" s="1"/>
  <c r="BW97" i="36"/>
  <c r="EW97" i="36" s="1"/>
  <c r="BV97" i="36"/>
  <c r="EV97" i="36" s="1"/>
  <c r="BU97" i="36"/>
  <c r="EU97" i="36" s="1"/>
  <c r="BT97" i="36"/>
  <c r="ET97" i="36" s="1"/>
  <c r="CE96" i="36"/>
  <c r="FE96" i="36" s="1"/>
  <c r="CD96" i="36"/>
  <c r="FD96" i="36" s="1"/>
  <c r="CC96" i="36"/>
  <c r="FC96" i="36" s="1"/>
  <c r="CB96" i="36"/>
  <c r="FB96" i="36" s="1"/>
  <c r="CA96" i="36"/>
  <c r="FA96" i="36" s="1"/>
  <c r="BZ96" i="36"/>
  <c r="EZ96" i="36" s="1"/>
  <c r="BY96" i="36"/>
  <c r="EY96" i="36" s="1"/>
  <c r="BX96" i="36"/>
  <c r="EX96" i="36" s="1"/>
  <c r="BW96" i="36"/>
  <c r="EW96" i="36" s="1"/>
  <c r="BV96" i="36"/>
  <c r="EV96" i="36" s="1"/>
  <c r="BU96" i="36"/>
  <c r="EU96" i="36" s="1"/>
  <c r="BT96" i="36"/>
  <c r="ET96" i="36" s="1"/>
  <c r="CE95" i="36"/>
  <c r="FE95" i="36" s="1"/>
  <c r="CD95" i="36"/>
  <c r="FD95" i="36" s="1"/>
  <c r="CC95" i="36"/>
  <c r="FC95" i="36" s="1"/>
  <c r="CB95" i="36"/>
  <c r="FB95" i="36" s="1"/>
  <c r="CA95" i="36"/>
  <c r="FA95" i="36" s="1"/>
  <c r="BZ95" i="36"/>
  <c r="EZ95" i="36" s="1"/>
  <c r="BY95" i="36"/>
  <c r="EY95" i="36" s="1"/>
  <c r="BX95" i="36"/>
  <c r="EX95" i="36" s="1"/>
  <c r="BW95" i="36"/>
  <c r="EW95" i="36" s="1"/>
  <c r="BV95" i="36"/>
  <c r="EV95" i="36" s="1"/>
  <c r="BU95" i="36"/>
  <c r="EU95" i="36" s="1"/>
  <c r="BT95" i="36"/>
  <c r="ET95" i="36" s="1"/>
  <c r="CE94" i="36"/>
  <c r="FE94" i="36" s="1"/>
  <c r="CD94" i="36"/>
  <c r="FD94" i="36" s="1"/>
  <c r="CC94" i="36"/>
  <c r="FC94" i="36" s="1"/>
  <c r="CB94" i="36"/>
  <c r="FB94" i="36" s="1"/>
  <c r="CA94" i="36"/>
  <c r="FA94" i="36" s="1"/>
  <c r="BZ94" i="36"/>
  <c r="EZ94" i="36" s="1"/>
  <c r="BY94" i="36"/>
  <c r="EY94" i="36" s="1"/>
  <c r="BX94" i="36"/>
  <c r="EX94" i="36" s="1"/>
  <c r="BW94" i="36"/>
  <c r="EW94" i="36" s="1"/>
  <c r="BV94" i="36"/>
  <c r="EV94" i="36" s="1"/>
  <c r="BU94" i="36"/>
  <c r="EU94" i="36" s="1"/>
  <c r="BT94" i="36"/>
  <c r="ET94" i="36" s="1"/>
  <c r="CE93" i="36"/>
  <c r="FE93" i="36" s="1"/>
  <c r="CD93" i="36"/>
  <c r="FD93" i="36" s="1"/>
  <c r="CC93" i="36"/>
  <c r="FC93" i="36" s="1"/>
  <c r="CB93" i="36"/>
  <c r="FB93" i="36" s="1"/>
  <c r="CA93" i="36"/>
  <c r="FA93" i="36" s="1"/>
  <c r="BZ93" i="36"/>
  <c r="EZ93" i="36" s="1"/>
  <c r="BY93" i="36"/>
  <c r="EY93" i="36" s="1"/>
  <c r="BX93" i="36"/>
  <c r="EX93" i="36" s="1"/>
  <c r="BW93" i="36"/>
  <c r="EW93" i="36" s="1"/>
  <c r="BV93" i="36"/>
  <c r="EV93" i="36" s="1"/>
  <c r="BU93" i="36"/>
  <c r="EU93" i="36" s="1"/>
  <c r="BT93" i="36"/>
  <c r="ET93" i="36" s="1"/>
  <c r="CE92" i="36"/>
  <c r="FE92" i="36" s="1"/>
  <c r="CD92" i="36"/>
  <c r="FD92" i="36" s="1"/>
  <c r="CC92" i="36"/>
  <c r="FC92" i="36" s="1"/>
  <c r="CB92" i="36"/>
  <c r="FB92" i="36" s="1"/>
  <c r="CA92" i="36"/>
  <c r="FA92" i="36" s="1"/>
  <c r="BZ92" i="36"/>
  <c r="EZ92" i="36" s="1"/>
  <c r="BY92" i="36"/>
  <c r="EY92" i="36" s="1"/>
  <c r="BX92" i="36"/>
  <c r="EX92" i="36" s="1"/>
  <c r="BW92" i="36"/>
  <c r="EW92" i="36" s="1"/>
  <c r="BV92" i="36"/>
  <c r="EV92" i="36" s="1"/>
  <c r="BU92" i="36"/>
  <c r="EU92" i="36" s="1"/>
  <c r="BT92" i="36"/>
  <c r="ET92" i="36" s="1"/>
  <c r="CE91" i="36"/>
  <c r="FE91" i="36" s="1"/>
  <c r="CD91" i="36"/>
  <c r="FD91" i="36" s="1"/>
  <c r="CC91" i="36"/>
  <c r="FC91" i="36" s="1"/>
  <c r="CB91" i="36"/>
  <c r="FB91" i="36" s="1"/>
  <c r="CA91" i="36"/>
  <c r="FA91" i="36" s="1"/>
  <c r="BZ91" i="36"/>
  <c r="EZ91" i="36" s="1"/>
  <c r="BY91" i="36"/>
  <c r="EY91" i="36" s="1"/>
  <c r="BX91" i="36"/>
  <c r="EX91" i="36" s="1"/>
  <c r="BW91" i="36"/>
  <c r="EW91" i="36" s="1"/>
  <c r="BV91" i="36"/>
  <c r="EV91" i="36" s="1"/>
  <c r="BU91" i="36"/>
  <c r="EU91" i="36" s="1"/>
  <c r="BT91" i="36"/>
  <c r="ET91" i="36" s="1"/>
  <c r="CE90" i="36"/>
  <c r="FE90" i="36" s="1"/>
  <c r="CD90" i="36"/>
  <c r="FD90" i="36" s="1"/>
  <c r="CC90" i="36"/>
  <c r="FC90" i="36" s="1"/>
  <c r="CB90" i="36"/>
  <c r="FB90" i="36" s="1"/>
  <c r="CA90" i="36"/>
  <c r="FA90" i="36" s="1"/>
  <c r="BZ90" i="36"/>
  <c r="EZ90" i="36" s="1"/>
  <c r="BY90" i="36"/>
  <c r="EY90" i="36" s="1"/>
  <c r="BX90" i="36"/>
  <c r="EX90" i="36" s="1"/>
  <c r="BW90" i="36"/>
  <c r="EW90" i="36" s="1"/>
  <c r="BV90" i="36"/>
  <c r="EV90" i="36" s="1"/>
  <c r="BU90" i="36"/>
  <c r="EU90" i="36" s="1"/>
  <c r="BT90" i="36"/>
  <c r="ET90" i="36" s="1"/>
  <c r="CE89" i="36"/>
  <c r="FE89" i="36" s="1"/>
  <c r="CD89" i="36"/>
  <c r="FD89" i="36" s="1"/>
  <c r="CC89" i="36"/>
  <c r="FC89" i="36" s="1"/>
  <c r="CB89" i="36"/>
  <c r="FB89" i="36" s="1"/>
  <c r="CA89" i="36"/>
  <c r="FA89" i="36" s="1"/>
  <c r="BZ89" i="36"/>
  <c r="EZ89" i="36" s="1"/>
  <c r="BY89" i="36"/>
  <c r="EY89" i="36" s="1"/>
  <c r="BX89" i="36"/>
  <c r="EX89" i="36" s="1"/>
  <c r="BW89" i="36"/>
  <c r="EW89" i="36" s="1"/>
  <c r="BV89" i="36"/>
  <c r="EV89" i="36" s="1"/>
  <c r="BU89" i="36"/>
  <c r="EU89" i="36" s="1"/>
  <c r="BT89" i="36"/>
  <c r="ET89" i="36" s="1"/>
  <c r="CE88" i="36"/>
  <c r="FE88" i="36" s="1"/>
  <c r="CD88" i="36"/>
  <c r="FD88" i="36" s="1"/>
  <c r="CC88" i="36"/>
  <c r="FC88" i="36" s="1"/>
  <c r="CB88" i="36"/>
  <c r="FB88" i="36" s="1"/>
  <c r="CA88" i="36"/>
  <c r="FA88" i="36" s="1"/>
  <c r="BZ88" i="36"/>
  <c r="EZ88" i="36" s="1"/>
  <c r="BY88" i="36"/>
  <c r="EY88" i="36" s="1"/>
  <c r="BX88" i="36"/>
  <c r="EX88" i="36" s="1"/>
  <c r="BW88" i="36"/>
  <c r="EW88" i="36" s="1"/>
  <c r="BV88" i="36"/>
  <c r="EV88" i="36" s="1"/>
  <c r="BU88" i="36"/>
  <c r="EU88" i="36" s="1"/>
  <c r="BT88" i="36"/>
  <c r="ET88" i="36" s="1"/>
  <c r="CE87" i="36"/>
  <c r="FE87" i="36" s="1"/>
  <c r="CD87" i="36"/>
  <c r="FD87" i="36" s="1"/>
  <c r="CC87" i="36"/>
  <c r="FC87" i="36" s="1"/>
  <c r="CB87" i="36"/>
  <c r="FB87" i="36" s="1"/>
  <c r="CA87" i="36"/>
  <c r="FA87" i="36" s="1"/>
  <c r="BZ87" i="36"/>
  <c r="EZ87" i="36" s="1"/>
  <c r="BY87" i="36"/>
  <c r="EY87" i="36" s="1"/>
  <c r="BX87" i="36"/>
  <c r="EX87" i="36" s="1"/>
  <c r="BW87" i="36"/>
  <c r="EW87" i="36" s="1"/>
  <c r="BV87" i="36"/>
  <c r="EV87" i="36" s="1"/>
  <c r="BU87" i="36"/>
  <c r="EU87" i="36" s="1"/>
  <c r="BT87" i="36"/>
  <c r="ET87" i="36" s="1"/>
  <c r="CE86" i="36"/>
  <c r="FE86" i="36" s="1"/>
  <c r="CD86" i="36"/>
  <c r="FD86" i="36" s="1"/>
  <c r="CC86" i="36"/>
  <c r="FC86" i="36" s="1"/>
  <c r="CB86" i="36"/>
  <c r="FB86" i="36" s="1"/>
  <c r="CA86" i="36"/>
  <c r="FA86" i="36" s="1"/>
  <c r="BZ86" i="36"/>
  <c r="EZ86" i="36" s="1"/>
  <c r="BY86" i="36"/>
  <c r="EY86" i="36" s="1"/>
  <c r="BX86" i="36"/>
  <c r="EX86" i="36" s="1"/>
  <c r="BW86" i="36"/>
  <c r="EW86" i="36" s="1"/>
  <c r="BV86" i="36"/>
  <c r="EV86" i="36" s="1"/>
  <c r="BU86" i="36"/>
  <c r="EU86" i="36" s="1"/>
  <c r="BT86" i="36"/>
  <c r="ET86" i="36" s="1"/>
  <c r="CE85" i="36"/>
  <c r="FE85" i="36" s="1"/>
  <c r="CD85" i="36"/>
  <c r="FD85" i="36" s="1"/>
  <c r="CC85" i="36"/>
  <c r="FC85" i="36" s="1"/>
  <c r="CB85" i="36"/>
  <c r="FB85" i="36" s="1"/>
  <c r="CA85" i="36"/>
  <c r="FA85" i="36" s="1"/>
  <c r="BZ85" i="36"/>
  <c r="EZ85" i="36" s="1"/>
  <c r="BY85" i="36"/>
  <c r="EY85" i="36" s="1"/>
  <c r="BX85" i="36"/>
  <c r="EX85" i="36" s="1"/>
  <c r="BW85" i="36"/>
  <c r="EW85" i="36" s="1"/>
  <c r="BV85" i="36"/>
  <c r="EV85" i="36" s="1"/>
  <c r="BU85" i="36"/>
  <c r="EU85" i="36" s="1"/>
  <c r="BT85" i="36"/>
  <c r="ET85" i="36" s="1"/>
  <c r="CE84" i="36"/>
  <c r="FE84" i="36" s="1"/>
  <c r="CD84" i="36"/>
  <c r="FD84" i="36" s="1"/>
  <c r="CC84" i="36"/>
  <c r="FC84" i="36" s="1"/>
  <c r="CB84" i="36"/>
  <c r="FB84" i="36" s="1"/>
  <c r="CA84" i="36"/>
  <c r="FA84" i="36" s="1"/>
  <c r="BZ84" i="36"/>
  <c r="EZ84" i="36" s="1"/>
  <c r="BY84" i="36"/>
  <c r="EY84" i="36" s="1"/>
  <c r="BX84" i="36"/>
  <c r="EX84" i="36" s="1"/>
  <c r="BW84" i="36"/>
  <c r="EW84" i="36" s="1"/>
  <c r="BV84" i="36"/>
  <c r="EV84" i="36" s="1"/>
  <c r="BU84" i="36"/>
  <c r="EU84" i="36" s="1"/>
  <c r="BT84" i="36"/>
  <c r="ET84" i="36" s="1"/>
  <c r="CE83" i="36"/>
  <c r="FE83" i="36" s="1"/>
  <c r="CD83" i="36"/>
  <c r="FD83" i="36" s="1"/>
  <c r="CC83" i="36"/>
  <c r="FC83" i="36" s="1"/>
  <c r="CB83" i="36"/>
  <c r="FB83" i="36" s="1"/>
  <c r="CA83" i="36"/>
  <c r="FA83" i="36" s="1"/>
  <c r="BZ83" i="36"/>
  <c r="EZ83" i="36" s="1"/>
  <c r="BY83" i="36"/>
  <c r="EY83" i="36" s="1"/>
  <c r="BX83" i="36"/>
  <c r="EX83" i="36" s="1"/>
  <c r="BW83" i="36"/>
  <c r="EW83" i="36" s="1"/>
  <c r="BV83" i="36"/>
  <c r="EV83" i="36" s="1"/>
  <c r="BU83" i="36"/>
  <c r="EU83" i="36" s="1"/>
  <c r="BT83" i="36"/>
  <c r="ET83" i="36" s="1"/>
  <c r="CE82" i="36"/>
  <c r="FE82" i="36" s="1"/>
  <c r="CD82" i="36"/>
  <c r="FD82" i="36" s="1"/>
  <c r="CC82" i="36"/>
  <c r="FC82" i="36" s="1"/>
  <c r="CB82" i="36"/>
  <c r="FB82" i="36" s="1"/>
  <c r="CA82" i="36"/>
  <c r="FA82" i="36" s="1"/>
  <c r="BZ82" i="36"/>
  <c r="EZ82" i="36" s="1"/>
  <c r="BY82" i="36"/>
  <c r="EY82" i="36" s="1"/>
  <c r="BX82" i="36"/>
  <c r="EX82" i="36" s="1"/>
  <c r="BW82" i="36"/>
  <c r="EW82" i="36" s="1"/>
  <c r="BV82" i="36"/>
  <c r="EV82" i="36" s="1"/>
  <c r="BU82" i="36"/>
  <c r="EU82" i="36" s="1"/>
  <c r="BT82" i="36"/>
  <c r="ET82" i="36" s="1"/>
  <c r="CE81" i="36"/>
  <c r="FE81" i="36" s="1"/>
  <c r="CD81" i="36"/>
  <c r="FD81" i="36" s="1"/>
  <c r="CC81" i="36"/>
  <c r="FC81" i="36" s="1"/>
  <c r="CB81" i="36"/>
  <c r="FB81" i="36" s="1"/>
  <c r="CA81" i="36"/>
  <c r="FA81" i="36" s="1"/>
  <c r="BZ81" i="36"/>
  <c r="EZ81" i="36" s="1"/>
  <c r="BY81" i="36"/>
  <c r="EY81" i="36" s="1"/>
  <c r="BX81" i="36"/>
  <c r="EX81" i="36" s="1"/>
  <c r="BW81" i="36"/>
  <c r="EW81" i="36" s="1"/>
  <c r="BV81" i="36"/>
  <c r="EV81" i="36" s="1"/>
  <c r="BU81" i="36"/>
  <c r="EU81" i="36" s="1"/>
  <c r="BT81" i="36"/>
  <c r="ET81" i="36" s="1"/>
  <c r="CE80" i="36"/>
  <c r="FE80" i="36" s="1"/>
  <c r="CD80" i="36"/>
  <c r="FD80" i="36" s="1"/>
  <c r="CC80" i="36"/>
  <c r="FC80" i="36" s="1"/>
  <c r="CB80" i="36"/>
  <c r="FB80" i="36" s="1"/>
  <c r="CA80" i="36"/>
  <c r="FA80" i="36" s="1"/>
  <c r="BZ80" i="36"/>
  <c r="EZ80" i="36" s="1"/>
  <c r="BY80" i="36"/>
  <c r="EY80" i="36" s="1"/>
  <c r="BX80" i="36"/>
  <c r="EX80" i="36" s="1"/>
  <c r="BW80" i="36"/>
  <c r="EW80" i="36" s="1"/>
  <c r="BV80" i="36"/>
  <c r="EV80" i="36" s="1"/>
  <c r="BU80" i="36"/>
  <c r="EU80" i="36" s="1"/>
  <c r="BT80" i="36"/>
  <c r="ET80" i="36" s="1"/>
  <c r="CE79" i="36"/>
  <c r="FE79" i="36" s="1"/>
  <c r="CD79" i="36"/>
  <c r="FD79" i="36" s="1"/>
  <c r="CC79" i="36"/>
  <c r="FC79" i="36" s="1"/>
  <c r="CB79" i="36"/>
  <c r="FB79" i="36" s="1"/>
  <c r="CA79" i="36"/>
  <c r="FA79" i="36" s="1"/>
  <c r="BZ79" i="36"/>
  <c r="EZ79" i="36" s="1"/>
  <c r="BY79" i="36"/>
  <c r="EY79" i="36" s="1"/>
  <c r="BX79" i="36"/>
  <c r="EX79" i="36" s="1"/>
  <c r="BW79" i="36"/>
  <c r="EW79" i="36" s="1"/>
  <c r="BV79" i="36"/>
  <c r="EV79" i="36" s="1"/>
  <c r="BU79" i="36"/>
  <c r="EU79" i="36" s="1"/>
  <c r="BT79" i="36"/>
  <c r="ET79" i="36" s="1"/>
  <c r="CE78" i="36"/>
  <c r="FE78" i="36" s="1"/>
  <c r="CD78" i="36"/>
  <c r="FD78" i="36" s="1"/>
  <c r="CC78" i="36"/>
  <c r="FC78" i="36" s="1"/>
  <c r="CB78" i="36"/>
  <c r="FB78" i="36" s="1"/>
  <c r="CA78" i="36"/>
  <c r="FA78" i="36" s="1"/>
  <c r="BZ78" i="36"/>
  <c r="EZ78" i="36" s="1"/>
  <c r="BY78" i="36"/>
  <c r="EY78" i="36" s="1"/>
  <c r="BX78" i="36"/>
  <c r="EX78" i="36" s="1"/>
  <c r="BW78" i="36"/>
  <c r="EW78" i="36" s="1"/>
  <c r="BV78" i="36"/>
  <c r="EV78" i="36" s="1"/>
  <c r="BU78" i="36"/>
  <c r="EU78" i="36" s="1"/>
  <c r="BT78" i="36"/>
  <c r="ET78" i="36" s="1"/>
  <c r="CE77" i="36"/>
  <c r="FE77" i="36" s="1"/>
  <c r="CD77" i="36"/>
  <c r="FD77" i="36" s="1"/>
  <c r="CC77" i="36"/>
  <c r="FC77" i="36" s="1"/>
  <c r="CB77" i="36"/>
  <c r="FB77" i="36" s="1"/>
  <c r="CA77" i="36"/>
  <c r="FA77" i="36" s="1"/>
  <c r="BZ77" i="36"/>
  <c r="EZ77" i="36" s="1"/>
  <c r="BY77" i="36"/>
  <c r="EY77" i="36" s="1"/>
  <c r="BX77" i="36"/>
  <c r="EX77" i="36" s="1"/>
  <c r="BW77" i="36"/>
  <c r="EW77" i="36" s="1"/>
  <c r="BV77" i="36"/>
  <c r="EV77" i="36" s="1"/>
  <c r="BU77" i="36"/>
  <c r="EU77" i="36" s="1"/>
  <c r="BT77" i="36"/>
  <c r="ET77" i="36" s="1"/>
  <c r="CE76" i="36"/>
  <c r="FE76" i="36" s="1"/>
  <c r="CD76" i="36"/>
  <c r="FD76" i="36" s="1"/>
  <c r="CC76" i="36"/>
  <c r="FC76" i="36" s="1"/>
  <c r="CB76" i="36"/>
  <c r="FB76" i="36" s="1"/>
  <c r="CA76" i="36"/>
  <c r="FA76" i="36" s="1"/>
  <c r="BZ76" i="36"/>
  <c r="EZ76" i="36" s="1"/>
  <c r="BY76" i="36"/>
  <c r="EY76" i="36" s="1"/>
  <c r="BX76" i="36"/>
  <c r="EX76" i="36" s="1"/>
  <c r="BW76" i="36"/>
  <c r="EW76" i="36" s="1"/>
  <c r="BV76" i="36"/>
  <c r="EV76" i="36" s="1"/>
  <c r="BU76" i="36"/>
  <c r="EU76" i="36" s="1"/>
  <c r="BT76" i="36"/>
  <c r="ET76" i="36" s="1"/>
  <c r="CE75" i="36"/>
  <c r="FE75" i="36" s="1"/>
  <c r="CD75" i="36"/>
  <c r="FD75" i="36" s="1"/>
  <c r="CC75" i="36"/>
  <c r="FC75" i="36" s="1"/>
  <c r="CB75" i="36"/>
  <c r="FB75" i="36" s="1"/>
  <c r="CA75" i="36"/>
  <c r="FA75" i="36" s="1"/>
  <c r="BZ75" i="36"/>
  <c r="EZ75" i="36" s="1"/>
  <c r="BY75" i="36"/>
  <c r="EY75" i="36" s="1"/>
  <c r="BX75" i="36"/>
  <c r="EX75" i="36" s="1"/>
  <c r="BW75" i="36"/>
  <c r="EW75" i="36" s="1"/>
  <c r="BV75" i="36"/>
  <c r="EV75" i="36" s="1"/>
  <c r="BU75" i="36"/>
  <c r="EU75" i="36" s="1"/>
  <c r="BT75" i="36"/>
  <c r="ET75" i="36" s="1"/>
  <c r="CE74" i="36"/>
  <c r="FE74" i="36" s="1"/>
  <c r="CD74" i="36"/>
  <c r="FD74" i="36" s="1"/>
  <c r="CC74" i="36"/>
  <c r="FC74" i="36" s="1"/>
  <c r="CB74" i="36"/>
  <c r="FB74" i="36" s="1"/>
  <c r="CA74" i="36"/>
  <c r="FA74" i="36" s="1"/>
  <c r="BZ74" i="36"/>
  <c r="EZ74" i="36" s="1"/>
  <c r="BY74" i="36"/>
  <c r="EY74" i="36" s="1"/>
  <c r="BX74" i="36"/>
  <c r="EX74" i="36" s="1"/>
  <c r="BW74" i="36"/>
  <c r="EW74" i="36" s="1"/>
  <c r="BV74" i="36"/>
  <c r="EV74" i="36" s="1"/>
  <c r="BU74" i="36"/>
  <c r="EU74" i="36" s="1"/>
  <c r="BT74" i="36"/>
  <c r="ET74" i="36" s="1"/>
  <c r="CE73" i="36"/>
  <c r="FE73" i="36" s="1"/>
  <c r="CD73" i="36"/>
  <c r="FD73" i="36" s="1"/>
  <c r="CC73" i="36"/>
  <c r="FC73" i="36" s="1"/>
  <c r="CB73" i="36"/>
  <c r="FB73" i="36" s="1"/>
  <c r="CA73" i="36"/>
  <c r="FA73" i="36" s="1"/>
  <c r="BZ73" i="36"/>
  <c r="EZ73" i="36" s="1"/>
  <c r="BY73" i="36"/>
  <c r="EY73" i="36" s="1"/>
  <c r="BX73" i="36"/>
  <c r="EX73" i="36" s="1"/>
  <c r="BW73" i="36"/>
  <c r="EW73" i="36" s="1"/>
  <c r="BV73" i="36"/>
  <c r="EV73" i="36" s="1"/>
  <c r="BU73" i="36"/>
  <c r="EU73" i="36" s="1"/>
  <c r="BT73" i="36"/>
  <c r="ET73" i="36" s="1"/>
  <c r="CE72" i="36"/>
  <c r="FE72" i="36" s="1"/>
  <c r="CD72" i="36"/>
  <c r="FD72" i="36" s="1"/>
  <c r="CC72" i="36"/>
  <c r="FC72" i="36" s="1"/>
  <c r="CB72" i="36"/>
  <c r="FB72" i="36" s="1"/>
  <c r="CA72" i="36"/>
  <c r="FA72" i="36" s="1"/>
  <c r="BZ72" i="36"/>
  <c r="EZ72" i="36" s="1"/>
  <c r="BY72" i="36"/>
  <c r="EY72" i="36" s="1"/>
  <c r="BX72" i="36"/>
  <c r="EX72" i="36" s="1"/>
  <c r="BW72" i="36"/>
  <c r="EW72" i="36" s="1"/>
  <c r="BV72" i="36"/>
  <c r="EV72" i="36" s="1"/>
  <c r="BU72" i="36"/>
  <c r="EU72" i="36" s="1"/>
  <c r="BT72" i="36"/>
  <c r="ET72" i="36" s="1"/>
  <c r="CE71" i="36"/>
  <c r="FE71" i="36" s="1"/>
  <c r="CD71" i="36"/>
  <c r="FD71" i="36" s="1"/>
  <c r="CC71" i="36"/>
  <c r="FC71" i="36" s="1"/>
  <c r="CB71" i="36"/>
  <c r="FB71" i="36" s="1"/>
  <c r="CA71" i="36"/>
  <c r="FA71" i="36" s="1"/>
  <c r="BZ71" i="36"/>
  <c r="EZ71" i="36" s="1"/>
  <c r="BY71" i="36"/>
  <c r="EY71" i="36" s="1"/>
  <c r="BX71" i="36"/>
  <c r="EX71" i="36" s="1"/>
  <c r="BW71" i="36"/>
  <c r="EW71" i="36" s="1"/>
  <c r="BV71" i="36"/>
  <c r="EV71" i="36" s="1"/>
  <c r="BU71" i="36"/>
  <c r="EU71" i="36" s="1"/>
  <c r="BT71" i="36"/>
  <c r="ET71" i="36" s="1"/>
  <c r="CE70" i="36"/>
  <c r="FE70" i="36" s="1"/>
  <c r="CD70" i="36"/>
  <c r="FD70" i="36" s="1"/>
  <c r="CC70" i="36"/>
  <c r="FC70" i="36" s="1"/>
  <c r="CB70" i="36"/>
  <c r="FB70" i="36" s="1"/>
  <c r="CA70" i="36"/>
  <c r="FA70" i="36" s="1"/>
  <c r="BZ70" i="36"/>
  <c r="EZ70" i="36" s="1"/>
  <c r="BY70" i="36"/>
  <c r="EY70" i="36" s="1"/>
  <c r="BX70" i="36"/>
  <c r="EX70" i="36" s="1"/>
  <c r="BW70" i="36"/>
  <c r="EW70" i="36" s="1"/>
  <c r="BV70" i="36"/>
  <c r="EV70" i="36" s="1"/>
  <c r="BU70" i="36"/>
  <c r="EU70" i="36" s="1"/>
  <c r="BT70" i="36"/>
  <c r="ET70" i="36" s="1"/>
  <c r="CE69" i="36"/>
  <c r="FE69" i="36" s="1"/>
  <c r="CD69" i="36"/>
  <c r="FD69" i="36" s="1"/>
  <c r="CC69" i="36"/>
  <c r="FC69" i="36" s="1"/>
  <c r="CB69" i="36"/>
  <c r="FB69" i="36" s="1"/>
  <c r="CA69" i="36"/>
  <c r="FA69" i="36" s="1"/>
  <c r="BZ69" i="36"/>
  <c r="EZ69" i="36" s="1"/>
  <c r="BY69" i="36"/>
  <c r="EY69" i="36" s="1"/>
  <c r="BX69" i="36"/>
  <c r="EX69" i="36" s="1"/>
  <c r="BW69" i="36"/>
  <c r="EW69" i="36" s="1"/>
  <c r="BV69" i="36"/>
  <c r="EV69" i="36" s="1"/>
  <c r="BU69" i="36"/>
  <c r="EU69" i="36" s="1"/>
  <c r="BT69" i="36"/>
  <c r="ET69" i="36" s="1"/>
  <c r="CE68" i="36"/>
  <c r="FE68" i="36" s="1"/>
  <c r="CD68" i="36"/>
  <c r="FD68" i="36" s="1"/>
  <c r="CC68" i="36"/>
  <c r="FC68" i="36" s="1"/>
  <c r="CB68" i="36"/>
  <c r="FB68" i="36" s="1"/>
  <c r="CA68" i="36"/>
  <c r="FA68" i="36" s="1"/>
  <c r="BZ68" i="36"/>
  <c r="EZ68" i="36" s="1"/>
  <c r="BY68" i="36"/>
  <c r="EY68" i="36" s="1"/>
  <c r="BX68" i="36"/>
  <c r="EX68" i="36" s="1"/>
  <c r="BW68" i="36"/>
  <c r="EW68" i="36" s="1"/>
  <c r="BV68" i="36"/>
  <c r="EV68" i="36" s="1"/>
  <c r="BU68" i="36"/>
  <c r="EU68" i="36" s="1"/>
  <c r="BT68" i="36"/>
  <c r="ET68" i="36" s="1"/>
  <c r="CE67" i="36"/>
  <c r="FE67" i="36" s="1"/>
  <c r="CD67" i="36"/>
  <c r="FD67" i="36" s="1"/>
  <c r="CC67" i="36"/>
  <c r="FC67" i="36" s="1"/>
  <c r="CB67" i="36"/>
  <c r="FB67" i="36" s="1"/>
  <c r="CA67" i="36"/>
  <c r="FA67" i="36" s="1"/>
  <c r="BZ67" i="36"/>
  <c r="EZ67" i="36" s="1"/>
  <c r="BY67" i="36"/>
  <c r="EY67" i="36" s="1"/>
  <c r="BX67" i="36"/>
  <c r="EX67" i="36" s="1"/>
  <c r="BW67" i="36"/>
  <c r="EW67" i="36" s="1"/>
  <c r="BV67" i="36"/>
  <c r="EV67" i="36" s="1"/>
  <c r="BU67" i="36"/>
  <c r="EU67" i="36" s="1"/>
  <c r="BT67" i="36"/>
  <c r="ET67" i="36" s="1"/>
  <c r="CE66" i="36"/>
  <c r="FE66" i="36" s="1"/>
  <c r="CD66" i="36"/>
  <c r="FD66" i="36" s="1"/>
  <c r="CC66" i="36"/>
  <c r="FC66" i="36" s="1"/>
  <c r="CB66" i="36"/>
  <c r="FB66" i="36" s="1"/>
  <c r="CA66" i="36"/>
  <c r="FA66" i="36" s="1"/>
  <c r="BZ66" i="36"/>
  <c r="EZ66" i="36" s="1"/>
  <c r="BY66" i="36"/>
  <c r="EY66" i="36" s="1"/>
  <c r="BX66" i="36"/>
  <c r="EX66" i="36" s="1"/>
  <c r="BW66" i="36"/>
  <c r="EW66" i="36" s="1"/>
  <c r="BV66" i="36"/>
  <c r="EV66" i="36" s="1"/>
  <c r="BU66" i="36"/>
  <c r="EU66" i="36" s="1"/>
  <c r="BT66" i="36"/>
  <c r="ET66" i="36" s="1"/>
  <c r="CE65" i="36"/>
  <c r="FE65" i="36" s="1"/>
  <c r="CD65" i="36"/>
  <c r="FD65" i="36" s="1"/>
  <c r="CC65" i="36"/>
  <c r="FC65" i="36" s="1"/>
  <c r="CB65" i="36"/>
  <c r="FB65" i="36" s="1"/>
  <c r="CA65" i="36"/>
  <c r="FA65" i="36" s="1"/>
  <c r="BZ65" i="36"/>
  <c r="EZ65" i="36" s="1"/>
  <c r="BY65" i="36"/>
  <c r="EY65" i="36" s="1"/>
  <c r="BX65" i="36"/>
  <c r="EX65" i="36" s="1"/>
  <c r="BW65" i="36"/>
  <c r="EW65" i="36" s="1"/>
  <c r="BV65" i="36"/>
  <c r="EV65" i="36" s="1"/>
  <c r="BU65" i="36"/>
  <c r="EU65" i="36" s="1"/>
  <c r="BT65" i="36"/>
  <c r="ET65" i="36" s="1"/>
  <c r="CE64" i="36"/>
  <c r="FE64" i="36" s="1"/>
  <c r="CD64" i="36"/>
  <c r="FD64" i="36" s="1"/>
  <c r="CC64" i="36"/>
  <c r="FC64" i="36" s="1"/>
  <c r="CB64" i="36"/>
  <c r="FB64" i="36" s="1"/>
  <c r="CA64" i="36"/>
  <c r="FA64" i="36" s="1"/>
  <c r="BZ64" i="36"/>
  <c r="EZ64" i="36" s="1"/>
  <c r="BY64" i="36"/>
  <c r="EY64" i="36" s="1"/>
  <c r="BX64" i="36"/>
  <c r="EX64" i="36" s="1"/>
  <c r="BW64" i="36"/>
  <c r="EW64" i="36" s="1"/>
  <c r="BV64" i="36"/>
  <c r="EV64" i="36" s="1"/>
  <c r="BU64" i="36"/>
  <c r="EU64" i="36" s="1"/>
  <c r="BT64" i="36"/>
  <c r="ET64" i="36" s="1"/>
  <c r="CE63" i="36"/>
  <c r="FE63" i="36" s="1"/>
  <c r="CD63" i="36"/>
  <c r="FD63" i="36" s="1"/>
  <c r="CC63" i="36"/>
  <c r="FC63" i="36" s="1"/>
  <c r="CB63" i="36"/>
  <c r="FB63" i="36" s="1"/>
  <c r="CA63" i="36"/>
  <c r="FA63" i="36" s="1"/>
  <c r="BZ63" i="36"/>
  <c r="EZ63" i="36" s="1"/>
  <c r="BY63" i="36"/>
  <c r="EY63" i="36" s="1"/>
  <c r="BX63" i="36"/>
  <c r="EX63" i="36" s="1"/>
  <c r="BW63" i="36"/>
  <c r="EW63" i="36" s="1"/>
  <c r="BV63" i="36"/>
  <c r="EV63" i="36" s="1"/>
  <c r="BU63" i="36"/>
  <c r="EU63" i="36" s="1"/>
  <c r="BT63" i="36"/>
  <c r="ET63" i="36" s="1"/>
  <c r="CE62" i="36"/>
  <c r="FE62" i="36" s="1"/>
  <c r="CD62" i="36"/>
  <c r="FD62" i="36" s="1"/>
  <c r="CC62" i="36"/>
  <c r="FC62" i="36" s="1"/>
  <c r="CB62" i="36"/>
  <c r="FB62" i="36" s="1"/>
  <c r="CA62" i="36"/>
  <c r="FA62" i="36" s="1"/>
  <c r="BZ62" i="36"/>
  <c r="EZ62" i="36" s="1"/>
  <c r="BY62" i="36"/>
  <c r="EY62" i="36" s="1"/>
  <c r="BX62" i="36"/>
  <c r="EX62" i="36" s="1"/>
  <c r="BW62" i="36"/>
  <c r="EW62" i="36" s="1"/>
  <c r="BV62" i="36"/>
  <c r="EV62" i="36" s="1"/>
  <c r="BU62" i="36"/>
  <c r="EU62" i="36" s="1"/>
  <c r="BT62" i="36"/>
  <c r="ET62" i="36" s="1"/>
  <c r="CE61" i="36"/>
  <c r="FE61" i="36" s="1"/>
  <c r="CD61" i="36"/>
  <c r="FD61" i="36" s="1"/>
  <c r="CC61" i="36"/>
  <c r="FC61" i="36" s="1"/>
  <c r="CB61" i="36"/>
  <c r="FB61" i="36" s="1"/>
  <c r="CA61" i="36"/>
  <c r="FA61" i="36" s="1"/>
  <c r="BZ61" i="36"/>
  <c r="EZ61" i="36" s="1"/>
  <c r="BY61" i="36"/>
  <c r="EY61" i="36" s="1"/>
  <c r="BX61" i="36"/>
  <c r="EX61" i="36" s="1"/>
  <c r="BW61" i="36"/>
  <c r="EW61" i="36" s="1"/>
  <c r="BV61" i="36"/>
  <c r="EV61" i="36" s="1"/>
  <c r="BU61" i="36"/>
  <c r="EU61" i="36" s="1"/>
  <c r="BT61" i="36"/>
  <c r="ET61" i="36" s="1"/>
  <c r="CE60" i="36"/>
  <c r="FE60" i="36" s="1"/>
  <c r="CD60" i="36"/>
  <c r="FD60" i="36" s="1"/>
  <c r="CC60" i="36"/>
  <c r="FC60" i="36" s="1"/>
  <c r="CB60" i="36"/>
  <c r="FB60" i="36" s="1"/>
  <c r="CA60" i="36"/>
  <c r="FA60" i="36" s="1"/>
  <c r="BZ60" i="36"/>
  <c r="EZ60" i="36" s="1"/>
  <c r="BY60" i="36"/>
  <c r="EY60" i="36" s="1"/>
  <c r="BX60" i="36"/>
  <c r="EX60" i="36" s="1"/>
  <c r="BW60" i="36"/>
  <c r="EW60" i="36" s="1"/>
  <c r="BV60" i="36"/>
  <c r="EV60" i="36" s="1"/>
  <c r="BU60" i="36"/>
  <c r="EU60" i="36" s="1"/>
  <c r="BT60" i="36"/>
  <c r="ET60" i="36" s="1"/>
  <c r="CE59" i="36"/>
  <c r="FE59" i="36" s="1"/>
  <c r="CD59" i="36"/>
  <c r="FD59" i="36" s="1"/>
  <c r="CC59" i="36"/>
  <c r="FC59" i="36" s="1"/>
  <c r="CB59" i="36"/>
  <c r="FB59" i="36" s="1"/>
  <c r="CA59" i="36"/>
  <c r="FA59" i="36" s="1"/>
  <c r="BZ59" i="36"/>
  <c r="EZ59" i="36" s="1"/>
  <c r="BY59" i="36"/>
  <c r="EY59" i="36" s="1"/>
  <c r="BX59" i="36"/>
  <c r="EX59" i="36" s="1"/>
  <c r="BW59" i="36"/>
  <c r="EW59" i="36" s="1"/>
  <c r="BV59" i="36"/>
  <c r="EV59" i="36" s="1"/>
  <c r="BU59" i="36"/>
  <c r="EU59" i="36" s="1"/>
  <c r="BT59" i="36"/>
  <c r="ET59" i="36" s="1"/>
  <c r="CE58" i="36"/>
  <c r="FE58" i="36" s="1"/>
  <c r="CD58" i="36"/>
  <c r="FD58" i="36" s="1"/>
  <c r="CC58" i="36"/>
  <c r="FC58" i="36" s="1"/>
  <c r="CB58" i="36"/>
  <c r="FB58" i="36" s="1"/>
  <c r="CA58" i="36"/>
  <c r="FA58" i="36" s="1"/>
  <c r="BZ58" i="36"/>
  <c r="EZ58" i="36" s="1"/>
  <c r="BY58" i="36"/>
  <c r="EY58" i="36" s="1"/>
  <c r="BX58" i="36"/>
  <c r="EX58" i="36" s="1"/>
  <c r="BW58" i="36"/>
  <c r="EW58" i="36" s="1"/>
  <c r="BV58" i="36"/>
  <c r="EV58" i="36" s="1"/>
  <c r="BU58" i="36"/>
  <c r="EU58" i="36" s="1"/>
  <c r="BT58" i="36"/>
  <c r="ET58" i="36" s="1"/>
  <c r="CE57" i="36"/>
  <c r="FE57" i="36" s="1"/>
  <c r="CD57" i="36"/>
  <c r="FD57" i="36" s="1"/>
  <c r="CC57" i="36"/>
  <c r="FC57" i="36" s="1"/>
  <c r="CB57" i="36"/>
  <c r="FB57" i="36" s="1"/>
  <c r="CA57" i="36"/>
  <c r="FA57" i="36" s="1"/>
  <c r="BZ57" i="36"/>
  <c r="EZ57" i="36" s="1"/>
  <c r="BY57" i="36"/>
  <c r="EY57" i="36" s="1"/>
  <c r="BX57" i="36"/>
  <c r="EX57" i="36" s="1"/>
  <c r="BW57" i="36"/>
  <c r="EW57" i="36" s="1"/>
  <c r="BV57" i="36"/>
  <c r="EV57" i="36" s="1"/>
  <c r="BU57" i="36"/>
  <c r="EU57" i="36" s="1"/>
  <c r="BT57" i="36"/>
  <c r="ET57" i="36" s="1"/>
  <c r="CE56" i="36"/>
  <c r="FE56" i="36" s="1"/>
  <c r="CD56" i="36"/>
  <c r="FD56" i="36" s="1"/>
  <c r="CC56" i="36"/>
  <c r="FC56" i="36" s="1"/>
  <c r="CB56" i="36"/>
  <c r="FB56" i="36" s="1"/>
  <c r="CA56" i="36"/>
  <c r="FA56" i="36" s="1"/>
  <c r="BZ56" i="36"/>
  <c r="EZ56" i="36" s="1"/>
  <c r="BY56" i="36"/>
  <c r="EY56" i="36" s="1"/>
  <c r="BX56" i="36"/>
  <c r="EX56" i="36" s="1"/>
  <c r="BW56" i="36"/>
  <c r="EW56" i="36" s="1"/>
  <c r="BV56" i="36"/>
  <c r="EV56" i="36" s="1"/>
  <c r="BU56" i="36"/>
  <c r="EU56" i="36" s="1"/>
  <c r="BT56" i="36"/>
  <c r="ET56" i="36" s="1"/>
  <c r="CE55" i="36"/>
  <c r="FE55" i="36" s="1"/>
  <c r="CD55" i="36"/>
  <c r="FD55" i="36" s="1"/>
  <c r="CC55" i="36"/>
  <c r="FC55" i="36" s="1"/>
  <c r="CB55" i="36"/>
  <c r="FB55" i="36" s="1"/>
  <c r="CA55" i="36"/>
  <c r="FA55" i="36" s="1"/>
  <c r="BZ55" i="36"/>
  <c r="EZ55" i="36" s="1"/>
  <c r="BY55" i="36"/>
  <c r="EY55" i="36" s="1"/>
  <c r="BX55" i="36"/>
  <c r="EX55" i="36" s="1"/>
  <c r="BW55" i="36"/>
  <c r="EW55" i="36" s="1"/>
  <c r="BV55" i="36"/>
  <c r="EV55" i="36" s="1"/>
  <c r="BU55" i="36"/>
  <c r="EU55" i="36" s="1"/>
  <c r="BT55" i="36"/>
  <c r="ET55" i="36" s="1"/>
  <c r="CE54" i="36"/>
  <c r="FE54" i="36" s="1"/>
  <c r="CD54" i="36"/>
  <c r="FD54" i="36" s="1"/>
  <c r="CC54" i="36"/>
  <c r="FC54" i="36" s="1"/>
  <c r="CB54" i="36"/>
  <c r="FB54" i="36" s="1"/>
  <c r="CA54" i="36"/>
  <c r="FA54" i="36" s="1"/>
  <c r="BZ54" i="36"/>
  <c r="EZ54" i="36" s="1"/>
  <c r="BY54" i="36"/>
  <c r="EY54" i="36" s="1"/>
  <c r="BX54" i="36"/>
  <c r="EX54" i="36" s="1"/>
  <c r="BW54" i="36"/>
  <c r="EW54" i="36" s="1"/>
  <c r="BV54" i="36"/>
  <c r="EV54" i="36" s="1"/>
  <c r="BU54" i="36"/>
  <c r="EU54" i="36" s="1"/>
  <c r="BT54" i="36"/>
  <c r="ET54" i="36" s="1"/>
  <c r="CE53" i="36"/>
  <c r="FE53" i="36" s="1"/>
  <c r="CD53" i="36"/>
  <c r="FD53" i="36" s="1"/>
  <c r="CC53" i="36"/>
  <c r="FC53" i="36" s="1"/>
  <c r="CB53" i="36"/>
  <c r="FB53" i="36" s="1"/>
  <c r="CA53" i="36"/>
  <c r="FA53" i="36" s="1"/>
  <c r="BZ53" i="36"/>
  <c r="EZ53" i="36" s="1"/>
  <c r="BY53" i="36"/>
  <c r="EY53" i="36" s="1"/>
  <c r="BX53" i="36"/>
  <c r="EX53" i="36" s="1"/>
  <c r="BW53" i="36"/>
  <c r="EW53" i="36" s="1"/>
  <c r="BV53" i="36"/>
  <c r="EV53" i="36" s="1"/>
  <c r="BU53" i="36"/>
  <c r="EU53" i="36" s="1"/>
  <c r="BT53" i="36"/>
  <c r="ET53" i="36" s="1"/>
  <c r="CE52" i="36"/>
  <c r="FE52" i="36" s="1"/>
  <c r="CD52" i="36"/>
  <c r="FD52" i="36" s="1"/>
  <c r="CC52" i="36"/>
  <c r="FC52" i="36" s="1"/>
  <c r="CB52" i="36"/>
  <c r="FB52" i="36" s="1"/>
  <c r="CA52" i="36"/>
  <c r="FA52" i="36" s="1"/>
  <c r="BZ52" i="36"/>
  <c r="EZ52" i="36" s="1"/>
  <c r="BY52" i="36"/>
  <c r="EY52" i="36" s="1"/>
  <c r="BX52" i="36"/>
  <c r="EX52" i="36" s="1"/>
  <c r="BW52" i="36"/>
  <c r="EW52" i="36" s="1"/>
  <c r="BV52" i="36"/>
  <c r="EV52" i="36" s="1"/>
  <c r="BU52" i="36"/>
  <c r="EU52" i="36" s="1"/>
  <c r="BT52" i="36"/>
  <c r="ET52" i="36" s="1"/>
  <c r="CE51" i="36"/>
  <c r="FE51" i="36" s="1"/>
  <c r="CD51" i="36"/>
  <c r="FD51" i="36" s="1"/>
  <c r="CC51" i="36"/>
  <c r="FC51" i="36" s="1"/>
  <c r="CB51" i="36"/>
  <c r="FB51" i="36" s="1"/>
  <c r="CA51" i="36"/>
  <c r="FA51" i="36" s="1"/>
  <c r="BZ51" i="36"/>
  <c r="EZ51" i="36" s="1"/>
  <c r="BY51" i="36"/>
  <c r="EY51" i="36" s="1"/>
  <c r="BX51" i="36"/>
  <c r="EX51" i="36" s="1"/>
  <c r="BW51" i="36"/>
  <c r="EW51" i="36" s="1"/>
  <c r="BV51" i="36"/>
  <c r="EV51" i="36" s="1"/>
  <c r="BU51" i="36"/>
  <c r="EU51" i="36" s="1"/>
  <c r="BT51" i="36"/>
  <c r="ET51" i="36" s="1"/>
  <c r="CE50" i="36"/>
  <c r="FE50" i="36" s="1"/>
  <c r="CD50" i="36"/>
  <c r="FD50" i="36" s="1"/>
  <c r="CC50" i="36"/>
  <c r="FC50" i="36" s="1"/>
  <c r="CB50" i="36"/>
  <c r="FB50" i="36" s="1"/>
  <c r="CA50" i="36"/>
  <c r="FA50" i="36" s="1"/>
  <c r="BZ50" i="36"/>
  <c r="EZ50" i="36" s="1"/>
  <c r="BY50" i="36"/>
  <c r="EY50" i="36" s="1"/>
  <c r="BX50" i="36"/>
  <c r="EX50" i="36" s="1"/>
  <c r="BW50" i="36"/>
  <c r="EW50" i="36" s="1"/>
  <c r="BV50" i="36"/>
  <c r="EV50" i="36" s="1"/>
  <c r="BU50" i="36"/>
  <c r="EU50" i="36" s="1"/>
  <c r="BT50" i="36"/>
  <c r="ET50" i="36" s="1"/>
  <c r="CE49" i="36"/>
  <c r="FE49" i="36" s="1"/>
  <c r="CD49" i="36"/>
  <c r="FD49" i="36" s="1"/>
  <c r="CC49" i="36"/>
  <c r="FC49" i="36" s="1"/>
  <c r="CB49" i="36"/>
  <c r="FB49" i="36" s="1"/>
  <c r="CA49" i="36"/>
  <c r="FA49" i="36" s="1"/>
  <c r="BZ49" i="36"/>
  <c r="EZ49" i="36" s="1"/>
  <c r="BY49" i="36"/>
  <c r="EY49" i="36" s="1"/>
  <c r="BX49" i="36"/>
  <c r="EX49" i="36" s="1"/>
  <c r="BW49" i="36"/>
  <c r="EW49" i="36" s="1"/>
  <c r="BV49" i="36"/>
  <c r="EV49" i="36" s="1"/>
  <c r="BU49" i="36"/>
  <c r="EU49" i="36" s="1"/>
  <c r="BT49" i="36"/>
  <c r="ET49" i="36" s="1"/>
  <c r="CE48" i="36"/>
  <c r="FE48" i="36" s="1"/>
  <c r="CD48" i="36"/>
  <c r="FD48" i="36" s="1"/>
  <c r="CC48" i="36"/>
  <c r="FC48" i="36" s="1"/>
  <c r="CB48" i="36"/>
  <c r="FB48" i="36" s="1"/>
  <c r="CA48" i="36"/>
  <c r="FA48" i="36" s="1"/>
  <c r="BZ48" i="36"/>
  <c r="EZ48" i="36" s="1"/>
  <c r="BY48" i="36"/>
  <c r="EY48" i="36" s="1"/>
  <c r="BX48" i="36"/>
  <c r="EX48" i="36" s="1"/>
  <c r="BW48" i="36"/>
  <c r="EW48" i="36" s="1"/>
  <c r="BV48" i="36"/>
  <c r="EV48" i="36" s="1"/>
  <c r="BU48" i="36"/>
  <c r="EU48" i="36" s="1"/>
  <c r="BT48" i="36"/>
  <c r="ET48" i="36" s="1"/>
  <c r="CE47" i="36"/>
  <c r="FE47" i="36" s="1"/>
  <c r="CD47" i="36"/>
  <c r="FD47" i="36" s="1"/>
  <c r="CC47" i="36"/>
  <c r="FC47" i="36" s="1"/>
  <c r="CB47" i="36"/>
  <c r="FB47" i="36" s="1"/>
  <c r="CA47" i="36"/>
  <c r="FA47" i="36" s="1"/>
  <c r="BZ47" i="36"/>
  <c r="EZ47" i="36" s="1"/>
  <c r="BY47" i="36"/>
  <c r="EY47" i="36" s="1"/>
  <c r="BX47" i="36"/>
  <c r="EX47" i="36" s="1"/>
  <c r="BW47" i="36"/>
  <c r="EW47" i="36" s="1"/>
  <c r="BV47" i="36"/>
  <c r="EV47" i="36" s="1"/>
  <c r="BU47" i="36"/>
  <c r="EU47" i="36" s="1"/>
  <c r="BT47" i="36"/>
  <c r="ET47" i="36" s="1"/>
  <c r="CE46" i="36"/>
  <c r="FE46" i="36" s="1"/>
  <c r="CD46" i="36"/>
  <c r="FD46" i="36" s="1"/>
  <c r="CC46" i="36"/>
  <c r="FC46" i="36" s="1"/>
  <c r="CB46" i="36"/>
  <c r="FB46" i="36" s="1"/>
  <c r="CA46" i="36"/>
  <c r="FA46" i="36" s="1"/>
  <c r="BZ46" i="36"/>
  <c r="EZ46" i="36" s="1"/>
  <c r="BY46" i="36"/>
  <c r="EY46" i="36" s="1"/>
  <c r="BX46" i="36"/>
  <c r="EX46" i="36" s="1"/>
  <c r="BW46" i="36"/>
  <c r="EW46" i="36" s="1"/>
  <c r="BV46" i="36"/>
  <c r="EV46" i="36" s="1"/>
  <c r="BU46" i="36"/>
  <c r="EU46" i="36" s="1"/>
  <c r="BT46" i="36"/>
  <c r="ET46" i="36" s="1"/>
  <c r="CE45" i="36"/>
  <c r="FE45" i="36" s="1"/>
  <c r="CD45" i="36"/>
  <c r="FD45" i="36" s="1"/>
  <c r="CC45" i="36"/>
  <c r="FC45" i="36" s="1"/>
  <c r="CB45" i="36"/>
  <c r="FB45" i="36" s="1"/>
  <c r="CA45" i="36"/>
  <c r="FA45" i="36" s="1"/>
  <c r="BZ45" i="36"/>
  <c r="EZ45" i="36" s="1"/>
  <c r="BY45" i="36"/>
  <c r="EY45" i="36" s="1"/>
  <c r="BX45" i="36"/>
  <c r="EX45" i="36" s="1"/>
  <c r="BW45" i="36"/>
  <c r="EW45" i="36" s="1"/>
  <c r="BV45" i="36"/>
  <c r="EV45" i="36" s="1"/>
  <c r="BU45" i="36"/>
  <c r="EU45" i="36" s="1"/>
  <c r="BT45" i="36"/>
  <c r="ET45" i="36" s="1"/>
  <c r="CE44" i="36"/>
  <c r="FE44" i="36" s="1"/>
  <c r="CD44" i="36"/>
  <c r="FD44" i="36" s="1"/>
  <c r="CC44" i="36"/>
  <c r="FC44" i="36" s="1"/>
  <c r="CB44" i="36"/>
  <c r="FB44" i="36" s="1"/>
  <c r="CA44" i="36"/>
  <c r="FA44" i="36" s="1"/>
  <c r="BZ44" i="36"/>
  <c r="EZ44" i="36" s="1"/>
  <c r="BY44" i="36"/>
  <c r="EY44" i="36" s="1"/>
  <c r="BX44" i="36"/>
  <c r="EX44" i="36" s="1"/>
  <c r="BW44" i="36"/>
  <c r="EW44" i="36" s="1"/>
  <c r="BV44" i="36"/>
  <c r="EV44" i="36" s="1"/>
  <c r="BU44" i="36"/>
  <c r="EU44" i="36" s="1"/>
  <c r="BT44" i="36"/>
  <c r="ET44" i="36" s="1"/>
  <c r="CE43" i="36"/>
  <c r="FE43" i="36" s="1"/>
  <c r="CD43" i="36"/>
  <c r="FD43" i="36" s="1"/>
  <c r="CC43" i="36"/>
  <c r="FC43" i="36" s="1"/>
  <c r="CB43" i="36"/>
  <c r="FB43" i="36" s="1"/>
  <c r="CA43" i="36"/>
  <c r="FA43" i="36" s="1"/>
  <c r="BZ43" i="36"/>
  <c r="EZ43" i="36" s="1"/>
  <c r="BY43" i="36"/>
  <c r="EY43" i="36" s="1"/>
  <c r="BX43" i="36"/>
  <c r="EX43" i="36" s="1"/>
  <c r="BW43" i="36"/>
  <c r="EW43" i="36" s="1"/>
  <c r="BV43" i="36"/>
  <c r="EV43" i="36" s="1"/>
  <c r="BU43" i="36"/>
  <c r="EU43" i="36" s="1"/>
  <c r="BT43" i="36"/>
  <c r="ET43" i="36" s="1"/>
  <c r="CE42" i="36"/>
  <c r="FE42" i="36" s="1"/>
  <c r="CD42" i="36"/>
  <c r="FD42" i="36" s="1"/>
  <c r="CC42" i="36"/>
  <c r="FC42" i="36" s="1"/>
  <c r="CB42" i="36"/>
  <c r="FB42" i="36" s="1"/>
  <c r="CA42" i="36"/>
  <c r="FA42" i="36" s="1"/>
  <c r="BZ42" i="36"/>
  <c r="EZ42" i="36" s="1"/>
  <c r="BY42" i="36"/>
  <c r="EY42" i="36" s="1"/>
  <c r="BX42" i="36"/>
  <c r="EX42" i="36" s="1"/>
  <c r="BW42" i="36"/>
  <c r="EW42" i="36" s="1"/>
  <c r="BV42" i="36"/>
  <c r="EV42" i="36" s="1"/>
  <c r="BU42" i="36"/>
  <c r="EU42" i="36" s="1"/>
  <c r="BT42" i="36"/>
  <c r="ET42" i="36" s="1"/>
  <c r="CE41" i="36"/>
  <c r="FE41" i="36" s="1"/>
  <c r="CD41" i="36"/>
  <c r="FD41" i="36" s="1"/>
  <c r="CC41" i="36"/>
  <c r="FC41" i="36" s="1"/>
  <c r="CB41" i="36"/>
  <c r="FB41" i="36" s="1"/>
  <c r="CA41" i="36"/>
  <c r="FA41" i="36" s="1"/>
  <c r="BZ41" i="36"/>
  <c r="EZ41" i="36" s="1"/>
  <c r="BY41" i="36"/>
  <c r="EY41" i="36" s="1"/>
  <c r="BX41" i="36"/>
  <c r="EX41" i="36" s="1"/>
  <c r="BW41" i="36"/>
  <c r="EW41" i="36" s="1"/>
  <c r="BV41" i="36"/>
  <c r="EV41" i="36" s="1"/>
  <c r="BU41" i="36"/>
  <c r="EU41" i="36" s="1"/>
  <c r="BT41" i="36"/>
  <c r="ET41" i="36" s="1"/>
  <c r="CE40" i="36"/>
  <c r="FE40" i="36" s="1"/>
  <c r="CD40" i="36"/>
  <c r="FD40" i="36" s="1"/>
  <c r="CC40" i="36"/>
  <c r="FC40" i="36" s="1"/>
  <c r="CB40" i="36"/>
  <c r="FB40" i="36" s="1"/>
  <c r="CA40" i="36"/>
  <c r="FA40" i="36" s="1"/>
  <c r="BZ40" i="36"/>
  <c r="EZ40" i="36" s="1"/>
  <c r="BY40" i="36"/>
  <c r="EY40" i="36" s="1"/>
  <c r="BX40" i="36"/>
  <c r="EX40" i="36" s="1"/>
  <c r="BW40" i="36"/>
  <c r="EW40" i="36" s="1"/>
  <c r="BV40" i="36"/>
  <c r="EV40" i="36" s="1"/>
  <c r="BU40" i="36"/>
  <c r="EU40" i="36" s="1"/>
  <c r="BT40" i="36"/>
  <c r="ET40" i="36" s="1"/>
  <c r="CE39" i="36"/>
  <c r="FE39" i="36" s="1"/>
  <c r="CD39" i="36"/>
  <c r="FD39" i="36" s="1"/>
  <c r="CC39" i="36"/>
  <c r="FC39" i="36" s="1"/>
  <c r="CB39" i="36"/>
  <c r="FB39" i="36" s="1"/>
  <c r="CA39" i="36"/>
  <c r="FA39" i="36" s="1"/>
  <c r="BZ39" i="36"/>
  <c r="EZ39" i="36" s="1"/>
  <c r="BY39" i="36"/>
  <c r="EY39" i="36" s="1"/>
  <c r="BX39" i="36"/>
  <c r="EX39" i="36" s="1"/>
  <c r="BW39" i="36"/>
  <c r="EW39" i="36" s="1"/>
  <c r="BV39" i="36"/>
  <c r="EV39" i="36" s="1"/>
  <c r="BU39" i="36"/>
  <c r="EU39" i="36" s="1"/>
  <c r="BT39" i="36"/>
  <c r="ET39" i="36" s="1"/>
  <c r="CE38" i="36"/>
  <c r="FE38" i="36" s="1"/>
  <c r="CD38" i="36"/>
  <c r="FD38" i="36" s="1"/>
  <c r="CC38" i="36"/>
  <c r="FC38" i="36" s="1"/>
  <c r="CB38" i="36"/>
  <c r="FB38" i="36" s="1"/>
  <c r="CA38" i="36"/>
  <c r="FA38" i="36" s="1"/>
  <c r="BZ38" i="36"/>
  <c r="EZ38" i="36" s="1"/>
  <c r="BY38" i="36"/>
  <c r="EY38" i="36" s="1"/>
  <c r="BX38" i="36"/>
  <c r="EX38" i="36" s="1"/>
  <c r="BW38" i="36"/>
  <c r="EW38" i="36" s="1"/>
  <c r="BV38" i="36"/>
  <c r="EV38" i="36" s="1"/>
  <c r="BU38" i="36"/>
  <c r="EU38" i="36" s="1"/>
  <c r="BT38" i="36"/>
  <c r="ET38" i="36" s="1"/>
  <c r="CE37" i="36"/>
  <c r="FE37" i="36" s="1"/>
  <c r="CD37" i="36"/>
  <c r="FD37" i="36" s="1"/>
  <c r="CC37" i="36"/>
  <c r="FC37" i="36" s="1"/>
  <c r="CB37" i="36"/>
  <c r="FB37" i="36" s="1"/>
  <c r="CA37" i="36"/>
  <c r="FA37" i="36" s="1"/>
  <c r="BZ37" i="36"/>
  <c r="EZ37" i="36" s="1"/>
  <c r="BY37" i="36"/>
  <c r="EY37" i="36" s="1"/>
  <c r="BX37" i="36"/>
  <c r="EX37" i="36" s="1"/>
  <c r="BW37" i="36"/>
  <c r="EW37" i="36" s="1"/>
  <c r="BV37" i="36"/>
  <c r="EV37" i="36" s="1"/>
  <c r="BU37" i="36"/>
  <c r="EU37" i="36" s="1"/>
  <c r="BT37" i="36"/>
  <c r="ET37" i="36" s="1"/>
  <c r="CE36" i="36"/>
  <c r="FE36" i="36" s="1"/>
  <c r="CD36" i="36"/>
  <c r="FD36" i="36" s="1"/>
  <c r="CC36" i="36"/>
  <c r="FC36" i="36" s="1"/>
  <c r="CB36" i="36"/>
  <c r="FB36" i="36" s="1"/>
  <c r="CA36" i="36"/>
  <c r="FA36" i="36" s="1"/>
  <c r="BZ36" i="36"/>
  <c r="EZ36" i="36" s="1"/>
  <c r="BY36" i="36"/>
  <c r="EY36" i="36" s="1"/>
  <c r="BX36" i="36"/>
  <c r="EX36" i="36" s="1"/>
  <c r="BW36" i="36"/>
  <c r="EW36" i="36" s="1"/>
  <c r="BV36" i="36"/>
  <c r="EV36" i="36" s="1"/>
  <c r="BU36" i="36"/>
  <c r="EU36" i="36" s="1"/>
  <c r="BT36" i="36"/>
  <c r="ET36" i="36" s="1"/>
  <c r="CE35" i="36"/>
  <c r="FE35" i="36" s="1"/>
  <c r="CD35" i="36"/>
  <c r="FD35" i="36" s="1"/>
  <c r="CC35" i="36"/>
  <c r="FC35" i="36" s="1"/>
  <c r="CB35" i="36"/>
  <c r="FB35" i="36" s="1"/>
  <c r="CA35" i="36"/>
  <c r="FA35" i="36" s="1"/>
  <c r="BZ35" i="36"/>
  <c r="EZ35" i="36" s="1"/>
  <c r="BY35" i="36"/>
  <c r="EY35" i="36" s="1"/>
  <c r="BX35" i="36"/>
  <c r="EX35" i="36" s="1"/>
  <c r="BW35" i="36"/>
  <c r="EW35" i="36" s="1"/>
  <c r="BV35" i="36"/>
  <c r="EV35" i="36" s="1"/>
  <c r="BU35" i="36"/>
  <c r="EU35" i="36" s="1"/>
  <c r="BT35" i="36"/>
  <c r="ET35" i="36" s="1"/>
  <c r="CE34" i="36"/>
  <c r="FE34" i="36" s="1"/>
  <c r="CD34" i="36"/>
  <c r="FD34" i="36" s="1"/>
  <c r="CC34" i="36"/>
  <c r="FC34" i="36" s="1"/>
  <c r="CB34" i="36"/>
  <c r="FB34" i="36" s="1"/>
  <c r="CA34" i="36"/>
  <c r="FA34" i="36" s="1"/>
  <c r="BZ34" i="36"/>
  <c r="EZ34" i="36" s="1"/>
  <c r="BY34" i="36"/>
  <c r="EY34" i="36" s="1"/>
  <c r="BX34" i="36"/>
  <c r="EX34" i="36" s="1"/>
  <c r="BW34" i="36"/>
  <c r="EW34" i="36" s="1"/>
  <c r="BV34" i="36"/>
  <c r="EV34" i="36" s="1"/>
  <c r="BU34" i="36"/>
  <c r="EU34" i="36" s="1"/>
  <c r="BT34" i="36"/>
  <c r="ET34" i="36" s="1"/>
  <c r="CE33" i="36"/>
  <c r="FE33" i="36" s="1"/>
  <c r="CD33" i="36"/>
  <c r="FD33" i="36" s="1"/>
  <c r="CC33" i="36"/>
  <c r="FC33" i="36" s="1"/>
  <c r="CB33" i="36"/>
  <c r="FB33" i="36" s="1"/>
  <c r="CA33" i="36"/>
  <c r="FA33" i="36" s="1"/>
  <c r="BZ33" i="36"/>
  <c r="EZ33" i="36" s="1"/>
  <c r="BY33" i="36"/>
  <c r="EY33" i="36" s="1"/>
  <c r="BX33" i="36"/>
  <c r="EX33" i="36" s="1"/>
  <c r="BW33" i="36"/>
  <c r="EW33" i="36" s="1"/>
  <c r="BV33" i="36"/>
  <c r="EV33" i="36" s="1"/>
  <c r="BU33" i="36"/>
  <c r="EU33" i="36" s="1"/>
  <c r="BT33" i="36"/>
  <c r="ET33" i="36" s="1"/>
  <c r="CE32" i="36"/>
  <c r="FE32" i="36" s="1"/>
  <c r="CD32" i="36"/>
  <c r="FD32" i="36" s="1"/>
  <c r="CC32" i="36"/>
  <c r="FC32" i="36" s="1"/>
  <c r="CB32" i="36"/>
  <c r="FB32" i="36" s="1"/>
  <c r="CA32" i="36"/>
  <c r="FA32" i="36" s="1"/>
  <c r="BZ32" i="36"/>
  <c r="EZ32" i="36" s="1"/>
  <c r="BY32" i="36"/>
  <c r="EY32" i="36" s="1"/>
  <c r="BX32" i="36"/>
  <c r="EX32" i="36" s="1"/>
  <c r="BW32" i="36"/>
  <c r="EW32" i="36" s="1"/>
  <c r="BV32" i="36"/>
  <c r="EV32" i="36" s="1"/>
  <c r="BU32" i="36"/>
  <c r="EU32" i="36" s="1"/>
  <c r="BT32" i="36"/>
  <c r="ET32" i="36" s="1"/>
  <c r="CE31" i="36"/>
  <c r="FE31" i="36" s="1"/>
  <c r="CD31" i="36"/>
  <c r="FD31" i="36" s="1"/>
  <c r="CC31" i="36"/>
  <c r="FC31" i="36" s="1"/>
  <c r="CB31" i="36"/>
  <c r="FB31" i="36" s="1"/>
  <c r="CA31" i="36"/>
  <c r="FA31" i="36" s="1"/>
  <c r="BZ31" i="36"/>
  <c r="EZ31" i="36" s="1"/>
  <c r="BY31" i="36"/>
  <c r="EY31" i="36" s="1"/>
  <c r="BX31" i="36"/>
  <c r="EX31" i="36" s="1"/>
  <c r="BW31" i="36"/>
  <c r="EW31" i="36" s="1"/>
  <c r="BV31" i="36"/>
  <c r="EV31" i="36" s="1"/>
  <c r="BU31" i="36"/>
  <c r="EU31" i="36" s="1"/>
  <c r="BT31" i="36"/>
  <c r="ET31" i="36" s="1"/>
  <c r="CE30" i="36"/>
  <c r="FE30" i="36" s="1"/>
  <c r="CD30" i="36"/>
  <c r="FD30" i="36" s="1"/>
  <c r="CC30" i="36"/>
  <c r="FC30" i="36" s="1"/>
  <c r="CB30" i="36"/>
  <c r="FB30" i="36" s="1"/>
  <c r="CA30" i="36"/>
  <c r="FA30" i="36" s="1"/>
  <c r="BZ30" i="36"/>
  <c r="EZ30" i="36" s="1"/>
  <c r="BY30" i="36"/>
  <c r="EY30" i="36" s="1"/>
  <c r="BX30" i="36"/>
  <c r="EX30" i="36" s="1"/>
  <c r="BW30" i="36"/>
  <c r="EW30" i="36" s="1"/>
  <c r="BV30" i="36"/>
  <c r="EV30" i="36" s="1"/>
  <c r="BU30" i="36"/>
  <c r="EU30" i="36" s="1"/>
  <c r="BT30" i="36"/>
  <c r="ET30" i="36" s="1"/>
  <c r="CE29" i="36"/>
  <c r="FE29" i="36" s="1"/>
  <c r="CD29" i="36"/>
  <c r="FD29" i="36" s="1"/>
  <c r="CC29" i="36"/>
  <c r="FC29" i="36" s="1"/>
  <c r="CB29" i="36"/>
  <c r="FB29" i="36" s="1"/>
  <c r="CA29" i="36"/>
  <c r="FA29" i="36" s="1"/>
  <c r="BZ29" i="36"/>
  <c r="EZ29" i="36" s="1"/>
  <c r="BY29" i="36"/>
  <c r="EY29" i="36" s="1"/>
  <c r="BX29" i="36"/>
  <c r="EX29" i="36" s="1"/>
  <c r="BW29" i="36"/>
  <c r="EW29" i="36" s="1"/>
  <c r="BV29" i="36"/>
  <c r="EV29" i="36" s="1"/>
  <c r="BU29" i="36"/>
  <c r="EU29" i="36" s="1"/>
  <c r="BT29" i="36"/>
  <c r="ET29" i="36" s="1"/>
  <c r="CE28" i="36"/>
  <c r="FE28" i="36" s="1"/>
  <c r="CD28" i="36"/>
  <c r="FD28" i="36" s="1"/>
  <c r="CC28" i="36"/>
  <c r="FC28" i="36" s="1"/>
  <c r="CB28" i="36"/>
  <c r="FB28" i="36" s="1"/>
  <c r="CA28" i="36"/>
  <c r="FA28" i="36" s="1"/>
  <c r="BZ28" i="36"/>
  <c r="EZ28" i="36" s="1"/>
  <c r="BY28" i="36"/>
  <c r="EY28" i="36" s="1"/>
  <c r="BX28" i="36"/>
  <c r="EX28" i="36" s="1"/>
  <c r="BW28" i="36"/>
  <c r="EW28" i="36" s="1"/>
  <c r="BV28" i="36"/>
  <c r="EV28" i="36" s="1"/>
  <c r="BU28" i="36"/>
  <c r="EU28" i="36" s="1"/>
  <c r="BT28" i="36"/>
  <c r="ET28" i="36" s="1"/>
  <c r="CE27" i="36"/>
  <c r="FE27" i="36" s="1"/>
  <c r="CD27" i="36"/>
  <c r="FD27" i="36" s="1"/>
  <c r="CC27" i="36"/>
  <c r="FC27" i="36" s="1"/>
  <c r="CB27" i="36"/>
  <c r="FB27" i="36" s="1"/>
  <c r="CA27" i="36"/>
  <c r="FA27" i="36" s="1"/>
  <c r="BZ27" i="36"/>
  <c r="EZ27" i="36" s="1"/>
  <c r="BY27" i="36"/>
  <c r="EY27" i="36" s="1"/>
  <c r="BX27" i="36"/>
  <c r="EX27" i="36" s="1"/>
  <c r="BW27" i="36"/>
  <c r="EW27" i="36" s="1"/>
  <c r="BV27" i="36"/>
  <c r="EV27" i="36" s="1"/>
  <c r="BU27" i="36"/>
  <c r="EU27" i="36" s="1"/>
  <c r="BT27" i="36"/>
  <c r="ET27" i="36" s="1"/>
  <c r="CE26" i="36"/>
  <c r="FE26" i="36" s="1"/>
  <c r="CD26" i="36"/>
  <c r="FD26" i="36" s="1"/>
  <c r="CC26" i="36"/>
  <c r="FC26" i="36" s="1"/>
  <c r="CB26" i="36"/>
  <c r="FB26" i="36" s="1"/>
  <c r="CA26" i="36"/>
  <c r="FA26" i="36" s="1"/>
  <c r="BZ26" i="36"/>
  <c r="EZ26" i="36" s="1"/>
  <c r="BY26" i="36"/>
  <c r="EY26" i="36" s="1"/>
  <c r="BX26" i="36"/>
  <c r="EX26" i="36" s="1"/>
  <c r="BW26" i="36"/>
  <c r="EW26" i="36" s="1"/>
  <c r="BV26" i="36"/>
  <c r="EV26" i="36" s="1"/>
  <c r="BU26" i="36"/>
  <c r="EU26" i="36" s="1"/>
  <c r="BT26" i="36"/>
  <c r="ET26" i="36" s="1"/>
  <c r="CE25" i="36"/>
  <c r="FE25" i="36" s="1"/>
  <c r="CD25" i="36"/>
  <c r="FD25" i="36" s="1"/>
  <c r="CC25" i="36"/>
  <c r="FC25" i="36" s="1"/>
  <c r="CB25" i="36"/>
  <c r="FB25" i="36" s="1"/>
  <c r="CA25" i="36"/>
  <c r="FA25" i="36" s="1"/>
  <c r="BZ25" i="36"/>
  <c r="EZ25" i="36" s="1"/>
  <c r="BY25" i="36"/>
  <c r="EY25" i="36" s="1"/>
  <c r="BX25" i="36"/>
  <c r="EX25" i="36" s="1"/>
  <c r="BW25" i="36"/>
  <c r="EW25" i="36" s="1"/>
  <c r="BV25" i="36"/>
  <c r="EV25" i="36" s="1"/>
  <c r="BU25" i="36"/>
  <c r="EU25" i="36" s="1"/>
  <c r="BT25" i="36"/>
  <c r="ET25" i="36" s="1"/>
  <c r="CE24" i="36"/>
  <c r="FE24" i="36" s="1"/>
  <c r="CD24" i="36"/>
  <c r="FD24" i="36" s="1"/>
  <c r="CC24" i="36"/>
  <c r="FC24" i="36" s="1"/>
  <c r="CB24" i="36"/>
  <c r="FB24" i="36" s="1"/>
  <c r="CA24" i="36"/>
  <c r="FA24" i="36" s="1"/>
  <c r="BZ24" i="36"/>
  <c r="EZ24" i="36" s="1"/>
  <c r="BY24" i="36"/>
  <c r="EY24" i="36" s="1"/>
  <c r="BX24" i="36"/>
  <c r="EX24" i="36" s="1"/>
  <c r="BW24" i="36"/>
  <c r="EW24" i="36" s="1"/>
  <c r="BV24" i="36"/>
  <c r="EV24" i="36" s="1"/>
  <c r="BU24" i="36"/>
  <c r="EU24" i="36" s="1"/>
  <c r="BT24" i="36"/>
  <c r="ET24" i="36" s="1"/>
  <c r="CE23" i="36"/>
  <c r="FE23" i="36" s="1"/>
  <c r="CD23" i="36"/>
  <c r="FD23" i="36" s="1"/>
  <c r="CC23" i="36"/>
  <c r="FC23" i="36" s="1"/>
  <c r="CB23" i="36"/>
  <c r="FB23" i="36" s="1"/>
  <c r="CA23" i="36"/>
  <c r="FA23" i="36" s="1"/>
  <c r="BZ23" i="36"/>
  <c r="EZ23" i="36" s="1"/>
  <c r="BY23" i="36"/>
  <c r="EY23" i="36" s="1"/>
  <c r="BX23" i="36"/>
  <c r="EX23" i="36" s="1"/>
  <c r="BW23" i="36"/>
  <c r="EW23" i="36" s="1"/>
  <c r="BV23" i="36"/>
  <c r="EV23" i="36" s="1"/>
  <c r="BU23" i="36"/>
  <c r="EU23" i="36" s="1"/>
  <c r="BT23" i="36"/>
  <c r="ET23" i="36" s="1"/>
  <c r="CE22" i="36"/>
  <c r="FE22" i="36" s="1"/>
  <c r="CD22" i="36"/>
  <c r="FD22" i="36" s="1"/>
  <c r="CC22" i="36"/>
  <c r="FC22" i="36" s="1"/>
  <c r="CB22" i="36"/>
  <c r="FB22" i="36" s="1"/>
  <c r="CA22" i="36"/>
  <c r="FA22" i="36" s="1"/>
  <c r="BZ22" i="36"/>
  <c r="EZ22" i="36" s="1"/>
  <c r="BY22" i="36"/>
  <c r="EY22" i="36" s="1"/>
  <c r="BX22" i="36"/>
  <c r="EX22" i="36" s="1"/>
  <c r="BW22" i="36"/>
  <c r="EW22" i="36" s="1"/>
  <c r="BV22" i="36"/>
  <c r="EV22" i="36" s="1"/>
  <c r="BU22" i="36"/>
  <c r="EU22" i="36" s="1"/>
  <c r="BT22" i="36"/>
  <c r="ET22" i="36" s="1"/>
  <c r="CE21" i="36"/>
  <c r="FE21" i="36" s="1"/>
  <c r="CD21" i="36"/>
  <c r="FD21" i="36" s="1"/>
  <c r="CC21" i="36"/>
  <c r="FC21" i="36" s="1"/>
  <c r="CB21" i="36"/>
  <c r="FB21" i="36" s="1"/>
  <c r="CA21" i="36"/>
  <c r="FA21" i="36" s="1"/>
  <c r="BZ21" i="36"/>
  <c r="EZ21" i="36" s="1"/>
  <c r="BY21" i="36"/>
  <c r="EY21" i="36" s="1"/>
  <c r="BX21" i="36"/>
  <c r="EX21" i="36" s="1"/>
  <c r="BW21" i="36"/>
  <c r="EW21" i="36" s="1"/>
  <c r="BV21" i="36"/>
  <c r="EV21" i="36" s="1"/>
  <c r="BU21" i="36"/>
  <c r="EU21" i="36" s="1"/>
  <c r="BT21" i="36"/>
  <c r="ET21" i="36" s="1"/>
  <c r="CE20" i="36"/>
  <c r="FE20" i="36" s="1"/>
  <c r="CD20" i="36"/>
  <c r="FD20" i="36" s="1"/>
  <c r="CC20" i="36"/>
  <c r="FC20" i="36" s="1"/>
  <c r="CB20" i="36"/>
  <c r="FB20" i="36" s="1"/>
  <c r="CA20" i="36"/>
  <c r="FA20" i="36" s="1"/>
  <c r="BZ20" i="36"/>
  <c r="EZ20" i="36" s="1"/>
  <c r="BY20" i="36"/>
  <c r="EY20" i="36" s="1"/>
  <c r="BX20" i="36"/>
  <c r="EX20" i="36" s="1"/>
  <c r="BW20" i="36"/>
  <c r="EW20" i="36" s="1"/>
  <c r="BV20" i="36"/>
  <c r="EV20" i="36" s="1"/>
  <c r="BU20" i="36"/>
  <c r="EU20" i="36" s="1"/>
  <c r="BT20" i="36"/>
  <c r="ET20" i="36" s="1"/>
  <c r="CE19" i="36"/>
  <c r="FE19" i="36" s="1"/>
  <c r="CD19" i="36"/>
  <c r="FD19" i="36" s="1"/>
  <c r="CC19" i="36"/>
  <c r="FC19" i="36" s="1"/>
  <c r="CB19" i="36"/>
  <c r="FB19" i="36" s="1"/>
  <c r="CA19" i="36"/>
  <c r="FA19" i="36" s="1"/>
  <c r="BZ19" i="36"/>
  <c r="EZ19" i="36" s="1"/>
  <c r="BY19" i="36"/>
  <c r="EY19" i="36" s="1"/>
  <c r="BX19" i="36"/>
  <c r="EX19" i="36" s="1"/>
  <c r="BW19" i="36"/>
  <c r="EW19" i="36" s="1"/>
  <c r="BV19" i="36"/>
  <c r="EV19" i="36" s="1"/>
  <c r="BU19" i="36"/>
  <c r="EU19" i="36" s="1"/>
  <c r="BT19" i="36"/>
  <c r="ET19" i="36" s="1"/>
  <c r="CE18" i="36"/>
  <c r="FE18" i="36" s="1"/>
  <c r="CD18" i="36"/>
  <c r="FD18" i="36" s="1"/>
  <c r="CC18" i="36"/>
  <c r="FC18" i="36" s="1"/>
  <c r="CB18" i="36"/>
  <c r="FB18" i="36" s="1"/>
  <c r="CA18" i="36"/>
  <c r="FA18" i="36" s="1"/>
  <c r="BZ18" i="36"/>
  <c r="EZ18" i="36" s="1"/>
  <c r="BY18" i="36"/>
  <c r="EY18" i="36" s="1"/>
  <c r="BX18" i="36"/>
  <c r="EX18" i="36" s="1"/>
  <c r="BW18" i="36"/>
  <c r="EW18" i="36" s="1"/>
  <c r="BV18" i="36"/>
  <c r="EV18" i="36" s="1"/>
  <c r="BU18" i="36"/>
  <c r="EU18" i="36" s="1"/>
  <c r="BT18" i="36"/>
  <c r="ET18" i="36" s="1"/>
  <c r="CE17" i="36"/>
  <c r="FE17" i="36" s="1"/>
  <c r="CD17" i="36"/>
  <c r="FD17" i="36" s="1"/>
  <c r="CC17" i="36"/>
  <c r="FC17" i="36" s="1"/>
  <c r="CB17" i="36"/>
  <c r="FB17" i="36" s="1"/>
  <c r="CA17" i="36"/>
  <c r="FA17" i="36" s="1"/>
  <c r="BZ17" i="36"/>
  <c r="EZ17" i="36" s="1"/>
  <c r="BY17" i="36"/>
  <c r="EY17" i="36" s="1"/>
  <c r="BX17" i="36"/>
  <c r="EX17" i="36" s="1"/>
  <c r="BW17" i="36"/>
  <c r="EW17" i="36" s="1"/>
  <c r="BV17" i="36"/>
  <c r="EV17" i="36" s="1"/>
  <c r="BU17" i="36"/>
  <c r="EU17" i="36" s="1"/>
  <c r="BT17" i="36"/>
  <c r="ET17" i="36" s="1"/>
  <c r="CE16" i="36"/>
  <c r="FE16" i="36" s="1"/>
  <c r="CD16" i="36"/>
  <c r="FD16" i="36" s="1"/>
  <c r="CC16" i="36"/>
  <c r="FC16" i="36" s="1"/>
  <c r="CB16" i="36"/>
  <c r="FB16" i="36" s="1"/>
  <c r="CA16" i="36"/>
  <c r="FA16" i="36" s="1"/>
  <c r="BZ16" i="36"/>
  <c r="EZ16" i="36" s="1"/>
  <c r="BY16" i="36"/>
  <c r="EY16" i="36" s="1"/>
  <c r="BX16" i="36"/>
  <c r="EX16" i="36" s="1"/>
  <c r="BW16" i="36"/>
  <c r="EW16" i="36" s="1"/>
  <c r="BV16" i="36"/>
  <c r="EV16" i="36" s="1"/>
  <c r="BU16" i="36"/>
  <c r="EU16" i="36" s="1"/>
  <c r="BT16" i="36"/>
  <c r="ET16" i="36" s="1"/>
  <c r="CE15" i="36"/>
  <c r="FE15" i="36" s="1"/>
  <c r="CD15" i="36"/>
  <c r="FD15" i="36" s="1"/>
  <c r="CC15" i="36"/>
  <c r="FC15" i="36" s="1"/>
  <c r="CB15" i="36"/>
  <c r="FB15" i="36" s="1"/>
  <c r="CA15" i="36"/>
  <c r="FA15" i="36" s="1"/>
  <c r="BZ15" i="36"/>
  <c r="EZ15" i="36" s="1"/>
  <c r="BY15" i="36"/>
  <c r="EY15" i="36" s="1"/>
  <c r="BX15" i="36"/>
  <c r="EX15" i="36" s="1"/>
  <c r="BW15" i="36"/>
  <c r="EW15" i="36" s="1"/>
  <c r="BV15" i="36"/>
  <c r="EV15" i="36" s="1"/>
  <c r="BU15" i="36"/>
  <c r="EU15" i="36" s="1"/>
  <c r="BT15" i="36"/>
  <c r="ET15" i="36" s="1"/>
  <c r="CE14" i="36"/>
  <c r="FE14" i="36" s="1"/>
  <c r="CD14" i="36"/>
  <c r="FD14" i="36" s="1"/>
  <c r="CC14" i="36"/>
  <c r="FC14" i="36" s="1"/>
  <c r="CB14" i="36"/>
  <c r="FB14" i="36" s="1"/>
  <c r="CA14" i="36"/>
  <c r="FA14" i="36" s="1"/>
  <c r="BZ14" i="36"/>
  <c r="EZ14" i="36" s="1"/>
  <c r="BY14" i="36"/>
  <c r="EY14" i="36" s="1"/>
  <c r="BX14" i="36"/>
  <c r="EX14" i="36" s="1"/>
  <c r="BW14" i="36"/>
  <c r="EW14" i="36" s="1"/>
  <c r="BV14" i="36"/>
  <c r="EV14" i="36" s="1"/>
  <c r="BU14" i="36"/>
  <c r="EU14" i="36" s="1"/>
  <c r="BT14" i="36"/>
  <c r="ET14" i="36" s="1"/>
  <c r="CE13" i="36"/>
  <c r="FE13" i="36" s="1"/>
  <c r="CD13" i="36"/>
  <c r="FD13" i="36" s="1"/>
  <c r="CC13" i="36"/>
  <c r="FC13" i="36" s="1"/>
  <c r="CB13" i="36"/>
  <c r="FB13" i="36" s="1"/>
  <c r="CA13" i="36"/>
  <c r="FA13" i="36" s="1"/>
  <c r="BZ13" i="36"/>
  <c r="EZ13" i="36" s="1"/>
  <c r="BY13" i="36"/>
  <c r="EY13" i="36" s="1"/>
  <c r="BX13" i="36"/>
  <c r="EX13" i="36" s="1"/>
  <c r="BW13" i="36"/>
  <c r="EW13" i="36" s="1"/>
  <c r="BV13" i="36"/>
  <c r="EV13" i="36" s="1"/>
  <c r="BU13" i="36"/>
  <c r="EU13" i="36" s="1"/>
  <c r="BT13" i="36"/>
  <c r="ET13" i="36" s="1"/>
  <c r="CE12" i="36"/>
  <c r="FE12" i="36" s="1"/>
  <c r="CD12" i="36"/>
  <c r="FD12" i="36" s="1"/>
  <c r="CC12" i="36"/>
  <c r="FC12" i="36" s="1"/>
  <c r="CB12" i="36"/>
  <c r="FB12" i="36" s="1"/>
  <c r="CA12" i="36"/>
  <c r="FA12" i="36" s="1"/>
  <c r="BZ12" i="36"/>
  <c r="EZ12" i="36" s="1"/>
  <c r="BY12" i="36"/>
  <c r="EY12" i="36" s="1"/>
  <c r="BX12" i="36"/>
  <c r="EX12" i="36" s="1"/>
  <c r="BW12" i="36"/>
  <c r="EW12" i="36" s="1"/>
  <c r="BV12" i="36"/>
  <c r="EV12" i="36" s="1"/>
  <c r="BU12" i="36"/>
  <c r="EU12" i="36" s="1"/>
  <c r="BT12" i="36"/>
  <c r="ET12" i="36" s="1"/>
  <c r="CE11" i="36"/>
  <c r="FE11" i="36" s="1"/>
  <c r="CD11" i="36"/>
  <c r="FD11" i="36" s="1"/>
  <c r="CC11" i="36"/>
  <c r="FC11" i="36" s="1"/>
  <c r="CB11" i="36"/>
  <c r="FB11" i="36" s="1"/>
  <c r="CA11" i="36"/>
  <c r="FA11" i="36" s="1"/>
  <c r="BZ11" i="36"/>
  <c r="EZ11" i="36" s="1"/>
  <c r="BY11" i="36"/>
  <c r="EY11" i="36" s="1"/>
  <c r="BX11" i="36"/>
  <c r="EX11" i="36" s="1"/>
  <c r="BW11" i="36"/>
  <c r="EW11" i="36" s="1"/>
  <c r="BV11" i="36"/>
  <c r="EV11" i="36" s="1"/>
  <c r="BU11" i="36"/>
  <c r="EU11" i="36" s="1"/>
  <c r="BT11" i="36"/>
  <c r="ET11" i="36" s="1"/>
  <c r="CE10" i="36"/>
  <c r="FE10" i="36" s="1"/>
  <c r="CD10" i="36"/>
  <c r="FD10" i="36" s="1"/>
  <c r="CC10" i="36"/>
  <c r="FC10" i="36" s="1"/>
  <c r="CB10" i="36"/>
  <c r="FB10" i="36" s="1"/>
  <c r="CA10" i="36"/>
  <c r="FA10" i="36" s="1"/>
  <c r="BZ10" i="36"/>
  <c r="EZ10" i="36" s="1"/>
  <c r="BY10" i="36"/>
  <c r="EY10" i="36" s="1"/>
  <c r="BX10" i="36"/>
  <c r="EX10" i="36" s="1"/>
  <c r="BW10" i="36"/>
  <c r="EW10" i="36" s="1"/>
  <c r="BV10" i="36"/>
  <c r="EV10" i="36" s="1"/>
  <c r="BU10" i="36"/>
  <c r="EU10" i="36" s="1"/>
  <c r="BT10" i="36"/>
  <c r="ET10" i="36" s="1"/>
  <c r="CE9" i="36"/>
  <c r="FE9" i="36" s="1"/>
  <c r="CD9" i="36"/>
  <c r="FD9" i="36" s="1"/>
  <c r="CC9" i="36"/>
  <c r="FC9" i="36" s="1"/>
  <c r="CB9" i="36"/>
  <c r="FB9" i="36" s="1"/>
  <c r="CA9" i="36"/>
  <c r="FA9" i="36" s="1"/>
  <c r="BZ9" i="36"/>
  <c r="EZ9" i="36" s="1"/>
  <c r="BY9" i="36"/>
  <c r="EY9" i="36" s="1"/>
  <c r="BX9" i="36"/>
  <c r="EX9" i="36" s="1"/>
  <c r="BW9" i="36"/>
  <c r="EW9" i="36" s="1"/>
  <c r="BV9" i="36"/>
  <c r="EV9" i="36" s="1"/>
  <c r="BU9" i="36"/>
  <c r="EU9" i="36" s="1"/>
  <c r="BT9" i="36"/>
  <c r="ET9" i="36" s="1"/>
  <c r="CE8" i="36"/>
  <c r="FE8" i="36" s="1"/>
  <c r="CD8" i="36"/>
  <c r="FD8" i="36" s="1"/>
  <c r="CC8" i="36"/>
  <c r="FC8" i="36" s="1"/>
  <c r="CB8" i="36"/>
  <c r="FB8" i="36" s="1"/>
  <c r="CA8" i="36"/>
  <c r="FA8" i="36" s="1"/>
  <c r="BZ8" i="36"/>
  <c r="EZ8" i="36" s="1"/>
  <c r="BY8" i="36"/>
  <c r="EY8" i="36" s="1"/>
  <c r="BX8" i="36"/>
  <c r="EX8" i="36" s="1"/>
  <c r="BW8" i="36"/>
  <c r="EW8" i="36" s="1"/>
  <c r="BV8" i="36"/>
  <c r="EV8" i="36" s="1"/>
  <c r="BU8" i="36"/>
  <c r="EU8" i="36" s="1"/>
  <c r="BT8" i="36"/>
  <c r="ET8" i="36" s="1"/>
  <c r="CE7" i="36"/>
  <c r="FE7" i="36" s="1"/>
  <c r="CD7" i="36"/>
  <c r="FD7" i="36" s="1"/>
  <c r="CC7" i="36"/>
  <c r="FC7" i="36" s="1"/>
  <c r="CB7" i="36"/>
  <c r="FB7" i="36" s="1"/>
  <c r="CA7" i="36"/>
  <c r="FA7" i="36" s="1"/>
  <c r="BZ7" i="36"/>
  <c r="EZ7" i="36" s="1"/>
  <c r="BY7" i="36"/>
  <c r="EY7" i="36" s="1"/>
  <c r="BX7" i="36"/>
  <c r="EX7" i="36" s="1"/>
  <c r="BW7" i="36"/>
  <c r="EW7" i="36" s="1"/>
  <c r="BV7" i="36"/>
  <c r="EV7" i="36" s="1"/>
  <c r="BU7" i="36"/>
  <c r="EU7" i="36" s="1"/>
  <c r="BT7" i="36"/>
  <c r="ET7" i="36" s="1"/>
  <c r="CE6" i="36"/>
  <c r="FE6" i="36" s="1"/>
  <c r="CD6" i="36"/>
  <c r="FD6" i="36" s="1"/>
  <c r="CC6" i="36"/>
  <c r="FC6" i="36" s="1"/>
  <c r="CB6" i="36"/>
  <c r="FB6" i="36" s="1"/>
  <c r="CA6" i="36"/>
  <c r="FA6" i="36" s="1"/>
  <c r="BZ6" i="36"/>
  <c r="EZ6" i="36" s="1"/>
  <c r="BY6" i="36"/>
  <c r="EY6" i="36" s="1"/>
  <c r="BX6" i="36"/>
  <c r="EX6" i="36" s="1"/>
  <c r="BW6" i="36"/>
  <c r="EW6" i="36" s="1"/>
  <c r="BV6" i="36"/>
  <c r="EV6" i="36" s="1"/>
  <c r="BU6" i="36"/>
  <c r="EU6" i="36" s="1"/>
  <c r="BT6" i="36"/>
  <c r="ET6" i="36" s="1"/>
  <c r="CE5" i="36"/>
  <c r="FE5" i="36" s="1"/>
  <c r="CD5" i="36"/>
  <c r="FD5" i="36" s="1"/>
  <c r="CC5" i="36"/>
  <c r="FC5" i="36" s="1"/>
  <c r="CB5" i="36"/>
  <c r="FB5" i="36" s="1"/>
  <c r="CA5" i="36"/>
  <c r="FA5" i="36" s="1"/>
  <c r="BZ5" i="36"/>
  <c r="EZ5" i="36" s="1"/>
  <c r="BY5" i="36"/>
  <c r="EY5" i="36" s="1"/>
  <c r="BX5" i="36"/>
  <c r="EX5" i="36" s="1"/>
  <c r="BW5" i="36"/>
  <c r="EW5" i="36" s="1"/>
  <c r="BV5" i="36"/>
  <c r="EV5" i="36" s="1"/>
  <c r="BU5" i="36"/>
  <c r="EU5" i="36" s="1"/>
  <c r="BT5" i="36"/>
  <c r="ET5" i="36" s="1"/>
  <c r="CE4" i="36"/>
  <c r="CD4" i="36"/>
  <c r="CC4" i="36"/>
  <c r="CB4" i="36"/>
  <c r="CA4" i="36"/>
  <c r="BZ4" i="36"/>
  <c r="BY4" i="36"/>
  <c r="BX4" i="36"/>
  <c r="BW4" i="36"/>
  <c r="BV4" i="36"/>
  <c r="BU4" i="36"/>
  <c r="EU4" i="36" s="1"/>
  <c r="BT4" i="36"/>
  <c r="ET4" i="36" s="1"/>
  <c r="F6" i="38" l="1"/>
  <c r="H6" i="38" a="1"/>
  <c r="H6" i="38" s="1"/>
  <c r="D6" i="38" a="1"/>
  <c r="D6" i="38" s="1"/>
  <c r="B6" i="38"/>
  <c r="FC4" i="36"/>
  <c r="FC246" i="36" s="1"/>
  <c r="CC246" i="36"/>
  <c r="FE4" i="36"/>
  <c r="FE246" i="36" s="1"/>
  <c r="CE246" i="36"/>
  <c r="FD4" i="36"/>
  <c r="FD246" i="36" s="1"/>
  <c r="CD246" i="36"/>
  <c r="EZ4" i="36"/>
  <c r="EZ246" i="36" s="1"/>
  <c r="BZ246" i="36"/>
  <c r="FA4" i="36"/>
  <c r="FA246" i="36" s="1"/>
  <c r="CA246" i="36"/>
  <c r="FB4" i="36"/>
  <c r="FB246" i="36" s="1"/>
  <c r="CB246" i="36"/>
  <c r="ET245" i="36"/>
  <c r="ET246" i="36" s="1"/>
  <c r="BT246" i="36"/>
  <c r="EU245" i="36"/>
  <c r="EU246" i="36" s="1"/>
  <c r="BU246" i="36"/>
  <c r="EY4" i="36"/>
  <c r="EY246" i="36" s="1"/>
  <c r="BY246" i="36"/>
  <c r="EX4" i="36"/>
  <c r="EX246" i="36" s="1"/>
  <c r="BX246" i="36"/>
  <c r="EW4" i="36"/>
  <c r="EW246" i="36" s="1"/>
  <c r="BW246" i="36"/>
  <c r="EV4" i="36"/>
  <c r="EV246" i="36" s="1"/>
  <c r="BV246" i="36"/>
  <c r="G6" i="38"/>
  <c r="G7" i="38" s="1"/>
  <c r="DV200" i="37"/>
  <c r="ET4" i="37"/>
  <c r="ET200" i="37" s="1"/>
  <c r="BT200" i="37"/>
  <c r="FB4" i="37"/>
  <c r="FB200" i="37" s="1"/>
  <c r="CB200" i="37"/>
  <c r="EV4" i="37"/>
  <c r="EV200" i="37" s="1"/>
  <c r="BV200" i="37"/>
  <c r="FC4" i="37"/>
  <c r="FC200" i="37" s="1"/>
  <c r="CC200" i="37"/>
  <c r="EW4" i="37"/>
  <c r="EW200" i="37" s="1"/>
  <c r="BW200" i="37"/>
  <c r="EX4" i="37"/>
  <c r="EX200" i="37" s="1"/>
  <c r="BX200" i="37"/>
  <c r="EU4" i="37"/>
  <c r="EU200" i="37" s="1"/>
  <c r="BU200" i="37"/>
  <c r="BY200" i="37"/>
  <c r="BR200" i="37"/>
  <c r="EZ4" i="37"/>
  <c r="EZ200" i="37" s="1"/>
  <c r="BZ200" i="37"/>
  <c r="ES4" i="37"/>
  <c r="ES200" i="37" s="1"/>
  <c r="BS200" i="37"/>
  <c r="FA4" i="37"/>
  <c r="FA200" i="37" s="1"/>
  <c r="CA200" i="37"/>
  <c r="ER200" i="37"/>
  <c r="EY200" i="37"/>
  <c r="H5" i="38" l="1" a="1"/>
  <c r="H5" i="38" s="1"/>
  <c r="H7" i="38" s="1"/>
  <c r="F7" i="38"/>
  <c r="D5" i="38" a="1"/>
  <c r="D5" i="38" s="1"/>
  <c r="K20" i="30" l="1"/>
  <c r="K22" i="30" s="1"/>
  <c r="E20" i="30"/>
  <c r="E22" i="30" s="1"/>
  <c r="S19" i="30"/>
  <c r="O19" i="30"/>
  <c r="G19" i="30"/>
  <c r="Q19" i="30" s="1"/>
  <c r="S18" i="30"/>
  <c r="O18" i="30"/>
  <c r="G18" i="30"/>
  <c r="Q18" i="30" s="1"/>
  <c r="S17" i="30"/>
  <c r="O17" i="30"/>
  <c r="G17" i="30"/>
  <c r="Q17" i="30" s="1"/>
  <c r="S16" i="30"/>
  <c r="O16" i="30"/>
  <c r="G16" i="30"/>
  <c r="Q16" i="30" s="1"/>
  <c r="S15" i="30"/>
  <c r="O15" i="30"/>
  <c r="G15" i="30"/>
  <c r="Q15" i="30" s="1"/>
  <c r="M45" i="29"/>
  <c r="K45" i="29"/>
  <c r="O43" i="29"/>
  <c r="M40" i="29"/>
  <c r="K40" i="29"/>
  <c r="O38" i="29"/>
  <c r="O37" i="29"/>
  <c r="M34" i="29"/>
  <c r="K34" i="29"/>
  <c r="O32" i="29"/>
  <c r="M28" i="29"/>
  <c r="K28" i="29"/>
  <c r="O26" i="29"/>
  <c r="O25" i="29"/>
  <c r="Q25" i="29" s="1"/>
  <c r="S25" i="29" s="1"/>
  <c r="M22" i="29"/>
  <c r="K22" i="29"/>
  <c r="O20" i="29"/>
  <c r="O19" i="29"/>
  <c r="K20" i="28"/>
  <c r="K22" i="28" s="1"/>
  <c r="I20" i="28"/>
  <c r="E20" i="28"/>
  <c r="E22" i="28" s="1"/>
  <c r="V19" i="28"/>
  <c r="X19" i="28" s="1"/>
  <c r="S19" i="28"/>
  <c r="W19" i="28" s="1"/>
  <c r="O19" i="28"/>
  <c r="I19" i="28"/>
  <c r="S18" i="28"/>
  <c r="W18" i="28" s="1"/>
  <c r="O18" i="28"/>
  <c r="I18" i="28"/>
  <c r="V17" i="28"/>
  <c r="X17" i="28" s="1"/>
  <c r="S17" i="28"/>
  <c r="W17" i="28" s="1"/>
  <c r="O17" i="28"/>
  <c r="I17" i="28"/>
  <c r="S16" i="28"/>
  <c r="W16" i="28" s="1"/>
  <c r="O16" i="28"/>
  <c r="I16" i="28"/>
  <c r="V15" i="28"/>
  <c r="S15" i="28"/>
  <c r="O15" i="28"/>
  <c r="I15" i="28"/>
  <c r="M47" i="27"/>
  <c r="K47" i="27"/>
  <c r="O45" i="27"/>
  <c r="O47" i="27" s="1"/>
  <c r="M42" i="27"/>
  <c r="K42" i="27"/>
  <c r="O40" i="27"/>
  <c r="Q40" i="27" s="1"/>
  <c r="S40" i="27" s="1"/>
  <c r="O39" i="27"/>
  <c r="Q39" i="27" s="1"/>
  <c r="S39" i="27" s="1"/>
  <c r="M36" i="27"/>
  <c r="K36" i="27"/>
  <c r="O34" i="27"/>
  <c r="Q34" i="27" s="1"/>
  <c r="Q31" i="27"/>
  <c r="O31" i="27"/>
  <c r="M31" i="27"/>
  <c r="K31" i="27"/>
  <c r="M26" i="27"/>
  <c r="K26" i="27"/>
  <c r="O24" i="27"/>
  <c r="Q24" i="27" s="1"/>
  <c r="O23" i="27"/>
  <c r="M20" i="27"/>
  <c r="K20" i="27"/>
  <c r="O18" i="27"/>
  <c r="O17" i="27"/>
  <c r="K67" i="26"/>
  <c r="E67" i="26"/>
  <c r="S66" i="26"/>
  <c r="V66" i="26" s="1"/>
  <c r="O66" i="26"/>
  <c r="G66" i="26"/>
  <c r="W65" i="26"/>
  <c r="S65" i="26"/>
  <c r="V65" i="26" s="1"/>
  <c r="O65" i="26"/>
  <c r="G65" i="26"/>
  <c r="S64" i="26"/>
  <c r="V64" i="26" s="1"/>
  <c r="O64" i="26"/>
  <c r="G64" i="26"/>
  <c r="Q64" i="26" s="1"/>
  <c r="S63" i="26"/>
  <c r="W63" i="26" s="1"/>
  <c r="O63" i="26"/>
  <c r="G63" i="26"/>
  <c r="S62" i="26"/>
  <c r="W62" i="26" s="1"/>
  <c r="O62" i="26"/>
  <c r="G62" i="26"/>
  <c r="Q62" i="26" s="1"/>
  <c r="S61" i="26"/>
  <c r="Q61" i="26"/>
  <c r="O61" i="26"/>
  <c r="G61" i="26"/>
  <c r="K58" i="26"/>
  <c r="E58" i="26"/>
  <c r="S57" i="26"/>
  <c r="O57" i="26"/>
  <c r="G57" i="26"/>
  <c r="S56" i="26"/>
  <c r="O56" i="26"/>
  <c r="G56" i="26"/>
  <c r="S55" i="26"/>
  <c r="O55" i="26"/>
  <c r="G55" i="26"/>
  <c r="S54" i="26"/>
  <c r="O54" i="26"/>
  <c r="G54" i="26"/>
  <c r="S53" i="26"/>
  <c r="O53" i="26"/>
  <c r="G53" i="26"/>
  <c r="Q53" i="26" s="1"/>
  <c r="S52" i="26"/>
  <c r="O52" i="26"/>
  <c r="G52" i="26"/>
  <c r="K49" i="26"/>
  <c r="E49" i="26"/>
  <c r="S48" i="26"/>
  <c r="V48" i="26" s="1"/>
  <c r="O48" i="26"/>
  <c r="G48" i="26"/>
  <c r="Q48" i="26" s="1"/>
  <c r="S47" i="26"/>
  <c r="V47" i="26" s="1"/>
  <c r="O47" i="26"/>
  <c r="G47" i="26"/>
  <c r="Q47" i="26" s="1"/>
  <c r="S46" i="26"/>
  <c r="V46" i="26" s="1"/>
  <c r="O46" i="26"/>
  <c r="G46" i="26"/>
  <c r="S45" i="26"/>
  <c r="V45" i="26" s="1"/>
  <c r="O45" i="26"/>
  <c r="G45" i="26"/>
  <c r="S44" i="26"/>
  <c r="V44" i="26" s="1"/>
  <c r="O44" i="26"/>
  <c r="G44" i="26"/>
  <c r="S43" i="26"/>
  <c r="O43" i="26"/>
  <c r="G43" i="26"/>
  <c r="K40" i="26"/>
  <c r="E40" i="26"/>
  <c r="S39" i="26"/>
  <c r="O39" i="26"/>
  <c r="G39" i="26"/>
  <c r="S38" i="26"/>
  <c r="O38" i="26"/>
  <c r="G38" i="26"/>
  <c r="S37" i="26"/>
  <c r="O37" i="26"/>
  <c r="G37" i="26"/>
  <c r="S36" i="26"/>
  <c r="O36" i="26"/>
  <c r="G36" i="26"/>
  <c r="S35" i="26"/>
  <c r="O35" i="26"/>
  <c r="G35" i="26"/>
  <c r="S34" i="26"/>
  <c r="O34" i="26"/>
  <c r="G34" i="26"/>
  <c r="K27" i="26"/>
  <c r="E27" i="26"/>
  <c r="S26" i="26"/>
  <c r="V26" i="26" s="1"/>
  <c r="O26" i="26"/>
  <c r="G26" i="26"/>
  <c r="S25" i="26"/>
  <c r="V25" i="26" s="1"/>
  <c r="O25" i="26"/>
  <c r="G25" i="26"/>
  <c r="S24" i="26"/>
  <c r="V24" i="26" s="1"/>
  <c r="O24" i="26"/>
  <c r="G24" i="26"/>
  <c r="S23" i="26"/>
  <c r="V23" i="26" s="1"/>
  <c r="O23" i="26"/>
  <c r="G23" i="26"/>
  <c r="S22" i="26"/>
  <c r="S27" i="26" s="1"/>
  <c r="O22" i="26"/>
  <c r="G22" i="26"/>
  <c r="K19" i="26"/>
  <c r="E19" i="26"/>
  <c r="S18" i="26"/>
  <c r="W18" i="26" s="1"/>
  <c r="O18" i="26"/>
  <c r="G18" i="26"/>
  <c r="S17" i="26"/>
  <c r="W17" i="26" s="1"/>
  <c r="O17" i="26"/>
  <c r="G17" i="26"/>
  <c r="S16" i="26"/>
  <c r="W16" i="26" s="1"/>
  <c r="O16" i="26"/>
  <c r="G16" i="26"/>
  <c r="S15" i="26"/>
  <c r="W15" i="26" s="1"/>
  <c r="O15" i="26"/>
  <c r="G15" i="26"/>
  <c r="S14" i="26"/>
  <c r="O14" i="26"/>
  <c r="G14" i="26"/>
  <c r="M186" i="25"/>
  <c r="K186" i="25"/>
  <c r="O184" i="25"/>
  <c r="O183" i="25"/>
  <c r="Q183" i="25" s="1"/>
  <c r="O182" i="25"/>
  <c r="O181" i="25"/>
  <c r="Q181" i="25" s="1"/>
  <c r="O180" i="25"/>
  <c r="O179" i="25"/>
  <c r="O178" i="25"/>
  <c r="Q178" i="25" s="1"/>
  <c r="O177" i="25"/>
  <c r="O176" i="25"/>
  <c r="Q176" i="25" s="1"/>
  <c r="S175" i="25"/>
  <c r="O175" i="25"/>
  <c r="V175" i="25" s="1"/>
  <c r="O174" i="25"/>
  <c r="M171" i="25"/>
  <c r="K171" i="25"/>
  <c r="O169" i="25"/>
  <c r="O168" i="25"/>
  <c r="O167" i="25"/>
  <c r="Q167" i="25" s="1"/>
  <c r="S167" i="25" s="1"/>
  <c r="O166" i="25"/>
  <c r="O165" i="25"/>
  <c r="O164" i="25"/>
  <c r="O163" i="25"/>
  <c r="O162" i="25"/>
  <c r="O161" i="25"/>
  <c r="O160" i="25"/>
  <c r="Q160" i="25" s="1"/>
  <c r="S160" i="25" s="1"/>
  <c r="O159" i="25"/>
  <c r="V159" i="25" s="1"/>
  <c r="O158" i="25"/>
  <c r="V158" i="25" s="1"/>
  <c r="O157" i="25"/>
  <c r="M154" i="25"/>
  <c r="K154" i="25"/>
  <c r="O152" i="25"/>
  <c r="O151" i="25"/>
  <c r="O150" i="25"/>
  <c r="Q150" i="25" s="1"/>
  <c r="S150" i="25" s="1"/>
  <c r="O149" i="25"/>
  <c r="O148" i="25"/>
  <c r="O147" i="25"/>
  <c r="O146" i="25"/>
  <c r="O145" i="25"/>
  <c r="O144" i="25"/>
  <c r="O143" i="25"/>
  <c r="Q143" i="25" s="1"/>
  <c r="S143" i="25" s="1"/>
  <c r="O142" i="25"/>
  <c r="O141" i="25"/>
  <c r="V141" i="25" s="1"/>
  <c r="O140" i="25"/>
  <c r="M137" i="25"/>
  <c r="K137" i="25"/>
  <c r="O135" i="25"/>
  <c r="Q135" i="25" s="1"/>
  <c r="O134" i="25"/>
  <c r="O133" i="25"/>
  <c r="Q133" i="25" s="1"/>
  <c r="O132" i="25"/>
  <c r="O131" i="25"/>
  <c r="Q131" i="25" s="1"/>
  <c r="O130" i="25"/>
  <c r="O129" i="25"/>
  <c r="O128" i="25"/>
  <c r="O127" i="25"/>
  <c r="O126" i="25"/>
  <c r="O125" i="25"/>
  <c r="M122" i="25"/>
  <c r="K122" i="25"/>
  <c r="O120" i="25"/>
  <c r="O119" i="25"/>
  <c r="O118" i="25"/>
  <c r="O117" i="25"/>
  <c r="O116" i="25"/>
  <c r="O115" i="25"/>
  <c r="O114" i="25"/>
  <c r="O113" i="25"/>
  <c r="O112" i="25"/>
  <c r="O111" i="25"/>
  <c r="O110" i="25"/>
  <c r="O109" i="25"/>
  <c r="V108" i="25"/>
  <c r="S108" i="25"/>
  <c r="V107" i="25"/>
  <c r="S107" i="25"/>
  <c r="O106" i="25"/>
  <c r="O105" i="25"/>
  <c r="Q102" i="25"/>
  <c r="O102" i="25"/>
  <c r="M102" i="25"/>
  <c r="K102" i="25"/>
  <c r="M97" i="25"/>
  <c r="K97" i="25"/>
  <c r="O95" i="25"/>
  <c r="O94" i="25"/>
  <c r="O93" i="25"/>
  <c r="O92" i="25"/>
  <c r="O91" i="25"/>
  <c r="O90" i="25"/>
  <c r="O89" i="25"/>
  <c r="O88" i="25"/>
  <c r="O87" i="25"/>
  <c r="O86" i="25"/>
  <c r="Q86" i="25" s="1"/>
  <c r="S86" i="25" s="1"/>
  <c r="S85" i="25"/>
  <c r="O85" i="25"/>
  <c r="V85" i="25" s="1"/>
  <c r="O84" i="25"/>
  <c r="M76" i="25"/>
  <c r="K76" i="25"/>
  <c r="O74" i="25"/>
  <c r="O73" i="25"/>
  <c r="Q73" i="25" s="1"/>
  <c r="S73" i="25" s="1"/>
  <c r="O72" i="25"/>
  <c r="O71" i="25"/>
  <c r="Q71" i="25" s="1"/>
  <c r="S71" i="25" s="1"/>
  <c r="O70" i="25"/>
  <c r="O69" i="25"/>
  <c r="M66" i="25"/>
  <c r="K66" i="25"/>
  <c r="O64" i="25"/>
  <c r="O63" i="25"/>
  <c r="O62" i="25"/>
  <c r="O61" i="25"/>
  <c r="Q61" i="25" s="1"/>
  <c r="S61" i="25" s="1"/>
  <c r="O60" i="25"/>
  <c r="O59" i="25"/>
  <c r="Q59" i="25" s="1"/>
  <c r="S59" i="25" s="1"/>
  <c r="O58" i="25"/>
  <c r="M55" i="25"/>
  <c r="K55" i="25"/>
  <c r="O53" i="25"/>
  <c r="Q53" i="25" s="1"/>
  <c r="S53" i="25" s="1"/>
  <c r="O52" i="25"/>
  <c r="O51" i="25"/>
  <c r="Q51" i="25" s="1"/>
  <c r="S51" i="25" s="1"/>
  <c r="O50" i="25"/>
  <c r="Q47" i="25"/>
  <c r="O47" i="25"/>
  <c r="M47" i="25"/>
  <c r="K47" i="25"/>
  <c r="M40" i="25"/>
  <c r="K40" i="25"/>
  <c r="O38" i="25"/>
  <c r="O37" i="25"/>
  <c r="Q37" i="25" s="1"/>
  <c r="S37" i="25" s="1"/>
  <c r="O36" i="25"/>
  <c r="O35" i="25"/>
  <c r="Q35" i="25" s="1"/>
  <c r="S35" i="25" s="1"/>
  <c r="O34" i="25"/>
  <c r="O33" i="25"/>
  <c r="Q33" i="25" s="1"/>
  <c r="S33" i="25" s="1"/>
  <c r="O32" i="25"/>
  <c r="O31" i="25"/>
  <c r="Q31" i="25" s="1"/>
  <c r="S31" i="25" s="1"/>
  <c r="M28" i="25"/>
  <c r="K28" i="25"/>
  <c r="O26" i="25"/>
  <c r="Q26" i="25" s="1"/>
  <c r="S26" i="25" s="1"/>
  <c r="O25" i="25"/>
  <c r="O24" i="25"/>
  <c r="Q24" i="25" s="1"/>
  <c r="S24" i="25" s="1"/>
  <c r="O23" i="25"/>
  <c r="Q23" i="25" s="1"/>
  <c r="S23" i="25" s="1"/>
  <c r="O22" i="25"/>
  <c r="Q22" i="25" s="1"/>
  <c r="S22" i="25" s="1"/>
  <c r="O21" i="25"/>
  <c r="O20" i="25"/>
  <c r="Q20" i="25" s="1"/>
  <c r="S20" i="25" s="1"/>
  <c r="S19" i="25"/>
  <c r="O19" i="25"/>
  <c r="V19" i="25" s="1"/>
  <c r="O18" i="25"/>
  <c r="Q18" i="25" s="1"/>
  <c r="S18" i="25" s="1"/>
  <c r="O17" i="25"/>
  <c r="K85" i="24"/>
  <c r="E85" i="24"/>
  <c r="S84" i="24"/>
  <c r="O84" i="24"/>
  <c r="I84" i="24"/>
  <c r="S83" i="24"/>
  <c r="O83" i="24"/>
  <c r="I83" i="24"/>
  <c r="S82" i="24"/>
  <c r="O82" i="24"/>
  <c r="I82" i="24"/>
  <c r="S81" i="24"/>
  <c r="O81" i="24"/>
  <c r="I81" i="24"/>
  <c r="S80" i="24"/>
  <c r="O80" i="24"/>
  <c r="I80" i="24"/>
  <c r="S79" i="24"/>
  <c r="O79" i="24"/>
  <c r="I79" i="24"/>
  <c r="K76" i="24"/>
  <c r="E76" i="24"/>
  <c r="S75" i="24"/>
  <c r="W75" i="24" s="1"/>
  <c r="O75" i="24"/>
  <c r="I75" i="24"/>
  <c r="S74" i="24"/>
  <c r="W74" i="24" s="1"/>
  <c r="O74" i="24"/>
  <c r="I74" i="24"/>
  <c r="V73" i="24"/>
  <c r="X73" i="24" s="1"/>
  <c r="S73" i="24"/>
  <c r="W73" i="24" s="1"/>
  <c r="O73" i="24"/>
  <c r="I73" i="24"/>
  <c r="S72" i="24"/>
  <c r="W72" i="24" s="1"/>
  <c r="O72" i="24"/>
  <c r="I72" i="24"/>
  <c r="V71" i="24"/>
  <c r="S71" i="24"/>
  <c r="W71" i="24" s="1"/>
  <c r="O71" i="24"/>
  <c r="I71" i="24"/>
  <c r="S70" i="24"/>
  <c r="W70" i="24" s="1"/>
  <c r="O70" i="24"/>
  <c r="I70" i="24"/>
  <c r="K67" i="24"/>
  <c r="E67" i="24"/>
  <c r="S66" i="24"/>
  <c r="V66" i="24" s="1"/>
  <c r="O66" i="24"/>
  <c r="I66" i="24"/>
  <c r="Q66" i="24" s="1"/>
  <c r="S65" i="24"/>
  <c r="W65" i="24" s="1"/>
  <c r="O65" i="24"/>
  <c r="I65" i="24"/>
  <c r="Q65" i="24" s="1"/>
  <c r="S64" i="24"/>
  <c r="W64" i="24" s="1"/>
  <c r="O64" i="24"/>
  <c r="I64" i="24"/>
  <c r="S63" i="24"/>
  <c r="W63" i="24" s="1"/>
  <c r="O63" i="24"/>
  <c r="I63" i="24"/>
  <c r="V62" i="24"/>
  <c r="S62" i="24"/>
  <c r="W62" i="24" s="1"/>
  <c r="O62" i="24"/>
  <c r="I62" i="24"/>
  <c r="Q62" i="24" s="1"/>
  <c r="K59" i="24"/>
  <c r="E59" i="24"/>
  <c r="S58" i="24"/>
  <c r="O58" i="24"/>
  <c r="I58" i="24"/>
  <c r="S57" i="24"/>
  <c r="V57" i="24" s="1"/>
  <c r="O57" i="24"/>
  <c r="I57" i="24"/>
  <c r="S56" i="24"/>
  <c r="V56" i="24" s="1"/>
  <c r="O56" i="24"/>
  <c r="I56" i="24"/>
  <c r="S55" i="24"/>
  <c r="V55" i="24" s="1"/>
  <c r="O55" i="24"/>
  <c r="I55" i="24"/>
  <c r="S54" i="24"/>
  <c r="V54" i="24" s="1"/>
  <c r="O54" i="24"/>
  <c r="I54" i="24"/>
  <c r="W53" i="24"/>
  <c r="S53" i="24"/>
  <c r="O53" i="24"/>
  <c r="I53" i="24"/>
  <c r="K50" i="24"/>
  <c r="E50" i="24"/>
  <c r="W49" i="24"/>
  <c r="S49" i="24"/>
  <c r="V49" i="24" s="1"/>
  <c r="O49" i="24"/>
  <c r="I49" i="24"/>
  <c r="S48" i="24"/>
  <c r="V48" i="24" s="1"/>
  <c r="O48" i="24"/>
  <c r="I48" i="24"/>
  <c r="Q48" i="24" s="1"/>
  <c r="S47" i="24"/>
  <c r="V47" i="24" s="1"/>
  <c r="O47" i="24"/>
  <c r="Q47" i="24" s="1"/>
  <c r="I47" i="24"/>
  <c r="S46" i="24"/>
  <c r="V46" i="24" s="1"/>
  <c r="O46" i="24"/>
  <c r="I46" i="24"/>
  <c r="S45" i="24"/>
  <c r="V45" i="24" s="1"/>
  <c r="O45" i="24"/>
  <c r="Q45" i="24" s="1"/>
  <c r="I45" i="24"/>
  <c r="S44" i="24"/>
  <c r="W44" i="24" s="1"/>
  <c r="O44" i="24"/>
  <c r="I44" i="24"/>
  <c r="K36" i="24"/>
  <c r="E36" i="24"/>
  <c r="S35" i="24"/>
  <c r="W35" i="24" s="1"/>
  <c r="O35" i="24"/>
  <c r="I35" i="24"/>
  <c r="S34" i="24"/>
  <c r="W34" i="24" s="1"/>
  <c r="O34" i="24"/>
  <c r="I34" i="24"/>
  <c r="Q34" i="24" s="1"/>
  <c r="W33" i="24"/>
  <c r="S33" i="24"/>
  <c r="V33" i="24" s="1"/>
  <c r="O33" i="24"/>
  <c r="I33" i="24"/>
  <c r="Q33" i="24" s="1"/>
  <c r="S32" i="24"/>
  <c r="V32" i="24" s="1"/>
  <c r="O32" i="24"/>
  <c r="I32" i="24"/>
  <c r="S31" i="24"/>
  <c r="V31" i="24" s="1"/>
  <c r="O31" i="24"/>
  <c r="I31" i="24"/>
  <c r="K28" i="24"/>
  <c r="E28" i="24"/>
  <c r="S27" i="24"/>
  <c r="V27" i="24" s="1"/>
  <c r="O27" i="24"/>
  <c r="I27" i="24"/>
  <c r="Q27" i="24" s="1"/>
  <c r="S26" i="24"/>
  <c r="V26" i="24" s="1"/>
  <c r="O26" i="24"/>
  <c r="I26" i="24"/>
  <c r="S25" i="24"/>
  <c r="V25" i="24" s="1"/>
  <c r="O25" i="24"/>
  <c r="I25" i="24"/>
  <c r="S24" i="24"/>
  <c r="V24" i="24" s="1"/>
  <c r="O24" i="24"/>
  <c r="I24" i="24"/>
  <c r="S23" i="24"/>
  <c r="V23" i="24" s="1"/>
  <c r="O23" i="24"/>
  <c r="O28" i="24" s="1"/>
  <c r="I23" i="24"/>
  <c r="K20" i="24"/>
  <c r="E20" i="24"/>
  <c r="S19" i="24"/>
  <c r="O19" i="24"/>
  <c r="I19" i="24"/>
  <c r="S18" i="24"/>
  <c r="O18" i="24"/>
  <c r="I18" i="24"/>
  <c r="Q18" i="24" s="1"/>
  <c r="S17" i="24"/>
  <c r="O17" i="24"/>
  <c r="I17" i="24"/>
  <c r="S16" i="24"/>
  <c r="O16" i="24"/>
  <c r="I16" i="24"/>
  <c r="Q16" i="24" s="1"/>
  <c r="S15" i="24"/>
  <c r="O15" i="24"/>
  <c r="O20" i="24" s="1"/>
  <c r="M20" i="24" s="1"/>
  <c r="I15" i="24"/>
  <c r="M215" i="23"/>
  <c r="K215" i="23"/>
  <c r="O213" i="23"/>
  <c r="O212" i="23"/>
  <c r="Q212" i="23" s="1"/>
  <c r="O211" i="23"/>
  <c r="Q211" i="23" s="1"/>
  <c r="O210" i="23"/>
  <c r="O209" i="23"/>
  <c r="Q209" i="23" s="1"/>
  <c r="O208" i="23"/>
  <c r="O207" i="23"/>
  <c r="O206" i="23"/>
  <c r="O205" i="23"/>
  <c r="Q205" i="23" s="1"/>
  <c r="O204" i="23"/>
  <c r="O203" i="23"/>
  <c r="O202" i="23"/>
  <c r="O201" i="23"/>
  <c r="Q201" i="23" s="1"/>
  <c r="V201" i="23" s="1"/>
  <c r="O200" i="23"/>
  <c r="O199" i="23"/>
  <c r="Q199" i="23" s="1"/>
  <c r="M196" i="23"/>
  <c r="K196" i="23"/>
  <c r="O194" i="23"/>
  <c r="O193" i="23"/>
  <c r="O192" i="23"/>
  <c r="Q192" i="23" s="1"/>
  <c r="V192" i="23" s="1"/>
  <c r="O191" i="23"/>
  <c r="O190" i="23"/>
  <c r="Q190" i="23" s="1"/>
  <c r="V190" i="23" s="1"/>
  <c r="O189" i="23"/>
  <c r="O188" i="23"/>
  <c r="Q188" i="23" s="1"/>
  <c r="O187" i="23"/>
  <c r="O186" i="23"/>
  <c r="Q186" i="23" s="1"/>
  <c r="O185" i="23"/>
  <c r="O184" i="23"/>
  <c r="Q184" i="23" s="1"/>
  <c r="O183" i="23"/>
  <c r="O182" i="23"/>
  <c r="O181" i="23"/>
  <c r="O180" i="23"/>
  <c r="Q180" i="23" s="1"/>
  <c r="O179" i="23"/>
  <c r="M176" i="23"/>
  <c r="K176" i="23"/>
  <c r="O174" i="23"/>
  <c r="Q174" i="23" s="1"/>
  <c r="V174" i="23" s="1"/>
  <c r="O173" i="23"/>
  <c r="O172" i="23"/>
  <c r="O171" i="23"/>
  <c r="Q171" i="23" s="1"/>
  <c r="S171" i="23" s="1"/>
  <c r="O170" i="23"/>
  <c r="O169" i="23"/>
  <c r="O168" i="23"/>
  <c r="O167" i="23"/>
  <c r="Q167" i="23" s="1"/>
  <c r="S167" i="23" s="1"/>
  <c r="O166" i="23"/>
  <c r="O165" i="23"/>
  <c r="O164" i="23"/>
  <c r="O163" i="23"/>
  <c r="O162" i="23"/>
  <c r="O161" i="23"/>
  <c r="Q161" i="23" s="1"/>
  <c r="S161" i="23" s="1"/>
  <c r="O160" i="23"/>
  <c r="O159" i="23"/>
  <c r="Q159" i="23" s="1"/>
  <c r="M156" i="23"/>
  <c r="K156" i="23"/>
  <c r="O154" i="23"/>
  <c r="O153" i="23"/>
  <c r="Q153" i="23" s="1"/>
  <c r="S153" i="23" s="1"/>
  <c r="O152" i="23"/>
  <c r="O151" i="23"/>
  <c r="O150" i="23"/>
  <c r="O149" i="23"/>
  <c r="Q149" i="23" s="1"/>
  <c r="O148" i="23"/>
  <c r="O147" i="23"/>
  <c r="O146" i="23"/>
  <c r="O145" i="23"/>
  <c r="Q145" i="23" s="1"/>
  <c r="S145" i="23" s="1"/>
  <c r="O144" i="23"/>
  <c r="O143" i="23"/>
  <c r="O142" i="23"/>
  <c r="O141" i="23"/>
  <c r="O140" i="23"/>
  <c r="M137" i="23"/>
  <c r="K137" i="23"/>
  <c r="O135" i="23"/>
  <c r="Q135" i="23" s="1"/>
  <c r="O134" i="23"/>
  <c r="Q134" i="23" s="1"/>
  <c r="S134" i="23" s="1"/>
  <c r="O133" i="23"/>
  <c r="O132" i="23"/>
  <c r="Q132" i="23" s="1"/>
  <c r="S132" i="23" s="1"/>
  <c r="O131" i="23"/>
  <c r="Q131" i="23" s="1"/>
  <c r="S131" i="23" s="1"/>
  <c r="O130" i="23"/>
  <c r="Q130" i="23" s="1"/>
  <c r="S130" i="23" s="1"/>
  <c r="O129" i="23"/>
  <c r="O128" i="23"/>
  <c r="O127" i="23"/>
  <c r="O126" i="23"/>
  <c r="O125" i="23"/>
  <c r="O124" i="23"/>
  <c r="O123" i="23"/>
  <c r="Q123" i="23" s="1"/>
  <c r="O122" i="23"/>
  <c r="Q122" i="23" s="1"/>
  <c r="S122" i="23" s="1"/>
  <c r="O121" i="23"/>
  <c r="O120" i="23"/>
  <c r="O119" i="23"/>
  <c r="Q119" i="23" s="1"/>
  <c r="O118" i="23"/>
  <c r="Q118" i="23" s="1"/>
  <c r="S118" i="23" s="1"/>
  <c r="O117" i="23"/>
  <c r="Q117" i="23" s="1"/>
  <c r="O116" i="23"/>
  <c r="M113" i="23"/>
  <c r="K113" i="23"/>
  <c r="O111" i="23"/>
  <c r="Q111" i="23" s="1"/>
  <c r="S111" i="23" s="1"/>
  <c r="O110" i="23"/>
  <c r="Q110" i="23" s="1"/>
  <c r="O109" i="23"/>
  <c r="Q109" i="23" s="1"/>
  <c r="O108" i="23"/>
  <c r="O107" i="23"/>
  <c r="Q107" i="23" s="1"/>
  <c r="O106" i="23"/>
  <c r="O105" i="23"/>
  <c r="Q105" i="23" s="1"/>
  <c r="O104" i="23"/>
  <c r="Q104" i="23" s="1"/>
  <c r="S104" i="23" s="1"/>
  <c r="O103" i="23"/>
  <c r="Q103" i="23" s="1"/>
  <c r="O102" i="23"/>
  <c r="Q102" i="23" s="1"/>
  <c r="S102" i="23" s="1"/>
  <c r="O101" i="23"/>
  <c r="Q101" i="23" s="1"/>
  <c r="O100" i="23"/>
  <c r="Q100" i="23" s="1"/>
  <c r="S100" i="23" s="1"/>
  <c r="O99" i="23"/>
  <c r="Q99" i="23" s="1"/>
  <c r="O98" i="23"/>
  <c r="O97" i="23"/>
  <c r="Q97" i="23" s="1"/>
  <c r="O96" i="23"/>
  <c r="Q96" i="23" s="1"/>
  <c r="M93" i="23"/>
  <c r="K93" i="23"/>
  <c r="O91" i="23"/>
  <c r="O93" i="23" s="1"/>
  <c r="M84" i="23"/>
  <c r="K84" i="23"/>
  <c r="O82" i="23"/>
  <c r="O81" i="23"/>
  <c r="Q81" i="23" s="1"/>
  <c r="O80" i="23"/>
  <c r="Q80" i="23" s="1"/>
  <c r="S80" i="23" s="1"/>
  <c r="O79" i="23"/>
  <c r="Q79" i="23" s="1"/>
  <c r="O78" i="23"/>
  <c r="Q78" i="23" s="1"/>
  <c r="S78" i="23" s="1"/>
  <c r="O77" i="23"/>
  <c r="Q77" i="23" s="1"/>
  <c r="O76" i="23"/>
  <c r="M73" i="23"/>
  <c r="K73" i="23"/>
  <c r="O71" i="23"/>
  <c r="Q71" i="23" s="1"/>
  <c r="O70" i="23"/>
  <c r="O69" i="23"/>
  <c r="Q69" i="23" s="1"/>
  <c r="O68" i="23"/>
  <c r="O67" i="23"/>
  <c r="Q67" i="23" s="1"/>
  <c r="S67" i="23" s="1"/>
  <c r="O66" i="23"/>
  <c r="Q66" i="23" s="1"/>
  <c r="S66" i="23" s="1"/>
  <c r="O65" i="23"/>
  <c r="Q65" i="23" s="1"/>
  <c r="S65" i="23" s="1"/>
  <c r="O64" i="23"/>
  <c r="O63" i="23"/>
  <c r="Q63" i="23" s="1"/>
  <c r="S63" i="23" s="1"/>
  <c r="O62" i="23"/>
  <c r="Q62" i="23" s="1"/>
  <c r="M59" i="23"/>
  <c r="K59" i="23"/>
  <c r="O57" i="23"/>
  <c r="Q57" i="23" s="1"/>
  <c r="S57" i="23" s="1"/>
  <c r="O56" i="23"/>
  <c r="Q56" i="23" s="1"/>
  <c r="O55" i="23"/>
  <c r="O54" i="23"/>
  <c r="Q54" i="23" s="1"/>
  <c r="S54" i="23" s="1"/>
  <c r="O53" i="23"/>
  <c r="Q53" i="23" s="1"/>
  <c r="S53" i="23" s="1"/>
  <c r="Q50" i="23"/>
  <c r="O50" i="23"/>
  <c r="M50" i="23"/>
  <c r="K50" i="23"/>
  <c r="M41" i="23"/>
  <c r="K41" i="23"/>
  <c r="O39" i="23"/>
  <c r="O38" i="23"/>
  <c r="O37" i="23"/>
  <c r="Q37" i="23" s="1"/>
  <c r="S37" i="23" s="1"/>
  <c r="O36" i="23"/>
  <c r="O35" i="23"/>
  <c r="O34" i="23"/>
  <c r="O33" i="23"/>
  <c r="Q33" i="23" s="1"/>
  <c r="S33" i="23" s="1"/>
  <c r="O32" i="23"/>
  <c r="Q32" i="23" s="1"/>
  <c r="S32" i="23" s="1"/>
  <c r="O31" i="23"/>
  <c r="Q31" i="23" s="1"/>
  <c r="S31" i="23" s="1"/>
  <c r="O30" i="23"/>
  <c r="Q30" i="23" s="1"/>
  <c r="S30" i="23" s="1"/>
  <c r="M27" i="23"/>
  <c r="K27" i="23"/>
  <c r="O25" i="23"/>
  <c r="O24" i="23"/>
  <c r="Q24" i="23" s="1"/>
  <c r="S24" i="23" s="1"/>
  <c r="O23" i="23"/>
  <c r="O22" i="23"/>
  <c r="Q22" i="23" s="1"/>
  <c r="S22" i="23" s="1"/>
  <c r="O21" i="23"/>
  <c r="O20" i="23"/>
  <c r="Q20" i="23" s="1"/>
  <c r="S20" i="23" s="1"/>
  <c r="O19" i="23"/>
  <c r="Q19" i="23" s="1"/>
  <c r="S19" i="23" s="1"/>
  <c r="O18" i="23"/>
  <c r="Q18" i="23" s="1"/>
  <c r="S18" i="23" s="1"/>
  <c r="O17" i="23"/>
  <c r="O16" i="23"/>
  <c r="K20" i="15"/>
  <c r="K22" i="15" s="1"/>
  <c r="E20" i="15"/>
  <c r="E22" i="15" s="1"/>
  <c r="S19" i="15"/>
  <c r="W19" i="15" s="1"/>
  <c r="O19" i="15"/>
  <c r="Q19" i="15" s="1"/>
  <c r="G19" i="15"/>
  <c r="S18" i="15"/>
  <c r="W18" i="15" s="1"/>
  <c r="O18" i="15"/>
  <c r="G18" i="15"/>
  <c r="Q18" i="15" s="1"/>
  <c r="S17" i="15"/>
  <c r="O17" i="15"/>
  <c r="Q17" i="15" s="1"/>
  <c r="G17" i="15"/>
  <c r="S16" i="15"/>
  <c r="W16" i="15" s="1"/>
  <c r="O16" i="15"/>
  <c r="G16" i="15"/>
  <c r="S15" i="15"/>
  <c r="V15" i="15" s="1"/>
  <c r="O15" i="15"/>
  <c r="G15" i="15"/>
  <c r="G20" i="15" s="1"/>
  <c r="M46" i="14"/>
  <c r="K46" i="14"/>
  <c r="O44" i="14"/>
  <c r="O43" i="14"/>
  <c r="M40" i="14"/>
  <c r="K40" i="14"/>
  <c r="O38" i="14"/>
  <c r="O37" i="14"/>
  <c r="Q37" i="14" s="1"/>
  <c r="S37" i="14" s="1"/>
  <c r="M34" i="14"/>
  <c r="K34" i="14"/>
  <c r="O32" i="14"/>
  <c r="M28" i="14"/>
  <c r="K28" i="14"/>
  <c r="O26" i="14"/>
  <c r="O25" i="14"/>
  <c r="Q25" i="14" s="1"/>
  <c r="S25" i="14" s="1"/>
  <c r="M22" i="14"/>
  <c r="K22" i="14"/>
  <c r="O20" i="14"/>
  <c r="Q20" i="14" s="1"/>
  <c r="S20" i="14" s="1"/>
  <c r="O19" i="14"/>
  <c r="K20" i="13"/>
  <c r="K22" i="13" s="1"/>
  <c r="I20" i="13"/>
  <c r="E20" i="13"/>
  <c r="S19" i="13"/>
  <c r="V19" i="13" s="1"/>
  <c r="O19" i="13"/>
  <c r="I19" i="13"/>
  <c r="Q19" i="13" s="1"/>
  <c r="S18" i="13"/>
  <c r="V18" i="13" s="1"/>
  <c r="O18" i="13"/>
  <c r="Q18" i="13" s="1"/>
  <c r="I18" i="13"/>
  <c r="W17" i="13"/>
  <c r="S17" i="13"/>
  <c r="V17" i="13" s="1"/>
  <c r="O17" i="13"/>
  <c r="I17" i="13"/>
  <c r="S16" i="13"/>
  <c r="V16" i="13" s="1"/>
  <c r="Q16" i="13"/>
  <c r="O16" i="13"/>
  <c r="I16" i="13"/>
  <c r="W15" i="13"/>
  <c r="S15" i="13"/>
  <c r="O15" i="13"/>
  <c r="I15" i="13"/>
  <c r="Q15" i="13" s="1"/>
  <c r="M47" i="12"/>
  <c r="K47" i="12"/>
  <c r="O45" i="12"/>
  <c r="O47" i="12" s="1"/>
  <c r="M42" i="12"/>
  <c r="K42" i="12"/>
  <c r="O40" i="12"/>
  <c r="Q40" i="12" s="1"/>
  <c r="S40" i="12" s="1"/>
  <c r="O39" i="12"/>
  <c r="M36" i="12"/>
  <c r="K36" i="12"/>
  <c r="O34" i="12"/>
  <c r="O36" i="12" s="1"/>
  <c r="Q31" i="12"/>
  <c r="O31" i="12"/>
  <c r="M31" i="12"/>
  <c r="K31" i="12"/>
  <c r="M26" i="12"/>
  <c r="K26" i="12"/>
  <c r="O24" i="12"/>
  <c r="Q24" i="12" s="1"/>
  <c r="S24" i="12" s="1"/>
  <c r="O23" i="12"/>
  <c r="Q23" i="12" s="1"/>
  <c r="M20" i="12"/>
  <c r="K20" i="12"/>
  <c r="O18" i="12"/>
  <c r="O17" i="12"/>
  <c r="Q17" i="12" s="1"/>
  <c r="K67" i="11"/>
  <c r="E67" i="11"/>
  <c r="S66" i="11"/>
  <c r="W66" i="11" s="1"/>
  <c r="O66" i="11"/>
  <c r="G66" i="11"/>
  <c r="S65" i="11"/>
  <c r="W65" i="11" s="1"/>
  <c r="O65" i="11"/>
  <c r="G65" i="11"/>
  <c r="S64" i="11"/>
  <c r="W64" i="11" s="1"/>
  <c r="O64" i="11"/>
  <c r="G64" i="11"/>
  <c r="S63" i="11"/>
  <c r="W63" i="11" s="1"/>
  <c r="O63" i="11"/>
  <c r="G63" i="11"/>
  <c r="S62" i="11"/>
  <c r="W62" i="11" s="1"/>
  <c r="O62" i="11"/>
  <c r="G62" i="11"/>
  <c r="S61" i="11"/>
  <c r="V61" i="11" s="1"/>
  <c r="O61" i="11"/>
  <c r="G61" i="11"/>
  <c r="K58" i="11"/>
  <c r="E58" i="11"/>
  <c r="S57" i="11"/>
  <c r="W57" i="11" s="1"/>
  <c r="O57" i="11"/>
  <c r="G57" i="11"/>
  <c r="Q57" i="11" s="1"/>
  <c r="S56" i="11"/>
  <c r="W56" i="11" s="1"/>
  <c r="O56" i="11"/>
  <c r="G56" i="11"/>
  <c r="S55" i="11"/>
  <c r="W55" i="11" s="1"/>
  <c r="O55" i="11"/>
  <c r="G55" i="11"/>
  <c r="S54" i="11"/>
  <c r="W54" i="11" s="1"/>
  <c r="O54" i="11"/>
  <c r="G54" i="11"/>
  <c r="Q54" i="11" s="1"/>
  <c r="S53" i="11"/>
  <c r="W53" i="11" s="1"/>
  <c r="O53" i="11"/>
  <c r="O58" i="11" s="1"/>
  <c r="G53" i="11"/>
  <c r="Q53" i="11" s="1"/>
  <c r="V52" i="11"/>
  <c r="S52" i="11"/>
  <c r="O52" i="11"/>
  <c r="G52" i="11"/>
  <c r="K49" i="11"/>
  <c r="E49" i="11"/>
  <c r="S48" i="11"/>
  <c r="O48" i="11"/>
  <c r="G48" i="11"/>
  <c r="S47" i="11"/>
  <c r="O47" i="11"/>
  <c r="G47" i="11"/>
  <c r="Q47" i="11" s="1"/>
  <c r="S46" i="11"/>
  <c r="O46" i="11"/>
  <c r="G46" i="11"/>
  <c r="S45" i="11"/>
  <c r="O45" i="11"/>
  <c r="G45" i="11"/>
  <c r="Q45" i="11" s="1"/>
  <c r="S44" i="11"/>
  <c r="O44" i="11"/>
  <c r="G44" i="11"/>
  <c r="S43" i="11"/>
  <c r="O43" i="11"/>
  <c r="Q43" i="11" s="1"/>
  <c r="G43" i="11"/>
  <c r="K40" i="11"/>
  <c r="E40" i="11"/>
  <c r="S39" i="11"/>
  <c r="O39" i="11"/>
  <c r="G39" i="11"/>
  <c r="S38" i="11"/>
  <c r="O38" i="11"/>
  <c r="G38" i="11"/>
  <c r="S37" i="11"/>
  <c r="O37" i="11"/>
  <c r="G37" i="11"/>
  <c r="S36" i="11"/>
  <c r="O36" i="11"/>
  <c r="G36" i="11"/>
  <c r="S35" i="11"/>
  <c r="O35" i="11"/>
  <c r="G35" i="11"/>
  <c r="Q35" i="11" s="1"/>
  <c r="S34" i="11"/>
  <c r="O34" i="11"/>
  <c r="G34" i="11"/>
  <c r="K27" i="11"/>
  <c r="E27" i="11"/>
  <c r="S26" i="11"/>
  <c r="V26" i="11" s="1"/>
  <c r="O26" i="11"/>
  <c r="G26" i="11"/>
  <c r="S25" i="11"/>
  <c r="V25" i="11" s="1"/>
  <c r="O25" i="11"/>
  <c r="G25" i="11"/>
  <c r="S24" i="11"/>
  <c r="W24" i="11" s="1"/>
  <c r="O24" i="11"/>
  <c r="G24" i="11"/>
  <c r="S23" i="11"/>
  <c r="W23" i="11" s="1"/>
  <c r="O23" i="11"/>
  <c r="G23" i="11"/>
  <c r="S22" i="11"/>
  <c r="O22" i="11"/>
  <c r="G22" i="11"/>
  <c r="K19" i="11"/>
  <c r="E19" i="11"/>
  <c r="S18" i="11"/>
  <c r="O18" i="11"/>
  <c r="G18" i="11"/>
  <c r="Q18" i="11" s="1"/>
  <c r="S17" i="11"/>
  <c r="O17" i="11"/>
  <c r="G17" i="11"/>
  <c r="Q17" i="11" s="1"/>
  <c r="S16" i="11"/>
  <c r="O16" i="11"/>
  <c r="G16" i="11"/>
  <c r="Q16" i="11" s="1"/>
  <c r="S15" i="11"/>
  <c r="O15" i="11"/>
  <c r="G15" i="11"/>
  <c r="S14" i="11"/>
  <c r="O14" i="11"/>
  <c r="G14" i="11"/>
  <c r="M186" i="10"/>
  <c r="K186" i="10"/>
  <c r="O184" i="10"/>
  <c r="Q184" i="10" s="1"/>
  <c r="O183" i="10"/>
  <c r="Q183" i="10" s="1"/>
  <c r="S183" i="10" s="1"/>
  <c r="O182" i="10"/>
  <c r="Q182" i="10" s="1"/>
  <c r="O181" i="10"/>
  <c r="O180" i="10"/>
  <c r="Q180" i="10" s="1"/>
  <c r="O179" i="10"/>
  <c r="Q179" i="10" s="1"/>
  <c r="O178" i="10"/>
  <c r="O177" i="10"/>
  <c r="Q177" i="10" s="1"/>
  <c r="O176" i="10"/>
  <c r="S175" i="10"/>
  <c r="O175" i="10"/>
  <c r="V175" i="10" s="1"/>
  <c r="O174" i="10"/>
  <c r="M171" i="10"/>
  <c r="K171" i="10"/>
  <c r="O169" i="10"/>
  <c r="O168" i="10"/>
  <c r="Q168" i="10" s="1"/>
  <c r="S168" i="10" s="1"/>
  <c r="O167" i="10"/>
  <c r="O166" i="10"/>
  <c r="O165" i="10"/>
  <c r="O164" i="10"/>
  <c r="O163" i="10"/>
  <c r="O162" i="10"/>
  <c r="O161" i="10"/>
  <c r="O160" i="10"/>
  <c r="O159" i="10"/>
  <c r="V159" i="10" s="1"/>
  <c r="O158" i="10"/>
  <c r="V158" i="10" s="1"/>
  <c r="O157" i="10"/>
  <c r="Q157" i="10" s="1"/>
  <c r="M154" i="10"/>
  <c r="K154" i="10"/>
  <c r="O152" i="10"/>
  <c r="O151" i="10"/>
  <c r="Q151" i="10" s="1"/>
  <c r="S151" i="10" s="1"/>
  <c r="O150" i="10"/>
  <c r="O149" i="10"/>
  <c r="Q149" i="10" s="1"/>
  <c r="S149" i="10" s="1"/>
  <c r="O148" i="10"/>
  <c r="O147" i="10"/>
  <c r="O146" i="10"/>
  <c r="Q146" i="10" s="1"/>
  <c r="S146" i="10" s="1"/>
  <c r="O145" i="10"/>
  <c r="O144" i="10"/>
  <c r="Q144" i="10" s="1"/>
  <c r="S144" i="10" s="1"/>
  <c r="O143" i="10"/>
  <c r="O142" i="10"/>
  <c r="O141" i="10"/>
  <c r="V141" i="10" s="1"/>
  <c r="O140" i="10"/>
  <c r="Q140" i="10" s="1"/>
  <c r="M137" i="10"/>
  <c r="K137" i="10"/>
  <c r="O135" i="10"/>
  <c r="Q135" i="10" s="1"/>
  <c r="S135" i="10" s="1"/>
  <c r="O134" i="10"/>
  <c r="Q134" i="10" s="1"/>
  <c r="V134" i="10" s="1"/>
  <c r="O133" i="10"/>
  <c r="Q133" i="10" s="1"/>
  <c r="S133" i="10" s="1"/>
  <c r="O132" i="10"/>
  <c r="Q132" i="10" s="1"/>
  <c r="S132" i="10" s="1"/>
  <c r="O131" i="10"/>
  <c r="Q131" i="10" s="1"/>
  <c r="S131" i="10" s="1"/>
  <c r="O130" i="10"/>
  <c r="Q130" i="10" s="1"/>
  <c r="O129" i="10"/>
  <c r="Q129" i="10" s="1"/>
  <c r="S129" i="10" s="1"/>
  <c r="O128" i="10"/>
  <c r="Q128" i="10" s="1"/>
  <c r="S128" i="10" s="1"/>
  <c r="O127" i="10"/>
  <c r="Q127" i="10" s="1"/>
  <c r="S127" i="10" s="1"/>
  <c r="O126" i="10"/>
  <c r="Q126" i="10" s="1"/>
  <c r="V126" i="10" s="1"/>
  <c r="O125" i="10"/>
  <c r="Q125" i="10" s="1"/>
  <c r="M122" i="10"/>
  <c r="K122" i="10"/>
  <c r="O120" i="10"/>
  <c r="Q120" i="10" s="1"/>
  <c r="S120" i="10" s="1"/>
  <c r="O119" i="10"/>
  <c r="Q119" i="10" s="1"/>
  <c r="S119" i="10" s="1"/>
  <c r="O118" i="10"/>
  <c r="Q118" i="10" s="1"/>
  <c r="V118" i="10" s="1"/>
  <c r="O117" i="10"/>
  <c r="Q117" i="10" s="1"/>
  <c r="S117" i="10" s="1"/>
  <c r="O116" i="10"/>
  <c r="Q116" i="10" s="1"/>
  <c r="S116" i="10" s="1"/>
  <c r="O115" i="10"/>
  <c r="Q115" i="10" s="1"/>
  <c r="S115" i="10" s="1"/>
  <c r="O114" i="10"/>
  <c r="Q114" i="10" s="1"/>
  <c r="V114" i="10" s="1"/>
  <c r="O113" i="10"/>
  <c r="O112" i="10"/>
  <c r="Q112" i="10" s="1"/>
  <c r="S112" i="10" s="1"/>
  <c r="O111" i="10"/>
  <c r="Q111" i="10" s="1"/>
  <c r="S111" i="10" s="1"/>
  <c r="O110" i="10"/>
  <c r="Q110" i="10" s="1"/>
  <c r="V110" i="10" s="1"/>
  <c r="O109" i="10"/>
  <c r="Q109" i="10" s="1"/>
  <c r="S109" i="10" s="1"/>
  <c r="V108" i="10"/>
  <c r="S108" i="10"/>
  <c r="V107" i="10"/>
  <c r="S107" i="10"/>
  <c r="O106" i="10"/>
  <c r="Q106" i="10" s="1"/>
  <c r="S106" i="10" s="1"/>
  <c r="O105" i="10"/>
  <c r="Q105" i="10" s="1"/>
  <c r="Q102" i="10"/>
  <c r="O102" i="10"/>
  <c r="M102" i="10"/>
  <c r="K102" i="10"/>
  <c r="M97" i="10"/>
  <c r="K97" i="10"/>
  <c r="O95" i="10"/>
  <c r="Q95" i="10" s="1"/>
  <c r="V95" i="10" s="1"/>
  <c r="O94" i="10"/>
  <c r="O93" i="10"/>
  <c r="Q93" i="10" s="1"/>
  <c r="S93" i="10" s="1"/>
  <c r="O92" i="10"/>
  <c r="Q92" i="10" s="1"/>
  <c r="S92" i="10" s="1"/>
  <c r="O91" i="10"/>
  <c r="Q91" i="10" s="1"/>
  <c r="V91" i="10" s="1"/>
  <c r="O90" i="10"/>
  <c r="Q90" i="10" s="1"/>
  <c r="S90" i="10" s="1"/>
  <c r="O89" i="10"/>
  <c r="Q89" i="10" s="1"/>
  <c r="S89" i="10" s="1"/>
  <c r="O88" i="10"/>
  <c r="Q88" i="10" s="1"/>
  <c r="V88" i="10" s="1"/>
  <c r="O87" i="10"/>
  <c r="Q87" i="10" s="1"/>
  <c r="S87" i="10" s="1"/>
  <c r="O86" i="10"/>
  <c r="Q86" i="10" s="1"/>
  <c r="S86" i="10" s="1"/>
  <c r="S85" i="10"/>
  <c r="O85" i="10"/>
  <c r="V85" i="10" s="1"/>
  <c r="O84" i="10"/>
  <c r="M76" i="10"/>
  <c r="K76" i="10"/>
  <c r="O74" i="10"/>
  <c r="O73" i="10"/>
  <c r="O72" i="10"/>
  <c r="O71" i="10"/>
  <c r="O70" i="10"/>
  <c r="O69" i="10"/>
  <c r="Q69" i="10" s="1"/>
  <c r="S69" i="10" s="1"/>
  <c r="M66" i="10"/>
  <c r="K66" i="10"/>
  <c r="O64" i="10"/>
  <c r="O63" i="10"/>
  <c r="Q63" i="10" s="1"/>
  <c r="S63" i="10" s="1"/>
  <c r="O62" i="10"/>
  <c r="O61" i="10"/>
  <c r="Q61" i="10" s="1"/>
  <c r="S61" i="10" s="1"/>
  <c r="O60" i="10"/>
  <c r="O59" i="10"/>
  <c r="O58" i="10"/>
  <c r="M55" i="10"/>
  <c r="K55" i="10"/>
  <c r="O53" i="10"/>
  <c r="O52" i="10"/>
  <c r="O51" i="10"/>
  <c r="Q51" i="10" s="1"/>
  <c r="S51" i="10" s="1"/>
  <c r="O50" i="10"/>
  <c r="Q47" i="10"/>
  <c r="O47" i="10"/>
  <c r="M47" i="10"/>
  <c r="K47" i="10"/>
  <c r="M40" i="10"/>
  <c r="K40" i="10"/>
  <c r="O38" i="10"/>
  <c r="Q38" i="10" s="1"/>
  <c r="S38" i="10" s="1"/>
  <c r="O37" i="10"/>
  <c r="O36" i="10"/>
  <c r="Q36" i="10" s="1"/>
  <c r="S36" i="10" s="1"/>
  <c r="O35" i="10"/>
  <c r="Q35" i="10" s="1"/>
  <c r="S35" i="10" s="1"/>
  <c r="O34" i="10"/>
  <c r="O33" i="10"/>
  <c r="O32" i="10"/>
  <c r="Q32" i="10" s="1"/>
  <c r="S32" i="10" s="1"/>
  <c r="O31" i="10"/>
  <c r="M28" i="10"/>
  <c r="K28" i="10"/>
  <c r="O26" i="10"/>
  <c r="O25" i="10"/>
  <c r="Q25" i="10" s="1"/>
  <c r="S25" i="10" s="1"/>
  <c r="O24" i="10"/>
  <c r="O23" i="10"/>
  <c r="O22" i="10"/>
  <c r="O21" i="10"/>
  <c r="O20" i="10"/>
  <c r="S19" i="10"/>
  <c r="O19" i="10"/>
  <c r="V19" i="10" s="1"/>
  <c r="O18" i="10"/>
  <c r="O17" i="10"/>
  <c r="Q17" i="10" s="1"/>
  <c r="K85" i="9"/>
  <c r="E85" i="9"/>
  <c r="S84" i="9"/>
  <c r="W84" i="9" s="1"/>
  <c r="O84" i="9"/>
  <c r="I84" i="9"/>
  <c r="S83" i="9"/>
  <c r="W83" i="9" s="1"/>
  <c r="O83" i="9"/>
  <c r="I83" i="9"/>
  <c r="Q83" i="9" s="1"/>
  <c r="S82" i="9"/>
  <c r="W82" i="9" s="1"/>
  <c r="O82" i="9"/>
  <c r="I82" i="9"/>
  <c r="Q82" i="9" s="1"/>
  <c r="S81" i="9"/>
  <c r="W81" i="9" s="1"/>
  <c r="O81" i="9"/>
  <c r="Q81" i="9" s="1"/>
  <c r="I81" i="9"/>
  <c r="S80" i="9"/>
  <c r="W80" i="9" s="1"/>
  <c r="O80" i="9"/>
  <c r="I80" i="9"/>
  <c r="W79" i="9"/>
  <c r="V79" i="9"/>
  <c r="S79" i="9"/>
  <c r="O79" i="9"/>
  <c r="I79" i="9"/>
  <c r="K76" i="9"/>
  <c r="E76" i="9"/>
  <c r="S75" i="9"/>
  <c r="W75" i="9" s="1"/>
  <c r="O75" i="9"/>
  <c r="I75" i="9"/>
  <c r="S74" i="9"/>
  <c r="W74" i="9" s="1"/>
  <c r="O74" i="9"/>
  <c r="I74" i="9"/>
  <c r="S73" i="9"/>
  <c r="W73" i="9" s="1"/>
  <c r="O73" i="9"/>
  <c r="I73" i="9"/>
  <c r="S72" i="9"/>
  <c r="W72" i="9" s="1"/>
  <c r="O72" i="9"/>
  <c r="I72" i="9"/>
  <c r="S71" i="9"/>
  <c r="W71" i="9" s="1"/>
  <c r="O71" i="9"/>
  <c r="I71" i="9"/>
  <c r="S70" i="9"/>
  <c r="O70" i="9"/>
  <c r="I70" i="9"/>
  <c r="K67" i="9"/>
  <c r="E67" i="9"/>
  <c r="S66" i="9"/>
  <c r="O66" i="9"/>
  <c r="I66" i="9"/>
  <c r="Q66" i="9" s="1"/>
  <c r="S65" i="9"/>
  <c r="O65" i="9"/>
  <c r="I65" i="9"/>
  <c r="S64" i="9"/>
  <c r="O64" i="9"/>
  <c r="I64" i="9"/>
  <c r="S63" i="9"/>
  <c r="O63" i="9"/>
  <c r="I63" i="9"/>
  <c r="S62" i="9"/>
  <c r="O62" i="9"/>
  <c r="I62" i="9"/>
  <c r="K59" i="9"/>
  <c r="K87" i="9" s="1"/>
  <c r="E59" i="9"/>
  <c r="S58" i="9"/>
  <c r="V58" i="9" s="1"/>
  <c r="O58" i="9"/>
  <c r="I58" i="9"/>
  <c r="S57" i="9"/>
  <c r="V57" i="9" s="1"/>
  <c r="O57" i="9"/>
  <c r="I57" i="9"/>
  <c r="S56" i="9"/>
  <c r="V56" i="9" s="1"/>
  <c r="O56" i="9"/>
  <c r="I56" i="9"/>
  <c r="S55" i="9"/>
  <c r="V55" i="9" s="1"/>
  <c r="O55" i="9"/>
  <c r="I55" i="9"/>
  <c r="Q55" i="9" s="1"/>
  <c r="S54" i="9"/>
  <c r="V54" i="9" s="1"/>
  <c r="O54" i="9"/>
  <c r="I54" i="9"/>
  <c r="Q54" i="9" s="1"/>
  <c r="S53" i="9"/>
  <c r="V53" i="9" s="1"/>
  <c r="O53" i="9"/>
  <c r="I53" i="9"/>
  <c r="K50" i="9"/>
  <c r="E50" i="9"/>
  <c r="S49" i="9"/>
  <c r="W49" i="9" s="1"/>
  <c r="O49" i="9"/>
  <c r="I49" i="9"/>
  <c r="S48" i="9"/>
  <c r="W48" i="9" s="1"/>
  <c r="O48" i="9"/>
  <c r="I48" i="9"/>
  <c r="S47" i="9"/>
  <c r="W47" i="9" s="1"/>
  <c r="O47" i="9"/>
  <c r="I47" i="9"/>
  <c r="S46" i="9"/>
  <c r="W46" i="9" s="1"/>
  <c r="O46" i="9"/>
  <c r="I46" i="9"/>
  <c r="S45" i="9"/>
  <c r="W45" i="9" s="1"/>
  <c r="O45" i="9"/>
  <c r="I45" i="9"/>
  <c r="Q45" i="9" s="1"/>
  <c r="S44" i="9"/>
  <c r="O44" i="9"/>
  <c r="I44" i="9"/>
  <c r="K36" i="9"/>
  <c r="E36" i="9"/>
  <c r="S35" i="9"/>
  <c r="O35" i="9"/>
  <c r="I35" i="9"/>
  <c r="S34" i="9"/>
  <c r="O34" i="9"/>
  <c r="I34" i="9"/>
  <c r="S33" i="9"/>
  <c r="O33" i="9"/>
  <c r="I33" i="9"/>
  <c r="S32" i="9"/>
  <c r="O32" i="9"/>
  <c r="I32" i="9"/>
  <c r="Q32" i="9" s="1"/>
  <c r="S31" i="9"/>
  <c r="O31" i="9"/>
  <c r="I31" i="9"/>
  <c r="K28" i="9"/>
  <c r="E28" i="9"/>
  <c r="S27" i="9"/>
  <c r="V27" i="9" s="1"/>
  <c r="O27" i="9"/>
  <c r="I27" i="9"/>
  <c r="Q27" i="9" s="1"/>
  <c r="S26" i="9"/>
  <c r="V26" i="9" s="1"/>
  <c r="O26" i="9"/>
  <c r="I26" i="9"/>
  <c r="S25" i="9"/>
  <c r="V25" i="9" s="1"/>
  <c r="O25" i="9"/>
  <c r="I25" i="9"/>
  <c r="S24" i="9"/>
  <c r="V24" i="9" s="1"/>
  <c r="O24" i="9"/>
  <c r="I24" i="9"/>
  <c r="W23" i="9"/>
  <c r="S23" i="9"/>
  <c r="V23" i="9" s="1"/>
  <c r="O23" i="9"/>
  <c r="I23" i="9"/>
  <c r="K20" i="9"/>
  <c r="E20" i="9"/>
  <c r="S19" i="9"/>
  <c r="V19" i="9" s="1"/>
  <c r="O19" i="9"/>
  <c r="I19" i="9"/>
  <c r="Q19" i="9" s="1"/>
  <c r="S18" i="9"/>
  <c r="V18" i="9" s="1"/>
  <c r="O18" i="9"/>
  <c r="I18" i="9"/>
  <c r="S17" i="9"/>
  <c r="V17" i="9" s="1"/>
  <c r="O17" i="9"/>
  <c r="I17" i="9"/>
  <c r="S16" i="9"/>
  <c r="V16" i="9" s="1"/>
  <c r="O16" i="9"/>
  <c r="I16" i="9"/>
  <c r="S15" i="9"/>
  <c r="V15" i="9" s="1"/>
  <c r="O15" i="9"/>
  <c r="I15" i="9"/>
  <c r="M206" i="8"/>
  <c r="K206" i="8"/>
  <c r="O204" i="8"/>
  <c r="Q204" i="8" s="1"/>
  <c r="S204" i="8" s="1"/>
  <c r="O203" i="8"/>
  <c r="Q203" i="8" s="1"/>
  <c r="V203" i="8" s="1"/>
  <c r="O202" i="8"/>
  <c r="Q202" i="8" s="1"/>
  <c r="S202" i="8" s="1"/>
  <c r="O201" i="8"/>
  <c r="O200" i="8"/>
  <c r="O199" i="8"/>
  <c r="Q199" i="8" s="1"/>
  <c r="S199" i="8" s="1"/>
  <c r="O198" i="8"/>
  <c r="O197" i="8"/>
  <c r="O196" i="8"/>
  <c r="O195" i="8"/>
  <c r="O194" i="8"/>
  <c r="Q194" i="8" s="1"/>
  <c r="S194" i="8" s="1"/>
  <c r="O193" i="8"/>
  <c r="Q193" i="8" s="1"/>
  <c r="S193" i="8" s="1"/>
  <c r="O192" i="8"/>
  <c r="Q192" i="8" s="1"/>
  <c r="O191" i="8"/>
  <c r="Q191" i="8" s="1"/>
  <c r="S191" i="8" s="1"/>
  <c r="O190" i="8"/>
  <c r="Q190" i="8" s="1"/>
  <c r="O185" i="8"/>
  <c r="Q185" i="8" s="1"/>
  <c r="S185" i="8" s="1"/>
  <c r="O184" i="8"/>
  <c r="Q184" i="8" s="1"/>
  <c r="S184" i="8" s="1"/>
  <c r="O183" i="8"/>
  <c r="O182" i="8"/>
  <c r="Q182" i="8" s="1"/>
  <c r="S182" i="8" s="1"/>
  <c r="O181" i="8"/>
  <c r="O180" i="8"/>
  <c r="O179" i="8"/>
  <c r="O178" i="8"/>
  <c r="O177" i="8"/>
  <c r="O176" i="8"/>
  <c r="O175" i="8"/>
  <c r="Q175" i="8" s="1"/>
  <c r="S175" i="8" s="1"/>
  <c r="O174" i="8"/>
  <c r="O173" i="8"/>
  <c r="Q173" i="8" s="1"/>
  <c r="S173" i="8" s="1"/>
  <c r="O172" i="8"/>
  <c r="Q172" i="8" s="1"/>
  <c r="S172" i="8" s="1"/>
  <c r="O171" i="8"/>
  <c r="Q171" i="8" s="1"/>
  <c r="V171" i="8" s="1"/>
  <c r="O170" i="8"/>
  <c r="M167" i="8"/>
  <c r="K167" i="8"/>
  <c r="O165" i="8"/>
  <c r="Q165" i="8" s="1"/>
  <c r="S165" i="8" s="1"/>
  <c r="O164" i="8"/>
  <c r="Q164" i="8" s="1"/>
  <c r="S164" i="8" s="1"/>
  <c r="O163" i="8"/>
  <c r="O162" i="8"/>
  <c r="Q162" i="8" s="1"/>
  <c r="S162" i="8" s="1"/>
  <c r="O161" i="8"/>
  <c r="O160" i="8"/>
  <c r="O159" i="8"/>
  <c r="Q159" i="8" s="1"/>
  <c r="S159" i="8" s="1"/>
  <c r="O158" i="8"/>
  <c r="Q158" i="8" s="1"/>
  <c r="S158" i="8" s="1"/>
  <c r="O157" i="8"/>
  <c r="Q157" i="8" s="1"/>
  <c r="S157" i="8" s="1"/>
  <c r="O156" i="8"/>
  <c r="Q156" i="8" s="1"/>
  <c r="O155" i="8"/>
  <c r="Q155" i="8" s="1"/>
  <c r="S155" i="8" s="1"/>
  <c r="O154" i="8"/>
  <c r="Q154" i="8" s="1"/>
  <c r="S154" i="8" s="1"/>
  <c r="O153" i="8"/>
  <c r="Q153" i="8" s="1"/>
  <c r="S153" i="8" s="1"/>
  <c r="O152" i="8"/>
  <c r="O151" i="8"/>
  <c r="Q151" i="8" s="1"/>
  <c r="S151" i="8" s="1"/>
  <c r="O150" i="8"/>
  <c r="M147" i="8"/>
  <c r="K147" i="8"/>
  <c r="O145" i="8"/>
  <c r="Q145" i="8" s="1"/>
  <c r="S145" i="8" s="1"/>
  <c r="O144" i="8"/>
  <c r="O143" i="8"/>
  <c r="O142" i="8"/>
  <c r="O141" i="8"/>
  <c r="Q141" i="8" s="1"/>
  <c r="S141" i="8" s="1"/>
  <c r="O140" i="8"/>
  <c r="Q140" i="8" s="1"/>
  <c r="V140" i="8" s="1"/>
  <c r="O139" i="8"/>
  <c r="Q139" i="8" s="1"/>
  <c r="S139" i="8" s="1"/>
  <c r="O138" i="8"/>
  <c r="Q138" i="8" s="1"/>
  <c r="S138" i="8" s="1"/>
  <c r="O137" i="8"/>
  <c r="Q137" i="8" s="1"/>
  <c r="S137" i="8" s="1"/>
  <c r="O136" i="8"/>
  <c r="O135" i="8"/>
  <c r="Q135" i="8" s="1"/>
  <c r="S135" i="8" s="1"/>
  <c r="O134" i="8"/>
  <c r="Q134" i="8" s="1"/>
  <c r="S134" i="8" s="1"/>
  <c r="O133" i="8"/>
  <c r="O132" i="8"/>
  <c r="O131" i="8"/>
  <c r="M128" i="8"/>
  <c r="K128" i="8"/>
  <c r="O126" i="8"/>
  <c r="O125" i="8"/>
  <c r="O124" i="8"/>
  <c r="O123" i="8"/>
  <c r="Q123" i="8" s="1"/>
  <c r="S123" i="8" s="1"/>
  <c r="O122" i="8"/>
  <c r="Q122" i="8" s="1"/>
  <c r="S122" i="8" s="1"/>
  <c r="O121" i="8"/>
  <c r="Q121" i="8" s="1"/>
  <c r="S121" i="8" s="1"/>
  <c r="O120" i="8"/>
  <c r="Q120" i="8" s="1"/>
  <c r="S120" i="8" s="1"/>
  <c r="O119" i="8"/>
  <c r="Q119" i="8" s="1"/>
  <c r="S119" i="8" s="1"/>
  <c r="O118" i="8"/>
  <c r="Q118" i="8" s="1"/>
  <c r="V118" i="8" s="1"/>
  <c r="O117" i="8"/>
  <c r="Q117" i="8" s="1"/>
  <c r="S117" i="8" s="1"/>
  <c r="O116" i="8"/>
  <c r="Q116" i="8" s="1"/>
  <c r="S116" i="8" s="1"/>
  <c r="O115" i="8"/>
  <c r="Q115" i="8" s="1"/>
  <c r="S115" i="8" s="1"/>
  <c r="O114" i="8"/>
  <c r="O113" i="8"/>
  <c r="O112" i="8"/>
  <c r="Q112" i="8" s="1"/>
  <c r="S112" i="8" s="1"/>
  <c r="O111" i="8"/>
  <c r="Q111" i="8" s="1"/>
  <c r="S111" i="8" s="1"/>
  <c r="O110" i="8"/>
  <c r="O109" i="8"/>
  <c r="Q109" i="8" s="1"/>
  <c r="S109" i="8" s="1"/>
  <c r="O108" i="8"/>
  <c r="O107" i="8"/>
  <c r="M104" i="8"/>
  <c r="K104" i="8"/>
  <c r="O102" i="8"/>
  <c r="O101" i="8"/>
  <c r="Q101" i="8" s="1"/>
  <c r="S101" i="8" s="1"/>
  <c r="O100" i="8"/>
  <c r="O99" i="8"/>
  <c r="O98" i="8"/>
  <c r="Q98" i="8" s="1"/>
  <c r="S98" i="8" s="1"/>
  <c r="O97" i="8"/>
  <c r="O96" i="8"/>
  <c r="O95" i="8"/>
  <c r="Q95" i="8" s="1"/>
  <c r="S95" i="8" s="1"/>
  <c r="O94" i="8"/>
  <c r="O93" i="8"/>
  <c r="O92" i="8"/>
  <c r="O91" i="8"/>
  <c r="O90" i="8"/>
  <c r="Q90" i="8" s="1"/>
  <c r="S90" i="8" s="1"/>
  <c r="O89" i="8"/>
  <c r="Q89" i="8" s="1"/>
  <c r="S89" i="8" s="1"/>
  <c r="O88" i="8"/>
  <c r="Q88" i="8" s="1"/>
  <c r="S88" i="8" s="1"/>
  <c r="O87" i="8"/>
  <c r="Q87" i="8" s="1"/>
  <c r="M84" i="8"/>
  <c r="K84" i="8"/>
  <c r="O82" i="8"/>
  <c r="O84" i="8" s="1"/>
  <c r="M75" i="8"/>
  <c r="K75" i="8"/>
  <c r="O73" i="8"/>
  <c r="Q73" i="8" s="1"/>
  <c r="S73" i="8" s="1"/>
  <c r="O72" i="8"/>
  <c r="Q72" i="8" s="1"/>
  <c r="S72" i="8" s="1"/>
  <c r="O71" i="8"/>
  <c r="Q71" i="8" s="1"/>
  <c r="S71" i="8" s="1"/>
  <c r="O70" i="8"/>
  <c r="Q70" i="8" s="1"/>
  <c r="S70" i="8" s="1"/>
  <c r="O69" i="8"/>
  <c r="O68" i="8"/>
  <c r="O67" i="8"/>
  <c r="M64" i="8"/>
  <c r="K64" i="8"/>
  <c r="O62" i="8"/>
  <c r="O61" i="8"/>
  <c r="Q61" i="8" s="1"/>
  <c r="S61" i="8" s="1"/>
  <c r="O60" i="8"/>
  <c r="O59" i="8"/>
  <c r="Q59" i="8" s="1"/>
  <c r="S59" i="8" s="1"/>
  <c r="O58" i="8"/>
  <c r="Q58" i="8" s="1"/>
  <c r="S58" i="8" s="1"/>
  <c r="O57" i="8"/>
  <c r="Q57" i="8" s="1"/>
  <c r="S57" i="8" s="1"/>
  <c r="O56" i="8"/>
  <c r="Q56" i="8" s="1"/>
  <c r="S56" i="8" s="1"/>
  <c r="O55" i="8"/>
  <c r="O54" i="8"/>
  <c r="Q54" i="8" s="1"/>
  <c r="S54" i="8" s="1"/>
  <c r="O53" i="8"/>
  <c r="M50" i="8"/>
  <c r="K50" i="8"/>
  <c r="O48" i="8"/>
  <c r="Q48" i="8" s="1"/>
  <c r="S48" i="8" s="1"/>
  <c r="O47" i="8"/>
  <c r="O46" i="8"/>
  <c r="O45" i="8"/>
  <c r="O44" i="8"/>
  <c r="M41" i="8"/>
  <c r="K41" i="8"/>
  <c r="O39" i="8"/>
  <c r="Q39" i="8" s="1"/>
  <c r="S39" i="8" s="1"/>
  <c r="O38" i="8"/>
  <c r="Q38" i="8" s="1"/>
  <c r="S38" i="8" s="1"/>
  <c r="O37" i="8"/>
  <c r="O36" i="8"/>
  <c r="Q36" i="8" s="1"/>
  <c r="S36" i="8" s="1"/>
  <c r="O35" i="8"/>
  <c r="Q35" i="8" s="1"/>
  <c r="S35" i="8" s="1"/>
  <c r="O34" i="8"/>
  <c r="O33" i="8"/>
  <c r="O32" i="8"/>
  <c r="Q32" i="8" s="1"/>
  <c r="S32" i="8" s="1"/>
  <c r="O31" i="8"/>
  <c r="Q31" i="8" s="1"/>
  <c r="S31" i="8" s="1"/>
  <c r="O30" i="8"/>
  <c r="M27" i="8"/>
  <c r="K27" i="8"/>
  <c r="O25" i="8"/>
  <c r="O24" i="8"/>
  <c r="O23" i="8"/>
  <c r="O22" i="8"/>
  <c r="O21" i="8"/>
  <c r="Q21" i="8" s="1"/>
  <c r="S21" i="8" s="1"/>
  <c r="O20" i="8"/>
  <c r="O19" i="8"/>
  <c r="O18" i="8"/>
  <c r="Q18" i="8" s="1"/>
  <c r="S18" i="8" s="1"/>
  <c r="O17" i="8"/>
  <c r="O16" i="8"/>
  <c r="Q16" i="8" s="1"/>
  <c r="Q20" i="30" l="1"/>
  <c r="O20" i="30"/>
  <c r="M20" i="30" s="1"/>
  <c r="G20" i="30"/>
  <c r="G22" i="30" s="1"/>
  <c r="K47" i="29"/>
  <c r="M47" i="29"/>
  <c r="O28" i="29"/>
  <c r="Q16" i="28"/>
  <c r="Q18" i="28"/>
  <c r="V16" i="28"/>
  <c r="X16" i="28" s="1"/>
  <c r="V18" i="28"/>
  <c r="X18" i="28" s="1"/>
  <c r="Q17" i="28"/>
  <c r="Q19" i="28"/>
  <c r="O26" i="27"/>
  <c r="V40" i="27"/>
  <c r="M49" i="27"/>
  <c r="O36" i="27"/>
  <c r="O42" i="27"/>
  <c r="Q42" i="27"/>
  <c r="S42" i="27" s="1"/>
  <c r="K49" i="27"/>
  <c r="Q23" i="27"/>
  <c r="Q26" i="27" s="1"/>
  <c r="S26" i="27" s="1"/>
  <c r="V39" i="27"/>
  <c r="Q45" i="27"/>
  <c r="V45" i="27" s="1"/>
  <c r="V17" i="26"/>
  <c r="X17" i="26" s="1"/>
  <c r="V62" i="26"/>
  <c r="Q44" i="26"/>
  <c r="Q57" i="26"/>
  <c r="S67" i="26"/>
  <c r="V67" i="26" s="1"/>
  <c r="Q66" i="26"/>
  <c r="W22" i="26"/>
  <c r="W24" i="26"/>
  <c r="X24" i="26" s="1"/>
  <c r="W26" i="26"/>
  <c r="O49" i="26"/>
  <c r="Q46" i="26"/>
  <c r="Q63" i="26"/>
  <c r="Q25" i="26"/>
  <c r="E29" i="26"/>
  <c r="K29" i="26"/>
  <c r="W23" i="26"/>
  <c r="X23" i="26" s="1"/>
  <c r="W25" i="26"/>
  <c r="O58" i="26"/>
  <c r="Q55" i="26"/>
  <c r="S19" i="26"/>
  <c r="W19" i="26" s="1"/>
  <c r="Q45" i="26"/>
  <c r="O27" i="26"/>
  <c r="G40" i="26"/>
  <c r="Q65" i="26"/>
  <c r="Q67" i="26" s="1"/>
  <c r="U67" i="26" s="1"/>
  <c r="U66" i="26" s="1"/>
  <c r="U65" i="26" s="1"/>
  <c r="U64" i="26" s="1"/>
  <c r="U63" i="26" s="1"/>
  <c r="U62" i="26" s="1"/>
  <c r="U61" i="26" s="1"/>
  <c r="V27" i="26"/>
  <c r="V61" i="26"/>
  <c r="V14" i="26"/>
  <c r="V16" i="26"/>
  <c r="X16" i="26" s="1"/>
  <c r="V18" i="26"/>
  <c r="X18" i="26" s="1"/>
  <c r="G58" i="26"/>
  <c r="W61" i="26"/>
  <c r="Q15" i="26"/>
  <c r="Q17" i="26"/>
  <c r="Q23" i="26"/>
  <c r="Q38" i="26"/>
  <c r="W44" i="26"/>
  <c r="X44" i="26" s="1"/>
  <c r="W46" i="26"/>
  <c r="X46" i="26" s="1"/>
  <c r="W48" i="26"/>
  <c r="X48" i="26" s="1"/>
  <c r="Q56" i="26"/>
  <c r="W64" i="26"/>
  <c r="Q36" i="26"/>
  <c r="Q54" i="26"/>
  <c r="G67" i="26"/>
  <c r="V63" i="26"/>
  <c r="X63" i="26" s="1"/>
  <c r="W66" i="26"/>
  <c r="X66" i="26" s="1"/>
  <c r="V15" i="26"/>
  <c r="X15" i="26" s="1"/>
  <c r="S49" i="26"/>
  <c r="V49" i="26" s="1"/>
  <c r="O67" i="26"/>
  <c r="Q16" i="26"/>
  <c r="Q18" i="26"/>
  <c r="Q22" i="26"/>
  <c r="Q24" i="26"/>
  <c r="Q26" i="26"/>
  <c r="Q34" i="26"/>
  <c r="W43" i="26"/>
  <c r="W45" i="26"/>
  <c r="X45" i="26" s="1"/>
  <c r="W47" i="26"/>
  <c r="X47" i="26" s="1"/>
  <c r="Q52" i="26"/>
  <c r="X62" i="26"/>
  <c r="X65" i="26"/>
  <c r="W67" i="26"/>
  <c r="K188" i="25"/>
  <c r="V18" i="25"/>
  <c r="V35" i="25"/>
  <c r="V160" i="25"/>
  <c r="V167" i="25"/>
  <c r="M188" i="25"/>
  <c r="Q145" i="25"/>
  <c r="S145" i="25" s="1"/>
  <c r="Q148" i="25"/>
  <c r="S148" i="25" s="1"/>
  <c r="Q152" i="25"/>
  <c r="S152" i="25" s="1"/>
  <c r="V37" i="25"/>
  <c r="V33" i="25"/>
  <c r="V143" i="25"/>
  <c r="V150" i="25"/>
  <c r="Q162" i="25"/>
  <c r="S162" i="25" s="1"/>
  <c r="Q165" i="25"/>
  <c r="S165" i="25" s="1"/>
  <c r="Q169" i="25"/>
  <c r="S169" i="25" s="1"/>
  <c r="I20" i="24"/>
  <c r="K38" i="24"/>
  <c r="W32" i="24"/>
  <c r="Q35" i="24"/>
  <c r="X49" i="24"/>
  <c r="V70" i="24"/>
  <c r="X70" i="24" s="1"/>
  <c r="V72" i="24"/>
  <c r="X72" i="24" s="1"/>
  <c r="V74" i="24"/>
  <c r="O36" i="24"/>
  <c r="M36" i="24" s="1"/>
  <c r="Q19" i="24"/>
  <c r="W66" i="24"/>
  <c r="I36" i="24"/>
  <c r="I50" i="24"/>
  <c r="M28" i="24"/>
  <c r="Q17" i="24"/>
  <c r="Q63" i="24"/>
  <c r="Q64" i="24"/>
  <c r="O85" i="24"/>
  <c r="X32" i="24"/>
  <c r="Q56" i="24"/>
  <c r="V64" i="24"/>
  <c r="X64" i="24" s="1"/>
  <c r="Q71" i="24"/>
  <c r="Q73" i="24"/>
  <c r="Q75" i="24"/>
  <c r="W46" i="24"/>
  <c r="X46" i="24" s="1"/>
  <c r="Q54" i="24"/>
  <c r="Q15" i="24"/>
  <c r="Q24" i="24"/>
  <c r="V75" i="24"/>
  <c r="X75" i="24" s="1"/>
  <c r="V63" i="24"/>
  <c r="W26" i="24"/>
  <c r="X26" i="24" s="1"/>
  <c r="Q55" i="24"/>
  <c r="W24" i="24"/>
  <c r="Q58" i="24"/>
  <c r="S67" i="24"/>
  <c r="Q25" i="24"/>
  <c r="O59" i="24"/>
  <c r="Q82" i="24"/>
  <c r="W28" i="24"/>
  <c r="W31" i="24"/>
  <c r="X31" i="24" s="1"/>
  <c r="Q44" i="24"/>
  <c r="Q46" i="24"/>
  <c r="I67" i="24"/>
  <c r="Q80" i="24"/>
  <c r="W27" i="24"/>
  <c r="X27" i="24" s="1"/>
  <c r="W56" i="24"/>
  <c r="X56" i="24" s="1"/>
  <c r="X24" i="24"/>
  <c r="S28" i="24"/>
  <c r="V28" i="24" s="1"/>
  <c r="Q32" i="24"/>
  <c r="S36" i="24"/>
  <c r="W36" i="24" s="1"/>
  <c r="S50" i="24"/>
  <c r="O67" i="24"/>
  <c r="Q83" i="24"/>
  <c r="I76" i="24"/>
  <c r="Q49" i="24"/>
  <c r="W54" i="24"/>
  <c r="X54" i="24" s="1"/>
  <c r="V65" i="24"/>
  <c r="V35" i="24"/>
  <c r="X35" i="24" s="1"/>
  <c r="Q81" i="24"/>
  <c r="W23" i="24"/>
  <c r="X23" i="24" s="1"/>
  <c r="W45" i="24"/>
  <c r="X45" i="24" s="1"/>
  <c r="Q31" i="24"/>
  <c r="W48" i="24"/>
  <c r="S76" i="24"/>
  <c r="V76" i="24" s="1"/>
  <c r="Q84" i="24"/>
  <c r="W25" i="24"/>
  <c r="X25" i="24" s="1"/>
  <c r="V34" i="24"/>
  <c r="X34" i="24" s="1"/>
  <c r="Q26" i="24"/>
  <c r="W47" i="24"/>
  <c r="X47" i="24" s="1"/>
  <c r="Q53" i="24"/>
  <c r="Q57" i="24"/>
  <c r="V65" i="23"/>
  <c r="V67" i="23"/>
  <c r="Q23" i="23"/>
  <c r="S23" i="23" s="1"/>
  <c r="S123" i="23"/>
  <c r="V123" i="23"/>
  <c r="S135" i="23"/>
  <c r="V135" i="23"/>
  <c r="Q121" i="23"/>
  <c r="S121" i="23" s="1"/>
  <c r="V145" i="23"/>
  <c r="V167" i="23"/>
  <c r="V54" i="23"/>
  <c r="Q127" i="23"/>
  <c r="S127" i="23" s="1"/>
  <c r="V131" i="23"/>
  <c r="Q141" i="23"/>
  <c r="S141" i="23" s="1"/>
  <c r="O196" i="23"/>
  <c r="O197" i="23" s="1"/>
  <c r="V31" i="23"/>
  <c r="S56" i="23"/>
  <c r="V56" i="23"/>
  <c r="V205" i="23"/>
  <c r="S205" i="23"/>
  <c r="S212" i="23"/>
  <c r="V212" i="23"/>
  <c r="V184" i="23"/>
  <c r="S184" i="23"/>
  <c r="V209" i="23"/>
  <c r="S209" i="23"/>
  <c r="S149" i="23"/>
  <c r="V149" i="23"/>
  <c r="V180" i="23"/>
  <c r="S180" i="23"/>
  <c r="S188" i="23"/>
  <c r="V188" i="23"/>
  <c r="Q16" i="23"/>
  <c r="S16" i="23" s="1"/>
  <c r="V20" i="23"/>
  <c r="Q163" i="23"/>
  <c r="S163" i="23" s="1"/>
  <c r="Q193" i="23"/>
  <c r="S193" i="23" s="1"/>
  <c r="Q182" i="23"/>
  <c r="S182" i="23" s="1"/>
  <c r="Q203" i="23"/>
  <c r="S203" i="23" s="1"/>
  <c r="Q207" i="23"/>
  <c r="S207" i="23" s="1"/>
  <c r="Q21" i="23"/>
  <c r="S21" i="23" s="1"/>
  <c r="Q25" i="23"/>
  <c r="S25" i="23" s="1"/>
  <c r="Q34" i="23"/>
  <c r="S34" i="23" s="1"/>
  <c r="Q125" i="23"/>
  <c r="S125" i="23" s="1"/>
  <c r="Q129" i="23"/>
  <c r="S129" i="23" s="1"/>
  <c r="O215" i="23"/>
  <c r="O216" i="23" s="1"/>
  <c r="Q143" i="23"/>
  <c r="S143" i="23" s="1"/>
  <c r="K86" i="23"/>
  <c r="Q133" i="23"/>
  <c r="S133" i="23" s="1"/>
  <c r="V18" i="23"/>
  <c r="V24" i="11"/>
  <c r="Q15" i="11"/>
  <c r="O67" i="11"/>
  <c r="M67" i="11" s="1"/>
  <c r="V63" i="11"/>
  <c r="X25" i="11"/>
  <c r="O40" i="11"/>
  <c r="M40" i="11" s="1"/>
  <c r="Q37" i="11"/>
  <c r="Q40" i="11" s="1"/>
  <c r="Q64" i="11"/>
  <c r="W25" i="11"/>
  <c r="Q55" i="11"/>
  <c r="O19" i="11"/>
  <c r="Q25" i="11"/>
  <c r="V54" i="11"/>
  <c r="Q66" i="11"/>
  <c r="V23" i="11"/>
  <c r="X23" i="11" s="1"/>
  <c r="Q48" i="11"/>
  <c r="Q62" i="11"/>
  <c r="G19" i="11"/>
  <c r="Q34" i="11"/>
  <c r="Q46" i="11"/>
  <c r="Q44" i="11"/>
  <c r="O27" i="11"/>
  <c r="M27" i="11" s="1"/>
  <c r="G67" i="11"/>
  <c r="Q63" i="11"/>
  <c r="S27" i="11"/>
  <c r="Q61" i="11"/>
  <c r="V65" i="11"/>
  <c r="X65" i="11" s="1"/>
  <c r="G49" i="11"/>
  <c r="Q25" i="9"/>
  <c r="Q80" i="9"/>
  <c r="O67" i="9"/>
  <c r="M67" i="9" s="1"/>
  <c r="O28" i="9"/>
  <c r="M28" i="9" s="1"/>
  <c r="E38" i="9"/>
  <c r="Q56" i="9"/>
  <c r="V73" i="9"/>
  <c r="X73" i="9" s="1"/>
  <c r="X23" i="9"/>
  <c r="Q31" i="9"/>
  <c r="Q49" i="9"/>
  <c r="O50" i="9"/>
  <c r="M50" i="9" s="1"/>
  <c r="Q57" i="9"/>
  <c r="Q62" i="9"/>
  <c r="Q84" i="9"/>
  <c r="Q170" i="8"/>
  <c r="V170" i="8" s="1"/>
  <c r="O187" i="8"/>
  <c r="W18" i="9"/>
  <c r="X18" i="9" s="1"/>
  <c r="V75" i="9"/>
  <c r="V83" i="9"/>
  <c r="O36" i="9"/>
  <c r="M36" i="9" s="1"/>
  <c r="V71" i="9"/>
  <c r="X71" i="9" s="1"/>
  <c r="I85" i="9"/>
  <c r="V82" i="9"/>
  <c r="X82" i="9" s="1"/>
  <c r="I20" i="9"/>
  <c r="I59" i="9"/>
  <c r="O85" i="9"/>
  <c r="M85" i="9" s="1"/>
  <c r="Q15" i="9"/>
  <c r="O59" i="9"/>
  <c r="M59" i="9" s="1"/>
  <c r="O76" i="9"/>
  <c r="M76" i="9" s="1"/>
  <c r="Q33" i="9"/>
  <c r="W55" i="9"/>
  <c r="X55" i="9" s="1"/>
  <c r="Q58" i="9"/>
  <c r="S76" i="9"/>
  <c r="V76" i="9" s="1"/>
  <c r="Q107" i="8"/>
  <c r="V107" i="8" s="1"/>
  <c r="O128" i="8"/>
  <c r="Q16" i="15"/>
  <c r="G22" i="15"/>
  <c r="O20" i="15"/>
  <c r="M20" i="15" s="1"/>
  <c r="V16" i="15"/>
  <c r="X16" i="15" s="1"/>
  <c r="Q15" i="15"/>
  <c r="Q20" i="15" s="1"/>
  <c r="V18" i="15"/>
  <c r="X18" i="15" s="1"/>
  <c r="O46" i="14"/>
  <c r="O22" i="14"/>
  <c r="K48" i="14"/>
  <c r="M48" i="14"/>
  <c r="V37" i="14"/>
  <c r="V20" i="14"/>
  <c r="W16" i="13"/>
  <c r="X16" i="13" s="1"/>
  <c r="W18" i="13"/>
  <c r="S20" i="13"/>
  <c r="Q17" i="13"/>
  <c r="X18" i="13"/>
  <c r="X17" i="13"/>
  <c r="X19" i="13"/>
  <c r="W19" i="13"/>
  <c r="S31" i="12"/>
  <c r="U31" i="12"/>
  <c r="M49" i="12"/>
  <c r="Q34" i="12"/>
  <c r="S34" i="12" s="1"/>
  <c r="O26" i="12"/>
  <c r="Q45" i="12"/>
  <c r="S45" i="12" s="1"/>
  <c r="Q18" i="12"/>
  <c r="S18" i="12" s="1"/>
  <c r="X24" i="11"/>
  <c r="V56" i="11"/>
  <c r="X56" i="11" s="1"/>
  <c r="V64" i="11"/>
  <c r="Q14" i="11"/>
  <c r="Q19" i="11" s="1"/>
  <c r="W22" i="11"/>
  <c r="Q24" i="11"/>
  <c r="W26" i="11"/>
  <c r="X26" i="11" s="1"/>
  <c r="V22" i="11"/>
  <c r="G40" i="11"/>
  <c r="Q65" i="11"/>
  <c r="M58" i="11"/>
  <c r="Q23" i="11"/>
  <c r="V27" i="11"/>
  <c r="Q38" i="11"/>
  <c r="K69" i="11"/>
  <c r="O49" i="11"/>
  <c r="M49" i="11" s="1"/>
  <c r="V53" i="11"/>
  <c r="X53" i="11" s="1"/>
  <c r="V55" i="11"/>
  <c r="X55" i="11" s="1"/>
  <c r="S67" i="11"/>
  <c r="W67" i="11" s="1"/>
  <c r="W27" i="11"/>
  <c r="Q49" i="11"/>
  <c r="V62" i="11"/>
  <c r="X62" i="11" s="1"/>
  <c r="V66" i="11"/>
  <c r="X66" i="11" s="1"/>
  <c r="Q26" i="11"/>
  <c r="Q36" i="11"/>
  <c r="Q56" i="11"/>
  <c r="V57" i="11"/>
  <c r="X57" i="11" s="1"/>
  <c r="Q39" i="11"/>
  <c r="S58" i="11"/>
  <c r="W58" i="11" s="1"/>
  <c r="X54" i="11"/>
  <c r="O137" i="10"/>
  <c r="S95" i="10"/>
  <c r="V93" i="10"/>
  <c r="V116" i="10"/>
  <c r="V120" i="10"/>
  <c r="V128" i="10"/>
  <c r="Q23" i="10"/>
  <c r="S23" i="10" s="1"/>
  <c r="V86" i="10"/>
  <c r="V112" i="10"/>
  <c r="Q21" i="10"/>
  <c r="S21" i="10" s="1"/>
  <c r="V25" i="10"/>
  <c r="Q137" i="10"/>
  <c r="S137" i="10" s="1"/>
  <c r="S125" i="10"/>
  <c r="O28" i="10"/>
  <c r="O40" i="10"/>
  <c r="Q53" i="10"/>
  <c r="S53" i="10" s="1"/>
  <c r="Q113" i="10"/>
  <c r="S113" i="10" s="1"/>
  <c r="Q174" i="10"/>
  <c r="V174" i="10" s="1"/>
  <c r="Q176" i="10"/>
  <c r="S176" i="10" s="1"/>
  <c r="V87" i="10"/>
  <c r="V183" i="10"/>
  <c r="Q33" i="10"/>
  <c r="S33" i="10" s="1"/>
  <c r="V63" i="10"/>
  <c r="V90" i="10"/>
  <c r="S110" i="10"/>
  <c r="V117" i="10"/>
  <c r="V132" i="10"/>
  <c r="Q147" i="10"/>
  <c r="S147" i="10" s="1"/>
  <c r="Q20" i="10"/>
  <c r="S20" i="10" s="1"/>
  <c r="Q22" i="10"/>
  <c r="S22" i="10" s="1"/>
  <c r="Q24" i="10"/>
  <c r="S24" i="10" s="1"/>
  <c r="Q26" i="10"/>
  <c r="S26" i="10" s="1"/>
  <c r="S88" i="10"/>
  <c r="Q31" i="10"/>
  <c r="S31" i="10" s="1"/>
  <c r="Q34" i="10"/>
  <c r="S34" i="10" s="1"/>
  <c r="Q59" i="10"/>
  <c r="S59" i="10" s="1"/>
  <c r="K78" i="10"/>
  <c r="Q94" i="10"/>
  <c r="S94" i="10" s="1"/>
  <c r="Q178" i="10"/>
  <c r="S178" i="10" s="1"/>
  <c r="Q181" i="10"/>
  <c r="S181" i="10" s="1"/>
  <c r="V144" i="10"/>
  <c r="Q18" i="10"/>
  <c r="S18" i="10" s="1"/>
  <c r="Q37" i="10"/>
  <c r="S37" i="10" s="1"/>
  <c r="M78" i="10"/>
  <c r="Q71" i="10"/>
  <c r="S71" i="10" s="1"/>
  <c r="V106" i="10"/>
  <c r="V109" i="10"/>
  <c r="S118" i="10"/>
  <c r="V35" i="10"/>
  <c r="O122" i="10"/>
  <c r="V151" i="10"/>
  <c r="W54" i="9"/>
  <c r="X54" i="9" s="1"/>
  <c r="W57" i="9"/>
  <c r="X57" i="9" s="1"/>
  <c r="Q64" i="9"/>
  <c r="V70" i="9"/>
  <c r="V72" i="9"/>
  <c r="X72" i="9" s="1"/>
  <c r="V74" i="9"/>
  <c r="X74" i="9" s="1"/>
  <c r="V81" i="9"/>
  <c r="S85" i="9"/>
  <c r="V85" i="9" s="1"/>
  <c r="W15" i="9"/>
  <c r="X15" i="9" s="1"/>
  <c r="W17" i="9"/>
  <c r="X17" i="9" s="1"/>
  <c r="Q34" i="9"/>
  <c r="Q46" i="9"/>
  <c r="Q53" i="9"/>
  <c r="Q59" i="9" s="1"/>
  <c r="S59" i="9"/>
  <c r="W59" i="9" s="1"/>
  <c r="W19" i="9"/>
  <c r="X19" i="9" s="1"/>
  <c r="X53" i="9"/>
  <c r="Q79" i="9"/>
  <c r="Q85" i="9" s="1"/>
  <c r="V80" i="9"/>
  <c r="X80" i="9" s="1"/>
  <c r="V84" i="9"/>
  <c r="X84" i="9" s="1"/>
  <c r="Q16" i="9"/>
  <c r="Q18" i="9"/>
  <c r="W25" i="9"/>
  <c r="X25" i="9" s="1"/>
  <c r="W53" i="9"/>
  <c r="W56" i="9"/>
  <c r="X56" i="9" s="1"/>
  <c r="Q65" i="9"/>
  <c r="Q24" i="9"/>
  <c r="Q26" i="9"/>
  <c r="Q28" i="9" s="1"/>
  <c r="U28" i="9" s="1"/>
  <c r="U27" i="9" s="1"/>
  <c r="U26" i="9" s="1"/>
  <c r="U25" i="9" s="1"/>
  <c r="U24" i="9" s="1"/>
  <c r="U23" i="9" s="1"/>
  <c r="W27" i="9"/>
  <c r="X27" i="9" s="1"/>
  <c r="Q35" i="9"/>
  <c r="Q47" i="9"/>
  <c r="W16" i="9"/>
  <c r="X16" i="9" s="1"/>
  <c r="S50" i="9"/>
  <c r="V50" i="9" s="1"/>
  <c r="W58" i="9"/>
  <c r="X58" i="9" s="1"/>
  <c r="Q63" i="9"/>
  <c r="S20" i="9"/>
  <c r="W20" i="9" s="1"/>
  <c r="W85" i="9"/>
  <c r="Q17" i="9"/>
  <c r="Q23" i="9"/>
  <c r="W24" i="9"/>
  <c r="X24" i="9" s="1"/>
  <c r="W26" i="9"/>
  <c r="X26" i="9" s="1"/>
  <c r="S28" i="9"/>
  <c r="V28" i="9" s="1"/>
  <c r="Q48" i="9"/>
  <c r="W76" i="9"/>
  <c r="K77" i="8"/>
  <c r="O167" i="8"/>
  <c r="V122" i="8"/>
  <c r="Q136" i="8"/>
  <c r="S136" i="8" s="1"/>
  <c r="S192" i="8"/>
  <c r="V192" i="8"/>
  <c r="S156" i="8"/>
  <c r="V156" i="8"/>
  <c r="Q82" i="8"/>
  <c r="Q84" i="8" s="1"/>
  <c r="U84" i="8" s="1"/>
  <c r="O50" i="8"/>
  <c r="Q183" i="8"/>
  <c r="S183" i="8" s="1"/>
  <c r="Q152" i="8"/>
  <c r="S152" i="8" s="1"/>
  <c r="V119" i="8"/>
  <c r="Q126" i="8"/>
  <c r="S126" i="8" s="1"/>
  <c r="Q132" i="8"/>
  <c r="S132" i="8" s="1"/>
  <c r="V139" i="8"/>
  <c r="V172" i="8"/>
  <c r="V175" i="8"/>
  <c r="Q179" i="8"/>
  <c r="S179" i="8" s="1"/>
  <c r="V185" i="8"/>
  <c r="Q196" i="8"/>
  <c r="S196" i="8" s="1"/>
  <c r="Q47" i="8"/>
  <c r="S47" i="8" s="1"/>
  <c r="Q62" i="8"/>
  <c r="S62" i="8" s="1"/>
  <c r="Q94" i="8"/>
  <c r="S94" i="8" s="1"/>
  <c r="Q17" i="8"/>
  <c r="S17" i="8" s="1"/>
  <c r="Q20" i="8"/>
  <c r="S20" i="8" s="1"/>
  <c r="Q23" i="8"/>
  <c r="S23" i="8" s="1"/>
  <c r="Q34" i="8"/>
  <c r="S34" i="8" s="1"/>
  <c r="V58" i="8"/>
  <c r="V90" i="8"/>
  <c r="Q100" i="8"/>
  <c r="S100" i="8" s="1"/>
  <c r="Q110" i="8"/>
  <c r="S110" i="8" s="1"/>
  <c r="Q113" i="8"/>
  <c r="S113" i="8" s="1"/>
  <c r="V120" i="8"/>
  <c r="V123" i="8"/>
  <c r="Q143" i="8"/>
  <c r="S143" i="8" s="1"/>
  <c r="V153" i="8"/>
  <c r="Q160" i="8"/>
  <c r="S160" i="8" s="1"/>
  <c r="Q163" i="8"/>
  <c r="S163" i="8" s="1"/>
  <c r="Q176" i="8"/>
  <c r="S176" i="8" s="1"/>
  <c r="V193" i="8"/>
  <c r="Q200" i="8"/>
  <c r="S200" i="8" s="1"/>
  <c r="O27" i="8"/>
  <c r="M77" i="8"/>
  <c r="V18" i="8"/>
  <c r="V21" i="8"/>
  <c r="Q24" i="8"/>
  <c r="S24" i="8" s="1"/>
  <c r="V36" i="8"/>
  <c r="O75" i="8"/>
  <c r="V70" i="8"/>
  <c r="K208" i="8"/>
  <c r="Q96" i="8"/>
  <c r="S96" i="8" s="1"/>
  <c r="V101" i="8"/>
  <c r="Q114" i="8"/>
  <c r="S114" i="8" s="1"/>
  <c r="V121" i="8"/>
  <c r="Q133" i="8"/>
  <c r="S133" i="8" s="1"/>
  <c r="V137" i="8"/>
  <c r="S140" i="8"/>
  <c r="Q144" i="8"/>
  <c r="S144" i="8" s="1"/>
  <c r="V151" i="8"/>
  <c r="V154" i="8"/>
  <c r="V157" i="8"/>
  <c r="Q174" i="8"/>
  <c r="S174" i="8" s="1"/>
  <c r="Q177" i="8"/>
  <c r="S177" i="8" s="1"/>
  <c r="Q180" i="8"/>
  <c r="S180" i="8" s="1"/>
  <c r="V191" i="8"/>
  <c r="Q197" i="8"/>
  <c r="S197" i="8" s="1"/>
  <c r="S203" i="8"/>
  <c r="O41" i="8"/>
  <c r="V32" i="8"/>
  <c r="Q45" i="8"/>
  <c r="S45" i="8" s="1"/>
  <c r="Q53" i="8"/>
  <c r="S53" i="8" s="1"/>
  <c r="Q60" i="8"/>
  <c r="S60" i="8" s="1"/>
  <c r="Q68" i="8"/>
  <c r="S68" i="8" s="1"/>
  <c r="Q92" i="8"/>
  <c r="S92" i="8" s="1"/>
  <c r="V98" i="8"/>
  <c r="S118" i="8"/>
  <c r="Q125" i="8"/>
  <c r="S125" i="8" s="1"/>
  <c r="Q131" i="8"/>
  <c r="S131" i="8" s="1"/>
  <c r="V135" i="8"/>
  <c r="V138" i="8"/>
  <c r="V141" i="8"/>
  <c r="V155" i="8"/>
  <c r="Q161" i="8"/>
  <c r="S161" i="8" s="1"/>
  <c r="S171" i="8"/>
  <c r="Q178" i="8"/>
  <c r="S178" i="8" s="1"/>
  <c r="V182" i="8"/>
  <c r="V184" i="8"/>
  <c r="Q195" i="8"/>
  <c r="S195" i="8" s="1"/>
  <c r="Q198" i="8"/>
  <c r="S198" i="8" s="1"/>
  <c r="Q201" i="8"/>
  <c r="S201" i="8" s="1"/>
  <c r="V204" i="8"/>
  <c r="Q19" i="8"/>
  <c r="S19" i="8" s="1"/>
  <c r="Q22" i="8"/>
  <c r="S22" i="8" s="1"/>
  <c r="Q25" i="8"/>
  <c r="S25" i="8" s="1"/>
  <c r="V31" i="8"/>
  <c r="V38" i="8"/>
  <c r="V56" i="8"/>
  <c r="V72" i="8"/>
  <c r="V88" i="8"/>
  <c r="V112" i="8"/>
  <c r="O147" i="8"/>
  <c r="V145" i="8"/>
  <c r="V159" i="8"/>
  <c r="V162" i="8"/>
  <c r="V164" i="8"/>
  <c r="V199" i="8"/>
  <c r="S87" i="8"/>
  <c r="W35" i="9"/>
  <c r="V35" i="9"/>
  <c r="S16" i="8"/>
  <c r="Q33" i="8"/>
  <c r="S33" i="8" s="1"/>
  <c r="Q44" i="8"/>
  <c r="V44" i="8" s="1"/>
  <c r="Q69" i="8"/>
  <c r="S69" i="8" s="1"/>
  <c r="Q93" i="8"/>
  <c r="S93" i="8" s="1"/>
  <c r="Q99" i="8"/>
  <c r="S99" i="8" s="1"/>
  <c r="S91" i="10"/>
  <c r="Q142" i="10"/>
  <c r="S142" i="10" s="1"/>
  <c r="V16" i="8"/>
  <c r="O64" i="8"/>
  <c r="V111" i="8"/>
  <c r="Q70" i="9"/>
  <c r="Q72" i="9"/>
  <c r="Q74" i="9"/>
  <c r="Q84" i="10"/>
  <c r="V84" i="10" s="1"/>
  <c r="O97" i="10"/>
  <c r="W63" i="9"/>
  <c r="V63" i="9"/>
  <c r="Q37" i="8"/>
  <c r="S37" i="8" s="1"/>
  <c r="Q46" i="8"/>
  <c r="S46" i="8" s="1"/>
  <c r="Q55" i="8"/>
  <c r="S55" i="8" s="1"/>
  <c r="Q91" i="8"/>
  <c r="S91" i="8" s="1"/>
  <c r="Q97" i="8"/>
  <c r="S97" i="8" s="1"/>
  <c r="Q108" i="8"/>
  <c r="S108" i="8" s="1"/>
  <c r="Q124" i="8"/>
  <c r="S124" i="8" s="1"/>
  <c r="Q142" i="8"/>
  <c r="S142" i="8" s="1"/>
  <c r="Q181" i="8"/>
  <c r="S181" i="8" s="1"/>
  <c r="V51" i="10"/>
  <c r="V35" i="8"/>
  <c r="V39" i="8"/>
  <c r="V48" i="8"/>
  <c r="V54" i="8"/>
  <c r="V57" i="8"/>
  <c r="V59" i="8"/>
  <c r="V61" i="8"/>
  <c r="V71" i="8"/>
  <c r="V73" i="8"/>
  <c r="V87" i="8"/>
  <c r="V89" i="8"/>
  <c r="V95" i="8"/>
  <c r="V116" i="8"/>
  <c r="V134" i="8"/>
  <c r="V158" i="8"/>
  <c r="V165" i="8"/>
  <c r="V173" i="8"/>
  <c r="V194" i="8"/>
  <c r="V202" i="8"/>
  <c r="O20" i="9"/>
  <c r="M20" i="9" s="1"/>
  <c r="W28" i="9"/>
  <c r="I76" i="9"/>
  <c r="X79" i="9"/>
  <c r="X83" i="9"/>
  <c r="V36" i="10"/>
  <c r="V38" i="10"/>
  <c r="V177" i="10"/>
  <c r="S177" i="10"/>
  <c r="S36" i="9"/>
  <c r="V36" i="9" s="1"/>
  <c r="W31" i="9"/>
  <c r="V31" i="9"/>
  <c r="W65" i="9"/>
  <c r="V65" i="9"/>
  <c r="Q30" i="8"/>
  <c r="Q150" i="8"/>
  <c r="V109" i="8"/>
  <c r="V117" i="8"/>
  <c r="O206" i="8"/>
  <c r="Q20" i="9"/>
  <c r="U20" i="9" s="1"/>
  <c r="U19" i="9" s="1"/>
  <c r="U18" i="9" s="1"/>
  <c r="U17" i="9" s="1"/>
  <c r="U16" i="9" s="1"/>
  <c r="U15" i="9" s="1"/>
  <c r="W32" i="9"/>
  <c r="V32" i="9"/>
  <c r="W34" i="9"/>
  <c r="V34" i="9"/>
  <c r="S67" i="9"/>
  <c r="V67" i="9" s="1"/>
  <c r="W62" i="9"/>
  <c r="V62" i="9"/>
  <c r="W64" i="9"/>
  <c r="V64" i="9"/>
  <c r="W66" i="9"/>
  <c r="V66" i="9"/>
  <c r="V61" i="10"/>
  <c r="V127" i="10"/>
  <c r="V130" i="10"/>
  <c r="S130" i="10"/>
  <c r="V140" i="10"/>
  <c r="S140" i="10"/>
  <c r="V149" i="10"/>
  <c r="W33" i="9"/>
  <c r="V33" i="9"/>
  <c r="S157" i="10"/>
  <c r="M208" i="8"/>
  <c r="Q67" i="8"/>
  <c r="V67" i="8" s="1"/>
  <c r="O104" i="8"/>
  <c r="V115" i="8"/>
  <c r="S190" i="8"/>
  <c r="Q44" i="9"/>
  <c r="I50" i="9"/>
  <c r="Q71" i="9"/>
  <c r="Q73" i="9"/>
  <c r="Q75" i="9"/>
  <c r="Q73" i="10"/>
  <c r="S73" i="10" s="1"/>
  <c r="V135" i="10"/>
  <c r="V146" i="10"/>
  <c r="Q160" i="10"/>
  <c r="S160" i="10" s="1"/>
  <c r="Q167" i="10"/>
  <c r="S167" i="10" s="1"/>
  <c r="Q102" i="8"/>
  <c r="S102" i="8" s="1"/>
  <c r="X75" i="9"/>
  <c r="S114" i="10"/>
  <c r="V190" i="8"/>
  <c r="W50" i="9"/>
  <c r="X50" i="9" s="1"/>
  <c r="X81" i="9"/>
  <c r="V32" i="10"/>
  <c r="O171" i="10"/>
  <c r="V157" i="10"/>
  <c r="Q161" i="10"/>
  <c r="S161" i="10" s="1"/>
  <c r="V180" i="10"/>
  <c r="S180" i="10"/>
  <c r="V184" i="10"/>
  <c r="S184" i="10"/>
  <c r="Q22" i="11"/>
  <c r="G27" i="11"/>
  <c r="W35" i="11"/>
  <c r="V35" i="11"/>
  <c r="X35" i="11" s="1"/>
  <c r="W37" i="11"/>
  <c r="V37" i="11"/>
  <c r="W39" i="11"/>
  <c r="V39" i="11"/>
  <c r="S49" i="11"/>
  <c r="W49" i="11" s="1"/>
  <c r="W43" i="11"/>
  <c r="V43" i="11"/>
  <c r="W45" i="11"/>
  <c r="V45" i="11"/>
  <c r="W47" i="11"/>
  <c r="V47" i="11"/>
  <c r="S17" i="12"/>
  <c r="W17" i="15"/>
  <c r="V17" i="15"/>
  <c r="Q50" i="25"/>
  <c r="S50" i="25" s="1"/>
  <c r="Q63" i="25"/>
  <c r="S63" i="25" s="1"/>
  <c r="Q52" i="11"/>
  <c r="Q58" i="11" s="1"/>
  <c r="G58" i="11"/>
  <c r="Q26" i="12"/>
  <c r="V23" i="12"/>
  <c r="S23" i="12"/>
  <c r="K49" i="12"/>
  <c r="Q26" i="14"/>
  <c r="S26" i="14" s="1"/>
  <c r="Q108" i="23"/>
  <c r="S108" i="23" s="1"/>
  <c r="Q142" i="23"/>
  <c r="S142" i="23" s="1"/>
  <c r="K38" i="9"/>
  <c r="O55" i="10"/>
  <c r="Q52" i="10"/>
  <c r="S52" i="10" s="1"/>
  <c r="K188" i="10"/>
  <c r="V125" i="10"/>
  <c r="V133" i="10"/>
  <c r="Q164" i="10"/>
  <c r="S164" i="10" s="1"/>
  <c r="X63" i="11"/>
  <c r="V67" i="11"/>
  <c r="X67" i="11" s="1"/>
  <c r="V24" i="12"/>
  <c r="O137" i="23"/>
  <c r="Q116" i="23"/>
  <c r="V116" i="23" s="1"/>
  <c r="Q147" i="23"/>
  <c r="S147" i="23" s="1"/>
  <c r="I28" i="9"/>
  <c r="O66" i="10"/>
  <c r="Q58" i="10"/>
  <c r="S58" i="10" s="1"/>
  <c r="Q62" i="10"/>
  <c r="S62" i="10" s="1"/>
  <c r="Q70" i="10"/>
  <c r="S70" i="10" s="1"/>
  <c r="Q74" i="10"/>
  <c r="S74" i="10" s="1"/>
  <c r="V92" i="10"/>
  <c r="M188" i="10"/>
  <c r="V115" i="10"/>
  <c r="Q143" i="10"/>
  <c r="S143" i="10" s="1"/>
  <c r="Q150" i="10"/>
  <c r="S150" i="10" s="1"/>
  <c r="V168" i="10"/>
  <c r="S19" i="11"/>
  <c r="S29" i="11" s="1"/>
  <c r="W14" i="11"/>
  <c r="V14" i="11"/>
  <c r="W16" i="11"/>
  <c r="V16" i="11"/>
  <c r="W18" i="11"/>
  <c r="V18" i="11"/>
  <c r="O22" i="13"/>
  <c r="O20" i="13"/>
  <c r="M20" i="13" s="1"/>
  <c r="O76" i="10"/>
  <c r="V105" i="10"/>
  <c r="V131" i="10"/>
  <c r="O154" i="10"/>
  <c r="Q162" i="10"/>
  <c r="S162" i="10" s="1"/>
  <c r="Q165" i="10"/>
  <c r="S165" i="10" s="1"/>
  <c r="Q169" i="10"/>
  <c r="S169" i="10" s="1"/>
  <c r="V179" i="10"/>
  <c r="S179" i="10"/>
  <c r="V182" i="10"/>
  <c r="S182" i="10"/>
  <c r="O29" i="11"/>
  <c r="S40" i="11"/>
  <c r="W40" i="11" s="1"/>
  <c r="W34" i="11"/>
  <c r="V34" i="11"/>
  <c r="W36" i="11"/>
  <c r="V36" i="11"/>
  <c r="W38" i="11"/>
  <c r="V38" i="11"/>
  <c r="W44" i="11"/>
  <c r="V44" i="11"/>
  <c r="W46" i="11"/>
  <c r="V46" i="11"/>
  <c r="W48" i="11"/>
  <c r="V48" i="11"/>
  <c r="Q20" i="13"/>
  <c r="U20" i="13" s="1"/>
  <c r="U19" i="13" s="1"/>
  <c r="U18" i="13" s="1"/>
  <c r="U17" i="13" s="1"/>
  <c r="U16" i="13" s="1"/>
  <c r="U15" i="13" s="1"/>
  <c r="Q68" i="23"/>
  <c r="S68" i="23" s="1"/>
  <c r="O186" i="10"/>
  <c r="O187" i="10" s="1"/>
  <c r="K29" i="11"/>
  <c r="O42" i="12"/>
  <c r="Q39" i="12"/>
  <c r="I22" i="13"/>
  <c r="O28" i="14"/>
  <c r="Q36" i="23"/>
  <c r="S36" i="23" s="1"/>
  <c r="I36" i="9"/>
  <c r="V44" i="9"/>
  <c r="V45" i="9"/>
  <c r="X45" i="9" s="1"/>
  <c r="V46" i="9"/>
  <c r="X46" i="9" s="1"/>
  <c r="V47" i="9"/>
  <c r="X47" i="9" s="1"/>
  <c r="V48" i="9"/>
  <c r="X48" i="9" s="1"/>
  <c r="V49" i="9"/>
  <c r="X49" i="9" s="1"/>
  <c r="I67" i="9"/>
  <c r="W70" i="9"/>
  <c r="E87" i="9"/>
  <c r="S17" i="10"/>
  <c r="Q50" i="10"/>
  <c r="S50" i="10" s="1"/>
  <c r="V69" i="10"/>
  <c r="S105" i="10"/>
  <c r="S126" i="10"/>
  <c r="V129" i="10"/>
  <c r="S134" i="10"/>
  <c r="Q163" i="10"/>
  <c r="S163" i="10" s="1"/>
  <c r="Q166" i="10"/>
  <c r="S166" i="10" s="1"/>
  <c r="M19" i="11"/>
  <c r="V32" i="23"/>
  <c r="W44" i="9"/>
  <c r="V17" i="10"/>
  <c r="Q60" i="10"/>
  <c r="S60" i="10" s="1"/>
  <c r="Q64" i="10"/>
  <c r="S64" i="10" s="1"/>
  <c r="Q72" i="10"/>
  <c r="S72" i="10" s="1"/>
  <c r="V89" i="10"/>
  <c r="V111" i="10"/>
  <c r="V119" i="10"/>
  <c r="Q145" i="10"/>
  <c r="S145" i="10" s="1"/>
  <c r="Q148" i="10"/>
  <c r="S148" i="10" s="1"/>
  <c r="Q152" i="10"/>
  <c r="S152" i="10" s="1"/>
  <c r="W15" i="11"/>
  <c r="V15" i="11"/>
  <c r="W17" i="11"/>
  <c r="V17" i="11"/>
  <c r="X64" i="11"/>
  <c r="V17" i="12"/>
  <c r="O20" i="12"/>
  <c r="V40" i="12"/>
  <c r="W20" i="13"/>
  <c r="V24" i="23"/>
  <c r="W61" i="11"/>
  <c r="X61" i="11" s="1"/>
  <c r="E69" i="11"/>
  <c r="Q38" i="14"/>
  <c r="S38" i="14" s="1"/>
  <c r="Q64" i="23"/>
  <c r="S64" i="23" s="1"/>
  <c r="V97" i="23"/>
  <c r="S97" i="23"/>
  <c r="O34" i="14"/>
  <c r="Q44" i="14"/>
  <c r="S44" i="14" s="1"/>
  <c r="Q38" i="23"/>
  <c r="S38" i="23" s="1"/>
  <c r="Q70" i="23"/>
  <c r="S70" i="23" s="1"/>
  <c r="Q126" i="23"/>
  <c r="S126" i="23" s="1"/>
  <c r="Q112" i="25"/>
  <c r="S112" i="25" s="1"/>
  <c r="E29" i="11"/>
  <c r="E71" i="11" s="1"/>
  <c r="V15" i="13"/>
  <c r="X15" i="13" s="1"/>
  <c r="S22" i="13"/>
  <c r="O40" i="14"/>
  <c r="V19" i="15"/>
  <c r="X19" i="15" s="1"/>
  <c r="V19" i="23"/>
  <c r="V22" i="23"/>
  <c r="Q39" i="23"/>
  <c r="S39" i="23" s="1"/>
  <c r="V99" i="23"/>
  <c r="S99" i="23"/>
  <c r="O156" i="23"/>
  <c r="Q140" i="23"/>
  <c r="G29" i="11"/>
  <c r="Q32" i="14"/>
  <c r="S32" i="14" s="1"/>
  <c r="O94" i="23"/>
  <c r="V119" i="23"/>
  <c r="S119" i="23"/>
  <c r="Q19" i="14"/>
  <c r="S19" i="14" s="1"/>
  <c r="V25" i="14"/>
  <c r="O27" i="23"/>
  <c r="Q17" i="23"/>
  <c r="W52" i="11"/>
  <c r="X52" i="11" s="1"/>
  <c r="E22" i="13"/>
  <c r="V20" i="13"/>
  <c r="X20" i="13" s="1"/>
  <c r="S20" i="15"/>
  <c r="U20" i="15" s="1"/>
  <c r="U19" i="15" s="1"/>
  <c r="U18" i="15" s="1"/>
  <c r="U17" i="15" s="1"/>
  <c r="U16" i="15" s="1"/>
  <c r="U15" i="15" s="1"/>
  <c r="W15" i="15"/>
  <c r="X15" i="15" s="1"/>
  <c r="O84" i="23"/>
  <c r="Q76" i="23"/>
  <c r="Q124" i="23"/>
  <c r="S124" i="23" s="1"/>
  <c r="M86" i="23"/>
  <c r="V79" i="23"/>
  <c r="S79" i="23"/>
  <c r="V103" i="23"/>
  <c r="S103" i="23"/>
  <c r="V211" i="23"/>
  <c r="S211" i="23"/>
  <c r="Q35" i="23"/>
  <c r="S35" i="23" s="1"/>
  <c r="Q55" i="23"/>
  <c r="V69" i="23"/>
  <c r="S69" i="23"/>
  <c r="V77" i="23"/>
  <c r="S77" i="23"/>
  <c r="V80" i="23"/>
  <c r="Q98" i="23"/>
  <c r="S98" i="23" s="1"/>
  <c r="V104" i="23"/>
  <c r="V109" i="23"/>
  <c r="S109" i="23"/>
  <c r="Q120" i="23"/>
  <c r="S120" i="23" s="1"/>
  <c r="V130" i="23"/>
  <c r="Q146" i="23"/>
  <c r="S146" i="23" s="1"/>
  <c r="S192" i="23"/>
  <c r="X33" i="24"/>
  <c r="O41" i="23"/>
  <c r="V30" i="23"/>
  <c r="V33" i="23"/>
  <c r="V66" i="23"/>
  <c r="V81" i="23"/>
  <c r="S81" i="23"/>
  <c r="K217" i="23"/>
  <c r="V100" i="23"/>
  <c r="V105" i="23"/>
  <c r="S105" i="23"/>
  <c r="V134" i="23"/>
  <c r="V153" i="23"/>
  <c r="Q23" i="24"/>
  <c r="Q28" i="24" s="1"/>
  <c r="U28" i="24" s="1"/>
  <c r="U27" i="24" s="1"/>
  <c r="U26" i="24" s="1"/>
  <c r="U25" i="24" s="1"/>
  <c r="U24" i="24" s="1"/>
  <c r="U23" i="24" s="1"/>
  <c r="I28" i="24"/>
  <c r="W79" i="24"/>
  <c r="S85" i="24"/>
  <c r="W85" i="24" s="1"/>
  <c r="V79" i="24"/>
  <c r="X79" i="24" s="1"/>
  <c r="S62" i="23"/>
  <c r="V71" i="23"/>
  <c r="S71" i="23"/>
  <c r="M217" i="23"/>
  <c r="V110" i="23"/>
  <c r="S110" i="23"/>
  <c r="V117" i="23"/>
  <c r="S117" i="23"/>
  <c r="Q164" i="23"/>
  <c r="S164" i="23" s="1"/>
  <c r="S201" i="23"/>
  <c r="Q43" i="14"/>
  <c r="V37" i="23"/>
  <c r="O59" i="23"/>
  <c r="V53" i="23"/>
  <c r="V57" i="23"/>
  <c r="V62" i="23"/>
  <c r="Q82" i="23"/>
  <c r="S82" i="23" s="1"/>
  <c r="V96" i="23"/>
  <c r="O113" i="23"/>
  <c r="V101" i="23"/>
  <c r="S101" i="23"/>
  <c r="Q106" i="23"/>
  <c r="S106" i="23" s="1"/>
  <c r="V111" i="23"/>
  <c r="V118" i="23"/>
  <c r="V122" i="23"/>
  <c r="Q128" i="23"/>
  <c r="S128" i="23" s="1"/>
  <c r="Q144" i="23"/>
  <c r="S144" i="23" s="1"/>
  <c r="V161" i="23"/>
  <c r="Q165" i="23"/>
  <c r="S165" i="23" s="1"/>
  <c r="V186" i="23"/>
  <c r="S186" i="23"/>
  <c r="W17" i="24"/>
  <c r="V17" i="24"/>
  <c r="V63" i="23"/>
  <c r="V78" i="23"/>
  <c r="S96" i="23"/>
  <c r="V102" i="23"/>
  <c r="V107" i="23"/>
  <c r="S107" i="23"/>
  <c r="V132" i="23"/>
  <c r="V171" i="23"/>
  <c r="O73" i="23"/>
  <c r="Q150" i="23"/>
  <c r="S150" i="23" s="1"/>
  <c r="O176" i="23"/>
  <c r="Q168" i="23"/>
  <c r="S168" i="23" s="1"/>
  <c r="W19" i="24"/>
  <c r="V19" i="24"/>
  <c r="Q50" i="24"/>
  <c r="U50" i="24" s="1"/>
  <c r="U49" i="24" s="1"/>
  <c r="U48" i="24" s="1"/>
  <c r="U47" i="24" s="1"/>
  <c r="U46" i="24" s="1"/>
  <c r="U45" i="24" s="1"/>
  <c r="U44" i="24" s="1"/>
  <c r="Q162" i="23"/>
  <c r="S162" i="23" s="1"/>
  <c r="W16" i="24"/>
  <c r="V16" i="24"/>
  <c r="E87" i="24"/>
  <c r="V58" i="24"/>
  <c r="W58" i="24"/>
  <c r="Q151" i="23"/>
  <c r="S151" i="23" s="1"/>
  <c r="Q154" i="23"/>
  <c r="S154" i="23" s="1"/>
  <c r="S159" i="23"/>
  <c r="Q169" i="23"/>
  <c r="S169" i="23" s="1"/>
  <c r="S174" i="23"/>
  <c r="S190" i="23"/>
  <c r="S199" i="23"/>
  <c r="V36" i="24"/>
  <c r="X36" i="24" s="1"/>
  <c r="Q25" i="25"/>
  <c r="S25" i="25" s="1"/>
  <c r="Q58" i="25"/>
  <c r="S58" i="25" s="1"/>
  <c r="Q142" i="25"/>
  <c r="S142" i="25" s="1"/>
  <c r="Q146" i="25"/>
  <c r="S146" i="25" s="1"/>
  <c r="Q149" i="25"/>
  <c r="S149" i="25" s="1"/>
  <c r="Q91" i="23"/>
  <c r="Q148" i="23"/>
  <c r="S148" i="23" s="1"/>
  <c r="V159" i="23"/>
  <c r="Q166" i="23"/>
  <c r="S166" i="23" s="1"/>
  <c r="V199" i="23"/>
  <c r="W18" i="24"/>
  <c r="V18" i="24"/>
  <c r="Q21" i="25"/>
  <c r="S21" i="25" s="1"/>
  <c r="Q160" i="23"/>
  <c r="S160" i="23" s="1"/>
  <c r="S20" i="24"/>
  <c r="W15" i="24"/>
  <c r="V15" i="24"/>
  <c r="W83" i="24"/>
  <c r="V83" i="24"/>
  <c r="V73" i="25"/>
  <c r="Q118" i="25"/>
  <c r="S118" i="25" s="1"/>
  <c r="Q152" i="23"/>
  <c r="S152" i="23" s="1"/>
  <c r="Q170" i="23"/>
  <c r="S170" i="23" s="1"/>
  <c r="S59" i="24"/>
  <c r="V59" i="24" s="1"/>
  <c r="V53" i="24"/>
  <c r="X53" i="24" s="1"/>
  <c r="W67" i="24"/>
  <c r="K87" i="24"/>
  <c r="W81" i="24"/>
  <c r="V81" i="24"/>
  <c r="Q36" i="25"/>
  <c r="S36" i="25" s="1"/>
  <c r="Q64" i="25"/>
  <c r="S64" i="25" s="1"/>
  <c r="Q74" i="25"/>
  <c r="S74" i="25" s="1"/>
  <c r="V135" i="25"/>
  <c r="S135" i="25"/>
  <c r="Q184" i="25"/>
  <c r="S184" i="25" s="1"/>
  <c r="Q172" i="23"/>
  <c r="S172" i="23" s="1"/>
  <c r="Q173" i="23"/>
  <c r="S173" i="23" s="1"/>
  <c r="Q179" i="23"/>
  <c r="V179" i="23" s="1"/>
  <c r="Q181" i="23"/>
  <c r="S181" i="23" s="1"/>
  <c r="Q183" i="23"/>
  <c r="S183" i="23" s="1"/>
  <c r="Q185" i="23"/>
  <c r="S185" i="23" s="1"/>
  <c r="Q187" i="23"/>
  <c r="S187" i="23" s="1"/>
  <c r="Q189" i="23"/>
  <c r="S189" i="23" s="1"/>
  <c r="Q191" i="23"/>
  <c r="S191" i="23" s="1"/>
  <c r="Q194" i="23"/>
  <c r="S194" i="23" s="1"/>
  <c r="Q200" i="23"/>
  <c r="S200" i="23" s="1"/>
  <c r="Q202" i="23"/>
  <c r="S202" i="23" s="1"/>
  <c r="Q204" i="23"/>
  <c r="S204" i="23" s="1"/>
  <c r="Q206" i="23"/>
  <c r="S206" i="23" s="1"/>
  <c r="Q208" i="23"/>
  <c r="S208" i="23" s="1"/>
  <c r="Q210" i="23"/>
  <c r="S210" i="23" s="1"/>
  <c r="Q213" i="23"/>
  <c r="S213" i="23" s="1"/>
  <c r="I38" i="24"/>
  <c r="W55" i="24"/>
  <c r="X55" i="24" s="1"/>
  <c r="Q67" i="24"/>
  <c r="U67" i="24" s="1"/>
  <c r="U66" i="24" s="1"/>
  <c r="U65" i="24" s="1"/>
  <c r="U64" i="24" s="1"/>
  <c r="U63" i="24" s="1"/>
  <c r="U62" i="24" s="1"/>
  <c r="X63" i="24"/>
  <c r="Q70" i="24"/>
  <c r="X74" i="24"/>
  <c r="V22" i="25"/>
  <c r="V26" i="25"/>
  <c r="V31" i="25"/>
  <c r="V51" i="25"/>
  <c r="O66" i="25"/>
  <c r="O67" i="25" s="1"/>
  <c r="V59" i="25"/>
  <c r="V50" i="24"/>
  <c r="O76" i="24"/>
  <c r="O87" i="24" s="1"/>
  <c r="X71" i="24"/>
  <c r="W80" i="24"/>
  <c r="V80" i="24"/>
  <c r="W82" i="24"/>
  <c r="V82" i="24"/>
  <c r="W84" i="24"/>
  <c r="V84" i="24"/>
  <c r="O40" i="25"/>
  <c r="O41" i="25" s="1"/>
  <c r="Q32" i="25"/>
  <c r="S32" i="25" s="1"/>
  <c r="Q52" i="25"/>
  <c r="S52" i="25" s="1"/>
  <c r="Q60" i="25"/>
  <c r="S60" i="25" s="1"/>
  <c r="Q70" i="25"/>
  <c r="S70" i="25" s="1"/>
  <c r="Q130" i="25"/>
  <c r="S130" i="25" s="1"/>
  <c r="X48" i="24"/>
  <c r="I87" i="24"/>
  <c r="W57" i="24"/>
  <c r="X57" i="24" s="1"/>
  <c r="X62" i="24"/>
  <c r="X66" i="24"/>
  <c r="Q72" i="24"/>
  <c r="V23" i="25"/>
  <c r="K78" i="25"/>
  <c r="Q38" i="25"/>
  <c r="S38" i="25" s="1"/>
  <c r="W27" i="26"/>
  <c r="E38" i="24"/>
  <c r="W50" i="24"/>
  <c r="Q59" i="24"/>
  <c r="Q79" i="24"/>
  <c r="I85" i="24"/>
  <c r="M78" i="25"/>
  <c r="O55" i="25"/>
  <c r="O56" i="25" s="1"/>
  <c r="V53" i="25"/>
  <c r="V61" i="25"/>
  <c r="V71" i="25"/>
  <c r="O97" i="25"/>
  <c r="O98" i="25" s="1"/>
  <c r="Q84" i="25"/>
  <c r="V84" i="25" s="1"/>
  <c r="O171" i="25"/>
  <c r="O172" i="25" s="1"/>
  <c r="Q157" i="25"/>
  <c r="O50" i="24"/>
  <c r="X65" i="24"/>
  <c r="V67" i="24"/>
  <c r="Q74" i="24"/>
  <c r="V20" i="25"/>
  <c r="V24" i="25"/>
  <c r="Q34" i="25"/>
  <c r="S34" i="25" s="1"/>
  <c r="Q62" i="25"/>
  <c r="S62" i="25" s="1"/>
  <c r="O76" i="25"/>
  <c r="O77" i="25" s="1"/>
  <c r="Q72" i="25"/>
  <c r="S72" i="25" s="1"/>
  <c r="Q161" i="25"/>
  <c r="S161" i="25" s="1"/>
  <c r="Q164" i="25"/>
  <c r="S164" i="25" s="1"/>
  <c r="Q168" i="25"/>
  <c r="S168" i="25" s="1"/>
  <c r="W39" i="26"/>
  <c r="V39" i="26"/>
  <c r="O28" i="25"/>
  <c r="O29" i="25" s="1"/>
  <c r="V86" i="25"/>
  <c r="Q95" i="25"/>
  <c r="S95" i="25" s="1"/>
  <c r="Q180" i="25"/>
  <c r="S180" i="25" s="1"/>
  <c r="W37" i="26"/>
  <c r="V37" i="26"/>
  <c r="W57" i="26"/>
  <c r="V57" i="26"/>
  <c r="I59" i="24"/>
  <c r="Q114" i="25"/>
  <c r="S114" i="25" s="1"/>
  <c r="Q126" i="25"/>
  <c r="S126" i="25" s="1"/>
  <c r="V131" i="25"/>
  <c r="S131" i="25"/>
  <c r="V176" i="25"/>
  <c r="S176" i="25"/>
  <c r="Q32" i="29"/>
  <c r="S32" i="29" s="1"/>
  <c r="V44" i="24"/>
  <c r="X44" i="24" s="1"/>
  <c r="Q91" i="25"/>
  <c r="S91" i="25" s="1"/>
  <c r="Q120" i="25"/>
  <c r="S120" i="25" s="1"/>
  <c r="Q132" i="25"/>
  <c r="S132" i="25" s="1"/>
  <c r="O137" i="25"/>
  <c r="O138" i="25" s="1"/>
  <c r="Q174" i="25"/>
  <c r="V174" i="25" s="1"/>
  <c r="Q177" i="25"/>
  <c r="S177" i="25" s="1"/>
  <c r="V181" i="25"/>
  <c r="S181" i="25"/>
  <c r="X26" i="26"/>
  <c r="W35" i="26"/>
  <c r="V35" i="26"/>
  <c r="Q43" i="26"/>
  <c r="G49" i="26"/>
  <c r="W55" i="26"/>
  <c r="V55" i="26"/>
  <c r="X55" i="26" s="1"/>
  <c r="V24" i="27"/>
  <c r="S24" i="27"/>
  <c r="Q106" i="25"/>
  <c r="S106" i="25" s="1"/>
  <c r="Q110" i="25"/>
  <c r="S110" i="25" s="1"/>
  <c r="Q140" i="25"/>
  <c r="O154" i="25"/>
  <c r="O155" i="25" s="1"/>
  <c r="Q144" i="25"/>
  <c r="S144" i="25" s="1"/>
  <c r="Q147" i="25"/>
  <c r="S147" i="25" s="1"/>
  <c r="Q151" i="25"/>
  <c r="S151" i="25" s="1"/>
  <c r="Q163" i="25"/>
  <c r="S163" i="25" s="1"/>
  <c r="Q166" i="25"/>
  <c r="S166" i="25" s="1"/>
  <c r="Q182" i="25"/>
  <c r="S182" i="25" s="1"/>
  <c r="O186" i="25"/>
  <c r="O187" i="25" s="1"/>
  <c r="E69" i="26"/>
  <c r="Q69" i="25"/>
  <c r="Q88" i="25"/>
  <c r="S88" i="25" s="1"/>
  <c r="Q116" i="25"/>
  <c r="S116" i="25" s="1"/>
  <c r="Q128" i="25"/>
  <c r="S128" i="25" s="1"/>
  <c r="V133" i="25"/>
  <c r="S133" i="25"/>
  <c r="V178" i="25"/>
  <c r="S178" i="25"/>
  <c r="S29" i="26"/>
  <c r="W53" i="26"/>
  <c r="V53" i="26"/>
  <c r="S20" i="30"/>
  <c r="U20" i="30" s="1"/>
  <c r="U19" i="30" s="1"/>
  <c r="U18" i="30" s="1"/>
  <c r="U17" i="30" s="1"/>
  <c r="U16" i="30" s="1"/>
  <c r="U15" i="30" s="1"/>
  <c r="W15" i="30"/>
  <c r="V15" i="30"/>
  <c r="Q17" i="25"/>
  <c r="Q93" i="25"/>
  <c r="S93" i="25" s="1"/>
  <c r="Q134" i="25"/>
  <c r="S134" i="25" s="1"/>
  <c r="Q179" i="25"/>
  <c r="S179" i="25" s="1"/>
  <c r="V183" i="25"/>
  <c r="S183" i="25"/>
  <c r="X25" i="26"/>
  <c r="V34" i="27"/>
  <c r="S34" i="27"/>
  <c r="Q36" i="27"/>
  <c r="G19" i="26"/>
  <c r="W34" i="26"/>
  <c r="S40" i="26"/>
  <c r="V40" i="26" s="1"/>
  <c r="V34" i="26"/>
  <c r="W36" i="26"/>
  <c r="V36" i="26"/>
  <c r="W38" i="26"/>
  <c r="V38" i="26"/>
  <c r="K69" i="26"/>
  <c r="K71" i="26" s="1"/>
  <c r="O22" i="30"/>
  <c r="W17" i="30"/>
  <c r="V17" i="30"/>
  <c r="Q87" i="25"/>
  <c r="S87" i="25" s="1"/>
  <c r="Q89" i="25"/>
  <c r="S89" i="25" s="1"/>
  <c r="Q90" i="25"/>
  <c r="S90" i="25" s="1"/>
  <c r="Q92" i="25"/>
  <c r="S92" i="25" s="1"/>
  <c r="Q94" i="25"/>
  <c r="S94" i="25" s="1"/>
  <c r="Q105" i="25"/>
  <c r="Q109" i="25"/>
  <c r="S109" i="25" s="1"/>
  <c r="Q111" i="25"/>
  <c r="S111" i="25" s="1"/>
  <c r="Q113" i="25"/>
  <c r="S113" i="25" s="1"/>
  <c r="Q115" i="25"/>
  <c r="S115" i="25" s="1"/>
  <c r="Q117" i="25"/>
  <c r="S117" i="25" s="1"/>
  <c r="Q119" i="25"/>
  <c r="S119" i="25" s="1"/>
  <c r="Q125" i="25"/>
  <c r="V125" i="25" s="1"/>
  <c r="Q127" i="25"/>
  <c r="S127" i="25" s="1"/>
  <c r="Q129" i="25"/>
  <c r="S129" i="25" s="1"/>
  <c r="Q14" i="26"/>
  <c r="G27" i="26"/>
  <c r="O40" i="26"/>
  <c r="O20" i="27"/>
  <c r="Q17" i="27"/>
  <c r="V17" i="27" s="1"/>
  <c r="O45" i="29"/>
  <c r="O122" i="25"/>
  <c r="O123" i="25" s="1"/>
  <c r="O19" i="26"/>
  <c r="Q35" i="26"/>
  <c r="Q37" i="26"/>
  <c r="Q39" i="26"/>
  <c r="W52" i="26"/>
  <c r="S58" i="26"/>
  <c r="V58" i="26" s="1"/>
  <c r="V52" i="26"/>
  <c r="W54" i="26"/>
  <c r="V54" i="26"/>
  <c r="W56" i="26"/>
  <c r="V56" i="26"/>
  <c r="W58" i="26"/>
  <c r="X64" i="26"/>
  <c r="Q18" i="27"/>
  <c r="S18" i="27" s="1"/>
  <c r="O22" i="29"/>
  <c r="O40" i="29"/>
  <c r="Q43" i="29"/>
  <c r="S43" i="29" s="1"/>
  <c r="S22" i="30"/>
  <c r="W19" i="30"/>
  <c r="V19" i="30"/>
  <c r="I22" i="28"/>
  <c r="Q19" i="29"/>
  <c r="S19" i="29" s="1"/>
  <c r="W16" i="30"/>
  <c r="V16" i="30"/>
  <c r="X16" i="30" s="1"/>
  <c r="O20" i="28"/>
  <c r="M20" i="28" s="1"/>
  <c r="Q20" i="29"/>
  <c r="S20" i="29" s="1"/>
  <c r="Q37" i="29"/>
  <c r="S37" i="29" s="1"/>
  <c r="W14" i="26"/>
  <c r="V22" i="26"/>
  <c r="X22" i="26" s="1"/>
  <c r="U31" i="27"/>
  <c r="S31" i="27"/>
  <c r="O34" i="29"/>
  <c r="Q38" i="29"/>
  <c r="S38" i="29" s="1"/>
  <c r="W18" i="30"/>
  <c r="V18" i="30"/>
  <c r="W15" i="28"/>
  <c r="X15" i="28" s="1"/>
  <c r="S20" i="28"/>
  <c r="W20" i="28" s="1"/>
  <c r="V25" i="29"/>
  <c r="Q26" i="29"/>
  <c r="S26" i="29" s="1"/>
  <c r="V43" i="26"/>
  <c r="X43" i="26" s="1"/>
  <c r="G69" i="26"/>
  <c r="Q15" i="28"/>
  <c r="X18" i="30" l="1"/>
  <c r="V20" i="30"/>
  <c r="X20" i="30" s="1"/>
  <c r="X19" i="30"/>
  <c r="W20" i="30"/>
  <c r="V32" i="29"/>
  <c r="V43" i="29"/>
  <c r="V19" i="29"/>
  <c r="V20" i="29"/>
  <c r="V20" i="28"/>
  <c r="X20" i="28" s="1"/>
  <c r="O22" i="28"/>
  <c r="S23" i="27"/>
  <c r="V23" i="27"/>
  <c r="Q47" i="27"/>
  <c r="S47" i="27" s="1"/>
  <c r="S45" i="27"/>
  <c r="U42" i="27"/>
  <c r="O49" i="27"/>
  <c r="Q58" i="26"/>
  <c r="U58" i="26" s="1"/>
  <c r="U57" i="26" s="1"/>
  <c r="U56" i="26" s="1"/>
  <c r="U55" i="26" s="1"/>
  <c r="U54" i="26" s="1"/>
  <c r="U53" i="26" s="1"/>
  <c r="U52" i="26" s="1"/>
  <c r="Q27" i="26"/>
  <c r="U27" i="26" s="1"/>
  <c r="U26" i="26" s="1"/>
  <c r="U25" i="26" s="1"/>
  <c r="U24" i="26" s="1"/>
  <c r="U23" i="26" s="1"/>
  <c r="U22" i="26" s="1"/>
  <c r="X54" i="26"/>
  <c r="O29" i="26"/>
  <c r="V19" i="26"/>
  <c r="G29" i="26"/>
  <c r="Q49" i="26"/>
  <c r="U49" i="26" s="1"/>
  <c r="U48" i="26" s="1"/>
  <c r="U47" i="26" s="1"/>
  <c r="U46" i="26" s="1"/>
  <c r="U45" i="26" s="1"/>
  <c r="U44" i="26" s="1"/>
  <c r="U43" i="26" s="1"/>
  <c r="G71" i="26"/>
  <c r="O69" i="26"/>
  <c r="X38" i="26"/>
  <c r="X36" i="26"/>
  <c r="X61" i="26"/>
  <c r="Q40" i="26"/>
  <c r="U40" i="26" s="1"/>
  <c r="U39" i="26" s="1"/>
  <c r="U38" i="26" s="1"/>
  <c r="U37" i="26" s="1"/>
  <c r="U36" i="26" s="1"/>
  <c r="U35" i="26" s="1"/>
  <c r="U34" i="26" s="1"/>
  <c r="X34" i="26"/>
  <c r="X14" i="26"/>
  <c r="X52" i="26"/>
  <c r="W49" i="26"/>
  <c r="V91" i="25"/>
  <c r="V130" i="25"/>
  <c r="V144" i="25"/>
  <c r="V63" i="25"/>
  <c r="V182" i="25"/>
  <c r="V162" i="25"/>
  <c r="V152" i="25"/>
  <c r="V87" i="25"/>
  <c r="V64" i="25"/>
  <c r="V50" i="25"/>
  <c r="V145" i="25"/>
  <c r="V177" i="25"/>
  <c r="V113" i="25"/>
  <c r="V60" i="25"/>
  <c r="V163" i="25"/>
  <c r="V142" i="25"/>
  <c r="V166" i="25"/>
  <c r="V38" i="25"/>
  <c r="V70" i="25"/>
  <c r="V74" i="25"/>
  <c r="V146" i="25"/>
  <c r="V112" i="25"/>
  <c r="V169" i="25"/>
  <c r="V106" i="25"/>
  <c r="V165" i="25"/>
  <c r="V62" i="25"/>
  <c r="V116" i="25"/>
  <c r="V90" i="25"/>
  <c r="V89" i="25"/>
  <c r="V52" i="25"/>
  <c r="V118" i="25"/>
  <c r="V148" i="25"/>
  <c r="Q85" i="24"/>
  <c r="U59" i="24"/>
  <c r="U58" i="24" s="1"/>
  <c r="U57" i="24" s="1"/>
  <c r="U56" i="24" s="1"/>
  <c r="U55" i="24" s="1"/>
  <c r="U54" i="24" s="1"/>
  <c r="U53" i="24" s="1"/>
  <c r="X81" i="24"/>
  <c r="Q20" i="24"/>
  <c r="U20" i="24" s="1"/>
  <c r="U19" i="24" s="1"/>
  <c r="U18" i="24" s="1"/>
  <c r="U17" i="24" s="1"/>
  <c r="U16" i="24" s="1"/>
  <c r="U15" i="24" s="1"/>
  <c r="W76" i="24"/>
  <c r="Q36" i="24"/>
  <c r="U36" i="24" s="1"/>
  <c r="U35" i="24" s="1"/>
  <c r="U34" i="24" s="1"/>
  <c r="U33" i="24" s="1"/>
  <c r="U32" i="24" s="1"/>
  <c r="U31" i="24" s="1"/>
  <c r="W59" i="24"/>
  <c r="Q76" i="24"/>
  <c r="U76" i="24" s="1"/>
  <c r="U75" i="24" s="1"/>
  <c r="U74" i="24" s="1"/>
  <c r="U73" i="24" s="1"/>
  <c r="U72" i="24" s="1"/>
  <c r="U71" i="24" s="1"/>
  <c r="U70" i="24" s="1"/>
  <c r="X28" i="24"/>
  <c r="X18" i="24"/>
  <c r="V20" i="24"/>
  <c r="V85" i="24"/>
  <c r="X17" i="24"/>
  <c r="X80" i="24"/>
  <c r="X19" i="24"/>
  <c r="I89" i="24"/>
  <c r="V23" i="23"/>
  <c r="V121" i="23"/>
  <c r="V125" i="23"/>
  <c r="V144" i="23"/>
  <c r="Q41" i="23"/>
  <c r="S41" i="23" s="1"/>
  <c r="V70" i="23"/>
  <c r="V160" i="23"/>
  <c r="V143" i="23"/>
  <c r="V182" i="23"/>
  <c r="V163" i="23"/>
  <c r="V141" i="23"/>
  <c r="V124" i="23"/>
  <c r="V16" i="23"/>
  <c r="V34" i="23"/>
  <c r="V98" i="23"/>
  <c r="V127" i="23"/>
  <c r="V164" i="23"/>
  <c r="V207" i="23"/>
  <c r="Q113" i="23"/>
  <c r="Q114" i="23" s="1"/>
  <c r="V154" i="23"/>
  <c r="V21" i="23"/>
  <c r="V183" i="23"/>
  <c r="V35" i="23"/>
  <c r="V133" i="23"/>
  <c r="V203" i="23"/>
  <c r="V185" i="23"/>
  <c r="V68" i="23"/>
  <c r="V108" i="23"/>
  <c r="V25" i="23"/>
  <c r="V129" i="23"/>
  <c r="V193" i="23"/>
  <c r="X15" i="11"/>
  <c r="Q27" i="11"/>
  <c r="U27" i="11" s="1"/>
  <c r="U26" i="11" s="1"/>
  <c r="U25" i="11" s="1"/>
  <c r="U24" i="11" s="1"/>
  <c r="U23" i="11" s="1"/>
  <c r="U22" i="11" s="1"/>
  <c r="U58" i="11"/>
  <c r="U57" i="11" s="1"/>
  <c r="U56" i="11" s="1"/>
  <c r="U55" i="11" s="1"/>
  <c r="U54" i="11" s="1"/>
  <c r="U53" i="11" s="1"/>
  <c r="U52" i="11" s="1"/>
  <c r="V58" i="11"/>
  <c r="X22" i="11"/>
  <c r="Q67" i="11"/>
  <c r="U67" i="11" s="1"/>
  <c r="U66" i="11" s="1"/>
  <c r="U65" i="11" s="1"/>
  <c r="U64" i="11" s="1"/>
  <c r="U63" i="11" s="1"/>
  <c r="U62" i="11" s="1"/>
  <c r="U61" i="11" s="1"/>
  <c r="W19" i="11"/>
  <c r="O69" i="11"/>
  <c r="M69" i="11" s="1"/>
  <c r="U49" i="11"/>
  <c r="U48" i="11" s="1"/>
  <c r="U47" i="11" s="1"/>
  <c r="U46" i="11" s="1"/>
  <c r="U45" i="11" s="1"/>
  <c r="U44" i="11" s="1"/>
  <c r="U43" i="11" s="1"/>
  <c r="K71" i="11"/>
  <c r="G69" i="11"/>
  <c r="X37" i="11"/>
  <c r="X36" i="11"/>
  <c r="Q36" i="9"/>
  <c r="U36" i="9" s="1"/>
  <c r="U35" i="9" s="1"/>
  <c r="U34" i="9" s="1"/>
  <c r="U33" i="9" s="1"/>
  <c r="U32" i="9" s="1"/>
  <c r="U31" i="9" s="1"/>
  <c r="V59" i="9"/>
  <c r="U85" i="9"/>
  <c r="U84" i="9" s="1"/>
  <c r="U83" i="9" s="1"/>
  <c r="U82" i="9" s="1"/>
  <c r="U81" i="9" s="1"/>
  <c r="U80" i="9" s="1"/>
  <c r="U79" i="9" s="1"/>
  <c r="X85" i="9"/>
  <c r="X76" i="9"/>
  <c r="S170" i="8"/>
  <c r="Q187" i="8"/>
  <c r="S187" i="8" s="1"/>
  <c r="S107" i="8"/>
  <c r="U137" i="10"/>
  <c r="V23" i="10"/>
  <c r="O78" i="10"/>
  <c r="W67" i="9"/>
  <c r="X67" i="9" s="1"/>
  <c r="X70" i="9"/>
  <c r="S38" i="9"/>
  <c r="V38" i="9" s="1"/>
  <c r="S87" i="9"/>
  <c r="W87" i="9" s="1"/>
  <c r="I87" i="9"/>
  <c r="Q50" i="9"/>
  <c r="U50" i="9" s="1"/>
  <c r="U49" i="9" s="1"/>
  <c r="U48" i="9" s="1"/>
  <c r="U47" i="9" s="1"/>
  <c r="U46" i="9" s="1"/>
  <c r="U45" i="9" s="1"/>
  <c r="U44" i="9" s="1"/>
  <c r="Q67" i="9"/>
  <c r="Q128" i="8"/>
  <c r="O22" i="15"/>
  <c r="V20" i="15"/>
  <c r="X20" i="15" s="1"/>
  <c r="W20" i="15"/>
  <c r="S22" i="15"/>
  <c r="V38" i="14"/>
  <c r="V44" i="14"/>
  <c r="O48" i="14"/>
  <c r="V26" i="14"/>
  <c r="V32" i="14"/>
  <c r="Q28" i="14"/>
  <c r="Q36" i="12"/>
  <c r="S36" i="12" s="1"/>
  <c r="V45" i="12"/>
  <c r="V34" i="12"/>
  <c r="Q47" i="12"/>
  <c r="S47" i="12" s="1"/>
  <c r="Q20" i="12"/>
  <c r="S20" i="12" s="1"/>
  <c r="O49" i="12"/>
  <c r="V18" i="12"/>
  <c r="G71" i="11"/>
  <c r="V49" i="11"/>
  <c r="V29" i="11"/>
  <c r="W29" i="11"/>
  <c r="V19" i="11"/>
  <c r="X19" i="11" s="1"/>
  <c r="X16" i="11"/>
  <c r="V40" i="11"/>
  <c r="X40" i="11" s="1"/>
  <c r="X58" i="11"/>
  <c r="X27" i="11"/>
  <c r="X14" i="11"/>
  <c r="X44" i="11"/>
  <c r="X34" i="11"/>
  <c r="U40" i="11"/>
  <c r="U39" i="11" s="1"/>
  <c r="U38" i="11" s="1"/>
  <c r="U37" i="11" s="1"/>
  <c r="U36" i="11" s="1"/>
  <c r="U35" i="11" s="1"/>
  <c r="U34" i="11" s="1"/>
  <c r="X45" i="11"/>
  <c r="V50" i="10"/>
  <c r="V152" i="10"/>
  <c r="V181" i="10"/>
  <c r="V178" i="10"/>
  <c r="S174" i="10"/>
  <c r="V34" i="10"/>
  <c r="V64" i="10"/>
  <c r="Q40" i="10"/>
  <c r="U40" i="10" s="1"/>
  <c r="V33" i="10"/>
  <c r="Q186" i="10"/>
  <c r="S186" i="10" s="1"/>
  <c r="V169" i="10"/>
  <c r="V21" i="10"/>
  <c r="Q122" i="10"/>
  <c r="S122" i="10" s="1"/>
  <c r="V74" i="10"/>
  <c r="V145" i="10"/>
  <c r="V165" i="10"/>
  <c r="V37" i="10"/>
  <c r="V94" i="10"/>
  <c r="V22" i="10"/>
  <c r="V176" i="10"/>
  <c r="V26" i="10"/>
  <c r="V62" i="10"/>
  <c r="V59" i="10"/>
  <c r="V147" i="10"/>
  <c r="V113" i="10"/>
  <c r="V18" i="10"/>
  <c r="V53" i="10"/>
  <c r="V31" i="10"/>
  <c r="V20" i="10"/>
  <c r="V161" i="10"/>
  <c r="V71" i="10"/>
  <c r="V24" i="10"/>
  <c r="U67" i="9"/>
  <c r="U66" i="9" s="1"/>
  <c r="U65" i="9" s="1"/>
  <c r="U64" i="9" s="1"/>
  <c r="U63" i="9" s="1"/>
  <c r="U62" i="9" s="1"/>
  <c r="X34" i="9"/>
  <c r="V20" i="9"/>
  <c r="X20" i="9" s="1"/>
  <c r="X32" i="9"/>
  <c r="X31" i="9"/>
  <c r="I38" i="9"/>
  <c r="X62" i="9"/>
  <c r="U59" i="9"/>
  <c r="U58" i="9" s="1"/>
  <c r="U57" i="9" s="1"/>
  <c r="U56" i="9" s="1"/>
  <c r="U55" i="9" s="1"/>
  <c r="U54" i="9" s="1"/>
  <c r="U53" i="9" s="1"/>
  <c r="Q64" i="8"/>
  <c r="S64" i="8" s="1"/>
  <c r="V183" i="8"/>
  <c r="V94" i="8"/>
  <c r="V60" i="8"/>
  <c r="V177" i="8"/>
  <c r="V181" i="8"/>
  <c r="V68" i="8"/>
  <c r="V136" i="8"/>
  <c r="V180" i="8"/>
  <c r="V82" i="8"/>
  <c r="V161" i="8"/>
  <c r="V197" i="8"/>
  <c r="V132" i="8"/>
  <c r="V174" i="8"/>
  <c r="V152" i="8"/>
  <c r="V25" i="8"/>
  <c r="V198" i="8"/>
  <c r="V24" i="8"/>
  <c r="V176" i="8"/>
  <c r="V179" i="8"/>
  <c r="S82" i="8"/>
  <c r="S84" i="8"/>
  <c r="V195" i="8"/>
  <c r="V144" i="8"/>
  <c r="V201" i="8"/>
  <c r="V114" i="8"/>
  <c r="Q206" i="8"/>
  <c r="V102" i="8"/>
  <c r="V178" i="8"/>
  <c r="V53" i="8"/>
  <c r="V163" i="8"/>
  <c r="V34" i="8"/>
  <c r="V62" i="8"/>
  <c r="V126" i="8"/>
  <c r="V93" i="8"/>
  <c r="V45" i="8"/>
  <c r="V143" i="8"/>
  <c r="V23" i="8"/>
  <c r="V47" i="8"/>
  <c r="V196" i="8"/>
  <c r="V22" i="8"/>
  <c r="V131" i="8"/>
  <c r="V133" i="8"/>
  <c r="V113" i="8"/>
  <c r="V20" i="8"/>
  <c r="V17" i="8"/>
  <c r="V160" i="8"/>
  <c r="V19" i="8"/>
  <c r="V125" i="8"/>
  <c r="V96" i="8"/>
  <c r="V100" i="8"/>
  <c r="V200" i="8"/>
  <c r="V110" i="8"/>
  <c r="Q27" i="8"/>
  <c r="S27" i="8" s="1"/>
  <c r="V92" i="8"/>
  <c r="Q19" i="26"/>
  <c r="U19" i="26" s="1"/>
  <c r="U18" i="26" s="1"/>
  <c r="U17" i="26" s="1"/>
  <c r="U16" i="26" s="1"/>
  <c r="U15" i="26" s="1"/>
  <c r="U14" i="26" s="1"/>
  <c r="O78" i="25"/>
  <c r="V151" i="25"/>
  <c r="V127" i="25"/>
  <c r="V132" i="25"/>
  <c r="X37" i="26"/>
  <c r="V95" i="25"/>
  <c r="V168" i="25"/>
  <c r="V34" i="25"/>
  <c r="O188" i="25"/>
  <c r="O38" i="24"/>
  <c r="X82" i="24"/>
  <c r="V184" i="25"/>
  <c r="V170" i="23"/>
  <c r="V21" i="25"/>
  <c r="V206" i="23"/>
  <c r="V148" i="23"/>
  <c r="S38" i="24"/>
  <c r="V38" i="24" s="1"/>
  <c r="V168" i="23"/>
  <c r="O60" i="23"/>
  <c r="V128" i="23"/>
  <c r="V204" i="23"/>
  <c r="S55" i="23"/>
  <c r="Q59" i="23"/>
  <c r="U59" i="23" s="1"/>
  <c r="K89" i="24"/>
  <c r="O28" i="23"/>
  <c r="S140" i="23"/>
  <c r="Q156" i="23"/>
  <c r="U156" i="23" s="1"/>
  <c r="V60" i="10"/>
  <c r="Q76" i="10"/>
  <c r="X44" i="9"/>
  <c r="Q42" i="12"/>
  <c r="S42" i="12" s="1"/>
  <c r="S39" i="12"/>
  <c r="V162" i="10"/>
  <c r="V143" i="10"/>
  <c r="Q69" i="11"/>
  <c r="V167" i="10"/>
  <c r="Q171" i="10"/>
  <c r="Q41" i="8"/>
  <c r="S30" i="8"/>
  <c r="O188" i="10"/>
  <c r="V142" i="10"/>
  <c r="V46" i="8"/>
  <c r="Q104" i="8"/>
  <c r="U104" i="8" s="1"/>
  <c r="Q55" i="25"/>
  <c r="O74" i="23"/>
  <c r="Q22" i="14"/>
  <c r="Q28" i="29"/>
  <c r="V18" i="27"/>
  <c r="Q22" i="30"/>
  <c r="Q28" i="25"/>
  <c r="V17" i="25"/>
  <c r="S17" i="25"/>
  <c r="V92" i="25"/>
  <c r="V115" i="25"/>
  <c r="S87" i="24"/>
  <c r="W87" i="24" s="1"/>
  <c r="Q171" i="25"/>
  <c r="S157" i="25"/>
  <c r="U85" i="24"/>
  <c r="U84" i="24" s="1"/>
  <c r="U83" i="24" s="1"/>
  <c r="U82" i="24" s="1"/>
  <c r="U81" i="24" s="1"/>
  <c r="U80" i="24" s="1"/>
  <c r="U79" i="24" s="1"/>
  <c r="V129" i="25"/>
  <c r="V91" i="23"/>
  <c r="S91" i="23"/>
  <c r="Q93" i="23"/>
  <c r="X58" i="24"/>
  <c r="V202" i="23"/>
  <c r="O177" i="23"/>
  <c r="V213" i="23"/>
  <c r="V140" i="23"/>
  <c r="V38" i="23"/>
  <c r="V64" i="23"/>
  <c r="V148" i="10"/>
  <c r="O38" i="9"/>
  <c r="M38" i="9" s="1"/>
  <c r="V70" i="10"/>
  <c r="V163" i="10"/>
  <c r="S69" i="11"/>
  <c r="W69" i="11" s="1"/>
  <c r="V97" i="8"/>
  <c r="V124" i="8"/>
  <c r="V142" i="8"/>
  <c r="Q20" i="28"/>
  <c r="U20" i="28" s="1"/>
  <c r="U19" i="28" s="1"/>
  <c r="U18" i="28" s="1"/>
  <c r="U17" i="28" s="1"/>
  <c r="U16" i="28" s="1"/>
  <c r="U15" i="28" s="1"/>
  <c r="Q45" i="29"/>
  <c r="O71" i="26"/>
  <c r="E71" i="26"/>
  <c r="V134" i="25"/>
  <c r="X15" i="30"/>
  <c r="V88" i="25"/>
  <c r="V147" i="25"/>
  <c r="V110" i="25"/>
  <c r="V120" i="25"/>
  <c r="V126" i="25"/>
  <c r="V164" i="25"/>
  <c r="V152" i="23"/>
  <c r="V200" i="23"/>
  <c r="Q215" i="23"/>
  <c r="V194" i="23"/>
  <c r="V173" i="23"/>
  <c r="V82" i="23"/>
  <c r="O42" i="23"/>
  <c r="V151" i="23"/>
  <c r="V55" i="23"/>
  <c r="O157" i="23"/>
  <c r="X17" i="11"/>
  <c r="V72" i="10"/>
  <c r="V39" i="12"/>
  <c r="Q22" i="13"/>
  <c r="U19" i="11"/>
  <c r="U18" i="11" s="1"/>
  <c r="U17" i="11" s="1"/>
  <c r="U16" i="11" s="1"/>
  <c r="U15" i="11" s="1"/>
  <c r="U14" i="11" s="1"/>
  <c r="Q29" i="11"/>
  <c r="U29" i="11" s="1"/>
  <c r="V52" i="10"/>
  <c r="X43" i="11"/>
  <c r="V160" i="10"/>
  <c r="V166" i="10"/>
  <c r="X33" i="9"/>
  <c r="X65" i="9"/>
  <c r="V164" i="10"/>
  <c r="X35" i="9"/>
  <c r="V55" i="8"/>
  <c r="V91" i="8"/>
  <c r="Q147" i="8"/>
  <c r="Q40" i="29"/>
  <c r="Q154" i="10"/>
  <c r="Q167" i="8"/>
  <c r="S150" i="8"/>
  <c r="Q22" i="29"/>
  <c r="V72" i="25"/>
  <c r="V157" i="25"/>
  <c r="V32" i="25"/>
  <c r="V36" i="25"/>
  <c r="V191" i="23"/>
  <c r="V181" i="23"/>
  <c r="V58" i="25"/>
  <c r="V150" i="23"/>
  <c r="V189" i="23"/>
  <c r="Q84" i="23"/>
  <c r="U84" i="23" s="1"/>
  <c r="S76" i="23"/>
  <c r="V19" i="14"/>
  <c r="V39" i="23"/>
  <c r="X49" i="11"/>
  <c r="Q55" i="10"/>
  <c r="S26" i="12"/>
  <c r="U26" i="12"/>
  <c r="K89" i="9"/>
  <c r="Q28" i="10"/>
  <c r="V73" i="10"/>
  <c r="Q76" i="9"/>
  <c r="U76" i="9" s="1"/>
  <c r="U75" i="9" s="1"/>
  <c r="U74" i="9" s="1"/>
  <c r="U73" i="9" s="1"/>
  <c r="U72" i="9" s="1"/>
  <c r="U71" i="9" s="1"/>
  <c r="U70" i="9" s="1"/>
  <c r="V37" i="8"/>
  <c r="E89" i="9"/>
  <c r="S36" i="27"/>
  <c r="U36" i="27"/>
  <c r="Q154" i="25"/>
  <c r="S140" i="25"/>
  <c r="S17" i="23"/>
  <c r="Q27" i="23"/>
  <c r="U27" i="23" s="1"/>
  <c r="V17" i="23"/>
  <c r="S22" i="28"/>
  <c r="V37" i="29"/>
  <c r="V26" i="29"/>
  <c r="O47" i="29"/>
  <c r="S125" i="25"/>
  <c r="Q137" i="25"/>
  <c r="Q122" i="25"/>
  <c r="S105" i="25"/>
  <c r="V111" i="25"/>
  <c r="S69" i="25"/>
  <c r="Q76" i="25"/>
  <c r="V69" i="25"/>
  <c r="V109" i="25"/>
  <c r="V119" i="25"/>
  <c r="V180" i="25"/>
  <c r="V161" i="25"/>
  <c r="V94" i="25"/>
  <c r="Q40" i="25"/>
  <c r="S179" i="23"/>
  <c r="Q196" i="23"/>
  <c r="V187" i="23"/>
  <c r="O89" i="24"/>
  <c r="V165" i="23"/>
  <c r="S43" i="14"/>
  <c r="Q46" i="14"/>
  <c r="V43" i="14"/>
  <c r="V169" i="23"/>
  <c r="V146" i="23"/>
  <c r="V120" i="23"/>
  <c r="V76" i="23"/>
  <c r="X48" i="11"/>
  <c r="V150" i="10"/>
  <c r="V147" i="23"/>
  <c r="Q75" i="8"/>
  <c r="S67" i="8"/>
  <c r="X66" i="9"/>
  <c r="Q38" i="9"/>
  <c r="U38" i="9" s="1"/>
  <c r="V69" i="8"/>
  <c r="V99" i="8"/>
  <c r="V150" i="8"/>
  <c r="W40" i="26"/>
  <c r="V38" i="29"/>
  <c r="X56" i="26"/>
  <c r="Q20" i="27"/>
  <c r="S20" i="27" s="1"/>
  <c r="S17" i="27"/>
  <c r="X17" i="30"/>
  <c r="S69" i="26"/>
  <c r="S71" i="26" s="1"/>
  <c r="W71" i="26" s="1"/>
  <c r="V128" i="25"/>
  <c r="V140" i="25"/>
  <c r="X35" i="26"/>
  <c r="S174" i="25"/>
  <c r="Q186" i="25"/>
  <c r="V105" i="25"/>
  <c r="V114" i="25"/>
  <c r="X39" i="26"/>
  <c r="V117" i="25"/>
  <c r="Q97" i="25"/>
  <c r="S84" i="25"/>
  <c r="U26" i="27"/>
  <c r="Q66" i="25"/>
  <c r="E89" i="24"/>
  <c r="V210" i="23"/>
  <c r="W20" i="24"/>
  <c r="V166" i="23"/>
  <c r="V149" i="25"/>
  <c r="V25" i="25"/>
  <c r="V162" i="23"/>
  <c r="V208" i="23"/>
  <c r="Q40" i="14"/>
  <c r="V106" i="23"/>
  <c r="Q73" i="23"/>
  <c r="O85" i="23"/>
  <c r="V126" i="23"/>
  <c r="V36" i="23"/>
  <c r="X38" i="11"/>
  <c r="M29" i="11"/>
  <c r="X18" i="11"/>
  <c r="V58" i="10"/>
  <c r="Q137" i="23"/>
  <c r="U137" i="23" s="1"/>
  <c r="S116" i="23"/>
  <c r="V142" i="23"/>
  <c r="X17" i="15"/>
  <c r="X39" i="11"/>
  <c r="W36" i="9"/>
  <c r="X36" i="9" s="1"/>
  <c r="V30" i="8"/>
  <c r="Q50" i="8"/>
  <c r="S44" i="8"/>
  <c r="V33" i="8"/>
  <c r="Q34" i="29"/>
  <c r="V179" i="25"/>
  <c r="V93" i="25"/>
  <c r="X53" i="26"/>
  <c r="X57" i="26"/>
  <c r="X84" i="24"/>
  <c r="X83" i="24"/>
  <c r="X15" i="24"/>
  <c r="V172" i="23"/>
  <c r="X16" i="24"/>
  <c r="Q176" i="23"/>
  <c r="O114" i="23"/>
  <c r="Q34" i="14"/>
  <c r="X46" i="11"/>
  <c r="Q66" i="10"/>
  <c r="O138" i="23"/>
  <c r="X47" i="11"/>
  <c r="X59" i="9"/>
  <c r="O87" i="9"/>
  <c r="M87" i="9" s="1"/>
  <c r="X64" i="9"/>
  <c r="X63" i="9"/>
  <c r="S84" i="10"/>
  <c r="Q97" i="10"/>
  <c r="X28" i="9"/>
  <c r="V108" i="8"/>
  <c r="Q22" i="28" l="1"/>
  <c r="U20" i="27"/>
  <c r="U47" i="27"/>
  <c r="Q49" i="27"/>
  <c r="Q29" i="26"/>
  <c r="V87" i="24"/>
  <c r="X20" i="24"/>
  <c r="U113" i="23"/>
  <c r="S113" i="23"/>
  <c r="Q42" i="23"/>
  <c r="O217" i="23"/>
  <c r="U41" i="23"/>
  <c r="O86" i="23"/>
  <c r="O87" i="23" s="1"/>
  <c r="X29" i="11"/>
  <c r="S71" i="11"/>
  <c r="V87" i="9"/>
  <c r="I89" i="9"/>
  <c r="U187" i="8"/>
  <c r="U27" i="8"/>
  <c r="S40" i="10"/>
  <c r="U122" i="10"/>
  <c r="U186" i="10"/>
  <c r="Q187" i="10"/>
  <c r="S89" i="9"/>
  <c r="V89" i="9" s="1"/>
  <c r="W38" i="9"/>
  <c r="X38" i="9" s="1"/>
  <c r="S28" i="14"/>
  <c r="U28" i="14"/>
  <c r="U47" i="12"/>
  <c r="U36" i="12"/>
  <c r="Q49" i="12"/>
  <c r="U20" i="12"/>
  <c r="U42" i="12"/>
  <c r="U206" i="8"/>
  <c r="U64" i="8"/>
  <c r="S206" i="8"/>
  <c r="S128" i="8"/>
  <c r="U128" i="8"/>
  <c r="O208" i="8"/>
  <c r="U45" i="29"/>
  <c r="S45" i="29"/>
  <c r="S97" i="10"/>
  <c r="U97" i="10"/>
  <c r="U40" i="14"/>
  <c r="S40" i="14"/>
  <c r="Q77" i="25"/>
  <c r="U76" i="25"/>
  <c r="S76" i="25"/>
  <c r="Q22" i="15"/>
  <c r="S147" i="8"/>
  <c r="U147" i="8"/>
  <c r="Q38" i="24"/>
  <c r="Q94" i="23"/>
  <c r="S93" i="23"/>
  <c r="U93" i="23"/>
  <c r="Q155" i="25"/>
  <c r="U154" i="25"/>
  <c r="S154" i="25"/>
  <c r="U40" i="29"/>
  <c r="S40" i="29"/>
  <c r="S50" i="8"/>
  <c r="U50" i="8"/>
  <c r="Q98" i="25"/>
  <c r="U97" i="25"/>
  <c r="S97" i="25"/>
  <c r="S75" i="8"/>
  <c r="U75" i="8"/>
  <c r="Q172" i="25"/>
  <c r="U171" i="25"/>
  <c r="S171" i="25"/>
  <c r="Q29" i="25"/>
  <c r="S28" i="25"/>
  <c r="U28" i="25"/>
  <c r="U55" i="25"/>
  <c r="Q56" i="25"/>
  <c r="S55" i="25"/>
  <c r="S41" i="8"/>
  <c r="U41" i="8"/>
  <c r="S89" i="24"/>
  <c r="W89" i="24" s="1"/>
  <c r="W38" i="24"/>
  <c r="V69" i="11"/>
  <c r="X69" i="11" s="1"/>
  <c r="U171" i="10"/>
  <c r="S171" i="10"/>
  <c r="S176" i="23"/>
  <c r="Q177" i="23"/>
  <c r="U34" i="29"/>
  <c r="S34" i="29"/>
  <c r="Q67" i="25"/>
  <c r="U66" i="25"/>
  <c r="S66" i="25"/>
  <c r="U46" i="14"/>
  <c r="S46" i="14"/>
  <c r="S167" i="8"/>
  <c r="U167" i="8"/>
  <c r="O89" i="9"/>
  <c r="M89" i="9" s="1"/>
  <c r="U176" i="23"/>
  <c r="Q69" i="26"/>
  <c r="Q71" i="26" s="1"/>
  <c r="S104" i="8"/>
  <c r="Q71" i="11"/>
  <c r="U71" i="11" s="1"/>
  <c r="O71" i="11"/>
  <c r="M71" i="11" s="1"/>
  <c r="U66" i="10"/>
  <c r="S66" i="10"/>
  <c r="Q87" i="24"/>
  <c r="Q87" i="9"/>
  <c r="U87" i="9" s="1"/>
  <c r="Q197" i="23"/>
  <c r="S196" i="23"/>
  <c r="U196" i="23"/>
  <c r="U122" i="25"/>
  <c r="Q123" i="25"/>
  <c r="S122" i="25"/>
  <c r="Q28" i="23"/>
  <c r="S27" i="23"/>
  <c r="U55" i="10"/>
  <c r="S55" i="10"/>
  <c r="Q85" i="23"/>
  <c r="S84" i="23"/>
  <c r="U154" i="10"/>
  <c r="S154" i="10"/>
  <c r="S215" i="23"/>
  <c r="Q216" i="23"/>
  <c r="U215" i="23"/>
  <c r="V71" i="26"/>
  <c r="U22" i="14"/>
  <c r="S22" i="14"/>
  <c r="Q187" i="25"/>
  <c r="U186" i="25"/>
  <c r="S186" i="25"/>
  <c r="Q138" i="23"/>
  <c r="S137" i="23"/>
  <c r="Q74" i="23"/>
  <c r="S73" i="23"/>
  <c r="Q138" i="25"/>
  <c r="U137" i="25"/>
  <c r="S137" i="25"/>
  <c r="U28" i="10"/>
  <c r="S28" i="10"/>
  <c r="U34" i="14"/>
  <c r="S34" i="14"/>
  <c r="Q41" i="25"/>
  <c r="U40" i="25"/>
  <c r="S40" i="25"/>
  <c r="V69" i="26"/>
  <c r="U22" i="29"/>
  <c r="S22" i="29"/>
  <c r="U28" i="29"/>
  <c r="S28" i="29"/>
  <c r="U73" i="23"/>
  <c r="X87" i="9"/>
  <c r="Q60" i="23"/>
  <c r="S59" i="23"/>
  <c r="W69" i="26"/>
  <c r="O77" i="8"/>
  <c r="U69" i="11"/>
  <c r="U76" i="10"/>
  <c r="S76" i="10"/>
  <c r="Q157" i="23"/>
  <c r="S156" i="23"/>
  <c r="Q47" i="29" l="1"/>
  <c r="Q188" i="25"/>
  <c r="Q78" i="25"/>
  <c r="S78" i="25" s="1"/>
  <c r="Q89" i="24"/>
  <c r="V89" i="24"/>
  <c r="Q86" i="23"/>
  <c r="Q87" i="23" s="1"/>
  <c r="V71" i="11"/>
  <c r="W71" i="11"/>
  <c r="Q89" i="9"/>
  <c r="U89" i="9" s="1"/>
  <c r="W89" i="9"/>
  <c r="X89" i="9" s="1"/>
  <c r="Q48" i="14"/>
  <c r="Q188" i="10"/>
  <c r="S188" i="10" s="1"/>
  <c r="Q208" i="8"/>
  <c r="S208" i="8" s="1"/>
  <c r="Q78" i="10"/>
  <c r="S78" i="10" s="1"/>
  <c r="Q217" i="23"/>
  <c r="Q77" i="8"/>
  <c r="S188" i="25" l="1"/>
  <c r="S86" i="23"/>
  <c r="X71" i="11"/>
  <c r="S217" i="23"/>
  <c r="S77" i="8"/>
  <c r="C6" i="38" l="1"/>
  <c r="K6" i="38" s="1"/>
  <c r="J6" i="38"/>
  <c r="L6" i="38"/>
  <c r="L5" i="38"/>
  <c r="C5" i="38"/>
  <c r="K5" i="38" s="1"/>
  <c r="J5" i="38"/>
  <c r="K7" i="38" l="1"/>
  <c r="D7" i="38"/>
  <c r="J7" i="38"/>
  <c r="L7" i="38"/>
  <c r="C7" i="38"/>
  <c r="B7" i="38"/>
  <c r="L9" i="3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Wiseman, Sara</author>
  </authors>
  <commentList>
    <comment ref="A152" authorId="0" shapeId="0" xr:uid="{5A2C234F-7643-499D-8F57-D4C2F6DEBF2C}">
      <text>
        <r>
          <rPr>
            <b/>
            <sz val="9"/>
            <color indexed="81"/>
            <rFont val="Tahoma"/>
            <family val="2"/>
          </rPr>
          <t>Wiseman, Sara:</t>
        </r>
        <r>
          <rPr>
            <sz val="9"/>
            <color indexed="81"/>
            <rFont val="Tahoma"/>
            <family val="2"/>
          </rPr>
          <t xml:space="preserve">
PowerPlant adjustment to salvage or cost of removal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Wiseman, Sara</author>
  </authors>
  <commentList>
    <comment ref="A152" authorId="0" shapeId="0" xr:uid="{C16CB159-4B42-49F3-972B-A6F0FE8C9194}">
      <text>
        <r>
          <rPr>
            <b/>
            <sz val="9"/>
            <color indexed="81"/>
            <rFont val="Tahoma"/>
            <family val="2"/>
          </rPr>
          <t>Wiseman, Sara:</t>
        </r>
        <r>
          <rPr>
            <sz val="9"/>
            <color indexed="81"/>
            <rFont val="Tahoma"/>
            <family val="2"/>
          </rPr>
          <t xml:space="preserve">
PowerPlant adjustment to salvage or cost of removal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<sst xmlns="http://schemas.openxmlformats.org/spreadsheetml/2006/main" count="4969" uniqueCount="890">
  <si>
    <t>Kentucky Utilities Company-Financial</t>
  </si>
  <si>
    <t>Q1 2024</t>
  </si>
  <si>
    <t>Q1</t>
  </si>
  <si>
    <t>Q2 2024</t>
  </si>
  <si>
    <t>Q2</t>
  </si>
  <si>
    <t>YTD June 2024</t>
  </si>
  <si>
    <t>YTD June</t>
  </si>
  <si>
    <t>Q3 2024</t>
  </si>
  <si>
    <t>Q3</t>
  </si>
  <si>
    <t>YTD Sept 2024</t>
  </si>
  <si>
    <t>YTD Sept</t>
  </si>
  <si>
    <t>Q4 2024</t>
  </si>
  <si>
    <t>Q4</t>
  </si>
  <si>
    <t>YTD Dec 2024</t>
  </si>
  <si>
    <t>YTD Dec</t>
  </si>
  <si>
    <t>Description</t>
  </si>
  <si>
    <t>Pre 7/1/17 Rates</t>
  </si>
  <si>
    <t>Rates After 7/1/2017- Before 5/1/2019</t>
  </si>
  <si>
    <t>Rates After 5/1/2019 before 7/1/2021</t>
  </si>
  <si>
    <t>Rates After 7/1/2021</t>
  </si>
  <si>
    <t>Blended Rates - After 6/1/2022</t>
  </si>
  <si>
    <t>Blended Rates - After 1/1/2023</t>
  </si>
  <si>
    <t>Blended Rates - After 1/1/2024</t>
  </si>
  <si>
    <t>Expense Account</t>
  </si>
  <si>
    <t>Depreciation_base per PP RPT 8001B</t>
  </si>
  <si>
    <t>Calculated depr exp. per the 2023 depr variance file</t>
  </si>
  <si>
    <t xml:space="preserve">Calculated depr exp </t>
  </si>
  <si>
    <t>Depr Exp</t>
  </si>
  <si>
    <t>Depr exp variance</t>
  </si>
  <si>
    <t>KU-131020-EWB 1 Land</t>
  </si>
  <si>
    <t>KU-131020-EWB 3 Land</t>
  </si>
  <si>
    <t>KU-131020-EWB 3 Land ECR 2011</t>
  </si>
  <si>
    <t>KU-131020-EWB 3 Land ECR2016-161073</t>
  </si>
  <si>
    <t>KU-131020-EWB 3 Land ECR2016-163777</t>
  </si>
  <si>
    <t>KU-131020-GH 1 Land</t>
  </si>
  <si>
    <t>KU-131020-GH 4 Land ECR 2009</t>
  </si>
  <si>
    <t>KU-131020-GH 4 Land ECR 2016</t>
  </si>
  <si>
    <t>KU-131020-GR 1&amp;2 Land</t>
  </si>
  <si>
    <t>KU-131020-PI 1&amp;2 Land</t>
  </si>
  <si>
    <t>KU-131020-PI 3 Land</t>
  </si>
  <si>
    <t>KU-131020-TC 2 Land</t>
  </si>
  <si>
    <t>KU-131020-TC 2 Land ECR 2009</t>
  </si>
  <si>
    <t>KU-131020-TC 2 Land ECR 2009-160933</t>
  </si>
  <si>
    <t>KU-131020-TC 2 Land ECR 2009-163985</t>
  </si>
  <si>
    <t>KU-131020-TC 2 Land ECR 2009-168856</t>
  </si>
  <si>
    <t>KU-131020-TY 3 Land</t>
  </si>
  <si>
    <t>KU-131100-EWB 1 Structures and Imp</t>
  </si>
  <si>
    <t>KU-131100-EWB 2 Structures and Imp</t>
  </si>
  <si>
    <t>KU-131100-EWB 3 Struc</t>
  </si>
  <si>
    <t>KU-131100-EWB 3 Struc ECR 2009</t>
  </si>
  <si>
    <t>KU-131100-EWB 3 Struc ECR 2011</t>
  </si>
  <si>
    <t>KU-131100-EWB3 FGD Struc</t>
  </si>
  <si>
    <t>KU-131100-GH 1 Struc</t>
  </si>
  <si>
    <t>KU-131100-GH 1SC Structures and Im</t>
  </si>
  <si>
    <t>KU-131100-GH 2 Structures and Impr</t>
  </si>
  <si>
    <t>KU-131100-GH 3 Struc</t>
  </si>
  <si>
    <t>KU-131100-GH 3 Struc ECR 2011</t>
  </si>
  <si>
    <t>KU-131100-GH 4 Struc</t>
  </si>
  <si>
    <t>KU-131100-GH 4 Struc ECR 2009</t>
  </si>
  <si>
    <t>KU-131100-GH2 FGD Structures and I</t>
  </si>
  <si>
    <t>KU-131100-GH3 FGD Structures and I</t>
  </si>
  <si>
    <t>KU-131100-GH4 FGD Structures and I</t>
  </si>
  <si>
    <t>KU-131100-GH4 Struc ECR 2016-152379</t>
  </si>
  <si>
    <t>KU-131100-GR 1-2 Structures and Im</t>
  </si>
  <si>
    <t>KU-131100-GR 3 Structures and Impr</t>
  </si>
  <si>
    <t>KU-131100-GR 4 Structures and Impr</t>
  </si>
  <si>
    <t>KU-131100-PI 3 Structures and Impr</t>
  </si>
  <si>
    <t>KU-131100-SL Structures and Improv</t>
  </si>
  <si>
    <t>KU-131100-TC 2 FGD Struc &amp; Improv</t>
  </si>
  <si>
    <t>KU-131100-TC Training Center Struc</t>
  </si>
  <si>
    <t>KU-131100-TC2 Struc ECR 2009-151120</t>
  </si>
  <si>
    <t>KU-131100-TC2 Struc ECR 2009-151121</t>
  </si>
  <si>
    <t>KU-131100-TC2 Struc ECR 2009-151122</t>
  </si>
  <si>
    <t>KU-131100-TC2 Struct</t>
  </si>
  <si>
    <t>KU-131100-TC2 Struct ECR 2009</t>
  </si>
  <si>
    <t>KU-131100-TC2 Struct ECR 2009 P33</t>
  </si>
  <si>
    <t>KU-131100-TY 1&amp;2 Structures and Im</t>
  </si>
  <si>
    <t>KU-131100-TY 3 Structures and Impr</t>
  </si>
  <si>
    <t>KU-131200-EWB 1 Boil</t>
  </si>
  <si>
    <t>KU-131200-EWB 1 Boil - Ash Pond</t>
  </si>
  <si>
    <t>KU-131200-EWB 2 Boil</t>
  </si>
  <si>
    <t>KU-131200-EWB 3 Boil</t>
  </si>
  <si>
    <t>KU-131200-EWB 3 Boil Ash Pond</t>
  </si>
  <si>
    <t>KU-131200-EWB 3 Boil ECR 2009</t>
  </si>
  <si>
    <t>KU-131200-EWB 3 Boil ECR 2011</t>
  </si>
  <si>
    <t>KU-131200-EWB 3 Boil ECR2011-135102</t>
  </si>
  <si>
    <t>KU-131200-EWB 3 Boil ECR2016-152377</t>
  </si>
  <si>
    <t>KU-131200-EWB 3 Boil ECR2016-152898</t>
  </si>
  <si>
    <t>KU-131200-EWB3 FGD Boil</t>
  </si>
  <si>
    <t>KU-131200-GH 1 Boil</t>
  </si>
  <si>
    <t>KU-131200-GH 1 Boil - Ash Pond</t>
  </si>
  <si>
    <t>KU-131200-GH 1 Boil ECR 2011</t>
  </si>
  <si>
    <t>KU-131200-GH 1 Boil ECR 2020-164587</t>
  </si>
  <si>
    <t>KU-131200-GH 1 SC Boil - Ash Pond</t>
  </si>
  <si>
    <t>KU-131200-GH 1SC Boil</t>
  </si>
  <si>
    <t>KU-131200-GH 1SC Boil ECR 2016</t>
  </si>
  <si>
    <t>KU-131200-GH 2 Boil</t>
  </si>
  <si>
    <t>KU-131200-GH 2 Boil ECR 2011</t>
  </si>
  <si>
    <t>KU-131200-GH 2 Boil ECR 2020-164588</t>
  </si>
  <si>
    <t>KU-131200-GH 2 SC Boil - Ash Pond</t>
  </si>
  <si>
    <t>KU-131200-GH 2SC Boil</t>
  </si>
  <si>
    <t>KU-131200-GH 2SC Boil ECR 2016</t>
  </si>
  <si>
    <t>KU-131200-GH 3 Boil</t>
  </si>
  <si>
    <t>KU-131200-GH 3 Boil ECR 2011</t>
  </si>
  <si>
    <t>KU-131200-GH 3 Boil ECR 2011-135282</t>
  </si>
  <si>
    <t>KU-131200-GH 3 Boil ECR 2020-164589</t>
  </si>
  <si>
    <t>KU-131200-GH 4 Boil</t>
  </si>
  <si>
    <t>KU-131200-GH 4 Boil - Ash Pond</t>
  </si>
  <si>
    <t>KU-131200-GH 4 Boil ECR 2009</t>
  </si>
  <si>
    <t>KU-131200-GH 4 Boil ECR 2011</t>
  </si>
  <si>
    <t>KU-131200-GH 4 Boil ECR 2016</t>
  </si>
  <si>
    <t>KU-131200-GH 4 Boil ECR 2016-152379</t>
  </si>
  <si>
    <t>KU-131200-GH 4 Boil ECR 2016-152899</t>
  </si>
  <si>
    <t>KU-131200-GH 4 Boil ECR 2020-162229</t>
  </si>
  <si>
    <t>KU-131200-GH 4 Boil ECR 2020-164586</t>
  </si>
  <si>
    <t>KU-131200-GH 4 Boil ECR 2020-164590</t>
  </si>
  <si>
    <t>KU-131200-GH3 FGD Boil</t>
  </si>
  <si>
    <t>KU-131200-GH3 FGD Boil ECR 2016</t>
  </si>
  <si>
    <t>KU-131200-GH4 FGD Boil</t>
  </si>
  <si>
    <t>KU-131200-GH4 FGD Boil ECR 2016</t>
  </si>
  <si>
    <t>KU-131200-GR 1-2 Boiler Plant Equi</t>
  </si>
  <si>
    <t>KU-131200-GR 3 Boil</t>
  </si>
  <si>
    <t>KU-131200-GR 3 Boil - Ash Pond</t>
  </si>
  <si>
    <t>KU-131200-GR 4 Boil</t>
  </si>
  <si>
    <t>KU-131200-PI 3 Boil - Ash Pond</t>
  </si>
  <si>
    <t>KU-131200-PI 3 Boiler Plant Equipm</t>
  </si>
  <si>
    <t>KU-131200-TC 2 Boil</t>
  </si>
  <si>
    <t>KU-131200-TC 2 Boil - Ash Pond</t>
  </si>
  <si>
    <t>KU-131200-TC 2 Boil - Ash Pond Gyps</t>
  </si>
  <si>
    <t>KU-131200-TC 2 Boil ECR 2009</t>
  </si>
  <si>
    <t>KU-131200-TC 2 Boil ECR 2009-Ash Po</t>
  </si>
  <si>
    <t>KU-131200-TC 2 Boil ECR 2009 P32</t>
  </si>
  <si>
    <t>KU-131200-TC 2 Boil ECR 2009 P33</t>
  </si>
  <si>
    <t>KU-131200-TC 2 Boil ECR 2016</t>
  </si>
  <si>
    <t>KU-131200-TC 2 Boil ECR 2020-152968</t>
  </si>
  <si>
    <t>KU-131200-TC2 Boil ECR2009-151122</t>
  </si>
  <si>
    <t>KU-131200-TC2 Boil ECR2009-151123</t>
  </si>
  <si>
    <t>KU-131200-TC2 Boil ECR2009-159091</t>
  </si>
  <si>
    <t>KU-131200-TC2 Boil ECR2009-159093KU</t>
  </si>
  <si>
    <t>KU-131200-TC2 FGD Boil</t>
  </si>
  <si>
    <t>KU-131200-TY 1&amp;2 Boiler Plant Equi</t>
  </si>
  <si>
    <t>KU-131200-TY 3 Boil</t>
  </si>
  <si>
    <t>KU-131200-TY 3 Boil - Ash Pond</t>
  </si>
  <si>
    <t>KU-131400-EWB 1 Turbogenerator Uni</t>
  </si>
  <si>
    <t>KU-131400-EWB 2 Turbogenerator Uni</t>
  </si>
  <si>
    <t>KU-131400-EWB 3 Turbogenerator Uni</t>
  </si>
  <si>
    <t>KU-131400-GH 1 Turbogenerator Unit</t>
  </si>
  <si>
    <t>KU-131400-GH 2 Turbogenerator Unit</t>
  </si>
  <si>
    <t>KU-131400-GH 3 Turbogenerator Unit</t>
  </si>
  <si>
    <t>KU-131400-GH 4 Turbogenerator Unit</t>
  </si>
  <si>
    <t>KU-131400-GR 3 Turbogenerator Unit</t>
  </si>
  <si>
    <t>KU-131400-GR 4 Turbogenerator Unit</t>
  </si>
  <si>
    <t>KU-131400-TC 2 Turbogenerator Unit</t>
  </si>
  <si>
    <t>KU-131400-TY 1&amp;2 Turbogenerator Un</t>
  </si>
  <si>
    <t>KU-131400-TY 3 Turbogenerator Unit</t>
  </si>
  <si>
    <t>KU-131401-AROP TY 3 Turbogenerator</t>
  </si>
  <si>
    <t>KU-131500-EWB 1 Accessory Electric</t>
  </si>
  <si>
    <t>KU-131500-EWB 2 Acc</t>
  </si>
  <si>
    <t>KU-131500-EWB 3 Acc</t>
  </si>
  <si>
    <t>KU-131500-EWB 3 Acc ECR 2011</t>
  </si>
  <si>
    <t>KU-131500-EWB 3 FGD Acc</t>
  </si>
  <si>
    <t>KU-131500-GH 1 Access ECR 2011</t>
  </si>
  <si>
    <t>KU-131500-GH 1 Accessory Electric</t>
  </si>
  <si>
    <t>KU-131500-GH 1SC Acc</t>
  </si>
  <si>
    <t>KU-131500-GH 2 Acc ECR 2011</t>
  </si>
  <si>
    <t>KU-131500-GH 2 Accessory Electric</t>
  </si>
  <si>
    <t>KU-131500-GH 2SC Acc</t>
  </si>
  <si>
    <t>KU-131500-GH 3 Acc ECR 2011</t>
  </si>
  <si>
    <t>KU-131500-GH 3 Accessory Electric</t>
  </si>
  <si>
    <t>KU-131500-GH 4 Acc ECR 2009</t>
  </si>
  <si>
    <t>KU-131500-GH 4 Acc ECR 2011</t>
  </si>
  <si>
    <t>KU-131500-GH 4 Accessory Electric</t>
  </si>
  <si>
    <t>KU-131500-GH3 FGD Acc</t>
  </si>
  <si>
    <t>KU-131500-GH4 FGD Acc</t>
  </si>
  <si>
    <t>KU-131500-GR 3 Accessory Electric</t>
  </si>
  <si>
    <t>KU-131500-GR 4 Accessory Electric</t>
  </si>
  <si>
    <t>KU-131500-TC 2 Acc</t>
  </si>
  <si>
    <t>KU-131500-TC 2 Acc ECR 2009</t>
  </si>
  <si>
    <t>KU-131500-TC 2 Acc ECR 2009-151120</t>
  </si>
  <si>
    <t>KU-131500-TC 2 Acc ECR 2009-151121</t>
  </si>
  <si>
    <t>KU-131500-TC 2 Acc ECR 2009-151122</t>
  </si>
  <si>
    <t>KU-131500-TC 2 FGD Accessory Equip</t>
  </si>
  <si>
    <t>KU-131500-TY 1&amp;2 Accessory Electri</t>
  </si>
  <si>
    <t>KU-131500-TY 3 Accessory Electric</t>
  </si>
  <si>
    <t>KU-131600-EWB 1 Misc Power Plant E</t>
  </si>
  <si>
    <t>KU-131600-EWB 2 Misc Power Plant E</t>
  </si>
  <si>
    <t>KU-131600-EWB 3 Misc Power Plant E</t>
  </si>
  <si>
    <t>KU-131600-GH 1 Misc Power Plant Eq</t>
  </si>
  <si>
    <t>KU-131600-GH 1SC Misc Power Plant</t>
  </si>
  <si>
    <t>KU-131600-GH 2 Misc Power Plant Eq</t>
  </si>
  <si>
    <t>KU-131600-GH 3 Misc Power Plant Eq</t>
  </si>
  <si>
    <t>KU-131600-GH 3 Misc PwrPlt ECR 2011</t>
  </si>
  <si>
    <t>KU-131600-GH 4 Misc Power Plant Eq</t>
  </si>
  <si>
    <t>KU-131600-GR 1&amp;2 Misc Power Plant</t>
  </si>
  <si>
    <t>KU-131600-GR 3 Misc Power Plant Eq</t>
  </si>
  <si>
    <t>KU-131600-GR 4 Misc Power Plant Eq</t>
  </si>
  <si>
    <t>KU-131600-SL Misc Power Plant Equi</t>
  </si>
  <si>
    <t>KU-131600-TC 2 Misc Power Plant Equ</t>
  </si>
  <si>
    <t>KU-131600-TY 1&amp;2 Misc Power Plant</t>
  </si>
  <si>
    <t>KU-131600-TY 3 Misc Power Plant Eq</t>
  </si>
  <si>
    <t>KU-134020-EWB 8 Land</t>
  </si>
  <si>
    <t>KU-134020-EWB 9PL Land</t>
  </si>
  <si>
    <t>KU-134020-EWB Solar Facility Land</t>
  </si>
  <si>
    <t>KU-134020-Land</t>
  </si>
  <si>
    <t>KU-134020-Mercer Solar Land</t>
  </si>
  <si>
    <t>KU-134020-Simpson Solar Share Land</t>
  </si>
  <si>
    <t>KU-134100-CR 7 Structures and Impr</t>
  </si>
  <si>
    <t>KU-134100-EWB 10 Structures and Im</t>
  </si>
  <si>
    <t>KU-134100-EWB 11 Structures and Im</t>
  </si>
  <si>
    <t>KU-134100-EWB 5 Structures and Im</t>
  </si>
  <si>
    <t>KU-134100-EWB 6 Structures and Imp</t>
  </si>
  <si>
    <t>KU-134100-EWB 7 Structures and Imp</t>
  </si>
  <si>
    <t>KU-134100-EWB 8 Structures and Imp</t>
  </si>
  <si>
    <t>KU-134100-EWB 9 Structures and Imp</t>
  </si>
  <si>
    <t>KU-134100-EWB Solar Struc and Imp</t>
  </si>
  <si>
    <t>KU-134100-HA 1,2,&amp;3 Structures and</t>
  </si>
  <si>
    <t>KU-134100-PR 13 Structures and Imp</t>
  </si>
  <si>
    <t>KU-134100-Simp Solar A1 Struc &amp; Imp</t>
  </si>
  <si>
    <t>KU-134100-Simp Solar A2 Struc &amp; Imp</t>
  </si>
  <si>
    <t>KU-134100-TC 10 Structures and Imp</t>
  </si>
  <si>
    <t>KU-134100-TC 5 Structures and Impr</t>
  </si>
  <si>
    <t>KU-134100-TC 6 Structures and Impr</t>
  </si>
  <si>
    <t>KU-134100-TC 7 Structures and Impr</t>
  </si>
  <si>
    <t>KU-134100-TC 8 Structures and Impr</t>
  </si>
  <si>
    <t>KU-134100-TC 9 Structures and Impr</t>
  </si>
  <si>
    <t>KU-134200-CR 7 Fuel Holders, Produ</t>
  </si>
  <si>
    <t>KU-134200-EWB 10 Fuel Holders, Pro</t>
  </si>
  <si>
    <t>KU-134200-EWB 11 Fuel Holders, Pro</t>
  </si>
  <si>
    <t>KU-134200-EWB 5 Fuel Holders, Prod</t>
  </si>
  <si>
    <t>KU-134200-EWB 6 Fuel Holders, Prod</t>
  </si>
  <si>
    <t>KU-134200-EWB 7 Fuel Holders, Prod</t>
  </si>
  <si>
    <t>KU-134200-EWB 8 Fuel Holders, Prod</t>
  </si>
  <si>
    <t>KU-134200-EWB 9 Fuel Holders, Prod</t>
  </si>
  <si>
    <t>KU-134200-HA 1,2,&amp;3 Fuel Holders,</t>
  </si>
  <si>
    <t>KU-134200-PR 13 Fuel Holders, Prod</t>
  </si>
  <si>
    <t>KU-134200-TC 10 Fuel Holders, Prod</t>
  </si>
  <si>
    <t>KU-134200-TC 5 Fuel Holders, Produ</t>
  </si>
  <si>
    <t>KU-134200-TC 6 Fuel Holders, Produ</t>
  </si>
  <si>
    <t>KU-134200-TC 7 Fuel Holders, Produ</t>
  </si>
  <si>
    <t>KU-134200-TC 8 Fuel Holders, Produ</t>
  </si>
  <si>
    <t>KU-134200-TC 9 Fuel Holders, Produ</t>
  </si>
  <si>
    <t>KU-134300-Cane Run 7 Prime Movers</t>
  </si>
  <si>
    <t>KU-134300-EWB 10 Prime Movers</t>
  </si>
  <si>
    <t>KU-134300-EWB 11 Prime Movers</t>
  </si>
  <si>
    <t>KU-134300-EWB 5 Prime Movers</t>
  </si>
  <si>
    <t>KU-134300-EWB 6 Prime Movers</t>
  </si>
  <si>
    <t>KU-134300-EWB 7 Prime Movers</t>
  </si>
  <si>
    <t>KU-134300-EWB 8 Prime Movers</t>
  </si>
  <si>
    <t>KU-134300-EWB 9 Prime Movers</t>
  </si>
  <si>
    <t>KU-134300-PR 13 Prime Movers</t>
  </si>
  <si>
    <t>KU-134300-TC 10 Prime Movers</t>
  </si>
  <si>
    <t>KU-134300-TC 5 Prime Movers</t>
  </si>
  <si>
    <t>KU-134300-TC 6 Prime Movers</t>
  </si>
  <si>
    <t>KU-134300-TC 7 Prime Movers</t>
  </si>
  <si>
    <t>KU-134300-TC 8 Prime Movers</t>
  </si>
  <si>
    <t>KU-134300-TC 9 Prime Movers</t>
  </si>
  <si>
    <t>KU-134400-Bus Solar Gen-Makers Mark</t>
  </si>
  <si>
    <t>KU-134400-CR 7 Generators</t>
  </si>
  <si>
    <t>KU-134400-EWB 10 Generators</t>
  </si>
  <si>
    <t>KU-134400-EWB 11 Generators</t>
  </si>
  <si>
    <t>KU-134400-EWB 5 Generators</t>
  </si>
  <si>
    <t>KU-134400-EWB 6 Generators</t>
  </si>
  <si>
    <t>KU-134400-EWB 7 Generators</t>
  </si>
  <si>
    <t>KU-134400-EWB 8 Generators</t>
  </si>
  <si>
    <t>KU-134400-EWB 9 Generators</t>
  </si>
  <si>
    <t>KU-134400-EWB Solar Generators</t>
  </si>
  <si>
    <t>KU-134400-EWB Wind Generators</t>
  </si>
  <si>
    <t>KU-134400-HA 1,2,&amp;3 Generators</t>
  </si>
  <si>
    <t>KU-134400-PR 13 Generators</t>
  </si>
  <si>
    <t>KU-134400-Simp Solar A1 Generators</t>
  </si>
  <si>
    <t>KU-134400-Simp Solar A2 Generators</t>
  </si>
  <si>
    <t>KU-134400-Simp Solar A3 Generators</t>
  </si>
  <si>
    <t>KU-134400-Simp Solar A4 Generators</t>
  </si>
  <si>
    <t>KU-134400-Simp Solar A5 Generators</t>
  </si>
  <si>
    <t>KU-134400-TC 10 Generators</t>
  </si>
  <si>
    <t>KU-134400-TC 5 Generators</t>
  </si>
  <si>
    <t>KU-134400-TC 6 Generators</t>
  </si>
  <si>
    <t>KU-134400-TC 7 Generators</t>
  </si>
  <si>
    <t>KU-134400-TC 8 Generators</t>
  </si>
  <si>
    <t>KU-134400-TC 9 Generators</t>
  </si>
  <si>
    <t>KU-134500-Bus Solar Acc Elec-Makers</t>
  </si>
  <si>
    <t>KU-134500-CR 7 Accessory Electric</t>
  </si>
  <si>
    <t>KU-134500-EWB 10 Accessory Electri</t>
  </si>
  <si>
    <t>KU-134500-EWB 11 Accessory Electri</t>
  </si>
  <si>
    <t>KU-134500-EWB 5 Accessory Electric</t>
  </si>
  <si>
    <t>KU-134500-EWB 6 Accessory Electric</t>
  </si>
  <si>
    <t>KU-134500-EWB 7 Accessory Electric</t>
  </si>
  <si>
    <t>KU-134500-EWB 8 Accessory Electric</t>
  </si>
  <si>
    <t>KU-134500-EWB 9 Accessory Electric</t>
  </si>
  <si>
    <t>KU-134500-EWB Solar Accessory Elec</t>
  </si>
  <si>
    <t>KU-134500-HA 1,2,&amp;3 Accessory Elec</t>
  </si>
  <si>
    <t>KU-134500-PR 13 Accessory Electric</t>
  </si>
  <si>
    <t>KU-134500-Simp Solar A1 Access Elec</t>
  </si>
  <si>
    <t>KU-134500-Simp Solar A2 Access Elec</t>
  </si>
  <si>
    <t>KU-134500-TC 10 Acessory Electric</t>
  </si>
  <si>
    <t>KU-134500-TC 5 Accessory Electric</t>
  </si>
  <si>
    <t>KU-134500-TC 6 Accessory Electric</t>
  </si>
  <si>
    <t>KU-134500-TC 7 Accessory Electric</t>
  </si>
  <si>
    <t>KU-134500-TC 8 Accessory Electric</t>
  </si>
  <si>
    <t>KU-134500-TC 9 Accessory Electric</t>
  </si>
  <si>
    <t>KU-134600-CR 7 Misc. Power Plant E</t>
  </si>
  <si>
    <t>KU-134600-EWB 10 Misc Power Plant</t>
  </si>
  <si>
    <t>KU-134600-EWB 11 Misc Power Plant</t>
  </si>
  <si>
    <t>KU-134600-EWB 5 Misc Power Plant E</t>
  </si>
  <si>
    <t>KU-134600-EWB 6 Misc Power Plant E</t>
  </si>
  <si>
    <t>KU-134600-EWB 7 Misc Power Plant E</t>
  </si>
  <si>
    <t>KU-134600-EWB 8 Misc Power Plant E</t>
  </si>
  <si>
    <t>KU-134600-EWB 9 Misc Power Plant E</t>
  </si>
  <si>
    <t>KU-134600-EWB Solar Misc Power Plt</t>
  </si>
  <si>
    <t>KU-134600-HA 1,2,&amp;3 Misc Power Pla</t>
  </si>
  <si>
    <t>KU-134600-PR 13 Misc Power Plant E</t>
  </si>
  <si>
    <t>KU-134600-Simp Solar A1 Misc Pwr Pl</t>
  </si>
  <si>
    <t>KU-134600-Simp Solar A2 Misc Pwr Pl</t>
  </si>
  <si>
    <t>KU-134600-TC 10 Misc Power Plant E</t>
  </si>
  <si>
    <t>KU-134600-TC 5 Misc. Power Plant E</t>
  </si>
  <si>
    <t>KU-134600-TC 7 Misc. Power Plant E</t>
  </si>
  <si>
    <t>KU-134600-TC 8 Misc. Power Plant E</t>
  </si>
  <si>
    <t>KU-134600-TC 9 Misc. Power Plant E</t>
  </si>
  <si>
    <t>Difference</t>
  </si>
  <si>
    <t>2024 vs 2025</t>
  </si>
  <si>
    <t>Q1 2025</t>
  </si>
  <si>
    <t>Q2 2025</t>
  </si>
  <si>
    <t>YTD June 2025</t>
  </si>
  <si>
    <t>Q3 2025</t>
  </si>
  <si>
    <t>YTD Sept 2025</t>
  </si>
  <si>
    <t>Q4 2025</t>
  </si>
  <si>
    <t>YTD Dec 2025</t>
  </si>
  <si>
    <t>Blended Rates - After 1/1/2025</t>
  </si>
  <si>
    <t>Calculated depr exp. per the 2024 depr variance file</t>
  </si>
  <si>
    <t>Louisville Gas &amp; Electric Company-Financial</t>
  </si>
  <si>
    <t>Rates Prior to 7/1/2017</t>
  </si>
  <si>
    <t>LGE-131020-Steam-Land</t>
  </si>
  <si>
    <t>LGE-131020-Steam-MC 4 Land ECR 2016</t>
  </si>
  <si>
    <t>LGE-131020-Steam-TC 2 Land ECR 2009</t>
  </si>
  <si>
    <t>LGE-131020-TC 2 Land ECR2009-160932</t>
  </si>
  <si>
    <t>LGE-131020-TC 2 Land ECR2009-163984</t>
  </si>
  <si>
    <t>LGE-131020-TC 2 Land ECR2009-168855</t>
  </si>
  <si>
    <t>LGE-131026-Steam-Land ECR 2011</t>
  </si>
  <si>
    <t>LGE-131027-Steam-Land Future Use</t>
  </si>
  <si>
    <t>LGE-131100-Cane Run Unit 1 Structur</t>
  </si>
  <si>
    <t>LGE-131100-Cane Run Unit 2 Structur</t>
  </si>
  <si>
    <t>LGE-131100-Cane Run Unit 3 Structur</t>
  </si>
  <si>
    <t>LGE-131100-Cane Run Unit 4 SO2-Stru</t>
  </si>
  <si>
    <t>LGE-131100-Cane Run Unit 4 Structur</t>
  </si>
  <si>
    <t>LGE-131100-Cane Run Unit 5 SO2-Stru</t>
  </si>
  <si>
    <t>LGE-131100-Cane Run Unit 5 Structur</t>
  </si>
  <si>
    <t>LGE-131100-Cane Run Unit 6 SO2-Stru</t>
  </si>
  <si>
    <t>LGE-131100-CR Unit 6 Struc</t>
  </si>
  <si>
    <t>LGE-131100-Distribution Dr ECR 2011</t>
  </si>
  <si>
    <t>LGE-131100-Distribution Drive</t>
  </si>
  <si>
    <t>LGE-131100-MC Unit 1 Struc ECR 2011</t>
  </si>
  <si>
    <t>LGE-131100-MC Unit 2 SO2 ECR 2011</t>
  </si>
  <si>
    <t>LGE-131100-MC Unit 2 Struc ECR 2011</t>
  </si>
  <si>
    <t>LGE-131100-MC Unit 4 Struc</t>
  </si>
  <si>
    <t>LGE-131100-MC Unit 4 Struc ECR 2011</t>
  </si>
  <si>
    <t>LGE-131100-Mill Creek 3 ECR 2011</t>
  </si>
  <si>
    <t>LGE-131100-Mill Creek Unit 1 SO2-St</t>
  </si>
  <si>
    <t>LGE-131100-Mill Creek Unit 1 Struct</t>
  </si>
  <si>
    <t>LGE-131100-Mill Creek Unit 2 SO2-St</t>
  </si>
  <si>
    <t>LGE-131100-Mill Creek Unit 2 Struct</t>
  </si>
  <si>
    <t>LGE-131100-Mill Creek Unit 3 SO2-St</t>
  </si>
  <si>
    <t>LGE-131100-Mill Creek Unit 3 Struct</t>
  </si>
  <si>
    <t>LGE-131100-Mill Creek Unit 4 SO2-St</t>
  </si>
  <si>
    <t>LGE-131100-Mill Creek3 SO2 ECR 2011</t>
  </si>
  <si>
    <t>LGE-131100-Mill Creek4 SO2 ECR 2011</t>
  </si>
  <si>
    <t>LGE-131100-TC Training Center Struc</t>
  </si>
  <si>
    <t>LGE-131100-TC Unit 1 Struc</t>
  </si>
  <si>
    <t>LGE-131100-TC Unit 2 Struc</t>
  </si>
  <si>
    <t>LGE-131100-TC Unit 2 Struc ECR 2009</t>
  </si>
  <si>
    <t>LGE-131100-TC2 Struc ECR 2009 P25</t>
  </si>
  <si>
    <t>LGE-131100-TC2 Struc ECR2009-151116</t>
  </si>
  <si>
    <t>LGE-131100-TC2 Struc ECR2009-151117</t>
  </si>
  <si>
    <t>LGE-131100-TC2 Struc ECR2009-151118</t>
  </si>
  <si>
    <t>LGE-131100-Trimble Unit 1 SO2-Struc</t>
  </si>
  <si>
    <t>LGE-131100-Trimble Unit 2 FGD-Struc</t>
  </si>
  <si>
    <t>LGE-131200-Cane Run Unit 1 Boiler P</t>
  </si>
  <si>
    <t>LGE-131200-Cane Run Unit 2 Boiler P</t>
  </si>
  <si>
    <t>LGE-131200-Cane Run Unit 3 Boiler P</t>
  </si>
  <si>
    <t>LGE-131200-Cane Run Unit 4 SO2 Boil</t>
  </si>
  <si>
    <t>LGE-131200-Cane Run Unit 5 SO2 Boil</t>
  </si>
  <si>
    <t>LGE-131200-CR Unit 4 Boil</t>
  </si>
  <si>
    <t>LGE-131200-CR Unit 5 Boil</t>
  </si>
  <si>
    <t>LGE-131200-CR Unit 6 Boil</t>
  </si>
  <si>
    <t>LGE-131200-CR6 SO2 Boil</t>
  </si>
  <si>
    <t>LGE-131200-MC Unit 1 Boil</t>
  </si>
  <si>
    <t>LGE-131200-MC Unit 1 Boil ECR 2011</t>
  </si>
  <si>
    <t>LGE-131200-MC Unit 1 Boil-Ash Pond</t>
  </si>
  <si>
    <t>LGE-131200-MC Unit 2 Boil</t>
  </si>
  <si>
    <t>LGE-131200-MC Unit 2 Boil ECR 2011</t>
  </si>
  <si>
    <t>LGE-131200-MC Unit 2 SO2 ECR 2011</t>
  </si>
  <si>
    <t>LGE-131200-MC Unit 2 SO2 ECR 2016</t>
  </si>
  <si>
    <t>LGE-131200-MC Unit 3 Boil</t>
  </si>
  <si>
    <t>LGE-131200-MC Unit 3 Boil ECR 2011</t>
  </si>
  <si>
    <t>LGE-131200-MC Unit 3 Boil-Ash Pond</t>
  </si>
  <si>
    <t>LGE-131200-MC Unit 3 SO2 ECR 2011</t>
  </si>
  <si>
    <t>LGE-131200-MC Unit 3 SO2 ECR 2016</t>
  </si>
  <si>
    <t>LGE-131200-MC Unit 4 Boil</t>
  </si>
  <si>
    <t>LGE-131200-MC Unit 4 Boil ECR 2011</t>
  </si>
  <si>
    <t>LGE-131200-MC Unit 4 Boil ECR 2016</t>
  </si>
  <si>
    <t>LGE-131200-MC4 Boil ECR 2011-135120</t>
  </si>
  <si>
    <t>LGE-131200-MC4 Boil ECR 2016-152381</t>
  </si>
  <si>
    <t>LGE-131200-MC4 Boil ECR 2016-160433</t>
  </si>
  <si>
    <t>LGE-131200-MC4 Boil ECR 2020-162230</t>
  </si>
  <si>
    <t>LGE-131200-MC4 SO2 Boil</t>
  </si>
  <si>
    <t>LGE-131200-MC4 SO2 Boil ECR 2009</t>
  </si>
  <si>
    <t>LGE-131200-MC4 SO2 Boil ECR 2011</t>
  </si>
  <si>
    <t>LGE-131200-MC4 SO2 Boil ECR 2016</t>
  </si>
  <si>
    <t>LGE-131200-Mill Creek Unit 1 SO2 Bo</t>
  </si>
  <si>
    <t>LGE-131200-Mill Creek Unit 2 SO2 Bo</t>
  </si>
  <si>
    <t>LGE-131200-Mill Creek Unit 3 SO2 Bo</t>
  </si>
  <si>
    <t>LGE-131200-TC 2 FGD Boil</t>
  </si>
  <si>
    <t>LGE-131200-TC Unit 1 Boil</t>
  </si>
  <si>
    <t>LGE-131200-TC Unit 1 Boil ECR 2009</t>
  </si>
  <si>
    <t>LGE-131200-TC Unit 1 Boil ECR 2011</t>
  </si>
  <si>
    <t>LGE-131200-TC Unit 1 Boil-Ash Pond</t>
  </si>
  <si>
    <t>LGE-131200-TC Unit 2 - Ash Pond Gyp</t>
  </si>
  <si>
    <t>LGE-131200-TC Unit 2 Boil</t>
  </si>
  <si>
    <t>LGE-131200-TC Unit 2 Boil ECR 2009</t>
  </si>
  <si>
    <t>LGE-131200-TC Unit 2 Boil ECR 2016</t>
  </si>
  <si>
    <t>LGE-131200-TC2 Boil ECR 2009 P24</t>
  </si>
  <si>
    <t>LGE-131200-TC2 Boil ECR 2009 P25</t>
  </si>
  <si>
    <t>LGE-131200-TC1 SO2 Boil</t>
  </si>
  <si>
    <t>LGE-131200-TC1 SO2 Boil ECR 2016</t>
  </si>
  <si>
    <t>LGE-131200-TC2 Boil ECR 2009-Ash Po</t>
  </si>
  <si>
    <t>LGE-131200-TC2 Boil ECR2009-151118</t>
  </si>
  <si>
    <t>LGE-131200-TC2 Boil ECR2009-151119</t>
  </si>
  <si>
    <t>LGE-131200-TC2 Boil ECR2009-159091</t>
  </si>
  <si>
    <t>LGE-131200-TC2 Boil ECR2009-159093L</t>
  </si>
  <si>
    <t>LGE-131200-TC2 Boil ECR2020-152967</t>
  </si>
  <si>
    <t>LGE-131400-Cane Run Unit 1 Turbogen</t>
  </si>
  <si>
    <t>LGE-131400-Cane Run Unit 2 Turbogen</t>
  </si>
  <si>
    <t>LGE-131400-Cane Run Unit 3 Turbogen</t>
  </si>
  <si>
    <t>LGE-131400-Cane Run Unit 4 Turbogen</t>
  </si>
  <si>
    <t>LGE-131400-Cane Run Unit 5 Turbogen</t>
  </si>
  <si>
    <t>LGE-131400-Cane Run Unit 6 Turbogen</t>
  </si>
  <si>
    <t>LGE-131400-Mill Creek Unit 1Turboge</t>
  </si>
  <si>
    <t>LGE-131400-Mill Creek Unit 2 Turbog</t>
  </si>
  <si>
    <t>LGE-131400-Mill Creek Unit 3 Turbog</t>
  </si>
  <si>
    <t>LGE-131400-Mill Creek Unit 4 Turbog</t>
  </si>
  <si>
    <t>LGE-131400-Trimble Unit 1 Turbogene</t>
  </si>
  <si>
    <t>LGE-131400-Trimble Unit 2 Turbogene</t>
  </si>
  <si>
    <t>LGE-131500-Cane Run Unit 1 Accessor</t>
  </si>
  <si>
    <t>LGE-131500-Cane Run Unit 2 Accessor</t>
  </si>
  <si>
    <t>LGE-131500-Cane Run Unit 3 Acessory</t>
  </si>
  <si>
    <t>LGE-131500-Cane Run Unit 4 Accessor</t>
  </si>
  <si>
    <t>LGE-131500-Cane Run Unit 4 SO2 Acce</t>
  </si>
  <si>
    <t>LGE-131500-Cane Run Unit 5 Acccesso</t>
  </si>
  <si>
    <t>LGE-131500-Cane Run Unit 5 SO2 Acce</t>
  </si>
  <si>
    <t>LGE-131500-Cane Run Unit 6 Accessor</t>
  </si>
  <si>
    <t>LGE-131500-Cane Run Unit 6 SO2 Acce</t>
  </si>
  <si>
    <t>LGE-131500-MC Unit 1 Acc ECR 2011</t>
  </si>
  <si>
    <t>LGE-131500-MC Unit 2 Acc ECR 2011</t>
  </si>
  <si>
    <t>LGE-131500-MC Unit 2 SO2 ECR 2011</t>
  </si>
  <si>
    <t>LGE-131500-MC Unit 3 Acc ECR 2011</t>
  </si>
  <si>
    <t>LGE-131500-Mill Creek 4 ECR 2011</t>
  </si>
  <si>
    <t>LGE-131500-Mill Creek Unit 1 Access</t>
  </si>
  <si>
    <t>LGE-131500-Mill Creek Unit 1 SO2 Ac</t>
  </si>
  <si>
    <t>LGE-131500-Mill Creek Unit 2 Access</t>
  </si>
  <si>
    <t>LGE-131500-Mill Creek Unit 2 SO2 Ac</t>
  </si>
  <si>
    <t>LGE-131500-Mill Creek Unit 3 Access</t>
  </si>
  <si>
    <t>LGE-131500-Mill Creek Unit 3 SO2 Ac</t>
  </si>
  <si>
    <t>LGE-131500-Mill Creek Unit 4 Access</t>
  </si>
  <si>
    <t>LGE-131500-Mill Creek Unit 4 SO2 Ac</t>
  </si>
  <si>
    <t>LGE-131500-Mill Crk #3 SO2 ECR 2011</t>
  </si>
  <si>
    <t>LGE-131500-Mill Crk #4 SO2 ECR 2011</t>
  </si>
  <si>
    <t>LGE-131500-TC Unit 2 Acce</t>
  </si>
  <si>
    <t>LGE-131500-TC Unit 2 Acce ECR 2009</t>
  </si>
  <si>
    <t>LGE-131500-TC2 Acce ECR 2009-151116</t>
  </si>
  <si>
    <t>LGE-131500-TC2 Acce ECR 2009-151117</t>
  </si>
  <si>
    <t>LGE-131500-TC2 Acce ECR 2009-151118</t>
  </si>
  <si>
    <t>LGE-131500-Trimble 1 Acc ECR 2011</t>
  </si>
  <si>
    <t>LGE-131500-Trimble Unit 1 Accessory</t>
  </si>
  <si>
    <t>LGE-131500-Trimble Unit 1 SO2 Acces</t>
  </si>
  <si>
    <t>LGE-131600-Cane Run Unit 1 Misc. Po</t>
  </si>
  <si>
    <t>LGE-131600-Cane Run Unit 3 Misc. Po</t>
  </si>
  <si>
    <t>LGE-131600-Cane Run Unit 4 Misc. Po</t>
  </si>
  <si>
    <t>LGE-131600-Cane Run Unit 4 SO2 Misc</t>
  </si>
  <si>
    <t>LGE-131600-Cane Run Unit 5 Misc. Po</t>
  </si>
  <si>
    <t>LGE-131600-Cane Run Unit 5 SO2 Misc</t>
  </si>
  <si>
    <t>LGE-131600-Cane Run Unit 6 Misc. Po</t>
  </si>
  <si>
    <t>LGE-131600-Cane Run Unit 6 SO2 Misc</t>
  </si>
  <si>
    <t>LGE-131600-Distribution Dr ECR 2011</t>
  </si>
  <si>
    <t>LGE-131600-Distribution Drive</t>
  </si>
  <si>
    <t>LGE-131600-MC Unit 1 Misc ECR 2011</t>
  </si>
  <si>
    <t>LGE-131600-MC Unit 2 Misc ECR 2011</t>
  </si>
  <si>
    <t>LGE-131600-Mill Creek #4 ECR 2011</t>
  </si>
  <si>
    <t>LGE-131600-Mill Creek Unit 1 Misc P</t>
  </si>
  <si>
    <t>LGE-131600-Mill Creek Unit 2 Misc.</t>
  </si>
  <si>
    <t>LGE-131600-Mill Creek Unit 3 Misc.</t>
  </si>
  <si>
    <t>LGE-131600-Mill Creek Unit 4 Misc.</t>
  </si>
  <si>
    <t>LGE-131600-Mill Creek Unit 4 SO2 Mi</t>
  </si>
  <si>
    <t>LGE-131600-Trimble Unit 1 Misc. Pow</t>
  </si>
  <si>
    <t>LGE-131600-Trimble Unit 2 Misc. Pow</t>
  </si>
  <si>
    <t>LGE-134020-CT Land</t>
  </si>
  <si>
    <t>LGE-134020-TC 5 CT Land</t>
  </si>
  <si>
    <t>LGE-134020 - TC 10 - Land</t>
  </si>
  <si>
    <t>LGE-134020-EWB Solar Facility Land</t>
  </si>
  <si>
    <t>LGE-134020-Mercer Solar Land</t>
  </si>
  <si>
    <t>LGE-134020-Simpson Solar Share Land</t>
  </si>
  <si>
    <t>LGE-134100-Cane Run 11- Structures</t>
  </si>
  <si>
    <t>LGE-134100-Cane Run 7 Structures</t>
  </si>
  <si>
    <t>LGE-134100-EWB 5 Structures and Imp</t>
  </si>
  <si>
    <t>LGE-134100-EWB 6 Structures and Imp</t>
  </si>
  <si>
    <t>LGE-134100-EWB 7 Structures and Imp</t>
  </si>
  <si>
    <t>LGE-134100-EWB Solar Struc and Imp</t>
  </si>
  <si>
    <t>LGE-134100-Paddys GT - 12 Structure</t>
  </si>
  <si>
    <t>LGE-134100-PR 13 Structures and Imp</t>
  </si>
  <si>
    <t>LGE-134100-Simp Solar A1 Struc &amp; Im</t>
  </si>
  <si>
    <t>LGE-134100-Simp Solar A2 Struc &amp; Im</t>
  </si>
  <si>
    <t>LGE-134100-TC 10 Structures and Imp</t>
  </si>
  <si>
    <t>LGE-134100-TC 5 Structures and Impr</t>
  </si>
  <si>
    <t>LGE-134100-TC 6 Structures and Impr</t>
  </si>
  <si>
    <t>LGE-134100-TC 7 Structures and Impr</t>
  </si>
  <si>
    <t>LGE-134100-TC 8 Structures and Impr</t>
  </si>
  <si>
    <t>LGE-134100-TC9 Structures and Impro</t>
  </si>
  <si>
    <t>LGE-134100-Zorn - Structurses &amp; Imp</t>
  </si>
  <si>
    <t>LGE-134200-Cane Run 11-Fuel Holder</t>
  </si>
  <si>
    <t>LGE-134200-Cane Run 7 Fuel Holders</t>
  </si>
  <si>
    <t>LGE-134200-EWB 5 Fuel Holders, Prod</t>
  </si>
  <si>
    <t>LGE-134200-EWB 6 Fuel Holders, Prod</t>
  </si>
  <si>
    <t>LGE-134200-EWB 7 Fuel Holders, Prod</t>
  </si>
  <si>
    <t>LGE-134200-Paddys GT - 11 Fuel Hold</t>
  </si>
  <si>
    <t>LGE-134200-Paddys GT - 12 Fuel Hold</t>
  </si>
  <si>
    <t>LGE-134200-PR 13 Fuel Holders, Prod</t>
  </si>
  <si>
    <t>LGE-134200-TC 10 Fuel Holders, Prod</t>
  </si>
  <si>
    <t>LGE-134200-TC 5 Fuel Holders, Produ</t>
  </si>
  <si>
    <t>LGE-134200-TC 6 Fuel Holders, Produ</t>
  </si>
  <si>
    <t>LGE-134200-TC 7 Fuel Holders, Produ</t>
  </si>
  <si>
    <t>LGE-134200-TC 8 Fuel Holders, Produ</t>
  </si>
  <si>
    <t>LGE-134200-TC 9 Fuel Holders, Produ</t>
  </si>
  <si>
    <t>LGE-134200-Zorn - Fuel Holders, Pro</t>
  </si>
  <si>
    <t>LGE-134300-Cane Run 11-Prime Mover</t>
  </si>
  <si>
    <t>LGE-134300-Cane Run 7 Prime Mover</t>
  </si>
  <si>
    <t>LGE-134300-EWB 5 Prime Movers</t>
  </si>
  <si>
    <t>LGE-134300-EWB 6 Prime Movers</t>
  </si>
  <si>
    <t>LGE-134300-EWB 7 Prime Movers</t>
  </si>
  <si>
    <t>LGE-134300-Paddys GT - 11 Prime Mov</t>
  </si>
  <si>
    <t>LGE-134300-Paddys GT - 12 Prime Mov</t>
  </si>
  <si>
    <t>LGE-134300-PR 13 Prime Movers</t>
  </si>
  <si>
    <t>LGE-134300-TC 10 Prime Movers</t>
  </si>
  <si>
    <t>LGE-134300-TC 5 Prime Movers</t>
  </si>
  <si>
    <t>LGE-134300-TC 6 Prime Movers</t>
  </si>
  <si>
    <t>LGE-134300-TC 7 Prime Movers</t>
  </si>
  <si>
    <t>LGE-134300-TC 8 Prime Movers</t>
  </si>
  <si>
    <t>LGE-134300-TC 9 Prime Movers</t>
  </si>
  <si>
    <t>LGE-134400-Bus Solar Generator-Arch</t>
  </si>
  <si>
    <t>LGE-134400-Cane Run 11- Generators</t>
  </si>
  <si>
    <t>LGE-134400-Cane Run 7- Generators</t>
  </si>
  <si>
    <t>LGE-134400-EWB 5 Generators</t>
  </si>
  <si>
    <t>LGE-134400-EWB 6 Generators</t>
  </si>
  <si>
    <t>LGE-134400-EWB 7 Generators</t>
  </si>
  <si>
    <t>LGE-134400-EWB Solar Generators</t>
  </si>
  <si>
    <t>LGE-134400-EWB Wind Generators</t>
  </si>
  <si>
    <t>LGE-134400-Paddys GT - 11 Generator</t>
  </si>
  <si>
    <t>LGE-134400-Paddys GT - 12 Generator</t>
  </si>
  <si>
    <t>LGE-134400-PR 13 Generators</t>
  </si>
  <si>
    <t>LGE-134400-Simp Solar A1 Generators</t>
  </si>
  <si>
    <t>LGE-134400-Simp Solar A2 Generators</t>
  </si>
  <si>
    <t>LGE-134400-Simp Solar A3 Generators</t>
  </si>
  <si>
    <t>LGE-134400-Simp Solar A4 Generators</t>
  </si>
  <si>
    <t>LGE-134400-Simp Solar A5 Generators</t>
  </si>
  <si>
    <t>LGE-134400-TC 10 Generators</t>
  </si>
  <si>
    <t>LGE-134400-TC 5 Generators</t>
  </si>
  <si>
    <t>LGE-134400-TC 6 Generators</t>
  </si>
  <si>
    <t>LGE-134400-TC 7 Generators</t>
  </si>
  <si>
    <t>LGE-134400-TC 8 Generators</t>
  </si>
  <si>
    <t>LGE-134400-TC 9 Generators</t>
  </si>
  <si>
    <t>LGE-134400-Zorn - Generators</t>
  </si>
  <si>
    <t>LGE-134500-Bus Solar Acc Elec-Archd</t>
  </si>
  <si>
    <t>LGE-134500-Cane Run 11- Accessory</t>
  </si>
  <si>
    <t>LGE-134500-Cane Run 7- Accessory</t>
  </si>
  <si>
    <t>LGE-134500-EWB 5 Accessory Electric</t>
  </si>
  <si>
    <t>LGE-134500-EWB 6 Acessory Electric</t>
  </si>
  <si>
    <t>LGE-134500-EWB 7 Acessory Electric</t>
  </si>
  <si>
    <t>LGE-134500-EWB Solar Acessory Elec</t>
  </si>
  <si>
    <t>LGE-134500-Paddys GT - 11 Accessory</t>
  </si>
  <si>
    <t>LGE-134500-Paddys GT - 12 Accessory</t>
  </si>
  <si>
    <t>LGE-134500-PR 13 Accessory Electric</t>
  </si>
  <si>
    <t>LGE-134500-Simp Solar A1 Acces Elec</t>
  </si>
  <si>
    <t>LGE-134500-Simp Solar A2 Acces Elec</t>
  </si>
  <si>
    <t>LGE-134500-TC 10 Accessory Electric</t>
  </si>
  <si>
    <t>LGE-134500-TC 5 Accessory Electric</t>
  </si>
  <si>
    <t>LGE-134500-TC 6 Accessory Electric</t>
  </si>
  <si>
    <t>LGE-134500-TC 7 Accessory Electric</t>
  </si>
  <si>
    <t>LGE-134500-TC 8 Accessory Electric</t>
  </si>
  <si>
    <t>LGE-134500-TC 9 Acessory Electric E</t>
  </si>
  <si>
    <t>LGE-134500-Zorn - Accessory Electri</t>
  </si>
  <si>
    <t>LGE-134600-Cane Run 7- Misc Power</t>
  </si>
  <si>
    <t>LGE-134600-EWB 5 Misc Power Plant E</t>
  </si>
  <si>
    <t>LGE-134600-EWB 6 Misc Power Plant E</t>
  </si>
  <si>
    <t>LGE-134600-EWB 7 Misc Power Plant E</t>
  </si>
  <si>
    <t>LGE-134600-EWB Solar Misc Pwr Plt</t>
  </si>
  <si>
    <t>LGE-134600-Paddys GT - 11 Misc. Pow</t>
  </si>
  <si>
    <t>LGE-134600-Paddys GT - 12 mIsc. Pow</t>
  </si>
  <si>
    <t>LGE-134600-PR 13 Misc Power Plant E</t>
  </si>
  <si>
    <t>LGE-134600-Simp Solar A1 Misc Pwr P</t>
  </si>
  <si>
    <t>LGE-134600-Simp Solar A2 Misc Pwr P</t>
  </si>
  <si>
    <t>LGE-134600-TC 10 Misc. Power Plant</t>
  </si>
  <si>
    <t>LGE-134600-TC 5 Misc. Power Plant E</t>
  </si>
  <si>
    <t>LGE-134600-TC 7 Misc. Power Plant E</t>
  </si>
  <si>
    <t>LGE-134600-TC 8 Misc. Power Plant E</t>
  </si>
  <si>
    <t>LGE-134600-TC 9 Misc. Power Plant E</t>
  </si>
  <si>
    <t>LGE-134600-Zorn - Misc. Power Plant</t>
  </si>
  <si>
    <t>KENTUCKY UTILITIES COMPANY</t>
  </si>
  <si>
    <t>TABLE 1.  SUMMARY OF ESTIMATED SURVIVOR CURVES, NET SALVAGE PERCENT, ORIGINAL COST, BOOK DEPRECIATION RESERVE</t>
  </si>
  <si>
    <t>AND CALCULATED ANNUAL DEPRECIATION ACCRUALS RELATED TO ELECTRIC PLANT AS OF JUNE 30, 2020</t>
  </si>
  <si>
    <t xml:space="preserve">PROBABLE </t>
  </si>
  <si>
    <t>NET</t>
  </si>
  <si>
    <t>BOOK</t>
  </si>
  <si>
    <t xml:space="preserve">CALCULATED ANNUAL </t>
  </si>
  <si>
    <t>COMPOSITE</t>
  </si>
  <si>
    <t>RETIREMENT</t>
  </si>
  <si>
    <t>SURVIVOR</t>
  </si>
  <si>
    <t>SALVAGE</t>
  </si>
  <si>
    <t>ORIGINAL</t>
  </si>
  <si>
    <t>DEPRECIATION</t>
  </si>
  <si>
    <t>FUTURE</t>
  </si>
  <si>
    <t xml:space="preserve">ACCRUAL </t>
  </si>
  <si>
    <t>ACCRUAL</t>
  </si>
  <si>
    <t>REMAINING</t>
  </si>
  <si>
    <t>ACCOUNT</t>
  </si>
  <si>
    <t>DATE</t>
  </si>
  <si>
    <t>CURVE</t>
  </si>
  <si>
    <t>PERCENT</t>
  </si>
  <si>
    <t>COST</t>
  </si>
  <si>
    <t>RESERVE</t>
  </si>
  <si>
    <t>ACCRUALS</t>
  </si>
  <si>
    <t>AMOUNT</t>
  </si>
  <si>
    <t>RATE</t>
  </si>
  <si>
    <t>LIFE</t>
  </si>
  <si>
    <t>** Calc life - formula for Composite Remaining life</t>
  </si>
  <si>
    <t>(2)</t>
  </si>
  <si>
    <t>(9)=(8)/(5)</t>
  </si>
  <si>
    <t>(10)=(7)/(8)</t>
  </si>
  <si>
    <t xml:space="preserve">DEPRECIABLE PLANT </t>
  </si>
  <si>
    <t>SQUARE</t>
  </si>
  <si>
    <t>*</t>
  </si>
  <si>
    <t xml:space="preserve">STEAM PRODUCTION PLANT </t>
  </si>
  <si>
    <t xml:space="preserve">STRUCTURES AND IMPROVEMENTS                   </t>
  </si>
  <si>
    <t xml:space="preserve">  TRIMBLE COUNTY UNIT 2</t>
  </si>
  <si>
    <t>100-R2.5</t>
  </si>
  <si>
    <t xml:space="preserve">  TRIMBLE COUNTY UNIT 2 SCRUBBER</t>
  </si>
  <si>
    <t xml:space="preserve">  TRIMBLE COUNTY TRAINING CENTER</t>
  </si>
  <si>
    <t xml:space="preserve">  SYSTEM LABORATORY</t>
  </si>
  <si>
    <t xml:space="preserve">  BROWN UNIT 3</t>
  </si>
  <si>
    <t xml:space="preserve">  BROWN UNIT 1, 2 AND 3 SCRUBBER</t>
  </si>
  <si>
    <t xml:space="preserve">  GHENT UNIT 1 SCRUBBER</t>
  </si>
  <si>
    <t xml:space="preserve">  GHENT UNIT 1  </t>
  </si>
  <si>
    <t xml:space="preserve">  GHENT UNIT 2</t>
  </si>
  <si>
    <t xml:space="preserve">  GHENT UNIT 3</t>
  </si>
  <si>
    <t xml:space="preserve">  GHENT UNIT 4</t>
  </si>
  <si>
    <t xml:space="preserve">  GHENT UNIT 2 SCRUBBER</t>
  </si>
  <si>
    <t>TOTAL ACCOUNT 311 - STRUCTURES AND IMPROVEMENTS</t>
  </si>
  <si>
    <t xml:space="preserve">BOILER PLANT EQUIPMENT </t>
  </si>
  <si>
    <t>65-R1.5</t>
  </si>
  <si>
    <t xml:space="preserve">  GHENT UNIT 3 SCRUBBER</t>
  </si>
  <si>
    <t xml:space="preserve">  GHENT UNIT 4 SCRUBBER</t>
  </si>
  <si>
    <t>TOTAL ACCOUNT 312 - BOILER PLANT EQUIPMENT</t>
  </si>
  <si>
    <t>BOILER PLANT EQUIPMENT - ASH PONDS</t>
  </si>
  <si>
    <t xml:space="preserve">  TRIMBLE COUNTY UNIT 2 - BOTTOM ASH</t>
  </si>
  <si>
    <t>100-S4</t>
  </si>
  <si>
    <t>**</t>
  </si>
  <si>
    <t xml:space="preserve">  TRIMBLE COUNTY UNIT 2 - GYPSUM ASH</t>
  </si>
  <si>
    <t xml:space="preserve">  GHENT UNIT 1 </t>
  </si>
  <si>
    <t xml:space="preserve">  GHENT UNIT 4 </t>
  </si>
  <si>
    <t>TOTAL ACCOUNT 312.1 - BOILER PLANT EQUIPMENT - ASH PONDS</t>
  </si>
  <si>
    <t xml:space="preserve">TURBOGENERATOR UNITS </t>
  </si>
  <si>
    <t>60-R1.5</t>
  </si>
  <si>
    <t>TOTAL ACCOUNT 314 - TURBOGENERATOR UNITS</t>
  </si>
  <si>
    <t xml:space="preserve">ACCESSORY ELECTRIC EQUIPMENT </t>
  </si>
  <si>
    <t>70-R4</t>
  </si>
  <si>
    <t>TOTAL ACCOUNT 315 - ACCESSORY ELECTRIC EQUIPMENT</t>
  </si>
  <si>
    <t xml:space="preserve"> </t>
  </si>
  <si>
    <t xml:space="preserve">MISCELLANEOUS POWER PLANT EQUIPMENT </t>
  </si>
  <si>
    <t>70-R1.5</t>
  </si>
  <si>
    <t>TOTAL ACCOUNT 316 - MISCELLANEOUS POWER PLANT EQUIPMENT</t>
  </si>
  <si>
    <t xml:space="preserve">    TOTAL STEAM PRODUCTION PLANT </t>
  </si>
  <si>
    <t>LAND RIGHTS</t>
  </si>
  <si>
    <t>STRUCTURES AND IMPROVEMENTS</t>
  </si>
  <si>
    <t>ACCESSORY ELECTRIC EQUIPMENT</t>
  </si>
  <si>
    <t>MISCELLANEOUS POWER PLANT EQUIPMENT</t>
  </si>
  <si>
    <t>OTHER PRODUCTION PLANT</t>
  </si>
  <si>
    <t xml:space="preserve">  BROWN CT PIPELINE</t>
  </si>
  <si>
    <t>TOTAL ACCOUNT 340.1 - LAND RIGHTS</t>
  </si>
  <si>
    <t xml:space="preserve">  CANE RUN CC 7</t>
  </si>
  <si>
    <t>55-R2.5</t>
  </si>
  <si>
    <t xml:space="preserve">  TRIMBLE COUNTY CT 5</t>
  </si>
  <si>
    <t xml:space="preserve">  TRIMBLE COUNTY CT 6</t>
  </si>
  <si>
    <t xml:space="preserve">  TRIMBLE COUNTY CT 7</t>
  </si>
  <si>
    <t xml:space="preserve">  TRIMBLE COUNTY CT 8</t>
  </si>
  <si>
    <t xml:space="preserve">  TRIMBLE COUNTY CT 9</t>
  </si>
  <si>
    <t xml:space="preserve">  TRIMBLE COUNTY CT 10</t>
  </si>
  <si>
    <t xml:space="preserve">  BROWN CT 5</t>
  </si>
  <si>
    <t xml:space="preserve">  BROWN CT 6</t>
  </si>
  <si>
    <t xml:space="preserve">  BROWN CT 7</t>
  </si>
  <si>
    <t xml:space="preserve">  BROWN CT 8</t>
  </si>
  <si>
    <t xml:space="preserve">  BROWN CT 9</t>
  </si>
  <si>
    <t xml:space="preserve">  BROWN CT 10</t>
  </si>
  <si>
    <t xml:space="preserve">  BROWN CT 11</t>
  </si>
  <si>
    <t xml:space="preserve">  HAEFLING UNITS 1, 2 AND 3</t>
  </si>
  <si>
    <t xml:space="preserve">  PADDY'S RUN GENERATOR 13</t>
  </si>
  <si>
    <t>TOTAL ACCOUNT 341 - STRUCTURES AND IMPROVEMENTS</t>
  </si>
  <si>
    <t>FUEL HOLDERS, PRODUCERS AND ACCESSORIES</t>
  </si>
  <si>
    <t>50-R2</t>
  </si>
  <si>
    <t xml:space="preserve">  CANE RUN PIPELINE</t>
  </si>
  <si>
    <t xml:space="preserve">  PADDY'S RUN CT PIPELINE</t>
  </si>
  <si>
    <t xml:space="preserve">  TRIMBLE COUNTY CT PIPELINE</t>
  </si>
  <si>
    <t>TOTAL ACCOUNT 342 - FUEL HOLDERS, PRODUCERS AND ACCESSORIES</t>
  </si>
  <si>
    <t>PRIME MOVERS</t>
  </si>
  <si>
    <t>40-R1.5</t>
  </si>
  <si>
    <t>TOTAL ACCOUNT 343 - PRIME MOVERS</t>
  </si>
  <si>
    <t xml:space="preserve">GENERATORS                                    </t>
  </si>
  <si>
    <t>60-S1.5</t>
  </si>
  <si>
    <t>TOTAL ACCOUNT 344 - GENERATORS</t>
  </si>
  <si>
    <t xml:space="preserve">ACCESSORY ELECTRIC EQUIPMENT                  </t>
  </si>
  <si>
    <t>55-R3</t>
  </si>
  <si>
    <t>45-R2.5</t>
  </si>
  <si>
    <t>TOTAL ACCOUNT 345 - ACCESSORY ELECTRIC EQUIPMENT</t>
  </si>
  <si>
    <t xml:space="preserve">MISCELLANEOUS POWER PLANT EQUIPMENT                 </t>
  </si>
  <si>
    <t>TOTAL ACCOUNT 346 - MISCELLANEOUS POWER PLANT EQUIPMENT</t>
  </si>
  <si>
    <t xml:space="preserve">    TOTAL OTHER PRODUCTION PLANT </t>
  </si>
  <si>
    <t>70-R3</t>
  </si>
  <si>
    <t>55-R4</t>
  </si>
  <si>
    <t>LIFE SPAN PROCEDURE IS USED.  CURVE SHOWN IS INTERIM SURVIVOR CURVE</t>
  </si>
  <si>
    <t xml:space="preserve">  BROWN UNIT 3 ASH POND</t>
  </si>
  <si>
    <t>TABLE 2.  CALCULATION OF WEIGHTED NET SALVAGE PERCENT FOR GENERATION PLANT AS OF JUNE 30, 2020</t>
  </si>
  <si>
    <t>TERMINAL RETIREMENTS</t>
  </si>
  <si>
    <t>INTERIM RETIREMENTS</t>
  </si>
  <si>
    <t>TOTAL</t>
  </si>
  <si>
    <t>ESTIMATED</t>
  </si>
  <si>
    <t>WEIGHTED</t>
  </si>
  <si>
    <t>RETIREMENTS</t>
  </si>
  <si>
    <t>NET SALVAGE</t>
  </si>
  <si>
    <t xml:space="preserve">TOTAL </t>
  </si>
  <si>
    <t>TERMINAL</t>
  </si>
  <si>
    <t>INTERIM</t>
  </si>
  <si>
    <t>AVERAGE NET</t>
  </si>
  <si>
    <t>($)</t>
  </si>
  <si>
    <t>(%)</t>
  </si>
  <si>
    <t>RETIREMENT %</t>
  </si>
  <si>
    <t>SALVAGE %</t>
  </si>
  <si>
    <t>(1)</t>
  </si>
  <si>
    <t>(4)=(2)x(3)</t>
  </si>
  <si>
    <t>(7)=(5)x(6)</t>
  </si>
  <si>
    <t>(8)=(4)+(7)</t>
  </si>
  <si>
    <t>(9)=(2)+(5)</t>
  </si>
  <si>
    <t>(10)=(8)/(9)</t>
  </si>
  <si>
    <t>(11)=(2)/(9)</t>
  </si>
  <si>
    <t>(11)=(5)/(9)</t>
  </si>
  <si>
    <t>STEAM PRODUCTION PLANT</t>
  </si>
  <si>
    <t>BROWN GENERATING STATION</t>
  </si>
  <si>
    <t>BOILER PLANT EQUIPMENT</t>
  </si>
  <si>
    <t>TURBOGENERATOR UNITS</t>
  </si>
  <si>
    <t>TOTAL BROWN GENERATING STATION</t>
  </si>
  <si>
    <t>GHENT GENERATING STATION</t>
  </si>
  <si>
    <t>TOTAL GHENT GENERATING STATION</t>
  </si>
  <si>
    <t>SYSTEM LABORATORY</t>
  </si>
  <si>
    <t>TOTAL SYSTEM LABORATORY</t>
  </si>
  <si>
    <t>TRIMBLE COUNTY</t>
  </si>
  <si>
    <t>TOTAL TRIMBLE COUNTY</t>
  </si>
  <si>
    <t>TOTAL STEAM PRODUCTION PLANT</t>
  </si>
  <si>
    <t>BROWN CTS</t>
  </si>
  <si>
    <t>GENERATORS</t>
  </si>
  <si>
    <t>TOTAL BROWN CTS</t>
  </si>
  <si>
    <t>CANE RUN CC 7</t>
  </si>
  <si>
    <t>TOTAL CANE RUN CC 7</t>
  </si>
  <si>
    <t>HAEFLING UNITS 1, 2 AND 3</t>
  </si>
  <si>
    <t>TOTAL HAEFLING UNITS 1, 2 AND 3</t>
  </si>
  <si>
    <t>PADDY'S RUN GENERATOR 13</t>
  </si>
  <si>
    <t>TOTAL PADDY'S RUN GENERATOR 13</t>
  </si>
  <si>
    <t>TRIMBLE COUNTY CTS</t>
  </si>
  <si>
    <t>TOTAL TRIMBLE COUNTY CTS</t>
  </si>
  <si>
    <t>TOTAL OTHER PRODUCTION PLANT</t>
  </si>
  <si>
    <t>GRAND TOTAL</t>
  </si>
  <si>
    <t>LOUISVILLE GAS AND ELECTRIC COMPANY</t>
  </si>
  <si>
    <t>ELECTRIC PLANT</t>
  </si>
  <si>
    <t>(8)=(7)/(4)</t>
  </si>
  <si>
    <t>(9)=(6)/(7)</t>
  </si>
  <si>
    <t xml:space="preserve">  RIVERPORT DISTRIBUTION CENTER</t>
  </si>
  <si>
    <t>95-R2.5</t>
  </si>
  <si>
    <t xml:space="preserve">  MILL CREEK UNIT 2          </t>
  </si>
  <si>
    <t xml:space="preserve">  MILL CREEK UNIT 2 SCRUBBER</t>
  </si>
  <si>
    <t xml:space="preserve">  MILL CREEK UNIT 3          </t>
  </si>
  <si>
    <t xml:space="preserve">  MILL CREEK UNIT 3 SCRUBBER</t>
  </si>
  <si>
    <t xml:space="preserve">  MILL CREEK UNIT 4          </t>
  </si>
  <si>
    <t xml:space="preserve">  MILL CREEK UNIT 4 SCRUBBER</t>
  </si>
  <si>
    <t xml:space="preserve">  TRIMBLE COUNTY UNIT 1    </t>
  </si>
  <si>
    <t xml:space="preserve">  TRIMBLE COUNTY UNIT 1 SCRUBBER</t>
  </si>
  <si>
    <t xml:space="preserve">STRUCTURES AND IMPROVEMENTS - RETIRED PLANT            </t>
  </si>
  <si>
    <t>57-R1</t>
  </si>
  <si>
    <t xml:space="preserve">  MILL CREEK UNIT 2             </t>
  </si>
  <si>
    <t xml:space="preserve">  MILL CREEK UNIT 3             </t>
  </si>
  <si>
    <t xml:space="preserve">  MILL CREEK UNIT 4             </t>
  </si>
  <si>
    <t xml:space="preserve">  TRIMBLE COUNTY UNIT 1       </t>
  </si>
  <si>
    <t xml:space="preserve">  TRIMBLE COUNTY UNIT 2      </t>
  </si>
  <si>
    <t xml:space="preserve">BOILER PLANT EQUIPMENT - ASH PONDS </t>
  </si>
  <si>
    <t>No calc done.</t>
  </si>
  <si>
    <t xml:space="preserve">  TRIMBLE COUNTY UNIT 1 </t>
  </si>
  <si>
    <t xml:space="preserve">  TRIMBLE COUNTY UNIT 2 </t>
  </si>
  <si>
    <t>62-R2</t>
  </si>
  <si>
    <t xml:space="preserve">  TRIMBLE COUNTY UNIT 2    </t>
  </si>
  <si>
    <t>43-R2.5</t>
  </si>
  <si>
    <t xml:space="preserve">  MILL CREEK UNIT 1       </t>
  </si>
  <si>
    <t xml:space="preserve">  MILL CREEK UNIT 2       </t>
  </si>
  <si>
    <t xml:space="preserve">  MILL CREEK UNIT 3       </t>
  </si>
  <si>
    <t xml:space="preserve">  MILL CREEK UNIT 4       </t>
  </si>
  <si>
    <t>TOTAL ACCOUNT 316 - MISCELLANEOUS PLANT EQUIPMENT</t>
  </si>
  <si>
    <t>60-R4</t>
  </si>
  <si>
    <t xml:space="preserve">  PADDY'S RUN GENERATOR 12                 </t>
  </si>
  <si>
    <t xml:space="preserve">  PADDY'S RUN GENERATOR 13                 </t>
  </si>
  <si>
    <t xml:space="preserve">  TRIMBLE COUNTY CT 5      </t>
  </si>
  <si>
    <t xml:space="preserve">  CANE RUN GT 11                           </t>
  </si>
  <si>
    <t>Not calculated</t>
  </si>
  <si>
    <t>TOTAL ACCOUNT 341.2 - STRUCTURES AND IMPROVEMENTS</t>
  </si>
  <si>
    <t xml:space="preserve">FUEL HOLDERS, PRODUCERS AND ACCESSORIES    </t>
  </si>
  <si>
    <t xml:space="preserve">  PADDY'S RUN GENERATOR 11                 </t>
  </si>
  <si>
    <t xml:space="preserve">  PADDY'S RUN GENERATOR 13                  </t>
  </si>
  <si>
    <t xml:space="preserve">  TRIMBLE COUNTY CT PIPELINE               </t>
  </si>
  <si>
    <t xml:space="preserve">PRIME MOVERS                 </t>
  </si>
  <si>
    <t>35-R1.5</t>
  </si>
  <si>
    <t xml:space="preserve">GENERATORS                                 </t>
  </si>
  <si>
    <t>60-S3</t>
  </si>
  <si>
    <t xml:space="preserve">  PADDY'S RUN GENERATOR 12</t>
  </si>
  <si>
    <t>50-S2.5</t>
  </si>
  <si>
    <t>60-R2</t>
  </si>
  <si>
    <t>(4)=(3)/(2)</t>
  </si>
  <si>
    <t>(8)=(3)+(7)</t>
  </si>
  <si>
    <t>MILL CREEK GENERATING STATION</t>
  </si>
  <si>
    <t>TOTAL MILL CREEK GENERATING STATION</t>
  </si>
  <si>
    <t>TRIMBLE COUNTY GENERATING STATION</t>
  </si>
  <si>
    <t>TOTAL TRIMBLE COUNTY GENERATING STATION</t>
  </si>
  <si>
    <t>CANE RUN CC</t>
  </si>
  <si>
    <t>TOTAL CANE RUN CC</t>
  </si>
  <si>
    <t>PADDY'S RUN</t>
  </si>
  <si>
    <t>TOTAL PADDY'S RUN</t>
  </si>
  <si>
    <t>TABLE 1.  SUMMARY OF ESTIMATED SURVIVOR CURVES, NET SALVAGE PERCENT, ORIGINAL COST, BOOK DEPRECIATION RESERVE AND</t>
  </si>
  <si>
    <t>CALCULATED ANNUAL DEPRECIATION ACCRUAL RATES AS OF DECEMBER 31, 2017</t>
  </si>
  <si>
    <t>105-R2.5</t>
  </si>
  <si>
    <t xml:space="preserve">MISCELLANEOUS PLANT EQUIPMENT </t>
  </si>
  <si>
    <t>75-R1.5</t>
  </si>
  <si>
    <t>TABLE 2.  CALCULATION OF WEIGHTED NET SALVAGE PERCENT FOR GENERATION PLANT AS OF DECEMBER 31, 2017</t>
  </si>
  <si>
    <t>Terminal Retirements</t>
  </si>
  <si>
    <t>Interim Retirements</t>
  </si>
  <si>
    <t>Total</t>
  </si>
  <si>
    <t>Estimated</t>
  </si>
  <si>
    <t>Retirements</t>
  </si>
  <si>
    <t>Net Salvage</t>
  </si>
  <si>
    <t>Account</t>
  </si>
  <si>
    <t>60-R1</t>
  </si>
  <si>
    <t>60-R2.5</t>
  </si>
  <si>
    <t>65-R3</t>
  </si>
  <si>
    <t>LGE-131200-MC4 Boil ECR 2020-152966</t>
  </si>
  <si>
    <t>Rate after 7/1/2021 without Term Net Salvage</t>
  </si>
  <si>
    <t>Depreciation using current rates in PP.</t>
  </si>
  <si>
    <t>Calculated Depreciation EXCLUDING TERMINAL SALVAGE</t>
  </si>
  <si>
    <t>Difference between Actual Expense and Calculated without Terminal Salvage</t>
  </si>
  <si>
    <t>KU</t>
  </si>
  <si>
    <t>LGE</t>
  </si>
  <si>
    <t>Combined</t>
  </si>
  <si>
    <t>Assumptions:</t>
  </si>
  <si>
    <t>Rate calc didn't make sense - used rate with Term Net Salvalge for now.</t>
  </si>
  <si>
    <t>All others based on recalc from 2020 Rates</t>
  </si>
  <si>
    <t>MC1 Excluded as it is covered by RAR and is zero at 2/2025</t>
  </si>
  <si>
    <t>2023-2025</t>
  </si>
  <si>
    <t xml:space="preserve">LGE-134600-Cane Run 7- Misc Power </t>
  </si>
  <si>
    <t xml:space="preserve">LGE-134500-Cane Run 11- Accessory  </t>
  </si>
  <si>
    <t xml:space="preserve">LGE-134500-Cane Run 7- Accessory  </t>
  </si>
  <si>
    <t xml:space="preserve">LGE-131600-Mill Creek #4 ECR 2011 </t>
  </si>
  <si>
    <t xml:space="preserve">LGE-134100-Cane Run 11- Structures </t>
  </si>
  <si>
    <t xml:space="preserve">LGE-134100-Cane Run 7 Structures  </t>
  </si>
  <si>
    <t xml:space="preserve">LGE-134200-Cane Run 11-Fuel Holder </t>
  </si>
  <si>
    <t xml:space="preserve">LGE-134200-Cane Run 7 Fuel Holders </t>
  </si>
  <si>
    <t>LGE-131200-MC4 SO2 ECR 2009-159894</t>
  </si>
  <si>
    <t>YTD 2025 is Jan -June Actual Expense</t>
  </si>
  <si>
    <t>Depreciation At Current Rate - with Term Net Salvage</t>
  </si>
  <si>
    <t>Depreciation At Current Rate - without Term Net Salvage</t>
  </si>
  <si>
    <t>YTD 06/30/2025</t>
  </si>
  <si>
    <t>MC 2 and EWB 3 based on recalc from 2018 Rates (2017 Study) for 2023-June 2025</t>
  </si>
  <si>
    <t>2023 vs 2024</t>
  </si>
  <si>
    <t>Q1 2023</t>
  </si>
  <si>
    <t>Q2 2023</t>
  </si>
  <si>
    <t>YTD June 2023</t>
  </si>
  <si>
    <t>Q3 2023</t>
  </si>
  <si>
    <t>YTD Sept 2023</t>
  </si>
  <si>
    <t>Q4 2023</t>
  </si>
  <si>
    <t>YTD Dec 2023</t>
  </si>
  <si>
    <t>Where recalculated rates did not appear reasonable - used rate with net terminal salvage included and highlighted in blue.</t>
  </si>
  <si>
    <t>Rate calc did not appear reasonable- used rate with Term Net Salvalge for now.</t>
  </si>
  <si>
    <t>Prior studies did not include a rate for this location.  Used rate from most recent location prior to GH3 and GH4 FGD.</t>
  </si>
  <si>
    <t>Terminal Net Salvage Calculation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</si>
</sst>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_);\(0\)"/>
    <numFmt numFmtId="165" formatCode="[$-409]mmmm\ d\,\ yyyy;@"/>
    <numFmt numFmtId="166" formatCode="mm\-yyyy"/>
    <numFmt numFmtId="167" formatCode="_(* #,##0.0_);_(* \(#,##0.0\);_(* &quot;-&quot;?_);_(@_)"/>
    <numFmt numFmtId="168" formatCode="#,##0.0000_);\(#,##0.0000\)"/>
    <numFmt numFmtId="169" formatCode="_(* #,##0_);_(* \(#,##0\);_(* &quot;-&quot;??_);_(@_)"/>
    <numFmt numFmtId="170" formatCode="0.0"/>
    <numFmt numFmtId="171" formatCode="_(* #,##0.0_);_(* \(#,##0.0\);_(* &quot;-&quot;??_);_(@_)"/>
  </numFmts>
  <fonts count="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sz val="11"/>
      <name val="Calibri"/>
      <family val="2"/>
      <scheme val="minor"/>
    </font>
    <font>
      <b/>
      <u/>
      <sz val="12"/>
      <name val="Times New Roman"/>
      <family val="1"/>
    </font>
    <font>
      <sz val="10"/>
      <name val="Arial"/>
      <family val="2"/>
    </font>
    <font>
      <sz val="12"/>
      <color theme="1"/>
      <name val="Times New Roman"/>
      <family val="2"/>
    </font>
    <font>
      <sz val="12"/>
      <name val="Times New Roman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name val="Arial"/>
      <family val="2"/>
    </font>
    <font>
      <u/>
      <sz val="10"/>
      <color theme="10"/>
      <name val="Arial"/>
      <family val="2"/>
    </font>
    <font>
      <sz val="10"/>
      <name val="Arial"/>
    </font>
    <font>
      <b/>
      <sz val="1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2">
    <xf numFmtId="0" fontId="0" fillId="0" borderId="0"/>
    <xf numFmtId="44" fontId="8" fillId="0" borderId="0" applyFont="0" applyFill="0" applyBorder="0" applyAlignment="0" applyProtection="0"/>
    <xf numFmtId="0" fontId="2" fillId="0" borderId="0"/>
    <xf numFmtId="0" fontId="8" fillId="0" borderId="0"/>
    <xf numFmtId="0" fontId="8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4" fillId="0" borderId="0"/>
    <xf numFmtId="0" fontId="8" fillId="0" borderId="0"/>
    <xf numFmtId="0" fontId="2" fillId="0" borderId="0"/>
    <xf numFmtId="165" fontId="2" fillId="0" borderId="0"/>
    <xf numFmtId="43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4" fillId="0" borderId="0"/>
    <xf numFmtId="0" fontId="20" fillId="0" borderId="0"/>
    <xf numFmtId="43" fontId="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44" fontId="8" fillId="0" borderId="0" applyFont="0" applyFill="0" applyBorder="0" applyAlignment="0" applyProtection="0"/>
    <xf numFmtId="3" fontId="14" fillId="0" borderId="0"/>
    <xf numFmtId="165" fontId="14" fillId="0" borderId="0"/>
    <xf numFmtId="9" fontId="14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14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" fillId="0" borderId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3" fillId="0" borderId="0"/>
  </cellStyleXfs>
  <cellXfs count="368">
    <xf numFmtId="0" fontId="0" fillId="0" borderId="0" xfId="0"/>
    <xf numFmtId="0" fontId="4" fillId="0" borderId="0" xfId="0" quotePrefix="1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/>
    <xf numFmtId="0" fontId="4" fillId="0" borderId="0" xfId="0" applyFont="1"/>
    <xf numFmtId="0" fontId="4" fillId="0" borderId="0" xfId="2" applyFont="1" applyAlignment="1">
      <alignment horizontal="center"/>
    </xf>
    <xf numFmtId="0" fontId="6" fillId="0" borderId="0" xfId="2" applyFont="1" applyAlignment="1">
      <alignment horizontal="center"/>
    </xf>
    <xf numFmtId="17" fontId="7" fillId="0" borderId="0" xfId="0" applyNumberFormat="1" applyFont="1" applyAlignment="1">
      <alignment horizontal="center"/>
    </xf>
    <xf numFmtId="0" fontId="4" fillId="0" borderId="0" xfId="4" quotePrefix="1" applyFont="1" applyAlignment="1">
      <alignment horizontal="left" wrapText="1"/>
    </xf>
    <xf numFmtId="10" fontId="4" fillId="0" borderId="0" xfId="5" applyNumberFormat="1" applyFont="1" applyFill="1" applyAlignment="1">
      <alignment horizontal="center" wrapText="1"/>
    </xf>
    <xf numFmtId="0" fontId="5" fillId="0" borderId="0" xfId="0" applyFont="1" applyAlignment="1">
      <alignment wrapText="1"/>
    </xf>
    <xf numFmtId="43" fontId="5" fillId="0" borderId="0" xfId="6" quotePrefix="1" applyFont="1" applyFill="1" applyAlignment="1">
      <alignment horizontal="center" wrapText="1"/>
    </xf>
    <xf numFmtId="0" fontId="5" fillId="0" borderId="0" xfId="4" quotePrefix="1" applyFont="1" applyAlignment="1">
      <alignment horizontal="center" wrapText="1"/>
    </xf>
    <xf numFmtId="10" fontId="5" fillId="0" borderId="0" xfId="5" applyNumberFormat="1" applyFont="1" applyFill="1" applyAlignment="1">
      <alignment horizontal="center"/>
    </xf>
    <xf numFmtId="43" fontId="5" fillId="0" borderId="0" xfId="6" applyFont="1" applyFill="1"/>
    <xf numFmtId="43" fontId="5" fillId="0" borderId="0" xfId="0" applyNumberFormat="1" applyFont="1"/>
    <xf numFmtId="0" fontId="5" fillId="0" borderId="0" xfId="2" applyFont="1"/>
    <xf numFmtId="43" fontId="10" fillId="0" borderId="0" xfId="8" applyFont="1" applyFill="1" applyBorder="1"/>
    <xf numFmtId="0" fontId="4" fillId="0" borderId="0" xfId="2" quotePrefix="1" applyFont="1" applyAlignment="1">
      <alignment horizontal="left"/>
    </xf>
    <xf numFmtId="0" fontId="6" fillId="0" borderId="0" xfId="2" applyFont="1"/>
    <xf numFmtId="0" fontId="10" fillId="0" borderId="0" xfId="10" applyFont="1"/>
    <xf numFmtId="0" fontId="4" fillId="0" borderId="0" xfId="4" applyFont="1"/>
    <xf numFmtId="17" fontId="7" fillId="0" borderId="0" xfId="4" applyNumberFormat="1" applyFont="1" applyAlignment="1">
      <alignment horizontal="center"/>
    </xf>
    <xf numFmtId="43" fontId="4" fillId="0" borderId="0" xfId="7" applyFont="1" applyFill="1" applyAlignment="1">
      <alignment horizontal="center" wrapText="1"/>
    </xf>
    <xf numFmtId="0" fontId="4" fillId="0" borderId="0" xfId="4" applyFont="1" applyAlignment="1">
      <alignment horizontal="center" wrapText="1"/>
    </xf>
    <xf numFmtId="0" fontId="10" fillId="0" borderId="0" xfId="10" applyFont="1" applyAlignment="1">
      <alignment wrapText="1"/>
    </xf>
    <xf numFmtId="0" fontId="5" fillId="0" borderId="0" xfId="11" applyFont="1"/>
    <xf numFmtId="43" fontId="5" fillId="0" borderId="0" xfId="12" applyNumberFormat="1" applyFont="1"/>
    <xf numFmtId="43" fontId="5" fillId="0" borderId="0" xfId="7" applyFont="1" applyFill="1" applyAlignment="1">
      <alignment horizontal="center"/>
    </xf>
    <xf numFmtId="43" fontId="10" fillId="0" borderId="0" xfId="10" applyNumberFormat="1" applyFont="1"/>
    <xf numFmtId="0" fontId="9" fillId="0" borderId="0" xfId="10"/>
    <xf numFmtId="43" fontId="5" fillId="0" borderId="0" xfId="7" applyFont="1" applyFill="1"/>
    <xf numFmtId="0" fontId="9" fillId="0" borderId="0" xfId="10" applyAlignment="1">
      <alignment horizontal="left"/>
    </xf>
    <xf numFmtId="0" fontId="5" fillId="0" borderId="0" xfId="10" applyFont="1"/>
    <xf numFmtId="43" fontId="5" fillId="0" borderId="0" xfId="8" applyFont="1" applyFill="1" applyBorder="1" applyAlignment="1">
      <alignment horizontal="center"/>
    </xf>
    <xf numFmtId="43" fontId="5" fillId="0" borderId="0" xfId="10" applyNumberFormat="1" applyFont="1"/>
    <xf numFmtId="43" fontId="5" fillId="0" borderId="0" xfId="13" applyNumberFormat="1" applyFont="1" applyFill="1" applyBorder="1"/>
    <xf numFmtId="43" fontId="5" fillId="0" borderId="0" xfId="8" applyFont="1" applyFill="1" applyBorder="1"/>
    <xf numFmtId="43" fontId="5" fillId="0" borderId="6" xfId="14" applyNumberFormat="1" applyFont="1" applyFill="1" applyBorder="1"/>
    <xf numFmtId="10" fontId="5" fillId="0" borderId="0" xfId="13" applyNumberFormat="1" applyFont="1" applyFill="1" applyBorder="1"/>
    <xf numFmtId="0" fontId="14" fillId="4" borderId="0" xfId="15" applyFill="1"/>
    <xf numFmtId="0" fontId="14" fillId="0" borderId="0" xfId="15"/>
    <xf numFmtId="0" fontId="15" fillId="0" borderId="0" xfId="15" applyFont="1" applyAlignment="1">
      <alignment horizontal="centerContinuous"/>
    </xf>
    <xf numFmtId="0" fontId="15" fillId="0" borderId="0" xfId="15" applyFont="1" applyAlignment="1">
      <alignment horizontal="right"/>
    </xf>
    <xf numFmtId="0" fontId="14" fillId="0" borderId="0" xfId="15" applyAlignment="1">
      <alignment horizontal="right"/>
    </xf>
    <xf numFmtId="0" fontId="14" fillId="0" borderId="0" xfId="15" applyAlignment="1">
      <alignment horizontal="centerContinuous"/>
    </xf>
    <xf numFmtId="0" fontId="14" fillId="0" borderId="0" xfId="15" applyAlignment="1">
      <alignment horizontal="center"/>
    </xf>
    <xf numFmtId="164" fontId="14" fillId="0" borderId="0" xfId="15" applyNumberFormat="1" applyAlignment="1">
      <alignment horizontal="center"/>
    </xf>
    <xf numFmtId="37" fontId="14" fillId="0" borderId="0" xfId="15" applyNumberFormat="1" applyAlignment="1">
      <alignment horizontal="centerContinuous"/>
    </xf>
    <xf numFmtId="37" fontId="14" fillId="0" borderId="0" xfId="15" applyNumberFormat="1"/>
    <xf numFmtId="0" fontId="15" fillId="0" borderId="0" xfId="15" applyFont="1" applyAlignment="1">
      <alignment horizontal="center"/>
    </xf>
    <xf numFmtId="165" fontId="15" fillId="0" borderId="0" xfId="15" applyNumberFormat="1" applyFont="1" applyAlignment="1">
      <alignment horizontal="center"/>
    </xf>
    <xf numFmtId="164" fontId="15" fillId="0" borderId="0" xfId="15" applyNumberFormat="1" applyFont="1" applyAlignment="1">
      <alignment horizontal="center"/>
    </xf>
    <xf numFmtId="37" fontId="15" fillId="0" borderId="0" xfId="15" applyNumberFormat="1" applyFont="1" applyAlignment="1">
      <alignment horizontal="center"/>
    </xf>
    <xf numFmtId="37" fontId="15" fillId="0" borderId="0" xfId="15" applyNumberFormat="1" applyFont="1" applyAlignment="1">
      <alignment horizontal="centerContinuous"/>
    </xf>
    <xf numFmtId="37" fontId="15" fillId="0" borderId="8" xfId="15" applyNumberFormat="1" applyFont="1" applyBorder="1" applyAlignment="1">
      <alignment horizontal="center"/>
    </xf>
    <xf numFmtId="0" fontId="15" fillId="0" borderId="8" xfId="15" applyFont="1" applyBorder="1" applyAlignment="1">
      <alignment horizontal="center"/>
    </xf>
    <xf numFmtId="3" fontId="15" fillId="0" borderId="0" xfId="15" applyNumberFormat="1" applyFont="1" applyAlignment="1">
      <alignment horizontal="center"/>
    </xf>
    <xf numFmtId="164" fontId="15" fillId="0" borderId="8" xfId="15" applyNumberFormat="1" applyFont="1" applyBorder="1" applyAlignment="1">
      <alignment horizontal="center"/>
    </xf>
    <xf numFmtId="3" fontId="15" fillId="0" borderId="8" xfId="15" applyNumberFormat="1" applyFont="1" applyBorder="1" applyAlignment="1">
      <alignment horizontal="center"/>
    </xf>
    <xf numFmtId="0" fontId="15" fillId="0" borderId="0" xfId="15" applyFont="1" applyAlignment="1">
      <alignment horizontal="left"/>
    </xf>
    <xf numFmtId="2" fontId="14" fillId="0" borderId="0" xfId="15" applyNumberFormat="1"/>
    <xf numFmtId="166" fontId="14" fillId="0" borderId="0" xfId="15" applyNumberFormat="1" applyAlignment="1">
      <alignment horizontal="center"/>
    </xf>
    <xf numFmtId="39" fontId="14" fillId="0" borderId="0" xfId="16" applyNumberFormat="1" applyFont="1"/>
    <xf numFmtId="37" fontId="14" fillId="0" borderId="0" xfId="16" applyNumberFormat="1" applyFont="1"/>
    <xf numFmtId="43" fontId="14" fillId="0" borderId="0" xfId="15" applyNumberFormat="1"/>
    <xf numFmtId="167" fontId="14" fillId="0" borderId="0" xfId="15" applyNumberFormat="1"/>
    <xf numFmtId="39" fontId="14" fillId="0" borderId="4" xfId="16" applyNumberFormat="1" applyFont="1" applyBorder="1"/>
    <xf numFmtId="37" fontId="14" fillId="0" borderId="4" xfId="16" applyNumberFormat="1" applyFont="1" applyBorder="1"/>
    <xf numFmtId="39" fontId="15" fillId="0" borderId="0" xfId="16" applyNumberFormat="1" applyFont="1"/>
    <xf numFmtId="0" fontId="15" fillId="0" borderId="0" xfId="15" applyFont="1"/>
    <xf numFmtId="37" fontId="15" fillId="0" borderId="0" xfId="15" applyNumberFormat="1" applyFont="1"/>
    <xf numFmtId="0" fontId="14" fillId="0" borderId="0" xfId="16" applyFont="1"/>
    <xf numFmtId="37" fontId="14" fillId="0" borderId="8" xfId="15" applyNumberFormat="1" applyBorder="1"/>
    <xf numFmtId="0" fontId="16" fillId="0" borderId="0" xfId="15" applyFont="1"/>
    <xf numFmtId="2" fontId="14" fillId="2" borderId="0" xfId="15" applyNumberFormat="1" applyFill="1"/>
    <xf numFmtId="0" fontId="14" fillId="2" borderId="0" xfId="15" applyFill="1" applyAlignment="1">
      <alignment horizontal="right"/>
    </xf>
    <xf numFmtId="0" fontId="14" fillId="2" borderId="0" xfId="15" applyFill="1"/>
    <xf numFmtId="0" fontId="14" fillId="2" borderId="0" xfId="15" applyFill="1" applyAlignment="1">
      <alignment horizontal="center"/>
    </xf>
    <xf numFmtId="164" fontId="14" fillId="2" borderId="0" xfId="15" applyNumberFormat="1" applyFill="1" applyAlignment="1">
      <alignment horizontal="center"/>
    </xf>
    <xf numFmtId="39" fontId="14" fillId="2" borderId="0" xfId="16" applyNumberFormat="1" applyFont="1" applyFill="1"/>
    <xf numFmtId="37" fontId="14" fillId="2" borderId="0" xfId="15" applyNumberFormat="1" applyFill="1"/>
    <xf numFmtId="43" fontId="14" fillId="2" borderId="0" xfId="15" applyNumberFormat="1" applyFill="1"/>
    <xf numFmtId="167" fontId="14" fillId="2" borderId="0" xfId="15" applyNumberFormat="1" applyFill="1"/>
    <xf numFmtId="166" fontId="14" fillId="2" borderId="0" xfId="15" applyNumberFormat="1" applyFill="1" applyAlignment="1">
      <alignment horizontal="center"/>
    </xf>
    <xf numFmtId="0" fontId="14" fillId="2" borderId="0" xfId="16" applyFont="1" applyFill="1"/>
    <xf numFmtId="37" fontId="14" fillId="2" borderId="0" xfId="16" applyNumberFormat="1" applyFont="1" applyFill="1"/>
    <xf numFmtId="39" fontId="14" fillId="2" borderId="4" xfId="16" applyNumberFormat="1" applyFont="1" applyFill="1" applyBorder="1"/>
    <xf numFmtId="37" fontId="14" fillId="2" borderId="4" xfId="16" applyNumberFormat="1" applyFont="1" applyFill="1" applyBorder="1"/>
    <xf numFmtId="0" fontId="16" fillId="2" borderId="0" xfId="15" applyFont="1" applyFill="1"/>
    <xf numFmtId="43" fontId="14" fillId="2" borderId="0" xfId="15" applyNumberFormat="1" applyFill="1" applyAlignment="1">
      <alignment horizontal="right"/>
    </xf>
    <xf numFmtId="37" fontId="14" fillId="0" borderId="4" xfId="15" applyNumberFormat="1" applyBorder="1"/>
    <xf numFmtId="0" fontId="14" fillId="0" borderId="8" xfId="15" applyBorder="1"/>
    <xf numFmtId="37" fontId="15" fillId="0" borderId="0" xfId="16" applyNumberFormat="1" applyFont="1"/>
    <xf numFmtId="0" fontId="13" fillId="0" borderId="0" xfId="17" applyFont="1" applyAlignment="1">
      <alignment horizontal="centerContinuous"/>
    </xf>
    <xf numFmtId="0" fontId="13" fillId="0" borderId="0" xfId="17" applyFont="1"/>
    <xf numFmtId="0" fontId="17" fillId="0" borderId="0" xfId="17" applyFont="1" applyAlignment="1">
      <alignment horizontal="centerContinuous"/>
    </xf>
    <xf numFmtId="0" fontId="17" fillId="0" borderId="4" xfId="17" applyFont="1" applyBorder="1" applyAlignment="1">
      <alignment horizontal="centerContinuous"/>
    </xf>
    <xf numFmtId="0" fontId="17" fillId="0" borderId="0" xfId="17" applyFont="1" applyAlignment="1">
      <alignment horizontal="center"/>
    </xf>
    <xf numFmtId="165" fontId="18" fillId="0" borderId="0" xfId="18" applyFont="1" applyAlignment="1">
      <alignment horizontal="center"/>
    </xf>
    <xf numFmtId="0" fontId="13" fillId="0" borderId="0" xfId="17" applyFont="1" applyAlignment="1">
      <alignment horizontal="center"/>
    </xf>
    <xf numFmtId="0" fontId="17" fillId="0" borderId="5" xfId="17" applyFont="1" applyBorder="1" applyAlignment="1">
      <alignment horizontal="center"/>
    </xf>
    <xf numFmtId="165" fontId="18" fillId="0" borderId="0" xfId="18" applyFont="1" applyAlignment="1">
      <alignment horizontal="centerContinuous"/>
    </xf>
    <xf numFmtId="0" fontId="17" fillId="0" borderId="4" xfId="17" applyFont="1" applyBorder="1" applyAlignment="1">
      <alignment horizontal="center"/>
    </xf>
    <xf numFmtId="165" fontId="18" fillId="0" borderId="4" xfId="18" applyFont="1" applyBorder="1" applyAlignment="1">
      <alignment horizontal="center"/>
    </xf>
    <xf numFmtId="0" fontId="17" fillId="0" borderId="0" xfId="17" quotePrefix="1" applyFont="1" applyAlignment="1">
      <alignment horizontal="centerContinuous"/>
    </xf>
    <xf numFmtId="0" fontId="17" fillId="0" borderId="0" xfId="17" applyFont="1"/>
    <xf numFmtId="164" fontId="17" fillId="0" borderId="0" xfId="17" quotePrefix="1" applyNumberFormat="1" applyFont="1" applyAlignment="1">
      <alignment horizontal="center"/>
    </xf>
    <xf numFmtId="164" fontId="17" fillId="0" borderId="0" xfId="17" applyNumberFormat="1" applyFont="1" applyAlignment="1">
      <alignment horizontal="center"/>
    </xf>
    <xf numFmtId="0" fontId="17" fillId="0" borderId="0" xfId="17" applyFont="1" applyAlignment="1">
      <alignment horizontal="left"/>
    </xf>
    <xf numFmtId="168" fontId="13" fillId="0" borderId="0" xfId="17" applyNumberFormat="1" applyFont="1"/>
    <xf numFmtId="0" fontId="13" fillId="0" borderId="0" xfId="19" applyNumberFormat="1" applyFont="1" applyFill="1" applyAlignment="1">
      <alignment horizontal="right"/>
    </xf>
    <xf numFmtId="0" fontId="19" fillId="0" borderId="0" xfId="17" quotePrefix="1" applyFont="1" applyAlignment="1">
      <alignment horizontal="left"/>
    </xf>
    <xf numFmtId="0" fontId="13" fillId="0" borderId="0" xfId="19" applyNumberFormat="1" applyFont="1" applyFill="1"/>
    <xf numFmtId="2" fontId="13" fillId="0" borderId="0" xfId="17" applyNumberFormat="1" applyFont="1" applyAlignment="1">
      <alignment horizontal="right" indent="1"/>
    </xf>
    <xf numFmtId="37" fontId="13" fillId="0" borderId="0" xfId="17" applyNumberFormat="1" applyFont="1" applyAlignment="1">
      <alignment horizontal="center"/>
    </xf>
    <xf numFmtId="0" fontId="13" fillId="0" borderId="0" xfId="19" applyNumberFormat="1" applyFont="1" applyFill="1" applyAlignment="1">
      <alignment horizontal="center"/>
    </xf>
    <xf numFmtId="169" fontId="13" fillId="0" borderId="0" xfId="19" applyNumberFormat="1" applyFont="1" applyFill="1" applyAlignment="1">
      <alignment horizontal="right" indent="1"/>
    </xf>
    <xf numFmtId="37" fontId="13" fillId="0" borderId="0" xfId="17" applyNumberFormat="1" applyFont="1" applyAlignment="1">
      <alignment horizontal="right"/>
    </xf>
    <xf numFmtId="169" fontId="13" fillId="0" borderId="0" xfId="19" applyNumberFormat="1" applyFont="1" applyFill="1" applyAlignment="1">
      <alignment horizontal="center"/>
    </xf>
    <xf numFmtId="169" fontId="13" fillId="0" borderId="0" xfId="19" applyNumberFormat="1" applyFont="1" applyFill="1" applyAlignment="1">
      <alignment horizontal="right"/>
    </xf>
    <xf numFmtId="169" fontId="13" fillId="0" borderId="0" xfId="17" applyNumberFormat="1" applyFont="1"/>
    <xf numFmtId="169" fontId="13" fillId="0" borderId="4" xfId="19" applyNumberFormat="1" applyFont="1" applyFill="1" applyBorder="1" applyAlignment="1">
      <alignment horizontal="right" indent="1"/>
    </xf>
    <xf numFmtId="37" fontId="13" fillId="0" borderId="4" xfId="17" applyNumberFormat="1" applyFont="1" applyBorder="1" applyAlignment="1">
      <alignment horizontal="right"/>
    </xf>
    <xf numFmtId="169" fontId="13" fillId="0" borderId="4" xfId="19" applyNumberFormat="1" applyFont="1" applyFill="1" applyBorder="1" applyAlignment="1">
      <alignment horizontal="center"/>
    </xf>
    <xf numFmtId="169" fontId="13" fillId="0" borderId="4" xfId="19" applyNumberFormat="1" applyFont="1" applyFill="1" applyBorder="1" applyAlignment="1">
      <alignment horizontal="right"/>
    </xf>
    <xf numFmtId="169" fontId="13" fillId="0" borderId="4" xfId="17" applyNumberFormat="1" applyFont="1" applyBorder="1"/>
    <xf numFmtId="0" fontId="19" fillId="0" borderId="0" xfId="19" applyNumberFormat="1" applyFont="1" applyFill="1" applyAlignment="1">
      <alignment horizontal="left"/>
    </xf>
    <xf numFmtId="169" fontId="19" fillId="0" borderId="0" xfId="19" applyNumberFormat="1" applyFont="1" applyFill="1"/>
    <xf numFmtId="0" fontId="19" fillId="0" borderId="0" xfId="17" applyFont="1"/>
    <xf numFmtId="169" fontId="19" fillId="0" borderId="0" xfId="19" applyNumberFormat="1" applyFont="1" applyFill="1" applyAlignment="1">
      <alignment horizontal="right"/>
    </xf>
    <xf numFmtId="37" fontId="19" fillId="0" borderId="0" xfId="17" applyNumberFormat="1" applyFont="1" applyAlignment="1">
      <alignment horizontal="center"/>
    </xf>
    <xf numFmtId="169" fontId="13" fillId="0" borderId="0" xfId="19" applyNumberFormat="1" applyFont="1" applyFill="1"/>
    <xf numFmtId="0" fontId="2" fillId="0" borderId="0" xfId="17"/>
    <xf numFmtId="169" fontId="19" fillId="0" borderId="7" xfId="19" applyNumberFormat="1" applyFont="1" applyFill="1" applyBorder="1"/>
    <xf numFmtId="169" fontId="19" fillId="0" borderId="7" xfId="19" applyNumberFormat="1" applyFont="1" applyFill="1" applyBorder="1" applyAlignment="1">
      <alignment horizontal="right"/>
    </xf>
    <xf numFmtId="0" fontId="17" fillId="0" borderId="0" xfId="19" applyNumberFormat="1" applyFont="1" applyFill="1" applyAlignment="1">
      <alignment horizontal="left"/>
    </xf>
    <xf numFmtId="169" fontId="17" fillId="0" borderId="0" xfId="19" applyNumberFormat="1" applyFont="1" applyFill="1"/>
    <xf numFmtId="0" fontId="13" fillId="0" borderId="0" xfId="19" applyNumberFormat="1" applyFont="1" applyFill="1" applyBorder="1" applyAlignment="1">
      <alignment horizontal="right"/>
    </xf>
    <xf numFmtId="0" fontId="13" fillId="0" borderId="0" xfId="19" applyNumberFormat="1" applyFont="1" applyFill="1" applyBorder="1" applyAlignment="1">
      <alignment horizontal="center"/>
    </xf>
    <xf numFmtId="0" fontId="13" fillId="0" borderId="0" xfId="19" applyNumberFormat="1" applyFont="1" applyFill="1" applyBorder="1"/>
    <xf numFmtId="169" fontId="13" fillId="0" borderId="0" xfId="19" applyNumberFormat="1" applyFont="1" applyFill="1" applyBorder="1" applyAlignment="1">
      <alignment horizontal="right" indent="1"/>
    </xf>
    <xf numFmtId="169" fontId="13" fillId="0" borderId="0" xfId="19" applyNumberFormat="1" applyFont="1" applyFill="1" applyBorder="1" applyAlignment="1">
      <alignment horizontal="center"/>
    </xf>
    <xf numFmtId="169" fontId="13" fillId="0" borderId="0" xfId="19" applyNumberFormat="1" applyFont="1" applyFill="1" applyBorder="1" applyAlignment="1">
      <alignment horizontal="right"/>
    </xf>
    <xf numFmtId="169" fontId="17" fillId="0" borderId="4" xfId="19" applyNumberFormat="1" applyFont="1" applyFill="1" applyBorder="1"/>
    <xf numFmtId="169" fontId="17" fillId="0" borderId="9" xfId="19" applyNumberFormat="1" applyFont="1" applyFill="1" applyBorder="1"/>
    <xf numFmtId="164" fontId="14" fillId="0" borderId="0" xfId="15" applyNumberFormat="1" applyAlignment="1">
      <alignment horizontal="centerContinuous"/>
    </xf>
    <xf numFmtId="164" fontId="14" fillId="0" borderId="0" xfId="15" applyNumberFormat="1"/>
    <xf numFmtId="170" fontId="14" fillId="0" borderId="0" xfId="15" applyNumberFormat="1"/>
    <xf numFmtId="37" fontId="14" fillId="0" borderId="0" xfId="21" applyNumberFormat="1"/>
    <xf numFmtId="43" fontId="14" fillId="0" borderId="0" xfId="21" applyNumberFormat="1"/>
    <xf numFmtId="167" fontId="14" fillId="0" borderId="0" xfId="15" applyNumberFormat="1" applyAlignment="1">
      <alignment horizontal="right"/>
    </xf>
    <xf numFmtId="43" fontId="14" fillId="0" borderId="0" xfId="15" applyNumberFormat="1" applyAlignment="1">
      <alignment horizontal="right"/>
    </xf>
    <xf numFmtId="167" fontId="14" fillId="2" borderId="0" xfId="15" applyNumberFormat="1" applyFill="1" applyAlignment="1">
      <alignment horizontal="right"/>
    </xf>
    <xf numFmtId="43" fontId="15" fillId="0" borderId="0" xfId="15" applyNumberFormat="1" applyFont="1" applyAlignment="1">
      <alignment horizontal="right"/>
    </xf>
    <xf numFmtId="164" fontId="14" fillId="2" borderId="0" xfId="15" applyNumberFormat="1" applyFill="1"/>
    <xf numFmtId="37" fontId="14" fillId="2" borderId="8" xfId="15" applyNumberFormat="1" applyFill="1" applyBorder="1"/>
    <xf numFmtId="0" fontId="13" fillId="0" borderId="0" xfId="19" applyNumberFormat="1" applyFont="1" applyAlignment="1">
      <alignment horizontal="right"/>
    </xf>
    <xf numFmtId="0" fontId="13" fillId="0" borderId="0" xfId="19" applyNumberFormat="1" applyFont="1"/>
    <xf numFmtId="0" fontId="13" fillId="0" borderId="0" xfId="19" applyNumberFormat="1" applyFont="1" applyAlignment="1">
      <alignment horizontal="center"/>
    </xf>
    <xf numFmtId="169" fontId="13" fillId="0" borderId="0" xfId="19" applyNumberFormat="1" applyFont="1" applyAlignment="1">
      <alignment horizontal="right" indent="1"/>
    </xf>
    <xf numFmtId="43" fontId="13" fillId="0" borderId="0" xfId="17" applyNumberFormat="1" applyFont="1"/>
    <xf numFmtId="169" fontId="13" fillId="0" borderId="0" xfId="19" applyNumberFormat="1" applyFont="1" applyAlignment="1">
      <alignment horizontal="center"/>
    </xf>
    <xf numFmtId="169" fontId="13" fillId="0" borderId="0" xfId="19" applyNumberFormat="1" applyFont="1" applyAlignment="1">
      <alignment horizontal="right"/>
    </xf>
    <xf numFmtId="43" fontId="13" fillId="0" borderId="0" xfId="19" applyFont="1" applyAlignment="1">
      <alignment horizontal="right"/>
    </xf>
    <xf numFmtId="169" fontId="13" fillId="0" borderId="4" xfId="19" applyNumberFormat="1" applyFont="1" applyBorder="1" applyAlignment="1">
      <alignment horizontal="right" indent="1"/>
    </xf>
    <xf numFmtId="169" fontId="13" fillId="0" borderId="4" xfId="19" applyNumberFormat="1" applyFont="1" applyBorder="1" applyAlignment="1">
      <alignment horizontal="center"/>
    </xf>
    <xf numFmtId="169" fontId="13" fillId="0" borderId="4" xfId="19" applyNumberFormat="1" applyFont="1" applyBorder="1" applyAlignment="1">
      <alignment horizontal="right"/>
    </xf>
    <xf numFmtId="0" fontId="19" fillId="0" borderId="0" xfId="19" applyNumberFormat="1" applyFont="1" applyAlignment="1">
      <alignment horizontal="left"/>
    </xf>
    <xf numFmtId="169" fontId="19" fillId="0" borderId="0" xfId="19" applyNumberFormat="1" applyFont="1"/>
    <xf numFmtId="169" fontId="19" fillId="0" borderId="0" xfId="17" applyNumberFormat="1" applyFont="1"/>
    <xf numFmtId="169" fontId="19" fillId="0" borderId="0" xfId="19" applyNumberFormat="1" applyFont="1" applyAlignment="1">
      <alignment horizontal="right"/>
    </xf>
    <xf numFmtId="169" fontId="13" fillId="0" borderId="0" xfId="19" applyNumberFormat="1" applyFont="1"/>
    <xf numFmtId="169" fontId="19" fillId="0" borderId="7" xfId="19" applyNumberFormat="1" applyFont="1" applyBorder="1"/>
    <xf numFmtId="169" fontId="19" fillId="0" borderId="7" xfId="19" applyNumberFormat="1" applyFont="1" applyBorder="1" applyAlignment="1">
      <alignment horizontal="right"/>
    </xf>
    <xf numFmtId="0" fontId="17" fillId="0" borderId="0" xfId="19" applyNumberFormat="1" applyFont="1" applyAlignment="1">
      <alignment horizontal="left"/>
    </xf>
    <xf numFmtId="169" fontId="17" fillId="0" borderId="0" xfId="19" applyNumberFormat="1" applyFont="1"/>
    <xf numFmtId="0" fontId="13" fillId="0" borderId="0" xfId="19" applyNumberFormat="1" applyFont="1" applyBorder="1" applyAlignment="1">
      <alignment horizontal="right"/>
    </xf>
    <xf numFmtId="0" fontId="13" fillId="0" borderId="0" xfId="19" applyNumberFormat="1" applyFont="1" applyBorder="1" applyAlignment="1">
      <alignment horizontal="center"/>
    </xf>
    <xf numFmtId="0" fontId="13" fillId="0" borderId="0" xfId="19" applyNumberFormat="1" applyFont="1" applyBorder="1"/>
    <xf numFmtId="169" fontId="13" fillId="0" borderId="0" xfId="19" applyNumberFormat="1" applyFont="1" applyBorder="1" applyAlignment="1">
      <alignment horizontal="right" indent="1"/>
    </xf>
    <xf numFmtId="169" fontId="13" fillId="0" borderId="0" xfId="19" applyNumberFormat="1" applyFont="1" applyBorder="1" applyAlignment="1">
      <alignment horizontal="center"/>
    </xf>
    <xf numFmtId="169" fontId="13" fillId="0" borderId="0" xfId="19" applyNumberFormat="1" applyFont="1" applyBorder="1" applyAlignment="1">
      <alignment horizontal="right"/>
    </xf>
    <xf numFmtId="0" fontId="13" fillId="0" borderId="0" xfId="23" applyNumberFormat="1" applyFont="1" applyFill="1" applyAlignment="1">
      <alignment horizontal="right"/>
    </xf>
    <xf numFmtId="0" fontId="13" fillId="0" borderId="0" xfId="23" applyNumberFormat="1" applyFont="1" applyFill="1"/>
    <xf numFmtId="0" fontId="13" fillId="0" borderId="0" xfId="23" applyNumberFormat="1" applyFont="1" applyFill="1" applyAlignment="1">
      <alignment horizontal="center"/>
    </xf>
    <xf numFmtId="169" fontId="13" fillId="0" borderId="0" xfId="23" applyNumberFormat="1" applyFont="1" applyFill="1" applyAlignment="1">
      <alignment horizontal="right" indent="1"/>
    </xf>
    <xf numFmtId="43" fontId="13" fillId="0" borderId="0" xfId="23" applyFont="1" applyFill="1" applyAlignment="1">
      <alignment horizontal="center"/>
    </xf>
    <xf numFmtId="169" fontId="13" fillId="0" borderId="0" xfId="23" applyNumberFormat="1" applyFont="1" applyFill="1" applyAlignment="1">
      <alignment horizontal="right"/>
    </xf>
    <xf numFmtId="169" fontId="13" fillId="0" borderId="0" xfId="23" applyNumberFormat="1" applyFont="1" applyFill="1" applyAlignment="1">
      <alignment horizontal="center"/>
    </xf>
    <xf numFmtId="169" fontId="13" fillId="0" borderId="4" xfId="23" applyNumberFormat="1" applyFont="1" applyFill="1" applyBorder="1" applyAlignment="1">
      <alignment horizontal="right" indent="1"/>
    </xf>
    <xf numFmtId="169" fontId="13" fillId="0" borderId="4" xfId="23" applyNumberFormat="1" applyFont="1" applyFill="1" applyBorder="1" applyAlignment="1">
      <alignment horizontal="center"/>
    </xf>
    <xf numFmtId="169" fontId="13" fillId="0" borderId="4" xfId="23" applyNumberFormat="1" applyFont="1" applyFill="1" applyBorder="1" applyAlignment="1">
      <alignment horizontal="right"/>
    </xf>
    <xf numFmtId="0" fontId="19" fillId="0" borderId="0" xfId="23" applyNumberFormat="1" applyFont="1" applyFill="1" applyAlignment="1">
      <alignment horizontal="left"/>
    </xf>
    <xf numFmtId="169" fontId="19" fillId="0" borderId="0" xfId="23" applyNumberFormat="1" applyFont="1" applyFill="1"/>
    <xf numFmtId="169" fontId="19" fillId="0" borderId="0" xfId="23" applyNumberFormat="1" applyFont="1" applyFill="1" applyAlignment="1">
      <alignment horizontal="right"/>
    </xf>
    <xf numFmtId="0" fontId="17" fillId="0" borderId="0" xfId="23" applyNumberFormat="1" applyFont="1" applyFill="1" applyAlignment="1">
      <alignment horizontal="left"/>
    </xf>
    <xf numFmtId="169" fontId="17" fillId="0" borderId="0" xfId="23" applyNumberFormat="1" applyFont="1" applyFill="1"/>
    <xf numFmtId="10" fontId="13" fillId="3" borderId="0" xfId="29" applyNumberFormat="1" applyFont="1" applyFill="1"/>
    <xf numFmtId="43" fontId="19" fillId="0" borderId="0" xfId="17" applyNumberFormat="1" applyFont="1"/>
    <xf numFmtId="10" fontId="13" fillId="0" borderId="0" xfId="29" applyNumberFormat="1" applyFont="1"/>
    <xf numFmtId="43" fontId="5" fillId="0" borderId="10" xfId="0" applyNumberFormat="1" applyFont="1" applyBorder="1"/>
    <xf numFmtId="0" fontId="5" fillId="4" borderId="0" xfId="0" applyFont="1" applyFill="1"/>
    <xf numFmtId="0" fontId="5" fillId="4" borderId="0" xfId="0" applyFont="1" applyFill="1" applyAlignment="1">
      <alignment wrapText="1"/>
    </xf>
    <xf numFmtId="0" fontId="5" fillId="5" borderId="0" xfId="0" applyFont="1" applyFill="1"/>
    <xf numFmtId="0" fontId="5" fillId="5" borderId="0" xfId="0" applyFont="1" applyFill="1" applyAlignment="1">
      <alignment wrapText="1"/>
    </xf>
    <xf numFmtId="10" fontId="5" fillId="8" borderId="0" xfId="5" applyNumberFormat="1" applyFont="1" applyFill="1" applyAlignment="1">
      <alignment horizontal="center"/>
    </xf>
    <xf numFmtId="0" fontId="5" fillId="8" borderId="0" xfId="0" applyFont="1" applyFill="1"/>
    <xf numFmtId="10" fontId="5" fillId="7" borderId="0" xfId="5" applyNumberFormat="1" applyFont="1" applyFill="1" applyAlignment="1">
      <alignment horizontal="center"/>
    </xf>
    <xf numFmtId="0" fontId="4" fillId="10" borderId="0" xfId="2" applyFont="1" applyFill="1" applyAlignment="1">
      <alignment horizontal="center"/>
    </xf>
    <xf numFmtId="0" fontId="6" fillId="10" borderId="0" xfId="2" applyFont="1" applyFill="1" applyAlignment="1">
      <alignment horizontal="center"/>
    </xf>
    <xf numFmtId="10" fontId="4" fillId="10" borderId="0" xfId="5" applyNumberFormat="1" applyFont="1" applyFill="1" applyAlignment="1">
      <alignment horizontal="center" wrapText="1"/>
    </xf>
    <xf numFmtId="10" fontId="5" fillId="10" borderId="0" xfId="5" applyNumberFormat="1" applyFont="1" applyFill="1" applyAlignment="1">
      <alignment horizontal="center"/>
    </xf>
    <xf numFmtId="43" fontId="5" fillId="10" borderId="0" xfId="8" applyFont="1" applyFill="1" applyBorder="1" applyAlignment="1">
      <alignment horizontal="center"/>
    </xf>
    <xf numFmtId="0" fontId="3" fillId="0" borderId="0" xfId="0" applyFont="1"/>
    <xf numFmtId="0" fontId="0" fillId="0" borderId="0" xfId="0" applyAlignment="1">
      <alignment horizontal="center"/>
    </xf>
    <xf numFmtId="44" fontId="0" fillId="0" borderId="0" xfId="1" applyFont="1"/>
    <xf numFmtId="44" fontId="0" fillId="0" borderId="6" xfId="1" applyFont="1" applyBorder="1"/>
    <xf numFmtId="0" fontId="3" fillId="0" borderId="0" xfId="0" applyFont="1" applyAlignment="1">
      <alignment wrapText="1"/>
    </xf>
    <xf numFmtId="0" fontId="3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44" fontId="0" fillId="0" borderId="0" xfId="0" applyNumberFormat="1"/>
    <xf numFmtId="44" fontId="0" fillId="0" borderId="0" xfId="1" applyFont="1" applyFill="1"/>
    <xf numFmtId="43" fontId="0" fillId="0" borderId="0" xfId="32" applyFont="1" applyFill="1"/>
    <xf numFmtId="43" fontId="0" fillId="0" borderId="0" xfId="1" applyNumberFormat="1" applyFont="1"/>
    <xf numFmtId="43" fontId="5" fillId="0" borderId="0" xfId="32" applyFont="1" applyFill="1"/>
    <xf numFmtId="43" fontId="5" fillId="2" borderId="0" xfId="32" applyFont="1" applyFill="1"/>
    <xf numFmtId="10" fontId="4" fillId="0" borderId="0" xfId="36" applyNumberFormat="1" applyFont="1" applyFill="1" applyAlignment="1">
      <alignment horizontal="center" wrapText="1"/>
    </xf>
    <xf numFmtId="43" fontId="5" fillId="0" borderId="0" xfId="37" quotePrefix="1" applyFont="1" applyFill="1" applyAlignment="1">
      <alignment horizontal="center" wrapText="1"/>
    </xf>
    <xf numFmtId="10" fontId="5" fillId="0" borderId="0" xfId="36" applyNumberFormat="1" applyFont="1" applyFill="1" applyAlignment="1">
      <alignment horizontal="center"/>
    </xf>
    <xf numFmtId="43" fontId="5" fillId="0" borderId="0" xfId="37" applyFont="1" applyFill="1"/>
    <xf numFmtId="44" fontId="5" fillId="0" borderId="0" xfId="38" applyFont="1" applyFill="1"/>
    <xf numFmtId="44" fontId="5" fillId="0" borderId="0" xfId="38" applyFont="1" applyFill="1" applyAlignment="1">
      <alignment horizontal="center"/>
    </xf>
    <xf numFmtId="44" fontId="5" fillId="0" borderId="5" xfId="38" applyFont="1" applyFill="1" applyBorder="1"/>
    <xf numFmtId="44" fontId="5" fillId="0" borderId="0" xfId="38" applyFont="1" applyFill="1" applyBorder="1"/>
    <xf numFmtId="44" fontId="5" fillId="0" borderId="6" xfId="38" applyFont="1" applyFill="1" applyBorder="1"/>
    <xf numFmtId="0" fontId="5" fillId="0" borderId="0" xfId="36" applyNumberFormat="1" applyFont="1" applyFill="1" applyAlignment="1">
      <alignment horizontal="center"/>
    </xf>
    <xf numFmtId="43" fontId="4" fillId="0" borderId="0" xfId="39" applyFont="1" applyFill="1" applyAlignment="1">
      <alignment horizontal="center" wrapText="1"/>
    </xf>
    <xf numFmtId="43" fontId="5" fillId="0" borderId="0" xfId="39" applyFont="1" applyFill="1" applyAlignment="1">
      <alignment horizontal="center"/>
    </xf>
    <xf numFmtId="43" fontId="5" fillId="0" borderId="0" xfId="39" applyFont="1" applyFill="1"/>
    <xf numFmtId="10" fontId="5" fillId="0" borderId="6" xfId="36" applyNumberFormat="1" applyFont="1" applyFill="1" applyBorder="1" applyAlignment="1">
      <alignment horizontal="center"/>
    </xf>
    <xf numFmtId="43" fontId="5" fillId="0" borderId="6" xfId="39" applyFont="1" applyFill="1" applyBorder="1"/>
    <xf numFmtId="10" fontId="5" fillId="7" borderId="0" xfId="5" applyNumberFormat="1" applyFont="1" applyFill="1" applyAlignment="1">
      <alignment horizontal="left"/>
    </xf>
    <xf numFmtId="0" fontId="5" fillId="7" borderId="0" xfId="0" applyFont="1" applyFill="1" applyAlignment="1">
      <alignment horizontal="left"/>
    </xf>
    <xf numFmtId="0" fontId="5" fillId="7" borderId="0" xfId="0" applyFont="1" applyFill="1" applyAlignment="1">
      <alignment horizontal="center"/>
    </xf>
    <xf numFmtId="0" fontId="5" fillId="7" borderId="0" xfId="0" applyFont="1" applyFill="1"/>
    <xf numFmtId="171" fontId="14" fillId="0" borderId="0" xfId="32" applyNumberFormat="1" applyFont="1" applyFill="1"/>
    <xf numFmtId="39" fontId="14" fillId="0" borderId="0" xfId="15" applyNumberFormat="1"/>
    <xf numFmtId="2" fontId="14" fillId="0" borderId="0" xfId="15" applyNumberFormat="1" applyAlignment="1">
      <alignment horizontal="right"/>
    </xf>
    <xf numFmtId="43" fontId="15" fillId="0" borderId="0" xfId="15" applyNumberFormat="1" applyFont="1"/>
    <xf numFmtId="167" fontId="15" fillId="0" borderId="0" xfId="15" applyNumberFormat="1" applyFont="1"/>
    <xf numFmtId="0" fontId="14" fillId="0" borderId="0" xfId="15" applyAlignment="1">
      <alignment horizontal="left"/>
    </xf>
    <xf numFmtId="0" fontId="16" fillId="0" borderId="0" xfId="15" applyFont="1" applyAlignment="1">
      <alignment horizontal="left"/>
    </xf>
    <xf numFmtId="10" fontId="13" fillId="0" borderId="0" xfId="20" applyNumberFormat="1" applyFont="1" applyFill="1"/>
    <xf numFmtId="43" fontId="13" fillId="0" borderId="0" xfId="19" applyFont="1" applyFill="1" applyAlignment="1">
      <alignment horizontal="right"/>
    </xf>
    <xf numFmtId="0" fontId="15" fillId="0" borderId="0" xfId="22" applyFont="1" applyAlignment="1">
      <alignment horizontal="center"/>
    </xf>
    <xf numFmtId="171" fontId="20" fillId="0" borderId="0" xfId="32" applyNumberFormat="1" applyFont="1" applyFill="1"/>
    <xf numFmtId="0" fontId="20" fillId="0" borderId="0" xfId="22"/>
    <xf numFmtId="0" fontId="15" fillId="0" borderId="0" xfId="22" applyFont="1" applyAlignment="1">
      <alignment horizontal="centerContinuous"/>
    </xf>
    <xf numFmtId="0" fontId="15" fillId="0" borderId="0" xfId="22" applyFont="1" applyAlignment="1">
      <alignment horizontal="right"/>
    </xf>
    <xf numFmtId="0" fontId="20" fillId="0" borderId="0" xfId="22" applyAlignment="1">
      <alignment horizontal="right"/>
    </xf>
    <xf numFmtId="0" fontId="20" fillId="0" borderId="0" xfId="22" applyAlignment="1">
      <alignment horizontal="centerContinuous"/>
    </xf>
    <xf numFmtId="0" fontId="20" fillId="0" borderId="0" xfId="22" applyAlignment="1">
      <alignment horizontal="center"/>
    </xf>
    <xf numFmtId="164" fontId="20" fillId="0" borderId="0" xfId="22" applyNumberFormat="1" applyAlignment="1">
      <alignment horizontal="center"/>
    </xf>
    <xf numFmtId="37" fontId="20" fillId="0" borderId="0" xfId="22" applyNumberFormat="1" applyAlignment="1">
      <alignment horizontal="centerContinuous"/>
    </xf>
    <xf numFmtId="37" fontId="20" fillId="0" borderId="0" xfId="22" applyNumberFormat="1"/>
    <xf numFmtId="164" fontId="15" fillId="0" borderId="0" xfId="22" applyNumberFormat="1" applyFont="1" applyAlignment="1">
      <alignment horizontal="center"/>
    </xf>
    <xf numFmtId="37" fontId="15" fillId="0" borderId="0" xfId="22" applyNumberFormat="1" applyFont="1" applyAlignment="1">
      <alignment horizontal="center"/>
    </xf>
    <xf numFmtId="37" fontId="15" fillId="0" borderId="0" xfId="22" applyNumberFormat="1" applyFont="1" applyAlignment="1">
      <alignment horizontal="centerContinuous"/>
    </xf>
    <xf numFmtId="0" fontId="14" fillId="0" borderId="0" xfId="22" applyFont="1" applyAlignment="1">
      <alignment horizontal="centerContinuous"/>
    </xf>
    <xf numFmtId="0" fontId="14" fillId="0" borderId="0" xfId="22" applyFont="1" applyAlignment="1">
      <alignment horizontal="center"/>
    </xf>
    <xf numFmtId="37" fontId="15" fillId="0" borderId="8" xfId="22" applyNumberFormat="1" applyFont="1" applyBorder="1" applyAlignment="1">
      <alignment horizontal="center"/>
    </xf>
    <xf numFmtId="0" fontId="15" fillId="0" borderId="8" xfId="22" applyFont="1" applyBorder="1" applyAlignment="1">
      <alignment horizontal="center"/>
    </xf>
    <xf numFmtId="3" fontId="15" fillId="0" borderId="0" xfId="22" applyNumberFormat="1" applyFont="1" applyAlignment="1">
      <alignment horizontal="center"/>
    </xf>
    <xf numFmtId="164" fontId="15" fillId="0" borderId="8" xfId="22" applyNumberFormat="1" applyFont="1" applyBorder="1" applyAlignment="1">
      <alignment horizontal="center"/>
    </xf>
    <xf numFmtId="3" fontId="15" fillId="0" borderId="8" xfId="22" applyNumberFormat="1" applyFont="1" applyBorder="1" applyAlignment="1">
      <alignment horizontal="center"/>
    </xf>
    <xf numFmtId="0" fontId="15" fillId="0" borderId="0" xfId="22" applyFont="1" applyAlignment="1">
      <alignment horizontal="left"/>
    </xf>
    <xf numFmtId="39" fontId="20" fillId="0" borderId="0" xfId="22" applyNumberFormat="1"/>
    <xf numFmtId="43" fontId="20" fillId="0" borderId="0" xfId="22" applyNumberFormat="1"/>
    <xf numFmtId="167" fontId="20" fillId="0" borderId="0" xfId="22" applyNumberFormat="1"/>
    <xf numFmtId="2" fontId="20" fillId="0" borderId="0" xfId="22" applyNumberFormat="1"/>
    <xf numFmtId="164" fontId="14" fillId="0" borderId="0" xfId="22" applyNumberFormat="1" applyFont="1" applyAlignment="1">
      <alignment horizontal="center"/>
    </xf>
    <xf numFmtId="0" fontId="14" fillId="0" borderId="0" xfId="22" applyFont="1"/>
    <xf numFmtId="37" fontId="20" fillId="0" borderId="8" xfId="22" applyNumberFormat="1" applyBorder="1"/>
    <xf numFmtId="0" fontId="16" fillId="0" borderId="0" xfId="22" applyFont="1"/>
    <xf numFmtId="37" fontId="20" fillId="0" borderId="4" xfId="22" applyNumberFormat="1" applyBorder="1"/>
    <xf numFmtId="0" fontId="15" fillId="0" borderId="0" xfId="22" applyFont="1"/>
    <xf numFmtId="37" fontId="15" fillId="0" borderId="0" xfId="22" applyNumberFormat="1" applyFont="1"/>
    <xf numFmtId="0" fontId="14" fillId="0" borderId="0" xfId="22" applyFont="1" applyAlignment="1">
      <alignment horizontal="left"/>
    </xf>
    <xf numFmtId="4" fontId="8" fillId="0" borderId="0" xfId="22" applyNumberFormat="1" applyFont="1"/>
    <xf numFmtId="3" fontId="15" fillId="0" borderId="0" xfId="22" applyNumberFormat="1" applyFont="1"/>
    <xf numFmtId="3" fontId="20" fillId="0" borderId="0" xfId="22" applyNumberFormat="1"/>
    <xf numFmtId="0" fontId="13" fillId="0" borderId="0" xfId="2" applyFont="1" applyAlignment="1">
      <alignment horizontal="centerContinuous"/>
    </xf>
    <xf numFmtId="0" fontId="13" fillId="0" borderId="0" xfId="2" applyFont="1"/>
    <xf numFmtId="0" fontId="17" fillId="0" borderId="0" xfId="2" applyFont="1" applyAlignment="1">
      <alignment horizontal="centerContinuous"/>
    </xf>
    <xf numFmtId="0" fontId="17" fillId="0" borderId="4" xfId="2" applyFont="1" applyBorder="1" applyAlignment="1">
      <alignment horizontal="centerContinuous"/>
    </xf>
    <xf numFmtId="0" fontId="17" fillId="0" borderId="0" xfId="2" applyFont="1" applyAlignment="1">
      <alignment horizontal="center"/>
    </xf>
    <xf numFmtId="0" fontId="13" fillId="0" borderId="0" xfId="2" applyFont="1" applyAlignment="1">
      <alignment horizontal="center"/>
    </xf>
    <xf numFmtId="0" fontId="17" fillId="0" borderId="5" xfId="2" applyFont="1" applyBorder="1" applyAlignment="1">
      <alignment horizontal="center"/>
    </xf>
    <xf numFmtId="0" fontId="17" fillId="0" borderId="4" xfId="2" applyFont="1" applyBorder="1" applyAlignment="1">
      <alignment horizontal="center"/>
    </xf>
    <xf numFmtId="0" fontId="17" fillId="0" borderId="0" xfId="2" quotePrefix="1" applyFont="1" applyAlignment="1">
      <alignment horizontal="centerContinuous"/>
    </xf>
    <xf numFmtId="0" fontId="17" fillId="0" borderId="0" xfId="2" applyFont="1"/>
    <xf numFmtId="164" fontId="17" fillId="0" borderId="0" xfId="2" quotePrefix="1" applyNumberFormat="1" applyFont="1" applyAlignment="1">
      <alignment horizontal="center"/>
    </xf>
    <xf numFmtId="164" fontId="17" fillId="0" borderId="0" xfId="2" applyNumberFormat="1" applyFont="1" applyAlignment="1">
      <alignment horizontal="center"/>
    </xf>
    <xf numFmtId="0" fontId="17" fillId="0" borderId="0" xfId="2" applyFont="1" applyAlignment="1">
      <alignment horizontal="left"/>
    </xf>
    <xf numFmtId="168" fontId="13" fillId="0" borderId="0" xfId="2" applyNumberFormat="1" applyFont="1"/>
    <xf numFmtId="0" fontId="19" fillId="0" borderId="0" xfId="2" quotePrefix="1" applyFont="1" applyAlignment="1">
      <alignment horizontal="left"/>
    </xf>
    <xf numFmtId="2" fontId="13" fillId="0" borderId="0" xfId="2" applyNumberFormat="1" applyFont="1" applyAlignment="1">
      <alignment horizontal="right" indent="1"/>
    </xf>
    <xf numFmtId="37" fontId="13" fillId="0" borderId="0" xfId="2" applyNumberFormat="1" applyFont="1" applyAlignment="1">
      <alignment horizontal="center"/>
    </xf>
    <xf numFmtId="37" fontId="13" fillId="0" borderId="0" xfId="2" applyNumberFormat="1" applyFont="1" applyAlignment="1">
      <alignment horizontal="right"/>
    </xf>
    <xf numFmtId="169" fontId="13" fillId="0" borderId="0" xfId="2" applyNumberFormat="1" applyFont="1"/>
    <xf numFmtId="37" fontId="13" fillId="0" borderId="4" xfId="2" applyNumberFormat="1" applyFont="1" applyBorder="1" applyAlignment="1">
      <alignment horizontal="right"/>
    </xf>
    <xf numFmtId="169" fontId="13" fillId="0" borderId="4" xfId="2" applyNumberFormat="1" applyFont="1" applyBorder="1"/>
    <xf numFmtId="0" fontId="19" fillId="0" borderId="0" xfId="2" applyFont="1"/>
    <xf numFmtId="37" fontId="19" fillId="0" borderId="0" xfId="2" applyNumberFormat="1" applyFont="1" applyAlignment="1">
      <alignment horizontal="center"/>
    </xf>
    <xf numFmtId="164" fontId="20" fillId="0" borderId="0" xfId="22" applyNumberFormat="1"/>
    <xf numFmtId="164" fontId="20" fillId="0" borderId="0" xfId="22" applyNumberFormat="1" applyAlignment="1">
      <alignment horizontal="centerContinuous"/>
    </xf>
    <xf numFmtId="170" fontId="20" fillId="0" borderId="0" xfId="22" applyNumberFormat="1"/>
    <xf numFmtId="2" fontId="20" fillId="0" borderId="0" xfId="22" applyNumberFormat="1" applyAlignment="1">
      <alignment horizontal="right"/>
    </xf>
    <xf numFmtId="170" fontId="20" fillId="0" borderId="0" xfId="22" applyNumberFormat="1" applyAlignment="1">
      <alignment horizontal="right"/>
    </xf>
    <xf numFmtId="4" fontId="15" fillId="0" borderId="0" xfId="22" applyNumberFormat="1" applyFont="1"/>
    <xf numFmtId="0" fontId="14" fillId="0" borderId="0" xfId="22" applyFont="1" applyAlignment="1">
      <alignment horizontal="right"/>
    </xf>
    <xf numFmtId="43" fontId="0" fillId="0" borderId="0" xfId="6" applyFont="1" applyFill="1"/>
    <xf numFmtId="43" fontId="13" fillId="0" borderId="0" xfId="2" applyNumberFormat="1" applyFont="1"/>
    <xf numFmtId="43" fontId="13" fillId="0" borderId="0" xfId="23" applyFont="1" applyFill="1" applyAlignment="1">
      <alignment horizontal="right"/>
    </xf>
    <xf numFmtId="169" fontId="19" fillId="0" borderId="0" xfId="2" applyNumberFormat="1" applyFont="1"/>
    <xf numFmtId="43" fontId="19" fillId="0" borderId="0" xfId="2" applyNumberFormat="1" applyFont="1"/>
    <xf numFmtId="169" fontId="13" fillId="0" borderId="0" xfId="23" applyNumberFormat="1" applyFont="1" applyFill="1"/>
    <xf numFmtId="10" fontId="13" fillId="0" borderId="0" xfId="29" applyNumberFormat="1" applyFont="1" applyFill="1"/>
    <xf numFmtId="0" fontId="4" fillId="0" borderId="0" xfId="33" applyFont="1" applyAlignment="1">
      <alignment horizontal="center"/>
    </xf>
    <xf numFmtId="0" fontId="6" fillId="0" borderId="0" xfId="33" applyFont="1" applyAlignment="1">
      <alignment horizontal="center"/>
    </xf>
    <xf numFmtId="0" fontId="7" fillId="0" borderId="0" xfId="34" quotePrefix="1" applyFont="1" applyAlignment="1">
      <alignment horizontal="center"/>
    </xf>
    <xf numFmtId="0" fontId="4" fillId="0" borderId="0" xfId="35" quotePrefix="1" applyFont="1" applyAlignment="1">
      <alignment horizontal="left" wrapText="1"/>
    </xf>
    <xf numFmtId="0" fontId="5" fillId="0" borderId="0" xfId="35" quotePrefix="1" applyFont="1" applyAlignment="1">
      <alignment horizontal="center" wrapText="1"/>
    </xf>
    <xf numFmtId="0" fontId="5" fillId="0" borderId="0" xfId="34" applyFont="1" applyAlignment="1">
      <alignment horizontal="center" wrapText="1"/>
    </xf>
    <xf numFmtId="0" fontId="4" fillId="0" borderId="0" xfId="34" quotePrefix="1" applyFont="1" applyAlignment="1">
      <alignment horizontal="center" wrapText="1"/>
    </xf>
    <xf numFmtId="0" fontId="5" fillId="0" borderId="0" xfId="33" applyFont="1"/>
    <xf numFmtId="0" fontId="4" fillId="0" borderId="0" xfId="33" quotePrefix="1" applyFont="1" applyAlignment="1">
      <alignment horizontal="left"/>
    </xf>
    <xf numFmtId="0" fontId="6" fillId="0" borderId="0" xfId="33" applyFont="1"/>
    <xf numFmtId="0" fontId="4" fillId="0" borderId="0" xfId="35" applyFont="1"/>
    <xf numFmtId="17" fontId="7" fillId="0" borderId="0" xfId="35" applyNumberFormat="1" applyFont="1" applyAlignment="1">
      <alignment horizontal="center"/>
    </xf>
    <xf numFmtId="0" fontId="4" fillId="0" borderId="0" xfId="35" applyFont="1" applyAlignment="1">
      <alignment horizontal="center" wrapText="1"/>
    </xf>
    <xf numFmtId="43" fontId="5" fillId="0" borderId="0" xfId="41" applyNumberFormat="1" applyFont="1"/>
    <xf numFmtId="0" fontId="5" fillId="0" borderId="0" xfId="40" applyFont="1"/>
    <xf numFmtId="0" fontId="23" fillId="0" borderId="0" xfId="0" applyFont="1"/>
    <xf numFmtId="0" fontId="3" fillId="11" borderId="0" xfId="0" applyFont="1" applyFill="1" applyAlignment="1">
      <alignment horizontal="center"/>
    </xf>
    <xf numFmtId="0" fontId="0" fillId="11" borderId="0" xfId="0" applyFill="1" applyAlignment="1">
      <alignment horizontal="center"/>
    </xf>
    <xf numFmtId="0" fontId="3" fillId="6" borderId="0" xfId="0" applyFont="1" applyFill="1" applyAlignment="1">
      <alignment horizontal="center"/>
    </xf>
    <xf numFmtId="0" fontId="0" fillId="6" borderId="0" xfId="0" applyFill="1" applyAlignment="1">
      <alignment horizontal="center"/>
    </xf>
    <xf numFmtId="0" fontId="3" fillId="12" borderId="0" xfId="0" applyFont="1" applyFill="1" applyAlignment="1">
      <alignment horizontal="center"/>
    </xf>
    <xf numFmtId="0" fontId="0" fillId="12" borderId="0" xfId="0" applyFill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/>
    </xf>
    <xf numFmtId="0" fontId="5" fillId="6" borderId="2" xfId="0" applyFont="1" applyFill="1" applyBorder="1" applyAlignment="1">
      <alignment horizontal="center"/>
    </xf>
    <xf numFmtId="0" fontId="5" fillId="6" borderId="3" xfId="0" applyFont="1" applyFill="1" applyBorder="1" applyAlignment="1">
      <alignment horizontal="center"/>
    </xf>
    <xf numFmtId="0" fontId="5" fillId="9" borderId="1" xfId="0" applyFont="1" applyFill="1" applyBorder="1" applyAlignment="1">
      <alignment horizontal="center"/>
    </xf>
    <xf numFmtId="0" fontId="5" fillId="9" borderId="2" xfId="0" applyFont="1" applyFill="1" applyBorder="1" applyAlignment="1">
      <alignment horizontal="center"/>
    </xf>
    <xf numFmtId="0" fontId="5" fillId="9" borderId="3" xfId="0" applyFont="1" applyFill="1" applyBorder="1" applyAlignment="1">
      <alignment horizontal="center"/>
    </xf>
    <xf numFmtId="0" fontId="15" fillId="0" borderId="0" xfId="15" applyFont="1" applyAlignment="1">
      <alignment horizontal="center"/>
    </xf>
    <xf numFmtId="0" fontId="15" fillId="0" borderId="0" xfId="22" applyFont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1" xfId="33" applyFont="1" applyBorder="1" applyAlignment="1">
      <alignment horizontal="center"/>
    </xf>
    <xf numFmtId="0" fontId="4" fillId="0" borderId="2" xfId="33" applyFont="1" applyBorder="1" applyAlignment="1">
      <alignment horizontal="center"/>
    </xf>
    <xf numFmtId="0" fontId="4" fillId="0" borderId="3" xfId="33" applyFont="1" applyBorder="1" applyAlignment="1">
      <alignment horizontal="center"/>
    </xf>
  </cellXfs>
  <cellStyles count="42">
    <cellStyle name="Comma" xfId="32" builtinId="3"/>
    <cellStyle name="Comma 2 2" xfId="6" xr:uid="{A9A3550F-7056-49BC-A482-B7789A6E8BA9}"/>
    <cellStyle name="Comma 2 2 2" xfId="37" xr:uid="{A546312E-4003-43EE-B605-FCF2DA7DB3CE}"/>
    <cellStyle name="Comma 3" xfId="23" xr:uid="{CF290101-66E3-49F7-B130-D52ED36D184A}"/>
    <cellStyle name="Comma 33" xfId="19" xr:uid="{193E8176-A577-42F4-838C-921738DDD4D8}"/>
    <cellStyle name="Comma 6" xfId="7" xr:uid="{E32481D3-5CF2-40C5-9E14-31AB0558CFC0}"/>
    <cellStyle name="Comma 6 2" xfId="39" xr:uid="{4455C934-EE72-4BF4-8F48-80F0D20B78F3}"/>
    <cellStyle name="Comma 7" xfId="8" xr:uid="{007FA85B-6E9E-458A-A230-4E1B9BDDB1F2}"/>
    <cellStyle name="Currency" xfId="1" builtinId="4"/>
    <cellStyle name="Currency 2" xfId="14" xr:uid="{DDE5F871-E197-4DA0-89CD-4D903EA27A4D}"/>
    <cellStyle name="Currency 2 2" xfId="25" xr:uid="{35615898-462E-40FA-9D1A-8B18D6CA7F14}"/>
    <cellStyle name="Currency 3" xfId="38" xr:uid="{A4701DF1-3AEB-4A70-A256-08590F6B9981}"/>
    <cellStyle name="Hyperlink 2" xfId="24" xr:uid="{11ADCF97-89A6-4601-B411-2B8FCE774AA8}"/>
    <cellStyle name="Normal" xfId="0" builtinId="0"/>
    <cellStyle name="Normal 108" xfId="18" xr:uid="{0396C9E6-5C4C-4D0E-87EA-65764E49440C}"/>
    <cellStyle name="Normal 2" xfId="10" xr:uid="{087718E2-F303-4F23-955C-0C9831F8EAD9}"/>
    <cellStyle name="Normal 2 13" xfId="27" xr:uid="{39A6DB7B-1788-4659-A27D-0BF6246D20FF}"/>
    <cellStyle name="Normal 2 17" xfId="21" xr:uid="{1CC9ECF1-90EF-4641-B489-772DAD05B705}"/>
    <cellStyle name="Normal 2 2 2" xfId="3" xr:uid="{E4BEBEF1-F27B-4DA7-8EA3-06983209D185}"/>
    <cellStyle name="Normal 2 2 2 2" xfId="34" xr:uid="{7B0C4D4F-0591-47AE-AF14-9A4EF3A7A0C1}"/>
    <cellStyle name="Normal 24" xfId="17" xr:uid="{3669A95E-812C-4CFC-8600-3255B1A0B8C0}"/>
    <cellStyle name="Normal 25" xfId="15" xr:uid="{7B6EAFA2-AFF3-45B2-9DF2-DBB1F1BEF9B2}"/>
    <cellStyle name="Normal 3" xfId="30" xr:uid="{9B6D9547-B5E5-41A0-BCB1-C23D8D2EB59B}"/>
    <cellStyle name="Normal 3 6" xfId="26" xr:uid="{3151F67A-A132-434B-92C6-E7A8723E358D}"/>
    <cellStyle name="Normal 4" xfId="11" xr:uid="{9560B891-382E-4074-A64C-B613CCC6E163}"/>
    <cellStyle name="Normal 4 2" xfId="22" xr:uid="{CACCB876-7962-4FB9-8BD4-C3A401D739A2}"/>
    <cellStyle name="Normal 4 3" xfId="40" xr:uid="{3E039B01-1B64-4532-85F8-7A94FEF1CAD7}"/>
    <cellStyle name="Normal 5" xfId="2" xr:uid="{86F57881-994B-4023-8F84-31F65C5DAFE9}"/>
    <cellStyle name="Normal 5 2" xfId="33" xr:uid="{A16F2D8D-6C23-4ED1-9D24-BEE49819A5A4}"/>
    <cellStyle name="Normal 6" xfId="4" xr:uid="{A48EABC0-CFEB-488A-BF4B-745B0FE4EE66}"/>
    <cellStyle name="Normal 6 2" xfId="35" xr:uid="{B7F3B375-20BB-418C-A8A7-2464D874EB22}"/>
    <cellStyle name="Normal_Iowa ASL GPAMORT 2" xfId="16" xr:uid="{D065F0D7-0013-47AC-8FDC-82F5E31F19A2}"/>
    <cellStyle name="Normal_LGE DEPR 8001 and 8001b Dec '12" xfId="12" xr:uid="{5AD40C21-E8ED-4F3C-987A-2904C5BFECCF}"/>
    <cellStyle name="Normal_LGE DEPR 8001 and 8001b Dec '12 2" xfId="41" xr:uid="{C6D9E4E5-F037-4049-881A-25F271F54134}"/>
    <cellStyle name="Percent 2" xfId="9" xr:uid="{F1054624-B643-4F2D-9811-B311C040B4FB}"/>
    <cellStyle name="Percent 2 2" xfId="5" xr:uid="{35418C93-9C56-4CC4-8B62-00EF02639B8A}"/>
    <cellStyle name="Percent 2 2 2" xfId="36" xr:uid="{090C8971-352E-4E5C-9D5E-50FE582F00A8}"/>
    <cellStyle name="Percent 2 3" xfId="29" xr:uid="{114B8F09-451D-495C-BE09-C5DA2AE3AA98}"/>
    <cellStyle name="Percent 2 4" xfId="31" xr:uid="{A8FF4B3B-F861-4F95-9B28-C4D6D7685B05}"/>
    <cellStyle name="Percent 3" xfId="13" xr:uid="{BD8FF17A-8FCF-4E52-BD15-BE5A43746DBE}"/>
    <cellStyle name="Percent 4" xfId="20" xr:uid="{6A7C54FF-DF4A-4714-995C-A68232F84072}"/>
    <cellStyle name="Percent 7" xfId="28" xr:uid="{76B96AA5-D6B5-4A69-8B79-BA120B69CDA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36" Type="http://schemas.openxmlformats.org/officeDocument/2006/relationships/customXml" Target="../customXml/item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sheetMetadata" Target="metadata.xml"/><Relationship Id="rId35" Type="http://schemas.openxmlformats.org/officeDocument/2006/relationships/customXml" Target="../customXml/item4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A11B1-8796-4ED1-B7A4-B3DA113C619D}">
  <dimension ref="A1:M21"/>
  <sheetViews>
    <sheetView tabSelected="1" zoomScale="90" zoomScaleNormal="90" workbookViewId="0">
      <selection activeCell="H31" sqref="H31"/>
    </sheetView>
  </sheetViews>
  <sheetFormatPr defaultRowHeight="12.75" x14ac:dyDescent="0.2"/>
  <cols>
    <col min="1" max="1" width="32.140625" customWidth="1"/>
    <col min="2" max="4" width="16.7109375" bestFit="1" customWidth="1"/>
    <col min="5" max="5" width="1.7109375" customWidth="1"/>
    <col min="6" max="7" width="16.7109375" bestFit="1" customWidth="1"/>
    <col min="8" max="8" width="16.140625" bestFit="1" customWidth="1"/>
    <col min="9" max="9" width="1.7109375" customWidth="1"/>
    <col min="10" max="12" width="16.7109375" bestFit="1" customWidth="1"/>
    <col min="13" max="13" width="16" bestFit="1" customWidth="1"/>
  </cols>
  <sheetData>
    <row r="1" spans="1:13" x14ac:dyDescent="0.2">
      <c r="A1" s="344" t="s">
        <v>889</v>
      </c>
    </row>
    <row r="3" spans="1:13" x14ac:dyDescent="0.2">
      <c r="B3" s="345" t="s">
        <v>856</v>
      </c>
      <c r="C3" s="346"/>
      <c r="D3" s="346"/>
      <c r="E3" s="215"/>
      <c r="F3" s="347" t="s">
        <v>857</v>
      </c>
      <c r="G3" s="348"/>
      <c r="H3" s="348"/>
      <c r="I3" s="215"/>
      <c r="J3" s="349" t="s">
        <v>858</v>
      </c>
      <c r="K3" s="350"/>
      <c r="L3" s="350"/>
    </row>
    <row r="4" spans="1:13" x14ac:dyDescent="0.2">
      <c r="B4" s="219">
        <v>2023</v>
      </c>
      <c r="C4" s="220">
        <v>2024</v>
      </c>
      <c r="D4" s="219" t="s">
        <v>876</v>
      </c>
      <c r="E4" s="219"/>
      <c r="F4" s="219">
        <v>2023</v>
      </c>
      <c r="G4" s="220">
        <v>2024</v>
      </c>
      <c r="H4" s="219" t="s">
        <v>876</v>
      </c>
      <c r="I4" s="219"/>
      <c r="J4" s="219">
        <v>2023</v>
      </c>
      <c r="K4" s="220">
        <v>2024</v>
      </c>
      <c r="L4" s="219" t="s">
        <v>876</v>
      </c>
    </row>
    <row r="5" spans="1:13" ht="25.5" x14ac:dyDescent="0.2">
      <c r="A5" s="218" t="s">
        <v>874</v>
      </c>
      <c r="B5" s="216">
        <f>SUM(KU!AT246:BE246)</f>
        <v>256430013.77819842</v>
      </c>
      <c r="C5" s="216">
        <f>SUM(KU!BG246:BR246)</f>
        <v>262147904.05673352</v>
      </c>
      <c r="D5" s="224" cm="1">
        <f t="array" ref="D5">SUM(+KU!BT246:'KU'!BY246)</f>
        <v>132690214.37414277</v>
      </c>
      <c r="E5" s="216"/>
      <c r="F5" s="216">
        <f>SUM(LGE!AR200:BC200)</f>
        <v>150355735.09423146</v>
      </c>
      <c r="G5" s="216">
        <f>SUM(LGE!BE200:BP200)</f>
        <v>152122101.83351842</v>
      </c>
      <c r="H5" s="216" cm="1">
        <f t="array" ref="H5">SUM(+LGE!BR200:'LGE'!BW200)</f>
        <v>76519222.957734242</v>
      </c>
      <c r="I5" s="216"/>
      <c r="J5" s="216">
        <f t="shared" ref="J5:L6" si="0">+B5+F5</f>
        <v>406785748.87242985</v>
      </c>
      <c r="K5" s="216">
        <f t="shared" si="0"/>
        <v>414270005.89025193</v>
      </c>
      <c r="L5" s="216">
        <f t="shared" si="0"/>
        <v>209209437.33187699</v>
      </c>
    </row>
    <row r="6" spans="1:13" ht="25.5" x14ac:dyDescent="0.2">
      <c r="A6" s="218" t="s">
        <v>875</v>
      </c>
      <c r="B6" s="216">
        <f>SUM(KU!CG246:CR246)</f>
        <v>237440174.28020158</v>
      </c>
      <c r="C6" s="216">
        <f>SUM(KU!CT246:DE246)</f>
        <v>242983723.79708168</v>
      </c>
      <c r="D6" s="216" cm="1">
        <f t="array" ref="D6">SUM(+KU!DG246:'KU'!DR246)</f>
        <v>122947631.99228965</v>
      </c>
      <c r="E6" s="216"/>
      <c r="F6" s="216">
        <f>SUM(LGE!CE200:CP200)</f>
        <v>141973515.15083009</v>
      </c>
      <c r="G6" s="216">
        <f>SUM(LGE!CR200:DC200)</f>
        <v>143646886.65572527</v>
      </c>
      <c r="H6" s="216" cm="1">
        <f t="array" ref="H6">SUM(+LGE!DE200:'LGE'!DJ200)</f>
        <v>72256550.526748508</v>
      </c>
      <c r="I6" s="216"/>
      <c r="J6" s="216">
        <f t="shared" si="0"/>
        <v>379413689.4310317</v>
      </c>
      <c r="K6" s="216">
        <f t="shared" si="0"/>
        <v>386630610.45280695</v>
      </c>
      <c r="L6" s="216">
        <f t="shared" si="0"/>
        <v>195204182.51903814</v>
      </c>
    </row>
    <row r="7" spans="1:13" ht="13.5" thickBot="1" x14ac:dyDescent="0.25">
      <c r="A7" s="214" t="s">
        <v>318</v>
      </c>
      <c r="B7" s="217">
        <f>+B5-B6</f>
        <v>18989839.497996837</v>
      </c>
      <c r="C7" s="217">
        <f>+C5-C6</f>
        <v>19164180.25965184</v>
      </c>
      <c r="D7" s="217">
        <f>+D5-D6</f>
        <v>9742582.3818531185</v>
      </c>
      <c r="E7" s="216"/>
      <c r="F7" s="217">
        <f>+F5-F6</f>
        <v>8382219.9434013665</v>
      </c>
      <c r="G7" s="217">
        <f>+G5-G6</f>
        <v>8475215.1777931452</v>
      </c>
      <c r="H7" s="217">
        <f>+H5-H6</f>
        <v>4262672.4309857339</v>
      </c>
      <c r="I7" s="216"/>
      <c r="J7" s="217">
        <f>+J5-J6</f>
        <v>27372059.441398144</v>
      </c>
      <c r="K7" s="217">
        <f>+K5-K6</f>
        <v>27639395.437444985</v>
      </c>
      <c r="L7" s="217">
        <f>+L5-L6</f>
        <v>14005254.812838852</v>
      </c>
    </row>
    <row r="8" spans="1:13" ht="13.5" thickTop="1" x14ac:dyDescent="0.2"/>
    <row r="9" spans="1:13" x14ac:dyDescent="0.2">
      <c r="L9" s="221">
        <f>SUM(J7:L7)</f>
        <v>69016709.691681981</v>
      </c>
      <c r="M9" t="s">
        <v>863</v>
      </c>
    </row>
    <row r="10" spans="1:13" x14ac:dyDescent="0.2">
      <c r="L10" s="222"/>
    </row>
    <row r="11" spans="1:13" x14ac:dyDescent="0.2">
      <c r="H11" s="221"/>
    </row>
    <row r="12" spans="1:13" x14ac:dyDescent="0.2">
      <c r="B12" s="223"/>
      <c r="C12" s="223"/>
      <c r="D12" s="223"/>
      <c r="E12" s="223"/>
      <c r="F12" s="223"/>
      <c r="G12" s="223"/>
      <c r="H12" s="223"/>
      <c r="I12" s="223"/>
      <c r="J12" s="223"/>
      <c r="K12" s="223"/>
      <c r="L12" s="223"/>
    </row>
    <row r="13" spans="1:13" x14ac:dyDescent="0.2"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</row>
    <row r="14" spans="1:13" x14ac:dyDescent="0.2"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</row>
    <row r="15" spans="1:13" x14ac:dyDescent="0.2">
      <c r="A15" t="s">
        <v>859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</row>
    <row r="16" spans="1:13" x14ac:dyDescent="0.2">
      <c r="A16" s="214" t="s">
        <v>877</v>
      </c>
      <c r="H16" s="223"/>
      <c r="I16" s="223"/>
      <c r="J16" s="223"/>
      <c r="K16" s="223"/>
      <c r="L16" s="223"/>
    </row>
    <row r="17" spans="1:12" x14ac:dyDescent="0.2">
      <c r="A17" s="214" t="s">
        <v>861</v>
      </c>
      <c r="H17" s="223"/>
      <c r="I17" s="223"/>
      <c r="J17" s="223"/>
      <c r="K17" s="223"/>
      <c r="L17" s="223"/>
    </row>
    <row r="18" spans="1:12" x14ac:dyDescent="0.2">
      <c r="A18" s="214" t="s">
        <v>862</v>
      </c>
    </row>
    <row r="19" spans="1:12" x14ac:dyDescent="0.2">
      <c r="A19" s="214" t="s">
        <v>886</v>
      </c>
    </row>
    <row r="20" spans="1:12" x14ac:dyDescent="0.2">
      <c r="A20" s="214" t="s">
        <v>873</v>
      </c>
    </row>
    <row r="21" spans="1:12" x14ac:dyDescent="0.2">
      <c r="A21" s="214"/>
    </row>
  </sheetData>
  <mergeCells count="3">
    <mergeCell ref="B3:D3"/>
    <mergeCell ref="F3:H3"/>
    <mergeCell ref="J3:L3"/>
  </mergeCells>
  <pageMargins left="0.7" right="0.7" top="0.75" bottom="0.75" header="0.3" footer="0.3"/>
  <pageSetup orientation="portrait" horizontalDpi="1200" verticalDpi="1200" r:id="rId1"/>
  <headerFooter>
    <oddHeader xml:space="preserve">&amp;R&amp;"Times New Roman,Bold"&amp;12Case Nos. 2025-00113 and 2025-00114
Attachment to Response to AG-KIUC-2 Question No. 16 
Page &amp;P of &amp;N
Garrett
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EC83E-CF7D-4857-8D87-0D565CF090BB}">
  <dimension ref="A1:X35"/>
  <sheetViews>
    <sheetView tabSelected="1" zoomScale="90" zoomScaleNormal="90" workbookViewId="0">
      <selection activeCell="H31" sqref="H31"/>
    </sheetView>
  </sheetViews>
  <sheetFormatPr defaultColWidth="9.140625" defaultRowHeight="12.75" x14ac:dyDescent="0.2"/>
  <cols>
    <col min="1" max="1" width="5.42578125" style="293" customWidth="1"/>
    <col min="2" max="2" width="2.7109375" style="293" customWidth="1"/>
    <col min="3" max="3" width="46.7109375" style="293" customWidth="1"/>
    <col min="4" max="4" width="2.85546875" style="293" customWidth="1"/>
    <col min="5" max="5" width="20.140625" style="293" bestFit="1" customWidth="1"/>
    <col min="6" max="6" width="2" style="293" customWidth="1"/>
    <col min="7" max="7" width="12.85546875" style="293" customWidth="1"/>
    <col min="8" max="8" width="2" style="293" customWidth="1"/>
    <col min="9" max="9" width="24.42578125" style="293" customWidth="1"/>
    <col min="10" max="10" width="2.7109375" style="293" customWidth="1"/>
    <col min="11" max="11" width="17" style="293" bestFit="1" customWidth="1"/>
    <col min="12" max="12" width="2.140625" style="293" customWidth="1"/>
    <col min="13" max="13" width="12.140625" style="293" customWidth="1"/>
    <col min="14" max="14" width="2.7109375" style="293" customWidth="1"/>
    <col min="15" max="15" width="17.28515625" style="293" bestFit="1" customWidth="1"/>
    <col min="16" max="16" width="5" style="293" customWidth="1"/>
    <col min="17" max="17" width="18" style="293" bestFit="1" customWidth="1"/>
    <col min="18" max="18" width="5" style="293" customWidth="1"/>
    <col min="19" max="19" width="18.85546875" style="293" bestFit="1" customWidth="1"/>
    <col min="20" max="20" width="4.140625" style="293" customWidth="1"/>
    <col min="21" max="21" width="14.42578125" style="293" customWidth="1"/>
    <col min="22" max="23" width="13.42578125" style="293" bestFit="1" customWidth="1"/>
    <col min="24" max="24" width="12.85546875" style="293" bestFit="1" customWidth="1"/>
    <col min="25" max="16384" width="9.140625" style="293"/>
  </cols>
  <sheetData>
    <row r="1" spans="1:24" x14ac:dyDescent="0.2">
      <c r="A1" s="292"/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</row>
    <row r="2" spans="1:24" x14ac:dyDescent="0.2">
      <c r="A2" s="294" t="s">
        <v>603</v>
      </c>
      <c r="B2" s="294"/>
      <c r="C2" s="292"/>
      <c r="D2" s="292"/>
      <c r="E2" s="292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</row>
    <row r="3" spans="1:24" x14ac:dyDescent="0.2">
      <c r="A3" s="294"/>
      <c r="B3" s="294"/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  <c r="O3" s="292"/>
      <c r="P3" s="292"/>
      <c r="Q3" s="292"/>
      <c r="R3" s="292"/>
      <c r="S3" s="292"/>
      <c r="T3" s="292"/>
      <c r="U3" s="292"/>
    </row>
    <row r="4" spans="1:24" x14ac:dyDescent="0.2">
      <c r="A4" s="294" t="s">
        <v>840</v>
      </c>
      <c r="B4" s="294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  <c r="Q4" s="292"/>
      <c r="R4" s="292"/>
      <c r="S4" s="292"/>
      <c r="T4" s="292"/>
      <c r="U4" s="292"/>
    </row>
    <row r="7" spans="1:24" x14ac:dyDescent="0.2">
      <c r="E7" s="295" t="s">
        <v>841</v>
      </c>
      <c r="F7" s="295"/>
      <c r="G7" s="294"/>
      <c r="H7" s="295"/>
      <c r="I7" s="295"/>
      <c r="J7" s="294"/>
      <c r="K7" s="295" t="s">
        <v>842</v>
      </c>
      <c r="L7" s="295"/>
      <c r="M7" s="295"/>
      <c r="N7" s="295"/>
      <c r="O7" s="295"/>
      <c r="Q7" s="296" t="s">
        <v>843</v>
      </c>
      <c r="U7" s="296" t="s">
        <v>844</v>
      </c>
      <c r="V7" s="95"/>
      <c r="W7" s="95"/>
      <c r="X7" s="99" t="s">
        <v>730</v>
      </c>
    </row>
    <row r="8" spans="1:24" x14ac:dyDescent="0.2">
      <c r="A8" s="297"/>
      <c r="B8" s="297"/>
      <c r="C8" s="297"/>
      <c r="D8" s="297"/>
      <c r="E8" s="298" t="s">
        <v>845</v>
      </c>
      <c r="F8" s="296"/>
      <c r="G8" s="298" t="s">
        <v>846</v>
      </c>
      <c r="H8" s="296"/>
      <c r="I8" s="298" t="s">
        <v>846</v>
      </c>
      <c r="J8" s="296"/>
      <c r="K8" s="296" t="s">
        <v>845</v>
      </c>
      <c r="L8" s="296"/>
      <c r="M8" s="296" t="s">
        <v>846</v>
      </c>
      <c r="N8" s="296"/>
      <c r="O8" s="296" t="s">
        <v>846</v>
      </c>
      <c r="P8" s="297"/>
      <c r="Q8" s="296" t="s">
        <v>846</v>
      </c>
      <c r="R8" s="297"/>
      <c r="S8" s="296" t="s">
        <v>843</v>
      </c>
      <c r="T8" s="296"/>
      <c r="U8" s="296" t="s">
        <v>846</v>
      </c>
      <c r="V8" s="102" t="s">
        <v>734</v>
      </c>
      <c r="W8" s="102" t="s">
        <v>735</v>
      </c>
      <c r="X8" s="99" t="s">
        <v>736</v>
      </c>
    </row>
    <row r="9" spans="1:24" x14ac:dyDescent="0.2">
      <c r="A9" s="295" t="s">
        <v>847</v>
      </c>
      <c r="B9" s="295"/>
      <c r="C9" s="295"/>
      <c r="D9" s="297"/>
      <c r="E9" s="299" t="s">
        <v>737</v>
      </c>
      <c r="F9" s="296"/>
      <c r="G9" s="299" t="s">
        <v>738</v>
      </c>
      <c r="H9" s="296"/>
      <c r="I9" s="299" t="s">
        <v>737</v>
      </c>
      <c r="J9" s="296"/>
      <c r="K9" s="299" t="s">
        <v>737</v>
      </c>
      <c r="L9" s="296"/>
      <c r="M9" s="299" t="s">
        <v>738</v>
      </c>
      <c r="N9" s="296"/>
      <c r="O9" s="299" t="s">
        <v>737</v>
      </c>
      <c r="P9" s="297"/>
      <c r="Q9" s="299" t="s">
        <v>737</v>
      </c>
      <c r="R9" s="297"/>
      <c r="S9" s="299" t="s">
        <v>845</v>
      </c>
      <c r="T9" s="296"/>
      <c r="U9" s="299" t="s">
        <v>738</v>
      </c>
      <c r="V9" s="104" t="s">
        <v>739</v>
      </c>
      <c r="W9" s="104" t="s">
        <v>739</v>
      </c>
      <c r="X9" s="104" t="s">
        <v>740</v>
      </c>
    </row>
    <row r="10" spans="1:24" x14ac:dyDescent="0.2">
      <c r="A10" s="300" t="s">
        <v>741</v>
      </c>
      <c r="B10" s="300"/>
      <c r="C10" s="294"/>
      <c r="D10" s="301"/>
      <c r="E10" s="302">
        <v>-2</v>
      </c>
      <c r="F10" s="303"/>
      <c r="G10" s="303">
        <v>-3</v>
      </c>
      <c r="H10" s="303"/>
      <c r="I10" s="302" t="s">
        <v>742</v>
      </c>
      <c r="J10" s="302"/>
      <c r="K10" s="302">
        <v>-5</v>
      </c>
      <c r="L10" s="303"/>
      <c r="M10" s="302">
        <v>-6</v>
      </c>
      <c r="N10" s="302"/>
      <c r="O10" s="303" t="s">
        <v>743</v>
      </c>
      <c r="P10" s="303"/>
      <c r="Q10" s="303" t="s">
        <v>744</v>
      </c>
      <c r="R10" s="303"/>
      <c r="S10" s="303" t="s">
        <v>745</v>
      </c>
      <c r="T10" s="303"/>
      <c r="U10" s="303" t="s">
        <v>746</v>
      </c>
      <c r="V10" s="108" t="s">
        <v>747</v>
      </c>
      <c r="W10" s="108" t="s">
        <v>748</v>
      </c>
      <c r="X10" s="95"/>
    </row>
    <row r="11" spans="1:24" x14ac:dyDescent="0.2">
      <c r="V11" s="95"/>
      <c r="W11" s="95"/>
      <c r="X11" s="95"/>
    </row>
    <row r="12" spans="1:24" x14ac:dyDescent="0.2">
      <c r="A12" s="304" t="s">
        <v>749</v>
      </c>
      <c r="B12" s="300"/>
      <c r="C12" s="294"/>
      <c r="I12" s="305"/>
      <c r="V12" s="95"/>
      <c r="W12" s="95"/>
      <c r="X12" s="95"/>
    </row>
    <row r="13" spans="1:24" x14ac:dyDescent="0.2">
      <c r="A13" s="304"/>
      <c r="B13" s="300"/>
      <c r="C13" s="294"/>
      <c r="I13" s="305"/>
      <c r="V13" s="95"/>
      <c r="W13" s="95"/>
      <c r="X13" s="95"/>
    </row>
    <row r="14" spans="1:24" x14ac:dyDescent="0.2">
      <c r="A14" s="183"/>
      <c r="B14" s="306" t="s">
        <v>750</v>
      </c>
      <c r="C14" s="184"/>
      <c r="E14" s="307"/>
      <c r="G14" s="308"/>
      <c r="I14" s="308"/>
      <c r="J14" s="308"/>
      <c r="K14" s="307"/>
      <c r="M14" s="308"/>
      <c r="N14" s="308"/>
      <c r="O14" s="308"/>
      <c r="V14" s="95"/>
      <c r="W14" s="95"/>
      <c r="X14" s="95"/>
    </row>
    <row r="15" spans="1:24" x14ac:dyDescent="0.2">
      <c r="A15" s="183">
        <v>311</v>
      </c>
      <c r="B15" s="185"/>
      <c r="C15" s="184" t="s">
        <v>678</v>
      </c>
      <c r="E15" s="186">
        <v>79335980.609999999</v>
      </c>
      <c r="G15" s="308">
        <v>0</v>
      </c>
      <c r="I15" s="309">
        <f>+E15*G15/100</f>
        <v>0</v>
      </c>
      <c r="J15" s="308"/>
      <c r="K15" s="186">
        <v>1787837.7800000005</v>
      </c>
      <c r="M15" s="308">
        <v>-30</v>
      </c>
      <c r="N15" s="308"/>
      <c r="O15" s="187">
        <f>K15*M15/100</f>
        <v>-536351.33400000015</v>
      </c>
      <c r="Q15" s="188">
        <f>I15+O15</f>
        <v>-536351.33400000015</v>
      </c>
      <c r="S15" s="310">
        <f>+E15+K15</f>
        <v>81123818.390000001</v>
      </c>
      <c r="U15" s="308">
        <f t="shared" ref="U15:U18" si="0">+U16</f>
        <v>-2</v>
      </c>
      <c r="V15" s="253">
        <f>+E15/S15</f>
        <v>0.97796161700124828</v>
      </c>
      <c r="W15" s="253">
        <f>+K15/S15</f>
        <v>2.203838299875175E-2</v>
      </c>
      <c r="X15" s="253">
        <f>ROUND(V15*G15/100+W15*M15/100,2)</f>
        <v>-0.01</v>
      </c>
    </row>
    <row r="16" spans="1:24" x14ac:dyDescent="0.2">
      <c r="A16" s="183">
        <v>312</v>
      </c>
      <c r="B16" s="185"/>
      <c r="C16" s="184" t="s">
        <v>751</v>
      </c>
      <c r="E16" s="186">
        <v>798082060.69999993</v>
      </c>
      <c r="G16" s="308">
        <v>0</v>
      </c>
      <c r="I16" s="309">
        <f>+E16*G16/100</f>
        <v>0</v>
      </c>
      <c r="J16" s="308"/>
      <c r="K16" s="186">
        <v>60509152.270000033</v>
      </c>
      <c r="M16" s="308">
        <v>-30</v>
      </c>
      <c r="N16" s="308"/>
      <c r="O16" s="189">
        <f t="shared" ref="O16:O19" si="1">K16*M16/100</f>
        <v>-18152745.681000009</v>
      </c>
      <c r="Q16" s="188">
        <f t="shared" ref="Q16:Q19" si="2">I16+O16</f>
        <v>-18152745.681000009</v>
      </c>
      <c r="S16" s="310">
        <f>+E16+K16</f>
        <v>858591212.96999991</v>
      </c>
      <c r="U16" s="308">
        <f t="shared" si="0"/>
        <v>-2</v>
      </c>
      <c r="V16" s="253">
        <f t="shared" ref="V16:V20" si="3">+E16/S16</f>
        <v>0.92952507391650396</v>
      </c>
      <c r="W16" s="253">
        <f t="shared" ref="W16:W20" si="4">+K16/S16</f>
        <v>7.0474926083496134E-2</v>
      </c>
      <c r="X16" s="253">
        <f t="shared" ref="X16:X20" si="5">ROUND(V16*G16/100+W16*M16/100,2)</f>
        <v>-0.02</v>
      </c>
    </row>
    <row r="17" spans="1:24" x14ac:dyDescent="0.2">
      <c r="A17" s="183">
        <v>314</v>
      </c>
      <c r="B17" s="185"/>
      <c r="C17" s="184" t="s">
        <v>752</v>
      </c>
      <c r="E17" s="186">
        <v>65285402.209999993</v>
      </c>
      <c r="G17" s="308">
        <v>0</v>
      </c>
      <c r="I17" s="309">
        <f>+E17*G17/100</f>
        <v>0</v>
      </c>
      <c r="J17" s="308"/>
      <c r="K17" s="186">
        <v>5595827.0399999972</v>
      </c>
      <c r="M17" s="308">
        <v>-15</v>
      </c>
      <c r="N17" s="308"/>
      <c r="O17" s="189">
        <f t="shared" si="1"/>
        <v>-839374.05599999963</v>
      </c>
      <c r="Q17" s="188">
        <f t="shared" si="2"/>
        <v>-839374.05599999963</v>
      </c>
      <c r="S17" s="310">
        <f>+E17+K17</f>
        <v>70881229.249999985</v>
      </c>
      <c r="U17" s="308">
        <f t="shared" si="0"/>
        <v>-2</v>
      </c>
      <c r="V17" s="253">
        <f t="shared" si="3"/>
        <v>0.92105347072546728</v>
      </c>
      <c r="W17" s="253">
        <f t="shared" si="4"/>
        <v>7.8946529274532842E-2</v>
      </c>
      <c r="X17" s="253">
        <f t="shared" si="5"/>
        <v>-0.01</v>
      </c>
    </row>
    <row r="18" spans="1:24" x14ac:dyDescent="0.2">
      <c r="A18" s="183">
        <v>315</v>
      </c>
      <c r="B18" s="185"/>
      <c r="C18" s="184" t="s">
        <v>679</v>
      </c>
      <c r="E18" s="186">
        <v>50394581.120000005</v>
      </c>
      <c r="G18" s="308">
        <v>0</v>
      </c>
      <c r="I18" s="309">
        <f>+E18*G18/100</f>
        <v>0</v>
      </c>
      <c r="J18" s="308"/>
      <c r="K18" s="186">
        <v>1103158.5700000003</v>
      </c>
      <c r="M18" s="308">
        <v>-15</v>
      </c>
      <c r="N18" s="308"/>
      <c r="O18" s="189">
        <f t="shared" si="1"/>
        <v>-165473.78550000006</v>
      </c>
      <c r="Q18" s="188">
        <f t="shared" si="2"/>
        <v>-165473.78550000006</v>
      </c>
      <c r="S18" s="310">
        <f>+E18+K18</f>
        <v>51497739.690000005</v>
      </c>
      <c r="U18" s="308">
        <f t="shared" si="0"/>
        <v>-2</v>
      </c>
      <c r="V18" s="253">
        <f t="shared" si="3"/>
        <v>0.97857850506370447</v>
      </c>
      <c r="W18" s="253">
        <f t="shared" si="4"/>
        <v>2.1421494936295526E-2</v>
      </c>
      <c r="X18" s="253">
        <f t="shared" si="5"/>
        <v>0</v>
      </c>
    </row>
    <row r="19" spans="1:24" x14ac:dyDescent="0.2">
      <c r="A19" s="183">
        <v>316</v>
      </c>
      <c r="B19" s="185"/>
      <c r="C19" s="184" t="s">
        <v>680</v>
      </c>
      <c r="E19" s="190">
        <v>6447561.6000000015</v>
      </c>
      <c r="G19" s="308">
        <v>0</v>
      </c>
      <c r="I19" s="311">
        <f>+E19*G19/100</f>
        <v>0</v>
      </c>
      <c r="J19" s="308"/>
      <c r="K19" s="190">
        <v>549085.04000000027</v>
      </c>
      <c r="M19" s="308">
        <v>-2</v>
      </c>
      <c r="N19" s="308"/>
      <c r="O19" s="191">
        <f t="shared" si="1"/>
        <v>-10981.700800000006</v>
      </c>
      <c r="Q19" s="192">
        <f t="shared" si="2"/>
        <v>-10981.700800000006</v>
      </c>
      <c r="S19" s="312">
        <f>+E19+K19</f>
        <v>6996646.6400000015</v>
      </c>
      <c r="U19" s="308">
        <f>+U20</f>
        <v>-2</v>
      </c>
      <c r="V19" s="253">
        <f t="shared" si="3"/>
        <v>0.92152168485101604</v>
      </c>
      <c r="W19" s="253">
        <f t="shared" si="4"/>
        <v>7.8478315148984026E-2</v>
      </c>
      <c r="X19" s="253">
        <f t="shared" si="5"/>
        <v>0</v>
      </c>
    </row>
    <row r="20" spans="1:24" x14ac:dyDescent="0.2">
      <c r="A20" s="183"/>
      <c r="B20" s="193" t="s">
        <v>753</v>
      </c>
      <c r="E20" s="194">
        <f>+SUBTOTAL(9,E15:E19)</f>
        <v>999545586.24000001</v>
      </c>
      <c r="F20" s="313"/>
      <c r="G20" s="314">
        <v>0</v>
      </c>
      <c r="H20" s="313"/>
      <c r="I20" s="194">
        <f>+SUBTOTAL(9,I15:I19)</f>
        <v>0</v>
      </c>
      <c r="J20" s="194"/>
      <c r="K20" s="194">
        <f>+SUBTOTAL(9,K15:K19)</f>
        <v>69545060.700000033</v>
      </c>
      <c r="L20" s="313"/>
      <c r="M20" s="199">
        <f>+O20/K20*100</f>
        <v>-28.334041783789832</v>
      </c>
      <c r="N20" s="313"/>
      <c r="O20" s="194">
        <f>+SUBTOTAL(9,O15:O19)</f>
        <v>-19704926.557300009</v>
      </c>
      <c r="P20" s="313"/>
      <c r="Q20" s="195">
        <f>+SUBTOTAL(9,Q15:Q19)</f>
        <v>-19704926.557300009</v>
      </c>
      <c r="R20" s="313"/>
      <c r="S20" s="194">
        <f>+SUBTOTAL(9,S15:S19)</f>
        <v>1069090646.9399999</v>
      </c>
      <c r="T20" s="313"/>
      <c r="U20" s="314">
        <f>ROUND(Q20/S20*100,0)</f>
        <v>-2</v>
      </c>
      <c r="V20" s="253">
        <f t="shared" si="3"/>
        <v>0.9349493320336727</v>
      </c>
      <c r="W20" s="253">
        <f t="shared" si="4"/>
        <v>6.5050667966327344E-2</v>
      </c>
      <c r="X20" s="253">
        <f t="shared" si="5"/>
        <v>-0.02</v>
      </c>
    </row>
    <row r="21" spans="1:24" x14ac:dyDescent="0.2">
      <c r="A21" s="183"/>
    </row>
    <row r="22" spans="1:24" x14ac:dyDescent="0.2">
      <c r="A22" s="196" t="s">
        <v>760</v>
      </c>
      <c r="E22" s="197">
        <f>+SUBTOTAL(9,E15:E21)</f>
        <v>999545586.24000001</v>
      </c>
      <c r="I22" s="197">
        <f>+SUBTOTAL(9,I15:I21)</f>
        <v>0</v>
      </c>
      <c r="K22" s="197">
        <f>+SUBTOTAL(9,K15:K21)</f>
        <v>69545060.700000033</v>
      </c>
      <c r="O22" s="197">
        <f>+SUBTOTAL(9,O15:O21)</f>
        <v>-19704926.557300009</v>
      </c>
      <c r="Q22" s="197">
        <f>+SUBTOTAL(9,Q15:Q21)</f>
        <v>-19704926.557300009</v>
      </c>
      <c r="S22" s="197">
        <f>+SUBTOTAL(9,S15:S21)</f>
        <v>1069090646.9399999</v>
      </c>
      <c r="U22" s="310"/>
      <c r="V22" s="310"/>
    </row>
    <row r="23" spans="1:24" x14ac:dyDescent="0.2">
      <c r="A23" s="196"/>
      <c r="E23" s="197"/>
      <c r="I23" s="197"/>
      <c r="K23" s="197"/>
      <c r="O23" s="197"/>
      <c r="Q23" s="197"/>
      <c r="S23" s="197"/>
    </row>
    <row r="24" spans="1:24" x14ac:dyDescent="0.2">
      <c r="A24" s="196"/>
      <c r="E24" s="197"/>
      <c r="I24" s="197"/>
      <c r="K24" s="197"/>
      <c r="O24" s="197"/>
      <c r="Q24" s="197"/>
      <c r="S24" s="197"/>
    </row>
    <row r="25" spans="1:24" x14ac:dyDescent="0.2">
      <c r="A25" s="183"/>
    </row>
    <row r="26" spans="1:24" x14ac:dyDescent="0.2">
      <c r="A26" s="183"/>
    </row>
    <row r="27" spans="1:24" x14ac:dyDescent="0.2">
      <c r="A27" s="183"/>
    </row>
    <row r="28" spans="1:24" x14ac:dyDescent="0.2">
      <c r="A28" s="183"/>
    </row>
    <row r="29" spans="1:24" x14ac:dyDescent="0.2">
      <c r="A29" s="183"/>
    </row>
    <row r="30" spans="1:24" x14ac:dyDescent="0.2">
      <c r="A30" s="183"/>
    </row>
    <row r="31" spans="1:24" x14ac:dyDescent="0.2">
      <c r="A31" s="183"/>
    </row>
    <row r="32" spans="1:24" x14ac:dyDescent="0.2">
      <c r="A32" s="183"/>
    </row>
    <row r="33" spans="1:1" x14ac:dyDescent="0.2">
      <c r="A33" s="183"/>
    </row>
    <row r="34" spans="1:1" x14ac:dyDescent="0.2">
      <c r="A34" s="183"/>
    </row>
    <row r="35" spans="1:1" x14ac:dyDescent="0.2">
      <c r="A35" s="183"/>
    </row>
  </sheetData>
  <pageMargins left="0.7" right="0.7" top="0.75" bottom="0.75" header="0.3" footer="0.3"/>
  <pageSetup fitToHeight="0" orientation="portrait" horizontalDpi="1200" verticalDpi="1200" r:id="rId1"/>
  <headerFooter>
    <oddHeader xml:space="preserve">&amp;R&amp;"Times New Roman,Bold"&amp;12Case Nos. 2025-00113 and 2025-00114
Attachment to Response to AG-KIUC-2 Question No. 16 
Page &amp;P of &amp;N
Garrett
</oddHeader>
  </headerFooter>
  <rowBreaks count="1" manualBreakCount="1">
    <brk id="23" max="20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2DACA-3A58-4834-B387-3AD846D4EA0B}">
  <sheetPr transitionEvaluation="1">
    <pageSetUpPr autoPageBreaks="0"/>
  </sheetPr>
  <dimension ref="A1:V54"/>
  <sheetViews>
    <sheetView tabSelected="1" zoomScale="70" zoomScaleNormal="70" workbookViewId="0">
      <selection activeCell="H31" sqref="H31"/>
    </sheetView>
  </sheetViews>
  <sheetFormatPr defaultColWidth="12.5703125" defaultRowHeight="15" x14ac:dyDescent="0.2"/>
  <cols>
    <col min="1" max="1" width="12.5703125" style="257" customWidth="1"/>
    <col min="2" max="2" width="3.5703125" style="260" customWidth="1"/>
    <col min="3" max="3" width="66.5703125" style="257" customWidth="1"/>
    <col min="4" max="4" width="4.85546875" style="257" customWidth="1"/>
    <col min="5" max="5" width="13.28515625" style="257" customWidth="1"/>
    <col min="6" max="6" width="4.85546875" style="257" customWidth="1"/>
    <col min="7" max="7" width="20.140625" style="257" customWidth="1"/>
    <col min="8" max="8" width="4.85546875" style="257" customWidth="1"/>
    <col min="9" max="9" width="12.5703125" style="315" customWidth="1"/>
    <col min="10" max="10" width="4.85546875" style="257" customWidth="1"/>
    <col min="11" max="11" width="20.5703125" style="257" customWidth="1"/>
    <col min="12" max="12" width="4.85546875" style="257" customWidth="1"/>
    <col min="13" max="13" width="21.42578125" style="265" customWidth="1"/>
    <col min="14" max="14" width="4.85546875" style="265" customWidth="1"/>
    <col min="15" max="15" width="17.7109375" style="265" customWidth="1"/>
    <col min="16" max="16" width="4.85546875" style="265" customWidth="1"/>
    <col min="17" max="17" width="16.42578125" style="265" customWidth="1"/>
    <col min="18" max="18" width="4.85546875" style="257" customWidth="1"/>
    <col min="19" max="19" width="15.140625" style="257" customWidth="1"/>
    <col min="20" max="20" width="4.85546875" style="257" customWidth="1"/>
    <col min="21" max="21" width="16.42578125" style="257" customWidth="1"/>
    <col min="22" max="16384" width="12.5703125" style="257"/>
  </cols>
  <sheetData>
    <row r="1" spans="1:21" collapsed="1" x14ac:dyDescent="0.2"/>
    <row r="2" spans="1:21" ht="15.75" x14ac:dyDescent="0.25">
      <c r="A2" s="258" t="s">
        <v>774</v>
      </c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</row>
    <row r="3" spans="1:21" ht="15.75" x14ac:dyDescent="0.25">
      <c r="A3" s="258"/>
      <c r="B3" s="258"/>
      <c r="C3" s="258"/>
      <c r="D3" s="258"/>
      <c r="E3" s="258"/>
      <c r="F3" s="258"/>
      <c r="G3" s="258"/>
      <c r="H3" s="258"/>
      <c r="I3" s="258"/>
      <c r="J3" s="258"/>
      <c r="K3" s="258"/>
      <c r="L3" s="258"/>
      <c r="M3" s="258"/>
      <c r="N3" s="258"/>
      <c r="O3" s="258"/>
      <c r="P3" s="258"/>
      <c r="Q3" s="258"/>
      <c r="R3" s="258"/>
      <c r="S3" s="258"/>
      <c r="T3" s="258"/>
      <c r="U3" s="258"/>
    </row>
    <row r="4" spans="1:21" ht="15.75" x14ac:dyDescent="0.25">
      <c r="B4" s="259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</row>
    <row r="5" spans="1:21" ht="15.75" x14ac:dyDescent="0.25">
      <c r="B5" s="259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8"/>
    </row>
    <row r="6" spans="1:21" ht="15.75" x14ac:dyDescent="0.25">
      <c r="A6" s="258" t="s">
        <v>835</v>
      </c>
      <c r="B6" s="258"/>
      <c r="C6" s="258"/>
      <c r="D6" s="258"/>
      <c r="E6" s="258"/>
      <c r="F6" s="258"/>
      <c r="G6" s="258"/>
      <c r="H6" s="258"/>
      <c r="I6" s="258"/>
      <c r="J6" s="258"/>
      <c r="K6" s="258"/>
      <c r="L6" s="258"/>
      <c r="M6" s="258"/>
      <c r="N6" s="258"/>
      <c r="O6" s="258"/>
      <c r="P6" s="258"/>
      <c r="Q6" s="258"/>
      <c r="R6" s="258"/>
      <c r="S6" s="258"/>
      <c r="T6" s="258"/>
      <c r="U6" s="258"/>
    </row>
    <row r="7" spans="1:21" ht="15.75" x14ac:dyDescent="0.25">
      <c r="A7" s="258" t="s">
        <v>836</v>
      </c>
      <c r="B7" s="258"/>
      <c r="C7" s="258"/>
      <c r="D7" s="258"/>
      <c r="E7" s="258"/>
      <c r="F7" s="258"/>
      <c r="G7" s="258"/>
      <c r="H7" s="258"/>
      <c r="I7" s="258"/>
      <c r="J7" s="258"/>
      <c r="K7" s="258"/>
      <c r="L7" s="258"/>
      <c r="M7" s="258"/>
      <c r="N7" s="258"/>
      <c r="O7" s="258"/>
      <c r="P7" s="258"/>
      <c r="Q7" s="258"/>
      <c r="R7" s="258"/>
      <c r="S7" s="258"/>
      <c r="T7" s="258"/>
      <c r="U7" s="258"/>
    </row>
    <row r="8" spans="1:21" ht="15.75" x14ac:dyDescent="0.25">
      <c r="A8" s="258"/>
      <c r="C8" s="261"/>
      <c r="D8" s="261"/>
      <c r="E8" s="261"/>
      <c r="F8" s="261"/>
      <c r="G8" s="261"/>
      <c r="H8" s="261"/>
      <c r="I8" s="316"/>
      <c r="J8" s="261"/>
      <c r="K8" s="261"/>
      <c r="L8" s="261"/>
      <c r="M8" s="264"/>
      <c r="N8" s="264"/>
      <c r="O8" s="264"/>
      <c r="P8" s="264"/>
    </row>
    <row r="9" spans="1:21" ht="15.75" x14ac:dyDescent="0.25">
      <c r="B9" s="259"/>
      <c r="C9" s="255"/>
      <c r="D9" s="255"/>
      <c r="E9" s="255"/>
      <c r="F9" s="255"/>
      <c r="G9" s="255"/>
      <c r="H9" s="255"/>
      <c r="I9" s="266" t="s">
        <v>607</v>
      </c>
      <c r="J9" s="255"/>
      <c r="K9" s="255"/>
      <c r="L9" s="255"/>
      <c r="M9" s="267" t="s">
        <v>608</v>
      </c>
      <c r="N9" s="267"/>
      <c r="O9" s="267"/>
      <c r="P9" s="267"/>
      <c r="Q9" s="268" t="s">
        <v>609</v>
      </c>
      <c r="R9" s="269"/>
      <c r="S9" s="269"/>
      <c r="T9" s="270"/>
      <c r="U9" s="255" t="s">
        <v>610</v>
      </c>
    </row>
    <row r="10" spans="1:21" ht="15.75" x14ac:dyDescent="0.25">
      <c r="B10" s="259"/>
      <c r="C10" s="255"/>
      <c r="D10" s="255"/>
      <c r="E10" s="255"/>
      <c r="F10" s="255"/>
      <c r="G10" s="255" t="s">
        <v>612</v>
      </c>
      <c r="H10" s="255"/>
      <c r="I10" s="266" t="s">
        <v>613</v>
      </c>
      <c r="J10" s="255"/>
      <c r="K10" s="255" t="s">
        <v>614</v>
      </c>
      <c r="L10" s="255"/>
      <c r="M10" s="267" t="s">
        <v>615</v>
      </c>
      <c r="N10" s="267"/>
      <c r="O10" s="267" t="s">
        <v>616</v>
      </c>
      <c r="P10" s="267"/>
      <c r="Q10" s="271" t="s">
        <v>617</v>
      </c>
      <c r="R10" s="272"/>
      <c r="S10" s="272" t="s">
        <v>618</v>
      </c>
      <c r="T10" s="270"/>
      <c r="U10" s="255" t="s">
        <v>619</v>
      </c>
    </row>
    <row r="11" spans="1:21" ht="15.75" x14ac:dyDescent="0.25">
      <c r="B11" s="259"/>
      <c r="C11" s="255" t="s">
        <v>620</v>
      </c>
      <c r="D11" s="255"/>
      <c r="E11" s="255"/>
      <c r="F11" s="255"/>
      <c r="G11" s="255" t="s">
        <v>622</v>
      </c>
      <c r="H11" s="255"/>
      <c r="I11" s="266" t="s">
        <v>623</v>
      </c>
      <c r="J11" s="255"/>
      <c r="K11" s="255" t="s">
        <v>624</v>
      </c>
      <c r="L11" s="255"/>
      <c r="M11" s="267" t="s">
        <v>625</v>
      </c>
      <c r="N11" s="267"/>
      <c r="O11" s="267" t="s">
        <v>626</v>
      </c>
      <c r="P11" s="267"/>
      <c r="Q11" s="267" t="s">
        <v>627</v>
      </c>
      <c r="R11" s="255"/>
      <c r="S11" s="255" t="s">
        <v>628</v>
      </c>
      <c r="T11" s="270"/>
      <c r="U11" s="255" t="s">
        <v>629</v>
      </c>
    </row>
    <row r="12" spans="1:21" ht="15.75" x14ac:dyDescent="0.25">
      <c r="B12" s="259"/>
      <c r="C12" s="271">
        <v>-1</v>
      </c>
      <c r="D12" s="273"/>
      <c r="E12" s="273"/>
      <c r="F12" s="273"/>
      <c r="G12" s="271">
        <v>-2</v>
      </c>
      <c r="H12" s="273"/>
      <c r="I12" s="274">
        <v>-3</v>
      </c>
      <c r="J12" s="273"/>
      <c r="K12" s="271">
        <v>-4</v>
      </c>
      <c r="L12" s="273"/>
      <c r="M12" s="271">
        <v>-5</v>
      </c>
      <c r="N12" s="267"/>
      <c r="O12" s="271">
        <v>-6</v>
      </c>
      <c r="P12" s="267"/>
      <c r="Q12" s="271">
        <v>-7</v>
      </c>
      <c r="R12" s="273"/>
      <c r="S12" s="275" t="s">
        <v>776</v>
      </c>
      <c r="U12" s="275" t="s">
        <v>777</v>
      </c>
    </row>
    <row r="13" spans="1:21" ht="15.75" x14ac:dyDescent="0.25">
      <c r="B13" s="259"/>
      <c r="C13" s="273"/>
      <c r="D13" s="273"/>
      <c r="E13" s="273"/>
      <c r="F13" s="273"/>
      <c r="G13" s="273"/>
      <c r="H13" s="273"/>
      <c r="I13" s="266"/>
      <c r="J13" s="273"/>
      <c r="K13" s="273"/>
      <c r="L13" s="273"/>
      <c r="M13" s="267"/>
      <c r="N13" s="267"/>
      <c r="O13" s="267"/>
      <c r="P13" s="267"/>
      <c r="Q13" s="267"/>
      <c r="R13" s="273"/>
      <c r="S13" s="273"/>
      <c r="U13" s="273"/>
    </row>
    <row r="14" spans="1:21" ht="15.75" x14ac:dyDescent="0.25">
      <c r="C14" s="276" t="s">
        <v>634</v>
      </c>
    </row>
    <row r="16" spans="1:21" ht="15.75" x14ac:dyDescent="0.25">
      <c r="C16" s="255" t="s">
        <v>637</v>
      </c>
      <c r="S16" s="317"/>
      <c r="U16" s="280"/>
    </row>
    <row r="17" spans="1:22" ht="15.75" x14ac:dyDescent="0.25">
      <c r="C17" s="272"/>
      <c r="S17" s="317"/>
      <c r="U17" s="280"/>
    </row>
    <row r="18" spans="1:22" x14ac:dyDescent="0.2">
      <c r="A18" s="280">
        <v>311</v>
      </c>
      <c r="C18" s="257" t="s">
        <v>638</v>
      </c>
    </row>
    <row r="19" spans="1:22" x14ac:dyDescent="0.2">
      <c r="A19" s="280"/>
      <c r="C19" s="282" t="s">
        <v>780</v>
      </c>
      <c r="E19" s="62">
        <v>49309</v>
      </c>
      <c r="G19" s="270" t="s">
        <v>779</v>
      </c>
      <c r="H19" s="270" t="s">
        <v>636</v>
      </c>
      <c r="I19" s="281">
        <v>-3</v>
      </c>
      <c r="K19" s="63">
        <v>14161012.84</v>
      </c>
      <c r="L19" s="72"/>
      <c r="M19" s="64">
        <v>10257954</v>
      </c>
      <c r="N19" s="64"/>
      <c r="O19" s="64">
        <f t="shared" ref="O19:O20" si="0">ROUND((K19*(-I19/100)+K19)-M19,0)</f>
        <v>4327889</v>
      </c>
      <c r="P19" s="64"/>
      <c r="Q19" s="64">
        <f>ROUND(O19/U19,0)</f>
        <v>266483</v>
      </c>
      <c r="S19" s="318">
        <f t="shared" ref="S19:S20" si="1">ROUND(Q19/K19*100,2)</f>
        <v>1.88</v>
      </c>
      <c r="U19" s="319">
        <v>16.240767711186223</v>
      </c>
      <c r="V19" s="257">
        <f>+O19/Q19</f>
        <v>16.240769580048259</v>
      </c>
    </row>
    <row r="20" spans="1:22" x14ac:dyDescent="0.2">
      <c r="A20" s="280"/>
      <c r="C20" s="282" t="s">
        <v>781</v>
      </c>
      <c r="E20" s="62">
        <v>49309</v>
      </c>
      <c r="G20" s="270" t="s">
        <v>779</v>
      </c>
      <c r="H20" s="270" t="s">
        <v>636</v>
      </c>
      <c r="I20" s="281">
        <v>-3</v>
      </c>
      <c r="K20" s="63">
        <v>4970628.17</v>
      </c>
      <c r="L20" s="72"/>
      <c r="M20" s="64">
        <v>908754</v>
      </c>
      <c r="N20" s="64"/>
      <c r="O20" s="64">
        <f t="shared" si="0"/>
        <v>4210993</v>
      </c>
      <c r="P20" s="64"/>
      <c r="Q20" s="64">
        <f>ROUND(O20/U20,0)</f>
        <v>257361</v>
      </c>
      <c r="S20" s="318">
        <f t="shared" si="1"/>
        <v>5.18</v>
      </c>
      <c r="U20" s="319">
        <v>16.36220955689706</v>
      </c>
      <c r="V20" s="257">
        <f>+O20/Q20</f>
        <v>16.36220328643423</v>
      </c>
    </row>
    <row r="21" spans="1:22" x14ac:dyDescent="0.2">
      <c r="A21" s="280"/>
      <c r="G21" s="270"/>
      <c r="H21" s="270"/>
      <c r="I21" s="281"/>
      <c r="K21" s="63"/>
      <c r="M21" s="283"/>
      <c r="O21" s="283"/>
      <c r="Q21" s="283"/>
      <c r="S21" s="280"/>
      <c r="U21" s="317"/>
    </row>
    <row r="22" spans="1:22" x14ac:dyDescent="0.2">
      <c r="A22" s="280"/>
      <c r="C22" s="284" t="s">
        <v>652</v>
      </c>
      <c r="G22" s="270"/>
      <c r="H22" s="270"/>
      <c r="I22" s="281"/>
      <c r="K22" s="63">
        <f>+SUBTOTAL(9,K19:K21)</f>
        <v>19131641.009999998</v>
      </c>
      <c r="M22" s="265">
        <f>+SUBTOTAL(9,M19:M21)</f>
        <v>11166708</v>
      </c>
      <c r="O22" s="265">
        <f>+SUBTOTAL(9,O19:O21)</f>
        <v>8538882</v>
      </c>
      <c r="Q22" s="265">
        <f>+SUBTOTAL(9,Q19:Q21)</f>
        <v>523844</v>
      </c>
      <c r="S22" s="318">
        <f>IF(Q22/K22*100=0,"-     ",Q22/K22*100)</f>
        <v>2.7381028095090731</v>
      </c>
      <c r="U22" s="319">
        <f>IF(Q22=0,"-     ",ROUND(O22/Q22,1))</f>
        <v>16.3</v>
      </c>
    </row>
    <row r="24" spans="1:22" x14ac:dyDescent="0.2">
      <c r="A24" s="280">
        <v>312</v>
      </c>
      <c r="C24" s="257" t="s">
        <v>653</v>
      </c>
      <c r="K24" s="63"/>
    </row>
    <row r="25" spans="1:22" x14ac:dyDescent="0.2">
      <c r="A25" s="280"/>
      <c r="C25" s="282" t="s">
        <v>790</v>
      </c>
      <c r="E25" s="62">
        <v>49309</v>
      </c>
      <c r="G25" s="270" t="s">
        <v>848</v>
      </c>
      <c r="H25" s="270" t="s">
        <v>636</v>
      </c>
      <c r="I25" s="281">
        <v>-3</v>
      </c>
      <c r="K25" s="63">
        <v>198502284.71000001</v>
      </c>
      <c r="L25" s="72"/>
      <c r="M25" s="64">
        <v>23329610</v>
      </c>
      <c r="N25" s="64"/>
      <c r="O25" s="64">
        <f t="shared" ref="O25:O26" si="2">ROUND((K25*(-I25/100)+K25)-M25,0)</f>
        <v>181127743</v>
      </c>
      <c r="P25" s="64"/>
      <c r="Q25" s="64">
        <f t="shared" ref="Q25:Q26" si="3">ROUND(O25/U25,0)</f>
        <v>11550503</v>
      </c>
      <c r="S25" s="318">
        <f t="shared" ref="S25:S26" si="4">ROUND(Q25/K25*100,2)</f>
        <v>5.82</v>
      </c>
      <c r="U25" s="319">
        <v>15.681373182822695</v>
      </c>
      <c r="V25" s="257">
        <f t="shared" ref="V25:V26" si="5">+O25/Q25</f>
        <v>15.681372750606618</v>
      </c>
    </row>
    <row r="26" spans="1:22" x14ac:dyDescent="0.2">
      <c r="A26" s="280"/>
      <c r="C26" s="282" t="s">
        <v>781</v>
      </c>
      <c r="E26" s="62">
        <v>49309</v>
      </c>
      <c r="G26" s="270" t="s">
        <v>848</v>
      </c>
      <c r="H26" s="270" t="s">
        <v>636</v>
      </c>
      <c r="I26" s="281">
        <v>-3</v>
      </c>
      <c r="K26" s="63">
        <v>114821991.45999999</v>
      </c>
      <c r="L26" s="72"/>
      <c r="M26" s="64">
        <v>3293371</v>
      </c>
      <c r="N26" s="64"/>
      <c r="O26" s="64">
        <f t="shared" si="2"/>
        <v>114973280</v>
      </c>
      <c r="P26" s="64"/>
      <c r="Q26" s="64">
        <f t="shared" si="3"/>
        <v>7276810</v>
      </c>
      <c r="S26" s="318">
        <f t="shared" si="4"/>
        <v>6.34</v>
      </c>
      <c r="U26" s="319">
        <v>15.799955224553488</v>
      </c>
      <c r="V26" s="257">
        <f t="shared" si="5"/>
        <v>15.799956299532351</v>
      </c>
    </row>
    <row r="27" spans="1:22" x14ac:dyDescent="0.2">
      <c r="A27" s="280"/>
      <c r="G27" s="270"/>
      <c r="H27" s="270"/>
      <c r="I27" s="281"/>
      <c r="K27" s="63"/>
      <c r="M27" s="283"/>
      <c r="O27" s="283"/>
      <c r="Q27" s="283"/>
      <c r="S27" s="280"/>
      <c r="U27" s="317"/>
    </row>
    <row r="28" spans="1:22" x14ac:dyDescent="0.2">
      <c r="A28" s="280"/>
      <c r="C28" s="284" t="s">
        <v>657</v>
      </c>
      <c r="G28" s="270"/>
      <c r="H28" s="270"/>
      <c r="I28" s="281"/>
      <c r="K28" s="63">
        <f>+SUBTOTAL(9,K25:K27)</f>
        <v>313324276.17000002</v>
      </c>
      <c r="M28" s="265">
        <f>+SUBTOTAL(9,M25:M27)</f>
        <v>26622981</v>
      </c>
      <c r="O28" s="265">
        <f>+SUBTOTAL(9,O25:O27)</f>
        <v>296101023</v>
      </c>
      <c r="Q28" s="265">
        <f>+SUBTOTAL(9,Q25:Q27)</f>
        <v>18827313</v>
      </c>
      <c r="S28" s="318">
        <f>IF(Q28/K28*100=0,"-     ",Q28/K28*100)</f>
        <v>6.0088906069266343</v>
      </c>
      <c r="U28" s="319">
        <f>IF(Q28=0,"-     ",ROUND(O28/Q28,1))</f>
        <v>15.7</v>
      </c>
    </row>
    <row r="29" spans="1:22" x14ac:dyDescent="0.2">
      <c r="A29" s="280"/>
      <c r="C29" s="284"/>
      <c r="G29" s="270"/>
      <c r="H29" s="270"/>
      <c r="I29" s="281"/>
      <c r="K29" s="63"/>
      <c r="S29" s="318"/>
      <c r="U29" s="319"/>
    </row>
    <row r="31" spans="1:22" x14ac:dyDescent="0.2">
      <c r="A31" s="280">
        <v>314</v>
      </c>
      <c r="C31" s="257" t="s">
        <v>666</v>
      </c>
      <c r="K31" s="63"/>
    </row>
    <row r="32" spans="1:22" x14ac:dyDescent="0.2">
      <c r="A32" s="280"/>
      <c r="C32" s="282" t="s">
        <v>780</v>
      </c>
      <c r="E32" s="62">
        <v>49309</v>
      </c>
      <c r="G32" s="270" t="s">
        <v>849</v>
      </c>
      <c r="H32" s="270" t="s">
        <v>636</v>
      </c>
      <c r="I32" s="281">
        <v>-3</v>
      </c>
      <c r="K32" s="63">
        <v>28261136.609999999</v>
      </c>
      <c r="L32" s="72"/>
      <c r="M32" s="64">
        <v>12265240</v>
      </c>
      <c r="N32" s="64"/>
      <c r="O32" s="64">
        <f t="shared" ref="O32" si="6">ROUND((K32*(-I32/100)+K32)-M32,0)</f>
        <v>16843731</v>
      </c>
      <c r="P32" s="64"/>
      <c r="Q32" s="64">
        <f t="shared" ref="Q32" si="7">ROUND(O32/U32,0)</f>
        <v>1066616</v>
      </c>
      <c r="S32" s="318">
        <f t="shared" ref="S32" si="8">ROUND(Q32/K32*100,2)</f>
        <v>3.77</v>
      </c>
      <c r="U32" s="319">
        <v>15.791747385872343</v>
      </c>
      <c r="V32" s="257">
        <f t="shared" ref="V32" si="9">+O32/Q32</f>
        <v>15.791747920526225</v>
      </c>
    </row>
    <row r="33" spans="1:22" x14ac:dyDescent="0.2">
      <c r="A33" s="280"/>
      <c r="G33" s="270"/>
      <c r="H33" s="270"/>
      <c r="I33" s="281"/>
      <c r="K33" s="63"/>
      <c r="M33" s="283"/>
      <c r="O33" s="283"/>
      <c r="Q33" s="283"/>
      <c r="S33" s="280"/>
      <c r="U33" s="317"/>
    </row>
    <row r="34" spans="1:22" x14ac:dyDescent="0.2">
      <c r="A34" s="280"/>
      <c r="C34" s="284" t="s">
        <v>668</v>
      </c>
      <c r="G34" s="270"/>
      <c r="H34" s="270"/>
      <c r="I34" s="281"/>
      <c r="K34" s="63">
        <f>+SUBTOTAL(9,K32:K33)</f>
        <v>28261136.609999999</v>
      </c>
      <c r="M34" s="265">
        <f>+SUBTOTAL(9,M32:M33)</f>
        <v>12265240</v>
      </c>
      <c r="O34" s="265">
        <f>+SUBTOTAL(9,O32:O33)</f>
        <v>16843731</v>
      </c>
      <c r="Q34" s="265">
        <f>+SUBTOTAL(9,Q32:Q33)</f>
        <v>1066616</v>
      </c>
      <c r="S34" s="318">
        <f>IF(Q34/K34*100=0,"-     ",Q34/K34*100)</f>
        <v>3.774144029375611</v>
      </c>
      <c r="U34" s="319">
        <f>IF(Q34=0,"-     ",ROUND(O34/Q34,1))</f>
        <v>15.8</v>
      </c>
    </row>
    <row r="35" spans="1:22" x14ac:dyDescent="0.2">
      <c r="A35" s="280"/>
      <c r="C35" s="284"/>
      <c r="G35" s="270"/>
      <c r="H35" s="270"/>
      <c r="I35" s="281"/>
      <c r="K35" s="63"/>
      <c r="S35" s="318"/>
      <c r="U35" s="319"/>
    </row>
    <row r="36" spans="1:22" x14ac:dyDescent="0.2">
      <c r="A36" s="280">
        <v>315</v>
      </c>
      <c r="C36" s="257" t="s">
        <v>669</v>
      </c>
      <c r="K36" s="63"/>
    </row>
    <row r="37" spans="1:22" x14ac:dyDescent="0.2">
      <c r="A37" s="280"/>
      <c r="C37" s="282" t="s">
        <v>780</v>
      </c>
      <c r="E37" s="62">
        <v>49309</v>
      </c>
      <c r="G37" s="270" t="s">
        <v>850</v>
      </c>
      <c r="H37" s="270" t="s">
        <v>636</v>
      </c>
      <c r="I37" s="281">
        <v>-3</v>
      </c>
      <c r="K37" s="63">
        <v>13147191.98</v>
      </c>
      <c r="L37" s="72"/>
      <c r="M37" s="64">
        <v>6468006</v>
      </c>
      <c r="N37" s="64"/>
      <c r="O37" s="64">
        <f t="shared" ref="O37:O38" si="10">ROUND((K37*(-I37/100)+K37)-M37,0)</f>
        <v>7073602</v>
      </c>
      <c r="P37" s="64"/>
      <c r="Q37" s="64">
        <f t="shared" ref="Q37:Q38" si="11">ROUND(O37/U37,0)</f>
        <v>438811</v>
      </c>
      <c r="S37" s="318">
        <f t="shared" ref="S37:S38" si="12">ROUND(Q37/K37*100,2)</f>
        <v>3.34</v>
      </c>
      <c r="U37" s="319">
        <v>16.119928937572343</v>
      </c>
      <c r="V37" s="257">
        <f t="shared" ref="V37:V38" si="13">+O37/Q37</f>
        <v>16.119928625307935</v>
      </c>
    </row>
    <row r="38" spans="1:22" x14ac:dyDescent="0.2">
      <c r="A38" s="280"/>
      <c r="C38" s="282" t="s">
        <v>781</v>
      </c>
      <c r="E38" s="62">
        <v>49309</v>
      </c>
      <c r="G38" s="270" t="s">
        <v>850</v>
      </c>
      <c r="H38" s="270" t="s">
        <v>636</v>
      </c>
      <c r="I38" s="281">
        <v>-3</v>
      </c>
      <c r="K38" s="63">
        <v>2694916.35</v>
      </c>
      <c r="L38" s="72"/>
      <c r="M38" s="64">
        <v>765601</v>
      </c>
      <c r="N38" s="64"/>
      <c r="O38" s="64">
        <f t="shared" si="10"/>
        <v>2010163</v>
      </c>
      <c r="P38" s="64"/>
      <c r="Q38" s="64">
        <f t="shared" si="11"/>
        <v>122496</v>
      </c>
      <c r="S38" s="318">
        <f t="shared" si="12"/>
        <v>4.55</v>
      </c>
      <c r="U38" s="319">
        <v>16.40998716341274</v>
      </c>
      <c r="V38" s="257">
        <f t="shared" si="13"/>
        <v>16.410029715256009</v>
      </c>
    </row>
    <row r="39" spans="1:22" x14ac:dyDescent="0.2">
      <c r="A39" s="280"/>
      <c r="G39" s="270"/>
      <c r="H39" s="270"/>
      <c r="I39" s="281"/>
      <c r="K39" s="63"/>
      <c r="M39" s="283"/>
      <c r="O39" s="283"/>
      <c r="Q39" s="283"/>
      <c r="S39" s="280"/>
      <c r="U39" s="317"/>
    </row>
    <row r="40" spans="1:22" x14ac:dyDescent="0.2">
      <c r="A40" s="280"/>
      <c r="C40" s="284" t="s">
        <v>671</v>
      </c>
      <c r="G40" s="270"/>
      <c r="H40" s="270"/>
      <c r="I40" s="281"/>
      <c r="K40" s="63">
        <f>+SUBTOTAL(9,K37:K39)</f>
        <v>15842108.33</v>
      </c>
      <c r="M40" s="265">
        <f>+SUBTOTAL(9,M37:M39)</f>
        <v>7233607</v>
      </c>
      <c r="O40" s="265">
        <f>+SUBTOTAL(9,O37:O39)</f>
        <v>9083765</v>
      </c>
      <c r="Q40" s="265">
        <f>+SUBTOTAL(9,Q37:Q39)</f>
        <v>561307</v>
      </c>
      <c r="S40" s="318">
        <f>IF(Q40/K40*100=0,"-     ",Q40/K40*100)</f>
        <v>3.5431332011349777</v>
      </c>
      <c r="U40" s="319">
        <f>IF(Q40=0,"-     ",ROUND(O40/Q40,1))</f>
        <v>16.2</v>
      </c>
    </row>
    <row r="41" spans="1:22" x14ac:dyDescent="0.2">
      <c r="A41" s="280"/>
      <c r="C41" s="284"/>
      <c r="G41" s="270"/>
      <c r="H41" s="270"/>
      <c r="I41" s="281"/>
      <c r="K41" s="63"/>
      <c r="S41" s="318"/>
      <c r="U41" s="319"/>
    </row>
    <row r="42" spans="1:22" x14ac:dyDescent="0.2">
      <c r="A42" s="280">
        <v>316</v>
      </c>
      <c r="B42" s="260" t="s">
        <v>672</v>
      </c>
      <c r="C42" s="257" t="s">
        <v>838</v>
      </c>
      <c r="K42" s="63"/>
    </row>
    <row r="43" spans="1:22" x14ac:dyDescent="0.2">
      <c r="A43" s="280"/>
      <c r="C43" s="282" t="s">
        <v>802</v>
      </c>
      <c r="E43" s="62">
        <v>48579</v>
      </c>
      <c r="G43" s="270" t="s">
        <v>716</v>
      </c>
      <c r="H43" s="270" t="s">
        <v>636</v>
      </c>
      <c r="I43" s="281">
        <v>-3</v>
      </c>
      <c r="K43" s="63">
        <v>1036757.76</v>
      </c>
      <c r="L43" s="72"/>
      <c r="M43" s="64">
        <v>560951</v>
      </c>
      <c r="N43" s="64"/>
      <c r="O43" s="64">
        <f t="shared" ref="O43:O44" si="14">ROUND((K43*(-I43/100)+K43)-M43,0)</f>
        <v>506909</v>
      </c>
      <c r="P43" s="64"/>
      <c r="Q43" s="64">
        <f t="shared" ref="Q43:Q44" si="15">ROUND(O43/U43,0)</f>
        <v>38344</v>
      </c>
      <c r="S43" s="318">
        <f t="shared" ref="S43:S44" si="16">ROUND(Q43/K43*100,2)</f>
        <v>3.7</v>
      </c>
      <c r="U43" s="319">
        <v>13.219943422913721</v>
      </c>
      <c r="V43" s="257">
        <f t="shared" ref="V43:V44" si="17">+O43/Q43</f>
        <v>13.220034425203421</v>
      </c>
    </row>
    <row r="44" spans="1:22" x14ac:dyDescent="0.2">
      <c r="A44" s="280"/>
      <c r="C44" s="282" t="s">
        <v>803</v>
      </c>
      <c r="E44" s="62">
        <v>49309</v>
      </c>
      <c r="G44" s="270" t="s">
        <v>716</v>
      </c>
      <c r="H44" s="270" t="s">
        <v>636</v>
      </c>
      <c r="I44" s="281">
        <v>-3</v>
      </c>
      <c r="K44" s="63">
        <v>141316.22</v>
      </c>
      <c r="L44" s="72"/>
      <c r="M44" s="64">
        <v>90413</v>
      </c>
      <c r="N44" s="64"/>
      <c r="O44" s="64">
        <f t="shared" si="14"/>
        <v>55143</v>
      </c>
      <c r="P44" s="64"/>
      <c r="Q44" s="64">
        <f t="shared" si="15"/>
        <v>3805</v>
      </c>
      <c r="S44" s="318">
        <f t="shared" si="16"/>
        <v>2.69</v>
      </c>
      <c r="U44" s="319">
        <v>14.494094049476265</v>
      </c>
      <c r="V44" s="257">
        <f t="shared" si="17"/>
        <v>14.492247043363994</v>
      </c>
    </row>
    <row r="45" spans="1:22" x14ac:dyDescent="0.2">
      <c r="A45" s="280"/>
      <c r="G45" s="270"/>
      <c r="H45" s="270"/>
      <c r="I45" s="281"/>
      <c r="K45" s="63"/>
      <c r="M45" s="283"/>
      <c r="O45" s="283"/>
      <c r="Q45" s="283"/>
      <c r="S45" s="280"/>
      <c r="U45" s="317"/>
    </row>
    <row r="46" spans="1:22" x14ac:dyDescent="0.2">
      <c r="A46" s="280"/>
      <c r="C46" s="284" t="s">
        <v>806</v>
      </c>
      <c r="G46" s="270"/>
      <c r="H46" s="270"/>
      <c r="I46" s="281"/>
      <c r="K46" s="67">
        <f>+SUBTOTAL(9,K43:K45)</f>
        <v>1178073.98</v>
      </c>
      <c r="M46" s="285">
        <f>+SUBTOTAL(9,M43:M45)</f>
        <v>651364</v>
      </c>
      <c r="O46" s="285">
        <f>+SUBTOTAL(9,O43:O45)</f>
        <v>562052</v>
      </c>
      <c r="Q46" s="285">
        <f>+SUBTOTAL(9,Q43:Q45)</f>
        <v>42149</v>
      </c>
      <c r="S46" s="318">
        <f>IF(Q46/K46*100=0,"-     ",Q46/K46*100)</f>
        <v>3.5777888923410397</v>
      </c>
      <c r="U46" s="319">
        <f>IF(Q46=0,"-     ",ROUND(O46/Q46,1))</f>
        <v>13.3</v>
      </c>
    </row>
    <row r="47" spans="1:22" x14ac:dyDescent="0.2">
      <c r="A47" s="280"/>
      <c r="C47" s="284"/>
      <c r="G47" s="270"/>
      <c r="H47" s="270"/>
      <c r="I47" s="281"/>
      <c r="K47" s="63"/>
      <c r="S47" s="318"/>
      <c r="U47" s="319"/>
    </row>
    <row r="48" spans="1:22" ht="15.75" x14ac:dyDescent="0.25">
      <c r="A48" s="280"/>
      <c r="C48" s="276" t="s">
        <v>676</v>
      </c>
      <c r="H48" s="270"/>
      <c r="I48" s="281"/>
      <c r="K48" s="69">
        <f>+SUBTOTAL(9,K18:K47)</f>
        <v>377737236.10000008</v>
      </c>
      <c r="L48" s="286"/>
      <c r="M48" s="93">
        <f>+SUBTOTAL(9,M18:M47)</f>
        <v>57939900</v>
      </c>
      <c r="N48" s="287"/>
      <c r="O48" s="93">
        <f>+SUBTOTAL(9,O18:O47)</f>
        <v>331129453</v>
      </c>
      <c r="P48" s="287"/>
      <c r="Q48" s="93">
        <f>+SUBTOTAL(9,Q18:Q47)</f>
        <v>21021229</v>
      </c>
      <c r="S48" s="280"/>
      <c r="U48" s="317"/>
    </row>
    <row r="49" spans="1:21" ht="15.75" x14ac:dyDescent="0.25">
      <c r="A49" s="280"/>
      <c r="C49" s="276"/>
      <c r="H49" s="270"/>
      <c r="I49" s="281"/>
      <c r="K49" s="69"/>
      <c r="L49" s="286"/>
      <c r="M49" s="287"/>
      <c r="N49" s="287"/>
      <c r="O49" s="287"/>
      <c r="P49" s="287"/>
      <c r="Q49" s="287"/>
      <c r="S49" s="280"/>
      <c r="U49" s="317"/>
    </row>
    <row r="50" spans="1:21" ht="15.75" x14ac:dyDescent="0.25">
      <c r="A50" s="280"/>
      <c r="C50" s="276"/>
      <c r="H50" s="270"/>
      <c r="I50" s="281"/>
      <c r="K50" s="69"/>
      <c r="L50" s="286"/>
      <c r="M50" s="287"/>
      <c r="N50" s="287"/>
      <c r="O50" s="287"/>
      <c r="P50" s="287"/>
      <c r="Q50" s="287"/>
      <c r="S50" s="280"/>
      <c r="U50" s="317"/>
    </row>
    <row r="51" spans="1:21" ht="15.75" x14ac:dyDescent="0.25">
      <c r="C51" s="276"/>
      <c r="I51" s="281"/>
      <c r="K51" s="320"/>
      <c r="L51" s="290"/>
      <c r="M51" s="287"/>
      <c r="N51" s="287"/>
      <c r="O51" s="287"/>
      <c r="P51" s="287"/>
      <c r="Q51" s="287"/>
      <c r="R51" s="290"/>
      <c r="S51" s="291"/>
    </row>
    <row r="52" spans="1:21" x14ac:dyDescent="0.2">
      <c r="A52" s="282"/>
      <c r="B52" s="321" t="s">
        <v>636</v>
      </c>
      <c r="C52" s="257" t="s">
        <v>723</v>
      </c>
      <c r="I52" s="281"/>
      <c r="K52" s="280"/>
      <c r="L52" s="291"/>
      <c r="R52" s="291"/>
      <c r="S52" s="291"/>
    </row>
    <row r="53" spans="1:21" x14ac:dyDescent="0.2">
      <c r="B53" s="321"/>
      <c r="I53" s="281"/>
      <c r="J53" s="282"/>
      <c r="K53" s="322"/>
      <c r="L53" s="291"/>
      <c r="R53" s="291"/>
      <c r="S53" s="291"/>
    </row>
    <row r="54" spans="1:21" x14ac:dyDescent="0.2">
      <c r="I54" s="281"/>
      <c r="K54" s="322"/>
      <c r="L54" s="291"/>
      <c r="R54" s="291"/>
      <c r="S54" s="291"/>
    </row>
  </sheetData>
  <pageMargins left="0.7" right="0.7" top="0.75" bottom="0.75" header="0.3" footer="0.3"/>
  <pageSetup fitToHeight="0" orientation="portrait" horizontalDpi="1200" verticalDpi="1200" r:id="rId1"/>
  <headerFooter>
    <oddHeader xml:space="preserve">&amp;R&amp;"Times New Roman,Bold"&amp;12Case Nos. 2025-00113 and 2025-00114
Attachment to Response to AG-KIUC-2 Question No. 16 
Page &amp;P of &amp;N
Garrett
</oddHeader>
  </headerFooter>
  <rowBreaks count="1" manualBreakCount="1">
    <brk id="28" max="18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B85CF-051B-4F13-A771-56D4E4F6B7C8}">
  <dimension ref="A1:X26"/>
  <sheetViews>
    <sheetView tabSelected="1" zoomScale="90" zoomScaleNormal="90" workbookViewId="0">
      <selection activeCell="H31" sqref="H31"/>
    </sheetView>
  </sheetViews>
  <sheetFormatPr defaultColWidth="9.140625" defaultRowHeight="12.75" x14ac:dyDescent="0.2"/>
  <cols>
    <col min="1" max="1" width="5.42578125" style="293" customWidth="1"/>
    <col min="2" max="2" width="2.7109375" style="293" customWidth="1"/>
    <col min="3" max="3" width="46.7109375" style="293" customWidth="1"/>
    <col min="4" max="4" width="2.85546875" style="293" customWidth="1"/>
    <col min="5" max="5" width="20.140625" style="293" bestFit="1" customWidth="1"/>
    <col min="6" max="6" width="2" style="293" customWidth="1"/>
    <col min="7" max="7" width="24.42578125" style="293" customWidth="1"/>
    <col min="8" max="8" width="2.7109375" style="293" customWidth="1"/>
    <col min="9" max="9" width="12.85546875" style="293" customWidth="1"/>
    <col min="10" max="10" width="5.140625" style="293" customWidth="1"/>
    <col min="11" max="11" width="17" style="293" bestFit="1" customWidth="1"/>
    <col min="12" max="12" width="2.140625" style="293" customWidth="1"/>
    <col min="13" max="13" width="12.140625" style="293" customWidth="1"/>
    <col min="14" max="14" width="2.7109375" style="293" customWidth="1"/>
    <col min="15" max="15" width="17.28515625" style="293" bestFit="1" customWidth="1"/>
    <col min="16" max="16" width="5" style="293" customWidth="1"/>
    <col min="17" max="17" width="18" style="293" bestFit="1" customWidth="1"/>
    <col min="18" max="18" width="5" style="293" customWidth="1"/>
    <col min="19" max="19" width="18.85546875" style="293" bestFit="1" customWidth="1"/>
    <col min="20" max="20" width="4.140625" style="293" customWidth="1"/>
    <col min="21" max="21" width="14.42578125" style="293" customWidth="1"/>
    <col min="22" max="23" width="15.7109375" style="293" bestFit="1" customWidth="1"/>
    <col min="24" max="24" width="15.140625" style="293" bestFit="1" customWidth="1"/>
    <col min="25" max="16384" width="9.140625" style="293"/>
  </cols>
  <sheetData>
    <row r="1" spans="1:24" x14ac:dyDescent="0.2">
      <c r="A1" s="292"/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</row>
    <row r="2" spans="1:24" x14ac:dyDescent="0.2">
      <c r="A2" s="294" t="s">
        <v>774</v>
      </c>
      <c r="B2" s="294"/>
      <c r="C2" s="292"/>
      <c r="D2" s="292"/>
      <c r="E2" s="292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</row>
    <row r="3" spans="1:24" x14ac:dyDescent="0.2">
      <c r="A3" s="294"/>
      <c r="B3" s="294"/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  <c r="O3" s="292"/>
      <c r="P3" s="292"/>
      <c r="Q3" s="292"/>
      <c r="R3" s="292"/>
      <c r="S3" s="292"/>
      <c r="T3" s="292"/>
      <c r="U3" s="292"/>
    </row>
    <row r="4" spans="1:24" x14ac:dyDescent="0.2">
      <c r="A4" s="294" t="s">
        <v>840</v>
      </c>
      <c r="B4" s="294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  <c r="Q4" s="292"/>
      <c r="R4" s="292"/>
      <c r="S4" s="292"/>
      <c r="T4" s="292"/>
      <c r="U4" s="292"/>
    </row>
    <row r="7" spans="1:24" x14ac:dyDescent="0.2">
      <c r="E7" s="295" t="s">
        <v>841</v>
      </c>
      <c r="F7" s="295"/>
      <c r="G7" s="295"/>
      <c r="H7" s="294"/>
      <c r="I7" s="294"/>
      <c r="K7" s="295" t="s">
        <v>842</v>
      </c>
      <c r="L7" s="295"/>
      <c r="M7" s="295"/>
      <c r="N7" s="295"/>
      <c r="O7" s="295"/>
      <c r="Q7" s="296" t="s">
        <v>843</v>
      </c>
      <c r="U7" s="296" t="s">
        <v>844</v>
      </c>
      <c r="V7" s="95"/>
      <c r="W7" s="95"/>
      <c r="X7" s="99" t="s">
        <v>730</v>
      </c>
    </row>
    <row r="8" spans="1:24" x14ac:dyDescent="0.2">
      <c r="A8" s="297"/>
      <c r="B8" s="297"/>
      <c r="C8" s="297"/>
      <c r="D8" s="297"/>
      <c r="E8" s="298" t="s">
        <v>845</v>
      </c>
      <c r="F8" s="296"/>
      <c r="G8" s="298" t="s">
        <v>846</v>
      </c>
      <c r="H8" s="296"/>
      <c r="I8" s="298" t="s">
        <v>846</v>
      </c>
      <c r="J8" s="297"/>
      <c r="K8" s="296" t="s">
        <v>845</v>
      </c>
      <c r="L8" s="296"/>
      <c r="M8" s="296" t="s">
        <v>846</v>
      </c>
      <c r="N8" s="296"/>
      <c r="O8" s="296" t="s">
        <v>846</v>
      </c>
      <c r="P8" s="297"/>
      <c r="Q8" s="296" t="s">
        <v>846</v>
      </c>
      <c r="R8" s="297"/>
      <c r="S8" s="296" t="s">
        <v>843</v>
      </c>
      <c r="T8" s="296"/>
      <c r="U8" s="296" t="s">
        <v>846</v>
      </c>
      <c r="V8" s="102" t="s">
        <v>734</v>
      </c>
      <c r="W8" s="102" t="s">
        <v>735</v>
      </c>
      <c r="X8" s="99" t="s">
        <v>736</v>
      </c>
    </row>
    <row r="9" spans="1:24" x14ac:dyDescent="0.2">
      <c r="A9" s="295" t="s">
        <v>847</v>
      </c>
      <c r="B9" s="295"/>
      <c r="C9" s="295"/>
      <c r="D9" s="297"/>
      <c r="E9" s="299" t="s">
        <v>737</v>
      </c>
      <c r="F9" s="296"/>
      <c r="G9" s="299" t="s">
        <v>737</v>
      </c>
      <c r="H9" s="296"/>
      <c r="I9" s="299" t="s">
        <v>738</v>
      </c>
      <c r="J9" s="297"/>
      <c r="K9" s="299" t="s">
        <v>737</v>
      </c>
      <c r="L9" s="296"/>
      <c r="M9" s="299" t="s">
        <v>738</v>
      </c>
      <c r="N9" s="296"/>
      <c r="O9" s="299" t="s">
        <v>737</v>
      </c>
      <c r="P9" s="297"/>
      <c r="Q9" s="299" t="s">
        <v>737</v>
      </c>
      <c r="R9" s="297"/>
      <c r="S9" s="299" t="s">
        <v>845</v>
      </c>
      <c r="T9" s="296"/>
      <c r="U9" s="299" t="s">
        <v>738</v>
      </c>
      <c r="V9" s="104" t="s">
        <v>739</v>
      </c>
      <c r="W9" s="104" t="s">
        <v>739</v>
      </c>
      <c r="X9" s="104" t="s">
        <v>740</v>
      </c>
    </row>
    <row r="10" spans="1:24" x14ac:dyDescent="0.2">
      <c r="A10" s="300" t="s">
        <v>741</v>
      </c>
      <c r="B10" s="300"/>
      <c r="C10" s="294"/>
      <c r="D10" s="301"/>
      <c r="E10" s="302">
        <v>-2</v>
      </c>
      <c r="F10" s="303"/>
      <c r="G10" s="302">
        <v>-3</v>
      </c>
      <c r="H10" s="302"/>
      <c r="I10" s="303" t="s">
        <v>825</v>
      </c>
      <c r="J10" s="303"/>
      <c r="K10" s="302">
        <v>-5</v>
      </c>
      <c r="L10" s="303"/>
      <c r="M10" s="302">
        <v>-6</v>
      </c>
      <c r="N10" s="302"/>
      <c r="O10" s="303" t="s">
        <v>743</v>
      </c>
      <c r="P10" s="303"/>
      <c r="Q10" s="303" t="s">
        <v>826</v>
      </c>
      <c r="R10" s="303"/>
      <c r="S10" s="303" t="s">
        <v>745</v>
      </c>
      <c r="T10" s="303"/>
      <c r="U10" s="303" t="s">
        <v>746</v>
      </c>
      <c r="V10" s="108" t="s">
        <v>747</v>
      </c>
      <c r="W10" s="108" t="s">
        <v>748</v>
      </c>
      <c r="X10" s="95"/>
    </row>
    <row r="11" spans="1:24" x14ac:dyDescent="0.2">
      <c r="V11" s="95"/>
      <c r="W11" s="95"/>
      <c r="X11" s="95"/>
    </row>
    <row r="12" spans="1:24" x14ac:dyDescent="0.2">
      <c r="A12" s="304" t="s">
        <v>749</v>
      </c>
      <c r="B12" s="300"/>
      <c r="C12" s="294"/>
      <c r="G12" s="305"/>
      <c r="V12" s="95"/>
      <c r="W12" s="95"/>
      <c r="X12" s="95"/>
    </row>
    <row r="13" spans="1:24" x14ac:dyDescent="0.2">
      <c r="A13" s="304"/>
      <c r="B13" s="300"/>
      <c r="C13" s="294"/>
      <c r="G13" s="305"/>
      <c r="V13" s="95"/>
      <c r="W13" s="95"/>
      <c r="X13" s="95"/>
    </row>
    <row r="14" spans="1:24" x14ac:dyDescent="0.2">
      <c r="A14" s="183"/>
      <c r="B14" s="306" t="s">
        <v>827</v>
      </c>
      <c r="C14" s="184"/>
      <c r="E14" s="307"/>
      <c r="G14" s="308"/>
      <c r="H14" s="308"/>
      <c r="I14" s="308"/>
      <c r="K14" s="307"/>
      <c r="M14" s="308"/>
      <c r="N14" s="308"/>
      <c r="O14" s="308"/>
    </row>
    <row r="15" spans="1:24" x14ac:dyDescent="0.2">
      <c r="A15" s="183">
        <v>311</v>
      </c>
      <c r="B15" s="185"/>
      <c r="C15" s="184" t="s">
        <v>678</v>
      </c>
      <c r="E15" s="186">
        <v>144777504.46000001</v>
      </c>
      <c r="G15" s="309">
        <f>+E15*I15/100</f>
        <v>0</v>
      </c>
      <c r="H15" s="308"/>
      <c r="I15" s="308">
        <v>0</v>
      </c>
      <c r="J15" s="323"/>
      <c r="K15" s="186">
        <v>9277313.3999999855</v>
      </c>
      <c r="M15" s="308">
        <v>-25</v>
      </c>
      <c r="N15" s="308"/>
      <c r="O15" s="189">
        <f t="shared" ref="O15:O19" si="0">K15*M15/100</f>
        <v>-2319328.3499999964</v>
      </c>
      <c r="Q15" s="188">
        <f t="shared" ref="Q15:Q19" si="1">G15+O15</f>
        <v>-2319328.3499999964</v>
      </c>
      <c r="S15" s="310">
        <f>+E15+K15</f>
        <v>154054817.85999998</v>
      </c>
      <c r="U15" s="308">
        <f t="shared" ref="U15:U19" si="2">+U16</f>
        <v>-3</v>
      </c>
      <c r="V15" s="253">
        <f>+E15/S15</f>
        <v>0.93977914141944652</v>
      </c>
      <c r="W15" s="253">
        <f>+K15/S15</f>
        <v>6.0220858580553489E-2</v>
      </c>
      <c r="X15" s="253">
        <f>ROUND(V15*I15/100+W15*M15/100,2)</f>
        <v>-0.02</v>
      </c>
    </row>
    <row r="16" spans="1:24" x14ac:dyDescent="0.2">
      <c r="A16" s="183">
        <v>312</v>
      </c>
      <c r="B16" s="185"/>
      <c r="C16" s="184" t="s">
        <v>751</v>
      </c>
      <c r="E16" s="186">
        <v>1378299563.1900001</v>
      </c>
      <c r="G16" s="309">
        <f t="shared" ref="G16:G19" si="3">+E16*I16/100</f>
        <v>0</v>
      </c>
      <c r="H16" s="308"/>
      <c r="I16" s="308">
        <v>0</v>
      </c>
      <c r="J16" s="323"/>
      <c r="K16" s="186">
        <v>239745822.68000033</v>
      </c>
      <c r="M16" s="308">
        <v>-25</v>
      </c>
      <c r="N16" s="308"/>
      <c r="O16" s="189">
        <f t="shared" si="0"/>
        <v>-59936455.670000084</v>
      </c>
      <c r="Q16" s="188">
        <f t="shared" si="1"/>
        <v>-59936455.670000084</v>
      </c>
      <c r="S16" s="310">
        <f t="shared" ref="S16:S19" si="4">+E16+K16</f>
        <v>1618045385.8700004</v>
      </c>
      <c r="U16" s="308">
        <f t="shared" si="2"/>
        <v>-3</v>
      </c>
      <c r="V16" s="253">
        <f t="shared" ref="V16:V20" si="5">+E16/S16</f>
        <v>0.85182997660409121</v>
      </c>
      <c r="W16" s="253">
        <f t="shared" ref="W16:W20" si="6">+K16/S16</f>
        <v>0.14817002339590887</v>
      </c>
      <c r="X16" s="253">
        <f t="shared" ref="X16:X20" si="7">ROUND(V16*I16/100+W16*M16/100,2)</f>
        <v>-0.04</v>
      </c>
    </row>
    <row r="17" spans="1:24" x14ac:dyDescent="0.2">
      <c r="A17" s="183">
        <v>314</v>
      </c>
      <c r="B17" s="185"/>
      <c r="C17" s="184" t="s">
        <v>752</v>
      </c>
      <c r="E17" s="186">
        <v>118161189.17000002</v>
      </c>
      <c r="G17" s="309">
        <f t="shared" si="3"/>
        <v>0</v>
      </c>
      <c r="H17" s="308"/>
      <c r="I17" s="308">
        <v>0</v>
      </c>
      <c r="J17" s="323"/>
      <c r="K17" s="186">
        <v>26003465.49999997</v>
      </c>
      <c r="M17" s="308">
        <v>-15</v>
      </c>
      <c r="N17" s="308"/>
      <c r="O17" s="189">
        <f t="shared" si="0"/>
        <v>-3900519.8249999951</v>
      </c>
      <c r="Q17" s="188">
        <f t="shared" si="1"/>
        <v>-3900519.8249999951</v>
      </c>
      <c r="S17" s="310">
        <f>+E17+K17</f>
        <v>144164654.66999999</v>
      </c>
      <c r="U17" s="308">
        <f t="shared" si="2"/>
        <v>-3</v>
      </c>
      <c r="V17" s="253">
        <f t="shared" si="5"/>
        <v>0.81962662374128259</v>
      </c>
      <c r="W17" s="253">
        <f t="shared" si="6"/>
        <v>0.18037337625871741</v>
      </c>
      <c r="X17" s="253">
        <f t="shared" si="7"/>
        <v>-0.03</v>
      </c>
    </row>
    <row r="18" spans="1:24" x14ac:dyDescent="0.2">
      <c r="A18" s="183">
        <v>315</v>
      </c>
      <c r="B18" s="185"/>
      <c r="C18" s="184" t="s">
        <v>679</v>
      </c>
      <c r="E18" s="186">
        <v>86416422.039999962</v>
      </c>
      <c r="G18" s="309">
        <f t="shared" si="3"/>
        <v>0</v>
      </c>
      <c r="H18" s="308"/>
      <c r="I18" s="308">
        <v>0</v>
      </c>
      <c r="J18" s="323"/>
      <c r="K18" s="186">
        <v>17463081.400000006</v>
      </c>
      <c r="M18" s="308">
        <v>-15</v>
      </c>
      <c r="N18" s="308"/>
      <c r="O18" s="189">
        <f t="shared" si="0"/>
        <v>-2619462.2100000009</v>
      </c>
      <c r="Q18" s="324">
        <f t="shared" si="1"/>
        <v>-2619462.2100000009</v>
      </c>
      <c r="S18" s="310">
        <f t="shared" si="4"/>
        <v>103879503.43999997</v>
      </c>
      <c r="U18" s="308">
        <f t="shared" si="2"/>
        <v>-3</v>
      </c>
      <c r="V18" s="253">
        <f t="shared" si="5"/>
        <v>0.83189098116851745</v>
      </c>
      <c r="W18" s="253">
        <f t="shared" si="6"/>
        <v>0.16810901883148249</v>
      </c>
      <c r="X18" s="253">
        <f t="shared" si="7"/>
        <v>-0.03</v>
      </c>
    </row>
    <row r="19" spans="1:24" x14ac:dyDescent="0.2">
      <c r="A19" s="183">
        <v>316</v>
      </c>
      <c r="B19" s="185"/>
      <c r="C19" s="184" t="s">
        <v>680</v>
      </c>
      <c r="E19" s="190">
        <v>9739998.5999999996</v>
      </c>
      <c r="G19" s="311">
        <f t="shared" si="3"/>
        <v>0</v>
      </c>
      <c r="H19" s="308"/>
      <c r="I19" s="308">
        <v>0</v>
      </c>
      <c r="J19" s="323"/>
      <c r="K19" s="190">
        <v>2764179.7799999984</v>
      </c>
      <c r="M19" s="308">
        <v>-2</v>
      </c>
      <c r="N19" s="308"/>
      <c r="O19" s="191">
        <f t="shared" si="0"/>
        <v>-55283.595599999971</v>
      </c>
      <c r="Q19" s="192">
        <f t="shared" si="1"/>
        <v>-55283.595599999971</v>
      </c>
      <c r="S19" s="312">
        <f t="shared" si="4"/>
        <v>12504178.379999999</v>
      </c>
      <c r="U19" s="308">
        <f t="shared" si="2"/>
        <v>-3</v>
      </c>
      <c r="V19" s="253">
        <f t="shared" si="5"/>
        <v>0.7789395115778891</v>
      </c>
      <c r="W19" s="253">
        <f t="shared" si="6"/>
        <v>0.22106048842211085</v>
      </c>
      <c r="X19" s="253">
        <f t="shared" si="7"/>
        <v>0</v>
      </c>
    </row>
    <row r="20" spans="1:24" x14ac:dyDescent="0.2">
      <c r="A20" s="183"/>
      <c r="B20" s="193" t="s">
        <v>828</v>
      </c>
      <c r="E20" s="194">
        <f>+SUBTOTAL(9,E15:E19)</f>
        <v>1737394677.46</v>
      </c>
      <c r="F20" s="313"/>
      <c r="G20" s="194">
        <f>+SUBTOTAL(9,G15:G19)</f>
        <v>0</v>
      </c>
      <c r="H20" s="194"/>
      <c r="I20" s="314">
        <v>0</v>
      </c>
      <c r="J20" s="325"/>
      <c r="K20" s="194">
        <f>+SUBTOTAL(9,K15:K19)</f>
        <v>295253862.76000023</v>
      </c>
      <c r="L20" s="313"/>
      <c r="M20" s="326">
        <f>+O20/K20*100</f>
        <v>-23.312497593486185</v>
      </c>
      <c r="N20" s="313"/>
      <c r="O20" s="194">
        <f>+SUBTOTAL(9,O15:O19)</f>
        <v>-68831049.650600061</v>
      </c>
      <c r="P20" s="313"/>
      <c r="Q20" s="195">
        <f>+SUBTOTAL(9,Q15:Q19)</f>
        <v>-68831049.650600061</v>
      </c>
      <c r="R20" s="313"/>
      <c r="S20" s="194">
        <f>+SUBTOTAL(9,S15:S19)</f>
        <v>2032648540.2200005</v>
      </c>
      <c r="T20" s="313"/>
      <c r="U20" s="314">
        <f>ROUND(Q20/S20*100,0)</f>
        <v>-3</v>
      </c>
      <c r="V20" s="253">
        <f t="shared" si="5"/>
        <v>0.85474426251375257</v>
      </c>
      <c r="W20" s="253">
        <f t="shared" si="6"/>
        <v>0.14525573748624732</v>
      </c>
      <c r="X20" s="253">
        <f t="shared" si="7"/>
        <v>-0.03</v>
      </c>
    </row>
    <row r="21" spans="1:24" x14ac:dyDescent="0.2">
      <c r="A21" s="183"/>
      <c r="B21" s="193"/>
      <c r="E21" s="327"/>
      <c r="G21" s="327"/>
      <c r="H21" s="327"/>
      <c r="I21" s="308"/>
      <c r="J21" s="310"/>
      <c r="K21" s="327"/>
      <c r="O21" s="327"/>
      <c r="Q21" s="188"/>
      <c r="S21" s="327"/>
    </row>
    <row r="22" spans="1:24" x14ac:dyDescent="0.2">
      <c r="A22" s="196" t="s">
        <v>760</v>
      </c>
      <c r="E22" s="197">
        <f>+SUBTOTAL(9,E14:E21)</f>
        <v>1737394677.46</v>
      </c>
      <c r="G22" s="197">
        <f>+SUBTOTAL(9,G14:G21)</f>
        <v>0</v>
      </c>
      <c r="K22" s="197">
        <f>+SUBTOTAL(9,K14:K21)</f>
        <v>295253862.76000023</v>
      </c>
      <c r="O22" s="197">
        <f>+SUBTOTAL(9,O14:O21)</f>
        <v>-68831049.650600061</v>
      </c>
      <c r="Q22" s="197">
        <f>+SUBTOTAL(9,Q14:Q21)</f>
        <v>-68831049.650600061</v>
      </c>
      <c r="S22" s="197">
        <f>+SUBTOTAL(9,S14:S21)</f>
        <v>2032648540.2200005</v>
      </c>
      <c r="U22" s="314"/>
    </row>
    <row r="23" spans="1:24" x14ac:dyDescent="0.2">
      <c r="A23" s="196"/>
      <c r="E23" s="197"/>
      <c r="G23" s="197"/>
      <c r="K23" s="197"/>
      <c r="O23" s="197"/>
      <c r="Q23" s="197"/>
      <c r="S23" s="197"/>
    </row>
    <row r="24" spans="1:24" x14ac:dyDescent="0.2">
      <c r="A24" s="196"/>
      <c r="E24" s="197"/>
      <c r="G24" s="197"/>
      <c r="K24" s="197"/>
      <c r="O24" s="197"/>
      <c r="Q24" s="197"/>
      <c r="S24" s="197"/>
    </row>
    <row r="25" spans="1:24" x14ac:dyDescent="0.2">
      <c r="A25" s="183"/>
    </row>
    <row r="26" spans="1:24" x14ac:dyDescent="0.2">
      <c r="A26" s="183"/>
    </row>
  </sheetData>
  <pageMargins left="0.7" right="0.7" top="0.75" bottom="0.75" header="0.3" footer="0.3"/>
  <pageSetup fitToHeight="0" orientation="portrait" horizontalDpi="1200" verticalDpi="1200" r:id="rId1"/>
  <headerFooter>
    <oddHeader xml:space="preserve">&amp;R&amp;"Times New Roman,Bold"&amp;12Case Nos. 2025-00113 and 2025-00114
Attachment to Response to AG-KIUC-2 Question No. 16 
Page &amp;P of &amp;N
Garrett
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75ED1-3CE7-4D97-ADE3-7D8205510861}">
  <sheetPr>
    <tabColor rgb="FFFF0000"/>
  </sheetPr>
  <dimension ref="A1"/>
  <sheetViews>
    <sheetView tabSelected="1" workbookViewId="0">
      <selection activeCell="H31" sqref="H31"/>
    </sheetView>
  </sheetViews>
  <sheetFormatPr defaultRowHeight="12.75" x14ac:dyDescent="0.2"/>
  <sheetData/>
  <pageMargins left="0.7" right="0.7" top="0.75" bottom="0.75" header="0.3" footer="0.3"/>
  <pageSetup orientation="portrait" horizontalDpi="1200" verticalDpi="1200" r:id="rId1"/>
  <headerFooter>
    <oddHeader xml:space="preserve">&amp;R&amp;"Times New Roman,Bold"&amp;12Case Nos. 2025-00113 and 2025-00114
Attachment to Response to AG-KIUC-2 Question No. 16 
Page &amp;P of &amp;N
Garrett
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C261A-B44E-4DD8-807F-E4C20DBF7D86}">
  <sheetPr transitionEvaluation="1">
    <pageSetUpPr autoPageBreaks="0"/>
  </sheetPr>
  <dimension ref="A1:V217"/>
  <sheetViews>
    <sheetView tabSelected="1" topLeftCell="A7" zoomScale="70" zoomScaleNormal="70" workbookViewId="0">
      <selection activeCell="H31" sqref="H31"/>
    </sheetView>
  </sheetViews>
  <sheetFormatPr defaultColWidth="12.5703125" defaultRowHeight="15" x14ac:dyDescent="0.2"/>
  <cols>
    <col min="1" max="1" width="8.28515625" style="41" bestFit="1" customWidth="1"/>
    <col min="2" max="2" width="3.85546875" style="44" bestFit="1" customWidth="1"/>
    <col min="3" max="3" width="97.28515625" style="41" customWidth="1"/>
    <col min="4" max="4" width="3.42578125" style="41" customWidth="1"/>
    <col min="5" max="5" width="20.85546875" style="46" customWidth="1"/>
    <col min="6" max="6" width="3.42578125" style="41" customWidth="1"/>
    <col min="7" max="7" width="13.5703125" style="46" bestFit="1" customWidth="1"/>
    <col min="8" max="8" width="3.42578125" style="46" customWidth="1"/>
    <col min="9" max="9" width="15.140625" style="47" bestFit="1" customWidth="1"/>
    <col min="10" max="10" width="3.42578125" style="41" customWidth="1"/>
    <col min="11" max="11" width="26.85546875" style="41" bestFit="1" customWidth="1"/>
    <col min="12" max="12" width="3.42578125" style="41" customWidth="1"/>
    <col min="13" max="13" width="22.28515625" style="49" bestFit="1" customWidth="1"/>
    <col min="14" max="14" width="3.42578125" style="49" customWidth="1"/>
    <col min="15" max="15" width="22.7109375" style="49" bestFit="1" customWidth="1"/>
    <col min="16" max="16" width="3.42578125" style="49" customWidth="1"/>
    <col min="17" max="17" width="20.140625" style="49" bestFit="1" customWidth="1"/>
    <col min="18" max="18" width="3.42578125" style="41" customWidth="1"/>
    <col min="19" max="19" width="15.140625" style="41" customWidth="1"/>
    <col min="20" max="20" width="3.85546875" style="41" bestFit="1" customWidth="1"/>
    <col min="21" max="21" width="18.28515625" style="41" bestFit="1" customWidth="1"/>
    <col min="22" max="16384" width="12.5703125" style="41"/>
  </cols>
  <sheetData>
    <row r="1" spans="1:22" ht="15.75" x14ac:dyDescent="0.25">
      <c r="A1" s="360" t="s">
        <v>603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</row>
    <row r="2" spans="1:22" ht="15.75" x14ac:dyDescent="0.25">
      <c r="A2" s="42"/>
      <c r="B2" s="43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</row>
    <row r="3" spans="1:22" ht="15.75" x14ac:dyDescent="0.25">
      <c r="A3" s="360" t="s">
        <v>604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</row>
    <row r="4" spans="1:22" ht="15.75" x14ac:dyDescent="0.25">
      <c r="A4" s="360" t="s">
        <v>605</v>
      </c>
      <c r="B4" s="360"/>
      <c r="C4" s="360"/>
      <c r="D4" s="360"/>
      <c r="E4" s="360"/>
      <c r="F4" s="360"/>
      <c r="G4" s="360"/>
      <c r="H4" s="360"/>
      <c r="I4" s="360"/>
      <c r="J4" s="360"/>
      <c r="K4" s="360"/>
      <c r="L4" s="360"/>
      <c r="M4" s="360"/>
      <c r="N4" s="360"/>
      <c r="O4" s="360"/>
      <c r="P4" s="360"/>
      <c r="Q4" s="360"/>
      <c r="R4" s="360"/>
      <c r="S4" s="360"/>
      <c r="T4" s="360"/>
      <c r="U4" s="360"/>
    </row>
    <row r="5" spans="1:22" ht="15.75" x14ac:dyDescent="0.25">
      <c r="A5" s="42"/>
      <c r="C5" s="45"/>
      <c r="D5" s="45"/>
      <c r="F5" s="45"/>
      <c r="J5" s="45"/>
      <c r="K5" s="45"/>
      <c r="L5" s="45"/>
      <c r="M5" s="48"/>
      <c r="N5" s="48"/>
      <c r="O5" s="48"/>
      <c r="P5" s="48"/>
    </row>
    <row r="6" spans="1:22" ht="15.75" x14ac:dyDescent="0.25">
      <c r="B6" s="43"/>
      <c r="C6" s="50"/>
      <c r="D6" s="50"/>
      <c r="E6" s="51" t="s">
        <v>606</v>
      </c>
      <c r="F6" s="50"/>
      <c r="G6" s="50"/>
      <c r="H6" s="50"/>
      <c r="I6" s="52" t="s">
        <v>607</v>
      </c>
      <c r="J6" s="50"/>
      <c r="K6" s="50"/>
      <c r="L6" s="50"/>
      <c r="M6" s="53" t="s">
        <v>608</v>
      </c>
      <c r="N6" s="53"/>
      <c r="O6" s="53"/>
      <c r="P6" s="53"/>
      <c r="Q6" s="54" t="s">
        <v>609</v>
      </c>
      <c r="R6" s="45"/>
      <c r="S6" s="45"/>
      <c r="T6" s="46"/>
      <c r="U6" s="50" t="s">
        <v>610</v>
      </c>
    </row>
    <row r="7" spans="1:22" ht="15.75" x14ac:dyDescent="0.25">
      <c r="B7" s="43"/>
      <c r="C7" s="50"/>
      <c r="D7" s="50"/>
      <c r="E7" s="51" t="s">
        <v>611</v>
      </c>
      <c r="F7" s="50"/>
      <c r="G7" s="50" t="s">
        <v>612</v>
      </c>
      <c r="H7" s="50"/>
      <c r="I7" s="52" t="s">
        <v>613</v>
      </c>
      <c r="J7" s="50"/>
      <c r="K7" s="50" t="s">
        <v>614</v>
      </c>
      <c r="L7" s="50"/>
      <c r="M7" s="53" t="s">
        <v>615</v>
      </c>
      <c r="N7" s="53"/>
      <c r="O7" s="53" t="s">
        <v>616</v>
      </c>
      <c r="P7" s="53"/>
      <c r="Q7" s="55" t="s">
        <v>617</v>
      </c>
      <c r="R7" s="56"/>
      <c r="S7" s="56" t="s">
        <v>618</v>
      </c>
      <c r="T7" s="46"/>
      <c r="U7" s="50" t="s">
        <v>619</v>
      </c>
    </row>
    <row r="8" spans="1:22" ht="15.75" x14ac:dyDescent="0.25">
      <c r="B8" s="43"/>
      <c r="C8" s="50" t="s">
        <v>620</v>
      </c>
      <c r="D8" s="50"/>
      <c r="E8" s="51" t="s">
        <v>621</v>
      </c>
      <c r="F8" s="50"/>
      <c r="G8" s="50" t="s">
        <v>622</v>
      </c>
      <c r="H8" s="50"/>
      <c r="I8" s="52" t="s">
        <v>623</v>
      </c>
      <c r="J8" s="50"/>
      <c r="K8" s="50" t="s">
        <v>624</v>
      </c>
      <c r="L8" s="50"/>
      <c r="M8" s="53" t="s">
        <v>625</v>
      </c>
      <c r="N8" s="53"/>
      <c r="O8" s="53" t="s">
        <v>626</v>
      </c>
      <c r="P8" s="53"/>
      <c r="Q8" s="53" t="s">
        <v>627</v>
      </c>
      <c r="R8" s="50"/>
      <c r="S8" s="50" t="s">
        <v>628</v>
      </c>
      <c r="T8" s="46"/>
      <c r="U8" s="50" t="s">
        <v>629</v>
      </c>
      <c r="V8" s="41" t="s">
        <v>630</v>
      </c>
    </row>
    <row r="9" spans="1:22" ht="15.75" x14ac:dyDescent="0.25">
      <c r="B9" s="43"/>
      <c r="C9" s="55">
        <v>-1</v>
      </c>
      <c r="D9" s="57"/>
      <c r="E9" s="58" t="s">
        <v>631</v>
      </c>
      <c r="F9" s="57"/>
      <c r="G9" s="55">
        <v>-3</v>
      </c>
      <c r="H9" s="57"/>
      <c r="I9" s="58">
        <v>-4</v>
      </c>
      <c r="J9" s="57"/>
      <c r="K9" s="55">
        <v>-5</v>
      </c>
      <c r="L9" s="57"/>
      <c r="M9" s="55">
        <v>-6</v>
      </c>
      <c r="N9" s="53"/>
      <c r="O9" s="55">
        <v>-7</v>
      </c>
      <c r="P9" s="53"/>
      <c r="Q9" s="55">
        <v>-8</v>
      </c>
      <c r="R9" s="57"/>
      <c r="S9" s="59" t="s">
        <v>632</v>
      </c>
      <c r="U9" s="59" t="s">
        <v>633</v>
      </c>
    </row>
    <row r="10" spans="1:22" ht="15.75" x14ac:dyDescent="0.25">
      <c r="B10" s="43"/>
      <c r="C10" s="57"/>
      <c r="D10" s="57"/>
      <c r="E10" s="57"/>
      <c r="F10" s="57"/>
      <c r="G10" s="57"/>
      <c r="H10" s="57"/>
      <c r="I10" s="52"/>
      <c r="J10" s="57"/>
      <c r="K10" s="57"/>
      <c r="L10" s="57"/>
      <c r="M10" s="53"/>
      <c r="N10" s="53"/>
      <c r="O10" s="53"/>
      <c r="P10" s="53"/>
      <c r="Q10" s="53"/>
      <c r="R10" s="57"/>
      <c r="S10" s="57"/>
      <c r="U10" s="57"/>
    </row>
    <row r="11" spans="1:22" ht="15.75" x14ac:dyDescent="0.25">
      <c r="C11" s="60" t="s">
        <v>634</v>
      </c>
    </row>
    <row r="12" spans="1:22" x14ac:dyDescent="0.2">
      <c r="K12" s="247"/>
      <c r="S12" s="65"/>
      <c r="U12" s="66"/>
    </row>
    <row r="13" spans="1:22" ht="15.75" x14ac:dyDescent="0.25">
      <c r="C13" s="50" t="s">
        <v>637</v>
      </c>
      <c r="K13" s="247"/>
      <c r="S13" s="65"/>
      <c r="U13" s="66"/>
    </row>
    <row r="14" spans="1:22" ht="15.75" x14ac:dyDescent="0.25">
      <c r="C14" s="56"/>
      <c r="K14" s="247"/>
      <c r="S14" s="65"/>
      <c r="U14" s="66"/>
    </row>
    <row r="15" spans="1:22" x14ac:dyDescent="0.2">
      <c r="A15" s="61">
        <v>311</v>
      </c>
      <c r="C15" s="41" t="s">
        <v>638</v>
      </c>
      <c r="K15" s="63"/>
      <c r="L15" s="72"/>
      <c r="M15" s="64"/>
      <c r="N15" s="64"/>
      <c r="O15" s="64"/>
      <c r="P15" s="64"/>
      <c r="Q15" s="64"/>
      <c r="S15" s="65"/>
      <c r="U15" s="66"/>
    </row>
    <row r="16" spans="1:22" x14ac:dyDescent="0.2">
      <c r="A16" s="61"/>
      <c r="C16" s="41" t="s">
        <v>639</v>
      </c>
      <c r="E16" s="62">
        <v>60813</v>
      </c>
      <c r="G16" s="46" t="s">
        <v>640</v>
      </c>
      <c r="H16" s="46" t="s">
        <v>636</v>
      </c>
      <c r="I16" s="47">
        <v>-13</v>
      </c>
      <c r="K16" s="63">
        <v>96921494.510000005</v>
      </c>
      <c r="L16" s="72"/>
      <c r="M16" s="64">
        <v>21944531</v>
      </c>
      <c r="N16" s="64"/>
      <c r="O16" s="64">
        <f t="shared" ref="O16:O25" si="0">ROUND((K16*(-I16/100)+K16)-M16,0)</f>
        <v>87576758</v>
      </c>
      <c r="P16" s="64"/>
      <c r="Q16" s="64">
        <f t="shared" ref="Q16:Q19" si="1">ROUND(O16/U16,0)</f>
        <v>1998511</v>
      </c>
      <c r="S16" s="65">
        <f t="shared" ref="S16:S19" si="2">ROUND(Q16/K16*100,2)</f>
        <v>2.06</v>
      </c>
      <c r="U16" s="66">
        <v>43.821003737282403</v>
      </c>
      <c r="V16" s="41">
        <f t="shared" ref="V16:V25" si="3">+O16/Q16</f>
        <v>43.821003737282403</v>
      </c>
    </row>
    <row r="17" spans="1:22" x14ac:dyDescent="0.2">
      <c r="A17" s="61"/>
      <c r="C17" s="41" t="s">
        <v>641</v>
      </c>
      <c r="E17" s="62">
        <v>60813</v>
      </c>
      <c r="G17" s="46" t="s">
        <v>640</v>
      </c>
      <c r="H17" s="46" t="s">
        <v>636</v>
      </c>
      <c r="I17" s="47">
        <v>-13</v>
      </c>
      <c r="K17" s="63">
        <v>5781870.3399999999</v>
      </c>
      <c r="L17" s="72"/>
      <c r="M17" s="64">
        <v>3419962</v>
      </c>
      <c r="N17" s="64"/>
      <c r="O17" s="64">
        <f t="shared" si="0"/>
        <v>3113551</v>
      </c>
      <c r="P17" s="64"/>
      <c r="Q17" s="64">
        <f t="shared" si="1"/>
        <v>72814</v>
      </c>
      <c r="S17" s="65">
        <f t="shared" si="2"/>
        <v>1.26</v>
      </c>
      <c r="U17" s="66">
        <v>42.760334551047876</v>
      </c>
      <c r="V17" s="41">
        <f t="shared" si="3"/>
        <v>42.760334551047876</v>
      </c>
    </row>
    <row r="18" spans="1:22" x14ac:dyDescent="0.2">
      <c r="A18" s="61"/>
      <c r="C18" s="41" t="s">
        <v>642</v>
      </c>
      <c r="E18" s="62">
        <v>60813</v>
      </c>
      <c r="G18" s="46" t="s">
        <v>640</v>
      </c>
      <c r="H18" s="46" t="s">
        <v>636</v>
      </c>
      <c r="I18" s="47">
        <v>-5</v>
      </c>
      <c r="K18" s="63">
        <v>1284344.25</v>
      </c>
      <c r="L18" s="72"/>
      <c r="M18" s="64">
        <v>32559</v>
      </c>
      <c r="N18" s="64"/>
      <c r="O18" s="64">
        <f t="shared" si="0"/>
        <v>1316002</v>
      </c>
      <c r="P18" s="64"/>
      <c r="Q18" s="64">
        <f t="shared" si="1"/>
        <v>29433</v>
      </c>
      <c r="S18" s="65">
        <f t="shared" si="2"/>
        <v>2.29</v>
      </c>
      <c r="U18" s="66">
        <v>44.7117860904427</v>
      </c>
      <c r="V18" s="41">
        <f t="shared" si="3"/>
        <v>44.7117860904427</v>
      </c>
    </row>
    <row r="19" spans="1:22" x14ac:dyDescent="0.2">
      <c r="A19" s="61"/>
      <c r="C19" s="41" t="s">
        <v>643</v>
      </c>
      <c r="E19" s="62">
        <v>51317</v>
      </c>
      <c r="G19" s="46" t="s">
        <v>640</v>
      </c>
      <c r="H19" s="46" t="s">
        <v>636</v>
      </c>
      <c r="I19" s="47">
        <v>-1</v>
      </c>
      <c r="K19" s="63">
        <v>1177261.48</v>
      </c>
      <c r="L19" s="72"/>
      <c r="M19" s="64">
        <v>773273</v>
      </c>
      <c r="N19" s="64"/>
      <c r="O19" s="64">
        <f t="shared" si="0"/>
        <v>415761</v>
      </c>
      <c r="P19" s="64"/>
      <c r="Q19" s="64">
        <f t="shared" si="1"/>
        <v>21100</v>
      </c>
      <c r="S19" s="65">
        <f t="shared" si="2"/>
        <v>1.79</v>
      </c>
      <c r="U19" s="66">
        <v>19.70431279620853</v>
      </c>
      <c r="V19" s="41">
        <f t="shared" si="3"/>
        <v>19.70431279620853</v>
      </c>
    </row>
    <row r="20" spans="1:22" x14ac:dyDescent="0.2">
      <c r="A20" s="61"/>
      <c r="C20" s="41" t="s">
        <v>646</v>
      </c>
      <c r="E20" s="62">
        <v>49125</v>
      </c>
      <c r="G20" s="46" t="s">
        <v>640</v>
      </c>
      <c r="H20" s="46" t="s">
        <v>636</v>
      </c>
      <c r="I20" s="47">
        <v>-7</v>
      </c>
      <c r="K20" s="63">
        <v>8491198.6400000006</v>
      </c>
      <c r="L20" s="72"/>
      <c r="M20" s="64">
        <v>6589785</v>
      </c>
      <c r="N20" s="64"/>
      <c r="O20" s="64">
        <f t="shared" si="0"/>
        <v>2495798</v>
      </c>
      <c r="P20" s="64"/>
      <c r="Q20" s="64">
        <f t="shared" ref="Q20:Q25" si="4">ROUND(O20/U20,0)</f>
        <v>180288</v>
      </c>
      <c r="S20" s="65">
        <f t="shared" ref="S20:S25" si="5">ROUND(Q20/K20*100,2)</f>
        <v>2.12</v>
      </c>
      <c r="U20" s="66">
        <v>13.843395012424565</v>
      </c>
      <c r="V20" s="41">
        <f t="shared" si="3"/>
        <v>13.843395012424565</v>
      </c>
    </row>
    <row r="21" spans="1:22" x14ac:dyDescent="0.2">
      <c r="A21" s="61"/>
      <c r="C21" s="41" t="s">
        <v>647</v>
      </c>
      <c r="E21" s="62">
        <v>49125</v>
      </c>
      <c r="G21" s="46" t="s">
        <v>640</v>
      </c>
      <c r="H21" s="46" t="s">
        <v>636</v>
      </c>
      <c r="I21" s="47">
        <v>-7</v>
      </c>
      <c r="K21" s="63">
        <v>22056975.370000001</v>
      </c>
      <c r="L21" s="72"/>
      <c r="M21" s="64">
        <v>10737142</v>
      </c>
      <c r="N21" s="64"/>
      <c r="O21" s="64">
        <f t="shared" si="0"/>
        <v>12863822</v>
      </c>
      <c r="P21" s="64"/>
      <c r="Q21" s="64">
        <f t="shared" si="4"/>
        <v>934948</v>
      </c>
      <c r="S21" s="65">
        <f t="shared" si="5"/>
        <v>4.24</v>
      </c>
      <c r="U21" s="66">
        <v>13.758863594552853</v>
      </c>
      <c r="V21" s="41">
        <f t="shared" si="3"/>
        <v>13.758863594552853</v>
      </c>
    </row>
    <row r="22" spans="1:22" x14ac:dyDescent="0.2">
      <c r="A22" s="61"/>
      <c r="C22" s="41" t="s">
        <v>648</v>
      </c>
      <c r="E22" s="62">
        <v>49125</v>
      </c>
      <c r="G22" s="46" t="s">
        <v>640</v>
      </c>
      <c r="H22" s="46" t="s">
        <v>636</v>
      </c>
      <c r="I22" s="47">
        <v>-7</v>
      </c>
      <c r="K22" s="63">
        <v>17043478.800000001</v>
      </c>
      <c r="L22" s="72"/>
      <c r="M22" s="64">
        <v>9583870</v>
      </c>
      <c r="N22" s="64"/>
      <c r="O22" s="64">
        <f t="shared" si="0"/>
        <v>8652652</v>
      </c>
      <c r="P22" s="64"/>
      <c r="Q22" s="64">
        <f t="shared" si="4"/>
        <v>631221</v>
      </c>
      <c r="S22" s="65">
        <f t="shared" si="5"/>
        <v>3.7</v>
      </c>
      <c r="U22" s="66">
        <v>13.707801229680255</v>
      </c>
      <c r="V22" s="41">
        <f t="shared" si="3"/>
        <v>13.707801229680255</v>
      </c>
    </row>
    <row r="23" spans="1:22" x14ac:dyDescent="0.2">
      <c r="A23" s="61"/>
      <c r="C23" s="41" t="s">
        <v>649</v>
      </c>
      <c r="E23" s="62">
        <v>50221</v>
      </c>
      <c r="G23" s="46" t="s">
        <v>640</v>
      </c>
      <c r="H23" s="46" t="s">
        <v>636</v>
      </c>
      <c r="I23" s="47">
        <v>-7</v>
      </c>
      <c r="K23" s="63">
        <v>52344490.990000002</v>
      </c>
      <c r="L23" s="72"/>
      <c r="M23" s="64">
        <v>32350874</v>
      </c>
      <c r="N23" s="64"/>
      <c r="O23" s="64">
        <f t="shared" si="0"/>
        <v>23657731</v>
      </c>
      <c r="P23" s="64"/>
      <c r="Q23" s="64">
        <f t="shared" si="4"/>
        <v>1416754</v>
      </c>
      <c r="S23" s="65">
        <f t="shared" si="5"/>
        <v>2.71</v>
      </c>
      <c r="U23" s="66">
        <v>16.69854540731842</v>
      </c>
      <c r="V23" s="41">
        <f t="shared" si="3"/>
        <v>16.69854540731842</v>
      </c>
    </row>
    <row r="24" spans="1:22" x14ac:dyDescent="0.2">
      <c r="A24" s="61"/>
      <c r="C24" s="41" t="s">
        <v>650</v>
      </c>
      <c r="E24" s="62">
        <v>50221</v>
      </c>
      <c r="G24" s="46" t="s">
        <v>640</v>
      </c>
      <c r="H24" s="46" t="s">
        <v>636</v>
      </c>
      <c r="I24" s="47">
        <v>-7</v>
      </c>
      <c r="K24" s="63">
        <v>47120498.399999999</v>
      </c>
      <c r="L24" s="72"/>
      <c r="M24" s="64">
        <v>18031143</v>
      </c>
      <c r="N24" s="64"/>
      <c r="O24" s="64">
        <f t="shared" si="0"/>
        <v>32387790</v>
      </c>
      <c r="P24" s="64"/>
      <c r="Q24" s="64">
        <f t="shared" si="4"/>
        <v>1928570</v>
      </c>
      <c r="S24" s="65">
        <f t="shared" si="5"/>
        <v>4.09</v>
      </c>
      <c r="U24" s="66">
        <v>16.793681328652838</v>
      </c>
      <c r="V24" s="41">
        <f t="shared" si="3"/>
        <v>16.793681328652838</v>
      </c>
    </row>
    <row r="25" spans="1:22" x14ac:dyDescent="0.2">
      <c r="A25" s="61"/>
      <c r="C25" s="41" t="s">
        <v>651</v>
      </c>
      <c r="E25" s="62">
        <v>49125</v>
      </c>
      <c r="G25" s="46" t="s">
        <v>640</v>
      </c>
      <c r="H25" s="46" t="s">
        <v>636</v>
      </c>
      <c r="I25" s="47">
        <v>-7</v>
      </c>
      <c r="K25" s="67">
        <v>15622909.76</v>
      </c>
      <c r="L25" s="72"/>
      <c r="M25" s="64">
        <v>11673583</v>
      </c>
      <c r="N25" s="64"/>
      <c r="O25" s="64">
        <f t="shared" si="0"/>
        <v>5042930</v>
      </c>
      <c r="P25" s="64"/>
      <c r="Q25" s="64">
        <f t="shared" si="4"/>
        <v>364901</v>
      </c>
      <c r="S25" s="65">
        <f t="shared" si="5"/>
        <v>2.34</v>
      </c>
      <c r="U25" s="66">
        <v>13.819995012345814</v>
      </c>
      <c r="V25" s="41">
        <f t="shared" si="3"/>
        <v>13.819995012345814</v>
      </c>
    </row>
    <row r="26" spans="1:22" x14ac:dyDescent="0.2">
      <c r="A26" s="61"/>
      <c r="K26" s="63"/>
      <c r="M26" s="73"/>
      <c r="O26" s="73"/>
      <c r="Q26" s="73"/>
      <c r="S26" s="65"/>
      <c r="U26" s="66"/>
    </row>
    <row r="27" spans="1:22" x14ac:dyDescent="0.2">
      <c r="A27" s="61"/>
      <c r="C27" s="74" t="s">
        <v>652</v>
      </c>
      <c r="K27" s="63">
        <f>+SUBTOTAL(9,K16:K26)</f>
        <v>267844522.54000002</v>
      </c>
      <c r="M27" s="49">
        <f>+SUBTOTAL(9,M16:M26)</f>
        <v>115136722</v>
      </c>
      <c r="O27" s="49">
        <f>+SUBTOTAL(9,O16:O26)</f>
        <v>177522795</v>
      </c>
      <c r="Q27" s="49">
        <f>+SUBTOTAL(9,Q16:Q26)</f>
        <v>7578540</v>
      </c>
      <c r="S27" s="65">
        <f>Q27/K27*100</f>
        <v>2.8294549121751098</v>
      </c>
      <c r="U27" s="66">
        <f>ROUND(O27/Q27,1)</f>
        <v>23.4</v>
      </c>
    </row>
    <row r="28" spans="1:22" x14ac:dyDescent="0.2">
      <c r="A28" s="61"/>
      <c r="C28" s="74"/>
      <c r="K28" s="63"/>
      <c r="O28" s="49">
        <f>-221484384+O27</f>
        <v>-43961589</v>
      </c>
      <c r="Q28" s="49">
        <f>-13097464+Q27</f>
        <v>-5518924</v>
      </c>
      <c r="S28" s="65"/>
      <c r="U28" s="66"/>
    </row>
    <row r="29" spans="1:22" x14ac:dyDescent="0.2">
      <c r="A29" s="61">
        <v>312</v>
      </c>
      <c r="C29" s="41" t="s">
        <v>653</v>
      </c>
      <c r="K29" s="63"/>
      <c r="S29" s="65"/>
      <c r="U29" s="66"/>
    </row>
    <row r="30" spans="1:22" x14ac:dyDescent="0.2">
      <c r="A30" s="61"/>
      <c r="C30" s="41" t="s">
        <v>639</v>
      </c>
      <c r="E30" s="62">
        <v>60813</v>
      </c>
      <c r="G30" s="46" t="s">
        <v>654</v>
      </c>
      <c r="H30" s="46" t="s">
        <v>636</v>
      </c>
      <c r="I30" s="47">
        <v>-13</v>
      </c>
      <c r="K30" s="63">
        <v>685667780.85000002</v>
      </c>
      <c r="M30" s="49">
        <v>129987925</v>
      </c>
      <c r="O30" s="49">
        <f t="shared" ref="O30:O39" si="6">ROUND((K30*(-I30/100)+K30)-M30,0)</f>
        <v>644816667</v>
      </c>
      <c r="Q30" s="49">
        <f t="shared" ref="Q30:Q39" si="7">ROUND(O30/U30,0)</f>
        <v>16019092</v>
      </c>
      <c r="S30" s="65">
        <f t="shared" ref="S30:S31" si="8">ROUND(Q30/K30*100,2)</f>
        <v>2.34</v>
      </c>
      <c r="U30" s="66">
        <v>40.253009783575749</v>
      </c>
      <c r="V30" s="41">
        <f t="shared" ref="V30:V39" si="9">+O30/Q30</f>
        <v>40.253009783575749</v>
      </c>
    </row>
    <row r="31" spans="1:22" x14ac:dyDescent="0.2">
      <c r="A31" s="61"/>
      <c r="C31" s="41" t="s">
        <v>641</v>
      </c>
      <c r="E31" s="62">
        <v>60813</v>
      </c>
      <c r="G31" s="46" t="s">
        <v>654</v>
      </c>
      <c r="H31" s="46" t="s">
        <v>636</v>
      </c>
      <c r="I31" s="47">
        <v>-13</v>
      </c>
      <c r="K31" s="63">
        <v>73202109.879999995</v>
      </c>
      <c r="M31" s="49">
        <v>23493665</v>
      </c>
      <c r="O31" s="49">
        <f t="shared" si="6"/>
        <v>59224719</v>
      </c>
      <c r="Q31" s="49">
        <f t="shared" si="7"/>
        <v>1496343</v>
      </c>
      <c r="S31" s="65">
        <f t="shared" si="8"/>
        <v>2.04</v>
      </c>
      <c r="U31" s="66">
        <v>39.579641165160659</v>
      </c>
      <c r="V31" s="41">
        <f t="shared" si="9"/>
        <v>39.579641165160659</v>
      </c>
    </row>
    <row r="32" spans="1:22" x14ac:dyDescent="0.2">
      <c r="A32" s="61"/>
      <c r="C32" s="41" t="s">
        <v>646</v>
      </c>
      <c r="E32" s="62">
        <v>49125</v>
      </c>
      <c r="G32" s="46" t="s">
        <v>654</v>
      </c>
      <c r="H32" s="46" t="s">
        <v>636</v>
      </c>
      <c r="I32" s="47">
        <v>-7</v>
      </c>
      <c r="K32" s="63">
        <v>140930830.94</v>
      </c>
      <c r="L32" s="72"/>
      <c r="M32" s="64">
        <v>71240328</v>
      </c>
      <c r="N32" s="64"/>
      <c r="O32" s="64">
        <f t="shared" si="6"/>
        <v>79555661</v>
      </c>
      <c r="P32" s="64"/>
      <c r="Q32" s="64">
        <f t="shared" si="7"/>
        <v>5851309</v>
      </c>
      <c r="S32" s="65">
        <f t="shared" ref="S32:S39" si="10">ROUND(Q32/K32*100,2)</f>
        <v>4.1500000000000004</v>
      </c>
      <c r="U32" s="66">
        <v>13.596215992011361</v>
      </c>
      <c r="V32" s="41">
        <f t="shared" si="9"/>
        <v>13.596215992011361</v>
      </c>
    </row>
    <row r="33" spans="1:22" x14ac:dyDescent="0.2">
      <c r="A33" s="61"/>
      <c r="C33" s="41" t="s">
        <v>647</v>
      </c>
      <c r="E33" s="62">
        <v>49125</v>
      </c>
      <c r="G33" s="46" t="s">
        <v>654</v>
      </c>
      <c r="H33" s="46" t="s">
        <v>636</v>
      </c>
      <c r="I33" s="47">
        <v>-7</v>
      </c>
      <c r="K33" s="63">
        <v>369600397.56999999</v>
      </c>
      <c r="L33" s="72"/>
      <c r="M33" s="64">
        <v>124256311</v>
      </c>
      <c r="N33" s="64"/>
      <c r="O33" s="64">
        <f t="shared" si="6"/>
        <v>271216114</v>
      </c>
      <c r="P33" s="64"/>
      <c r="Q33" s="64">
        <f t="shared" si="7"/>
        <v>20012935</v>
      </c>
      <c r="S33" s="65">
        <f t="shared" si="10"/>
        <v>5.41</v>
      </c>
      <c r="U33" s="66">
        <v>13.552040917536583</v>
      </c>
      <c r="V33" s="41">
        <f t="shared" si="9"/>
        <v>13.552040917536583</v>
      </c>
    </row>
    <row r="34" spans="1:22" x14ac:dyDescent="0.2">
      <c r="A34" s="61"/>
      <c r="C34" s="41" t="s">
        <v>648</v>
      </c>
      <c r="E34" s="62">
        <v>49125</v>
      </c>
      <c r="G34" s="46" t="s">
        <v>654</v>
      </c>
      <c r="H34" s="46" t="s">
        <v>636</v>
      </c>
      <c r="I34" s="47">
        <v>-7</v>
      </c>
      <c r="K34" s="63">
        <v>279599047.73000002</v>
      </c>
      <c r="L34" s="72"/>
      <c r="M34" s="64">
        <v>86888301</v>
      </c>
      <c r="N34" s="64"/>
      <c r="O34" s="64">
        <f t="shared" si="6"/>
        <v>212282680</v>
      </c>
      <c r="P34" s="64"/>
      <c r="Q34" s="64">
        <f t="shared" si="7"/>
        <v>15702155</v>
      </c>
      <c r="S34" s="65">
        <f t="shared" si="10"/>
        <v>5.62</v>
      </c>
      <c r="U34" s="66">
        <v>13.519334129614693</v>
      </c>
      <c r="V34" s="41">
        <f t="shared" si="9"/>
        <v>13.519334129614693</v>
      </c>
    </row>
    <row r="35" spans="1:22" x14ac:dyDescent="0.2">
      <c r="A35" s="61"/>
      <c r="C35" s="41" t="s">
        <v>649</v>
      </c>
      <c r="E35" s="62">
        <v>50221</v>
      </c>
      <c r="G35" s="46" t="s">
        <v>654</v>
      </c>
      <c r="H35" s="46" t="s">
        <v>636</v>
      </c>
      <c r="I35" s="47">
        <v>-7</v>
      </c>
      <c r="K35" s="63">
        <v>446413638.44</v>
      </c>
      <c r="L35" s="72"/>
      <c r="M35" s="64">
        <v>198136005</v>
      </c>
      <c r="N35" s="64"/>
      <c r="O35" s="64">
        <f t="shared" si="6"/>
        <v>279526588</v>
      </c>
      <c r="P35" s="64"/>
      <c r="Q35" s="64">
        <f t="shared" si="7"/>
        <v>17226482</v>
      </c>
      <c r="S35" s="65">
        <f t="shared" si="10"/>
        <v>3.86</v>
      </c>
      <c r="U35" s="66">
        <v>16.226562568027528</v>
      </c>
      <c r="V35" s="41">
        <f t="shared" si="9"/>
        <v>16.226562568027528</v>
      </c>
    </row>
    <row r="36" spans="1:22" x14ac:dyDescent="0.2">
      <c r="A36" s="61"/>
      <c r="C36" s="41" t="s">
        <v>650</v>
      </c>
      <c r="E36" s="62">
        <v>50221</v>
      </c>
      <c r="G36" s="46" t="s">
        <v>654</v>
      </c>
      <c r="H36" s="46" t="s">
        <v>636</v>
      </c>
      <c r="I36" s="47">
        <v>-7</v>
      </c>
      <c r="K36" s="63">
        <v>935918754.50999999</v>
      </c>
      <c r="L36" s="72"/>
      <c r="M36" s="64">
        <v>213147201</v>
      </c>
      <c r="N36" s="64"/>
      <c r="O36" s="64">
        <f t="shared" si="6"/>
        <v>788285866</v>
      </c>
      <c r="P36" s="64"/>
      <c r="Q36" s="64">
        <f t="shared" si="7"/>
        <v>48124481</v>
      </c>
      <c r="S36" s="65">
        <f t="shared" si="10"/>
        <v>5.14</v>
      </c>
      <c r="U36" s="66">
        <v>16.380142697019423</v>
      </c>
      <c r="V36" s="41">
        <f t="shared" si="9"/>
        <v>16.380142697019423</v>
      </c>
    </row>
    <row r="37" spans="1:22" x14ac:dyDescent="0.2">
      <c r="A37" s="248"/>
      <c r="C37" s="41" t="s">
        <v>651</v>
      </c>
      <c r="E37" s="62">
        <v>49125</v>
      </c>
      <c r="G37" s="46" t="s">
        <v>654</v>
      </c>
      <c r="H37" s="46" t="s">
        <v>636</v>
      </c>
      <c r="I37" s="47">
        <v>-7</v>
      </c>
      <c r="K37" s="63">
        <v>71576383.689999998</v>
      </c>
      <c r="L37" s="72"/>
      <c r="M37" s="64">
        <v>65165290</v>
      </c>
      <c r="N37" s="64"/>
      <c r="O37" s="64">
        <f t="shared" si="6"/>
        <v>11421441</v>
      </c>
      <c r="P37" s="64"/>
      <c r="Q37" s="64">
        <f t="shared" si="7"/>
        <v>840470</v>
      </c>
      <c r="S37" s="65">
        <f t="shared" si="10"/>
        <v>1.17</v>
      </c>
      <c r="U37" s="66">
        <v>13.589350006543958</v>
      </c>
      <c r="V37" s="41">
        <f t="shared" si="9"/>
        <v>13.589350006543958</v>
      </c>
    </row>
    <row r="38" spans="1:22" x14ac:dyDescent="0.2">
      <c r="A38" s="61"/>
      <c r="C38" s="41" t="s">
        <v>655</v>
      </c>
      <c r="E38" s="62">
        <v>50221</v>
      </c>
      <c r="G38" s="46" t="s">
        <v>654</v>
      </c>
      <c r="H38" s="46" t="s">
        <v>636</v>
      </c>
      <c r="I38" s="47">
        <v>-7</v>
      </c>
      <c r="K38" s="63">
        <v>120240144.84999999</v>
      </c>
      <c r="L38" s="72"/>
      <c r="M38" s="64">
        <v>47910875</v>
      </c>
      <c r="N38" s="64"/>
      <c r="O38" s="64">
        <f t="shared" si="6"/>
        <v>80746080</v>
      </c>
      <c r="P38" s="64"/>
      <c r="Q38" s="64">
        <f t="shared" si="7"/>
        <v>4943581</v>
      </c>
      <c r="S38" s="65">
        <f t="shared" si="10"/>
        <v>4.1100000000000003</v>
      </c>
      <c r="U38" s="66">
        <v>16.333520174950102</v>
      </c>
      <c r="V38" s="41">
        <f t="shared" si="9"/>
        <v>16.333520174950102</v>
      </c>
    </row>
    <row r="39" spans="1:22" x14ac:dyDescent="0.2">
      <c r="A39" s="61"/>
      <c r="C39" s="41" t="s">
        <v>656</v>
      </c>
      <c r="E39" s="62">
        <v>50221</v>
      </c>
      <c r="G39" s="46" t="s">
        <v>654</v>
      </c>
      <c r="H39" s="46" t="s">
        <v>636</v>
      </c>
      <c r="I39" s="47">
        <v>-7</v>
      </c>
      <c r="K39" s="67">
        <v>255524659.97999999</v>
      </c>
      <c r="L39" s="72"/>
      <c r="M39" s="64">
        <v>111014196</v>
      </c>
      <c r="N39" s="64"/>
      <c r="O39" s="64">
        <f t="shared" si="6"/>
        <v>162397190</v>
      </c>
      <c r="P39" s="64"/>
      <c r="Q39" s="64">
        <f t="shared" si="7"/>
        <v>9894872</v>
      </c>
      <c r="S39" s="65">
        <f t="shared" si="10"/>
        <v>3.87</v>
      </c>
      <c r="U39" s="66">
        <v>16.412257783627723</v>
      </c>
      <c r="V39" s="41">
        <f t="shared" si="9"/>
        <v>16.412257783627723</v>
      </c>
    </row>
    <row r="40" spans="1:22" x14ac:dyDescent="0.2">
      <c r="A40" s="61"/>
      <c r="K40" s="63"/>
      <c r="M40" s="73"/>
      <c r="O40" s="73"/>
      <c r="Q40" s="73"/>
      <c r="S40" s="65"/>
      <c r="U40" s="66"/>
    </row>
    <row r="41" spans="1:22" x14ac:dyDescent="0.2">
      <c r="A41" s="61"/>
      <c r="C41" s="74" t="s">
        <v>657</v>
      </c>
      <c r="K41" s="63">
        <f>+SUBTOTAL(9,K30:K40)</f>
        <v>3378673748.4400001</v>
      </c>
      <c r="M41" s="49">
        <f>+SUBTOTAL(9,M30:M40)</f>
        <v>1071240097</v>
      </c>
      <c r="O41" s="49">
        <f>+SUBTOTAL(9,O30:O40)</f>
        <v>2589473006</v>
      </c>
      <c r="Q41" s="49">
        <f>+SUBTOTAL(9,Q30:Q40)</f>
        <v>140111720</v>
      </c>
      <c r="S41" s="65">
        <f>Q41/K41*100</f>
        <v>4.1469443465706721</v>
      </c>
      <c r="U41" s="66">
        <f>ROUND(O41/Q41,1)</f>
        <v>18.5</v>
      </c>
    </row>
    <row r="42" spans="1:22" ht="15.75" x14ac:dyDescent="0.25">
      <c r="C42" s="50"/>
      <c r="O42" s="49">
        <f>-3210741491+O41</f>
        <v>-621268485</v>
      </c>
      <c r="Q42" s="49">
        <f>-219050478+Q41</f>
        <v>-78938758</v>
      </c>
    </row>
    <row r="43" spans="1:22" x14ac:dyDescent="0.2">
      <c r="A43" s="61">
        <v>312.10000000000002</v>
      </c>
      <c r="C43" s="41" t="s">
        <v>658</v>
      </c>
      <c r="K43" s="63"/>
      <c r="S43" s="65"/>
      <c r="U43" s="66"/>
    </row>
    <row r="44" spans="1:22" x14ac:dyDescent="0.2">
      <c r="A44" s="61"/>
      <c r="C44" s="41" t="s">
        <v>659</v>
      </c>
      <c r="E44" s="62">
        <v>45565</v>
      </c>
      <c r="G44" s="46" t="s">
        <v>660</v>
      </c>
      <c r="H44" s="46" t="s">
        <v>636</v>
      </c>
      <c r="I44" s="47">
        <v>0</v>
      </c>
      <c r="K44" s="63">
        <v>4473565.59</v>
      </c>
      <c r="L44" s="72"/>
      <c r="M44" s="64">
        <v>4107270</v>
      </c>
      <c r="N44" s="64"/>
      <c r="O44" s="64">
        <v>366296</v>
      </c>
      <c r="P44" s="64"/>
      <c r="Q44" s="64">
        <v>41157</v>
      </c>
      <c r="S44" s="152" t="s">
        <v>661</v>
      </c>
      <c r="U44" s="152" t="s">
        <v>661</v>
      </c>
    </row>
    <row r="45" spans="1:22" x14ac:dyDescent="0.2">
      <c r="A45" s="61"/>
      <c r="C45" s="41" t="s">
        <v>662</v>
      </c>
      <c r="E45" s="62">
        <v>45199</v>
      </c>
      <c r="G45" s="46" t="s">
        <v>660</v>
      </c>
      <c r="H45" s="46" t="s">
        <v>636</v>
      </c>
      <c r="I45" s="47">
        <v>0</v>
      </c>
      <c r="K45" s="63">
        <v>4610665.2300000004</v>
      </c>
      <c r="L45" s="72"/>
      <c r="M45" s="64">
        <v>4339188</v>
      </c>
      <c r="N45" s="64"/>
      <c r="O45" s="64">
        <v>271477</v>
      </c>
      <c r="P45" s="64"/>
      <c r="Q45" s="64">
        <v>42418</v>
      </c>
      <c r="S45" s="152" t="s">
        <v>661</v>
      </c>
      <c r="U45" s="152" t="s">
        <v>661</v>
      </c>
    </row>
    <row r="46" spans="1:22" x14ac:dyDescent="0.2">
      <c r="A46" s="61"/>
      <c r="C46" s="41" t="s">
        <v>663</v>
      </c>
      <c r="E46" s="62">
        <v>44561</v>
      </c>
      <c r="G46" s="46" t="s">
        <v>660</v>
      </c>
      <c r="H46" s="46" t="s">
        <v>636</v>
      </c>
      <c r="I46" s="47">
        <v>0</v>
      </c>
      <c r="K46" s="63">
        <v>2100620.94</v>
      </c>
      <c r="L46" s="72"/>
      <c r="M46" s="64">
        <v>2096829</v>
      </c>
      <c r="N46" s="64"/>
      <c r="O46" s="64">
        <v>3792</v>
      </c>
      <c r="P46" s="64"/>
      <c r="Q46" s="64">
        <v>1681</v>
      </c>
      <c r="S46" s="152" t="s">
        <v>661</v>
      </c>
      <c r="U46" s="152" t="s">
        <v>661</v>
      </c>
    </row>
    <row r="47" spans="1:22" x14ac:dyDescent="0.2">
      <c r="A47" s="61"/>
      <c r="C47" s="41" t="s">
        <v>664</v>
      </c>
      <c r="E47" s="62">
        <v>45565</v>
      </c>
      <c r="G47" s="46" t="s">
        <v>660</v>
      </c>
      <c r="H47" s="46" t="s">
        <v>636</v>
      </c>
      <c r="I47" s="47">
        <v>0</v>
      </c>
      <c r="K47" s="63">
        <v>32692663.870000001</v>
      </c>
      <c r="L47" s="72"/>
      <c r="M47" s="64">
        <v>27811650</v>
      </c>
      <c r="N47" s="64"/>
      <c r="O47" s="64">
        <v>4881014</v>
      </c>
      <c r="P47" s="64"/>
      <c r="Q47" s="64">
        <v>876163</v>
      </c>
      <c r="S47" s="152" t="s">
        <v>661</v>
      </c>
      <c r="U47" s="152" t="s">
        <v>661</v>
      </c>
    </row>
    <row r="48" spans="1:22" x14ac:dyDescent="0.2">
      <c r="A48" s="248"/>
      <c r="C48" s="41" t="s">
        <v>651</v>
      </c>
      <c r="E48" s="62">
        <v>44561</v>
      </c>
      <c r="G48" s="46" t="s">
        <v>660</v>
      </c>
      <c r="H48" s="46" t="s">
        <v>636</v>
      </c>
      <c r="I48" s="47">
        <v>0</v>
      </c>
      <c r="K48" s="67">
        <v>1901133.18</v>
      </c>
      <c r="L48" s="72"/>
      <c r="M48" s="68">
        <v>1901133</v>
      </c>
      <c r="N48" s="64"/>
      <c r="O48" s="68">
        <v>0</v>
      </c>
      <c r="P48" s="64"/>
      <c r="Q48" s="68">
        <v>0</v>
      </c>
      <c r="S48" s="65">
        <v>0</v>
      </c>
      <c r="U48" s="66">
        <v>0</v>
      </c>
    </row>
    <row r="49" spans="1:22" x14ac:dyDescent="0.2">
      <c r="A49" s="61"/>
      <c r="C49" s="74"/>
      <c r="K49" s="63"/>
      <c r="S49" s="65"/>
      <c r="U49" s="66"/>
    </row>
    <row r="50" spans="1:22" x14ac:dyDescent="0.2">
      <c r="A50" s="61"/>
      <c r="C50" s="74" t="s">
        <v>665</v>
      </c>
      <c r="K50" s="63">
        <f>+SUBTOTAL(9,K44:K49)</f>
        <v>45778648.810000002</v>
      </c>
      <c r="M50" s="49">
        <f>+SUBTOTAL(9,M44:M49)</f>
        <v>40256070</v>
      </c>
      <c r="O50" s="49">
        <f>+SUBTOTAL(9,O44:O49)</f>
        <v>5522579</v>
      </c>
      <c r="Q50" s="49">
        <f>+SUBTOTAL(9,Q44:Q49)</f>
        <v>961419</v>
      </c>
      <c r="S50" s="152" t="s">
        <v>661</v>
      </c>
      <c r="U50" s="152" t="s">
        <v>661</v>
      </c>
    </row>
    <row r="51" spans="1:22" x14ac:dyDescent="0.2">
      <c r="A51" s="61"/>
      <c r="C51" s="74"/>
      <c r="K51" s="63"/>
      <c r="S51" s="65"/>
      <c r="U51" s="66"/>
    </row>
    <row r="52" spans="1:22" x14ac:dyDescent="0.2">
      <c r="A52" s="61">
        <v>314</v>
      </c>
      <c r="C52" s="41" t="s">
        <v>666</v>
      </c>
      <c r="K52" s="63"/>
      <c r="S52" s="65"/>
      <c r="U52" s="66"/>
    </row>
    <row r="53" spans="1:22" x14ac:dyDescent="0.2">
      <c r="A53" s="61"/>
      <c r="C53" s="41" t="s">
        <v>639</v>
      </c>
      <c r="E53" s="62">
        <v>60813</v>
      </c>
      <c r="G53" s="46" t="s">
        <v>667</v>
      </c>
      <c r="H53" s="46" t="s">
        <v>636</v>
      </c>
      <c r="I53" s="47">
        <v>-13</v>
      </c>
      <c r="K53" s="63">
        <v>92095706.200000003</v>
      </c>
      <c r="L53" s="72"/>
      <c r="M53" s="64">
        <v>23537987</v>
      </c>
      <c r="N53" s="64"/>
      <c r="O53" s="64">
        <f t="shared" ref="O53:O57" si="11">ROUND((K53*(-I53/100)+K53)-M53,0)</f>
        <v>80530161</v>
      </c>
      <c r="P53" s="64"/>
      <c r="Q53" s="64">
        <f t="shared" ref="Q53" si="12">ROUND(O53/U53,0)</f>
        <v>2081582</v>
      </c>
      <c r="S53" s="65">
        <f t="shared" ref="S53" si="13">ROUND(Q53/K53*100,2)</f>
        <v>2.2599999999999998</v>
      </c>
      <c r="U53" s="66">
        <v>38.686999118939347</v>
      </c>
      <c r="V53" s="41">
        <f t="shared" ref="V53:V57" si="14">+O53/Q53</f>
        <v>38.686999118939347</v>
      </c>
    </row>
    <row r="54" spans="1:22" x14ac:dyDescent="0.2">
      <c r="A54" s="61"/>
      <c r="C54" s="41" t="s">
        <v>647</v>
      </c>
      <c r="E54" s="62">
        <v>49125</v>
      </c>
      <c r="G54" s="46" t="s">
        <v>667</v>
      </c>
      <c r="H54" s="46" t="s">
        <v>636</v>
      </c>
      <c r="I54" s="47">
        <v>-7</v>
      </c>
      <c r="K54" s="63">
        <v>43274490.390000001</v>
      </c>
      <c r="L54" s="72"/>
      <c r="M54" s="64">
        <v>24793360</v>
      </c>
      <c r="N54" s="64"/>
      <c r="O54" s="64">
        <f t="shared" si="11"/>
        <v>21510345</v>
      </c>
      <c r="P54" s="64"/>
      <c r="Q54" s="64">
        <f t="shared" ref="Q54:Q57" si="15">ROUND(O54/U54,0)</f>
        <v>1609887</v>
      </c>
      <c r="S54" s="65">
        <f t="shared" ref="S54:S57" si="16">ROUND(Q54/K54*100,2)</f>
        <v>3.72</v>
      </c>
      <c r="U54" s="66">
        <v>13.361400520657661</v>
      </c>
      <c r="V54" s="41">
        <f t="shared" si="14"/>
        <v>13.361400520657661</v>
      </c>
    </row>
    <row r="55" spans="1:22" x14ac:dyDescent="0.2">
      <c r="A55" s="61"/>
      <c r="C55" s="41" t="s">
        <v>648</v>
      </c>
      <c r="E55" s="62">
        <v>49125</v>
      </c>
      <c r="G55" s="46" t="s">
        <v>667</v>
      </c>
      <c r="H55" s="46" t="s">
        <v>636</v>
      </c>
      <c r="I55" s="47">
        <v>-7</v>
      </c>
      <c r="K55" s="63">
        <v>37337160.32</v>
      </c>
      <c r="L55" s="72"/>
      <c r="M55" s="64">
        <v>21733856</v>
      </c>
      <c r="N55" s="64"/>
      <c r="O55" s="64">
        <f t="shared" si="11"/>
        <v>18216906</v>
      </c>
      <c r="P55" s="64"/>
      <c r="Q55" s="64">
        <f t="shared" si="15"/>
        <v>1380867</v>
      </c>
      <c r="S55" s="65">
        <f t="shared" si="16"/>
        <v>3.7</v>
      </c>
      <c r="U55" s="66">
        <v>13.192368272976326</v>
      </c>
      <c r="V55" s="41">
        <f t="shared" si="14"/>
        <v>13.192368272976326</v>
      </c>
    </row>
    <row r="56" spans="1:22" x14ac:dyDescent="0.2">
      <c r="A56" s="61"/>
      <c r="C56" s="41" t="s">
        <v>649</v>
      </c>
      <c r="E56" s="62">
        <v>50221</v>
      </c>
      <c r="G56" s="46" t="s">
        <v>667</v>
      </c>
      <c r="H56" s="46" t="s">
        <v>636</v>
      </c>
      <c r="I56" s="47">
        <v>-7</v>
      </c>
      <c r="K56" s="63">
        <v>52603066.5</v>
      </c>
      <c r="L56" s="72"/>
      <c r="M56" s="64">
        <v>23815317</v>
      </c>
      <c r="N56" s="64"/>
      <c r="O56" s="64">
        <f t="shared" si="11"/>
        <v>32469964</v>
      </c>
      <c r="P56" s="64"/>
      <c r="Q56" s="64">
        <f t="shared" si="15"/>
        <v>2036341</v>
      </c>
      <c r="S56" s="65">
        <f t="shared" si="16"/>
        <v>3.87</v>
      </c>
      <c r="U56" s="66">
        <v>15.945248855668083</v>
      </c>
      <c r="V56" s="41">
        <f t="shared" si="14"/>
        <v>15.945248855668083</v>
      </c>
    </row>
    <row r="57" spans="1:22" x14ac:dyDescent="0.2">
      <c r="A57" s="61"/>
      <c r="C57" s="41" t="s">
        <v>650</v>
      </c>
      <c r="E57" s="62">
        <v>50221</v>
      </c>
      <c r="G57" s="46" t="s">
        <v>667</v>
      </c>
      <c r="H57" s="46" t="s">
        <v>636</v>
      </c>
      <c r="I57" s="47">
        <v>-7</v>
      </c>
      <c r="K57" s="67">
        <v>59246409.640000001</v>
      </c>
      <c r="L57" s="72"/>
      <c r="M57" s="64">
        <v>37713454</v>
      </c>
      <c r="N57" s="64"/>
      <c r="O57" s="64">
        <f t="shared" si="11"/>
        <v>25680204</v>
      </c>
      <c r="P57" s="64"/>
      <c r="Q57" s="64">
        <f t="shared" si="15"/>
        <v>1632207</v>
      </c>
      <c r="S57" s="65">
        <f t="shared" si="16"/>
        <v>2.75</v>
      </c>
      <c r="U57" s="66">
        <v>15.733423517972904</v>
      </c>
      <c r="V57" s="41">
        <f t="shared" si="14"/>
        <v>15.733423517972904</v>
      </c>
    </row>
    <row r="58" spans="1:22" x14ac:dyDescent="0.2">
      <c r="A58" s="61"/>
      <c r="E58" s="62"/>
      <c r="K58" s="63"/>
      <c r="M58" s="73"/>
      <c r="O58" s="73"/>
      <c r="Q58" s="73"/>
      <c r="S58" s="65"/>
      <c r="U58" s="66"/>
    </row>
    <row r="59" spans="1:22" x14ac:dyDescent="0.2">
      <c r="A59" s="61"/>
      <c r="C59" s="74" t="s">
        <v>668</v>
      </c>
      <c r="K59" s="63">
        <f>+SUBTOTAL(9,K53:K58)</f>
        <v>284556833.05000001</v>
      </c>
      <c r="M59" s="49">
        <f>+SUBTOTAL(9,M53:M58)</f>
        <v>131593974</v>
      </c>
      <c r="O59" s="49">
        <f>+SUBTOTAL(9,O53:O58)</f>
        <v>178407580</v>
      </c>
      <c r="Q59" s="49">
        <f>+SUBTOTAL(9,Q53:Q58)</f>
        <v>8740884</v>
      </c>
      <c r="S59" s="65">
        <f>Q59/K59*100</f>
        <v>3.0717533317726105</v>
      </c>
      <c r="U59" s="66">
        <f>ROUND(O59/Q59,1)</f>
        <v>20.399999999999999</v>
      </c>
    </row>
    <row r="60" spans="1:22" x14ac:dyDescent="0.2">
      <c r="A60" s="61"/>
      <c r="C60" s="74"/>
      <c r="K60" s="63"/>
      <c r="O60" s="49">
        <f>-220904086+O59</f>
        <v>-42496506</v>
      </c>
      <c r="Q60" s="49">
        <f>-14184471+Q59</f>
        <v>-5443587</v>
      </c>
      <c r="S60" s="65"/>
      <c r="U60" s="66"/>
    </row>
    <row r="61" spans="1:22" x14ac:dyDescent="0.2">
      <c r="A61" s="61">
        <v>315</v>
      </c>
      <c r="C61" s="41" t="s">
        <v>669</v>
      </c>
      <c r="K61" s="63"/>
      <c r="S61" s="65"/>
      <c r="U61" s="66"/>
    </row>
    <row r="62" spans="1:22" x14ac:dyDescent="0.2">
      <c r="A62" s="61"/>
      <c r="C62" s="41" t="s">
        <v>639</v>
      </c>
      <c r="E62" s="62">
        <v>60813</v>
      </c>
      <c r="G62" s="46" t="s">
        <v>670</v>
      </c>
      <c r="H62" s="46" t="s">
        <v>636</v>
      </c>
      <c r="I62" s="47">
        <v>-13</v>
      </c>
      <c r="K62" s="63">
        <v>46199255.43</v>
      </c>
      <c r="M62" s="49">
        <v>11452971</v>
      </c>
      <c r="O62" s="49">
        <f t="shared" ref="O62:O71" si="17">ROUND((K62*(-I62/100)+K62)-M62,0)</f>
        <v>40752188</v>
      </c>
      <c r="Q62" s="64">
        <f t="shared" ref="Q62:Q63" si="18">ROUND(O62/U62,0)</f>
        <v>938759</v>
      </c>
      <c r="S62" s="65">
        <f t="shared" ref="S62:S63" si="19">ROUND(Q62/K62*100,2)</f>
        <v>2.0299999999999998</v>
      </c>
      <c r="U62" s="66">
        <v>43.410702853448008</v>
      </c>
      <c r="V62" s="41">
        <f t="shared" ref="V62:V71" si="20">+O62/Q62</f>
        <v>43.410702853448008</v>
      </c>
    </row>
    <row r="63" spans="1:22" x14ac:dyDescent="0.2">
      <c r="A63" s="61"/>
      <c r="C63" s="41" t="s">
        <v>641</v>
      </c>
      <c r="E63" s="62">
        <v>60813</v>
      </c>
      <c r="G63" s="46" t="s">
        <v>670</v>
      </c>
      <c r="H63" s="46" t="s">
        <v>636</v>
      </c>
      <c r="I63" s="47">
        <v>-13</v>
      </c>
      <c r="K63" s="63">
        <v>1415469.1</v>
      </c>
      <c r="M63" s="49">
        <v>848756</v>
      </c>
      <c r="O63" s="49">
        <f t="shared" si="17"/>
        <v>750724</v>
      </c>
      <c r="Q63" s="64">
        <f t="shared" si="18"/>
        <v>19987</v>
      </c>
      <c r="S63" s="65">
        <f t="shared" si="19"/>
        <v>1.41</v>
      </c>
      <c r="U63" s="66">
        <v>37.560614399359586</v>
      </c>
      <c r="V63" s="41">
        <f t="shared" si="20"/>
        <v>37.560614399359586</v>
      </c>
    </row>
    <row r="64" spans="1:22" x14ac:dyDescent="0.2">
      <c r="A64" s="61"/>
      <c r="C64" s="41" t="s">
        <v>646</v>
      </c>
      <c r="E64" s="62">
        <v>49125</v>
      </c>
      <c r="G64" s="46" t="s">
        <v>670</v>
      </c>
      <c r="H64" s="46" t="s">
        <v>636</v>
      </c>
      <c r="I64" s="47">
        <v>-7</v>
      </c>
      <c r="K64" s="63">
        <v>12223379.51</v>
      </c>
      <c r="L64" s="72"/>
      <c r="M64" s="64">
        <v>6951331</v>
      </c>
      <c r="N64" s="64"/>
      <c r="O64" s="64">
        <f t="shared" si="17"/>
        <v>6127685</v>
      </c>
      <c r="P64" s="64"/>
      <c r="Q64" s="64">
        <f t="shared" ref="Q64:Q71" si="21">ROUND(O64/U64,0)</f>
        <v>438368</v>
      </c>
      <c r="S64" s="65">
        <f t="shared" ref="S64:S71" si="22">ROUND(Q64/K64*100,2)</f>
        <v>3.59</v>
      </c>
      <c r="U64" s="66">
        <v>13.978403989342288</v>
      </c>
      <c r="V64" s="41">
        <f t="shared" si="20"/>
        <v>13.978403989342288</v>
      </c>
    </row>
    <row r="65" spans="1:22" x14ac:dyDescent="0.2">
      <c r="A65" s="61"/>
      <c r="C65" s="41" t="s">
        <v>647</v>
      </c>
      <c r="E65" s="62">
        <v>49125</v>
      </c>
      <c r="G65" s="46" t="s">
        <v>670</v>
      </c>
      <c r="H65" s="46" t="s">
        <v>636</v>
      </c>
      <c r="I65" s="47">
        <v>-7</v>
      </c>
      <c r="K65" s="63">
        <v>13719112.619999999</v>
      </c>
      <c r="L65" s="72"/>
      <c r="M65" s="64">
        <v>8795425</v>
      </c>
      <c r="N65" s="64"/>
      <c r="O65" s="64">
        <f t="shared" si="17"/>
        <v>5884026</v>
      </c>
      <c r="P65" s="64"/>
      <c r="Q65" s="64">
        <f t="shared" si="21"/>
        <v>426215</v>
      </c>
      <c r="S65" s="65">
        <f t="shared" si="22"/>
        <v>3.11</v>
      </c>
      <c r="U65" s="66">
        <v>13.805300141947139</v>
      </c>
      <c r="V65" s="41">
        <f t="shared" si="20"/>
        <v>13.805300141947139</v>
      </c>
    </row>
    <row r="66" spans="1:22" x14ac:dyDescent="0.2">
      <c r="A66" s="61"/>
      <c r="C66" s="41" t="s">
        <v>648</v>
      </c>
      <c r="E66" s="62">
        <v>49125</v>
      </c>
      <c r="G66" s="46" t="s">
        <v>670</v>
      </c>
      <c r="H66" s="46" t="s">
        <v>636</v>
      </c>
      <c r="I66" s="47">
        <v>-7</v>
      </c>
      <c r="K66" s="63">
        <v>21943434.370000001</v>
      </c>
      <c r="L66" s="72"/>
      <c r="M66" s="64">
        <v>11522428</v>
      </c>
      <c r="N66" s="64"/>
      <c r="O66" s="64">
        <f t="shared" si="17"/>
        <v>11957047</v>
      </c>
      <c r="P66" s="64"/>
      <c r="Q66" s="64">
        <f t="shared" si="21"/>
        <v>863812</v>
      </c>
      <c r="S66" s="65">
        <f t="shared" si="22"/>
        <v>3.94</v>
      </c>
      <c r="U66" s="66">
        <v>13.84218672581534</v>
      </c>
      <c r="V66" s="41">
        <f t="shared" si="20"/>
        <v>13.84218672581534</v>
      </c>
    </row>
    <row r="67" spans="1:22" x14ac:dyDescent="0.2">
      <c r="A67" s="61"/>
      <c r="C67" s="41" t="s">
        <v>649</v>
      </c>
      <c r="E67" s="62">
        <v>50221</v>
      </c>
      <c r="G67" s="46" t="s">
        <v>670</v>
      </c>
      <c r="H67" s="46" t="s">
        <v>636</v>
      </c>
      <c r="I67" s="47">
        <v>-7</v>
      </c>
      <c r="K67" s="63">
        <v>33509060.030000001</v>
      </c>
      <c r="L67" s="72"/>
      <c r="M67" s="64">
        <v>26572938</v>
      </c>
      <c r="N67" s="64"/>
      <c r="O67" s="64">
        <f t="shared" si="17"/>
        <v>9281756</v>
      </c>
      <c r="P67" s="64"/>
      <c r="Q67" s="64">
        <f t="shared" si="21"/>
        <v>565558</v>
      </c>
      <c r="S67" s="65">
        <f t="shared" si="22"/>
        <v>1.69</v>
      </c>
      <c r="U67" s="66">
        <v>16.411678377814479</v>
      </c>
      <c r="V67" s="41">
        <f t="shared" si="20"/>
        <v>16.411678377814479</v>
      </c>
    </row>
    <row r="68" spans="1:22" x14ac:dyDescent="0.2">
      <c r="A68" s="61"/>
      <c r="C68" s="41" t="s">
        <v>650</v>
      </c>
      <c r="E68" s="62">
        <v>50221</v>
      </c>
      <c r="G68" s="46" t="s">
        <v>670</v>
      </c>
      <c r="H68" s="46" t="s">
        <v>636</v>
      </c>
      <c r="I68" s="47">
        <v>-7</v>
      </c>
      <c r="K68" s="63">
        <v>52634601.799999997</v>
      </c>
      <c r="L68" s="72"/>
      <c r="M68" s="64">
        <v>22253545</v>
      </c>
      <c r="N68" s="64"/>
      <c r="O68" s="64">
        <f t="shared" si="17"/>
        <v>34065479</v>
      </c>
      <c r="P68" s="64"/>
      <c r="Q68" s="64">
        <f t="shared" si="21"/>
        <v>2028460</v>
      </c>
      <c r="S68" s="65">
        <f t="shared" si="22"/>
        <v>3.85</v>
      </c>
      <c r="U68" s="66">
        <v>16.793764234936848</v>
      </c>
      <c r="V68" s="41">
        <f t="shared" si="20"/>
        <v>16.793764234936848</v>
      </c>
    </row>
    <row r="69" spans="1:22" x14ac:dyDescent="0.2">
      <c r="A69" s="61"/>
      <c r="C69" s="41" t="s">
        <v>651</v>
      </c>
      <c r="E69" s="62">
        <v>49125</v>
      </c>
      <c r="G69" s="46" t="s">
        <v>670</v>
      </c>
      <c r="H69" s="46" t="s">
        <v>636</v>
      </c>
      <c r="I69" s="47">
        <v>-7</v>
      </c>
      <c r="K69" s="63">
        <v>951198.87</v>
      </c>
      <c r="L69" s="72"/>
      <c r="M69" s="64">
        <v>383184</v>
      </c>
      <c r="N69" s="64"/>
      <c r="O69" s="64">
        <f t="shared" si="17"/>
        <v>634599</v>
      </c>
      <c r="P69" s="64"/>
      <c r="Q69" s="64">
        <f t="shared" si="21"/>
        <v>45362</v>
      </c>
      <c r="S69" s="65">
        <f t="shared" si="22"/>
        <v>4.7699999999999996</v>
      </c>
      <c r="U69" s="66">
        <v>13.989660949693576</v>
      </c>
      <c r="V69" s="41">
        <f t="shared" si="20"/>
        <v>13.989660949693576</v>
      </c>
    </row>
    <row r="70" spans="1:22" x14ac:dyDescent="0.2">
      <c r="A70" s="61"/>
      <c r="C70" s="41" t="s">
        <v>655</v>
      </c>
      <c r="E70" s="62">
        <v>50221</v>
      </c>
      <c r="G70" s="46" t="s">
        <v>670</v>
      </c>
      <c r="H70" s="46" t="s">
        <v>636</v>
      </c>
      <c r="I70" s="47">
        <v>-7</v>
      </c>
      <c r="K70" s="63">
        <v>12041998.279999999</v>
      </c>
      <c r="L70" s="72"/>
      <c r="M70" s="64">
        <v>5575078</v>
      </c>
      <c r="N70" s="64"/>
      <c r="O70" s="64">
        <f t="shared" si="17"/>
        <v>7309860</v>
      </c>
      <c r="P70" s="64"/>
      <c r="Q70" s="64">
        <f t="shared" si="21"/>
        <v>431224</v>
      </c>
      <c r="S70" s="65">
        <f t="shared" si="22"/>
        <v>3.58</v>
      </c>
      <c r="U70" s="66">
        <v>16.951421998775579</v>
      </c>
      <c r="V70" s="41">
        <f t="shared" si="20"/>
        <v>16.951421998775579</v>
      </c>
    </row>
    <row r="71" spans="1:22" x14ac:dyDescent="0.2">
      <c r="A71" s="61"/>
      <c r="C71" s="41" t="s">
        <v>656</v>
      </c>
      <c r="E71" s="62">
        <v>50221</v>
      </c>
      <c r="G71" s="46" t="s">
        <v>670</v>
      </c>
      <c r="H71" s="46" t="s">
        <v>636</v>
      </c>
      <c r="I71" s="47">
        <v>-7</v>
      </c>
      <c r="K71" s="67">
        <v>15148041.550000001</v>
      </c>
      <c r="L71" s="72"/>
      <c r="M71" s="64">
        <v>5031760</v>
      </c>
      <c r="N71" s="64"/>
      <c r="O71" s="64">
        <f t="shared" si="17"/>
        <v>11176644</v>
      </c>
      <c r="P71" s="64"/>
      <c r="Q71" s="64">
        <f t="shared" si="21"/>
        <v>658612</v>
      </c>
      <c r="S71" s="65">
        <f t="shared" si="22"/>
        <v>4.3499999999999996</v>
      </c>
      <c r="U71" s="66">
        <v>16.969997509914791</v>
      </c>
      <c r="V71" s="41">
        <f t="shared" si="20"/>
        <v>16.969997509914791</v>
      </c>
    </row>
    <row r="72" spans="1:22" x14ac:dyDescent="0.2">
      <c r="A72" s="61"/>
      <c r="K72" s="63"/>
      <c r="M72" s="73"/>
      <c r="O72" s="73"/>
      <c r="Q72" s="73"/>
      <c r="S72" s="65"/>
      <c r="U72" s="66"/>
    </row>
    <row r="73" spans="1:22" x14ac:dyDescent="0.2">
      <c r="A73" s="61"/>
      <c r="C73" s="74" t="s">
        <v>671</v>
      </c>
      <c r="K73" s="63">
        <f>+SUBTOTAL(9,K62:K72)</f>
        <v>209785551.56000003</v>
      </c>
      <c r="M73" s="49">
        <f>+SUBTOTAL(9,M62:M72)</f>
        <v>99387416</v>
      </c>
      <c r="O73" s="49">
        <f>+SUBTOTAL(9,O62:O72)</f>
        <v>127940008</v>
      </c>
      <c r="Q73" s="49">
        <f>+SUBTOTAL(9,Q62:Q72)</f>
        <v>6416357</v>
      </c>
      <c r="S73" s="65">
        <f>Q73/K73*100</f>
        <v>3.0585314156703878</v>
      </c>
      <c r="U73" s="66">
        <f>ROUND(O73/Q73,1)</f>
        <v>19.899999999999999</v>
      </c>
    </row>
    <row r="74" spans="1:22" x14ac:dyDescent="0.2">
      <c r="A74" s="61"/>
      <c r="C74" s="74"/>
      <c r="K74" s="63"/>
      <c r="O74" s="49">
        <f>-157493609+O73</f>
        <v>-29553601</v>
      </c>
      <c r="Q74" s="49">
        <f>-10118222+Q73</f>
        <v>-3701865</v>
      </c>
      <c r="S74" s="65"/>
      <c r="U74" s="66"/>
    </row>
    <row r="75" spans="1:22" x14ac:dyDescent="0.2">
      <c r="A75" s="61">
        <v>316</v>
      </c>
      <c r="B75" s="44" t="s">
        <v>672</v>
      </c>
      <c r="C75" s="41" t="s">
        <v>673</v>
      </c>
      <c r="K75" s="63"/>
      <c r="S75" s="65"/>
      <c r="U75" s="66"/>
    </row>
    <row r="76" spans="1:22" x14ac:dyDescent="0.2">
      <c r="A76" s="61"/>
      <c r="C76" s="41" t="s">
        <v>639</v>
      </c>
      <c r="E76" s="62">
        <v>60813</v>
      </c>
      <c r="G76" s="46" t="s">
        <v>674</v>
      </c>
      <c r="H76" s="46" t="s">
        <v>636</v>
      </c>
      <c r="I76" s="47">
        <v>-13</v>
      </c>
      <c r="K76" s="63">
        <v>7631763.9800000004</v>
      </c>
      <c r="L76" s="72"/>
      <c r="M76" s="64">
        <v>1065766</v>
      </c>
      <c r="N76" s="64"/>
      <c r="O76" s="64">
        <f t="shared" ref="O76:O82" si="23">ROUND((K76*(-I76/100)+K76)-M76,0)</f>
        <v>7558127</v>
      </c>
      <c r="P76" s="64"/>
      <c r="Q76" s="64">
        <f t="shared" ref="Q76:Q77" si="24">ROUND(O76/U76,0)</f>
        <v>184304</v>
      </c>
      <c r="S76" s="65">
        <f t="shared" ref="S76:S77" si="25">ROUND(Q76/K76*100,2)</f>
        <v>2.41</v>
      </c>
      <c r="U76" s="66">
        <v>41.009023135688864</v>
      </c>
      <c r="V76" s="41">
        <f t="shared" ref="V76:V82" si="26">+O76/Q76</f>
        <v>41.009023135688864</v>
      </c>
    </row>
    <row r="77" spans="1:22" x14ac:dyDescent="0.2">
      <c r="A77" s="61"/>
      <c r="C77" s="41" t="s">
        <v>643</v>
      </c>
      <c r="E77" s="62">
        <v>51317</v>
      </c>
      <c r="G77" s="46" t="s">
        <v>674</v>
      </c>
      <c r="H77" s="46" t="s">
        <v>636</v>
      </c>
      <c r="I77" s="47">
        <v>-1</v>
      </c>
      <c r="K77" s="63">
        <v>4048517.93</v>
      </c>
      <c r="L77" s="72"/>
      <c r="M77" s="64">
        <v>1190089</v>
      </c>
      <c r="N77" s="64"/>
      <c r="O77" s="64">
        <f t="shared" si="23"/>
        <v>2898914</v>
      </c>
      <c r="P77" s="64"/>
      <c r="Q77" s="64">
        <f t="shared" si="24"/>
        <v>151150</v>
      </c>
      <c r="S77" s="65">
        <f t="shared" si="25"/>
        <v>3.73</v>
      </c>
      <c r="U77" s="66">
        <v>19.179053919947073</v>
      </c>
      <c r="V77" s="41">
        <f t="shared" si="26"/>
        <v>19.179053919947073</v>
      </c>
    </row>
    <row r="78" spans="1:22" x14ac:dyDescent="0.2">
      <c r="A78" s="248"/>
      <c r="C78" s="41" t="s">
        <v>646</v>
      </c>
      <c r="E78" s="62">
        <v>49125</v>
      </c>
      <c r="G78" s="46" t="s">
        <v>674</v>
      </c>
      <c r="H78" s="46" t="s">
        <v>636</v>
      </c>
      <c r="I78" s="47">
        <v>-7</v>
      </c>
      <c r="K78" s="63">
        <v>962012.25</v>
      </c>
      <c r="L78" s="72"/>
      <c r="M78" s="64">
        <v>927221</v>
      </c>
      <c r="N78" s="64"/>
      <c r="O78" s="64">
        <f t="shared" si="23"/>
        <v>102132</v>
      </c>
      <c r="P78" s="64"/>
      <c r="Q78" s="64">
        <f t="shared" ref="Q78:Q82" si="27">ROUND(O78/U78,0)</f>
        <v>7567</v>
      </c>
      <c r="S78" s="65">
        <f t="shared" ref="S78:S82" si="28">ROUND(Q78/K78*100,2)</f>
        <v>0.79</v>
      </c>
      <c r="U78" s="66">
        <v>13.497026562706489</v>
      </c>
      <c r="V78" s="41">
        <f t="shared" si="26"/>
        <v>13.497026562706489</v>
      </c>
    </row>
    <row r="79" spans="1:22" x14ac:dyDescent="0.2">
      <c r="A79" s="61"/>
      <c r="C79" s="41" t="s">
        <v>647</v>
      </c>
      <c r="E79" s="62">
        <v>49125</v>
      </c>
      <c r="G79" s="46" t="s">
        <v>674</v>
      </c>
      <c r="H79" s="46" t="s">
        <v>636</v>
      </c>
      <c r="I79" s="47">
        <v>-7</v>
      </c>
      <c r="K79" s="63">
        <v>1749100.53</v>
      </c>
      <c r="L79" s="72"/>
      <c r="M79" s="64">
        <v>1623519</v>
      </c>
      <c r="N79" s="64"/>
      <c r="O79" s="64">
        <f t="shared" si="23"/>
        <v>248019</v>
      </c>
      <c r="P79" s="64"/>
      <c r="Q79" s="64">
        <f t="shared" si="27"/>
        <v>18480</v>
      </c>
      <c r="S79" s="65">
        <f t="shared" si="28"/>
        <v>1.06</v>
      </c>
      <c r="U79" s="66">
        <v>13.420941558441559</v>
      </c>
      <c r="V79" s="41">
        <f t="shared" si="26"/>
        <v>13.420941558441559</v>
      </c>
    </row>
    <row r="80" spans="1:22" x14ac:dyDescent="0.2">
      <c r="C80" s="41" t="s">
        <v>648</v>
      </c>
      <c r="E80" s="62">
        <v>49125</v>
      </c>
      <c r="G80" s="46" t="s">
        <v>674</v>
      </c>
      <c r="H80" s="46" t="s">
        <v>636</v>
      </c>
      <c r="I80" s="47">
        <v>-7</v>
      </c>
      <c r="K80" s="63">
        <v>1586836.68</v>
      </c>
      <c r="L80" s="72"/>
      <c r="M80" s="64">
        <v>1468488</v>
      </c>
      <c r="N80" s="64"/>
      <c r="O80" s="64">
        <f t="shared" si="23"/>
        <v>229427</v>
      </c>
      <c r="P80" s="64"/>
      <c r="Q80" s="64">
        <f t="shared" si="27"/>
        <v>17184</v>
      </c>
      <c r="S80" s="65">
        <f t="shared" si="28"/>
        <v>1.08</v>
      </c>
      <c r="U80" s="66">
        <v>13.351198789571695</v>
      </c>
      <c r="V80" s="41">
        <f t="shared" si="26"/>
        <v>13.351198789571695</v>
      </c>
    </row>
    <row r="81" spans="1:22" x14ac:dyDescent="0.2">
      <c r="A81" s="61"/>
      <c r="C81" s="41" t="s">
        <v>649</v>
      </c>
      <c r="E81" s="62">
        <v>50221</v>
      </c>
      <c r="G81" s="46" t="s">
        <v>674</v>
      </c>
      <c r="H81" s="46" t="s">
        <v>636</v>
      </c>
      <c r="I81" s="47">
        <v>-7</v>
      </c>
      <c r="K81" s="63">
        <v>3760163.18</v>
      </c>
      <c r="L81" s="72"/>
      <c r="M81" s="64">
        <v>2827966</v>
      </c>
      <c r="N81" s="64"/>
      <c r="O81" s="64">
        <f t="shared" si="23"/>
        <v>1195409</v>
      </c>
      <c r="P81" s="64"/>
      <c r="Q81" s="64">
        <f t="shared" si="27"/>
        <v>74286</v>
      </c>
      <c r="S81" s="65">
        <f t="shared" si="28"/>
        <v>1.98</v>
      </c>
      <c r="U81" s="66">
        <v>16.091982338529466</v>
      </c>
      <c r="V81" s="41">
        <f t="shared" si="26"/>
        <v>16.091982338529466</v>
      </c>
    </row>
    <row r="82" spans="1:22" x14ac:dyDescent="0.2">
      <c r="A82" s="61"/>
      <c r="C82" s="41" t="s">
        <v>650</v>
      </c>
      <c r="E82" s="62">
        <v>50221</v>
      </c>
      <c r="G82" s="46" t="s">
        <v>674</v>
      </c>
      <c r="H82" s="46" t="s">
        <v>636</v>
      </c>
      <c r="I82" s="47">
        <v>-7</v>
      </c>
      <c r="K82" s="67">
        <v>13277145.73</v>
      </c>
      <c r="L82" s="72"/>
      <c r="M82" s="64">
        <v>4623857</v>
      </c>
      <c r="N82" s="64"/>
      <c r="O82" s="64">
        <f t="shared" si="23"/>
        <v>9582689</v>
      </c>
      <c r="P82" s="64"/>
      <c r="Q82" s="64">
        <f t="shared" si="27"/>
        <v>584316</v>
      </c>
      <c r="S82" s="65">
        <f t="shared" si="28"/>
        <v>4.4000000000000004</v>
      </c>
      <c r="U82" s="66">
        <v>16.399840154984631</v>
      </c>
      <c r="V82" s="41">
        <f t="shared" si="26"/>
        <v>16.399840154984631</v>
      </c>
    </row>
    <row r="83" spans="1:22" x14ac:dyDescent="0.2">
      <c r="A83" s="61"/>
      <c r="K83" s="63"/>
      <c r="M83" s="73"/>
      <c r="O83" s="73"/>
      <c r="Q83" s="73"/>
      <c r="S83" s="65"/>
      <c r="U83" s="66"/>
    </row>
    <row r="84" spans="1:22" x14ac:dyDescent="0.2">
      <c r="A84" s="61"/>
      <c r="C84" s="74" t="s">
        <v>675</v>
      </c>
      <c r="K84" s="67">
        <f>+SUBTOTAL(9,K76:K83)</f>
        <v>33015540.280000001</v>
      </c>
      <c r="M84" s="91">
        <f>+SUBTOTAL(9,M76:M83)</f>
        <v>13726906</v>
      </c>
      <c r="O84" s="91">
        <f>+SUBTOTAL(9,O76:O83)</f>
        <v>21814717</v>
      </c>
      <c r="Q84" s="91">
        <f>+SUBTOTAL(9,Q76:Q83)</f>
        <v>1037287</v>
      </c>
      <c r="S84" s="65">
        <f>Q84/K84*100</f>
        <v>3.1418144037714346</v>
      </c>
      <c r="U84" s="66">
        <f>ROUND(O84/Q84,1)</f>
        <v>21</v>
      </c>
    </row>
    <row r="85" spans="1:22" x14ac:dyDescent="0.2">
      <c r="A85" s="61"/>
      <c r="C85" s="74"/>
      <c r="K85" s="63"/>
      <c r="O85" s="49">
        <f>-25590827+O84</f>
        <v>-3776110</v>
      </c>
      <c r="Q85" s="49">
        <f>-1517842+Q84</f>
        <v>-480555</v>
      </c>
      <c r="S85" s="65"/>
      <c r="U85" s="66"/>
    </row>
    <row r="86" spans="1:22" ht="15.75" x14ac:dyDescent="0.25">
      <c r="A86" s="61"/>
      <c r="C86" s="60" t="s">
        <v>676</v>
      </c>
      <c r="K86" s="69">
        <f>+SUBTOTAL(9,K15:K85)</f>
        <v>4219654844.6799998</v>
      </c>
      <c r="L86" s="70"/>
      <c r="M86" s="71">
        <f>+SUBTOTAL(9,M15:M85)</f>
        <v>1471341185</v>
      </c>
      <c r="N86" s="71"/>
      <c r="O86" s="71">
        <f>+SUBTOTAL(9,O15:O85)</f>
        <v>2359624394</v>
      </c>
      <c r="P86" s="71"/>
      <c r="Q86" s="71">
        <f>+SUBTOTAL(9,Q15:Q85)</f>
        <v>70762518</v>
      </c>
      <c r="S86" s="249">
        <f>Q86/K86*100</f>
        <v>1.6769740797452908</v>
      </c>
      <c r="T86" s="70"/>
      <c r="U86" s="250"/>
    </row>
    <row r="87" spans="1:22" ht="15.75" x14ac:dyDescent="0.25">
      <c r="A87" s="61"/>
      <c r="C87" s="60"/>
      <c r="K87" s="63"/>
      <c r="L87" s="70"/>
      <c r="M87" s="71"/>
      <c r="N87" s="71"/>
      <c r="O87" s="71">
        <f>-3842812314+O86</f>
        <v>-1483187920</v>
      </c>
      <c r="P87" s="71"/>
      <c r="Q87" s="71">
        <f>-259916789+Q86</f>
        <v>-189154271</v>
      </c>
      <c r="S87" s="65"/>
      <c r="U87" s="66"/>
    </row>
    <row r="88" spans="1:22" ht="15.75" x14ac:dyDescent="0.25">
      <c r="A88" s="61"/>
      <c r="C88" s="50" t="s">
        <v>681</v>
      </c>
      <c r="K88" s="63"/>
      <c r="S88" s="65"/>
      <c r="U88" s="66"/>
    </row>
    <row r="89" spans="1:22" x14ac:dyDescent="0.2">
      <c r="A89" s="61"/>
      <c r="C89" s="92"/>
      <c r="K89" s="63"/>
      <c r="S89" s="65"/>
      <c r="U89" s="66"/>
    </row>
    <row r="90" spans="1:22" x14ac:dyDescent="0.2">
      <c r="A90" s="61">
        <v>340.1</v>
      </c>
      <c r="C90" s="251" t="s">
        <v>677</v>
      </c>
      <c r="K90" s="63"/>
      <c r="S90" s="65"/>
      <c r="U90" s="66"/>
    </row>
    <row r="91" spans="1:22" x14ac:dyDescent="0.2">
      <c r="A91" s="61"/>
      <c r="C91" s="251" t="s">
        <v>682</v>
      </c>
      <c r="E91" s="62">
        <v>51682</v>
      </c>
      <c r="G91" s="46" t="s">
        <v>635</v>
      </c>
      <c r="H91" s="46" t="s">
        <v>636</v>
      </c>
      <c r="I91" s="47">
        <v>0</v>
      </c>
      <c r="K91" s="67">
        <v>176409.31</v>
      </c>
      <c r="M91" s="91">
        <v>134050</v>
      </c>
      <c r="O91" s="91">
        <f t="shared" ref="O91" si="29">ROUND((K91*(-I91/100)+K91)-M91,0)</f>
        <v>42359</v>
      </c>
      <c r="Q91" s="91">
        <f t="shared" ref="Q91" si="30">ROUND(O91/U91,0)</f>
        <v>2018</v>
      </c>
      <c r="S91" s="65">
        <f t="shared" ref="S91" si="31">ROUND(Q91/K91*100,2)</f>
        <v>1.1399999999999999</v>
      </c>
      <c r="U91" s="66">
        <v>20.990584737363726</v>
      </c>
      <c r="V91" s="41">
        <f>+O91/Q91</f>
        <v>20.990584737363726</v>
      </c>
    </row>
    <row r="92" spans="1:22" x14ac:dyDescent="0.2">
      <c r="A92" s="61"/>
      <c r="C92" s="251"/>
      <c r="K92" s="63"/>
      <c r="S92" s="65"/>
      <c r="U92" s="66"/>
    </row>
    <row r="93" spans="1:22" x14ac:dyDescent="0.2">
      <c r="A93" s="61"/>
      <c r="C93" s="252" t="s">
        <v>683</v>
      </c>
      <c r="K93" s="63">
        <f>+SUBTOTAL(9,K91:K92)</f>
        <v>176409.31</v>
      </c>
      <c r="M93" s="49">
        <f>+SUBTOTAL(9,M91:M92)</f>
        <v>134050</v>
      </c>
      <c r="O93" s="49">
        <f>+SUBTOTAL(9,O91:O92)</f>
        <v>42359</v>
      </c>
      <c r="Q93" s="49">
        <f>+SUBTOTAL(9,Q91:Q92)</f>
        <v>2018</v>
      </c>
      <c r="S93" s="65">
        <f>Q93/K93*100</f>
        <v>1.1439305555925592</v>
      </c>
      <c r="U93" s="66">
        <f>ROUND(O93/Q93,1)</f>
        <v>21</v>
      </c>
    </row>
    <row r="94" spans="1:22" x14ac:dyDescent="0.2">
      <c r="A94" s="61"/>
      <c r="C94" s="251"/>
      <c r="K94" s="63"/>
      <c r="O94" s="49">
        <f>-42359+O93</f>
        <v>0</v>
      </c>
      <c r="Q94" s="49">
        <f>-2018+Q93</f>
        <v>0</v>
      </c>
      <c r="S94" s="65"/>
      <c r="U94" s="66"/>
    </row>
    <row r="95" spans="1:22" x14ac:dyDescent="0.2">
      <c r="A95" s="61">
        <v>341</v>
      </c>
      <c r="C95" s="41" t="s">
        <v>678</v>
      </c>
      <c r="K95" s="63"/>
      <c r="S95" s="65"/>
      <c r="U95" s="66"/>
    </row>
    <row r="96" spans="1:22" x14ac:dyDescent="0.2">
      <c r="A96" s="61"/>
      <c r="C96" s="251" t="s">
        <v>684</v>
      </c>
      <c r="E96" s="62">
        <v>56795</v>
      </c>
      <c r="G96" s="46" t="s">
        <v>685</v>
      </c>
      <c r="H96" s="46" t="s">
        <v>636</v>
      </c>
      <c r="I96" s="47">
        <v>-10</v>
      </c>
      <c r="K96" s="63">
        <v>50851902.399999999</v>
      </c>
      <c r="L96" s="72"/>
      <c r="M96" s="64">
        <v>6863332</v>
      </c>
      <c r="N96" s="64"/>
      <c r="O96" s="64">
        <f t="shared" ref="O96:O111" si="32">ROUND((K96*(-I96/100)+K96)-M96,0)</f>
        <v>49073761</v>
      </c>
      <c r="P96" s="64"/>
      <c r="Q96" s="64">
        <f t="shared" ref="Q96:Q111" si="33">ROUND(O96/U96,0)</f>
        <v>1497327</v>
      </c>
      <c r="S96" s="65">
        <f t="shared" ref="S96:S111" si="34">ROUND(Q96/K96*100,2)</f>
        <v>2.94</v>
      </c>
      <c r="U96" s="66">
        <v>32.774244370134248</v>
      </c>
      <c r="V96" s="41">
        <f t="shared" ref="V96:V111" si="35">+O96/Q96</f>
        <v>32.774244370134248</v>
      </c>
    </row>
    <row r="97" spans="1:22" x14ac:dyDescent="0.2">
      <c r="A97" s="61"/>
      <c r="C97" s="251" t="s">
        <v>686</v>
      </c>
      <c r="E97" s="62">
        <v>52047</v>
      </c>
      <c r="G97" s="46" t="s">
        <v>685</v>
      </c>
      <c r="H97" s="46" t="s">
        <v>636</v>
      </c>
      <c r="I97" s="47">
        <v>-8</v>
      </c>
      <c r="K97" s="63">
        <v>3740231.32</v>
      </c>
      <c r="L97" s="72"/>
      <c r="M97" s="64">
        <v>2357163</v>
      </c>
      <c r="N97" s="64"/>
      <c r="O97" s="64">
        <f t="shared" si="32"/>
        <v>1682287</v>
      </c>
      <c r="P97" s="64"/>
      <c r="Q97" s="64">
        <f t="shared" si="33"/>
        <v>81800</v>
      </c>
      <c r="S97" s="65">
        <f t="shared" si="34"/>
        <v>2.19</v>
      </c>
      <c r="U97" s="66">
        <v>20.565855745721272</v>
      </c>
      <c r="V97" s="41">
        <f t="shared" si="35"/>
        <v>20.565855745721272</v>
      </c>
    </row>
    <row r="98" spans="1:22" x14ac:dyDescent="0.2">
      <c r="A98" s="61"/>
      <c r="C98" s="251" t="s">
        <v>687</v>
      </c>
      <c r="E98" s="62">
        <v>52047</v>
      </c>
      <c r="G98" s="46" t="s">
        <v>685</v>
      </c>
      <c r="H98" s="46" t="s">
        <v>636</v>
      </c>
      <c r="I98" s="47">
        <v>-8</v>
      </c>
      <c r="K98" s="63">
        <v>3588684.24</v>
      </c>
      <c r="L98" s="72"/>
      <c r="M98" s="64">
        <v>2265113</v>
      </c>
      <c r="N98" s="64"/>
      <c r="O98" s="64">
        <f t="shared" si="32"/>
        <v>1610666</v>
      </c>
      <c r="P98" s="64"/>
      <c r="Q98" s="64">
        <f t="shared" si="33"/>
        <v>78373</v>
      </c>
      <c r="S98" s="65">
        <f t="shared" si="34"/>
        <v>2.1800000000000002</v>
      </c>
      <c r="U98" s="66">
        <v>20.551286795197324</v>
      </c>
      <c r="V98" s="41">
        <f t="shared" si="35"/>
        <v>20.551286795197324</v>
      </c>
    </row>
    <row r="99" spans="1:22" x14ac:dyDescent="0.2">
      <c r="A99" s="61"/>
      <c r="C99" s="251" t="s">
        <v>688</v>
      </c>
      <c r="E99" s="62">
        <v>52778</v>
      </c>
      <c r="G99" s="46" t="s">
        <v>685</v>
      </c>
      <c r="H99" s="46" t="s">
        <v>636</v>
      </c>
      <c r="I99" s="47">
        <v>-8</v>
      </c>
      <c r="K99" s="63">
        <v>3559154.97</v>
      </c>
      <c r="L99" s="72"/>
      <c r="M99" s="64">
        <v>2025233</v>
      </c>
      <c r="N99" s="64"/>
      <c r="O99" s="64">
        <f t="shared" si="32"/>
        <v>1818654</v>
      </c>
      <c r="P99" s="64"/>
      <c r="Q99" s="64">
        <f t="shared" si="33"/>
        <v>81190</v>
      </c>
      <c r="S99" s="65">
        <f t="shared" si="34"/>
        <v>2.2799999999999998</v>
      </c>
      <c r="U99" s="66">
        <v>22.399975366424435</v>
      </c>
      <c r="V99" s="41">
        <f t="shared" si="35"/>
        <v>22.399975366424435</v>
      </c>
    </row>
    <row r="100" spans="1:22" x14ac:dyDescent="0.2">
      <c r="A100" s="61"/>
      <c r="C100" s="251" t="s">
        <v>689</v>
      </c>
      <c r="E100" s="62">
        <v>52778</v>
      </c>
      <c r="G100" s="46" t="s">
        <v>685</v>
      </c>
      <c r="H100" s="46" t="s">
        <v>636</v>
      </c>
      <c r="I100" s="47">
        <v>-8</v>
      </c>
      <c r="K100" s="63">
        <v>3548851.71</v>
      </c>
      <c r="L100" s="72"/>
      <c r="M100" s="64">
        <v>2019371</v>
      </c>
      <c r="N100" s="64"/>
      <c r="O100" s="64">
        <f t="shared" si="32"/>
        <v>1813389</v>
      </c>
      <c r="P100" s="64"/>
      <c r="Q100" s="64">
        <f t="shared" si="33"/>
        <v>80955</v>
      </c>
      <c r="S100" s="65">
        <f t="shared" si="34"/>
        <v>2.2799999999999998</v>
      </c>
      <c r="U100" s="66">
        <v>22.399962942375392</v>
      </c>
      <c r="V100" s="41">
        <f t="shared" si="35"/>
        <v>22.399962942375392</v>
      </c>
    </row>
    <row r="101" spans="1:22" x14ac:dyDescent="0.2">
      <c r="A101" s="61"/>
      <c r="C101" s="251" t="s">
        <v>690</v>
      </c>
      <c r="E101" s="62">
        <v>52778</v>
      </c>
      <c r="G101" s="46" t="s">
        <v>685</v>
      </c>
      <c r="H101" s="46" t="s">
        <v>636</v>
      </c>
      <c r="I101" s="47">
        <v>-8</v>
      </c>
      <c r="K101" s="63">
        <v>3655976.41</v>
      </c>
      <c r="L101" s="72"/>
      <c r="M101" s="64">
        <v>2072619</v>
      </c>
      <c r="N101" s="64"/>
      <c r="O101" s="64">
        <f t="shared" si="32"/>
        <v>1875836</v>
      </c>
      <c r="P101" s="64"/>
      <c r="Q101" s="64">
        <f t="shared" si="33"/>
        <v>83743</v>
      </c>
      <c r="S101" s="65">
        <f t="shared" si="34"/>
        <v>2.29</v>
      </c>
      <c r="U101" s="66">
        <v>22.399914022664582</v>
      </c>
      <c r="V101" s="41">
        <f t="shared" si="35"/>
        <v>22.399914022664582</v>
      </c>
    </row>
    <row r="102" spans="1:22" x14ac:dyDescent="0.2">
      <c r="A102" s="61"/>
      <c r="C102" s="251" t="s">
        <v>691</v>
      </c>
      <c r="E102" s="62">
        <v>52778</v>
      </c>
      <c r="G102" s="46" t="s">
        <v>685</v>
      </c>
      <c r="H102" s="46" t="s">
        <v>636</v>
      </c>
      <c r="I102" s="47">
        <v>-8</v>
      </c>
      <c r="K102" s="63">
        <v>4414423.76</v>
      </c>
      <c r="L102" s="72"/>
      <c r="M102" s="64">
        <v>2136052</v>
      </c>
      <c r="N102" s="64"/>
      <c r="O102" s="64">
        <f t="shared" si="32"/>
        <v>2631526</v>
      </c>
      <c r="P102" s="64"/>
      <c r="Q102" s="64">
        <f t="shared" si="33"/>
        <v>116232</v>
      </c>
      <c r="S102" s="65">
        <f t="shared" si="34"/>
        <v>2.63</v>
      </c>
      <c r="U102" s="66">
        <v>22.640288388739762</v>
      </c>
      <c r="V102" s="41">
        <f t="shared" si="35"/>
        <v>22.640288388739762</v>
      </c>
    </row>
    <row r="103" spans="1:22" x14ac:dyDescent="0.2">
      <c r="A103" s="61"/>
      <c r="C103" s="251" t="s">
        <v>692</v>
      </c>
      <c r="E103" s="62">
        <v>51682</v>
      </c>
      <c r="G103" s="46" t="s">
        <v>685</v>
      </c>
      <c r="H103" s="46" t="s">
        <v>636</v>
      </c>
      <c r="I103" s="47">
        <v>-6</v>
      </c>
      <c r="K103" s="63">
        <v>1053014.69</v>
      </c>
      <c r="L103" s="72"/>
      <c r="M103" s="64">
        <v>473729</v>
      </c>
      <c r="N103" s="64"/>
      <c r="O103" s="64">
        <f t="shared" si="32"/>
        <v>642467</v>
      </c>
      <c r="P103" s="64"/>
      <c r="Q103" s="64">
        <f t="shared" si="33"/>
        <v>32063</v>
      </c>
      <c r="S103" s="65">
        <f t="shared" si="34"/>
        <v>3.04</v>
      </c>
      <c r="U103" s="66">
        <v>20.037644637120668</v>
      </c>
      <c r="V103" s="41">
        <f t="shared" si="35"/>
        <v>20.037644637120668</v>
      </c>
    </row>
    <row r="104" spans="1:22" x14ac:dyDescent="0.2">
      <c r="A104" s="61"/>
      <c r="C104" s="251" t="s">
        <v>693</v>
      </c>
      <c r="E104" s="62">
        <v>50951</v>
      </c>
      <c r="G104" s="46" t="s">
        <v>685</v>
      </c>
      <c r="H104" s="46" t="s">
        <v>636</v>
      </c>
      <c r="I104" s="47">
        <v>-6</v>
      </c>
      <c r="K104" s="63">
        <v>222026</v>
      </c>
      <c r="L104" s="72"/>
      <c r="M104" s="64">
        <v>113800</v>
      </c>
      <c r="N104" s="64"/>
      <c r="O104" s="64">
        <f t="shared" si="32"/>
        <v>121548</v>
      </c>
      <c r="P104" s="64"/>
      <c r="Q104" s="64">
        <f t="shared" si="33"/>
        <v>6668</v>
      </c>
      <c r="S104" s="65">
        <f t="shared" si="34"/>
        <v>3</v>
      </c>
      <c r="U104" s="66">
        <v>18.228554289142171</v>
      </c>
      <c r="V104" s="41">
        <f t="shared" si="35"/>
        <v>18.228554289142171</v>
      </c>
    </row>
    <row r="105" spans="1:22" x14ac:dyDescent="0.2">
      <c r="A105" s="61"/>
      <c r="C105" s="251" t="s">
        <v>694</v>
      </c>
      <c r="E105" s="62">
        <v>50951</v>
      </c>
      <c r="G105" s="46" t="s">
        <v>685</v>
      </c>
      <c r="H105" s="46" t="s">
        <v>636</v>
      </c>
      <c r="I105" s="47">
        <v>-6</v>
      </c>
      <c r="K105" s="63">
        <v>555992.76</v>
      </c>
      <c r="L105" s="72"/>
      <c r="M105" s="64">
        <v>381022</v>
      </c>
      <c r="N105" s="64"/>
      <c r="O105" s="64">
        <f t="shared" si="32"/>
        <v>208330</v>
      </c>
      <c r="P105" s="64"/>
      <c r="Q105" s="64">
        <f t="shared" si="33"/>
        <v>11648</v>
      </c>
      <c r="S105" s="65">
        <f t="shared" si="34"/>
        <v>2.09</v>
      </c>
      <c r="U105" s="66">
        <v>17.885473901098901</v>
      </c>
      <c r="V105" s="41">
        <f t="shared" si="35"/>
        <v>17.885473901098901</v>
      </c>
    </row>
    <row r="106" spans="1:22" x14ac:dyDescent="0.2">
      <c r="A106" s="61"/>
      <c r="C106" s="251" t="s">
        <v>695</v>
      </c>
      <c r="E106" s="62">
        <v>49490</v>
      </c>
      <c r="G106" s="46" t="s">
        <v>685</v>
      </c>
      <c r="H106" s="46" t="s">
        <v>636</v>
      </c>
      <c r="I106" s="47">
        <v>-6</v>
      </c>
      <c r="K106" s="63">
        <v>2012654.95</v>
      </c>
      <c r="L106" s="72"/>
      <c r="M106" s="64">
        <v>1766591</v>
      </c>
      <c r="N106" s="64"/>
      <c r="O106" s="64">
        <f t="shared" si="32"/>
        <v>366823</v>
      </c>
      <c r="P106" s="64"/>
      <c r="Q106" s="64">
        <f t="shared" si="33"/>
        <v>25984</v>
      </c>
      <c r="S106" s="65">
        <f t="shared" si="34"/>
        <v>1.29</v>
      </c>
      <c r="U106" s="66">
        <v>14.117264470443351</v>
      </c>
      <c r="V106" s="41">
        <f t="shared" si="35"/>
        <v>14.117264470443351</v>
      </c>
    </row>
    <row r="107" spans="1:22" x14ac:dyDescent="0.2">
      <c r="A107" s="61"/>
      <c r="C107" s="251" t="s">
        <v>696</v>
      </c>
      <c r="E107" s="62">
        <v>49125</v>
      </c>
      <c r="G107" s="46" t="s">
        <v>685</v>
      </c>
      <c r="H107" s="46" t="s">
        <v>636</v>
      </c>
      <c r="I107" s="47">
        <v>-6</v>
      </c>
      <c r="K107" s="63">
        <v>4660156.04</v>
      </c>
      <c r="L107" s="72"/>
      <c r="M107" s="64">
        <v>3685914</v>
      </c>
      <c r="N107" s="64"/>
      <c r="O107" s="64">
        <f t="shared" si="32"/>
        <v>1253851</v>
      </c>
      <c r="P107" s="64"/>
      <c r="Q107" s="64">
        <f t="shared" si="33"/>
        <v>94629</v>
      </c>
      <c r="S107" s="65">
        <f t="shared" si="34"/>
        <v>2.0299999999999998</v>
      </c>
      <c r="U107" s="66">
        <v>13.250177007048579</v>
      </c>
      <c r="V107" s="41">
        <f t="shared" si="35"/>
        <v>13.250177007048579</v>
      </c>
    </row>
    <row r="108" spans="1:22" x14ac:dyDescent="0.2">
      <c r="A108" s="61"/>
      <c r="C108" s="251" t="s">
        <v>697</v>
      </c>
      <c r="E108" s="62">
        <v>49490</v>
      </c>
      <c r="G108" s="46" t="s">
        <v>685</v>
      </c>
      <c r="H108" s="46" t="s">
        <v>636</v>
      </c>
      <c r="I108" s="47">
        <v>-6</v>
      </c>
      <c r="K108" s="63">
        <v>1865718.2</v>
      </c>
      <c r="L108" s="72"/>
      <c r="M108" s="64">
        <v>1444909</v>
      </c>
      <c r="N108" s="64"/>
      <c r="O108" s="64">
        <f t="shared" si="32"/>
        <v>532752</v>
      </c>
      <c r="P108" s="64"/>
      <c r="Q108" s="64">
        <f t="shared" si="33"/>
        <v>37733</v>
      </c>
      <c r="S108" s="65">
        <f t="shared" si="34"/>
        <v>2.02</v>
      </c>
      <c r="U108" s="66">
        <v>14.118993984045796</v>
      </c>
      <c r="V108" s="41">
        <f t="shared" si="35"/>
        <v>14.118993984045796</v>
      </c>
    </row>
    <row r="109" spans="1:22" x14ac:dyDescent="0.2">
      <c r="A109" s="61"/>
      <c r="C109" s="251" t="s">
        <v>698</v>
      </c>
      <c r="E109" s="62">
        <v>49856</v>
      </c>
      <c r="G109" s="46" t="s">
        <v>685</v>
      </c>
      <c r="H109" s="46" t="s">
        <v>636</v>
      </c>
      <c r="I109" s="47">
        <v>-6</v>
      </c>
      <c r="K109" s="63">
        <v>1919015.13</v>
      </c>
      <c r="L109" s="72"/>
      <c r="M109" s="64">
        <v>1566407</v>
      </c>
      <c r="N109" s="64"/>
      <c r="O109" s="64">
        <f t="shared" si="32"/>
        <v>467749</v>
      </c>
      <c r="P109" s="64"/>
      <c r="Q109" s="64">
        <f t="shared" si="33"/>
        <v>30891</v>
      </c>
      <c r="S109" s="65">
        <f t="shared" si="34"/>
        <v>1.61</v>
      </c>
      <c r="U109" s="66">
        <v>15.141918358097827</v>
      </c>
      <c r="V109" s="41">
        <f t="shared" si="35"/>
        <v>15.141918358097827</v>
      </c>
    </row>
    <row r="110" spans="1:22" x14ac:dyDescent="0.2">
      <c r="A110" s="61"/>
      <c r="C110" s="251" t="s">
        <v>699</v>
      </c>
      <c r="E110" s="62">
        <v>45838</v>
      </c>
      <c r="G110" s="46" t="s">
        <v>685</v>
      </c>
      <c r="H110" s="46" t="s">
        <v>636</v>
      </c>
      <c r="I110" s="47">
        <v>-12</v>
      </c>
      <c r="K110" s="63">
        <v>291451.55</v>
      </c>
      <c r="L110" s="72"/>
      <c r="M110" s="64">
        <v>282196</v>
      </c>
      <c r="N110" s="64"/>
      <c r="O110" s="64">
        <f t="shared" si="32"/>
        <v>44230</v>
      </c>
      <c r="P110" s="64"/>
      <c r="Q110" s="64">
        <f t="shared" si="33"/>
        <v>8954</v>
      </c>
      <c r="S110" s="65">
        <f t="shared" si="34"/>
        <v>3.07</v>
      </c>
      <c r="U110" s="66">
        <v>4.9396917578735762</v>
      </c>
      <c r="V110" s="41">
        <f t="shared" si="35"/>
        <v>4.9396917578735762</v>
      </c>
    </row>
    <row r="111" spans="1:22" x14ac:dyDescent="0.2">
      <c r="A111" s="61"/>
      <c r="C111" s="251" t="s">
        <v>700</v>
      </c>
      <c r="E111" s="62">
        <v>51682</v>
      </c>
      <c r="G111" s="46" t="s">
        <v>685</v>
      </c>
      <c r="H111" s="46" t="s">
        <v>636</v>
      </c>
      <c r="I111" s="47">
        <v>-6</v>
      </c>
      <c r="K111" s="63">
        <v>2198885.41</v>
      </c>
      <c r="L111" s="72"/>
      <c r="M111" s="64">
        <v>1323639</v>
      </c>
      <c r="N111" s="64"/>
      <c r="O111" s="64">
        <f t="shared" si="32"/>
        <v>1007180</v>
      </c>
      <c r="P111" s="64"/>
      <c r="Q111" s="64">
        <f t="shared" si="33"/>
        <v>50818</v>
      </c>
      <c r="S111" s="65">
        <f t="shared" si="34"/>
        <v>2.31</v>
      </c>
      <c r="U111" s="66">
        <v>19.819355346530756</v>
      </c>
      <c r="V111" s="41">
        <f t="shared" si="35"/>
        <v>19.819355346530756</v>
      </c>
    </row>
    <row r="112" spans="1:22" x14ac:dyDescent="0.2">
      <c r="A112" s="61"/>
      <c r="K112" s="63"/>
      <c r="M112" s="73"/>
      <c r="O112" s="73"/>
      <c r="Q112" s="73"/>
      <c r="S112" s="65"/>
      <c r="U112" s="66"/>
    </row>
    <row r="113" spans="1:22" x14ac:dyDescent="0.2">
      <c r="A113" s="61"/>
      <c r="C113" s="74" t="s">
        <v>701</v>
      </c>
      <c r="K113" s="63">
        <f>+SUBTOTAL(9,K96:K112)</f>
        <v>88138139.540000007</v>
      </c>
      <c r="M113" s="49">
        <f>+SUBTOTAL(9,M96:M112)</f>
        <v>30777090</v>
      </c>
      <c r="O113" s="49">
        <f>+SUBTOTAL(9,O96:O112)</f>
        <v>65151049</v>
      </c>
      <c r="Q113" s="49">
        <f>+SUBTOTAL(9,Q96:Q112)</f>
        <v>2319008</v>
      </c>
      <c r="S113" s="65">
        <f>Q113/K113*100</f>
        <v>2.6311061387307335</v>
      </c>
      <c r="U113" s="66">
        <f>ROUND(O113/Q113,1)</f>
        <v>28.1</v>
      </c>
    </row>
    <row r="114" spans="1:22" x14ac:dyDescent="0.2">
      <c r="A114" s="61"/>
      <c r="K114" s="63"/>
      <c r="O114" s="49">
        <f>-67206503+O113</f>
        <v>-2055454</v>
      </c>
      <c r="Q114" s="49">
        <f>-2413271+Q113</f>
        <v>-94263</v>
      </c>
      <c r="S114" s="65"/>
      <c r="U114" s="66"/>
    </row>
    <row r="115" spans="1:22" x14ac:dyDescent="0.2">
      <c r="A115" s="61">
        <v>342</v>
      </c>
      <c r="C115" s="41" t="s">
        <v>702</v>
      </c>
      <c r="K115" s="63"/>
      <c r="S115" s="65"/>
      <c r="U115" s="66"/>
    </row>
    <row r="116" spans="1:22" x14ac:dyDescent="0.2">
      <c r="A116" s="61"/>
      <c r="C116" s="251" t="s">
        <v>684</v>
      </c>
      <c r="E116" s="62">
        <v>56795</v>
      </c>
      <c r="G116" s="46" t="s">
        <v>703</v>
      </c>
      <c r="H116" s="46" t="s">
        <v>636</v>
      </c>
      <c r="I116" s="47">
        <v>-10</v>
      </c>
      <c r="K116" s="63">
        <v>6595518.0999999996</v>
      </c>
      <c r="L116" s="72"/>
      <c r="M116" s="64">
        <v>4068869</v>
      </c>
      <c r="N116" s="64"/>
      <c r="O116" s="64">
        <f t="shared" ref="O116:O135" si="36">ROUND((K116*(-I116/100)+K116)-M116,0)</f>
        <v>3186201</v>
      </c>
      <c r="P116" s="64"/>
      <c r="Q116" s="64">
        <f t="shared" ref="Q116:Q135" si="37">ROUND(O116/U116,0)</f>
        <v>100887</v>
      </c>
      <c r="S116" s="65">
        <f t="shared" ref="S116:S135" si="38">ROUND(Q116/K116*100,2)</f>
        <v>1.53</v>
      </c>
      <c r="U116" s="66">
        <v>31.581878735615096</v>
      </c>
      <c r="V116" s="41">
        <f t="shared" ref="V116:V135" si="39">+O116/Q116</f>
        <v>31.581878735615096</v>
      </c>
    </row>
    <row r="117" spans="1:22" x14ac:dyDescent="0.2">
      <c r="A117" s="61"/>
      <c r="C117" s="251" t="s">
        <v>704</v>
      </c>
      <c r="E117" s="62">
        <v>56795</v>
      </c>
      <c r="G117" s="46" t="s">
        <v>703</v>
      </c>
      <c r="H117" s="46" t="s">
        <v>636</v>
      </c>
      <c r="I117" s="47">
        <v>-10</v>
      </c>
      <c r="K117" s="63">
        <v>23410569.219999999</v>
      </c>
      <c r="L117" s="72"/>
      <c r="M117" s="64">
        <v>3480724</v>
      </c>
      <c r="N117" s="64"/>
      <c r="O117" s="64">
        <f t="shared" si="36"/>
        <v>22270902</v>
      </c>
      <c r="P117" s="64"/>
      <c r="Q117" s="64">
        <f t="shared" si="37"/>
        <v>705669</v>
      </c>
      <c r="S117" s="65">
        <f t="shared" si="38"/>
        <v>3.01</v>
      </c>
      <c r="U117" s="66">
        <v>31.55998350501439</v>
      </c>
      <c r="V117" s="41">
        <f t="shared" si="39"/>
        <v>31.55998350501439</v>
      </c>
    </row>
    <row r="118" spans="1:22" x14ac:dyDescent="0.2">
      <c r="A118" s="61"/>
      <c r="C118" s="251" t="s">
        <v>705</v>
      </c>
      <c r="E118" s="62">
        <v>51682</v>
      </c>
      <c r="G118" s="46" t="s">
        <v>703</v>
      </c>
      <c r="H118" s="46" t="s">
        <v>636</v>
      </c>
      <c r="I118" s="47">
        <v>-6</v>
      </c>
      <c r="K118" s="63">
        <v>6851592.0999999996</v>
      </c>
      <c r="L118" s="72"/>
      <c r="M118" s="64">
        <v>793573</v>
      </c>
      <c r="N118" s="64"/>
      <c r="O118" s="64">
        <f t="shared" si="36"/>
        <v>6469115</v>
      </c>
      <c r="P118" s="64"/>
      <c r="Q118" s="64">
        <f t="shared" si="37"/>
        <v>321207</v>
      </c>
      <c r="S118" s="65">
        <f t="shared" si="38"/>
        <v>4.6900000000000004</v>
      </c>
      <c r="U118" s="66">
        <v>20.140018741808241</v>
      </c>
      <c r="V118" s="41">
        <f t="shared" si="39"/>
        <v>20.140018741808241</v>
      </c>
    </row>
    <row r="119" spans="1:22" x14ac:dyDescent="0.2">
      <c r="A119" s="61"/>
      <c r="C119" s="251" t="s">
        <v>686</v>
      </c>
      <c r="E119" s="62">
        <v>52047</v>
      </c>
      <c r="G119" s="46" t="s">
        <v>703</v>
      </c>
      <c r="H119" s="46" t="s">
        <v>636</v>
      </c>
      <c r="I119" s="47">
        <v>-8</v>
      </c>
      <c r="K119" s="63">
        <v>239584.43</v>
      </c>
      <c r="L119" s="72"/>
      <c r="M119" s="64">
        <v>151371</v>
      </c>
      <c r="N119" s="64"/>
      <c r="O119" s="64">
        <f t="shared" si="36"/>
        <v>107380</v>
      </c>
      <c r="P119" s="64"/>
      <c r="Q119" s="64">
        <f t="shared" si="37"/>
        <v>5404</v>
      </c>
      <c r="S119" s="65">
        <f t="shared" si="38"/>
        <v>2.2599999999999998</v>
      </c>
      <c r="U119" s="66">
        <v>19.870466321243523</v>
      </c>
      <c r="V119" s="41">
        <f t="shared" si="39"/>
        <v>19.870466321243523</v>
      </c>
    </row>
    <row r="120" spans="1:22" x14ac:dyDescent="0.2">
      <c r="A120" s="61"/>
      <c r="C120" s="251" t="s">
        <v>687</v>
      </c>
      <c r="E120" s="62">
        <v>52047</v>
      </c>
      <c r="G120" s="46" t="s">
        <v>703</v>
      </c>
      <c r="H120" s="46" t="s">
        <v>636</v>
      </c>
      <c r="I120" s="47">
        <v>-8</v>
      </c>
      <c r="K120" s="63">
        <v>239245.54</v>
      </c>
      <c r="L120" s="72"/>
      <c r="M120" s="64">
        <v>151169</v>
      </c>
      <c r="N120" s="64"/>
      <c r="O120" s="64">
        <f t="shared" si="36"/>
        <v>107216</v>
      </c>
      <c r="P120" s="64"/>
      <c r="Q120" s="64">
        <f t="shared" si="37"/>
        <v>5395</v>
      </c>
      <c r="S120" s="65">
        <f t="shared" si="38"/>
        <v>2.2599999999999998</v>
      </c>
      <c r="U120" s="66">
        <v>19.873215940685821</v>
      </c>
      <c r="V120" s="41">
        <f t="shared" si="39"/>
        <v>19.873215940685821</v>
      </c>
    </row>
    <row r="121" spans="1:22" x14ac:dyDescent="0.2">
      <c r="A121" s="61"/>
      <c r="C121" s="41" t="s">
        <v>706</v>
      </c>
      <c r="E121" s="62">
        <v>52778</v>
      </c>
      <c r="G121" s="46" t="s">
        <v>703</v>
      </c>
      <c r="H121" s="46" t="s">
        <v>636</v>
      </c>
      <c r="I121" s="47">
        <v>-8</v>
      </c>
      <c r="K121" s="63">
        <v>5641750.8200000003</v>
      </c>
      <c r="L121" s="72"/>
      <c r="M121" s="64">
        <v>3057552</v>
      </c>
      <c r="N121" s="64"/>
      <c r="O121" s="64">
        <f t="shared" si="36"/>
        <v>3035539</v>
      </c>
      <c r="P121" s="64"/>
      <c r="Q121" s="64">
        <f t="shared" si="37"/>
        <v>139590</v>
      </c>
      <c r="S121" s="65">
        <f t="shared" si="38"/>
        <v>2.4700000000000002</v>
      </c>
      <c r="U121" s="66">
        <v>21.746106454617092</v>
      </c>
      <c r="V121" s="41">
        <f t="shared" si="39"/>
        <v>21.746106454617092</v>
      </c>
    </row>
    <row r="122" spans="1:22" x14ac:dyDescent="0.2">
      <c r="A122" s="61"/>
      <c r="C122" s="251" t="s">
        <v>688</v>
      </c>
      <c r="E122" s="62">
        <v>52778</v>
      </c>
      <c r="G122" s="46" t="s">
        <v>703</v>
      </c>
      <c r="H122" s="46" t="s">
        <v>636</v>
      </c>
      <c r="I122" s="47">
        <v>-8</v>
      </c>
      <c r="K122" s="63">
        <v>578059.38</v>
      </c>
      <c r="L122" s="72"/>
      <c r="M122" s="64">
        <v>329545</v>
      </c>
      <c r="N122" s="64"/>
      <c r="O122" s="64">
        <f t="shared" si="36"/>
        <v>294759</v>
      </c>
      <c r="P122" s="64"/>
      <c r="Q122" s="64">
        <f t="shared" si="37"/>
        <v>13621</v>
      </c>
      <c r="S122" s="65">
        <f t="shared" si="38"/>
        <v>2.36</v>
      </c>
      <c r="U122" s="66">
        <v>21.640041112987298</v>
      </c>
      <c r="V122" s="41">
        <f t="shared" si="39"/>
        <v>21.640041112987298</v>
      </c>
    </row>
    <row r="123" spans="1:22" x14ac:dyDescent="0.2">
      <c r="A123" s="61"/>
      <c r="C123" s="251" t="s">
        <v>689</v>
      </c>
      <c r="E123" s="62">
        <v>52778</v>
      </c>
      <c r="G123" s="46" t="s">
        <v>703</v>
      </c>
      <c r="H123" s="46" t="s">
        <v>636</v>
      </c>
      <c r="I123" s="47">
        <v>-8</v>
      </c>
      <c r="K123" s="63">
        <v>576385.74</v>
      </c>
      <c r="L123" s="72"/>
      <c r="M123" s="64">
        <v>328591</v>
      </c>
      <c r="N123" s="64"/>
      <c r="O123" s="64">
        <f t="shared" si="36"/>
        <v>293906</v>
      </c>
      <c r="P123" s="64"/>
      <c r="Q123" s="64">
        <f t="shared" si="37"/>
        <v>13582</v>
      </c>
      <c r="S123" s="65">
        <f t="shared" si="38"/>
        <v>2.36</v>
      </c>
      <c r="U123" s="66">
        <v>21.639375644235017</v>
      </c>
      <c r="V123" s="41">
        <f t="shared" si="39"/>
        <v>21.639375644235017</v>
      </c>
    </row>
    <row r="124" spans="1:22" x14ac:dyDescent="0.2">
      <c r="A124" s="61"/>
      <c r="C124" s="251" t="s">
        <v>690</v>
      </c>
      <c r="E124" s="62">
        <v>52778</v>
      </c>
      <c r="G124" s="46" t="s">
        <v>703</v>
      </c>
      <c r="H124" s="46" t="s">
        <v>636</v>
      </c>
      <c r="I124" s="47">
        <v>-8</v>
      </c>
      <c r="K124" s="63">
        <v>593786.01</v>
      </c>
      <c r="L124" s="72"/>
      <c r="M124" s="64">
        <v>337525</v>
      </c>
      <c r="N124" s="64"/>
      <c r="O124" s="64">
        <f t="shared" si="36"/>
        <v>303764</v>
      </c>
      <c r="P124" s="64"/>
      <c r="Q124" s="64">
        <f t="shared" si="37"/>
        <v>14037</v>
      </c>
      <c r="S124" s="65">
        <f t="shared" si="38"/>
        <v>2.36</v>
      </c>
      <c r="U124" s="66">
        <v>21.640236517774454</v>
      </c>
      <c r="V124" s="41">
        <f t="shared" si="39"/>
        <v>21.640236517774454</v>
      </c>
    </row>
    <row r="125" spans="1:22" x14ac:dyDescent="0.2">
      <c r="A125" s="61"/>
      <c r="C125" s="251" t="s">
        <v>691</v>
      </c>
      <c r="E125" s="62">
        <v>52778</v>
      </c>
      <c r="G125" s="46" t="s">
        <v>703</v>
      </c>
      <c r="H125" s="46" t="s">
        <v>636</v>
      </c>
      <c r="I125" s="47">
        <v>-8</v>
      </c>
      <c r="K125" s="63">
        <v>787212.6</v>
      </c>
      <c r="L125" s="72"/>
      <c r="M125" s="64">
        <v>366939</v>
      </c>
      <c r="N125" s="64"/>
      <c r="O125" s="64">
        <f t="shared" si="36"/>
        <v>483251</v>
      </c>
      <c r="P125" s="64"/>
      <c r="Q125" s="64">
        <f t="shared" si="37"/>
        <v>21939</v>
      </c>
      <c r="S125" s="65">
        <f t="shared" si="38"/>
        <v>2.79</v>
      </c>
      <c r="U125" s="66">
        <v>22.027029490861025</v>
      </c>
      <c r="V125" s="41">
        <f t="shared" si="39"/>
        <v>22.027029490861025</v>
      </c>
    </row>
    <row r="126" spans="1:22" x14ac:dyDescent="0.2">
      <c r="A126" s="61"/>
      <c r="C126" s="251" t="s">
        <v>692</v>
      </c>
      <c r="E126" s="62">
        <v>51682</v>
      </c>
      <c r="G126" s="46" t="s">
        <v>703</v>
      </c>
      <c r="H126" s="46" t="s">
        <v>636</v>
      </c>
      <c r="I126" s="47">
        <v>-6</v>
      </c>
      <c r="K126" s="63">
        <v>795787.89</v>
      </c>
      <c r="L126" s="72"/>
      <c r="M126" s="64">
        <v>435928</v>
      </c>
      <c r="N126" s="64"/>
      <c r="O126" s="64">
        <f t="shared" si="36"/>
        <v>407607</v>
      </c>
      <c r="P126" s="64"/>
      <c r="Q126" s="64">
        <f t="shared" si="37"/>
        <v>21146</v>
      </c>
      <c r="S126" s="65">
        <f t="shared" si="38"/>
        <v>2.66</v>
      </c>
      <c r="U126" s="66">
        <v>19.275844131277783</v>
      </c>
      <c r="V126" s="41">
        <f t="shared" si="39"/>
        <v>19.275844131277783</v>
      </c>
    </row>
    <row r="127" spans="1:22" x14ac:dyDescent="0.2">
      <c r="A127" s="61"/>
      <c r="C127" s="251" t="s">
        <v>693</v>
      </c>
      <c r="E127" s="62">
        <v>50951</v>
      </c>
      <c r="G127" s="46" t="s">
        <v>703</v>
      </c>
      <c r="H127" s="46" t="s">
        <v>636</v>
      </c>
      <c r="I127" s="47">
        <v>-6</v>
      </c>
      <c r="K127" s="63">
        <v>993493.11</v>
      </c>
      <c r="L127" s="72"/>
      <c r="M127" s="64">
        <v>429833</v>
      </c>
      <c r="N127" s="64"/>
      <c r="O127" s="64">
        <f t="shared" si="36"/>
        <v>623270</v>
      </c>
      <c r="P127" s="64"/>
      <c r="Q127" s="64">
        <f t="shared" si="37"/>
        <v>34339</v>
      </c>
      <c r="S127" s="65">
        <f t="shared" si="38"/>
        <v>3.46</v>
      </c>
      <c r="U127" s="66">
        <v>18.150499432132559</v>
      </c>
      <c r="V127" s="41">
        <f t="shared" si="39"/>
        <v>18.150499432132559</v>
      </c>
    </row>
    <row r="128" spans="1:22" x14ac:dyDescent="0.2">
      <c r="A128" s="61"/>
      <c r="C128" s="251" t="s">
        <v>694</v>
      </c>
      <c r="E128" s="62">
        <v>50951</v>
      </c>
      <c r="G128" s="46" t="s">
        <v>703</v>
      </c>
      <c r="H128" s="46" t="s">
        <v>636</v>
      </c>
      <c r="I128" s="47">
        <v>-6</v>
      </c>
      <c r="K128" s="63">
        <v>959028.11</v>
      </c>
      <c r="L128" s="72"/>
      <c r="M128" s="64">
        <v>423482</v>
      </c>
      <c r="N128" s="64"/>
      <c r="O128" s="64">
        <f t="shared" si="36"/>
        <v>593088</v>
      </c>
      <c r="P128" s="64"/>
      <c r="Q128" s="64">
        <f t="shared" si="37"/>
        <v>32700</v>
      </c>
      <c r="S128" s="65">
        <f t="shared" si="38"/>
        <v>3.41</v>
      </c>
      <c r="U128" s="66">
        <v>18.13724770642202</v>
      </c>
      <c r="V128" s="41">
        <f t="shared" si="39"/>
        <v>18.13724770642202</v>
      </c>
    </row>
    <row r="129" spans="1:22" x14ac:dyDescent="0.2">
      <c r="A129" s="61"/>
      <c r="C129" s="251" t="s">
        <v>695</v>
      </c>
      <c r="E129" s="62">
        <v>49490</v>
      </c>
      <c r="G129" s="46" t="s">
        <v>703</v>
      </c>
      <c r="H129" s="46" t="s">
        <v>636</v>
      </c>
      <c r="I129" s="47">
        <v>-6</v>
      </c>
      <c r="K129" s="63">
        <v>263045.52</v>
      </c>
      <c r="L129" s="72"/>
      <c r="M129" s="64">
        <v>199653</v>
      </c>
      <c r="N129" s="64"/>
      <c r="O129" s="64">
        <f t="shared" si="36"/>
        <v>79175</v>
      </c>
      <c r="P129" s="64"/>
      <c r="Q129" s="64">
        <f t="shared" si="37"/>
        <v>5476</v>
      </c>
      <c r="S129" s="65">
        <f t="shared" si="38"/>
        <v>2.08</v>
      </c>
      <c r="U129" s="66">
        <v>14.458546384222061</v>
      </c>
      <c r="V129" s="41">
        <f t="shared" si="39"/>
        <v>14.458546384222061</v>
      </c>
    </row>
    <row r="130" spans="1:22" x14ac:dyDescent="0.2">
      <c r="A130" s="61"/>
      <c r="C130" s="251" t="s">
        <v>696</v>
      </c>
      <c r="E130" s="62">
        <v>49125</v>
      </c>
      <c r="G130" s="46" t="s">
        <v>703</v>
      </c>
      <c r="H130" s="46" t="s">
        <v>636</v>
      </c>
      <c r="I130" s="47">
        <v>-6</v>
      </c>
      <c r="K130" s="63">
        <v>3155168.57</v>
      </c>
      <c r="L130" s="72"/>
      <c r="M130" s="64">
        <v>1795375</v>
      </c>
      <c r="N130" s="64"/>
      <c r="O130" s="64">
        <f t="shared" si="36"/>
        <v>1549104</v>
      </c>
      <c r="P130" s="64"/>
      <c r="Q130" s="64">
        <f t="shared" si="37"/>
        <v>116293</v>
      </c>
      <c r="S130" s="65">
        <f t="shared" si="38"/>
        <v>3.69</v>
      </c>
      <c r="T130" s="65"/>
      <c r="U130" s="66">
        <v>13.320698580310079</v>
      </c>
      <c r="V130" s="41">
        <f t="shared" si="39"/>
        <v>13.320698580310079</v>
      </c>
    </row>
    <row r="131" spans="1:22" x14ac:dyDescent="0.2">
      <c r="A131" s="61"/>
      <c r="C131" s="251" t="s">
        <v>697</v>
      </c>
      <c r="E131" s="62">
        <v>49490</v>
      </c>
      <c r="G131" s="46" t="s">
        <v>703</v>
      </c>
      <c r="H131" s="46" t="s">
        <v>636</v>
      </c>
      <c r="I131" s="47">
        <v>-6</v>
      </c>
      <c r="K131" s="63">
        <v>282445.64</v>
      </c>
      <c r="L131" s="72"/>
      <c r="M131" s="64">
        <v>137461</v>
      </c>
      <c r="N131" s="64"/>
      <c r="O131" s="64">
        <f t="shared" si="36"/>
        <v>161931</v>
      </c>
      <c r="P131" s="64"/>
      <c r="Q131" s="64">
        <f t="shared" si="37"/>
        <v>11229</v>
      </c>
      <c r="S131" s="65">
        <f t="shared" si="38"/>
        <v>3.98</v>
      </c>
      <c r="U131" s="66">
        <v>14.420785466203579</v>
      </c>
      <c r="V131" s="41">
        <f t="shared" si="39"/>
        <v>14.420785466203579</v>
      </c>
    </row>
    <row r="132" spans="1:22" x14ac:dyDescent="0.2">
      <c r="A132" s="61"/>
      <c r="C132" s="251" t="s">
        <v>698</v>
      </c>
      <c r="E132" s="62">
        <v>49856</v>
      </c>
      <c r="G132" s="46" t="s">
        <v>703</v>
      </c>
      <c r="H132" s="46" t="s">
        <v>636</v>
      </c>
      <c r="I132" s="47">
        <v>-6</v>
      </c>
      <c r="K132" s="63">
        <v>301560.87</v>
      </c>
      <c r="L132" s="72"/>
      <c r="M132" s="64">
        <v>187775</v>
      </c>
      <c r="N132" s="64"/>
      <c r="O132" s="64">
        <f t="shared" si="36"/>
        <v>131880</v>
      </c>
      <c r="P132" s="64"/>
      <c r="Q132" s="64">
        <f t="shared" si="37"/>
        <v>8603</v>
      </c>
      <c r="S132" s="65">
        <f t="shared" si="38"/>
        <v>2.85</v>
      </c>
      <c r="U132" s="66">
        <v>15.32953620829943</v>
      </c>
      <c r="V132" s="41">
        <f t="shared" si="39"/>
        <v>15.32953620829943</v>
      </c>
    </row>
    <row r="133" spans="1:22" x14ac:dyDescent="0.2">
      <c r="A133" s="61"/>
      <c r="C133" s="251" t="s">
        <v>682</v>
      </c>
      <c r="E133" s="62">
        <v>51682</v>
      </c>
      <c r="G133" s="46" t="s">
        <v>703</v>
      </c>
      <c r="H133" s="46" t="s">
        <v>636</v>
      </c>
      <c r="I133" s="47">
        <v>-6</v>
      </c>
      <c r="K133" s="63">
        <v>8346665.9800000004</v>
      </c>
      <c r="L133" s="72"/>
      <c r="M133" s="64">
        <v>6348974</v>
      </c>
      <c r="N133" s="64"/>
      <c r="O133" s="64">
        <f t="shared" si="36"/>
        <v>2498492</v>
      </c>
      <c r="P133" s="64"/>
      <c r="Q133" s="64">
        <f t="shared" si="37"/>
        <v>136741</v>
      </c>
      <c r="S133" s="65">
        <f t="shared" si="38"/>
        <v>1.64</v>
      </c>
      <c r="U133" s="66">
        <v>18.271710752444402</v>
      </c>
      <c r="V133" s="41">
        <f t="shared" si="39"/>
        <v>18.271710752444402</v>
      </c>
    </row>
    <row r="134" spans="1:22" x14ac:dyDescent="0.2">
      <c r="A134" s="61"/>
      <c r="C134" s="251" t="s">
        <v>699</v>
      </c>
      <c r="E134" s="62">
        <v>45838</v>
      </c>
      <c r="G134" s="46" t="s">
        <v>703</v>
      </c>
      <c r="H134" s="46" t="s">
        <v>636</v>
      </c>
      <c r="I134" s="47">
        <v>-12</v>
      </c>
      <c r="K134" s="63">
        <v>496457.67</v>
      </c>
      <c r="L134" s="72"/>
      <c r="M134" s="64">
        <v>439127</v>
      </c>
      <c r="N134" s="64"/>
      <c r="O134" s="64">
        <f t="shared" si="36"/>
        <v>116906</v>
      </c>
      <c r="P134" s="64"/>
      <c r="Q134" s="64">
        <f t="shared" si="37"/>
        <v>23562</v>
      </c>
      <c r="S134" s="65">
        <f t="shared" si="38"/>
        <v>4.75</v>
      </c>
      <c r="U134" s="66">
        <v>4.9616331381037266</v>
      </c>
      <c r="V134" s="41">
        <f t="shared" si="39"/>
        <v>4.9616331381037266</v>
      </c>
    </row>
    <row r="135" spans="1:22" x14ac:dyDescent="0.2">
      <c r="A135" s="61"/>
      <c r="C135" s="251" t="s">
        <v>700</v>
      </c>
      <c r="E135" s="62">
        <v>51682</v>
      </c>
      <c r="G135" s="46" t="s">
        <v>703</v>
      </c>
      <c r="H135" s="46" t="s">
        <v>636</v>
      </c>
      <c r="I135" s="47">
        <v>-6</v>
      </c>
      <c r="K135" s="67">
        <v>1977968.08</v>
      </c>
      <c r="L135" s="72"/>
      <c r="M135" s="64">
        <v>1256991</v>
      </c>
      <c r="N135" s="64"/>
      <c r="O135" s="64">
        <f t="shared" si="36"/>
        <v>839655</v>
      </c>
      <c r="P135" s="64"/>
      <c r="Q135" s="64">
        <f t="shared" si="37"/>
        <v>44201</v>
      </c>
      <c r="S135" s="65">
        <f t="shared" si="38"/>
        <v>2.23</v>
      </c>
      <c r="U135" s="66">
        <v>18.996289676704148</v>
      </c>
      <c r="V135" s="41">
        <f t="shared" si="39"/>
        <v>18.996289676704148</v>
      </c>
    </row>
    <row r="136" spans="1:22" x14ac:dyDescent="0.2">
      <c r="A136" s="61"/>
      <c r="K136" s="63"/>
      <c r="M136" s="73"/>
      <c r="O136" s="73"/>
      <c r="Q136" s="73"/>
      <c r="S136" s="65"/>
      <c r="U136" s="66"/>
    </row>
    <row r="137" spans="1:22" x14ac:dyDescent="0.2">
      <c r="A137" s="61"/>
      <c r="C137" s="74" t="s">
        <v>707</v>
      </c>
      <c r="K137" s="63">
        <f>+SUBTOTAL(9,K116:K136)</f>
        <v>63085325.38000001</v>
      </c>
      <c r="M137" s="49">
        <f>+SUBTOTAL(9,M116:M136)</f>
        <v>24720457</v>
      </c>
      <c r="O137" s="49">
        <f>+SUBTOTAL(9,O116:O136)</f>
        <v>43553141</v>
      </c>
      <c r="Q137" s="49">
        <f>+SUBTOTAL(9,Q116:Q136)</f>
        <v>1775621</v>
      </c>
      <c r="S137" s="65">
        <f>Q137/K137*100</f>
        <v>2.8146339728049123</v>
      </c>
      <c r="U137" s="66">
        <f>ROUND(O137/Q137,1)</f>
        <v>24.5</v>
      </c>
    </row>
    <row r="138" spans="1:22" x14ac:dyDescent="0.2">
      <c r="A138" s="61"/>
      <c r="K138" s="63"/>
      <c r="O138" s="49">
        <f>-43553141+O137</f>
        <v>0</v>
      </c>
      <c r="Q138" s="49">
        <f>-1775621+Q137</f>
        <v>0</v>
      </c>
      <c r="S138" s="65"/>
      <c r="U138" s="66"/>
    </row>
    <row r="139" spans="1:22" x14ac:dyDescent="0.2">
      <c r="A139" s="61">
        <v>343</v>
      </c>
      <c r="C139" s="41" t="s">
        <v>708</v>
      </c>
      <c r="K139" s="63"/>
      <c r="S139" s="65"/>
      <c r="U139" s="66"/>
    </row>
    <row r="140" spans="1:22" x14ac:dyDescent="0.2">
      <c r="A140" s="61"/>
      <c r="C140" s="251" t="s">
        <v>684</v>
      </c>
      <c r="E140" s="62">
        <v>56795</v>
      </c>
      <c r="G140" s="46" t="s">
        <v>709</v>
      </c>
      <c r="H140" s="46" t="s">
        <v>636</v>
      </c>
      <c r="I140" s="47">
        <v>-10</v>
      </c>
      <c r="K140" s="63">
        <v>271383248.64999998</v>
      </c>
      <c r="L140" s="72"/>
      <c r="M140" s="64">
        <v>23490766</v>
      </c>
      <c r="N140" s="64"/>
      <c r="O140" s="64">
        <f t="shared" ref="O140:O154" si="40">ROUND((K140*(-I140/100)+K140)-M140,0)</f>
        <v>275030808</v>
      </c>
      <c r="P140" s="64"/>
      <c r="Q140" s="64">
        <f t="shared" ref="Q140:Q154" si="41">ROUND(O140/U140,0)</f>
        <v>9481171</v>
      </c>
      <c r="S140" s="65">
        <f t="shared" ref="S140:S154" si="42">ROUND(Q140/K140*100,2)</f>
        <v>3.49</v>
      </c>
      <c r="U140" s="66">
        <v>29.008105433390032</v>
      </c>
      <c r="V140" s="41">
        <f t="shared" ref="V140:V154" si="43">+O140/Q140</f>
        <v>29.008105433390032</v>
      </c>
    </row>
    <row r="141" spans="1:22" x14ac:dyDescent="0.2">
      <c r="A141" s="61"/>
      <c r="C141" s="251" t="s">
        <v>686</v>
      </c>
      <c r="E141" s="62">
        <v>52047</v>
      </c>
      <c r="G141" s="46" t="s">
        <v>709</v>
      </c>
      <c r="H141" s="46" t="s">
        <v>636</v>
      </c>
      <c r="I141" s="47">
        <v>-8</v>
      </c>
      <c r="K141" s="63">
        <v>36440838.659999996</v>
      </c>
      <c r="L141" s="72"/>
      <c r="M141" s="64">
        <v>19076162</v>
      </c>
      <c r="N141" s="64"/>
      <c r="O141" s="64">
        <f t="shared" si="40"/>
        <v>20279944</v>
      </c>
      <c r="P141" s="64"/>
      <c r="Q141" s="64">
        <f t="shared" si="41"/>
        <v>1078444</v>
      </c>
      <c r="S141" s="65">
        <f t="shared" si="42"/>
        <v>2.96</v>
      </c>
      <c r="U141" s="66">
        <v>18.804818794485389</v>
      </c>
      <c r="V141" s="41">
        <f t="shared" si="43"/>
        <v>18.804818794485389</v>
      </c>
    </row>
    <row r="142" spans="1:22" x14ac:dyDescent="0.2">
      <c r="A142" s="61"/>
      <c r="C142" s="251" t="s">
        <v>687</v>
      </c>
      <c r="E142" s="62">
        <v>52047</v>
      </c>
      <c r="G142" s="46" t="s">
        <v>709</v>
      </c>
      <c r="H142" s="46" t="s">
        <v>636</v>
      </c>
      <c r="I142" s="47">
        <v>-8</v>
      </c>
      <c r="K142" s="63">
        <v>34746351.799999997</v>
      </c>
      <c r="L142" s="72"/>
      <c r="M142" s="64">
        <v>19122536</v>
      </c>
      <c r="N142" s="64"/>
      <c r="O142" s="64">
        <f t="shared" si="40"/>
        <v>18403524</v>
      </c>
      <c r="P142" s="64"/>
      <c r="Q142" s="64">
        <f t="shared" si="41"/>
        <v>985910</v>
      </c>
      <c r="S142" s="65">
        <f t="shared" si="42"/>
        <v>2.84</v>
      </c>
      <c r="U142" s="66">
        <v>18.666535484983417</v>
      </c>
      <c r="V142" s="41">
        <f t="shared" si="43"/>
        <v>18.666535484983417</v>
      </c>
    </row>
    <row r="143" spans="1:22" x14ac:dyDescent="0.2">
      <c r="A143" s="61"/>
      <c r="C143" s="251" t="s">
        <v>688</v>
      </c>
      <c r="E143" s="62">
        <v>52778</v>
      </c>
      <c r="G143" s="46" t="s">
        <v>709</v>
      </c>
      <c r="H143" s="46" t="s">
        <v>636</v>
      </c>
      <c r="I143" s="47">
        <v>-8</v>
      </c>
      <c r="K143" s="63">
        <v>26735721.629999999</v>
      </c>
      <c r="L143" s="72"/>
      <c r="M143" s="64">
        <v>12569268</v>
      </c>
      <c r="N143" s="64"/>
      <c r="O143" s="64">
        <f t="shared" si="40"/>
        <v>16305311</v>
      </c>
      <c r="P143" s="64"/>
      <c r="Q143" s="64">
        <f t="shared" si="41"/>
        <v>798499</v>
      </c>
      <c r="S143" s="65">
        <f t="shared" si="42"/>
        <v>2.99</v>
      </c>
      <c r="U143" s="66">
        <v>20.419951684347758</v>
      </c>
      <c r="V143" s="41">
        <f t="shared" si="43"/>
        <v>20.419951684347758</v>
      </c>
    </row>
    <row r="144" spans="1:22" x14ac:dyDescent="0.2">
      <c r="A144" s="61"/>
      <c r="C144" s="251" t="s">
        <v>689</v>
      </c>
      <c r="E144" s="62">
        <v>52778</v>
      </c>
      <c r="G144" s="46" t="s">
        <v>709</v>
      </c>
      <c r="H144" s="46" t="s">
        <v>636</v>
      </c>
      <c r="I144" s="47">
        <v>-8</v>
      </c>
      <c r="K144" s="63">
        <v>25385572.68</v>
      </c>
      <c r="L144" s="72"/>
      <c r="M144" s="64">
        <v>12843344</v>
      </c>
      <c r="N144" s="64"/>
      <c r="O144" s="64">
        <f t="shared" si="40"/>
        <v>14573074</v>
      </c>
      <c r="P144" s="64"/>
      <c r="Q144" s="64">
        <f t="shared" si="41"/>
        <v>720537</v>
      </c>
      <c r="S144" s="65">
        <f t="shared" si="42"/>
        <v>2.84</v>
      </c>
      <c r="U144" s="66">
        <v>20.225295855729822</v>
      </c>
      <c r="V144" s="41">
        <f t="shared" si="43"/>
        <v>20.225295855729822</v>
      </c>
    </row>
    <row r="145" spans="1:22" x14ac:dyDescent="0.2">
      <c r="A145" s="61"/>
      <c r="C145" s="251" t="s">
        <v>690</v>
      </c>
      <c r="E145" s="62">
        <v>52778</v>
      </c>
      <c r="G145" s="46" t="s">
        <v>709</v>
      </c>
      <c r="H145" s="46" t="s">
        <v>636</v>
      </c>
      <c r="I145" s="47">
        <v>-8</v>
      </c>
      <c r="K145" s="63">
        <v>25404027</v>
      </c>
      <c r="L145" s="72"/>
      <c r="M145" s="64">
        <v>13102216</v>
      </c>
      <c r="N145" s="64"/>
      <c r="O145" s="64">
        <f t="shared" si="40"/>
        <v>14334133</v>
      </c>
      <c r="P145" s="64"/>
      <c r="Q145" s="64">
        <f t="shared" si="41"/>
        <v>708567</v>
      </c>
      <c r="S145" s="65">
        <f t="shared" si="42"/>
        <v>2.79</v>
      </c>
      <c r="U145" s="66">
        <v>20.229749621419003</v>
      </c>
      <c r="V145" s="41">
        <f t="shared" si="43"/>
        <v>20.229749621419003</v>
      </c>
    </row>
    <row r="146" spans="1:22" x14ac:dyDescent="0.2">
      <c r="A146" s="61"/>
      <c r="C146" s="251" t="s">
        <v>691</v>
      </c>
      <c r="E146" s="62">
        <v>52778</v>
      </c>
      <c r="G146" s="46" t="s">
        <v>709</v>
      </c>
      <c r="H146" s="46" t="s">
        <v>636</v>
      </c>
      <c r="I146" s="47">
        <v>-8</v>
      </c>
      <c r="K146" s="63">
        <v>25996969.379999999</v>
      </c>
      <c r="L146" s="72"/>
      <c r="M146" s="64">
        <v>13131439</v>
      </c>
      <c r="N146" s="64"/>
      <c r="O146" s="64">
        <f t="shared" si="40"/>
        <v>14945288</v>
      </c>
      <c r="P146" s="64"/>
      <c r="Q146" s="64">
        <f t="shared" si="41"/>
        <v>735715</v>
      </c>
      <c r="S146" s="65">
        <f t="shared" si="42"/>
        <v>2.83</v>
      </c>
      <c r="U146" s="66">
        <v>20.313963967025273</v>
      </c>
      <c r="V146" s="41">
        <f t="shared" si="43"/>
        <v>20.313963967025273</v>
      </c>
    </row>
    <row r="147" spans="1:22" x14ac:dyDescent="0.2">
      <c r="A147" s="61"/>
      <c r="C147" s="251" t="s">
        <v>692</v>
      </c>
      <c r="E147" s="62">
        <v>51682</v>
      </c>
      <c r="G147" s="46" t="s">
        <v>709</v>
      </c>
      <c r="H147" s="46" t="s">
        <v>636</v>
      </c>
      <c r="I147" s="47">
        <v>-6</v>
      </c>
      <c r="K147" s="63">
        <v>16691313.75</v>
      </c>
      <c r="L147" s="72"/>
      <c r="M147" s="64">
        <v>8330574</v>
      </c>
      <c r="N147" s="64"/>
      <c r="O147" s="64">
        <f t="shared" si="40"/>
        <v>9362219</v>
      </c>
      <c r="P147" s="64"/>
      <c r="Q147" s="64">
        <f t="shared" si="41"/>
        <v>511612</v>
      </c>
      <c r="S147" s="65">
        <f t="shared" si="42"/>
        <v>3.07</v>
      </c>
      <c r="U147" s="66">
        <v>18.299451537493258</v>
      </c>
      <c r="V147" s="41">
        <f t="shared" si="43"/>
        <v>18.299451537493258</v>
      </c>
    </row>
    <row r="148" spans="1:22" x14ac:dyDescent="0.2">
      <c r="A148" s="248"/>
      <c r="C148" s="251" t="s">
        <v>693</v>
      </c>
      <c r="E148" s="62">
        <v>50951</v>
      </c>
      <c r="G148" s="46" t="s">
        <v>709</v>
      </c>
      <c r="H148" s="46" t="s">
        <v>636</v>
      </c>
      <c r="I148" s="47">
        <v>-6</v>
      </c>
      <c r="K148" s="63">
        <v>43034791.909999996</v>
      </c>
      <c r="L148" s="72"/>
      <c r="M148" s="64">
        <v>19450048</v>
      </c>
      <c r="N148" s="64"/>
      <c r="O148" s="64">
        <f t="shared" si="40"/>
        <v>26166831</v>
      </c>
      <c r="P148" s="64"/>
      <c r="Q148" s="64">
        <f t="shared" si="41"/>
        <v>1544488</v>
      </c>
      <c r="S148" s="65">
        <f t="shared" si="42"/>
        <v>3.59</v>
      </c>
      <c r="U148" s="66">
        <v>16.942074655160805</v>
      </c>
      <c r="V148" s="41">
        <f t="shared" si="43"/>
        <v>16.942074655160805</v>
      </c>
    </row>
    <row r="149" spans="1:22" x14ac:dyDescent="0.2">
      <c r="A149" s="61"/>
      <c r="C149" s="251" t="s">
        <v>694</v>
      </c>
      <c r="E149" s="62">
        <v>50951</v>
      </c>
      <c r="G149" s="46" t="s">
        <v>709</v>
      </c>
      <c r="H149" s="46" t="s">
        <v>636</v>
      </c>
      <c r="I149" s="47">
        <v>-6</v>
      </c>
      <c r="K149" s="63">
        <v>32214803.190000001</v>
      </c>
      <c r="L149" s="72"/>
      <c r="M149" s="64">
        <v>21060936</v>
      </c>
      <c r="N149" s="64"/>
      <c r="O149" s="64">
        <f t="shared" si="40"/>
        <v>13086755</v>
      </c>
      <c r="P149" s="64"/>
      <c r="Q149" s="64">
        <f t="shared" si="41"/>
        <v>803214</v>
      </c>
      <c r="S149" s="65">
        <f t="shared" si="42"/>
        <v>2.4900000000000002</v>
      </c>
      <c r="U149" s="66">
        <v>16.292986676029052</v>
      </c>
      <c r="V149" s="41">
        <f t="shared" si="43"/>
        <v>16.292986676029052</v>
      </c>
    </row>
    <row r="150" spans="1:22" x14ac:dyDescent="0.2">
      <c r="A150" s="61"/>
      <c r="C150" s="251" t="s">
        <v>695</v>
      </c>
      <c r="E150" s="62">
        <v>49490</v>
      </c>
      <c r="G150" s="46" t="s">
        <v>709</v>
      </c>
      <c r="H150" s="46" t="s">
        <v>636</v>
      </c>
      <c r="I150" s="47">
        <v>-6</v>
      </c>
      <c r="K150" s="63">
        <v>26681256.469999999</v>
      </c>
      <c r="L150" s="72"/>
      <c r="M150" s="64">
        <v>21580721</v>
      </c>
      <c r="N150" s="64"/>
      <c r="O150" s="64">
        <f t="shared" si="40"/>
        <v>6701411</v>
      </c>
      <c r="P150" s="64"/>
      <c r="Q150" s="64">
        <f t="shared" si="41"/>
        <v>500210</v>
      </c>
      <c r="S150" s="65">
        <f t="shared" si="42"/>
        <v>1.87</v>
      </c>
      <c r="U150" s="66">
        <v>13.39719517802523</v>
      </c>
      <c r="V150" s="41">
        <f t="shared" si="43"/>
        <v>13.39719517802523</v>
      </c>
    </row>
    <row r="151" spans="1:22" x14ac:dyDescent="0.2">
      <c r="A151" s="61"/>
      <c r="C151" s="251" t="s">
        <v>696</v>
      </c>
      <c r="E151" s="62">
        <v>49125</v>
      </c>
      <c r="G151" s="46" t="s">
        <v>709</v>
      </c>
      <c r="H151" s="46" t="s">
        <v>636</v>
      </c>
      <c r="I151" s="47">
        <v>-6</v>
      </c>
      <c r="K151" s="63">
        <v>28833202.469999999</v>
      </c>
      <c r="L151" s="72"/>
      <c r="M151" s="64">
        <v>17319900</v>
      </c>
      <c r="N151" s="64"/>
      <c r="O151" s="64">
        <f t="shared" si="40"/>
        <v>13243295</v>
      </c>
      <c r="P151" s="64"/>
      <c r="Q151" s="64">
        <f t="shared" si="41"/>
        <v>1046387</v>
      </c>
      <c r="S151" s="65">
        <f t="shared" si="42"/>
        <v>3.63</v>
      </c>
      <c r="U151" s="66">
        <v>12.656211325255379</v>
      </c>
      <c r="V151" s="41">
        <f t="shared" si="43"/>
        <v>12.656211325255379</v>
      </c>
    </row>
    <row r="152" spans="1:22" x14ac:dyDescent="0.2">
      <c r="A152" s="61"/>
      <c r="C152" s="251" t="s">
        <v>697</v>
      </c>
      <c r="E152" s="62">
        <v>49490</v>
      </c>
      <c r="G152" s="46" t="s">
        <v>709</v>
      </c>
      <c r="H152" s="46" t="s">
        <v>636</v>
      </c>
      <c r="I152" s="47">
        <v>-6</v>
      </c>
      <c r="K152" s="63">
        <v>25934235.140000001</v>
      </c>
      <c r="L152" s="72"/>
      <c r="M152" s="64">
        <v>14961883</v>
      </c>
      <c r="N152" s="64"/>
      <c r="O152" s="64">
        <f t="shared" si="40"/>
        <v>12528406</v>
      </c>
      <c r="P152" s="64"/>
      <c r="Q152" s="64">
        <f t="shared" si="41"/>
        <v>925614</v>
      </c>
      <c r="S152" s="65">
        <f t="shared" si="42"/>
        <v>3.57</v>
      </c>
      <c r="U152" s="66">
        <v>13.535238231055278</v>
      </c>
      <c r="V152" s="41">
        <f t="shared" si="43"/>
        <v>13.535238231055278</v>
      </c>
    </row>
    <row r="153" spans="1:22" x14ac:dyDescent="0.2">
      <c r="A153" s="61"/>
      <c r="C153" s="251" t="s">
        <v>698</v>
      </c>
      <c r="E153" s="62">
        <v>49856</v>
      </c>
      <c r="G153" s="46" t="s">
        <v>709</v>
      </c>
      <c r="H153" s="46" t="s">
        <v>636</v>
      </c>
      <c r="I153" s="47">
        <v>-6</v>
      </c>
      <c r="K153" s="63">
        <v>42711831.420000002</v>
      </c>
      <c r="L153" s="72"/>
      <c r="M153" s="64">
        <v>28499423</v>
      </c>
      <c r="N153" s="64"/>
      <c r="O153" s="64">
        <f t="shared" si="40"/>
        <v>16775118</v>
      </c>
      <c r="P153" s="64"/>
      <c r="Q153" s="64">
        <f t="shared" si="41"/>
        <v>1163107</v>
      </c>
      <c r="S153" s="65">
        <f t="shared" si="42"/>
        <v>2.72</v>
      </c>
      <c r="U153" s="66">
        <v>14.422678223069761</v>
      </c>
      <c r="V153" s="41">
        <f t="shared" si="43"/>
        <v>14.422678223069761</v>
      </c>
    </row>
    <row r="154" spans="1:22" x14ac:dyDescent="0.2">
      <c r="A154" s="61"/>
      <c r="C154" s="251" t="s">
        <v>700</v>
      </c>
      <c r="E154" s="62">
        <v>51682</v>
      </c>
      <c r="G154" s="46" t="s">
        <v>709</v>
      </c>
      <c r="H154" s="46" t="s">
        <v>636</v>
      </c>
      <c r="I154" s="47">
        <v>-6</v>
      </c>
      <c r="K154" s="67">
        <v>19578532.350000001</v>
      </c>
      <c r="L154" s="72"/>
      <c r="M154" s="68">
        <v>9883680</v>
      </c>
      <c r="N154" s="64"/>
      <c r="O154" s="68">
        <f t="shared" si="40"/>
        <v>10869564</v>
      </c>
      <c r="P154" s="64"/>
      <c r="Q154" s="68">
        <f t="shared" si="41"/>
        <v>602687</v>
      </c>
      <c r="S154" s="65">
        <f t="shared" si="42"/>
        <v>3.08</v>
      </c>
      <c r="U154" s="66">
        <v>18.035172485884051</v>
      </c>
      <c r="V154" s="41">
        <f t="shared" si="43"/>
        <v>18.035172485884051</v>
      </c>
    </row>
    <row r="155" spans="1:22" x14ac:dyDescent="0.2">
      <c r="A155" s="61"/>
      <c r="K155" s="63"/>
      <c r="L155" s="72"/>
      <c r="M155" s="64"/>
      <c r="N155" s="64"/>
      <c r="O155" s="64"/>
      <c r="P155" s="64"/>
      <c r="Q155" s="64"/>
      <c r="S155" s="65"/>
      <c r="U155" s="66"/>
    </row>
    <row r="156" spans="1:22" x14ac:dyDescent="0.2">
      <c r="A156" s="61"/>
      <c r="C156" s="74" t="s">
        <v>710</v>
      </c>
      <c r="K156" s="63">
        <f>+SUBTOTAL(9,K140:K155)</f>
        <v>681772696.5</v>
      </c>
      <c r="M156" s="49">
        <f>+SUBTOTAL(9,M140:M155)</f>
        <v>254422896</v>
      </c>
      <c r="O156" s="49">
        <f>+SUBTOTAL(9,O140:O155)</f>
        <v>482605681</v>
      </c>
      <c r="Q156" s="49">
        <f>+SUBTOTAL(9,Q140:Q155)</f>
        <v>21606162</v>
      </c>
      <c r="S156" s="65">
        <f>Q156/K156*100</f>
        <v>3.1691151773778903</v>
      </c>
      <c r="U156" s="66">
        <f>ROUND(O156/Q156,1)</f>
        <v>22.3</v>
      </c>
    </row>
    <row r="157" spans="1:22" x14ac:dyDescent="0.2">
      <c r="A157" s="61"/>
      <c r="K157" s="63"/>
      <c r="O157" s="49">
        <f>-482605681+O156</f>
        <v>0</v>
      </c>
      <c r="Q157" s="49">
        <f>-21606162+Q156</f>
        <v>0</v>
      </c>
      <c r="S157" s="65"/>
      <c r="U157" s="66"/>
    </row>
    <row r="158" spans="1:22" x14ac:dyDescent="0.2">
      <c r="A158" s="61">
        <v>344</v>
      </c>
      <c r="C158" s="41" t="s">
        <v>711</v>
      </c>
      <c r="K158" s="63"/>
      <c r="S158" s="65"/>
      <c r="U158" s="66"/>
    </row>
    <row r="159" spans="1:22" x14ac:dyDescent="0.2">
      <c r="A159" s="61"/>
      <c r="C159" s="251" t="s">
        <v>684</v>
      </c>
      <c r="E159" s="62">
        <v>56795</v>
      </c>
      <c r="G159" s="46" t="s">
        <v>712</v>
      </c>
      <c r="H159" s="46" t="s">
        <v>636</v>
      </c>
      <c r="I159" s="47">
        <v>-10</v>
      </c>
      <c r="K159" s="63">
        <v>62784586.920000002</v>
      </c>
      <c r="L159" s="72"/>
      <c r="M159" s="64">
        <v>10831929</v>
      </c>
      <c r="N159" s="64"/>
      <c r="O159" s="64">
        <f t="shared" ref="O159:O174" si="44">ROUND((K159*(-I159/100)+K159)-M159,0)</f>
        <v>58231117</v>
      </c>
      <c r="P159" s="64"/>
      <c r="Q159" s="64">
        <f t="shared" ref="Q159:Q174" si="45">ROUND(O159/U159,0)</f>
        <v>1758259</v>
      </c>
      <c r="S159" s="65">
        <f t="shared" ref="S159:S174" si="46">ROUND(Q159/K159*100,2)</f>
        <v>2.8</v>
      </c>
      <c r="U159" s="66">
        <v>33.118623024252969</v>
      </c>
      <c r="V159" s="41">
        <f t="shared" ref="V159:V174" si="47">+O159/Q159</f>
        <v>33.118623024252969</v>
      </c>
    </row>
    <row r="160" spans="1:22" x14ac:dyDescent="0.2">
      <c r="A160" s="61"/>
      <c r="C160" s="251" t="s">
        <v>686</v>
      </c>
      <c r="E160" s="62">
        <v>52047</v>
      </c>
      <c r="G160" s="46" t="s">
        <v>712</v>
      </c>
      <c r="H160" s="46" t="s">
        <v>636</v>
      </c>
      <c r="I160" s="47">
        <v>-8</v>
      </c>
      <c r="K160" s="63">
        <v>4001968.45</v>
      </c>
      <c r="L160" s="72"/>
      <c r="M160" s="64">
        <v>2350314</v>
      </c>
      <c r="N160" s="64"/>
      <c r="O160" s="64">
        <f t="shared" si="44"/>
        <v>1971812</v>
      </c>
      <c r="P160" s="64"/>
      <c r="Q160" s="64">
        <f t="shared" si="45"/>
        <v>95485</v>
      </c>
      <c r="S160" s="65">
        <f t="shared" si="46"/>
        <v>2.39</v>
      </c>
      <c r="U160" s="66">
        <v>20.650489605697231</v>
      </c>
      <c r="V160" s="41">
        <f t="shared" si="47"/>
        <v>20.650489605697231</v>
      </c>
    </row>
    <row r="161" spans="1:22" x14ac:dyDescent="0.2">
      <c r="A161" s="61"/>
      <c r="C161" s="251" t="s">
        <v>687</v>
      </c>
      <c r="E161" s="62">
        <v>52047</v>
      </c>
      <c r="G161" s="46" t="s">
        <v>712</v>
      </c>
      <c r="H161" s="46" t="s">
        <v>636</v>
      </c>
      <c r="I161" s="47">
        <v>-8</v>
      </c>
      <c r="K161" s="63">
        <v>3905587.36</v>
      </c>
      <c r="L161" s="72"/>
      <c r="M161" s="64">
        <v>2253998</v>
      </c>
      <c r="N161" s="64"/>
      <c r="O161" s="64">
        <f t="shared" si="44"/>
        <v>1964036</v>
      </c>
      <c r="P161" s="64"/>
      <c r="Q161" s="64">
        <f t="shared" si="45"/>
        <v>95129</v>
      </c>
      <c r="S161" s="65">
        <f t="shared" si="46"/>
        <v>2.44</v>
      </c>
      <c r="U161" s="66">
        <v>20.646028025102755</v>
      </c>
      <c r="V161" s="41">
        <f t="shared" si="47"/>
        <v>20.646028025102755</v>
      </c>
    </row>
    <row r="162" spans="1:22" x14ac:dyDescent="0.2">
      <c r="A162" s="61"/>
      <c r="C162" s="251" t="s">
        <v>688</v>
      </c>
      <c r="E162" s="62">
        <v>52778</v>
      </c>
      <c r="G162" s="46" t="s">
        <v>712</v>
      </c>
      <c r="H162" s="46" t="s">
        <v>636</v>
      </c>
      <c r="I162" s="47">
        <v>-8</v>
      </c>
      <c r="K162" s="63">
        <v>3065508.07</v>
      </c>
      <c r="L162" s="72"/>
      <c r="M162" s="64">
        <v>1599516</v>
      </c>
      <c r="N162" s="64"/>
      <c r="O162" s="64">
        <f t="shared" si="44"/>
        <v>1711233</v>
      </c>
      <c r="P162" s="64"/>
      <c r="Q162" s="64">
        <f t="shared" si="45"/>
        <v>75991</v>
      </c>
      <c r="S162" s="65">
        <f t="shared" si="46"/>
        <v>2.48</v>
      </c>
      <c r="U162" s="66">
        <v>22.518890394915186</v>
      </c>
      <c r="V162" s="41">
        <f t="shared" si="47"/>
        <v>22.518890394915186</v>
      </c>
    </row>
    <row r="163" spans="1:22" x14ac:dyDescent="0.2">
      <c r="A163" s="61"/>
      <c r="C163" s="251" t="s">
        <v>689</v>
      </c>
      <c r="E163" s="62">
        <v>52778</v>
      </c>
      <c r="G163" s="46" t="s">
        <v>712</v>
      </c>
      <c r="H163" s="46" t="s">
        <v>636</v>
      </c>
      <c r="I163" s="47">
        <v>-8</v>
      </c>
      <c r="K163" s="63">
        <v>3053037.79</v>
      </c>
      <c r="L163" s="72"/>
      <c r="M163" s="64">
        <v>1592676</v>
      </c>
      <c r="N163" s="64"/>
      <c r="O163" s="64">
        <f t="shared" si="44"/>
        <v>1704605</v>
      </c>
      <c r="P163" s="64"/>
      <c r="Q163" s="64">
        <f t="shared" si="45"/>
        <v>75696</v>
      </c>
      <c r="S163" s="65">
        <f t="shared" si="46"/>
        <v>2.48</v>
      </c>
      <c r="U163" s="66">
        <v>22.519089515958573</v>
      </c>
      <c r="V163" s="41">
        <f t="shared" si="47"/>
        <v>22.519089515958573</v>
      </c>
    </row>
    <row r="164" spans="1:22" x14ac:dyDescent="0.2">
      <c r="A164" s="61"/>
      <c r="C164" s="251" t="s">
        <v>690</v>
      </c>
      <c r="E164" s="62">
        <v>52778</v>
      </c>
      <c r="G164" s="46" t="s">
        <v>712</v>
      </c>
      <c r="H164" s="46" t="s">
        <v>636</v>
      </c>
      <c r="I164" s="47">
        <v>-8</v>
      </c>
      <c r="K164" s="63">
        <v>3483804.51</v>
      </c>
      <c r="L164" s="72"/>
      <c r="M164" s="64">
        <v>1157277</v>
      </c>
      <c r="N164" s="64"/>
      <c r="O164" s="64">
        <f t="shared" si="44"/>
        <v>2605232</v>
      </c>
      <c r="P164" s="64"/>
      <c r="Q164" s="64">
        <f t="shared" si="45"/>
        <v>114336</v>
      </c>
      <c r="S164" s="65">
        <f t="shared" si="46"/>
        <v>3.28</v>
      </c>
      <c r="U164" s="66">
        <v>22.785754268122027</v>
      </c>
      <c r="V164" s="41">
        <f t="shared" si="47"/>
        <v>22.785754268122027</v>
      </c>
    </row>
    <row r="165" spans="1:22" x14ac:dyDescent="0.2">
      <c r="A165" s="61"/>
      <c r="C165" s="251" t="s">
        <v>691</v>
      </c>
      <c r="E165" s="62">
        <v>52778</v>
      </c>
      <c r="G165" s="46" t="s">
        <v>712</v>
      </c>
      <c r="H165" s="46" t="s">
        <v>636</v>
      </c>
      <c r="I165" s="47">
        <v>-8</v>
      </c>
      <c r="K165" s="63">
        <v>3315657.6</v>
      </c>
      <c r="L165" s="72"/>
      <c r="M165" s="64">
        <v>1664621</v>
      </c>
      <c r="N165" s="64"/>
      <c r="O165" s="64">
        <f t="shared" si="44"/>
        <v>1916289</v>
      </c>
      <c r="P165" s="64"/>
      <c r="Q165" s="64">
        <f t="shared" si="45"/>
        <v>84754</v>
      </c>
      <c r="S165" s="65">
        <f t="shared" si="46"/>
        <v>2.56</v>
      </c>
      <c r="U165" s="66">
        <v>22.61001250678434</v>
      </c>
      <c r="V165" s="41">
        <f t="shared" si="47"/>
        <v>22.61001250678434</v>
      </c>
    </row>
    <row r="166" spans="1:22" x14ac:dyDescent="0.2">
      <c r="A166" s="61"/>
      <c r="C166" s="251" t="s">
        <v>692</v>
      </c>
      <c r="E166" s="62">
        <v>51682</v>
      </c>
      <c r="G166" s="46" t="s">
        <v>712</v>
      </c>
      <c r="H166" s="46" t="s">
        <v>636</v>
      </c>
      <c r="I166" s="47">
        <v>-6</v>
      </c>
      <c r="K166" s="63">
        <v>3010557.55</v>
      </c>
      <c r="L166" s="72"/>
      <c r="M166" s="64">
        <v>1725296</v>
      </c>
      <c r="N166" s="64"/>
      <c r="O166" s="64">
        <f t="shared" si="44"/>
        <v>1465895</v>
      </c>
      <c r="P166" s="64"/>
      <c r="Q166" s="64">
        <f t="shared" si="45"/>
        <v>74068</v>
      </c>
      <c r="S166" s="65">
        <f t="shared" si="46"/>
        <v>2.46</v>
      </c>
      <c r="U166" s="66">
        <v>19.791205378841067</v>
      </c>
      <c r="V166" s="41">
        <f t="shared" si="47"/>
        <v>19.791205378841067</v>
      </c>
    </row>
    <row r="167" spans="1:22" x14ac:dyDescent="0.2">
      <c r="A167" s="61"/>
      <c r="C167" s="251" t="s">
        <v>693</v>
      </c>
      <c r="E167" s="62">
        <v>50951</v>
      </c>
      <c r="G167" s="46" t="s">
        <v>712</v>
      </c>
      <c r="H167" s="46" t="s">
        <v>636</v>
      </c>
      <c r="I167" s="47">
        <v>-6</v>
      </c>
      <c r="K167" s="63">
        <v>3322577</v>
      </c>
      <c r="L167" s="72"/>
      <c r="M167" s="64">
        <v>2150436</v>
      </c>
      <c r="N167" s="64"/>
      <c r="O167" s="64">
        <f t="shared" si="44"/>
        <v>1371496</v>
      </c>
      <c r="P167" s="64"/>
      <c r="Q167" s="64">
        <f t="shared" si="45"/>
        <v>77254</v>
      </c>
      <c r="S167" s="65">
        <f t="shared" si="46"/>
        <v>2.33</v>
      </c>
      <c r="U167" s="66">
        <v>17.753074274471224</v>
      </c>
      <c r="V167" s="41">
        <f t="shared" si="47"/>
        <v>17.753074274471224</v>
      </c>
    </row>
    <row r="168" spans="1:22" x14ac:dyDescent="0.2">
      <c r="A168" s="61"/>
      <c r="C168" s="251" t="s">
        <v>694</v>
      </c>
      <c r="E168" s="62">
        <v>50951</v>
      </c>
      <c r="G168" s="46" t="s">
        <v>712</v>
      </c>
      <c r="H168" s="46" t="s">
        <v>636</v>
      </c>
      <c r="I168" s="47">
        <v>-6</v>
      </c>
      <c r="K168" s="63">
        <v>3872959.03</v>
      </c>
      <c r="L168" s="72"/>
      <c r="M168" s="64">
        <v>2421604</v>
      </c>
      <c r="N168" s="64"/>
      <c r="O168" s="64">
        <f t="shared" si="44"/>
        <v>1683733</v>
      </c>
      <c r="P168" s="64"/>
      <c r="Q168" s="64">
        <f t="shared" si="45"/>
        <v>93751</v>
      </c>
      <c r="S168" s="65">
        <f t="shared" si="46"/>
        <v>2.42</v>
      </c>
      <c r="U168" s="66">
        <v>17.95962709731096</v>
      </c>
      <c r="V168" s="41">
        <f t="shared" si="47"/>
        <v>17.95962709731096</v>
      </c>
    </row>
    <row r="169" spans="1:22" x14ac:dyDescent="0.2">
      <c r="A169" s="61"/>
      <c r="C169" s="251" t="s">
        <v>695</v>
      </c>
      <c r="E169" s="62">
        <v>49490</v>
      </c>
      <c r="G169" s="46" t="s">
        <v>712</v>
      </c>
      <c r="H169" s="46" t="s">
        <v>636</v>
      </c>
      <c r="I169" s="47">
        <v>-6</v>
      </c>
      <c r="K169" s="63">
        <v>5069346.8499999996</v>
      </c>
      <c r="L169" s="72"/>
      <c r="M169" s="64">
        <v>4244200</v>
      </c>
      <c r="N169" s="64"/>
      <c r="O169" s="64">
        <f t="shared" si="44"/>
        <v>1129308</v>
      </c>
      <c r="P169" s="64"/>
      <c r="Q169" s="64">
        <f t="shared" si="45"/>
        <v>79754</v>
      </c>
      <c r="S169" s="65">
        <f t="shared" si="46"/>
        <v>1.57</v>
      </c>
      <c r="U169" s="66">
        <v>14.159891666875643</v>
      </c>
      <c r="V169" s="41">
        <f t="shared" si="47"/>
        <v>14.159891666875643</v>
      </c>
    </row>
    <row r="170" spans="1:22" x14ac:dyDescent="0.2">
      <c r="A170" s="61"/>
      <c r="C170" s="251" t="s">
        <v>696</v>
      </c>
      <c r="E170" s="62">
        <v>49125</v>
      </c>
      <c r="G170" s="46" t="s">
        <v>712</v>
      </c>
      <c r="H170" s="46" t="s">
        <v>636</v>
      </c>
      <c r="I170" s="47">
        <v>-6</v>
      </c>
      <c r="K170" s="63">
        <v>5572385.96</v>
      </c>
      <c r="L170" s="72"/>
      <c r="M170" s="64">
        <v>4199493</v>
      </c>
      <c r="N170" s="64"/>
      <c r="O170" s="64">
        <f t="shared" si="44"/>
        <v>1707236</v>
      </c>
      <c r="P170" s="64"/>
      <c r="Q170" s="64">
        <f t="shared" si="45"/>
        <v>129193</v>
      </c>
      <c r="S170" s="65">
        <f t="shared" si="46"/>
        <v>2.3199999999999998</v>
      </c>
      <c r="U170" s="66">
        <v>13.214616891008026</v>
      </c>
      <c r="V170" s="41">
        <f t="shared" si="47"/>
        <v>13.214616891008026</v>
      </c>
    </row>
    <row r="171" spans="1:22" x14ac:dyDescent="0.2">
      <c r="A171" s="61"/>
      <c r="C171" s="251" t="s">
        <v>697</v>
      </c>
      <c r="E171" s="62">
        <v>49490</v>
      </c>
      <c r="G171" s="46" t="s">
        <v>712</v>
      </c>
      <c r="H171" s="46" t="s">
        <v>636</v>
      </c>
      <c r="I171" s="47">
        <v>-6</v>
      </c>
      <c r="K171" s="63">
        <v>4990266.62</v>
      </c>
      <c r="L171" s="72"/>
      <c r="M171" s="64">
        <v>3527188</v>
      </c>
      <c r="N171" s="64"/>
      <c r="O171" s="64">
        <f t="shared" si="44"/>
        <v>1762495</v>
      </c>
      <c r="P171" s="64"/>
      <c r="Q171" s="64">
        <f t="shared" si="45"/>
        <v>124401</v>
      </c>
      <c r="S171" s="65">
        <f t="shared" si="46"/>
        <v>2.4900000000000002</v>
      </c>
      <c r="U171" s="66">
        <v>14.16785234845379</v>
      </c>
      <c r="V171" s="41">
        <f t="shared" si="47"/>
        <v>14.16785234845379</v>
      </c>
    </row>
    <row r="172" spans="1:22" x14ac:dyDescent="0.2">
      <c r="A172" s="61"/>
      <c r="C172" s="251" t="s">
        <v>698</v>
      </c>
      <c r="E172" s="62">
        <v>49856</v>
      </c>
      <c r="G172" s="46" t="s">
        <v>712</v>
      </c>
      <c r="H172" s="46" t="s">
        <v>636</v>
      </c>
      <c r="I172" s="47">
        <v>-6</v>
      </c>
      <c r="K172" s="63">
        <v>5729889.9900000002</v>
      </c>
      <c r="L172" s="72"/>
      <c r="M172" s="64">
        <v>3904497</v>
      </c>
      <c r="N172" s="64"/>
      <c r="O172" s="64">
        <f t="shared" si="44"/>
        <v>2169186</v>
      </c>
      <c r="P172" s="64"/>
      <c r="Q172" s="64">
        <f t="shared" si="45"/>
        <v>141779</v>
      </c>
      <c r="S172" s="65">
        <f t="shared" si="46"/>
        <v>2.4700000000000002</v>
      </c>
      <c r="U172" s="66">
        <v>15.299769359355052</v>
      </c>
      <c r="V172" s="41">
        <f t="shared" si="47"/>
        <v>15.299769359355052</v>
      </c>
    </row>
    <row r="173" spans="1:22" x14ac:dyDescent="0.2">
      <c r="A173" s="61"/>
      <c r="C173" s="251" t="s">
        <v>699</v>
      </c>
      <c r="E173" s="62">
        <v>45838</v>
      </c>
      <c r="G173" s="46" t="s">
        <v>712</v>
      </c>
      <c r="H173" s="46" t="s">
        <v>636</v>
      </c>
      <c r="I173" s="47">
        <v>-12</v>
      </c>
      <c r="K173" s="63">
        <v>2682135.6800000002</v>
      </c>
      <c r="L173" s="72"/>
      <c r="M173" s="64">
        <v>2850466</v>
      </c>
      <c r="N173" s="64"/>
      <c r="O173" s="64">
        <f t="shared" si="44"/>
        <v>153526</v>
      </c>
      <c r="P173" s="64"/>
      <c r="Q173" s="64">
        <f t="shared" si="45"/>
        <v>32255</v>
      </c>
      <c r="S173" s="65">
        <f t="shared" si="46"/>
        <v>1.2</v>
      </c>
      <c r="U173" s="66">
        <v>4.7597581770268178</v>
      </c>
      <c r="V173" s="41">
        <f t="shared" si="47"/>
        <v>4.7597581770268178</v>
      </c>
    </row>
    <row r="174" spans="1:22" x14ac:dyDescent="0.2">
      <c r="A174" s="61"/>
      <c r="C174" s="251" t="s">
        <v>700</v>
      </c>
      <c r="E174" s="62">
        <v>51682</v>
      </c>
      <c r="G174" s="46" t="s">
        <v>712</v>
      </c>
      <c r="H174" s="46" t="s">
        <v>636</v>
      </c>
      <c r="I174" s="47">
        <v>-6</v>
      </c>
      <c r="K174" s="63">
        <v>5326518.41</v>
      </c>
      <c r="L174" s="72"/>
      <c r="M174" s="64">
        <v>2805560</v>
      </c>
      <c r="N174" s="64"/>
      <c r="O174" s="64">
        <f t="shared" si="44"/>
        <v>2840550</v>
      </c>
      <c r="P174" s="64"/>
      <c r="Q174" s="64">
        <f t="shared" si="45"/>
        <v>143870</v>
      </c>
      <c r="S174" s="65">
        <f t="shared" si="46"/>
        <v>2.7</v>
      </c>
      <c r="U174" s="66">
        <v>19.743865990129979</v>
      </c>
      <c r="V174" s="41">
        <f t="shared" si="47"/>
        <v>19.743865990129979</v>
      </c>
    </row>
    <row r="175" spans="1:22" x14ac:dyDescent="0.2">
      <c r="A175" s="61"/>
      <c r="K175" s="63"/>
      <c r="M175" s="73"/>
      <c r="O175" s="73"/>
      <c r="Q175" s="73"/>
      <c r="S175" s="65"/>
      <c r="U175" s="66"/>
    </row>
    <row r="176" spans="1:22" x14ac:dyDescent="0.2">
      <c r="A176" s="61"/>
      <c r="C176" s="74" t="s">
        <v>713</v>
      </c>
      <c r="K176" s="63">
        <f>+SUBTOTAL(9,K159:K175)</f>
        <v>123186787.78999999</v>
      </c>
      <c r="M176" s="49">
        <f>+SUBTOTAL(9,M159:M175)</f>
        <v>49279071</v>
      </c>
      <c r="O176" s="49">
        <f>+SUBTOTAL(9,O159:O175)</f>
        <v>84387749</v>
      </c>
      <c r="Q176" s="49">
        <f>+SUBTOTAL(9,Q159:Q175)</f>
        <v>3195975</v>
      </c>
      <c r="S176" s="65">
        <f>Q176/K176*100</f>
        <v>2.5944137819782016</v>
      </c>
      <c r="U176" s="66">
        <f>ROUND(O176/Q176,1)</f>
        <v>26.4</v>
      </c>
    </row>
    <row r="177" spans="1:22" x14ac:dyDescent="0.2">
      <c r="A177" s="61"/>
      <c r="K177" s="63"/>
      <c r="O177" s="49">
        <f>-96262189+O176</f>
        <v>-11874440</v>
      </c>
      <c r="Q177" s="49">
        <f>-3839952+Q176</f>
        <v>-643977</v>
      </c>
      <c r="S177" s="65"/>
      <c r="U177" s="66"/>
    </row>
    <row r="178" spans="1:22" x14ac:dyDescent="0.2">
      <c r="A178" s="61">
        <v>345</v>
      </c>
      <c r="C178" s="41" t="s">
        <v>714</v>
      </c>
      <c r="K178" s="63"/>
      <c r="S178" s="65"/>
      <c r="U178" s="66"/>
    </row>
    <row r="179" spans="1:22" x14ac:dyDescent="0.2">
      <c r="A179" s="61"/>
      <c r="C179" s="251" t="s">
        <v>684</v>
      </c>
      <c r="E179" s="62">
        <v>56795</v>
      </c>
      <c r="G179" s="46" t="s">
        <v>715</v>
      </c>
      <c r="H179" s="46" t="s">
        <v>636</v>
      </c>
      <c r="I179" s="47">
        <v>-10</v>
      </c>
      <c r="K179" s="63">
        <v>24588243.870000001</v>
      </c>
      <c r="L179" s="72"/>
      <c r="M179" s="64">
        <v>3431542</v>
      </c>
      <c r="N179" s="64"/>
      <c r="O179" s="64">
        <f t="shared" ref="O179:O194" si="48">ROUND((K179*(-I179/100)+K179)-M179,0)</f>
        <v>23615526</v>
      </c>
      <c r="P179" s="64"/>
      <c r="Q179" s="64">
        <f t="shared" ref="Q179:Q194" si="49">ROUND(O179/U179,0)</f>
        <v>706484</v>
      </c>
      <c r="S179" s="65">
        <f t="shared" ref="S179:S194" si="50">ROUND(Q179/K179*100,2)</f>
        <v>2.87</v>
      </c>
      <c r="U179" s="66">
        <v>33.426837692007176</v>
      </c>
      <c r="V179" s="41">
        <f t="shared" ref="V179:V194" si="51">+O179/Q179</f>
        <v>33.426837692007176</v>
      </c>
    </row>
    <row r="180" spans="1:22" x14ac:dyDescent="0.2">
      <c r="A180" s="61"/>
      <c r="C180" s="251" t="s">
        <v>686</v>
      </c>
      <c r="E180" s="62">
        <v>52047</v>
      </c>
      <c r="G180" s="46" t="s">
        <v>715</v>
      </c>
      <c r="H180" s="46" t="s">
        <v>636</v>
      </c>
      <c r="I180" s="47">
        <v>-8</v>
      </c>
      <c r="K180" s="63">
        <v>1895409.75</v>
      </c>
      <c r="L180" s="72"/>
      <c r="M180" s="64">
        <v>1043887</v>
      </c>
      <c r="N180" s="64"/>
      <c r="O180" s="64">
        <f t="shared" si="48"/>
        <v>1003156</v>
      </c>
      <c r="P180" s="64"/>
      <c r="Q180" s="64">
        <f t="shared" si="49"/>
        <v>47767</v>
      </c>
      <c r="S180" s="65">
        <f t="shared" si="50"/>
        <v>2.52</v>
      </c>
      <c r="U180" s="66">
        <v>21.001025812799632</v>
      </c>
      <c r="V180" s="41">
        <f t="shared" si="51"/>
        <v>21.001025812799632</v>
      </c>
    </row>
    <row r="181" spans="1:22" x14ac:dyDescent="0.2">
      <c r="A181" s="61"/>
      <c r="C181" s="251" t="s">
        <v>687</v>
      </c>
      <c r="E181" s="62">
        <v>52047</v>
      </c>
      <c r="G181" s="46" t="s">
        <v>715</v>
      </c>
      <c r="H181" s="46" t="s">
        <v>636</v>
      </c>
      <c r="I181" s="47">
        <v>-8</v>
      </c>
      <c r="K181" s="63">
        <v>4576825.3600000003</v>
      </c>
      <c r="L181" s="72"/>
      <c r="M181" s="64">
        <v>2504538</v>
      </c>
      <c r="N181" s="64"/>
      <c r="O181" s="64">
        <f t="shared" si="48"/>
        <v>2438433</v>
      </c>
      <c r="P181" s="64"/>
      <c r="Q181" s="64">
        <f t="shared" si="49"/>
        <v>116793</v>
      </c>
      <c r="S181" s="65">
        <f t="shared" si="50"/>
        <v>2.5499999999999998</v>
      </c>
      <c r="U181" s="66">
        <v>20.878246127764506</v>
      </c>
      <c r="V181" s="41">
        <f t="shared" si="51"/>
        <v>20.878246127764506</v>
      </c>
    </row>
    <row r="182" spans="1:22" x14ac:dyDescent="0.2">
      <c r="A182" s="61"/>
      <c r="C182" s="251" t="s">
        <v>688</v>
      </c>
      <c r="E182" s="62">
        <v>52778</v>
      </c>
      <c r="G182" s="46" t="s">
        <v>715</v>
      </c>
      <c r="H182" s="46" t="s">
        <v>636</v>
      </c>
      <c r="I182" s="47">
        <v>-8</v>
      </c>
      <c r="K182" s="63">
        <v>3691212.54</v>
      </c>
      <c r="L182" s="72"/>
      <c r="M182" s="64">
        <v>1874865</v>
      </c>
      <c r="N182" s="64"/>
      <c r="O182" s="64">
        <f t="shared" si="48"/>
        <v>2111645</v>
      </c>
      <c r="P182" s="64"/>
      <c r="Q182" s="64">
        <f t="shared" si="49"/>
        <v>92339</v>
      </c>
      <c r="S182" s="65">
        <f t="shared" si="50"/>
        <v>2.5</v>
      </c>
      <c r="U182" s="66">
        <v>22.868397968355733</v>
      </c>
      <c r="V182" s="41">
        <f t="shared" si="51"/>
        <v>22.868397968355733</v>
      </c>
    </row>
    <row r="183" spans="1:22" x14ac:dyDescent="0.2">
      <c r="A183" s="61"/>
      <c r="C183" s="251" t="s">
        <v>689</v>
      </c>
      <c r="E183" s="62">
        <v>52778</v>
      </c>
      <c r="G183" s="46" t="s">
        <v>715</v>
      </c>
      <c r="H183" s="46" t="s">
        <v>636</v>
      </c>
      <c r="I183" s="47">
        <v>-8</v>
      </c>
      <c r="K183" s="63">
        <v>3322731.71</v>
      </c>
      <c r="L183" s="72"/>
      <c r="M183" s="64">
        <v>1784103</v>
      </c>
      <c r="N183" s="64"/>
      <c r="O183" s="64">
        <f t="shared" si="48"/>
        <v>1804447</v>
      </c>
      <c r="P183" s="64"/>
      <c r="Q183" s="64">
        <f t="shared" si="49"/>
        <v>79280</v>
      </c>
      <c r="S183" s="65">
        <f t="shared" si="50"/>
        <v>2.39</v>
      </c>
      <c r="U183" s="66">
        <v>22.760431382441979</v>
      </c>
      <c r="V183" s="41">
        <f t="shared" si="51"/>
        <v>22.760431382441979</v>
      </c>
    </row>
    <row r="184" spans="1:22" x14ac:dyDescent="0.2">
      <c r="A184" s="61"/>
      <c r="C184" s="251" t="s">
        <v>690</v>
      </c>
      <c r="E184" s="62">
        <v>52778</v>
      </c>
      <c r="G184" s="46" t="s">
        <v>715</v>
      </c>
      <c r="H184" s="46" t="s">
        <v>636</v>
      </c>
      <c r="I184" s="47">
        <v>-8</v>
      </c>
      <c r="K184" s="63">
        <v>3246960.53</v>
      </c>
      <c r="L184" s="72"/>
      <c r="M184" s="64">
        <v>1817473</v>
      </c>
      <c r="N184" s="64"/>
      <c r="O184" s="64">
        <f t="shared" si="48"/>
        <v>1689244</v>
      </c>
      <c r="P184" s="64"/>
      <c r="Q184" s="64">
        <f t="shared" si="49"/>
        <v>74395</v>
      </c>
      <c r="S184" s="65">
        <f t="shared" si="50"/>
        <v>2.29</v>
      </c>
      <c r="U184" s="66">
        <v>22.706418442099604</v>
      </c>
      <c r="V184" s="41">
        <f t="shared" si="51"/>
        <v>22.706418442099604</v>
      </c>
    </row>
    <row r="185" spans="1:22" x14ac:dyDescent="0.2">
      <c r="A185" s="61"/>
      <c r="C185" s="251" t="s">
        <v>691</v>
      </c>
      <c r="E185" s="62">
        <v>52778</v>
      </c>
      <c r="G185" s="46" t="s">
        <v>715</v>
      </c>
      <c r="H185" s="46" t="s">
        <v>636</v>
      </c>
      <c r="I185" s="47">
        <v>-8</v>
      </c>
      <c r="K185" s="63">
        <v>10726602.869999999</v>
      </c>
      <c r="L185" s="72"/>
      <c r="M185" s="64">
        <v>4196556</v>
      </c>
      <c r="N185" s="64"/>
      <c r="O185" s="64">
        <f t="shared" si="48"/>
        <v>7388175</v>
      </c>
      <c r="P185" s="64"/>
      <c r="Q185" s="64">
        <f t="shared" si="49"/>
        <v>319986</v>
      </c>
      <c r="S185" s="65">
        <f t="shared" si="50"/>
        <v>2.98</v>
      </c>
      <c r="U185" s="66">
        <v>23.089057021244681</v>
      </c>
      <c r="V185" s="41">
        <f t="shared" si="51"/>
        <v>23.089057021244681</v>
      </c>
    </row>
    <row r="186" spans="1:22" x14ac:dyDescent="0.2">
      <c r="A186" s="61"/>
      <c r="C186" s="251" t="s">
        <v>692</v>
      </c>
      <c r="E186" s="62">
        <v>51682</v>
      </c>
      <c r="G186" s="46" t="s">
        <v>715</v>
      </c>
      <c r="H186" s="46" t="s">
        <v>636</v>
      </c>
      <c r="I186" s="47">
        <v>-6</v>
      </c>
      <c r="K186" s="63">
        <v>2310232.75</v>
      </c>
      <c r="L186" s="72"/>
      <c r="M186" s="64">
        <v>1431833</v>
      </c>
      <c r="N186" s="64"/>
      <c r="O186" s="64">
        <f t="shared" si="48"/>
        <v>1017014</v>
      </c>
      <c r="P186" s="64"/>
      <c r="Q186" s="64">
        <f t="shared" si="49"/>
        <v>51184</v>
      </c>
      <c r="S186" s="65">
        <f t="shared" si="50"/>
        <v>2.2200000000000002</v>
      </c>
      <c r="U186" s="66">
        <v>19.869763988746485</v>
      </c>
      <c r="V186" s="41">
        <f t="shared" si="51"/>
        <v>19.869763988746485</v>
      </c>
    </row>
    <row r="187" spans="1:22" x14ac:dyDescent="0.2">
      <c r="A187" s="61"/>
      <c r="C187" s="251" t="s">
        <v>693</v>
      </c>
      <c r="E187" s="62">
        <v>50951</v>
      </c>
      <c r="G187" s="46" t="s">
        <v>715</v>
      </c>
      <c r="H187" s="46" t="s">
        <v>636</v>
      </c>
      <c r="I187" s="47">
        <v>-6</v>
      </c>
      <c r="K187" s="63">
        <v>2218578.52</v>
      </c>
      <c r="L187" s="72"/>
      <c r="M187" s="64">
        <v>1388628</v>
      </c>
      <c r="N187" s="64"/>
      <c r="O187" s="64">
        <f t="shared" si="48"/>
        <v>963065</v>
      </c>
      <c r="P187" s="64"/>
      <c r="Q187" s="64">
        <f t="shared" si="49"/>
        <v>53006</v>
      </c>
      <c r="S187" s="65">
        <f t="shared" si="50"/>
        <v>2.39</v>
      </c>
      <c r="U187" s="66">
        <v>18.168980870090177</v>
      </c>
      <c r="V187" s="41">
        <f t="shared" si="51"/>
        <v>18.168980870090177</v>
      </c>
    </row>
    <row r="188" spans="1:22" x14ac:dyDescent="0.2">
      <c r="A188" s="61"/>
      <c r="C188" s="251" t="s">
        <v>694</v>
      </c>
      <c r="E188" s="62">
        <v>50951</v>
      </c>
      <c r="G188" s="46" t="s">
        <v>715</v>
      </c>
      <c r="H188" s="46" t="s">
        <v>636</v>
      </c>
      <c r="I188" s="47">
        <v>-6</v>
      </c>
      <c r="K188" s="63">
        <v>2261318.5299999998</v>
      </c>
      <c r="L188" s="72"/>
      <c r="M188" s="64">
        <v>1361194</v>
      </c>
      <c r="N188" s="64"/>
      <c r="O188" s="64">
        <f t="shared" si="48"/>
        <v>1035804</v>
      </c>
      <c r="P188" s="64"/>
      <c r="Q188" s="64">
        <f t="shared" si="49"/>
        <v>56862</v>
      </c>
      <c r="S188" s="65">
        <f t="shared" si="50"/>
        <v>2.5099999999999998</v>
      </c>
      <c r="U188" s="66">
        <v>18.216102142028067</v>
      </c>
      <c r="V188" s="41">
        <f t="shared" si="51"/>
        <v>18.216102142028067</v>
      </c>
    </row>
    <row r="189" spans="1:22" x14ac:dyDescent="0.2">
      <c r="A189" s="61"/>
      <c r="C189" s="251" t="s">
        <v>695</v>
      </c>
      <c r="E189" s="62">
        <v>49490</v>
      </c>
      <c r="G189" s="46" t="s">
        <v>715</v>
      </c>
      <c r="H189" s="46" t="s">
        <v>636</v>
      </c>
      <c r="I189" s="47">
        <v>-6</v>
      </c>
      <c r="K189" s="63">
        <v>3343018.44</v>
      </c>
      <c r="L189" s="72"/>
      <c r="M189" s="64">
        <v>2536476</v>
      </c>
      <c r="N189" s="64"/>
      <c r="O189" s="64">
        <f t="shared" si="48"/>
        <v>1007124</v>
      </c>
      <c r="P189" s="64"/>
      <c r="Q189" s="64">
        <f t="shared" si="49"/>
        <v>69657</v>
      </c>
      <c r="S189" s="65">
        <f t="shared" si="50"/>
        <v>2.08</v>
      </c>
      <c r="U189" s="66">
        <v>14.458331538825961</v>
      </c>
      <c r="V189" s="41">
        <f t="shared" si="51"/>
        <v>14.458331538825961</v>
      </c>
    </row>
    <row r="190" spans="1:22" x14ac:dyDescent="0.2">
      <c r="A190" s="61"/>
      <c r="C190" s="251" t="s">
        <v>696</v>
      </c>
      <c r="E190" s="62">
        <v>49125</v>
      </c>
      <c r="G190" s="46" t="s">
        <v>715</v>
      </c>
      <c r="H190" s="46" t="s">
        <v>636</v>
      </c>
      <c r="I190" s="47">
        <v>-6</v>
      </c>
      <c r="K190" s="63">
        <v>4722165.1500000004</v>
      </c>
      <c r="L190" s="72"/>
      <c r="M190" s="64">
        <v>3225387</v>
      </c>
      <c r="N190" s="64"/>
      <c r="O190" s="64">
        <f t="shared" si="48"/>
        <v>1780108</v>
      </c>
      <c r="P190" s="64"/>
      <c r="Q190" s="64">
        <f t="shared" si="49"/>
        <v>132248</v>
      </c>
      <c r="S190" s="65">
        <f t="shared" si="50"/>
        <v>2.8</v>
      </c>
      <c r="U190" s="66">
        <v>13.460377472627185</v>
      </c>
      <c r="V190" s="41">
        <f t="shared" si="51"/>
        <v>13.460377472627185</v>
      </c>
    </row>
    <row r="191" spans="1:22" x14ac:dyDescent="0.2">
      <c r="A191" s="61"/>
      <c r="C191" s="251" t="s">
        <v>697</v>
      </c>
      <c r="E191" s="62">
        <v>49490</v>
      </c>
      <c r="G191" s="46" t="s">
        <v>715</v>
      </c>
      <c r="H191" s="46" t="s">
        <v>636</v>
      </c>
      <c r="I191" s="47">
        <v>-6</v>
      </c>
      <c r="K191" s="63">
        <v>3245891.87</v>
      </c>
      <c r="L191" s="72"/>
      <c r="M191" s="64">
        <v>2172924</v>
      </c>
      <c r="N191" s="64"/>
      <c r="O191" s="64">
        <f t="shared" si="48"/>
        <v>1267721</v>
      </c>
      <c r="P191" s="64"/>
      <c r="Q191" s="64">
        <f t="shared" si="49"/>
        <v>88289</v>
      </c>
      <c r="R191" s="64"/>
      <c r="S191" s="65">
        <f t="shared" si="50"/>
        <v>2.72</v>
      </c>
      <c r="U191" s="66">
        <v>14.358764965057935</v>
      </c>
      <c r="V191" s="41">
        <f t="shared" si="51"/>
        <v>14.358764965057935</v>
      </c>
    </row>
    <row r="192" spans="1:22" x14ac:dyDescent="0.2">
      <c r="A192" s="61"/>
      <c r="C192" s="251" t="s">
        <v>698</v>
      </c>
      <c r="E192" s="62">
        <v>49856</v>
      </c>
      <c r="G192" s="46" t="s">
        <v>715</v>
      </c>
      <c r="H192" s="46" t="s">
        <v>636</v>
      </c>
      <c r="I192" s="47">
        <v>-6</v>
      </c>
      <c r="K192" s="63">
        <v>2454258.42</v>
      </c>
      <c r="L192" s="72"/>
      <c r="M192" s="64">
        <v>1903041</v>
      </c>
      <c r="N192" s="64"/>
      <c r="O192" s="64">
        <f t="shared" si="48"/>
        <v>698473</v>
      </c>
      <c r="P192" s="64"/>
      <c r="Q192" s="64">
        <f t="shared" si="49"/>
        <v>45050</v>
      </c>
      <c r="S192" s="65">
        <f t="shared" si="50"/>
        <v>1.84</v>
      </c>
      <c r="U192" s="66">
        <v>15.50439511653718</v>
      </c>
      <c r="V192" s="41">
        <f t="shared" si="51"/>
        <v>15.50439511653718</v>
      </c>
    </row>
    <row r="193" spans="1:22" x14ac:dyDescent="0.2">
      <c r="A193" s="61"/>
      <c r="C193" s="251" t="s">
        <v>699</v>
      </c>
      <c r="E193" s="62">
        <v>45838</v>
      </c>
      <c r="G193" s="46" t="s">
        <v>715</v>
      </c>
      <c r="H193" s="46" t="s">
        <v>636</v>
      </c>
      <c r="I193" s="47">
        <v>-12</v>
      </c>
      <c r="K193" s="63">
        <v>816263.41</v>
      </c>
      <c r="L193" s="72"/>
      <c r="M193" s="64">
        <v>742060</v>
      </c>
      <c r="N193" s="64"/>
      <c r="O193" s="64">
        <f t="shared" si="48"/>
        <v>172155</v>
      </c>
      <c r="P193" s="64"/>
      <c r="Q193" s="64">
        <f t="shared" si="49"/>
        <v>34501</v>
      </c>
      <c r="S193" s="65">
        <f t="shared" si="50"/>
        <v>4.2300000000000004</v>
      </c>
      <c r="U193" s="66">
        <v>4.9898553665111161</v>
      </c>
      <c r="V193" s="41">
        <f t="shared" si="51"/>
        <v>4.9898553665111161</v>
      </c>
    </row>
    <row r="194" spans="1:22" x14ac:dyDescent="0.2">
      <c r="A194" s="61"/>
      <c r="C194" s="251" t="s">
        <v>700</v>
      </c>
      <c r="E194" s="62">
        <v>51682</v>
      </c>
      <c r="G194" s="46" t="s">
        <v>715</v>
      </c>
      <c r="H194" s="46" t="s">
        <v>636</v>
      </c>
      <c r="I194" s="47">
        <v>-6</v>
      </c>
      <c r="K194" s="63">
        <v>2499650.62</v>
      </c>
      <c r="L194" s="72"/>
      <c r="M194" s="64">
        <v>1577802</v>
      </c>
      <c r="N194" s="64"/>
      <c r="O194" s="64">
        <f t="shared" si="48"/>
        <v>1071828</v>
      </c>
      <c r="P194" s="64"/>
      <c r="Q194" s="64">
        <f t="shared" si="49"/>
        <v>53881</v>
      </c>
      <c r="S194" s="65">
        <f t="shared" si="50"/>
        <v>2.16</v>
      </c>
      <c r="U194" s="66">
        <v>19.89250385107923</v>
      </c>
      <c r="V194" s="41">
        <f t="shared" si="51"/>
        <v>19.89250385107923</v>
      </c>
    </row>
    <row r="195" spans="1:22" x14ac:dyDescent="0.2">
      <c r="A195" s="61"/>
      <c r="K195" s="63"/>
      <c r="M195" s="73"/>
      <c r="O195" s="73"/>
      <c r="Q195" s="73"/>
      <c r="S195" s="65"/>
      <c r="U195" s="66"/>
    </row>
    <row r="196" spans="1:22" x14ac:dyDescent="0.2">
      <c r="A196" s="61"/>
      <c r="C196" s="74" t="s">
        <v>717</v>
      </c>
      <c r="K196" s="63">
        <f>+SUBTOTAL(9,K179:K195)</f>
        <v>75919364.340000004</v>
      </c>
      <c r="M196" s="49">
        <f>+SUBTOTAL(9,M179:M195)</f>
        <v>32992309</v>
      </c>
      <c r="O196" s="49">
        <f>+SUBTOTAL(9,O179:O195)</f>
        <v>49063918</v>
      </c>
      <c r="Q196" s="49">
        <f>+SUBTOTAL(9,Q179:Q195)</f>
        <v>2021722</v>
      </c>
      <c r="S196" s="65">
        <f>Q196/K196*100</f>
        <v>2.6629859424874103</v>
      </c>
      <c r="U196" s="66">
        <f>ROUND(O196/Q196,1)</f>
        <v>24.3</v>
      </c>
    </row>
    <row r="197" spans="1:22" x14ac:dyDescent="0.2">
      <c r="A197" s="61"/>
      <c r="K197" s="63"/>
      <c r="O197" s="49">
        <f>-49922105+O196</f>
        <v>-858187</v>
      </c>
      <c r="Q197" s="49">
        <f>-2057694+Q196</f>
        <v>-35972</v>
      </c>
      <c r="S197" s="65"/>
      <c r="U197" s="66"/>
    </row>
    <row r="198" spans="1:22" x14ac:dyDescent="0.2">
      <c r="A198" s="61">
        <v>346</v>
      </c>
      <c r="C198" s="41" t="s">
        <v>718</v>
      </c>
      <c r="K198" s="63"/>
      <c r="S198" s="65"/>
      <c r="U198" s="66"/>
    </row>
    <row r="199" spans="1:22" x14ac:dyDescent="0.2">
      <c r="A199" s="61"/>
      <c r="C199" s="251" t="s">
        <v>684</v>
      </c>
      <c r="E199" s="62">
        <v>56795</v>
      </c>
      <c r="G199" s="46" t="s">
        <v>716</v>
      </c>
      <c r="H199" s="46" t="s">
        <v>636</v>
      </c>
      <c r="I199" s="47">
        <v>-10</v>
      </c>
      <c r="K199" s="63">
        <v>3249199.52</v>
      </c>
      <c r="L199" s="72"/>
      <c r="M199" s="64">
        <v>383685</v>
      </c>
      <c r="N199" s="64"/>
      <c r="O199" s="64">
        <f t="shared" ref="O199:O213" si="52">ROUND((K199*(-I199/100)+K199)-M199,0)</f>
        <v>3190434</v>
      </c>
      <c r="P199" s="64"/>
      <c r="Q199" s="64">
        <f t="shared" ref="Q199:Q213" si="53">ROUND(O199/U199,0)</f>
        <v>101529</v>
      </c>
      <c r="S199" s="65">
        <f t="shared" ref="S199:S213" si="54">ROUND(Q199/K199*100,2)</f>
        <v>3.12</v>
      </c>
      <c r="U199" s="66">
        <v>31.423869042342581</v>
      </c>
      <c r="V199" s="41">
        <f t="shared" ref="V199:V213" si="55">+O199/Q199</f>
        <v>31.423869042342581</v>
      </c>
    </row>
    <row r="200" spans="1:22" x14ac:dyDescent="0.2">
      <c r="A200" s="61"/>
      <c r="C200" s="251" t="s">
        <v>686</v>
      </c>
      <c r="E200" s="62">
        <v>52047</v>
      </c>
      <c r="G200" s="46" t="s">
        <v>716</v>
      </c>
      <c r="H200" s="46" t="s">
        <v>636</v>
      </c>
      <c r="I200" s="47">
        <v>-8</v>
      </c>
      <c r="K200" s="63">
        <v>28963.63</v>
      </c>
      <c r="L200" s="72"/>
      <c r="M200" s="64">
        <v>18102</v>
      </c>
      <c r="N200" s="64"/>
      <c r="O200" s="64">
        <f t="shared" si="52"/>
        <v>13179</v>
      </c>
      <c r="P200" s="64"/>
      <c r="Q200" s="64">
        <f t="shared" si="53"/>
        <v>653</v>
      </c>
      <c r="S200" s="65">
        <f t="shared" si="54"/>
        <v>2.25</v>
      </c>
      <c r="U200" s="66">
        <v>20.182235834609493</v>
      </c>
      <c r="V200" s="41">
        <f t="shared" si="55"/>
        <v>20.182235834609493</v>
      </c>
    </row>
    <row r="201" spans="1:22" x14ac:dyDescent="0.2">
      <c r="A201" s="61"/>
      <c r="C201" s="251" t="s">
        <v>688</v>
      </c>
      <c r="E201" s="62">
        <v>52778</v>
      </c>
      <c r="G201" s="46" t="s">
        <v>716</v>
      </c>
      <c r="H201" s="46" t="s">
        <v>636</v>
      </c>
      <c r="I201" s="47">
        <v>-8</v>
      </c>
      <c r="K201" s="63">
        <v>8888.93</v>
      </c>
      <c r="L201" s="72"/>
      <c r="M201" s="64">
        <v>5214</v>
      </c>
      <c r="N201" s="64"/>
      <c r="O201" s="64">
        <f t="shared" si="52"/>
        <v>4386</v>
      </c>
      <c r="P201" s="64"/>
      <c r="Q201" s="64">
        <f t="shared" si="53"/>
        <v>206</v>
      </c>
      <c r="S201" s="65">
        <f t="shared" si="54"/>
        <v>2.3199999999999998</v>
      </c>
      <c r="U201" s="66">
        <v>21.291262135922331</v>
      </c>
      <c r="V201" s="41">
        <f t="shared" si="55"/>
        <v>21.291262135922331</v>
      </c>
    </row>
    <row r="202" spans="1:22" x14ac:dyDescent="0.2">
      <c r="A202" s="61"/>
      <c r="C202" s="251" t="s">
        <v>689</v>
      </c>
      <c r="E202" s="62">
        <v>52778</v>
      </c>
      <c r="G202" s="46" t="s">
        <v>716</v>
      </c>
      <c r="H202" s="46" t="s">
        <v>636</v>
      </c>
      <c r="I202" s="47">
        <v>-8</v>
      </c>
      <c r="K202" s="63">
        <v>8861.01</v>
      </c>
      <c r="L202" s="72"/>
      <c r="M202" s="64">
        <v>5197</v>
      </c>
      <c r="N202" s="64"/>
      <c r="O202" s="64">
        <f t="shared" si="52"/>
        <v>4373</v>
      </c>
      <c r="P202" s="64"/>
      <c r="Q202" s="64">
        <f t="shared" si="53"/>
        <v>206</v>
      </c>
      <c r="S202" s="65">
        <f t="shared" si="54"/>
        <v>2.3199999999999998</v>
      </c>
      <c r="U202" s="66">
        <v>21.228155339805824</v>
      </c>
      <c r="V202" s="41">
        <f t="shared" si="55"/>
        <v>21.228155339805824</v>
      </c>
    </row>
    <row r="203" spans="1:22" x14ac:dyDescent="0.2">
      <c r="A203" s="61"/>
      <c r="C203" s="251" t="s">
        <v>690</v>
      </c>
      <c r="E203" s="62">
        <v>52778</v>
      </c>
      <c r="G203" s="46" t="s">
        <v>716</v>
      </c>
      <c r="H203" s="46" t="s">
        <v>636</v>
      </c>
      <c r="I203" s="47">
        <v>-8</v>
      </c>
      <c r="K203" s="63">
        <v>9113.52</v>
      </c>
      <c r="L203" s="72"/>
      <c r="M203" s="64">
        <v>5329</v>
      </c>
      <c r="N203" s="64"/>
      <c r="O203" s="64">
        <f t="shared" si="52"/>
        <v>4514</v>
      </c>
      <c r="P203" s="64"/>
      <c r="Q203" s="64">
        <f t="shared" si="53"/>
        <v>212</v>
      </c>
      <c r="S203" s="65">
        <f t="shared" si="54"/>
        <v>2.33</v>
      </c>
      <c r="U203" s="66">
        <v>21.29245283018868</v>
      </c>
      <c r="V203" s="41">
        <f t="shared" si="55"/>
        <v>21.29245283018868</v>
      </c>
    </row>
    <row r="204" spans="1:22" x14ac:dyDescent="0.2">
      <c r="A204" s="61"/>
      <c r="C204" s="251" t="s">
        <v>691</v>
      </c>
      <c r="E204" s="62">
        <v>52778</v>
      </c>
      <c r="G204" s="46" t="s">
        <v>716</v>
      </c>
      <c r="H204" s="46" t="s">
        <v>636</v>
      </c>
      <c r="I204" s="47">
        <v>-8</v>
      </c>
      <c r="K204" s="63">
        <v>41868.51</v>
      </c>
      <c r="L204" s="72"/>
      <c r="M204" s="64">
        <v>19887</v>
      </c>
      <c r="N204" s="64"/>
      <c r="O204" s="64">
        <f t="shared" si="52"/>
        <v>25331</v>
      </c>
      <c r="P204" s="64"/>
      <c r="Q204" s="64">
        <f t="shared" si="53"/>
        <v>1146</v>
      </c>
      <c r="S204" s="65">
        <f t="shared" si="54"/>
        <v>2.74</v>
      </c>
      <c r="U204" s="66">
        <v>22.103839441535776</v>
      </c>
      <c r="V204" s="41">
        <f t="shared" si="55"/>
        <v>22.103839441535776</v>
      </c>
    </row>
    <row r="205" spans="1:22" x14ac:dyDescent="0.2">
      <c r="A205" s="61"/>
      <c r="C205" s="251" t="s">
        <v>692</v>
      </c>
      <c r="E205" s="62">
        <v>51682</v>
      </c>
      <c r="G205" s="46" t="s">
        <v>716</v>
      </c>
      <c r="H205" s="46" t="s">
        <v>636</v>
      </c>
      <c r="I205" s="47">
        <v>-6</v>
      </c>
      <c r="K205" s="63">
        <v>2112385.83</v>
      </c>
      <c r="L205" s="72"/>
      <c r="M205" s="64">
        <v>1418209</v>
      </c>
      <c r="N205" s="64"/>
      <c r="O205" s="64">
        <f t="shared" si="52"/>
        <v>820920</v>
      </c>
      <c r="P205" s="64"/>
      <c r="Q205" s="64">
        <f t="shared" si="53"/>
        <v>44083</v>
      </c>
      <c r="S205" s="65">
        <f t="shared" si="54"/>
        <v>2.09</v>
      </c>
      <c r="U205" s="66">
        <v>18.622144590885377</v>
      </c>
      <c r="V205" s="41">
        <f t="shared" si="55"/>
        <v>18.622144590885377</v>
      </c>
    </row>
    <row r="206" spans="1:22" x14ac:dyDescent="0.2">
      <c r="A206" s="248"/>
      <c r="C206" s="251" t="s">
        <v>693</v>
      </c>
      <c r="E206" s="62">
        <v>50951</v>
      </c>
      <c r="G206" s="46" t="s">
        <v>716</v>
      </c>
      <c r="H206" s="46" t="s">
        <v>636</v>
      </c>
      <c r="I206" s="47">
        <v>-6</v>
      </c>
      <c r="K206" s="63">
        <v>118067.98</v>
      </c>
      <c r="L206" s="72"/>
      <c r="M206" s="64">
        <v>52843</v>
      </c>
      <c r="N206" s="64"/>
      <c r="O206" s="64">
        <f t="shared" si="52"/>
        <v>72309</v>
      </c>
      <c r="P206" s="64"/>
      <c r="Q206" s="64">
        <f t="shared" si="53"/>
        <v>3986</v>
      </c>
      <c r="S206" s="65">
        <f t="shared" si="54"/>
        <v>3.38</v>
      </c>
      <c r="U206" s="66">
        <v>18.140742599096839</v>
      </c>
      <c r="V206" s="41">
        <f t="shared" si="55"/>
        <v>18.140742599096839</v>
      </c>
    </row>
    <row r="207" spans="1:22" x14ac:dyDescent="0.2">
      <c r="A207" s="61"/>
      <c r="C207" s="251" t="s">
        <v>694</v>
      </c>
      <c r="E207" s="62">
        <v>50951</v>
      </c>
      <c r="G207" s="46" t="s">
        <v>716</v>
      </c>
      <c r="H207" s="46" t="s">
        <v>636</v>
      </c>
      <c r="I207" s="47">
        <v>-6</v>
      </c>
      <c r="K207" s="63">
        <v>83161.41</v>
      </c>
      <c r="L207" s="72"/>
      <c r="M207" s="64">
        <v>42374</v>
      </c>
      <c r="N207" s="64"/>
      <c r="O207" s="64">
        <f t="shared" si="52"/>
        <v>45777</v>
      </c>
      <c r="P207" s="64"/>
      <c r="Q207" s="64">
        <f t="shared" si="53"/>
        <v>2531</v>
      </c>
      <c r="S207" s="65">
        <f t="shared" si="54"/>
        <v>3.04</v>
      </c>
      <c r="U207" s="66">
        <v>18.086527064401423</v>
      </c>
      <c r="V207" s="41">
        <f t="shared" si="55"/>
        <v>18.086527064401423</v>
      </c>
    </row>
    <row r="208" spans="1:22" x14ac:dyDescent="0.2">
      <c r="A208" s="61"/>
      <c r="C208" s="251" t="s">
        <v>695</v>
      </c>
      <c r="E208" s="62">
        <v>49490</v>
      </c>
      <c r="G208" s="46" t="s">
        <v>716</v>
      </c>
      <c r="H208" s="46" t="s">
        <v>636</v>
      </c>
      <c r="I208" s="47">
        <v>-6</v>
      </c>
      <c r="K208" s="63">
        <v>335415.82</v>
      </c>
      <c r="L208" s="72"/>
      <c r="M208" s="64">
        <v>251605</v>
      </c>
      <c r="N208" s="64"/>
      <c r="O208" s="64">
        <f t="shared" si="52"/>
        <v>103936</v>
      </c>
      <c r="P208" s="64"/>
      <c r="Q208" s="64">
        <f t="shared" si="53"/>
        <v>7349</v>
      </c>
      <c r="S208" s="65">
        <f t="shared" si="54"/>
        <v>2.19</v>
      </c>
      <c r="U208" s="66">
        <v>14.142876581847871</v>
      </c>
      <c r="V208" s="41">
        <f t="shared" si="55"/>
        <v>14.142876581847871</v>
      </c>
    </row>
    <row r="209" spans="1:22" x14ac:dyDescent="0.2">
      <c r="A209" s="61"/>
      <c r="C209" s="251" t="s">
        <v>696</v>
      </c>
      <c r="E209" s="62">
        <v>49125</v>
      </c>
      <c r="G209" s="46" t="s">
        <v>716</v>
      </c>
      <c r="H209" s="46" t="s">
        <v>636</v>
      </c>
      <c r="I209" s="47">
        <v>-6</v>
      </c>
      <c r="K209" s="63">
        <v>841612.82</v>
      </c>
      <c r="L209" s="72"/>
      <c r="M209" s="64">
        <v>580838</v>
      </c>
      <c r="N209" s="64"/>
      <c r="O209" s="64">
        <f t="shared" si="52"/>
        <v>311272</v>
      </c>
      <c r="P209" s="64"/>
      <c r="Q209" s="64">
        <f t="shared" si="53"/>
        <v>24008</v>
      </c>
      <c r="S209" s="65">
        <f t="shared" si="54"/>
        <v>2.85</v>
      </c>
      <c r="U209" s="66">
        <v>12.96534488503832</v>
      </c>
      <c r="V209" s="41">
        <f t="shared" si="55"/>
        <v>12.96534488503832</v>
      </c>
    </row>
    <row r="210" spans="1:22" x14ac:dyDescent="0.2">
      <c r="A210" s="61"/>
      <c r="C210" s="251" t="s">
        <v>697</v>
      </c>
      <c r="E210" s="62">
        <v>49490</v>
      </c>
      <c r="G210" s="46" t="s">
        <v>716</v>
      </c>
      <c r="H210" s="46" t="s">
        <v>636</v>
      </c>
      <c r="I210" s="47">
        <v>-6</v>
      </c>
      <c r="K210" s="63">
        <v>237307.12</v>
      </c>
      <c r="L210" s="72"/>
      <c r="M210" s="64">
        <v>169106</v>
      </c>
      <c r="N210" s="64"/>
      <c r="O210" s="64">
        <f t="shared" si="52"/>
        <v>82440</v>
      </c>
      <c r="P210" s="64"/>
      <c r="Q210" s="64">
        <f t="shared" si="53"/>
        <v>6093</v>
      </c>
      <c r="S210" s="65">
        <f t="shared" si="54"/>
        <v>2.57</v>
      </c>
      <c r="U210" s="66">
        <v>13.530280649926144</v>
      </c>
      <c r="V210" s="41">
        <f t="shared" si="55"/>
        <v>13.530280649926144</v>
      </c>
    </row>
    <row r="211" spans="1:22" x14ac:dyDescent="0.2">
      <c r="A211" s="61"/>
      <c r="C211" s="251" t="s">
        <v>698</v>
      </c>
      <c r="E211" s="62">
        <v>49856</v>
      </c>
      <c r="G211" s="46" t="s">
        <v>716</v>
      </c>
      <c r="H211" s="46" t="s">
        <v>636</v>
      </c>
      <c r="I211" s="47">
        <v>-6</v>
      </c>
      <c r="K211" s="63">
        <v>560127.18999999994</v>
      </c>
      <c r="L211" s="72"/>
      <c r="M211" s="64">
        <v>398372</v>
      </c>
      <c r="N211" s="64"/>
      <c r="O211" s="64">
        <f t="shared" si="52"/>
        <v>195363</v>
      </c>
      <c r="P211" s="64"/>
      <c r="Q211" s="64">
        <f t="shared" si="53"/>
        <v>13120</v>
      </c>
      <c r="S211" s="65">
        <f t="shared" si="54"/>
        <v>2.34</v>
      </c>
      <c r="U211" s="66">
        <v>14.89047256097561</v>
      </c>
      <c r="V211" s="41">
        <f t="shared" si="55"/>
        <v>14.89047256097561</v>
      </c>
    </row>
    <row r="212" spans="1:22" x14ac:dyDescent="0.2">
      <c r="A212" s="61"/>
      <c r="C212" s="251" t="s">
        <v>699</v>
      </c>
      <c r="E212" s="62">
        <v>45838</v>
      </c>
      <c r="G212" s="46" t="s">
        <v>716</v>
      </c>
      <c r="H212" s="46" t="s">
        <v>636</v>
      </c>
      <c r="I212" s="47">
        <v>-12</v>
      </c>
      <c r="K212" s="63">
        <v>112095.22</v>
      </c>
      <c r="L212" s="72"/>
      <c r="M212" s="64">
        <v>96220</v>
      </c>
      <c r="N212" s="64"/>
      <c r="O212" s="64">
        <f t="shared" si="52"/>
        <v>29327</v>
      </c>
      <c r="P212" s="64"/>
      <c r="Q212" s="64">
        <f t="shared" si="53"/>
        <v>5898</v>
      </c>
      <c r="S212" s="65">
        <f t="shared" si="54"/>
        <v>5.26</v>
      </c>
      <c r="U212" s="66">
        <v>4.9723635130552726</v>
      </c>
      <c r="V212" s="41">
        <f t="shared" si="55"/>
        <v>4.9723635130552726</v>
      </c>
    </row>
    <row r="213" spans="1:22" x14ac:dyDescent="0.2">
      <c r="A213" s="61"/>
      <c r="C213" s="251" t="s">
        <v>700</v>
      </c>
      <c r="E213" s="62">
        <v>51682</v>
      </c>
      <c r="G213" s="46" t="s">
        <v>716</v>
      </c>
      <c r="H213" s="46" t="s">
        <v>636</v>
      </c>
      <c r="I213" s="47">
        <v>-6</v>
      </c>
      <c r="K213" s="63">
        <v>1097040.45</v>
      </c>
      <c r="L213" s="72"/>
      <c r="M213" s="64">
        <v>732425</v>
      </c>
      <c r="N213" s="64"/>
      <c r="O213" s="64">
        <f t="shared" si="52"/>
        <v>430438</v>
      </c>
      <c r="P213" s="64"/>
      <c r="Q213" s="64">
        <f t="shared" si="53"/>
        <v>23089</v>
      </c>
      <c r="S213" s="65">
        <f t="shared" si="54"/>
        <v>2.1</v>
      </c>
      <c r="U213" s="66">
        <v>18.642557061804322</v>
      </c>
      <c r="V213" s="41">
        <f t="shared" si="55"/>
        <v>18.642557061804322</v>
      </c>
    </row>
    <row r="214" spans="1:22" x14ac:dyDescent="0.2">
      <c r="A214" s="61"/>
      <c r="K214" s="63"/>
      <c r="M214" s="73"/>
      <c r="O214" s="73"/>
      <c r="Q214" s="73"/>
      <c r="S214" s="65"/>
      <c r="U214" s="66"/>
    </row>
    <row r="215" spans="1:22" x14ac:dyDescent="0.2">
      <c r="A215" s="61"/>
      <c r="C215" s="74" t="s">
        <v>719</v>
      </c>
      <c r="K215" s="67">
        <f>+SUBTOTAL(9,K199:K214)</f>
        <v>8844108.9600000009</v>
      </c>
      <c r="M215" s="91">
        <f>+SUBTOTAL(9,M199:M214)</f>
        <v>4179406</v>
      </c>
      <c r="O215" s="91">
        <f>+SUBTOTAL(9,O199:O214)</f>
        <v>5333999</v>
      </c>
      <c r="Q215" s="91">
        <f>+SUBTOTAL(9,Q199:Q214)</f>
        <v>234109</v>
      </c>
      <c r="S215" s="65">
        <f>Q215/K215*100</f>
        <v>2.6470614627072617</v>
      </c>
      <c r="U215" s="66">
        <f>ROUND(O215/Q215,1)</f>
        <v>22.8</v>
      </c>
    </row>
    <row r="216" spans="1:22" x14ac:dyDescent="0.2">
      <c r="A216" s="61"/>
      <c r="K216" s="63"/>
      <c r="O216" s="49">
        <f>-5736870+O215</f>
        <v>-402871</v>
      </c>
      <c r="Q216" s="49">
        <f>-254030+Q215</f>
        <v>-19921</v>
      </c>
      <c r="S216" s="65"/>
      <c r="U216" s="66"/>
    </row>
    <row r="217" spans="1:22" ht="15.75" x14ac:dyDescent="0.25">
      <c r="A217" s="61"/>
      <c r="C217" s="70" t="s">
        <v>720</v>
      </c>
      <c r="I217" s="52"/>
      <c r="J217" s="70"/>
      <c r="K217" s="69">
        <f>+SUBTOTAL(9,K90:K216)</f>
        <v>1041122831.8200001</v>
      </c>
      <c r="L217" s="70"/>
      <c r="M217" s="71">
        <f>+SUBTOTAL(9,M90:M216)</f>
        <v>396505279</v>
      </c>
      <c r="N217" s="71"/>
      <c r="O217" s="71">
        <f>+SUBTOTAL(9,O90:O216)</f>
        <v>714946944</v>
      </c>
      <c r="P217" s="71"/>
      <c r="Q217" s="71">
        <f>+SUBTOTAL(9,Q90:Q216)</f>
        <v>30360482</v>
      </c>
      <c r="R217" s="70"/>
      <c r="S217" s="249">
        <f>Q217/K217*100</f>
        <v>2.9161287287232431</v>
      </c>
      <c r="U217" s="66"/>
    </row>
  </sheetData>
  <mergeCells count="3">
    <mergeCell ref="A1:U1"/>
    <mergeCell ref="A3:U3"/>
    <mergeCell ref="A4:U4"/>
  </mergeCells>
  <pageMargins left="0.7" right="0.7" top="0.75" bottom="0.75" header="0.3" footer="0.3"/>
  <pageSetup fitToHeight="0" orientation="portrait" horizontalDpi="1200" verticalDpi="1200" r:id="rId1"/>
  <headerFooter>
    <oddHeader xml:space="preserve">&amp;R&amp;"Times New Roman,Bold"&amp;12Case Nos. 2025-00113 and 2025-00114
Attachment to Response to AG-KIUC-2 Question No. 16 
Page &amp;P of &amp;N
Garrett
</oddHeader>
  </headerFooter>
  <rowBreaks count="3" manualBreakCount="3">
    <brk id="50" max="20" man="1"/>
    <brk id="146" max="20" man="1"/>
    <brk id="204" max="20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B2084-FAD0-4640-81AE-C7667BCD6672}">
  <dimension ref="A1:X91"/>
  <sheetViews>
    <sheetView tabSelected="1" zoomScale="80" zoomScaleNormal="80" workbookViewId="0">
      <selection activeCell="H31" sqref="H31"/>
    </sheetView>
  </sheetViews>
  <sheetFormatPr defaultColWidth="9.140625" defaultRowHeight="12.75" x14ac:dyDescent="0.2"/>
  <cols>
    <col min="1" max="1" width="5.42578125" style="95" customWidth="1"/>
    <col min="2" max="2" width="2.7109375" style="95" customWidth="1"/>
    <col min="3" max="3" width="46.7109375" style="95" customWidth="1"/>
    <col min="4" max="4" width="2.85546875" style="95" customWidth="1"/>
    <col min="5" max="5" width="20.140625" style="95" bestFit="1" customWidth="1"/>
    <col min="6" max="6" width="2" style="95" customWidth="1"/>
    <col min="7" max="7" width="12.85546875" style="95" customWidth="1"/>
    <col min="8" max="8" width="2" style="95" customWidth="1"/>
    <col min="9" max="9" width="24.42578125" style="95" customWidth="1"/>
    <col min="10" max="10" width="2.7109375" style="95" customWidth="1"/>
    <col min="11" max="11" width="18.7109375" style="95" bestFit="1" customWidth="1"/>
    <col min="12" max="12" width="2.140625" style="95" customWidth="1"/>
    <col min="13" max="13" width="12.140625" style="95" customWidth="1"/>
    <col min="14" max="14" width="2.7109375" style="95" customWidth="1"/>
    <col min="15" max="15" width="17.28515625" style="95" bestFit="1" customWidth="1"/>
    <col min="16" max="16" width="5" style="95" customWidth="1"/>
    <col min="17" max="17" width="18" style="95" bestFit="1" customWidth="1"/>
    <col min="18" max="18" width="5" style="95" customWidth="1"/>
    <col min="19" max="19" width="20.5703125" style="95" bestFit="1" customWidth="1"/>
    <col min="20" max="20" width="4.140625" style="95" customWidth="1"/>
    <col min="21" max="21" width="14.42578125" style="95" customWidth="1"/>
    <col min="22" max="23" width="13.42578125" style="95" bestFit="1" customWidth="1"/>
    <col min="24" max="24" width="14" style="95" bestFit="1" customWidth="1"/>
    <col min="25" max="16384" width="9.140625" style="95"/>
  </cols>
  <sheetData>
    <row r="1" spans="1:24" x14ac:dyDescent="0.2">
      <c r="A1" s="94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</row>
    <row r="2" spans="1:24" x14ac:dyDescent="0.2">
      <c r="A2" s="96" t="s">
        <v>603</v>
      </c>
      <c r="B2" s="96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</row>
    <row r="3" spans="1:24" x14ac:dyDescent="0.2">
      <c r="A3" s="96"/>
      <c r="B3" s="96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</row>
    <row r="4" spans="1:24" x14ac:dyDescent="0.2">
      <c r="A4" s="96" t="s">
        <v>725</v>
      </c>
      <c r="B4" s="96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</row>
    <row r="7" spans="1:24" x14ac:dyDescent="0.2">
      <c r="E7" s="97" t="s">
        <v>726</v>
      </c>
      <c r="F7" s="97"/>
      <c r="G7" s="96"/>
      <c r="H7" s="97"/>
      <c r="I7" s="97"/>
      <c r="J7" s="96"/>
      <c r="K7" s="97" t="s">
        <v>727</v>
      </c>
      <c r="L7" s="97"/>
      <c r="M7" s="97"/>
      <c r="N7" s="97"/>
      <c r="O7" s="97"/>
      <c r="Q7" s="98" t="s">
        <v>728</v>
      </c>
      <c r="U7" s="98" t="s">
        <v>729</v>
      </c>
      <c r="X7" s="99" t="s">
        <v>730</v>
      </c>
    </row>
    <row r="8" spans="1:24" x14ac:dyDescent="0.2">
      <c r="A8" s="100"/>
      <c r="B8" s="100"/>
      <c r="C8" s="100"/>
      <c r="D8" s="100"/>
      <c r="E8" s="101" t="s">
        <v>731</v>
      </c>
      <c r="F8" s="98"/>
      <c r="G8" s="101" t="s">
        <v>732</v>
      </c>
      <c r="H8" s="98"/>
      <c r="I8" s="101" t="s">
        <v>732</v>
      </c>
      <c r="J8" s="98"/>
      <c r="K8" s="98" t="s">
        <v>731</v>
      </c>
      <c r="L8" s="98"/>
      <c r="M8" s="98" t="s">
        <v>732</v>
      </c>
      <c r="N8" s="98"/>
      <c r="O8" s="98" t="s">
        <v>732</v>
      </c>
      <c r="P8" s="100"/>
      <c r="Q8" s="98" t="s">
        <v>732</v>
      </c>
      <c r="R8" s="100"/>
      <c r="S8" s="98" t="s">
        <v>733</v>
      </c>
      <c r="T8" s="98"/>
      <c r="U8" s="98" t="s">
        <v>732</v>
      </c>
      <c r="V8" s="102" t="s">
        <v>734</v>
      </c>
      <c r="W8" s="102" t="s">
        <v>735</v>
      </c>
      <c r="X8" s="99" t="s">
        <v>736</v>
      </c>
    </row>
    <row r="9" spans="1:24" x14ac:dyDescent="0.2">
      <c r="A9" s="97" t="s">
        <v>620</v>
      </c>
      <c r="B9" s="97"/>
      <c r="C9" s="97"/>
      <c r="D9" s="100"/>
      <c r="E9" s="103" t="s">
        <v>737</v>
      </c>
      <c r="F9" s="98"/>
      <c r="G9" s="103" t="s">
        <v>738</v>
      </c>
      <c r="H9" s="98"/>
      <c r="I9" s="103" t="s">
        <v>737</v>
      </c>
      <c r="J9" s="98"/>
      <c r="K9" s="103" t="s">
        <v>737</v>
      </c>
      <c r="L9" s="98"/>
      <c r="M9" s="103" t="s">
        <v>738</v>
      </c>
      <c r="N9" s="98"/>
      <c r="O9" s="103" t="s">
        <v>737</v>
      </c>
      <c r="P9" s="100"/>
      <c r="Q9" s="103" t="s">
        <v>737</v>
      </c>
      <c r="R9" s="100"/>
      <c r="S9" s="103" t="s">
        <v>611</v>
      </c>
      <c r="T9" s="98"/>
      <c r="U9" s="103" t="s">
        <v>738</v>
      </c>
      <c r="V9" s="104" t="s">
        <v>739</v>
      </c>
      <c r="W9" s="104" t="s">
        <v>739</v>
      </c>
      <c r="X9" s="104" t="s">
        <v>740</v>
      </c>
    </row>
    <row r="10" spans="1:24" x14ac:dyDescent="0.2">
      <c r="A10" s="105" t="s">
        <v>741</v>
      </c>
      <c r="B10" s="105"/>
      <c r="C10" s="96"/>
      <c r="D10" s="106"/>
      <c r="E10" s="107">
        <v>-2</v>
      </c>
      <c r="F10" s="108"/>
      <c r="G10" s="108">
        <v>-3</v>
      </c>
      <c r="H10" s="108"/>
      <c r="I10" s="107" t="s">
        <v>742</v>
      </c>
      <c r="J10" s="107"/>
      <c r="K10" s="107">
        <v>-5</v>
      </c>
      <c r="L10" s="108"/>
      <c r="M10" s="107">
        <v>-6</v>
      </c>
      <c r="N10" s="107"/>
      <c r="O10" s="108" t="s">
        <v>743</v>
      </c>
      <c r="P10" s="108"/>
      <c r="Q10" s="108" t="s">
        <v>744</v>
      </c>
      <c r="R10" s="108"/>
      <c r="S10" s="108" t="s">
        <v>745</v>
      </c>
      <c r="T10" s="108"/>
      <c r="U10" s="108" t="s">
        <v>746</v>
      </c>
      <c r="V10" s="108" t="s">
        <v>747</v>
      </c>
      <c r="W10" s="108" t="s">
        <v>748</v>
      </c>
    </row>
    <row r="12" spans="1:24" x14ac:dyDescent="0.2">
      <c r="A12" s="109" t="s">
        <v>749</v>
      </c>
      <c r="B12" s="105"/>
      <c r="C12" s="96"/>
      <c r="I12" s="110"/>
    </row>
    <row r="13" spans="1:24" x14ac:dyDescent="0.2">
      <c r="A13" s="109"/>
      <c r="B13" s="105"/>
      <c r="C13" s="96"/>
      <c r="I13" s="110"/>
    </row>
    <row r="14" spans="1:24" x14ac:dyDescent="0.2">
      <c r="A14" s="111"/>
      <c r="B14" s="112" t="s">
        <v>754</v>
      </c>
      <c r="C14" s="113"/>
      <c r="E14" s="114"/>
      <c r="G14" s="115"/>
      <c r="I14" s="115"/>
      <c r="J14" s="115"/>
      <c r="K14" s="114"/>
      <c r="M14" s="115"/>
      <c r="N14" s="115"/>
      <c r="O14" s="115"/>
    </row>
    <row r="15" spans="1:24" x14ac:dyDescent="0.2">
      <c r="A15" s="111">
        <v>311</v>
      </c>
      <c r="B15" s="116"/>
      <c r="C15" s="113" t="s">
        <v>678</v>
      </c>
      <c r="E15" s="117">
        <v>156633332.59999999</v>
      </c>
      <c r="G15" s="115">
        <v>-5</v>
      </c>
      <c r="I15" s="118">
        <f>+E15*G15/100</f>
        <v>-7831666.6299999999</v>
      </c>
      <c r="J15" s="115"/>
      <c r="K15" s="117">
        <v>6046219.3600000041</v>
      </c>
      <c r="M15" s="115">
        <v>-40</v>
      </c>
      <c r="N15" s="115"/>
      <c r="O15" s="119">
        <f t="shared" ref="O15:O19" si="0">K15*M15/100</f>
        <v>-2418487.7440000013</v>
      </c>
      <c r="Q15" s="120">
        <f t="shared" ref="Q15:Q19" si="1">I15+O15</f>
        <v>-10250154.374000002</v>
      </c>
      <c r="S15" s="121">
        <f>+E15+K15</f>
        <v>162679551.96000001</v>
      </c>
      <c r="U15" s="115">
        <f t="shared" ref="U15:U19" si="2">+U16</f>
        <v>-7</v>
      </c>
      <c r="V15" s="328">
        <f t="shared" ref="V15:V20" si="3">+E15/S15</f>
        <v>0.96283356274864418</v>
      </c>
      <c r="W15" s="328">
        <f t="shared" ref="W15:W20" si="4">+K15/S15</f>
        <v>3.7166437251355731E-2</v>
      </c>
      <c r="X15" s="328">
        <f t="shared" ref="X15:X20" si="5">ROUND(V15*G15/100+W15*M15/100,2)</f>
        <v>-0.06</v>
      </c>
    </row>
    <row r="16" spans="1:24" x14ac:dyDescent="0.2">
      <c r="A16" s="111">
        <v>312</v>
      </c>
      <c r="B16" s="116"/>
      <c r="C16" s="113" t="s">
        <v>751</v>
      </c>
      <c r="E16" s="117">
        <v>2401032379.3899984</v>
      </c>
      <c r="G16" s="115">
        <v>-5</v>
      </c>
      <c r="I16" s="118">
        <f>+E16*G16/100</f>
        <v>-120051618.96949993</v>
      </c>
      <c r="J16" s="115"/>
      <c r="K16" s="117">
        <v>218771478.31999981</v>
      </c>
      <c r="M16" s="115">
        <v>-30</v>
      </c>
      <c r="N16" s="115"/>
      <c r="O16" s="119">
        <f t="shared" si="0"/>
        <v>-65631443.495999947</v>
      </c>
      <c r="Q16" s="120">
        <f t="shared" si="1"/>
        <v>-185683062.46549988</v>
      </c>
      <c r="S16" s="121">
        <f>+E16+K16</f>
        <v>2619803857.7099981</v>
      </c>
      <c r="U16" s="115">
        <f t="shared" si="2"/>
        <v>-7</v>
      </c>
      <c r="V16" s="328">
        <f t="shared" si="3"/>
        <v>0.91649318414576642</v>
      </c>
      <c r="W16" s="328">
        <f t="shared" si="4"/>
        <v>8.3506815854233668E-2</v>
      </c>
      <c r="X16" s="328">
        <f t="shared" si="5"/>
        <v>-7.0000000000000007E-2</v>
      </c>
    </row>
    <row r="17" spans="1:24" x14ac:dyDescent="0.2">
      <c r="A17" s="111">
        <v>314</v>
      </c>
      <c r="B17" s="116"/>
      <c r="C17" s="113" t="s">
        <v>752</v>
      </c>
      <c r="E17" s="117">
        <v>162443278.60000008</v>
      </c>
      <c r="G17" s="115">
        <v>-5</v>
      </c>
      <c r="I17" s="118">
        <f>+E17*G17/100</f>
        <v>-8122163.9300000044</v>
      </c>
      <c r="J17" s="115"/>
      <c r="K17" s="117">
        <v>30017848.249999922</v>
      </c>
      <c r="M17" s="115">
        <v>-15</v>
      </c>
      <c r="N17" s="115"/>
      <c r="O17" s="119">
        <f t="shared" si="0"/>
        <v>-4502677.2374999877</v>
      </c>
      <c r="Q17" s="120">
        <f t="shared" si="1"/>
        <v>-12624841.167499993</v>
      </c>
      <c r="S17" s="121">
        <f>+E17+K17</f>
        <v>192461126.84999999</v>
      </c>
      <c r="U17" s="115">
        <f t="shared" si="2"/>
        <v>-7</v>
      </c>
      <c r="V17" s="328">
        <f t="shared" si="3"/>
        <v>0.84403162996444903</v>
      </c>
      <c r="W17" s="328">
        <f t="shared" si="4"/>
        <v>0.155968370035551</v>
      </c>
      <c r="X17" s="328">
        <f t="shared" si="5"/>
        <v>-7.0000000000000007E-2</v>
      </c>
    </row>
    <row r="18" spans="1:24" x14ac:dyDescent="0.2">
      <c r="A18" s="111">
        <v>315</v>
      </c>
      <c r="B18" s="116"/>
      <c r="C18" s="113" t="s">
        <v>679</v>
      </c>
      <c r="E18" s="117">
        <v>153510621.25999993</v>
      </c>
      <c r="G18" s="115">
        <v>-5</v>
      </c>
      <c r="I18" s="118">
        <f>+E18*G18/100</f>
        <v>-7675531.0629999973</v>
      </c>
      <c r="J18" s="115"/>
      <c r="K18" s="117">
        <v>8660205.7699999958</v>
      </c>
      <c r="M18" s="115">
        <v>-15</v>
      </c>
      <c r="N18" s="115"/>
      <c r="O18" s="119">
        <f t="shared" si="0"/>
        <v>-1299030.8654999994</v>
      </c>
      <c r="Q18" s="120">
        <f t="shared" si="1"/>
        <v>-8974561.9284999967</v>
      </c>
      <c r="S18" s="121">
        <f>+E18+K18</f>
        <v>162170827.02999991</v>
      </c>
      <c r="U18" s="115">
        <f t="shared" si="2"/>
        <v>-7</v>
      </c>
      <c r="V18" s="328">
        <f t="shared" si="3"/>
        <v>0.94659825118609076</v>
      </c>
      <c r="W18" s="328">
        <f t="shared" si="4"/>
        <v>5.3401748813909349E-2</v>
      </c>
      <c r="X18" s="328">
        <f t="shared" si="5"/>
        <v>-0.06</v>
      </c>
    </row>
    <row r="19" spans="1:24" x14ac:dyDescent="0.2">
      <c r="A19" s="111">
        <v>316</v>
      </c>
      <c r="B19" s="116"/>
      <c r="C19" s="113" t="s">
        <v>680</v>
      </c>
      <c r="E19" s="122">
        <v>19218636.82</v>
      </c>
      <c r="G19" s="115">
        <v>-5</v>
      </c>
      <c r="I19" s="123">
        <f>+E19*G19/100</f>
        <v>-960931.8409999999</v>
      </c>
      <c r="J19" s="115"/>
      <c r="K19" s="122">
        <v>2116621.5500000021</v>
      </c>
      <c r="M19" s="115">
        <v>-5</v>
      </c>
      <c r="N19" s="115"/>
      <c r="O19" s="124">
        <f t="shared" si="0"/>
        <v>-105831.07750000012</v>
      </c>
      <c r="Q19" s="125">
        <f t="shared" si="1"/>
        <v>-1066762.9184999999</v>
      </c>
      <c r="S19" s="126">
        <f>+E19+K19</f>
        <v>21335258.370000001</v>
      </c>
      <c r="U19" s="115">
        <f t="shared" si="2"/>
        <v>-7</v>
      </c>
      <c r="V19" s="328">
        <f t="shared" si="3"/>
        <v>0.9007923169575377</v>
      </c>
      <c r="W19" s="328">
        <f t="shared" si="4"/>
        <v>9.9207683042462358E-2</v>
      </c>
      <c r="X19" s="328">
        <f t="shared" si="5"/>
        <v>-0.05</v>
      </c>
    </row>
    <row r="20" spans="1:24" x14ac:dyDescent="0.2">
      <c r="A20" s="111"/>
      <c r="B20" s="127" t="s">
        <v>755</v>
      </c>
      <c r="E20" s="128">
        <f>+SUBTOTAL(9,E15:E19)</f>
        <v>2892838248.6699982</v>
      </c>
      <c r="F20" s="129"/>
      <c r="G20" s="131">
        <v>-5</v>
      </c>
      <c r="H20" s="129"/>
      <c r="I20" s="128">
        <f>+SUBTOTAL(9,I15:I19)</f>
        <v>-144641912.4334999</v>
      </c>
      <c r="J20" s="128"/>
      <c r="K20" s="128">
        <f>+SUBTOTAL(9,K15:K19)</f>
        <v>265612373.24999976</v>
      </c>
      <c r="L20" s="129"/>
      <c r="M20" s="199">
        <f>+O20/K20*100</f>
        <v>-27.844135992448539</v>
      </c>
      <c r="N20" s="129"/>
      <c r="O20" s="128">
        <f>+SUBTOTAL(9,O15:O19)</f>
        <v>-73957470.420499936</v>
      </c>
      <c r="P20" s="129"/>
      <c r="Q20" s="130">
        <f>+SUBTOTAL(9,Q15:Q19)</f>
        <v>-218599382.85399988</v>
      </c>
      <c r="R20" s="129"/>
      <c r="S20" s="128">
        <f>+SUBTOTAL(9,S15:S19)</f>
        <v>3158450621.9199977</v>
      </c>
      <c r="T20" s="129"/>
      <c r="U20" s="131">
        <f>ROUND(Q20/S20*100,0)</f>
        <v>-7</v>
      </c>
      <c r="V20" s="328">
        <f t="shared" si="3"/>
        <v>0.91590421854100867</v>
      </c>
      <c r="W20" s="328">
        <f t="shared" si="4"/>
        <v>8.409578145899145E-2</v>
      </c>
      <c r="X20" s="328">
        <f t="shared" si="5"/>
        <v>-7.0000000000000007E-2</v>
      </c>
    </row>
    <row r="21" spans="1:24" x14ac:dyDescent="0.2">
      <c r="A21" s="111"/>
      <c r="B21" s="127"/>
      <c r="E21" s="132"/>
      <c r="G21" s="115"/>
      <c r="I21" s="132"/>
      <c r="J21" s="132"/>
      <c r="K21" s="132"/>
      <c r="O21" s="132"/>
      <c r="Q21" s="120"/>
      <c r="S21" s="132"/>
    </row>
    <row r="22" spans="1:24" x14ac:dyDescent="0.2">
      <c r="A22" s="111"/>
      <c r="B22" s="112" t="s">
        <v>756</v>
      </c>
      <c r="C22" s="113"/>
      <c r="E22" s="114"/>
      <c r="G22" s="115"/>
      <c r="I22" s="115"/>
      <c r="J22" s="115"/>
      <c r="K22" s="114"/>
      <c r="M22" s="115"/>
      <c r="N22" s="115"/>
      <c r="O22" s="115"/>
    </row>
    <row r="23" spans="1:24" x14ac:dyDescent="0.2">
      <c r="A23" s="111">
        <v>311</v>
      </c>
      <c r="B23" s="116"/>
      <c r="C23" s="113" t="s">
        <v>678</v>
      </c>
      <c r="E23" s="117">
        <v>1127600.08</v>
      </c>
      <c r="G23" s="115">
        <v>0</v>
      </c>
      <c r="I23" s="118">
        <f>+E23*G23/100</f>
        <v>0</v>
      </c>
      <c r="J23" s="115"/>
      <c r="K23" s="117">
        <v>49661.4</v>
      </c>
      <c r="M23" s="115">
        <v>-40</v>
      </c>
      <c r="N23" s="115"/>
      <c r="O23" s="119">
        <f t="shared" ref="O23:O27" si="6">K23*M23/100</f>
        <v>-19864.560000000001</v>
      </c>
      <c r="Q23" s="120">
        <f t="shared" ref="Q23:Q27" si="7">I23+O23</f>
        <v>-19864.560000000001</v>
      </c>
      <c r="S23" s="121">
        <f>+E23+K23</f>
        <v>1177261.48</v>
      </c>
      <c r="U23" s="115">
        <f t="shared" ref="U23:U27" si="8">+U24</f>
        <v>-1</v>
      </c>
      <c r="V23" s="328">
        <f t="shared" ref="V23:V28" si="9">+E23/S23</f>
        <v>0.95781616841825157</v>
      </c>
      <c r="W23" s="328">
        <f t="shared" ref="W23:W28" si="10">+K23/S23</f>
        <v>4.2183831581748515E-2</v>
      </c>
      <c r="X23" s="328">
        <f t="shared" ref="X23:X28" si="11">ROUND(V23*G23/100+W23*M23/100,2)</f>
        <v>-0.02</v>
      </c>
    </row>
    <row r="24" spans="1:24" x14ac:dyDescent="0.2">
      <c r="A24" s="111">
        <v>312</v>
      </c>
      <c r="B24" s="116"/>
      <c r="C24" s="113" t="s">
        <v>751</v>
      </c>
      <c r="E24" s="117">
        <v>0</v>
      </c>
      <c r="G24" s="115">
        <v>0</v>
      </c>
      <c r="I24" s="118">
        <f>+E24*G24/100</f>
        <v>0</v>
      </c>
      <c r="J24" s="115"/>
      <c r="K24" s="117">
        <v>0</v>
      </c>
      <c r="M24" s="115">
        <v>-30</v>
      </c>
      <c r="N24" s="115"/>
      <c r="O24" s="119">
        <f t="shared" si="6"/>
        <v>0</v>
      </c>
      <c r="Q24" s="120">
        <f t="shared" si="7"/>
        <v>0</v>
      </c>
      <c r="S24" s="121">
        <f>+E24+K24</f>
        <v>0</v>
      </c>
      <c r="U24" s="115">
        <f t="shared" si="8"/>
        <v>-1</v>
      </c>
      <c r="V24" s="328" t="e">
        <f t="shared" si="9"/>
        <v>#DIV/0!</v>
      </c>
      <c r="W24" s="328" t="e">
        <f t="shared" si="10"/>
        <v>#DIV/0!</v>
      </c>
      <c r="X24" s="328" t="e">
        <f t="shared" si="11"/>
        <v>#DIV/0!</v>
      </c>
    </row>
    <row r="25" spans="1:24" x14ac:dyDescent="0.2">
      <c r="A25" s="111">
        <v>314</v>
      </c>
      <c r="B25" s="116"/>
      <c r="C25" s="113" t="s">
        <v>752</v>
      </c>
      <c r="E25" s="117">
        <v>0</v>
      </c>
      <c r="G25" s="115">
        <v>0</v>
      </c>
      <c r="I25" s="118">
        <f>+E25*G25/100</f>
        <v>0</v>
      </c>
      <c r="J25" s="115"/>
      <c r="K25" s="117">
        <v>0</v>
      </c>
      <c r="M25" s="115">
        <v>-15</v>
      </c>
      <c r="N25" s="115"/>
      <c r="O25" s="119">
        <f t="shared" si="6"/>
        <v>0</v>
      </c>
      <c r="Q25" s="120">
        <f t="shared" si="7"/>
        <v>0</v>
      </c>
      <c r="S25" s="121">
        <f>+E25+K25</f>
        <v>0</v>
      </c>
      <c r="U25" s="115">
        <f t="shared" si="8"/>
        <v>-1</v>
      </c>
      <c r="V25" s="328" t="e">
        <f t="shared" si="9"/>
        <v>#DIV/0!</v>
      </c>
      <c r="W25" s="328" t="e">
        <f t="shared" si="10"/>
        <v>#DIV/0!</v>
      </c>
      <c r="X25" s="328" t="e">
        <f t="shared" si="11"/>
        <v>#DIV/0!</v>
      </c>
    </row>
    <row r="26" spans="1:24" x14ac:dyDescent="0.2">
      <c r="A26" s="111">
        <v>315</v>
      </c>
      <c r="B26" s="116"/>
      <c r="C26" s="113" t="s">
        <v>679</v>
      </c>
      <c r="E26" s="117">
        <v>0</v>
      </c>
      <c r="G26" s="115">
        <v>0</v>
      </c>
      <c r="I26" s="118">
        <f>+E26*G26/100</f>
        <v>0</v>
      </c>
      <c r="J26" s="115"/>
      <c r="K26" s="117">
        <v>0</v>
      </c>
      <c r="M26" s="115">
        <v>-15</v>
      </c>
      <c r="N26" s="115"/>
      <c r="O26" s="119">
        <f t="shared" si="6"/>
        <v>0</v>
      </c>
      <c r="Q26" s="120">
        <f t="shared" si="7"/>
        <v>0</v>
      </c>
      <c r="S26" s="121">
        <f>+E26+K26</f>
        <v>0</v>
      </c>
      <c r="U26" s="115">
        <f t="shared" si="8"/>
        <v>-1</v>
      </c>
      <c r="V26" s="328" t="e">
        <f t="shared" si="9"/>
        <v>#DIV/0!</v>
      </c>
      <c r="W26" s="328" t="e">
        <f t="shared" si="10"/>
        <v>#DIV/0!</v>
      </c>
      <c r="X26" s="328" t="e">
        <f t="shared" si="11"/>
        <v>#DIV/0!</v>
      </c>
    </row>
    <row r="27" spans="1:24" x14ac:dyDescent="0.2">
      <c r="A27" s="111">
        <v>316</v>
      </c>
      <c r="B27" s="116"/>
      <c r="C27" s="113" t="s">
        <v>680</v>
      </c>
      <c r="E27" s="122">
        <v>3681053.9899999998</v>
      </c>
      <c r="G27" s="115">
        <v>0</v>
      </c>
      <c r="I27" s="123">
        <f>+E27*G27/100</f>
        <v>0</v>
      </c>
      <c r="J27" s="115"/>
      <c r="K27" s="122">
        <v>367463.94000000024</v>
      </c>
      <c r="M27" s="115">
        <v>-5</v>
      </c>
      <c r="N27" s="115"/>
      <c r="O27" s="124">
        <f t="shared" si="6"/>
        <v>-18373.197000000011</v>
      </c>
      <c r="Q27" s="125">
        <f t="shared" si="7"/>
        <v>-18373.197000000011</v>
      </c>
      <c r="S27" s="126">
        <f>+E27+K27</f>
        <v>4048517.93</v>
      </c>
      <c r="U27" s="115">
        <f t="shared" si="8"/>
        <v>-1</v>
      </c>
      <c r="V27" s="328">
        <f t="shared" si="9"/>
        <v>0.90923494810852912</v>
      </c>
      <c r="W27" s="328">
        <f t="shared" si="10"/>
        <v>9.0765051891470869E-2</v>
      </c>
      <c r="X27" s="328">
        <f t="shared" si="11"/>
        <v>0</v>
      </c>
    </row>
    <row r="28" spans="1:24" x14ac:dyDescent="0.2">
      <c r="A28" s="111"/>
      <c r="B28" s="127" t="s">
        <v>757</v>
      </c>
      <c r="E28" s="128">
        <f>+SUBTOTAL(9,E23:E27)</f>
        <v>4808654.07</v>
      </c>
      <c r="F28" s="129"/>
      <c r="G28" s="131">
        <v>0</v>
      </c>
      <c r="H28" s="129"/>
      <c r="I28" s="128">
        <f>+SUBTOTAL(9,I23:I27)</f>
        <v>0</v>
      </c>
      <c r="J28" s="128"/>
      <c r="K28" s="128">
        <f>+SUBTOTAL(9,K23:K27)</f>
        <v>417125.34000000026</v>
      </c>
      <c r="L28" s="129"/>
      <c r="M28" s="199">
        <f>+O28/K28*100</f>
        <v>-9.1669705321666601</v>
      </c>
      <c r="N28" s="129"/>
      <c r="O28" s="128">
        <f>+SUBTOTAL(9,O23:O27)</f>
        <v>-38237.757000000012</v>
      </c>
      <c r="P28" s="129"/>
      <c r="Q28" s="130">
        <f>+SUBTOTAL(9,Q23:Q27)</f>
        <v>-38237.757000000012</v>
      </c>
      <c r="R28" s="129"/>
      <c r="S28" s="128">
        <f>+SUBTOTAL(9,S23:S27)</f>
        <v>5225779.41</v>
      </c>
      <c r="T28" s="129"/>
      <c r="U28" s="131">
        <f>ROUND(Q28/S28*100,0)</f>
        <v>-1</v>
      </c>
      <c r="V28" s="328">
        <f t="shared" si="9"/>
        <v>0.92017930584635987</v>
      </c>
      <c r="W28" s="328">
        <f t="shared" si="10"/>
        <v>7.9820694153640182E-2</v>
      </c>
      <c r="X28" s="328">
        <f t="shared" si="11"/>
        <v>-0.01</v>
      </c>
    </row>
    <row r="29" spans="1:24" ht="15" x14ac:dyDescent="0.25">
      <c r="A29" s="133"/>
      <c r="B29" s="133"/>
      <c r="C29" s="133"/>
      <c r="D29" s="133"/>
      <c r="E29" s="133"/>
      <c r="F29" s="133"/>
      <c r="G29" s="133"/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3"/>
    </row>
    <row r="30" spans="1:24" x14ac:dyDescent="0.2">
      <c r="A30" s="111"/>
      <c r="B30" s="112" t="s">
        <v>758</v>
      </c>
      <c r="C30" s="113"/>
      <c r="E30" s="114"/>
      <c r="G30" s="115"/>
      <c r="I30" s="115"/>
      <c r="J30" s="115"/>
      <c r="K30" s="114"/>
      <c r="M30" s="115"/>
      <c r="N30" s="115"/>
      <c r="O30" s="115"/>
    </row>
    <row r="31" spans="1:24" x14ac:dyDescent="0.2">
      <c r="A31" s="111">
        <v>311</v>
      </c>
      <c r="B31" s="116"/>
      <c r="C31" s="113" t="s">
        <v>678</v>
      </c>
      <c r="E31" s="117">
        <v>89289051.989999995</v>
      </c>
      <c r="G31" s="115">
        <v>-7</v>
      </c>
      <c r="I31" s="118">
        <f>+E31*G31/100</f>
        <v>-6250233.6392999999</v>
      </c>
      <c r="J31" s="115"/>
      <c r="K31" s="117">
        <v>13414312.859999999</v>
      </c>
      <c r="M31" s="115">
        <v>-40</v>
      </c>
      <c r="N31" s="115"/>
      <c r="O31" s="119">
        <f t="shared" ref="O31:O35" si="12">K31*M31/100</f>
        <v>-5365725.1439999994</v>
      </c>
      <c r="Q31" s="120">
        <f t="shared" ref="Q31:Q35" si="13">I31+O31</f>
        <v>-11615958.783299999</v>
      </c>
      <c r="S31" s="121">
        <f>+E31+K31</f>
        <v>102703364.84999999</v>
      </c>
      <c r="U31" s="115">
        <f t="shared" ref="U31:U35" si="14">+U32</f>
        <v>-13</v>
      </c>
      <c r="V31" s="328">
        <f t="shared" ref="V31:V36" si="15">+E31/S31</f>
        <v>0.86938779581767522</v>
      </c>
      <c r="W31" s="328">
        <f t="shared" ref="W31:W36" si="16">+K31/S31</f>
        <v>0.1306122041823248</v>
      </c>
      <c r="X31" s="328">
        <f t="shared" ref="X31:X36" si="17">ROUND(V31*G31/100+W31*M31/100,2)</f>
        <v>-0.11</v>
      </c>
    </row>
    <row r="32" spans="1:24" x14ac:dyDescent="0.2">
      <c r="A32" s="111">
        <v>312</v>
      </c>
      <c r="B32" s="116"/>
      <c r="C32" s="113" t="s">
        <v>751</v>
      </c>
      <c r="E32" s="117">
        <v>520840506.47000003</v>
      </c>
      <c r="G32" s="115">
        <v>-7</v>
      </c>
      <c r="I32" s="118">
        <f>+E32*G32/100</f>
        <v>-36458835.4529</v>
      </c>
      <c r="J32" s="115"/>
      <c r="K32" s="117">
        <v>238029384.25999963</v>
      </c>
      <c r="M32" s="115">
        <v>-30</v>
      </c>
      <c r="N32" s="115"/>
      <c r="O32" s="119">
        <f t="shared" si="12"/>
        <v>-71408815.277999893</v>
      </c>
      <c r="Q32" s="120">
        <f t="shared" si="13"/>
        <v>-107867650.7308999</v>
      </c>
      <c r="S32" s="121">
        <f>+E32+K32</f>
        <v>758869890.72999966</v>
      </c>
      <c r="U32" s="115">
        <f t="shared" si="14"/>
        <v>-13</v>
      </c>
      <c r="V32" s="328">
        <f t="shared" si="15"/>
        <v>0.68633702935423391</v>
      </c>
      <c r="W32" s="328">
        <f t="shared" si="16"/>
        <v>0.31366297064576615</v>
      </c>
      <c r="X32" s="328">
        <f t="shared" si="17"/>
        <v>-0.14000000000000001</v>
      </c>
    </row>
    <row r="33" spans="1:24" x14ac:dyDescent="0.2">
      <c r="A33" s="111">
        <v>314</v>
      </c>
      <c r="B33" s="116"/>
      <c r="C33" s="113" t="s">
        <v>752</v>
      </c>
      <c r="E33" s="117">
        <v>55463852.300000004</v>
      </c>
      <c r="G33" s="115">
        <v>-7</v>
      </c>
      <c r="I33" s="118">
        <f>+E33*G33/100</f>
        <v>-3882469.6610000003</v>
      </c>
      <c r="J33" s="115"/>
      <c r="K33" s="117">
        <v>36631853.900000006</v>
      </c>
      <c r="M33" s="115">
        <v>-15</v>
      </c>
      <c r="N33" s="115"/>
      <c r="O33" s="119">
        <f t="shared" si="12"/>
        <v>-5494778.0850000009</v>
      </c>
      <c r="Q33" s="120">
        <f t="shared" si="13"/>
        <v>-9377247.7460000012</v>
      </c>
      <c r="S33" s="121">
        <f>+E33+K33</f>
        <v>92095706.200000018</v>
      </c>
      <c r="U33" s="115">
        <f t="shared" si="14"/>
        <v>-13</v>
      </c>
      <c r="V33" s="328">
        <f t="shared" si="15"/>
        <v>0.6022414571592698</v>
      </c>
      <c r="W33" s="328">
        <f t="shared" si="16"/>
        <v>0.39775854284073014</v>
      </c>
      <c r="X33" s="328">
        <f t="shared" si="17"/>
        <v>-0.1</v>
      </c>
    </row>
    <row r="34" spans="1:24" x14ac:dyDescent="0.2">
      <c r="A34" s="111">
        <v>315</v>
      </c>
      <c r="B34" s="116"/>
      <c r="C34" s="113" t="s">
        <v>679</v>
      </c>
      <c r="E34" s="117">
        <v>35924697.480000004</v>
      </c>
      <c r="G34" s="115">
        <v>-7</v>
      </c>
      <c r="I34" s="118">
        <f>+E34*G34/100</f>
        <v>-2514728.8236000002</v>
      </c>
      <c r="J34" s="115"/>
      <c r="K34" s="117">
        <v>11690027.049999995</v>
      </c>
      <c r="M34" s="115">
        <v>-15</v>
      </c>
      <c r="N34" s="115"/>
      <c r="O34" s="119">
        <f t="shared" si="12"/>
        <v>-1753504.0574999994</v>
      </c>
      <c r="Q34" s="120">
        <f t="shared" si="13"/>
        <v>-4268232.8810999999</v>
      </c>
      <c r="S34" s="121">
        <f>+E34+K34</f>
        <v>47614724.530000001</v>
      </c>
      <c r="U34" s="115">
        <f t="shared" si="14"/>
        <v>-13</v>
      </c>
      <c r="V34" s="328">
        <f t="shared" si="15"/>
        <v>0.75448714309720277</v>
      </c>
      <c r="W34" s="328">
        <f t="shared" si="16"/>
        <v>0.24551285690279714</v>
      </c>
      <c r="X34" s="328">
        <f t="shared" si="17"/>
        <v>-0.09</v>
      </c>
    </row>
    <row r="35" spans="1:24" x14ac:dyDescent="0.2">
      <c r="A35" s="111">
        <v>316</v>
      </c>
      <c r="B35" s="116"/>
      <c r="C35" s="113" t="s">
        <v>680</v>
      </c>
      <c r="E35" s="122">
        <v>5631645.4399999995</v>
      </c>
      <c r="G35" s="115">
        <v>-7</v>
      </c>
      <c r="I35" s="123">
        <f>+E35*G35/100</f>
        <v>-394215.18079999997</v>
      </c>
      <c r="J35" s="115"/>
      <c r="K35" s="122">
        <v>2000118.54</v>
      </c>
      <c r="M35" s="115">
        <v>-5</v>
      </c>
      <c r="N35" s="115"/>
      <c r="O35" s="124">
        <f t="shared" si="12"/>
        <v>-100005.927</v>
      </c>
      <c r="Q35" s="125">
        <f t="shared" si="13"/>
        <v>-494221.1078</v>
      </c>
      <c r="S35" s="126">
        <f>+E35+K35</f>
        <v>7631763.9799999995</v>
      </c>
      <c r="U35" s="115">
        <f t="shared" si="14"/>
        <v>-13</v>
      </c>
      <c r="V35" s="328">
        <f t="shared" si="15"/>
        <v>0.73792185591148218</v>
      </c>
      <c r="W35" s="328">
        <f t="shared" si="16"/>
        <v>0.26207814408851782</v>
      </c>
      <c r="X35" s="328">
        <f t="shared" si="17"/>
        <v>-0.06</v>
      </c>
    </row>
    <row r="36" spans="1:24" x14ac:dyDescent="0.2">
      <c r="A36" s="111"/>
      <c r="B36" s="127" t="s">
        <v>759</v>
      </c>
      <c r="E36" s="134">
        <f>+SUBTOTAL(9,E31:E35)</f>
        <v>707149753.68000007</v>
      </c>
      <c r="F36" s="129"/>
      <c r="G36" s="199">
        <v>-7</v>
      </c>
      <c r="H36" s="129"/>
      <c r="I36" s="134">
        <f>+SUBTOTAL(9,I31:I35)</f>
        <v>-49500482.757599995</v>
      </c>
      <c r="J36" s="128"/>
      <c r="K36" s="134">
        <f>+SUBTOTAL(9,K31:K35)</f>
        <v>301765696.60999966</v>
      </c>
      <c r="L36" s="129"/>
      <c r="M36" s="199">
        <f>+O36/K36*100</f>
        <v>-27.876869185770897</v>
      </c>
      <c r="N36" s="129"/>
      <c r="O36" s="134">
        <f>+SUBTOTAL(9,O31:O35)</f>
        <v>-84122828.491499886</v>
      </c>
      <c r="P36" s="129"/>
      <c r="Q36" s="135">
        <f>+SUBTOTAL(9,Q31:Q35)</f>
        <v>-133623311.24909991</v>
      </c>
      <c r="R36" s="129"/>
      <c r="S36" s="134">
        <f>+SUBTOTAL(9,S31:S35)</f>
        <v>1008915450.2899997</v>
      </c>
      <c r="T36" s="129"/>
      <c r="U36" s="131">
        <f>ROUND(Q36/S36*100,0)</f>
        <v>-13</v>
      </c>
      <c r="V36" s="328">
        <f t="shared" si="15"/>
        <v>0.70090090648997294</v>
      </c>
      <c r="W36" s="328">
        <f t="shared" si="16"/>
        <v>0.29909909351002706</v>
      </c>
      <c r="X36" s="328">
        <f t="shared" si="17"/>
        <v>-0.13</v>
      </c>
    </row>
    <row r="37" spans="1:24" x14ac:dyDescent="0.2">
      <c r="A37" s="111"/>
      <c r="B37" s="127"/>
      <c r="E37" s="128"/>
      <c r="F37" s="129"/>
      <c r="G37" s="131"/>
      <c r="H37" s="129"/>
      <c r="I37" s="128"/>
      <c r="J37" s="128"/>
      <c r="K37" s="128"/>
      <c r="L37" s="129"/>
      <c r="M37" s="129"/>
      <c r="N37" s="129"/>
      <c r="O37" s="128"/>
      <c r="P37" s="129"/>
      <c r="Q37" s="130"/>
      <c r="R37" s="129"/>
      <c r="S37" s="128"/>
      <c r="T37" s="129"/>
      <c r="U37" s="129"/>
    </row>
    <row r="38" spans="1:24" x14ac:dyDescent="0.2">
      <c r="A38" s="136" t="s">
        <v>760</v>
      </c>
      <c r="E38" s="137">
        <f>+SUBTOTAL(9,E14:E37)</f>
        <v>3604796656.4199982</v>
      </c>
      <c r="I38" s="137">
        <f>+SUBTOTAL(9,I14:I37)</f>
        <v>-194142395.19109988</v>
      </c>
      <c r="K38" s="137">
        <f>+SUBTOTAL(9,K14:K37)</f>
        <v>567795195.19999933</v>
      </c>
      <c r="O38" s="137">
        <f>+SUBTOTAL(9,O14:O37)</f>
        <v>-158118536.66899982</v>
      </c>
      <c r="Q38" s="137">
        <f>+SUBTOTAL(9,Q14:Q37)</f>
        <v>-352260931.86009979</v>
      </c>
      <c r="S38" s="137">
        <f>+SUBTOTAL(9,S14:S37)</f>
        <v>4172591851.619997</v>
      </c>
      <c r="U38" s="121"/>
      <c r="V38" s="328">
        <f t="shared" ref="V38" si="18">+E38/S38</f>
        <v>0.86392266116812888</v>
      </c>
      <c r="W38" s="328">
        <f t="shared" ref="W38" si="19">+K38/S38</f>
        <v>0.13607733883187123</v>
      </c>
    </row>
    <row r="39" spans="1:24" x14ac:dyDescent="0.2">
      <c r="A39" s="136"/>
      <c r="E39" s="137"/>
      <c r="I39" s="137"/>
      <c r="K39" s="137"/>
      <c r="O39" s="137"/>
      <c r="Q39" s="137"/>
      <c r="S39" s="137"/>
    </row>
    <row r="40" spans="1:24" x14ac:dyDescent="0.2">
      <c r="A40" s="136"/>
      <c r="E40" s="137"/>
      <c r="I40" s="137"/>
      <c r="K40" s="137"/>
      <c r="O40" s="137"/>
      <c r="Q40" s="137"/>
      <c r="S40" s="137"/>
    </row>
    <row r="41" spans="1:24" x14ac:dyDescent="0.2">
      <c r="A41" s="136" t="s">
        <v>681</v>
      </c>
    </row>
    <row r="42" spans="1:24" x14ac:dyDescent="0.2">
      <c r="A42" s="111"/>
    </row>
    <row r="43" spans="1:24" x14ac:dyDescent="0.2">
      <c r="A43" s="111"/>
      <c r="B43" s="112" t="s">
        <v>761</v>
      </c>
      <c r="C43" s="113"/>
      <c r="E43" s="114"/>
      <c r="G43" s="115"/>
      <c r="I43" s="115"/>
      <c r="J43" s="115"/>
      <c r="K43" s="114"/>
      <c r="M43" s="115"/>
      <c r="N43" s="115"/>
      <c r="O43" s="115"/>
    </row>
    <row r="44" spans="1:24" x14ac:dyDescent="0.2">
      <c r="A44" s="111">
        <v>341</v>
      </c>
      <c r="B44" s="116"/>
      <c r="C44" s="113" t="s">
        <v>678</v>
      </c>
      <c r="E44" s="117">
        <v>10764271.960000001</v>
      </c>
      <c r="G44" s="115">
        <v>-5</v>
      </c>
      <c r="I44" s="118">
        <f t="shared" ref="I44:I49" si="20">+E44*G44/100</f>
        <v>-538213.598</v>
      </c>
      <c r="J44" s="115"/>
      <c r="K44" s="117">
        <v>1524305.810000001</v>
      </c>
      <c r="M44" s="115">
        <v>-5</v>
      </c>
      <c r="N44" s="115"/>
      <c r="O44" s="119">
        <f t="shared" ref="O44:O49" si="21">K44*M44/100</f>
        <v>-76215.290500000046</v>
      </c>
      <c r="Q44" s="120">
        <f t="shared" ref="Q44:Q49" si="22">I44+O44</f>
        <v>-614428.8885</v>
      </c>
      <c r="S44" s="121">
        <f t="shared" ref="S44:S49" si="23">+E44+K44</f>
        <v>12288577.770000001</v>
      </c>
      <c r="U44" s="115">
        <f t="shared" ref="U44:U49" si="24">+U45</f>
        <v>-6</v>
      </c>
      <c r="V44" s="328">
        <f t="shared" ref="V44:V50" si="25">+E44/S44</f>
        <v>0.87595750797775185</v>
      </c>
      <c r="W44" s="328">
        <f t="shared" ref="W44:W50" si="26">+K44/S44</f>
        <v>0.12404249202224814</v>
      </c>
      <c r="X44" s="328">
        <f t="shared" ref="X44:X49" si="27">ROUND(V44*G44/100+W44*M44/100,2)</f>
        <v>-0.05</v>
      </c>
    </row>
    <row r="45" spans="1:24" x14ac:dyDescent="0.2">
      <c r="A45" s="111">
        <v>342</v>
      </c>
      <c r="B45" s="116"/>
      <c r="C45" s="113" t="s">
        <v>702</v>
      </c>
      <c r="E45" s="117">
        <v>11764631.110000003</v>
      </c>
      <c r="G45" s="115">
        <v>-5</v>
      </c>
      <c r="I45" s="118">
        <f t="shared" si="20"/>
        <v>-588231.55550000013</v>
      </c>
      <c r="J45" s="115"/>
      <c r="K45" s="117">
        <v>3332564.5799999987</v>
      </c>
      <c r="M45" s="115">
        <v>-5</v>
      </c>
      <c r="N45" s="115"/>
      <c r="O45" s="119">
        <f t="shared" si="21"/>
        <v>-166628.22899999993</v>
      </c>
      <c r="Q45" s="120">
        <f t="shared" si="22"/>
        <v>-754859.78450000007</v>
      </c>
      <c r="S45" s="121">
        <f t="shared" si="23"/>
        <v>15097195.690000001</v>
      </c>
      <c r="U45" s="115">
        <f t="shared" si="24"/>
        <v>-6</v>
      </c>
      <c r="V45" s="328">
        <f t="shared" si="25"/>
        <v>0.77925936389581252</v>
      </c>
      <c r="W45" s="328">
        <f t="shared" si="26"/>
        <v>0.22074063610418754</v>
      </c>
      <c r="X45" s="328">
        <f t="shared" si="27"/>
        <v>-0.05</v>
      </c>
    </row>
    <row r="46" spans="1:24" x14ac:dyDescent="0.2">
      <c r="A46" s="111">
        <v>343</v>
      </c>
      <c r="B46" s="116"/>
      <c r="C46" s="113" t="s">
        <v>708</v>
      </c>
      <c r="E46" s="117">
        <v>158400068.16999999</v>
      </c>
      <c r="G46" s="115">
        <v>-5</v>
      </c>
      <c r="I46" s="118">
        <f t="shared" si="20"/>
        <v>-7920003.408499999</v>
      </c>
      <c r="J46" s="115"/>
      <c r="K46" s="117">
        <v>57701366.179999955</v>
      </c>
      <c r="M46" s="115">
        <v>-10</v>
      </c>
      <c r="N46" s="115"/>
      <c r="O46" s="119">
        <f t="shared" si="21"/>
        <v>-5770136.6179999961</v>
      </c>
      <c r="Q46" s="120">
        <f t="shared" si="22"/>
        <v>-13690140.026499994</v>
      </c>
      <c r="S46" s="121">
        <f t="shared" si="23"/>
        <v>216101434.34999993</v>
      </c>
      <c r="U46" s="115">
        <f t="shared" si="24"/>
        <v>-6</v>
      </c>
      <c r="V46" s="328">
        <f t="shared" si="25"/>
        <v>0.73298943455161769</v>
      </c>
      <c r="W46" s="328">
        <f t="shared" si="26"/>
        <v>0.26701056544838231</v>
      </c>
      <c r="X46" s="328">
        <f t="shared" si="27"/>
        <v>-0.06</v>
      </c>
    </row>
    <row r="47" spans="1:24" x14ac:dyDescent="0.2">
      <c r="A47" s="111">
        <v>344</v>
      </c>
      <c r="B47" s="116"/>
      <c r="C47" s="113" t="s">
        <v>762</v>
      </c>
      <c r="E47" s="117">
        <v>27352857.869999997</v>
      </c>
      <c r="G47" s="115">
        <v>-5</v>
      </c>
      <c r="I47" s="118">
        <f t="shared" si="20"/>
        <v>-1367642.8935</v>
      </c>
      <c r="J47" s="115"/>
      <c r="K47" s="117">
        <v>4215125.1300000018</v>
      </c>
      <c r="M47" s="115">
        <v>-10</v>
      </c>
      <c r="N47" s="115"/>
      <c r="O47" s="119">
        <f t="shared" si="21"/>
        <v>-421512.51300000021</v>
      </c>
      <c r="Q47" s="120">
        <f t="shared" si="22"/>
        <v>-1789155.4065000003</v>
      </c>
      <c r="S47" s="121">
        <f t="shared" si="23"/>
        <v>31567983</v>
      </c>
      <c r="U47" s="115">
        <f t="shared" si="24"/>
        <v>-6</v>
      </c>
      <c r="V47" s="328">
        <f t="shared" si="25"/>
        <v>0.86647467689018953</v>
      </c>
      <c r="W47" s="328">
        <f t="shared" si="26"/>
        <v>0.13352532310981038</v>
      </c>
      <c r="X47" s="328">
        <f t="shared" si="27"/>
        <v>-0.06</v>
      </c>
    </row>
    <row r="48" spans="1:24" x14ac:dyDescent="0.2">
      <c r="A48" s="111">
        <v>345</v>
      </c>
      <c r="B48" s="116"/>
      <c r="C48" s="113" t="s">
        <v>679</v>
      </c>
      <c r="E48" s="117">
        <v>18313227.59</v>
      </c>
      <c r="G48" s="115">
        <v>-5</v>
      </c>
      <c r="I48" s="118">
        <f t="shared" si="20"/>
        <v>-915661.37950000004</v>
      </c>
      <c r="J48" s="115"/>
      <c r="K48" s="117">
        <v>2242236.0900000012</v>
      </c>
      <c r="M48" s="115">
        <v>-5</v>
      </c>
      <c r="N48" s="115"/>
      <c r="O48" s="119">
        <f t="shared" si="21"/>
        <v>-112111.80450000007</v>
      </c>
      <c r="Q48" s="120">
        <f t="shared" si="22"/>
        <v>-1027773.1840000001</v>
      </c>
      <c r="S48" s="121">
        <f t="shared" si="23"/>
        <v>20555463.68</v>
      </c>
      <c r="U48" s="115">
        <f t="shared" si="24"/>
        <v>-6</v>
      </c>
      <c r="V48" s="328">
        <f t="shared" si="25"/>
        <v>0.89091775671391715</v>
      </c>
      <c r="W48" s="328">
        <f t="shared" si="26"/>
        <v>0.10908224328608292</v>
      </c>
      <c r="X48" s="328">
        <f t="shared" si="27"/>
        <v>-0.05</v>
      </c>
    </row>
    <row r="49" spans="1:24" x14ac:dyDescent="0.2">
      <c r="A49" s="111">
        <v>346</v>
      </c>
      <c r="B49" s="116"/>
      <c r="C49" s="113" t="s">
        <v>680</v>
      </c>
      <c r="E49" s="122">
        <v>3303739.2400000021</v>
      </c>
      <c r="G49" s="115">
        <v>-5</v>
      </c>
      <c r="I49" s="123">
        <f t="shared" si="20"/>
        <v>-165186.96200000012</v>
      </c>
      <c r="J49" s="115"/>
      <c r="K49" s="122">
        <v>984338.93</v>
      </c>
      <c r="M49" s="115">
        <v>-2</v>
      </c>
      <c r="N49" s="115"/>
      <c r="O49" s="124">
        <f t="shared" si="21"/>
        <v>-19686.778600000001</v>
      </c>
      <c r="Q49" s="125">
        <f t="shared" si="22"/>
        <v>-184873.74060000011</v>
      </c>
      <c r="S49" s="126">
        <f t="shared" si="23"/>
        <v>4288078.1700000018</v>
      </c>
      <c r="U49" s="115">
        <f t="shared" si="24"/>
        <v>-6</v>
      </c>
      <c r="V49" s="328">
        <f t="shared" si="25"/>
        <v>0.77044753127716437</v>
      </c>
      <c r="W49" s="328">
        <f t="shared" si="26"/>
        <v>0.22955246872283572</v>
      </c>
      <c r="X49" s="328">
        <f t="shared" si="27"/>
        <v>-0.04</v>
      </c>
    </row>
    <row r="50" spans="1:24" x14ac:dyDescent="0.2">
      <c r="A50" s="111"/>
      <c r="B50" s="127" t="s">
        <v>763</v>
      </c>
      <c r="E50" s="128">
        <f>+SUBTOTAL(9,E44:E49)</f>
        <v>229898795.94</v>
      </c>
      <c r="F50" s="129"/>
      <c r="G50" s="131"/>
      <c r="H50" s="129"/>
      <c r="I50" s="128">
        <f>+SUBTOTAL(9,I44:I49)</f>
        <v>-11494939.796999998</v>
      </c>
      <c r="J50" s="128"/>
      <c r="K50" s="128">
        <f>+SUBTOTAL(9,K44:K49)</f>
        <v>69999936.719999969</v>
      </c>
      <c r="L50" s="129"/>
      <c r="M50" s="129"/>
      <c r="N50" s="129"/>
      <c r="O50" s="128">
        <f>+SUBTOTAL(9,O44:O49)</f>
        <v>-6566291.2335999962</v>
      </c>
      <c r="P50" s="129"/>
      <c r="Q50" s="130">
        <f>+SUBTOTAL(9,Q44:Q49)</f>
        <v>-18061231.030599996</v>
      </c>
      <c r="R50" s="129"/>
      <c r="S50" s="128">
        <f>+SUBTOTAL(9,S44:S49)</f>
        <v>299898732.65999997</v>
      </c>
      <c r="T50" s="129"/>
      <c r="U50" s="131">
        <f>ROUND(Q50/S50*100,0)</f>
        <v>-6</v>
      </c>
      <c r="V50" s="328">
        <f t="shared" si="25"/>
        <v>0.76658808758835262</v>
      </c>
      <c r="W50" s="328">
        <f t="shared" si="26"/>
        <v>0.23341191241164738</v>
      </c>
    </row>
    <row r="51" spans="1:24" x14ac:dyDescent="0.2">
      <c r="A51" s="138"/>
      <c r="B51" s="139"/>
      <c r="C51" s="140"/>
      <c r="E51" s="141"/>
      <c r="G51" s="115"/>
      <c r="I51" s="118"/>
      <c r="J51" s="115"/>
      <c r="K51" s="141"/>
      <c r="M51" s="115"/>
      <c r="N51" s="115"/>
      <c r="O51" s="142"/>
      <c r="Q51" s="143"/>
      <c r="S51" s="121"/>
      <c r="U51" s="115"/>
    </row>
    <row r="52" spans="1:24" x14ac:dyDescent="0.2">
      <c r="A52" s="111"/>
      <c r="B52" s="112" t="s">
        <v>764</v>
      </c>
      <c r="C52" s="113"/>
      <c r="E52" s="141"/>
      <c r="G52" s="115"/>
      <c r="I52" s="118"/>
      <c r="J52" s="115"/>
      <c r="K52" s="141"/>
      <c r="M52" s="115"/>
      <c r="N52" s="115"/>
      <c r="O52" s="142"/>
      <c r="Q52" s="143"/>
      <c r="S52" s="121"/>
      <c r="U52" s="115"/>
    </row>
    <row r="53" spans="1:24" x14ac:dyDescent="0.2">
      <c r="A53" s="111">
        <v>341</v>
      </c>
      <c r="B53" s="116"/>
      <c r="C53" s="113" t="s">
        <v>678</v>
      </c>
      <c r="E53" s="117">
        <v>41566128.989999995</v>
      </c>
      <c r="G53" s="115">
        <v>-10</v>
      </c>
      <c r="I53" s="118">
        <f t="shared" ref="I53:I58" si="28">+E53*G53/100</f>
        <v>-4156612.8989999997</v>
      </c>
      <c r="J53" s="115"/>
      <c r="K53" s="117">
        <v>9285773.410000002</v>
      </c>
      <c r="M53" s="115">
        <v>-5</v>
      </c>
      <c r="N53" s="115"/>
      <c r="O53" s="119">
        <f t="shared" ref="O53:O58" si="29">K53*M53/100</f>
        <v>-464288.67050000012</v>
      </c>
      <c r="Q53" s="120">
        <f t="shared" ref="Q53:Q58" si="30">I53+O53</f>
        <v>-4620901.5695000002</v>
      </c>
      <c r="S53" s="121">
        <f t="shared" ref="S53:S58" si="31">+E53+K53</f>
        <v>50851902.399999999</v>
      </c>
      <c r="U53" s="115">
        <f t="shared" ref="U53:U58" si="32">+U54</f>
        <v>-10</v>
      </c>
      <c r="V53" s="328">
        <f t="shared" ref="V53:V59" si="33">+E53/S53</f>
        <v>0.81739575174674284</v>
      </c>
      <c r="W53" s="328">
        <f t="shared" ref="W53:W59" si="34">+K53/S53</f>
        <v>0.18260424825325713</v>
      </c>
      <c r="X53" s="328">
        <f t="shared" ref="X53:X58" si="35">ROUND(V53*G53/100+W53*M53/100,2)</f>
        <v>-0.09</v>
      </c>
    </row>
    <row r="54" spans="1:24" x14ac:dyDescent="0.2">
      <c r="A54" s="111">
        <v>342</v>
      </c>
      <c r="B54" s="116"/>
      <c r="C54" s="113" t="s">
        <v>702</v>
      </c>
      <c r="E54" s="117">
        <v>28273894.199999999</v>
      </c>
      <c r="G54" s="115">
        <v>-10</v>
      </c>
      <c r="I54" s="118">
        <f t="shared" si="28"/>
        <v>-2827389.42</v>
      </c>
      <c r="J54" s="115"/>
      <c r="K54" s="117">
        <v>1732193.1199999999</v>
      </c>
      <c r="M54" s="115">
        <v>-5</v>
      </c>
      <c r="N54" s="115"/>
      <c r="O54" s="119">
        <f t="shared" si="29"/>
        <v>-86609.656000000003</v>
      </c>
      <c r="Q54" s="120">
        <f t="shared" si="30"/>
        <v>-2913999.0759999999</v>
      </c>
      <c r="S54" s="121">
        <f t="shared" si="31"/>
        <v>30006087.32</v>
      </c>
      <c r="U54" s="115">
        <f t="shared" si="32"/>
        <v>-10</v>
      </c>
      <c r="V54" s="328">
        <f t="shared" si="33"/>
        <v>0.94227194297187022</v>
      </c>
      <c r="W54" s="328">
        <f t="shared" si="34"/>
        <v>5.7728057028129713E-2</v>
      </c>
      <c r="X54" s="328">
        <f t="shared" si="35"/>
        <v>-0.1</v>
      </c>
    </row>
    <row r="55" spans="1:24" x14ac:dyDescent="0.2">
      <c r="A55" s="111">
        <v>343</v>
      </c>
      <c r="B55" s="116"/>
      <c r="C55" s="113" t="s">
        <v>708</v>
      </c>
      <c r="E55" s="117">
        <v>153815327.63999999</v>
      </c>
      <c r="G55" s="115">
        <v>-10</v>
      </c>
      <c r="I55" s="118">
        <f t="shared" si="28"/>
        <v>-15381532.763999999</v>
      </c>
      <c r="J55" s="115"/>
      <c r="K55" s="117">
        <v>117567921.01000004</v>
      </c>
      <c r="M55" s="115">
        <v>-10</v>
      </c>
      <c r="N55" s="115"/>
      <c r="O55" s="119">
        <f t="shared" si="29"/>
        <v>-11756792.101000004</v>
      </c>
      <c r="Q55" s="120">
        <f t="shared" si="30"/>
        <v>-27138324.865000002</v>
      </c>
      <c r="S55" s="121">
        <f t="shared" si="31"/>
        <v>271383248.65000004</v>
      </c>
      <c r="U55" s="115">
        <f t="shared" si="32"/>
        <v>-10</v>
      </c>
      <c r="V55" s="328">
        <f t="shared" si="33"/>
        <v>0.56678268981286284</v>
      </c>
      <c r="W55" s="328">
        <f t="shared" si="34"/>
        <v>0.43321731018713716</v>
      </c>
      <c r="X55" s="328">
        <f t="shared" si="35"/>
        <v>-0.1</v>
      </c>
    </row>
    <row r="56" spans="1:24" x14ac:dyDescent="0.2">
      <c r="A56" s="111">
        <v>344</v>
      </c>
      <c r="B56" s="116"/>
      <c r="C56" s="113" t="s">
        <v>762</v>
      </c>
      <c r="E56" s="117">
        <v>51745984.089999996</v>
      </c>
      <c r="G56" s="115">
        <v>-10</v>
      </c>
      <c r="I56" s="118">
        <f t="shared" si="28"/>
        <v>-5174598.409</v>
      </c>
      <c r="J56" s="115"/>
      <c r="K56" s="117">
        <v>11038602.830000002</v>
      </c>
      <c r="M56" s="115">
        <v>-10</v>
      </c>
      <c r="N56" s="115"/>
      <c r="O56" s="119">
        <f t="shared" si="29"/>
        <v>-1103860.2830000001</v>
      </c>
      <c r="Q56" s="120">
        <f t="shared" si="30"/>
        <v>-6278458.6919999998</v>
      </c>
      <c r="S56" s="121">
        <f t="shared" si="31"/>
        <v>62784586.920000002</v>
      </c>
      <c r="U56" s="115">
        <f t="shared" si="32"/>
        <v>-10</v>
      </c>
      <c r="V56" s="328">
        <f t="shared" si="33"/>
        <v>0.82418291858692372</v>
      </c>
      <c r="W56" s="328">
        <f t="shared" si="34"/>
        <v>0.17581708141307625</v>
      </c>
      <c r="X56" s="328">
        <f t="shared" si="35"/>
        <v>-0.1</v>
      </c>
    </row>
    <row r="57" spans="1:24" x14ac:dyDescent="0.2">
      <c r="A57" s="111">
        <v>345</v>
      </c>
      <c r="B57" s="116"/>
      <c r="C57" s="113" t="s">
        <v>679</v>
      </c>
      <c r="E57" s="117">
        <v>20920914.199999999</v>
      </c>
      <c r="G57" s="115">
        <v>-10</v>
      </c>
      <c r="I57" s="118">
        <f t="shared" si="28"/>
        <v>-2092091.42</v>
      </c>
      <c r="J57" s="115"/>
      <c r="K57" s="117">
        <v>3667329.6699999995</v>
      </c>
      <c r="M57" s="115">
        <v>-5</v>
      </c>
      <c r="N57" s="115"/>
      <c r="O57" s="119">
        <f t="shared" si="29"/>
        <v>-183366.48349999997</v>
      </c>
      <c r="Q57" s="120">
        <f t="shared" si="30"/>
        <v>-2275457.9035</v>
      </c>
      <c r="S57" s="121">
        <f t="shared" si="31"/>
        <v>24588243.869999997</v>
      </c>
      <c r="U57" s="115">
        <f t="shared" si="32"/>
        <v>-10</v>
      </c>
      <c r="V57" s="328">
        <f t="shared" si="33"/>
        <v>0.85085028075248226</v>
      </c>
      <c r="W57" s="328">
        <f t="shared" si="34"/>
        <v>0.14914971924751777</v>
      </c>
      <c r="X57" s="328">
        <f t="shared" si="35"/>
        <v>-0.09</v>
      </c>
    </row>
    <row r="58" spans="1:24" x14ac:dyDescent="0.2">
      <c r="A58" s="111">
        <v>346</v>
      </c>
      <c r="B58" s="116"/>
      <c r="C58" s="113" t="s">
        <v>680</v>
      </c>
      <c r="E58" s="122">
        <v>2240277.37</v>
      </c>
      <c r="G58" s="115">
        <v>-10</v>
      </c>
      <c r="I58" s="123">
        <f t="shared" si="28"/>
        <v>-224027.73700000002</v>
      </c>
      <c r="J58" s="115"/>
      <c r="K58" s="122">
        <v>1008922.1499999998</v>
      </c>
      <c r="M58" s="115">
        <v>-2</v>
      </c>
      <c r="N58" s="115"/>
      <c r="O58" s="124">
        <f t="shared" si="29"/>
        <v>-20178.442999999996</v>
      </c>
      <c r="Q58" s="125">
        <f t="shared" si="30"/>
        <v>-244206.18000000002</v>
      </c>
      <c r="S58" s="126">
        <f t="shared" si="31"/>
        <v>3249199.52</v>
      </c>
      <c r="U58" s="115">
        <f t="shared" si="32"/>
        <v>-10</v>
      </c>
      <c r="V58" s="328">
        <f t="shared" si="33"/>
        <v>0.68948593529276403</v>
      </c>
      <c r="W58" s="328">
        <f t="shared" si="34"/>
        <v>0.31051406470723586</v>
      </c>
      <c r="X58" s="328">
        <f t="shared" si="35"/>
        <v>-0.08</v>
      </c>
    </row>
    <row r="59" spans="1:24" x14ac:dyDescent="0.2">
      <c r="A59" s="111"/>
      <c r="B59" s="127" t="s">
        <v>765</v>
      </c>
      <c r="E59" s="128">
        <f>+SUBTOTAL(9,E53:E58)</f>
        <v>298562526.48999995</v>
      </c>
      <c r="G59" s="131"/>
      <c r="H59" s="129"/>
      <c r="I59" s="128">
        <f>+SUBTOTAL(9,I53:I58)</f>
        <v>-29856252.649</v>
      </c>
      <c r="J59" s="128"/>
      <c r="K59" s="128">
        <f>+SUBTOTAL(9,K53:K58)</f>
        <v>144300742.19000003</v>
      </c>
      <c r="L59" s="129"/>
      <c r="M59" s="129"/>
      <c r="N59" s="129"/>
      <c r="O59" s="128">
        <f>+SUBTOTAL(9,O53:O58)</f>
        <v>-13615095.637000004</v>
      </c>
      <c r="P59" s="129"/>
      <c r="Q59" s="130">
        <f>+SUBTOTAL(9,Q53:Q58)</f>
        <v>-43471348.285999998</v>
      </c>
      <c r="R59" s="129"/>
      <c r="S59" s="128">
        <f>+SUBTOTAL(9,S53:S58)</f>
        <v>442863268.68000001</v>
      </c>
      <c r="T59" s="129"/>
      <c r="U59" s="131">
        <f>ROUND(Q59/S59*100,0)</f>
        <v>-10</v>
      </c>
      <c r="V59" s="328">
        <f t="shared" si="33"/>
        <v>0.67416412153551719</v>
      </c>
      <c r="W59" s="328">
        <f t="shared" si="34"/>
        <v>0.3258358784644827</v>
      </c>
    </row>
    <row r="60" spans="1:24" x14ac:dyDescent="0.2">
      <c r="A60" s="138"/>
      <c r="B60" s="139"/>
      <c r="C60" s="140"/>
      <c r="E60" s="141"/>
      <c r="G60" s="115"/>
      <c r="I60" s="118"/>
      <c r="J60" s="115"/>
      <c r="K60" s="141"/>
      <c r="M60" s="115"/>
      <c r="N60" s="115"/>
      <c r="O60" s="142"/>
      <c r="Q60" s="143"/>
      <c r="S60" s="121"/>
      <c r="U60" s="115"/>
    </row>
    <row r="61" spans="1:24" x14ac:dyDescent="0.2">
      <c r="A61" s="111"/>
      <c r="B61" s="112" t="s">
        <v>766</v>
      </c>
      <c r="C61" s="113"/>
      <c r="E61" s="114"/>
      <c r="G61" s="115"/>
      <c r="I61" s="115"/>
      <c r="J61" s="115"/>
      <c r="K61" s="114"/>
      <c r="M61" s="115"/>
      <c r="N61" s="115"/>
      <c r="O61" s="115"/>
    </row>
    <row r="62" spans="1:24" x14ac:dyDescent="0.2">
      <c r="A62" s="111">
        <v>341</v>
      </c>
      <c r="B62" s="116"/>
      <c r="C62" s="113" t="s">
        <v>678</v>
      </c>
      <c r="E62" s="117">
        <v>285070.21999999997</v>
      </c>
      <c r="G62" s="115">
        <v>-12</v>
      </c>
      <c r="I62" s="118">
        <f t="shared" ref="I62:I66" si="36">+E62*G62/100</f>
        <v>-34208.426399999997</v>
      </c>
      <c r="J62" s="115"/>
      <c r="K62" s="117">
        <v>6381.329999999999</v>
      </c>
      <c r="M62" s="115">
        <v>-5</v>
      </c>
      <c r="N62" s="115"/>
      <c r="O62" s="119">
        <f t="shared" ref="O62:O66" si="37">K62*M62/100</f>
        <v>-319.06649999999996</v>
      </c>
      <c r="Q62" s="120">
        <f t="shared" ref="Q62:Q66" si="38">I62+O62</f>
        <v>-34527.492899999997</v>
      </c>
      <c r="S62" s="121">
        <f t="shared" ref="S62:S66" si="39">+E62+K62</f>
        <v>291451.55</v>
      </c>
      <c r="U62" s="115">
        <f t="shared" ref="U62:U66" si="40">+U63</f>
        <v>-12</v>
      </c>
      <c r="V62" s="328">
        <f t="shared" ref="V62:V67" si="41">+E62/S62</f>
        <v>0.97810500578912685</v>
      </c>
      <c r="W62" s="328">
        <f t="shared" ref="W62:W67" si="42">+K62/S62</f>
        <v>2.1894994210873125E-2</v>
      </c>
      <c r="X62" s="328">
        <f t="shared" ref="X62:X66" si="43">ROUND(V62*G62/100+W62*M62/100,2)</f>
        <v>-0.12</v>
      </c>
    </row>
    <row r="63" spans="1:24" x14ac:dyDescent="0.2">
      <c r="A63" s="111">
        <v>342</v>
      </c>
      <c r="B63" s="116"/>
      <c r="C63" s="113" t="s">
        <v>702</v>
      </c>
      <c r="E63" s="117">
        <v>479342.75</v>
      </c>
      <c r="G63" s="115">
        <v>-12</v>
      </c>
      <c r="I63" s="118">
        <f t="shared" si="36"/>
        <v>-57521.13</v>
      </c>
      <c r="J63" s="115"/>
      <c r="K63" s="117">
        <v>17114.920000000002</v>
      </c>
      <c r="M63" s="115">
        <v>-5</v>
      </c>
      <c r="N63" s="115"/>
      <c r="O63" s="119">
        <f t="shared" si="37"/>
        <v>-855.74600000000009</v>
      </c>
      <c r="Q63" s="120">
        <f t="shared" si="38"/>
        <v>-58376.875999999997</v>
      </c>
      <c r="S63" s="121">
        <f t="shared" si="39"/>
        <v>496457.67</v>
      </c>
      <c r="U63" s="115">
        <f>+U64</f>
        <v>-12</v>
      </c>
      <c r="V63" s="328">
        <f t="shared" si="41"/>
        <v>0.96552592288482519</v>
      </c>
      <c r="W63" s="328">
        <f t="shared" si="42"/>
        <v>3.4474077115174799E-2</v>
      </c>
      <c r="X63" s="328">
        <f t="shared" si="43"/>
        <v>-0.12</v>
      </c>
    </row>
    <row r="64" spans="1:24" x14ac:dyDescent="0.2">
      <c r="A64" s="111">
        <v>344</v>
      </c>
      <c r="B64" s="116"/>
      <c r="C64" s="113" t="s">
        <v>762</v>
      </c>
      <c r="E64" s="117">
        <v>2405333.0699999998</v>
      </c>
      <c r="G64" s="115">
        <v>-12</v>
      </c>
      <c r="I64" s="118">
        <f t="shared" si="36"/>
        <v>-288639.96839999995</v>
      </c>
      <c r="J64" s="115"/>
      <c r="K64" s="117">
        <v>276802.61000000004</v>
      </c>
      <c r="M64" s="115">
        <v>-10</v>
      </c>
      <c r="N64" s="115"/>
      <c r="O64" s="119">
        <f t="shared" si="37"/>
        <v>-27680.261000000006</v>
      </c>
      <c r="Q64" s="120">
        <f t="shared" si="38"/>
        <v>-316320.22939999995</v>
      </c>
      <c r="S64" s="121">
        <f t="shared" si="39"/>
        <v>2682135.6799999997</v>
      </c>
      <c r="U64" s="115">
        <f t="shared" si="40"/>
        <v>-12</v>
      </c>
      <c r="V64" s="328">
        <f t="shared" si="41"/>
        <v>0.89679768549218219</v>
      </c>
      <c r="W64" s="328">
        <f t="shared" si="42"/>
        <v>0.10320231450781792</v>
      </c>
      <c r="X64" s="328">
        <f t="shared" si="43"/>
        <v>-0.12</v>
      </c>
    </row>
    <row r="65" spans="1:24" x14ac:dyDescent="0.2">
      <c r="A65" s="111">
        <v>345</v>
      </c>
      <c r="B65" s="116"/>
      <c r="C65" s="113" t="s">
        <v>679</v>
      </c>
      <c r="E65" s="117">
        <v>774689.61</v>
      </c>
      <c r="G65" s="115">
        <v>-12</v>
      </c>
      <c r="I65" s="118">
        <f t="shared" si="36"/>
        <v>-92962.753200000006</v>
      </c>
      <c r="J65" s="115"/>
      <c r="K65" s="117">
        <v>41573.800000000003</v>
      </c>
      <c r="M65" s="115">
        <v>-5</v>
      </c>
      <c r="N65" s="115"/>
      <c r="O65" s="119">
        <f t="shared" si="37"/>
        <v>-2078.69</v>
      </c>
      <c r="Q65" s="120">
        <f t="shared" si="38"/>
        <v>-95041.443200000009</v>
      </c>
      <c r="S65" s="121">
        <f t="shared" si="39"/>
        <v>816263.41</v>
      </c>
      <c r="U65" s="115">
        <f t="shared" si="40"/>
        <v>-12</v>
      </c>
      <c r="V65" s="328">
        <f t="shared" si="41"/>
        <v>0.94906815680982193</v>
      </c>
      <c r="W65" s="328">
        <f t="shared" si="42"/>
        <v>5.0931843190178037E-2</v>
      </c>
      <c r="X65" s="328">
        <f t="shared" si="43"/>
        <v>-0.12</v>
      </c>
    </row>
    <row r="66" spans="1:24" x14ac:dyDescent="0.2">
      <c r="A66" s="111">
        <v>346</v>
      </c>
      <c r="B66" s="116"/>
      <c r="C66" s="113" t="s">
        <v>680</v>
      </c>
      <c r="E66" s="122">
        <v>99888.13</v>
      </c>
      <c r="G66" s="115">
        <v>-12</v>
      </c>
      <c r="I66" s="123">
        <f t="shared" si="36"/>
        <v>-11986.5756</v>
      </c>
      <c r="J66" s="115"/>
      <c r="K66" s="122">
        <v>12207.089999999998</v>
      </c>
      <c r="M66" s="115">
        <v>-2</v>
      </c>
      <c r="N66" s="115"/>
      <c r="O66" s="124">
        <f t="shared" si="37"/>
        <v>-244.14179999999996</v>
      </c>
      <c r="Q66" s="125">
        <f t="shared" si="38"/>
        <v>-12230.7174</v>
      </c>
      <c r="S66" s="126">
        <f t="shared" si="39"/>
        <v>112095.22</v>
      </c>
      <c r="U66" s="115">
        <f t="shared" si="40"/>
        <v>-12</v>
      </c>
      <c r="V66" s="328">
        <f t="shared" si="41"/>
        <v>0.89110070884378478</v>
      </c>
      <c r="W66" s="328">
        <f t="shared" si="42"/>
        <v>0.1088992911562152</v>
      </c>
      <c r="X66" s="328">
        <f t="shared" si="43"/>
        <v>-0.11</v>
      </c>
    </row>
    <row r="67" spans="1:24" x14ac:dyDescent="0.2">
      <c r="A67" s="111"/>
      <c r="B67" s="127" t="s">
        <v>767</v>
      </c>
      <c r="E67" s="128">
        <f>+SUBTOTAL(9,E62:E66)</f>
        <v>4044323.78</v>
      </c>
      <c r="F67" s="129"/>
      <c r="G67" s="131"/>
      <c r="H67" s="129"/>
      <c r="I67" s="128">
        <f>+SUBTOTAL(9,I62:I66)</f>
        <v>-485318.85359999991</v>
      </c>
      <c r="J67" s="128"/>
      <c r="K67" s="128">
        <f>+SUBTOTAL(9,K62:K66)</f>
        <v>354079.75000000006</v>
      </c>
      <c r="L67" s="129"/>
      <c r="M67" s="129"/>
      <c r="N67" s="129"/>
      <c r="O67" s="128">
        <f>+SUBTOTAL(9,O62:O66)</f>
        <v>-31177.905300000006</v>
      </c>
      <c r="P67" s="129"/>
      <c r="Q67" s="130">
        <f>+SUBTOTAL(9,Q62:Q66)</f>
        <v>-516496.75889999996</v>
      </c>
      <c r="R67" s="129"/>
      <c r="S67" s="128">
        <f>+SUBTOTAL(9,S62:S66)</f>
        <v>4398403.5299999993</v>
      </c>
      <c r="T67" s="129"/>
      <c r="U67" s="131">
        <f>ROUND(Q67/S67*100,0)</f>
        <v>-12</v>
      </c>
      <c r="V67" s="328">
        <f t="shared" si="41"/>
        <v>0.9194981207192694</v>
      </c>
      <c r="W67" s="328">
        <f t="shared" si="42"/>
        <v>8.0501879280730784E-2</v>
      </c>
    </row>
    <row r="68" spans="1:24" x14ac:dyDescent="0.2">
      <c r="A68" s="111"/>
      <c r="B68" s="127"/>
      <c r="E68" s="128"/>
      <c r="F68" s="129"/>
      <c r="G68" s="131"/>
      <c r="H68" s="129"/>
      <c r="I68" s="128"/>
      <c r="J68" s="128"/>
      <c r="K68" s="128"/>
      <c r="L68" s="129"/>
      <c r="M68" s="129"/>
      <c r="N68" s="129"/>
      <c r="O68" s="128"/>
      <c r="P68" s="129"/>
      <c r="Q68" s="130"/>
      <c r="R68" s="129"/>
      <c r="S68" s="128"/>
      <c r="T68" s="129"/>
      <c r="U68" s="131"/>
    </row>
    <row r="69" spans="1:24" x14ac:dyDescent="0.2">
      <c r="A69" s="111"/>
      <c r="B69" s="112" t="s">
        <v>768</v>
      </c>
      <c r="C69" s="113"/>
      <c r="E69" s="114"/>
      <c r="G69" s="115"/>
      <c r="I69" s="115"/>
      <c r="J69" s="115"/>
      <c r="K69" s="114"/>
      <c r="M69" s="115"/>
      <c r="N69" s="115"/>
      <c r="O69" s="115"/>
    </row>
    <row r="70" spans="1:24" x14ac:dyDescent="0.2">
      <c r="A70" s="111">
        <v>341</v>
      </c>
      <c r="B70" s="116"/>
      <c r="C70" s="113" t="s">
        <v>678</v>
      </c>
      <c r="E70" s="117">
        <v>1883904.2899999998</v>
      </c>
      <c r="G70" s="115">
        <v>-5</v>
      </c>
      <c r="I70" s="118">
        <f t="shared" ref="I70:I75" si="44">+E70*G70/100</f>
        <v>-94195.214499999987</v>
      </c>
      <c r="J70" s="115"/>
      <c r="K70" s="117">
        <v>314981.11999999994</v>
      </c>
      <c r="M70" s="115">
        <v>-5</v>
      </c>
      <c r="N70" s="115"/>
      <c r="O70" s="119">
        <f t="shared" ref="O70:O75" si="45">K70*M70/100</f>
        <v>-15749.055999999997</v>
      </c>
      <c r="Q70" s="120">
        <f t="shared" ref="Q70:Q75" si="46">I70+O70</f>
        <v>-109944.27049999998</v>
      </c>
      <c r="S70" s="121">
        <f t="shared" ref="S70:S75" si="47">+E70+K70</f>
        <v>2198885.4099999997</v>
      </c>
      <c r="U70" s="115">
        <f t="shared" ref="U70:U75" si="48">+U71</f>
        <v>-6</v>
      </c>
      <c r="V70" s="328">
        <f t="shared" ref="V70:V76" si="49">+E70/S70</f>
        <v>0.85675419075157722</v>
      </c>
      <c r="W70" s="328">
        <f t="shared" ref="W70:W76" si="50">+K70/S70</f>
        <v>0.14324580924842281</v>
      </c>
      <c r="X70" s="328">
        <f t="shared" ref="X70:X75" si="51">ROUND(V70*G70/100+W70*M70/100,2)</f>
        <v>-0.05</v>
      </c>
    </row>
    <row r="71" spans="1:24" x14ac:dyDescent="0.2">
      <c r="A71" s="111">
        <v>342</v>
      </c>
      <c r="B71" s="116"/>
      <c r="C71" s="113" t="s">
        <v>702</v>
      </c>
      <c r="E71" s="117">
        <v>7732234.5499999998</v>
      </c>
      <c r="G71" s="115">
        <v>-5</v>
      </c>
      <c r="I71" s="118">
        <f t="shared" si="44"/>
        <v>-386611.72749999998</v>
      </c>
      <c r="J71" s="115"/>
      <c r="K71" s="117">
        <v>1097325.6300000001</v>
      </c>
      <c r="M71" s="115">
        <v>-5</v>
      </c>
      <c r="N71" s="115"/>
      <c r="O71" s="119">
        <f t="shared" si="45"/>
        <v>-54866.281500000005</v>
      </c>
      <c r="Q71" s="120">
        <f t="shared" si="46"/>
        <v>-441478.00899999996</v>
      </c>
      <c r="S71" s="121">
        <f t="shared" si="47"/>
        <v>8829560.1799999997</v>
      </c>
      <c r="U71" s="115">
        <f t="shared" si="48"/>
        <v>-6</v>
      </c>
      <c r="V71" s="328">
        <f t="shared" si="49"/>
        <v>0.87572137143528705</v>
      </c>
      <c r="W71" s="328">
        <f t="shared" si="50"/>
        <v>0.12427862856471297</v>
      </c>
      <c r="X71" s="328">
        <f t="shared" si="51"/>
        <v>-0.05</v>
      </c>
    </row>
    <row r="72" spans="1:24" x14ac:dyDescent="0.2">
      <c r="A72" s="111">
        <v>343</v>
      </c>
      <c r="B72" s="116"/>
      <c r="C72" s="113" t="s">
        <v>708</v>
      </c>
      <c r="E72" s="117">
        <v>13170864.18</v>
      </c>
      <c r="G72" s="115">
        <v>-5</v>
      </c>
      <c r="I72" s="118">
        <f t="shared" si="44"/>
        <v>-658543.20900000003</v>
      </c>
      <c r="J72" s="115"/>
      <c r="K72" s="117">
        <v>6407668.1699999999</v>
      </c>
      <c r="M72" s="115">
        <v>-10</v>
      </c>
      <c r="N72" s="115"/>
      <c r="O72" s="119">
        <f t="shared" si="45"/>
        <v>-640766.81700000004</v>
      </c>
      <c r="Q72" s="120">
        <f t="shared" si="46"/>
        <v>-1299310.0260000001</v>
      </c>
      <c r="S72" s="121">
        <f t="shared" si="47"/>
        <v>19578532.350000001</v>
      </c>
      <c r="U72" s="115">
        <f t="shared" si="48"/>
        <v>-6</v>
      </c>
      <c r="V72" s="328">
        <f t="shared" si="49"/>
        <v>0.6727196883069736</v>
      </c>
      <c r="W72" s="328">
        <f t="shared" si="50"/>
        <v>0.32728031169302635</v>
      </c>
      <c r="X72" s="328">
        <f t="shared" si="51"/>
        <v>-7.0000000000000007E-2</v>
      </c>
    </row>
    <row r="73" spans="1:24" x14ac:dyDescent="0.2">
      <c r="A73" s="111">
        <v>344</v>
      </c>
      <c r="B73" s="116"/>
      <c r="C73" s="113" t="s">
        <v>762</v>
      </c>
      <c r="E73" s="117">
        <v>4519436.7</v>
      </c>
      <c r="G73" s="115">
        <v>-5</v>
      </c>
      <c r="I73" s="118">
        <f t="shared" si="44"/>
        <v>-225971.83499999999</v>
      </c>
      <c r="J73" s="115"/>
      <c r="K73" s="117">
        <v>807081.71</v>
      </c>
      <c r="M73" s="115">
        <v>-10</v>
      </c>
      <c r="N73" s="115"/>
      <c r="O73" s="119">
        <f t="shared" si="45"/>
        <v>-80708.171000000002</v>
      </c>
      <c r="Q73" s="120">
        <f t="shared" si="46"/>
        <v>-306680.00599999999</v>
      </c>
      <c r="S73" s="121">
        <f t="shared" si="47"/>
        <v>5326518.41</v>
      </c>
      <c r="U73" s="115">
        <f t="shared" si="48"/>
        <v>-6</v>
      </c>
      <c r="V73" s="328">
        <f t="shared" si="49"/>
        <v>0.8484785655701883</v>
      </c>
      <c r="W73" s="328">
        <f t="shared" si="50"/>
        <v>0.15152143442981172</v>
      </c>
      <c r="X73" s="328">
        <f t="shared" si="51"/>
        <v>-0.06</v>
      </c>
    </row>
    <row r="74" spans="1:24" x14ac:dyDescent="0.2">
      <c r="A74" s="111">
        <v>345</v>
      </c>
      <c r="B74" s="116"/>
      <c r="C74" s="113" t="s">
        <v>679</v>
      </c>
      <c r="E74" s="117">
        <v>2161579.5300000003</v>
      </c>
      <c r="G74" s="115">
        <v>-5</v>
      </c>
      <c r="I74" s="118">
        <f t="shared" si="44"/>
        <v>-108078.97650000002</v>
      </c>
      <c r="J74" s="115"/>
      <c r="K74" s="117">
        <v>338071.08999999997</v>
      </c>
      <c r="M74" s="115">
        <v>-5</v>
      </c>
      <c r="N74" s="115"/>
      <c r="O74" s="119">
        <f t="shared" si="45"/>
        <v>-16903.554499999998</v>
      </c>
      <c r="Q74" s="120">
        <f t="shared" si="46"/>
        <v>-124982.53100000002</v>
      </c>
      <c r="S74" s="121">
        <f t="shared" si="47"/>
        <v>2499650.62</v>
      </c>
      <c r="U74" s="115">
        <f t="shared" si="48"/>
        <v>-6</v>
      </c>
      <c r="V74" s="328">
        <f t="shared" si="49"/>
        <v>0.86475266291414765</v>
      </c>
      <c r="W74" s="328">
        <f t="shared" si="50"/>
        <v>0.1352473370858524</v>
      </c>
      <c r="X74" s="328">
        <f t="shared" si="51"/>
        <v>-0.05</v>
      </c>
    </row>
    <row r="75" spans="1:24" x14ac:dyDescent="0.2">
      <c r="A75" s="111">
        <v>346</v>
      </c>
      <c r="B75" s="116"/>
      <c r="C75" s="113" t="s">
        <v>680</v>
      </c>
      <c r="E75" s="122">
        <v>794927.69000000006</v>
      </c>
      <c r="G75" s="115">
        <v>-5</v>
      </c>
      <c r="I75" s="123">
        <f t="shared" si="44"/>
        <v>-39746.3845</v>
      </c>
      <c r="J75" s="115"/>
      <c r="K75" s="122">
        <v>302112.75999999995</v>
      </c>
      <c r="M75" s="115">
        <v>-2</v>
      </c>
      <c r="N75" s="115"/>
      <c r="O75" s="124">
        <f t="shared" si="45"/>
        <v>-6042.2551999999987</v>
      </c>
      <c r="Q75" s="125">
        <f t="shared" si="46"/>
        <v>-45788.6397</v>
      </c>
      <c r="S75" s="126">
        <f t="shared" si="47"/>
        <v>1097040.45</v>
      </c>
      <c r="U75" s="115">
        <f t="shared" si="48"/>
        <v>-6</v>
      </c>
      <c r="V75" s="328">
        <f t="shared" si="49"/>
        <v>0.72461110253500693</v>
      </c>
      <c r="W75" s="328">
        <f t="shared" si="50"/>
        <v>0.27538889746499318</v>
      </c>
      <c r="X75" s="328">
        <f t="shared" si="51"/>
        <v>-0.04</v>
      </c>
    </row>
    <row r="76" spans="1:24" x14ac:dyDescent="0.2">
      <c r="A76" s="111"/>
      <c r="B76" s="127" t="s">
        <v>769</v>
      </c>
      <c r="E76" s="128">
        <f>+SUBTOTAL(9,E70:E75)</f>
        <v>30262946.940000001</v>
      </c>
      <c r="F76" s="129"/>
      <c r="G76" s="131"/>
      <c r="H76" s="129"/>
      <c r="I76" s="128">
        <f>+SUBTOTAL(9,I70:I75)</f>
        <v>-1513147.3470000001</v>
      </c>
      <c r="J76" s="128"/>
      <c r="K76" s="128">
        <f>+SUBTOTAL(9,K70:K75)</f>
        <v>9267240.4799999986</v>
      </c>
      <c r="L76" s="129"/>
      <c r="M76" s="129"/>
      <c r="N76" s="129"/>
      <c r="O76" s="128">
        <f>+SUBTOTAL(9,O70:O75)</f>
        <v>-815036.13520000002</v>
      </c>
      <c r="P76" s="129"/>
      <c r="Q76" s="130">
        <f>+SUBTOTAL(9,Q70:Q75)</f>
        <v>-2328183.4822</v>
      </c>
      <c r="R76" s="129"/>
      <c r="S76" s="128">
        <f>+SUBTOTAL(9,S70:S75)</f>
        <v>39530187.420000002</v>
      </c>
      <c r="T76" s="129"/>
      <c r="U76" s="131">
        <f>ROUND(Q76/S76*100,0)</f>
        <v>-6</v>
      </c>
      <c r="V76" s="328">
        <f t="shared" si="49"/>
        <v>0.76556548084284293</v>
      </c>
      <c r="W76" s="328">
        <f t="shared" si="50"/>
        <v>0.23443451915715705</v>
      </c>
    </row>
    <row r="77" spans="1:24" x14ac:dyDescent="0.2">
      <c r="A77" s="138"/>
      <c r="B77" s="139"/>
      <c r="C77" s="140"/>
      <c r="E77" s="141"/>
      <c r="G77" s="115"/>
      <c r="I77" s="118"/>
      <c r="J77" s="115"/>
      <c r="K77" s="141"/>
      <c r="M77" s="115"/>
      <c r="N77" s="115"/>
      <c r="O77" s="142"/>
      <c r="Q77" s="143"/>
      <c r="S77" s="121"/>
      <c r="U77" s="115"/>
    </row>
    <row r="78" spans="1:24" x14ac:dyDescent="0.2">
      <c r="A78" s="111"/>
      <c r="B78" s="112" t="s">
        <v>770</v>
      </c>
      <c r="C78" s="113"/>
      <c r="E78" s="114"/>
      <c r="G78" s="115"/>
      <c r="I78" s="115"/>
      <c r="J78" s="115"/>
      <c r="K78" s="114"/>
      <c r="M78" s="115"/>
      <c r="N78" s="115"/>
      <c r="O78" s="115"/>
    </row>
    <row r="79" spans="1:24" x14ac:dyDescent="0.2">
      <c r="A79" s="111">
        <v>341</v>
      </c>
      <c r="B79" s="116"/>
      <c r="C79" s="113" t="s">
        <v>678</v>
      </c>
      <c r="E79" s="117">
        <v>18925350.169999998</v>
      </c>
      <c r="G79" s="115">
        <v>-8</v>
      </c>
      <c r="I79" s="118">
        <f t="shared" ref="I79:I84" si="52">+E79*G79/100</f>
        <v>-1514028.0135999999</v>
      </c>
      <c r="J79" s="115"/>
      <c r="K79" s="117">
        <v>3581972.2400000012</v>
      </c>
      <c r="M79" s="115">
        <v>-5</v>
      </c>
      <c r="N79" s="115"/>
      <c r="O79" s="119">
        <f t="shared" ref="O79:O84" si="53">K79*M79/100</f>
        <v>-179098.61200000008</v>
      </c>
      <c r="Q79" s="120">
        <f t="shared" ref="Q79:Q83" si="54">I79+O79</f>
        <v>-1693126.6255999999</v>
      </c>
      <c r="S79" s="121">
        <f t="shared" ref="S79:S84" si="55">+E79+K79</f>
        <v>22507322.41</v>
      </c>
      <c r="U79" s="115">
        <f t="shared" ref="U79:U84" si="56">+U80</f>
        <v>-8</v>
      </c>
      <c r="V79" s="328">
        <f t="shared" ref="V79:V85" si="57">+E79/S79</f>
        <v>0.84085302663952011</v>
      </c>
      <c r="W79" s="328">
        <f t="shared" ref="W79:W85" si="58">+K79/S79</f>
        <v>0.15914697336047984</v>
      </c>
      <c r="X79" s="328">
        <f t="shared" ref="X79:X84" si="59">ROUND(V79*G79/100+W79*M79/100,2)</f>
        <v>-0.08</v>
      </c>
    </row>
    <row r="80" spans="1:24" x14ac:dyDescent="0.2">
      <c r="A80" s="111">
        <v>342</v>
      </c>
      <c r="B80" s="116"/>
      <c r="C80" s="113" t="s">
        <v>702</v>
      </c>
      <c r="E80" s="117">
        <v>6656034.7000000002</v>
      </c>
      <c r="G80" s="115">
        <v>-8</v>
      </c>
      <c r="I80" s="118">
        <f t="shared" si="52"/>
        <v>-532482.77600000007</v>
      </c>
      <c r="J80" s="115"/>
      <c r="K80" s="117">
        <v>1999989.8200000003</v>
      </c>
      <c r="M80" s="115">
        <v>-5</v>
      </c>
      <c r="N80" s="115"/>
      <c r="O80" s="119">
        <f t="shared" si="53"/>
        <v>-99999.491000000009</v>
      </c>
      <c r="Q80" s="120">
        <f t="shared" si="54"/>
        <v>-632482.26700000011</v>
      </c>
      <c r="S80" s="121">
        <f t="shared" si="55"/>
        <v>8656024.5199999996</v>
      </c>
      <c r="U80" s="115">
        <f t="shared" si="56"/>
        <v>-8</v>
      </c>
      <c r="V80" s="328">
        <f t="shared" si="57"/>
        <v>0.76894822613094915</v>
      </c>
      <c r="W80" s="328">
        <f t="shared" si="58"/>
        <v>0.23105177386905096</v>
      </c>
      <c r="X80" s="328">
        <f t="shared" si="59"/>
        <v>-7.0000000000000007E-2</v>
      </c>
    </row>
    <row r="81" spans="1:24" x14ac:dyDescent="0.2">
      <c r="A81" s="111">
        <v>343</v>
      </c>
      <c r="B81" s="116"/>
      <c r="C81" s="113" t="s">
        <v>708</v>
      </c>
      <c r="E81" s="117">
        <v>112389248.78</v>
      </c>
      <c r="G81" s="115">
        <v>-8</v>
      </c>
      <c r="I81" s="118">
        <f t="shared" si="52"/>
        <v>-8991139.9024</v>
      </c>
      <c r="J81" s="115"/>
      <c r="K81" s="117">
        <v>62320232.36999999</v>
      </c>
      <c r="M81" s="115">
        <v>-10</v>
      </c>
      <c r="N81" s="115"/>
      <c r="O81" s="119">
        <f t="shared" si="53"/>
        <v>-6232023.2369999997</v>
      </c>
      <c r="Q81" s="120">
        <f t="shared" si="54"/>
        <v>-15223163.1394</v>
      </c>
      <c r="S81" s="121">
        <f t="shared" si="55"/>
        <v>174709481.14999998</v>
      </c>
      <c r="U81" s="115">
        <f t="shared" si="56"/>
        <v>-8</v>
      </c>
      <c r="V81" s="328">
        <f t="shared" si="57"/>
        <v>0.64329221310837836</v>
      </c>
      <c r="W81" s="328">
        <f t="shared" si="58"/>
        <v>0.35670778689162169</v>
      </c>
      <c r="X81" s="328">
        <f t="shared" si="59"/>
        <v>-0.09</v>
      </c>
    </row>
    <row r="82" spans="1:24" x14ac:dyDescent="0.2">
      <c r="A82" s="111">
        <v>344</v>
      </c>
      <c r="B82" s="116"/>
      <c r="C82" s="113" t="s">
        <v>762</v>
      </c>
      <c r="E82" s="117">
        <v>17597590.399999999</v>
      </c>
      <c r="G82" s="115">
        <v>-8</v>
      </c>
      <c r="I82" s="118">
        <f t="shared" si="52"/>
        <v>-1407807.2319999998</v>
      </c>
      <c r="J82" s="115"/>
      <c r="K82" s="117">
        <v>3227973.3800000008</v>
      </c>
      <c r="M82" s="115">
        <v>-10</v>
      </c>
      <c r="N82" s="115"/>
      <c r="O82" s="119">
        <f t="shared" si="53"/>
        <v>-322797.33800000011</v>
      </c>
      <c r="Q82" s="120">
        <f t="shared" si="54"/>
        <v>-1730604.5699999998</v>
      </c>
      <c r="S82" s="121">
        <f t="shared" si="55"/>
        <v>20825563.780000001</v>
      </c>
      <c r="U82" s="115">
        <f t="shared" si="56"/>
        <v>-8</v>
      </c>
      <c r="V82" s="328">
        <f t="shared" si="57"/>
        <v>0.84499947208632054</v>
      </c>
      <c r="W82" s="328">
        <f t="shared" si="58"/>
        <v>0.15500052791367941</v>
      </c>
      <c r="X82" s="328">
        <f t="shared" si="59"/>
        <v>-0.08</v>
      </c>
    </row>
    <row r="83" spans="1:24" x14ac:dyDescent="0.2">
      <c r="A83" s="111">
        <v>345</v>
      </c>
      <c r="B83" s="116"/>
      <c r="C83" s="113" t="s">
        <v>679</v>
      </c>
      <c r="E83" s="117">
        <v>23974713.780000001</v>
      </c>
      <c r="G83" s="115">
        <v>-8</v>
      </c>
      <c r="I83" s="118">
        <f t="shared" si="52"/>
        <v>-1917977.1024000002</v>
      </c>
      <c r="J83" s="115"/>
      <c r="K83" s="117">
        <v>3485028.9800000004</v>
      </c>
      <c r="M83" s="115">
        <v>-5</v>
      </c>
      <c r="N83" s="115"/>
      <c r="O83" s="119">
        <f t="shared" si="53"/>
        <v>-174251.44900000002</v>
      </c>
      <c r="Q83" s="120">
        <f t="shared" si="54"/>
        <v>-2092228.5514000002</v>
      </c>
      <c r="S83" s="121">
        <f t="shared" si="55"/>
        <v>27459742.760000002</v>
      </c>
      <c r="U83" s="115">
        <f t="shared" si="56"/>
        <v>-8</v>
      </c>
      <c r="V83" s="328">
        <f t="shared" si="57"/>
        <v>0.87308588392617559</v>
      </c>
      <c r="W83" s="328">
        <f t="shared" si="58"/>
        <v>0.12691411607382444</v>
      </c>
      <c r="X83" s="328">
        <f t="shared" si="59"/>
        <v>-0.08</v>
      </c>
    </row>
    <row r="84" spans="1:24" x14ac:dyDescent="0.2">
      <c r="A84" s="111">
        <v>346</v>
      </c>
      <c r="B84" s="116"/>
      <c r="C84" s="113" t="s">
        <v>680</v>
      </c>
      <c r="E84" s="122">
        <v>75061.100000000006</v>
      </c>
      <c r="G84" s="115">
        <v>-8</v>
      </c>
      <c r="I84" s="123">
        <f t="shared" si="52"/>
        <v>-6004.8880000000008</v>
      </c>
      <c r="J84" s="115"/>
      <c r="K84" s="122">
        <v>22634.5</v>
      </c>
      <c r="M84" s="115">
        <v>-2</v>
      </c>
      <c r="N84" s="115"/>
      <c r="O84" s="124">
        <f t="shared" si="53"/>
        <v>-452.69</v>
      </c>
      <c r="Q84" s="125">
        <f>I84+O84</f>
        <v>-6457.5780000000004</v>
      </c>
      <c r="S84" s="126">
        <f t="shared" si="55"/>
        <v>97695.6</v>
      </c>
      <c r="U84" s="115">
        <f t="shared" si="56"/>
        <v>-8</v>
      </c>
      <c r="V84" s="328">
        <f t="shared" si="57"/>
        <v>0.76831607564721438</v>
      </c>
      <c r="W84" s="328">
        <f t="shared" si="58"/>
        <v>0.23168392435278556</v>
      </c>
      <c r="X84" s="328">
        <f t="shared" si="59"/>
        <v>-7.0000000000000007E-2</v>
      </c>
    </row>
    <row r="85" spans="1:24" x14ac:dyDescent="0.2">
      <c r="A85" s="111"/>
      <c r="B85" s="127" t="s">
        <v>771</v>
      </c>
      <c r="E85" s="134">
        <f>+SUBTOTAL(9,E79:E84)</f>
        <v>179617998.93000001</v>
      </c>
      <c r="F85" s="129"/>
      <c r="G85" s="131"/>
      <c r="H85" s="129"/>
      <c r="I85" s="134">
        <f>+SUBTOTAL(9,I79:I84)</f>
        <v>-14369439.9144</v>
      </c>
      <c r="J85" s="128"/>
      <c r="K85" s="134">
        <f>+SUBTOTAL(9,K79:K84)</f>
        <v>74637831.289999992</v>
      </c>
      <c r="L85" s="129"/>
      <c r="M85" s="129"/>
      <c r="N85" s="129"/>
      <c r="O85" s="134">
        <f>+SUBTOTAL(9,O79:O84)</f>
        <v>-7008622.8170000007</v>
      </c>
      <c r="P85" s="129"/>
      <c r="Q85" s="135">
        <f>+SUBTOTAL(9,Q79:Q84)</f>
        <v>-21378062.731399998</v>
      </c>
      <c r="R85" s="129"/>
      <c r="S85" s="134">
        <f>+SUBTOTAL(9,S79:S84)</f>
        <v>254255830.21999997</v>
      </c>
      <c r="T85" s="129"/>
      <c r="U85" s="131">
        <f>ROUND(Q85/S85*100,0)</f>
        <v>-8</v>
      </c>
      <c r="V85" s="328">
        <f t="shared" si="57"/>
        <v>0.70644593980237114</v>
      </c>
      <c r="W85" s="328">
        <f t="shared" si="58"/>
        <v>0.29355406019762892</v>
      </c>
    </row>
    <row r="86" spans="1:24" x14ac:dyDescent="0.2">
      <c r="A86" s="138"/>
      <c r="B86" s="139"/>
      <c r="C86" s="140"/>
      <c r="E86" s="141"/>
      <c r="G86" s="115"/>
      <c r="I86" s="118"/>
      <c r="J86" s="115"/>
      <c r="K86" s="141"/>
      <c r="M86" s="115"/>
      <c r="N86" s="115"/>
      <c r="O86" s="142"/>
      <c r="Q86" s="143"/>
      <c r="S86" s="121"/>
      <c r="U86" s="115"/>
    </row>
    <row r="87" spans="1:24" x14ac:dyDescent="0.2">
      <c r="A87" s="136" t="s">
        <v>772</v>
      </c>
      <c r="E87" s="144">
        <f>+SUBTOTAL(9,E52:E86)</f>
        <v>512487796.13999999</v>
      </c>
      <c r="I87" s="144">
        <f>+SUBTOTAL(9,I52:I86)</f>
        <v>-46224158.763999991</v>
      </c>
      <c r="K87" s="144">
        <f>+SUBTOTAL(9,K52:K86)</f>
        <v>228559893.71000001</v>
      </c>
      <c r="O87" s="144">
        <f>+SUBTOTAL(9,O52:O86)</f>
        <v>-21469932.494500007</v>
      </c>
      <c r="Q87" s="144">
        <f>+SUBTOTAL(9,Q52:Q86)</f>
        <v>-67694091.258499995</v>
      </c>
      <c r="S87" s="144">
        <f>+SUBTOTAL(9,S52:S86)</f>
        <v>741047689.85000014</v>
      </c>
      <c r="V87" s="328">
        <f t="shared" ref="V87" si="60">+E87/S87</f>
        <v>0.69157195030691709</v>
      </c>
      <c r="W87" s="328">
        <f t="shared" ref="W87" si="61">+K87/S87</f>
        <v>0.30842804969308274</v>
      </c>
    </row>
    <row r="88" spans="1:24" x14ac:dyDescent="0.2">
      <c r="A88" s="111"/>
    </row>
    <row r="89" spans="1:24" ht="13.5" thickBot="1" x14ac:dyDescent="0.25">
      <c r="A89" s="136" t="s">
        <v>773</v>
      </c>
      <c r="B89" s="106"/>
      <c r="C89" s="106"/>
      <c r="D89" s="106"/>
      <c r="E89" s="145">
        <f>+SUBTOTAL(9,E14:E88)</f>
        <v>4347183248.4999971</v>
      </c>
      <c r="F89" s="106"/>
      <c r="G89" s="106"/>
      <c r="H89" s="106"/>
      <c r="I89" s="145">
        <f>+SUBTOTAL(9,I14:I88)</f>
        <v>-251861493.75209981</v>
      </c>
      <c r="J89" s="106"/>
      <c r="K89" s="145">
        <f>+SUBTOTAL(9,K14:K88)</f>
        <v>866355025.62999928</v>
      </c>
      <c r="L89" s="106"/>
      <c r="M89" s="106"/>
      <c r="N89" s="106"/>
      <c r="O89" s="145">
        <f>+SUBTOTAL(9,O14:O88)</f>
        <v>-186154760.39709982</v>
      </c>
      <c r="P89" s="106"/>
      <c r="Q89" s="145">
        <f>+SUBTOTAL(9,Q14:Q88)</f>
        <v>-438016254.14919978</v>
      </c>
      <c r="R89" s="106"/>
      <c r="S89" s="145">
        <f>+SUBTOTAL(9,S14:S88)</f>
        <v>5213538274.1299982</v>
      </c>
      <c r="T89" s="106"/>
      <c r="U89" s="106"/>
      <c r="V89" s="328">
        <f t="shared" ref="V89" si="62">+E89/S89</f>
        <v>0.83382590093777098</v>
      </c>
      <c r="W89" s="328">
        <f t="shared" ref="W89" si="63">+K89/S89</f>
        <v>0.16617409906222871</v>
      </c>
    </row>
    <row r="90" spans="1:24" ht="13.5" thickTop="1" x14ac:dyDescent="0.2">
      <c r="A90" s="111"/>
    </row>
    <row r="91" spans="1:24" x14ac:dyDescent="0.2">
      <c r="A91" s="111"/>
    </row>
  </sheetData>
  <pageMargins left="0.7" right="0.7" top="0.75" bottom="0.75" header="0.3" footer="0.3"/>
  <pageSetup fitToHeight="0" orientation="portrait" horizontalDpi="1200" verticalDpi="1200" r:id="rId1"/>
  <headerFooter>
    <oddHeader xml:space="preserve">&amp;R&amp;"Times New Roman,Bold"&amp;12Case Nos. 2025-00113 and 2025-00114
Attachment to Response to AG-KIUC-2 Question No. 16 
Page &amp;P of &amp;N
Garrett
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2D0D5-F6AC-4C71-B1AD-999897BC8F5A}">
  <sheetPr transitionEvaluation="1">
    <pageSetUpPr autoPageBreaks="0"/>
  </sheetPr>
  <dimension ref="A1:W188"/>
  <sheetViews>
    <sheetView tabSelected="1" zoomScale="80" zoomScaleNormal="80" workbookViewId="0">
      <selection activeCell="H31" sqref="H31"/>
    </sheetView>
  </sheetViews>
  <sheetFormatPr defaultColWidth="12.5703125" defaultRowHeight="15" x14ac:dyDescent="0.2"/>
  <cols>
    <col min="1" max="1" width="9" style="41" bestFit="1" customWidth="1"/>
    <col min="2" max="2" width="3.5703125" style="44" customWidth="1"/>
    <col min="3" max="3" width="82.28515625" style="41" customWidth="1"/>
    <col min="4" max="4" width="4.85546875" style="41" customWidth="1"/>
    <col min="5" max="5" width="16.42578125" style="41" bestFit="1" customWidth="1"/>
    <col min="6" max="6" width="4.85546875" style="41" customWidth="1"/>
    <col min="7" max="7" width="15.28515625" style="41" bestFit="1" customWidth="1"/>
    <col min="8" max="8" width="4.85546875" style="41" customWidth="1"/>
    <col min="9" max="9" width="12.5703125" style="147" customWidth="1"/>
    <col min="10" max="10" width="4.85546875" style="41" customWidth="1"/>
    <col min="11" max="11" width="21.85546875" style="41" customWidth="1"/>
    <col min="12" max="12" width="4.85546875" style="41" customWidth="1"/>
    <col min="13" max="13" width="18.85546875" style="49" bestFit="1" customWidth="1"/>
    <col min="14" max="14" width="4.85546875" style="49" customWidth="1"/>
    <col min="15" max="15" width="20.140625" style="49" bestFit="1" customWidth="1"/>
    <col min="16" max="16" width="4.85546875" style="49" customWidth="1"/>
    <col min="17" max="17" width="16.42578125" style="49" customWidth="1"/>
    <col min="18" max="18" width="4.85546875" style="41" customWidth="1"/>
    <col min="19" max="19" width="15.140625" style="41" customWidth="1"/>
    <col min="20" max="20" width="4.85546875" style="41" customWidth="1"/>
    <col min="21" max="21" width="16.42578125" style="41" customWidth="1"/>
    <col min="22" max="22" width="12.5703125" style="40"/>
    <col min="23" max="16384" width="12.5703125" style="41"/>
  </cols>
  <sheetData>
    <row r="1" spans="1:22" ht="15.75" x14ac:dyDescent="0.25">
      <c r="A1" s="360" t="s">
        <v>774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</row>
    <row r="2" spans="1:22" ht="15.75" x14ac:dyDescent="0.25">
      <c r="A2" s="360" t="s">
        <v>775</v>
      </c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</row>
    <row r="3" spans="1:22" ht="15.75" x14ac:dyDescent="0.25">
      <c r="B3" s="42"/>
      <c r="C3" s="43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</row>
    <row r="4" spans="1:22" ht="15.75" x14ac:dyDescent="0.25">
      <c r="A4" s="360" t="s">
        <v>604</v>
      </c>
      <c r="B4" s="360"/>
      <c r="C4" s="360"/>
      <c r="D4" s="360"/>
      <c r="E4" s="360"/>
      <c r="F4" s="360"/>
      <c r="G4" s="360"/>
      <c r="H4" s="360"/>
      <c r="I4" s="360"/>
      <c r="J4" s="360"/>
      <c r="K4" s="360"/>
      <c r="L4" s="360"/>
      <c r="M4" s="360"/>
      <c r="N4" s="360"/>
      <c r="O4" s="360"/>
      <c r="P4" s="360"/>
      <c r="Q4" s="360"/>
      <c r="R4" s="360"/>
      <c r="S4" s="360"/>
      <c r="T4" s="360"/>
      <c r="U4" s="360"/>
    </row>
    <row r="5" spans="1:22" ht="15.75" x14ac:dyDescent="0.25">
      <c r="A5" s="360" t="s">
        <v>605</v>
      </c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360"/>
      <c r="P5" s="360"/>
      <c r="Q5" s="360"/>
      <c r="R5" s="360"/>
      <c r="S5" s="360"/>
      <c r="T5" s="360"/>
      <c r="U5" s="360"/>
    </row>
    <row r="6" spans="1:22" ht="15.75" x14ac:dyDescent="0.25">
      <c r="A6" s="42"/>
      <c r="C6" s="45"/>
      <c r="D6" s="45"/>
      <c r="E6" s="45"/>
      <c r="F6" s="45"/>
      <c r="G6" s="45"/>
      <c r="H6" s="45"/>
      <c r="I6" s="146"/>
      <c r="J6" s="45"/>
      <c r="K6" s="45"/>
      <c r="L6" s="45"/>
      <c r="M6" s="48"/>
      <c r="N6" s="48"/>
      <c r="O6" s="48"/>
      <c r="P6" s="48"/>
    </row>
    <row r="7" spans="1:22" ht="15.75" x14ac:dyDescent="0.25">
      <c r="B7" s="43"/>
      <c r="C7" s="50"/>
      <c r="D7" s="50"/>
      <c r="E7" s="51" t="s">
        <v>606</v>
      </c>
      <c r="F7" s="50"/>
      <c r="G7" s="50"/>
      <c r="H7" s="50"/>
      <c r="I7" s="52" t="s">
        <v>607</v>
      </c>
      <c r="J7" s="50"/>
      <c r="K7" s="50"/>
      <c r="L7" s="50"/>
      <c r="M7" s="53" t="s">
        <v>608</v>
      </c>
      <c r="N7" s="53"/>
      <c r="O7" s="53"/>
      <c r="P7" s="53"/>
      <c r="Q7" s="54" t="s">
        <v>609</v>
      </c>
      <c r="R7" s="45"/>
      <c r="S7" s="45"/>
      <c r="T7" s="46"/>
      <c r="U7" s="50" t="s">
        <v>610</v>
      </c>
    </row>
    <row r="8" spans="1:22" ht="15.75" x14ac:dyDescent="0.25">
      <c r="B8" s="43"/>
      <c r="C8" s="50"/>
      <c r="D8" s="50"/>
      <c r="E8" s="51" t="s">
        <v>611</v>
      </c>
      <c r="F8" s="50"/>
      <c r="G8" s="50" t="s">
        <v>612</v>
      </c>
      <c r="H8" s="50"/>
      <c r="I8" s="52" t="s">
        <v>613</v>
      </c>
      <c r="J8" s="50"/>
      <c r="K8" s="50" t="s">
        <v>614</v>
      </c>
      <c r="L8" s="50"/>
      <c r="M8" s="53" t="s">
        <v>615</v>
      </c>
      <c r="N8" s="53"/>
      <c r="O8" s="53" t="s">
        <v>616</v>
      </c>
      <c r="P8" s="53"/>
      <c r="Q8" s="55" t="s">
        <v>617</v>
      </c>
      <c r="R8" s="56"/>
      <c r="S8" s="56" t="s">
        <v>618</v>
      </c>
      <c r="T8" s="46"/>
      <c r="U8" s="50" t="s">
        <v>619</v>
      </c>
    </row>
    <row r="9" spans="1:22" ht="15.75" x14ac:dyDescent="0.25">
      <c r="B9" s="43"/>
      <c r="C9" s="50" t="s">
        <v>620</v>
      </c>
      <c r="D9" s="50"/>
      <c r="E9" s="51" t="s">
        <v>621</v>
      </c>
      <c r="F9" s="50"/>
      <c r="G9" s="50" t="s">
        <v>622</v>
      </c>
      <c r="H9" s="50"/>
      <c r="I9" s="52" t="s">
        <v>623</v>
      </c>
      <c r="J9" s="50"/>
      <c r="K9" s="50" t="s">
        <v>624</v>
      </c>
      <c r="L9" s="50"/>
      <c r="M9" s="53" t="s">
        <v>625</v>
      </c>
      <c r="N9" s="53"/>
      <c r="O9" s="53" t="s">
        <v>626</v>
      </c>
      <c r="P9" s="53"/>
      <c r="Q9" s="53" t="s">
        <v>627</v>
      </c>
      <c r="R9" s="50"/>
      <c r="S9" s="50" t="s">
        <v>628</v>
      </c>
      <c r="T9" s="46"/>
      <c r="U9" s="50" t="s">
        <v>629</v>
      </c>
    </row>
    <row r="10" spans="1:22" ht="15.75" x14ac:dyDescent="0.25">
      <c r="B10" s="43"/>
      <c r="C10" s="55">
        <v>-1</v>
      </c>
      <c r="D10" s="57"/>
      <c r="E10" s="58" t="s">
        <v>631</v>
      </c>
      <c r="F10" s="57"/>
      <c r="G10" s="55">
        <v>-2</v>
      </c>
      <c r="H10" s="57"/>
      <c r="I10" s="58">
        <v>-3</v>
      </c>
      <c r="J10" s="57"/>
      <c r="K10" s="55">
        <v>-4</v>
      </c>
      <c r="L10" s="57"/>
      <c r="M10" s="55">
        <v>-5</v>
      </c>
      <c r="N10" s="53"/>
      <c r="O10" s="55">
        <v>-6</v>
      </c>
      <c r="P10" s="53"/>
      <c r="Q10" s="55">
        <v>-7</v>
      </c>
      <c r="R10" s="57"/>
      <c r="S10" s="59" t="s">
        <v>776</v>
      </c>
      <c r="U10" s="59" t="s">
        <v>777</v>
      </c>
      <c r="V10" s="40" t="s">
        <v>630</v>
      </c>
    </row>
    <row r="11" spans="1:22" ht="15.75" x14ac:dyDescent="0.25">
      <c r="B11" s="43"/>
      <c r="C11" s="57"/>
      <c r="D11" s="57"/>
      <c r="E11" s="57"/>
      <c r="F11" s="57"/>
      <c r="G11" s="57"/>
      <c r="H11" s="57"/>
      <c r="I11" s="52"/>
      <c r="J11" s="57"/>
      <c r="K11" s="57"/>
      <c r="L11" s="57"/>
      <c r="M11" s="53"/>
      <c r="N11" s="53"/>
      <c r="O11" s="53"/>
      <c r="P11" s="53"/>
      <c r="Q11" s="53"/>
      <c r="R11" s="57"/>
      <c r="S11" s="57"/>
      <c r="U11" s="57"/>
    </row>
    <row r="12" spans="1:22" ht="15.75" x14ac:dyDescent="0.25">
      <c r="C12" s="60" t="s">
        <v>634</v>
      </c>
    </row>
    <row r="14" spans="1:22" ht="15.75" x14ac:dyDescent="0.25">
      <c r="C14" s="50" t="s">
        <v>637</v>
      </c>
      <c r="S14" s="148"/>
      <c r="U14" s="61"/>
    </row>
    <row r="15" spans="1:22" ht="15.75" x14ac:dyDescent="0.25">
      <c r="C15" s="56"/>
      <c r="S15" s="148"/>
      <c r="U15" s="61"/>
    </row>
    <row r="16" spans="1:22" x14ac:dyDescent="0.2">
      <c r="A16" s="61">
        <v>311</v>
      </c>
      <c r="C16" s="41" t="s">
        <v>638</v>
      </c>
      <c r="S16" s="65"/>
    </row>
    <row r="17" spans="1:22" x14ac:dyDescent="0.2">
      <c r="A17" s="61"/>
      <c r="C17" s="41" t="s">
        <v>778</v>
      </c>
      <c r="E17" s="62">
        <v>59717</v>
      </c>
      <c r="G17" s="46" t="s">
        <v>779</v>
      </c>
      <c r="H17" s="46" t="s">
        <v>636</v>
      </c>
      <c r="I17" s="47">
        <v>-30</v>
      </c>
      <c r="K17" s="63">
        <v>5354917.29</v>
      </c>
      <c r="L17" s="72"/>
      <c r="M17" s="64">
        <v>493155</v>
      </c>
      <c r="N17" s="64"/>
      <c r="O17" s="64">
        <f t="shared" ref="O17:O26" si="0">ROUND((K17*(-I17/100)+K17)-M17,0)</f>
        <v>6468237</v>
      </c>
      <c r="P17" s="64"/>
      <c r="Q17" s="149">
        <f>ROUND(O17/U17,0)</f>
        <v>155388</v>
      </c>
      <c r="S17" s="150">
        <f t="shared" ref="S17:S26" si="1">ROUND(Q17/K17*100,2)</f>
        <v>2.9</v>
      </c>
      <c r="U17" s="151">
        <v>41.626361108965945</v>
      </c>
      <c r="V17" s="40">
        <f>+O17/Q17</f>
        <v>41.626361108965945</v>
      </c>
    </row>
    <row r="18" spans="1:22" x14ac:dyDescent="0.2">
      <c r="A18" s="61"/>
      <c r="C18" s="41" t="s">
        <v>782</v>
      </c>
      <c r="E18" s="62">
        <v>50951</v>
      </c>
      <c r="G18" s="46" t="s">
        <v>779</v>
      </c>
      <c r="H18" s="46" t="s">
        <v>636</v>
      </c>
      <c r="I18" s="47">
        <v>-7</v>
      </c>
      <c r="K18" s="63">
        <v>27065032.870000001</v>
      </c>
      <c r="L18" s="72"/>
      <c r="M18" s="64">
        <v>20500404</v>
      </c>
      <c r="N18" s="64"/>
      <c r="O18" s="64">
        <f t="shared" si="0"/>
        <v>8459181</v>
      </c>
      <c r="P18" s="64"/>
      <c r="Q18" s="149">
        <f t="shared" ref="Q18:Q26" si="2">ROUND(O18/U18,0)</f>
        <v>454769</v>
      </c>
      <c r="S18" s="150">
        <f t="shared" si="1"/>
        <v>1.68</v>
      </c>
      <c r="U18" s="151">
        <v>18.601050203509914</v>
      </c>
      <c r="V18" s="40">
        <f t="shared" ref="V18:V26" si="3">+O18/Q18</f>
        <v>18.601050203509914</v>
      </c>
    </row>
    <row r="19" spans="1:22" x14ac:dyDescent="0.2">
      <c r="A19" s="61"/>
      <c r="C19" s="41" t="s">
        <v>783</v>
      </c>
      <c r="E19" s="62">
        <v>50951</v>
      </c>
      <c r="G19" s="46" t="s">
        <v>779</v>
      </c>
      <c r="H19" s="46" t="s">
        <v>636</v>
      </c>
      <c r="I19" s="47">
        <v>-7</v>
      </c>
      <c r="K19" s="63">
        <v>135376.32999999999</v>
      </c>
      <c r="L19" s="72"/>
      <c r="M19" s="64">
        <v>144853</v>
      </c>
      <c r="N19" s="64"/>
      <c r="O19" s="64">
        <f t="shared" si="0"/>
        <v>0</v>
      </c>
      <c r="P19" s="64"/>
      <c r="Q19" s="149">
        <v>0</v>
      </c>
      <c r="S19" s="150">
        <f t="shared" si="1"/>
        <v>0</v>
      </c>
      <c r="U19" s="151">
        <v>0</v>
      </c>
      <c r="V19" s="40" t="e">
        <f t="shared" si="3"/>
        <v>#DIV/0!</v>
      </c>
    </row>
    <row r="20" spans="1:22" x14ac:dyDescent="0.2">
      <c r="A20" s="61"/>
      <c r="C20" s="41" t="s">
        <v>784</v>
      </c>
      <c r="E20" s="62">
        <v>50951</v>
      </c>
      <c r="G20" s="46" t="s">
        <v>779</v>
      </c>
      <c r="H20" s="46" t="s">
        <v>636</v>
      </c>
      <c r="I20" s="47">
        <v>-7</v>
      </c>
      <c r="K20" s="63">
        <v>72486969.510000005</v>
      </c>
      <c r="L20" s="72"/>
      <c r="M20" s="64">
        <v>42437364</v>
      </c>
      <c r="N20" s="64"/>
      <c r="O20" s="64">
        <f t="shared" si="0"/>
        <v>35123693</v>
      </c>
      <c r="P20" s="64"/>
      <c r="Q20" s="149">
        <f t="shared" si="2"/>
        <v>1888116</v>
      </c>
      <c r="S20" s="150">
        <f t="shared" si="1"/>
        <v>2.6</v>
      </c>
      <c r="U20" s="151">
        <v>18.602508002686275</v>
      </c>
      <c r="V20" s="40">
        <f t="shared" si="3"/>
        <v>18.602508002686275</v>
      </c>
    </row>
    <row r="21" spans="1:22" x14ac:dyDescent="0.2">
      <c r="A21" s="61"/>
      <c r="C21" s="41" t="s">
        <v>785</v>
      </c>
      <c r="E21" s="62">
        <v>50951</v>
      </c>
      <c r="G21" s="46" t="s">
        <v>779</v>
      </c>
      <c r="H21" s="46" t="s">
        <v>636</v>
      </c>
      <c r="I21" s="47">
        <v>-7</v>
      </c>
      <c r="K21" s="63">
        <v>2476547.4500000002</v>
      </c>
      <c r="L21" s="72"/>
      <c r="M21" s="64">
        <v>2295887</v>
      </c>
      <c r="N21" s="64"/>
      <c r="O21" s="64">
        <f t="shared" si="0"/>
        <v>354019</v>
      </c>
      <c r="P21" s="64"/>
      <c r="Q21" s="149">
        <f t="shared" si="2"/>
        <v>19064</v>
      </c>
      <c r="S21" s="150">
        <f t="shared" si="1"/>
        <v>0.77</v>
      </c>
      <c r="U21" s="151">
        <v>18.570027276542174</v>
      </c>
      <c r="V21" s="40">
        <f t="shared" si="3"/>
        <v>18.570027276542174</v>
      </c>
    </row>
    <row r="22" spans="1:22" x14ac:dyDescent="0.2">
      <c r="A22" s="61"/>
      <c r="C22" s="41" t="s">
        <v>786</v>
      </c>
      <c r="E22" s="62">
        <v>53143</v>
      </c>
      <c r="G22" s="46" t="s">
        <v>779</v>
      </c>
      <c r="H22" s="46" t="s">
        <v>636</v>
      </c>
      <c r="I22" s="47">
        <v>-11</v>
      </c>
      <c r="K22" s="63">
        <v>107923782.41</v>
      </c>
      <c r="L22" s="72"/>
      <c r="M22" s="64">
        <v>66792233</v>
      </c>
      <c r="N22" s="64"/>
      <c r="O22" s="64">
        <f t="shared" si="0"/>
        <v>53003165</v>
      </c>
      <c r="P22" s="64"/>
      <c r="Q22" s="149">
        <f t="shared" si="2"/>
        <v>2195181</v>
      </c>
      <c r="S22" s="150">
        <f t="shared" si="1"/>
        <v>2.0299999999999998</v>
      </c>
      <c r="U22" s="151">
        <v>24.145236770908639</v>
      </c>
      <c r="V22" s="40">
        <f t="shared" si="3"/>
        <v>24.145236770908639</v>
      </c>
    </row>
    <row r="23" spans="1:22" x14ac:dyDescent="0.2">
      <c r="A23" s="61"/>
      <c r="C23" s="41" t="s">
        <v>787</v>
      </c>
      <c r="E23" s="62">
        <v>53143</v>
      </c>
      <c r="G23" s="46" t="s">
        <v>779</v>
      </c>
      <c r="H23" s="46" t="s">
        <v>636</v>
      </c>
      <c r="I23" s="47">
        <v>-11</v>
      </c>
      <c r="K23" s="63">
        <v>889015.22</v>
      </c>
      <c r="L23" s="72"/>
      <c r="M23" s="64">
        <v>157715</v>
      </c>
      <c r="N23" s="64"/>
      <c r="O23" s="64">
        <f t="shared" si="0"/>
        <v>829092</v>
      </c>
      <c r="P23" s="64"/>
      <c r="Q23" s="149">
        <f t="shared" si="2"/>
        <v>33727</v>
      </c>
      <c r="S23" s="150">
        <f t="shared" si="1"/>
        <v>3.79</v>
      </c>
      <c r="U23" s="151">
        <v>24.582441367450411</v>
      </c>
      <c r="V23" s="40">
        <f t="shared" si="3"/>
        <v>24.582441367450411</v>
      </c>
    </row>
    <row r="24" spans="1:22" x14ac:dyDescent="0.2">
      <c r="A24" s="61"/>
      <c r="C24" s="41" t="s">
        <v>639</v>
      </c>
      <c r="E24" s="62">
        <v>60813</v>
      </c>
      <c r="G24" s="46" t="s">
        <v>779</v>
      </c>
      <c r="H24" s="46" t="s">
        <v>636</v>
      </c>
      <c r="I24" s="47">
        <v>-11</v>
      </c>
      <c r="K24" s="63">
        <v>18610042.760000002</v>
      </c>
      <c r="L24" s="72"/>
      <c r="M24" s="64">
        <v>3207677</v>
      </c>
      <c r="N24" s="64"/>
      <c r="O24" s="64">
        <f t="shared" si="0"/>
        <v>17449470</v>
      </c>
      <c r="P24" s="64"/>
      <c r="Q24" s="149">
        <f t="shared" si="2"/>
        <v>394184</v>
      </c>
      <c r="S24" s="150">
        <f t="shared" si="1"/>
        <v>2.12</v>
      </c>
      <c r="U24" s="151">
        <v>44.267321859842106</v>
      </c>
      <c r="V24" s="40">
        <f t="shared" si="3"/>
        <v>44.267321859842106</v>
      </c>
    </row>
    <row r="25" spans="1:22" x14ac:dyDescent="0.2">
      <c r="A25" s="61"/>
      <c r="C25" s="41" t="s">
        <v>641</v>
      </c>
      <c r="E25" s="62">
        <v>60813</v>
      </c>
      <c r="G25" s="46" t="s">
        <v>779</v>
      </c>
      <c r="H25" s="46" t="s">
        <v>636</v>
      </c>
      <c r="I25" s="47">
        <v>-11</v>
      </c>
      <c r="K25" s="63">
        <v>252621.17</v>
      </c>
      <c r="L25" s="72"/>
      <c r="M25" s="64">
        <v>18405</v>
      </c>
      <c r="N25" s="64"/>
      <c r="O25" s="64">
        <f t="shared" si="0"/>
        <v>262004</v>
      </c>
      <c r="P25" s="64"/>
      <c r="Q25" s="149">
        <f t="shared" si="2"/>
        <v>5886</v>
      </c>
      <c r="S25" s="150">
        <f t="shared" si="1"/>
        <v>2.33</v>
      </c>
      <c r="U25" s="151">
        <v>44.51308188922868</v>
      </c>
      <c r="V25" s="40">
        <f t="shared" si="3"/>
        <v>44.51308188922868</v>
      </c>
    </row>
    <row r="26" spans="1:22" x14ac:dyDescent="0.2">
      <c r="A26" s="61"/>
      <c r="C26" s="41" t="s">
        <v>642</v>
      </c>
      <c r="E26" s="62">
        <v>60813</v>
      </c>
      <c r="G26" s="46" t="s">
        <v>779</v>
      </c>
      <c r="H26" s="46" t="s">
        <v>636</v>
      </c>
      <c r="I26" s="47">
        <v>-5</v>
      </c>
      <c r="K26" s="67">
        <v>745718.89</v>
      </c>
      <c r="L26" s="72"/>
      <c r="M26" s="64">
        <v>21047</v>
      </c>
      <c r="N26" s="64"/>
      <c r="O26" s="64">
        <f t="shared" si="0"/>
        <v>761958</v>
      </c>
      <c r="P26" s="64"/>
      <c r="Q26" s="149">
        <f t="shared" si="2"/>
        <v>17088</v>
      </c>
      <c r="S26" s="150">
        <f t="shared" si="1"/>
        <v>2.29</v>
      </c>
      <c r="U26" s="151">
        <v>44.59023876404494</v>
      </c>
      <c r="V26" s="40">
        <f t="shared" si="3"/>
        <v>44.59023876404494</v>
      </c>
    </row>
    <row r="27" spans="1:22" x14ac:dyDescent="0.2">
      <c r="A27" s="61"/>
      <c r="E27" s="46"/>
      <c r="G27" s="46"/>
      <c r="H27" s="46"/>
      <c r="I27" s="47"/>
      <c r="K27" s="63"/>
      <c r="M27" s="73"/>
      <c r="O27" s="73"/>
      <c r="Q27" s="73"/>
      <c r="S27" s="65"/>
      <c r="U27" s="66"/>
    </row>
    <row r="28" spans="1:22" x14ac:dyDescent="0.2">
      <c r="A28" s="61"/>
      <c r="C28" s="74" t="s">
        <v>652</v>
      </c>
      <c r="E28" s="46"/>
      <c r="G28" s="46"/>
      <c r="H28" s="46"/>
      <c r="I28" s="47"/>
      <c r="K28" s="63">
        <f>+SUBTOTAL(9,K17:K27)</f>
        <v>235940023.89999998</v>
      </c>
      <c r="M28" s="49">
        <f>+SUBTOTAL(9,M17:M27)</f>
        <v>136068740</v>
      </c>
      <c r="O28" s="49">
        <f>+SUBTOTAL(9,O17:O27)</f>
        <v>122710819</v>
      </c>
      <c r="Q28" s="49">
        <f>+SUBTOTAL(9,Q17:Q27)</f>
        <v>5163403</v>
      </c>
      <c r="S28" s="150">
        <f>ROUND(Q28/K28*100,2)</f>
        <v>2.19</v>
      </c>
      <c r="U28" s="151">
        <f>IF(Q28=0,"-     ",ROUND(O28/Q28,1))</f>
        <v>23.8</v>
      </c>
    </row>
    <row r="29" spans="1:22" x14ac:dyDescent="0.2">
      <c r="O29" s="49">
        <f>-136530502+O28</f>
        <v>-13819683</v>
      </c>
      <c r="Q29" s="49">
        <f>-7182943+Q28</f>
        <v>-2019540</v>
      </c>
      <c r="S29" s="65"/>
      <c r="U29" s="66"/>
    </row>
    <row r="30" spans="1:22" x14ac:dyDescent="0.2">
      <c r="A30" s="61">
        <v>312</v>
      </c>
      <c r="C30" s="41" t="s">
        <v>653</v>
      </c>
      <c r="K30" s="63"/>
      <c r="S30" s="65"/>
      <c r="U30" s="66"/>
    </row>
    <row r="31" spans="1:22" x14ac:dyDescent="0.2">
      <c r="A31" s="61"/>
      <c r="C31" s="41" t="s">
        <v>791</v>
      </c>
      <c r="E31" s="62">
        <v>50951</v>
      </c>
      <c r="G31" s="46" t="s">
        <v>789</v>
      </c>
      <c r="H31" s="46" t="s">
        <v>636</v>
      </c>
      <c r="I31" s="47">
        <v>-7</v>
      </c>
      <c r="K31" s="63">
        <v>315305719.18000001</v>
      </c>
      <c r="L31" s="72"/>
      <c r="M31" s="64">
        <v>81467868</v>
      </c>
      <c r="N31" s="64"/>
      <c r="O31" s="64">
        <f t="shared" ref="O31:O38" si="4">ROUND((K31*(-I31/100)+K31)-M31,0)</f>
        <v>255909252</v>
      </c>
      <c r="P31" s="64"/>
      <c r="Q31" s="64">
        <f t="shared" ref="Q31:Q38" si="5">ROUND(O31/U31,0)</f>
        <v>14447980</v>
      </c>
      <c r="S31" s="150">
        <f t="shared" ref="S31:S38" si="6">ROUND(Q31/K31*100,2)</f>
        <v>4.58</v>
      </c>
      <c r="U31" s="151">
        <v>17.712458904289736</v>
      </c>
      <c r="V31" s="40">
        <f t="shared" ref="V31:V38" si="7">+O31/Q31</f>
        <v>17.712458904289736</v>
      </c>
    </row>
    <row r="32" spans="1:22" x14ac:dyDescent="0.2">
      <c r="A32" s="61"/>
      <c r="C32" s="41" t="s">
        <v>783</v>
      </c>
      <c r="E32" s="62">
        <v>50951</v>
      </c>
      <c r="G32" s="46" t="s">
        <v>789</v>
      </c>
      <c r="H32" s="46" t="s">
        <v>636</v>
      </c>
      <c r="I32" s="47">
        <v>-7</v>
      </c>
      <c r="K32" s="63">
        <v>149926264.34</v>
      </c>
      <c r="L32" s="72"/>
      <c r="M32" s="64">
        <v>13435495</v>
      </c>
      <c r="N32" s="64"/>
      <c r="O32" s="64">
        <f t="shared" si="4"/>
        <v>146985608</v>
      </c>
      <c r="P32" s="64"/>
      <c r="Q32" s="64">
        <f t="shared" si="5"/>
        <v>8189657</v>
      </c>
      <c r="S32" s="150">
        <f t="shared" si="6"/>
        <v>5.46</v>
      </c>
      <c r="U32" s="151">
        <v>17.947712340089456</v>
      </c>
      <c r="V32" s="40">
        <f t="shared" si="7"/>
        <v>17.947712340089456</v>
      </c>
    </row>
    <row r="33" spans="1:23" x14ac:dyDescent="0.2">
      <c r="A33" s="61"/>
      <c r="C33" s="41" t="s">
        <v>792</v>
      </c>
      <c r="E33" s="62">
        <v>50951</v>
      </c>
      <c r="G33" s="46" t="s">
        <v>789</v>
      </c>
      <c r="H33" s="46" t="s">
        <v>636</v>
      </c>
      <c r="I33" s="47">
        <v>-7</v>
      </c>
      <c r="K33" s="63">
        <v>750135462.96000004</v>
      </c>
      <c r="L33" s="72"/>
      <c r="M33" s="64">
        <v>153552408</v>
      </c>
      <c r="N33" s="64"/>
      <c r="O33" s="64">
        <f t="shared" si="4"/>
        <v>649092537</v>
      </c>
      <c r="P33" s="64"/>
      <c r="Q33" s="64">
        <f t="shared" si="5"/>
        <v>36424039</v>
      </c>
      <c r="S33" s="150">
        <f t="shared" si="6"/>
        <v>4.8600000000000003</v>
      </c>
      <c r="U33" s="151">
        <v>17.820443718501398</v>
      </c>
      <c r="V33" s="40">
        <f t="shared" si="7"/>
        <v>17.820443718501398</v>
      </c>
    </row>
    <row r="34" spans="1:23" x14ac:dyDescent="0.2">
      <c r="A34" s="61"/>
      <c r="C34" s="41" t="s">
        <v>785</v>
      </c>
      <c r="E34" s="62">
        <v>50951</v>
      </c>
      <c r="G34" s="46" t="s">
        <v>789</v>
      </c>
      <c r="H34" s="46" t="s">
        <v>636</v>
      </c>
      <c r="I34" s="47">
        <v>-7</v>
      </c>
      <c r="K34" s="63">
        <v>195689043.08000001</v>
      </c>
      <c r="L34" s="72"/>
      <c r="M34" s="64">
        <v>25457009</v>
      </c>
      <c r="N34" s="64"/>
      <c r="O34" s="64">
        <f t="shared" si="4"/>
        <v>183930267</v>
      </c>
      <c r="P34" s="64"/>
      <c r="Q34" s="64">
        <f t="shared" si="5"/>
        <v>10328183</v>
      </c>
      <c r="S34" s="150">
        <f t="shared" si="6"/>
        <v>5.28</v>
      </c>
      <c r="U34" s="151">
        <v>17.808579398719019</v>
      </c>
      <c r="V34" s="40">
        <f t="shared" si="7"/>
        <v>17.808579398719019</v>
      </c>
    </row>
    <row r="35" spans="1:23" x14ac:dyDescent="0.2">
      <c r="A35" s="61"/>
      <c r="C35" s="41" t="s">
        <v>793</v>
      </c>
      <c r="E35" s="62">
        <v>53143</v>
      </c>
      <c r="G35" s="46" t="s">
        <v>789</v>
      </c>
      <c r="H35" s="46" t="s">
        <v>636</v>
      </c>
      <c r="I35" s="47">
        <v>-11</v>
      </c>
      <c r="K35" s="63">
        <v>325309086.38</v>
      </c>
      <c r="L35" s="72"/>
      <c r="M35" s="64">
        <v>92670973</v>
      </c>
      <c r="N35" s="64"/>
      <c r="O35" s="64">
        <f t="shared" si="4"/>
        <v>268422113</v>
      </c>
      <c r="P35" s="64"/>
      <c r="Q35" s="64">
        <f t="shared" si="5"/>
        <v>11993637</v>
      </c>
      <c r="S35" s="150">
        <f t="shared" si="6"/>
        <v>3.69</v>
      </c>
      <c r="U35" s="151">
        <v>22.380376611364841</v>
      </c>
      <c r="V35" s="40">
        <f t="shared" si="7"/>
        <v>22.380376611364841</v>
      </c>
    </row>
    <row r="36" spans="1:23" x14ac:dyDescent="0.2">
      <c r="A36" s="61"/>
      <c r="C36" s="41" t="s">
        <v>787</v>
      </c>
      <c r="E36" s="62">
        <v>53143</v>
      </c>
      <c r="G36" s="46" t="s">
        <v>789</v>
      </c>
      <c r="H36" s="46" t="s">
        <v>636</v>
      </c>
      <c r="I36" s="47">
        <v>-11</v>
      </c>
      <c r="K36" s="63">
        <v>68153675.060000002</v>
      </c>
      <c r="L36" s="72"/>
      <c r="M36" s="64">
        <v>30812888</v>
      </c>
      <c r="N36" s="64"/>
      <c r="O36" s="64">
        <f t="shared" si="4"/>
        <v>44837691</v>
      </c>
      <c r="P36" s="64"/>
      <c r="Q36" s="64">
        <f t="shared" si="5"/>
        <v>2055200</v>
      </c>
      <c r="S36" s="150">
        <f t="shared" si="6"/>
        <v>3.02</v>
      </c>
      <c r="U36" s="151">
        <v>21.816704456987154</v>
      </c>
      <c r="V36" s="40">
        <f t="shared" si="7"/>
        <v>21.816704456987154</v>
      </c>
    </row>
    <row r="37" spans="1:23" x14ac:dyDescent="0.2">
      <c r="A37" s="61"/>
      <c r="C37" s="41" t="s">
        <v>794</v>
      </c>
      <c r="E37" s="62">
        <v>60813</v>
      </c>
      <c r="G37" s="46" t="s">
        <v>789</v>
      </c>
      <c r="H37" s="46" t="s">
        <v>636</v>
      </c>
      <c r="I37" s="47">
        <v>-11</v>
      </c>
      <c r="K37" s="63">
        <v>286919491.13999999</v>
      </c>
      <c r="L37" s="72"/>
      <c r="M37" s="64">
        <v>28314449</v>
      </c>
      <c r="N37" s="64"/>
      <c r="O37" s="64">
        <f t="shared" si="4"/>
        <v>290166186</v>
      </c>
      <c r="P37" s="64"/>
      <c r="Q37" s="64">
        <f t="shared" si="5"/>
        <v>7523198</v>
      </c>
      <c r="S37" s="150">
        <f t="shared" si="6"/>
        <v>2.62</v>
      </c>
      <c r="U37" s="151">
        <v>38.56952668266873</v>
      </c>
      <c r="V37" s="40">
        <f t="shared" si="7"/>
        <v>38.56952668266873</v>
      </c>
    </row>
    <row r="38" spans="1:23" x14ac:dyDescent="0.2">
      <c r="A38" s="61"/>
      <c r="C38" s="41" t="s">
        <v>641</v>
      </c>
      <c r="E38" s="62">
        <v>60813</v>
      </c>
      <c r="G38" s="46" t="s">
        <v>789</v>
      </c>
      <c r="H38" s="46" t="s">
        <v>636</v>
      </c>
      <c r="I38" s="47">
        <v>-11</v>
      </c>
      <c r="K38" s="67">
        <v>15352427.57</v>
      </c>
      <c r="L38" s="72"/>
      <c r="M38" s="64">
        <v>3948518</v>
      </c>
      <c r="N38" s="64"/>
      <c r="O38" s="64">
        <f t="shared" si="4"/>
        <v>13092677</v>
      </c>
      <c r="P38" s="64"/>
      <c r="Q38" s="64">
        <f t="shared" si="5"/>
        <v>346489</v>
      </c>
      <c r="S38" s="150">
        <f t="shared" si="6"/>
        <v>2.2599999999999998</v>
      </c>
      <c r="U38" s="151">
        <v>37.786703185382507</v>
      </c>
      <c r="V38" s="40">
        <f t="shared" si="7"/>
        <v>37.786703185382507</v>
      </c>
    </row>
    <row r="39" spans="1:23" x14ac:dyDescent="0.2">
      <c r="A39" s="61"/>
      <c r="E39" s="46"/>
      <c r="G39" s="46"/>
      <c r="H39" s="46"/>
      <c r="I39" s="47"/>
      <c r="K39" s="63"/>
      <c r="M39" s="73"/>
      <c r="O39" s="73"/>
      <c r="Q39" s="73"/>
      <c r="S39" s="65"/>
      <c r="U39" s="66"/>
    </row>
    <row r="40" spans="1:23" x14ac:dyDescent="0.2">
      <c r="A40" s="61"/>
      <c r="C40" s="74" t="s">
        <v>657</v>
      </c>
      <c r="E40" s="46"/>
      <c r="G40" s="46"/>
      <c r="H40" s="46"/>
      <c r="I40" s="47"/>
      <c r="K40" s="63">
        <f>+SUBTOTAL(9,K31:K39)</f>
        <v>2106791169.7099998</v>
      </c>
      <c r="M40" s="49">
        <f>+SUBTOTAL(9,M31:M39)</f>
        <v>429659608</v>
      </c>
      <c r="O40" s="49">
        <f>+SUBTOTAL(9,O31:O39)</f>
        <v>1852436331</v>
      </c>
      <c r="Q40" s="49">
        <f>+SUBTOTAL(9,Q31:Q39)</f>
        <v>91308383</v>
      </c>
      <c r="S40" s="150">
        <f t="shared" ref="S40" si="8">ROUND(Q40/K40*100,2)</f>
        <v>4.33</v>
      </c>
      <c r="U40" s="151">
        <f>IF(Q40=0,"-     ",ROUND(O40/Q40,1))</f>
        <v>20.3</v>
      </c>
    </row>
    <row r="41" spans="1:23" x14ac:dyDescent="0.2">
      <c r="A41" s="61"/>
      <c r="C41" s="74"/>
      <c r="E41" s="46"/>
      <c r="G41" s="46"/>
      <c r="H41" s="46"/>
      <c r="I41" s="47"/>
      <c r="K41" s="63"/>
      <c r="O41" s="49">
        <f>-2292199549+O40</f>
        <v>-439763218</v>
      </c>
      <c r="Q41" s="49">
        <f>-162098333+Q40</f>
        <v>-70789950</v>
      </c>
      <c r="S41" s="152"/>
      <c r="U41" s="151"/>
    </row>
    <row r="42" spans="1:23" x14ac:dyDescent="0.2">
      <c r="S42" s="65"/>
      <c r="U42" s="66"/>
    </row>
    <row r="43" spans="1:23" x14ac:dyDescent="0.2">
      <c r="A43" s="75">
        <v>312.10000000000002</v>
      </c>
      <c r="B43" s="76"/>
      <c r="C43" s="77" t="s">
        <v>795</v>
      </c>
      <c r="D43" s="77"/>
      <c r="E43" s="78"/>
      <c r="F43" s="77"/>
      <c r="G43" s="78"/>
      <c r="H43" s="78"/>
      <c r="I43" s="79"/>
      <c r="J43" s="77"/>
      <c r="K43" s="80"/>
      <c r="L43" s="77"/>
      <c r="M43" s="81"/>
      <c r="N43" s="81"/>
      <c r="O43" s="81"/>
      <c r="P43" s="81"/>
      <c r="Q43" s="81"/>
      <c r="R43" s="77"/>
      <c r="S43" s="90"/>
      <c r="T43" s="77"/>
      <c r="U43" s="153"/>
      <c r="W43" s="41" t="s">
        <v>796</v>
      </c>
    </row>
    <row r="44" spans="1:23" x14ac:dyDescent="0.2">
      <c r="A44" s="75"/>
      <c r="B44" s="76"/>
      <c r="C44" s="77" t="s">
        <v>797</v>
      </c>
      <c r="D44" s="77"/>
      <c r="E44" s="84">
        <v>45565</v>
      </c>
      <c r="F44" s="77"/>
      <c r="G44" s="78" t="s">
        <v>660</v>
      </c>
      <c r="H44" s="78" t="s">
        <v>636</v>
      </c>
      <c r="I44" s="79">
        <v>0</v>
      </c>
      <c r="J44" s="77"/>
      <c r="K44" s="80">
        <v>4846362.74</v>
      </c>
      <c r="L44" s="85"/>
      <c r="M44" s="86">
        <v>4469130</v>
      </c>
      <c r="N44" s="86"/>
      <c r="O44" s="86">
        <v>377233</v>
      </c>
      <c r="P44" s="86"/>
      <c r="Q44" s="86">
        <v>91112</v>
      </c>
      <c r="R44" s="77"/>
      <c r="S44" s="90" t="s">
        <v>661</v>
      </c>
      <c r="T44" s="77"/>
      <c r="U44" s="153" t="s">
        <v>661</v>
      </c>
    </row>
    <row r="45" spans="1:23" x14ac:dyDescent="0.2">
      <c r="A45" s="75"/>
      <c r="B45" s="76"/>
      <c r="C45" s="77" t="s">
        <v>798</v>
      </c>
      <c r="D45" s="77"/>
      <c r="E45" s="84">
        <v>45199</v>
      </c>
      <c r="F45" s="77"/>
      <c r="G45" s="78" t="s">
        <v>660</v>
      </c>
      <c r="H45" s="78" t="s">
        <v>636</v>
      </c>
      <c r="I45" s="79">
        <v>0</v>
      </c>
      <c r="J45" s="77"/>
      <c r="K45" s="87">
        <v>5057242.5</v>
      </c>
      <c r="L45" s="85"/>
      <c r="M45" s="88">
        <v>4767144</v>
      </c>
      <c r="N45" s="86"/>
      <c r="O45" s="88">
        <v>290098</v>
      </c>
      <c r="P45" s="86"/>
      <c r="Q45" s="88">
        <v>90525</v>
      </c>
      <c r="R45" s="77"/>
      <c r="S45" s="90" t="s">
        <v>661</v>
      </c>
      <c r="T45" s="77"/>
      <c r="U45" s="153" t="s">
        <v>661</v>
      </c>
    </row>
    <row r="46" spans="1:23" x14ac:dyDescent="0.2">
      <c r="A46" s="75"/>
      <c r="B46" s="76"/>
      <c r="C46" s="89"/>
      <c r="D46" s="77"/>
      <c r="E46" s="78"/>
      <c r="F46" s="77"/>
      <c r="G46" s="78"/>
      <c r="H46" s="78"/>
      <c r="I46" s="79"/>
      <c r="J46" s="77"/>
      <c r="K46" s="80"/>
      <c r="L46" s="77"/>
      <c r="M46" s="81"/>
      <c r="N46" s="81"/>
      <c r="O46" s="81"/>
      <c r="P46" s="81"/>
      <c r="Q46" s="81"/>
      <c r="R46" s="77"/>
      <c r="S46" s="90"/>
      <c r="T46" s="77"/>
      <c r="U46" s="153"/>
    </row>
    <row r="47" spans="1:23" x14ac:dyDescent="0.2">
      <c r="A47" s="75"/>
      <c r="B47" s="76"/>
      <c r="C47" s="89" t="s">
        <v>665</v>
      </c>
      <c r="D47" s="77"/>
      <c r="E47" s="78"/>
      <c r="F47" s="77"/>
      <c r="G47" s="78"/>
      <c r="H47" s="78"/>
      <c r="I47" s="79"/>
      <c r="J47" s="77"/>
      <c r="K47" s="80">
        <f>+SUBTOTAL(9,K44:K46)</f>
        <v>9903605.2400000002</v>
      </c>
      <c r="L47" s="77"/>
      <c r="M47" s="81">
        <f>+SUBTOTAL(9,M44:M46)</f>
        <v>9236274</v>
      </c>
      <c r="N47" s="81"/>
      <c r="O47" s="81">
        <f>+SUBTOTAL(9,O44:O46)</f>
        <v>667331</v>
      </c>
      <c r="P47" s="81"/>
      <c r="Q47" s="81">
        <f>+SUBTOTAL(9,Q44:Q46)</f>
        <v>181637</v>
      </c>
      <c r="R47" s="77"/>
      <c r="S47" s="90" t="s">
        <v>661</v>
      </c>
      <c r="T47" s="77"/>
      <c r="U47" s="153" t="s">
        <v>661</v>
      </c>
    </row>
    <row r="48" spans="1:23" x14ac:dyDescent="0.2">
      <c r="A48" s="61"/>
      <c r="C48" s="74"/>
      <c r="E48" s="46"/>
      <c r="G48" s="46"/>
      <c r="H48" s="46"/>
      <c r="I48" s="47"/>
      <c r="K48" s="63"/>
      <c r="S48" s="152"/>
      <c r="U48" s="151"/>
    </row>
    <row r="49" spans="1:22" x14ac:dyDescent="0.2">
      <c r="A49" s="61">
        <v>314</v>
      </c>
      <c r="C49" s="41" t="s">
        <v>666</v>
      </c>
      <c r="K49" s="63"/>
      <c r="S49" s="65"/>
      <c r="U49" s="66"/>
    </row>
    <row r="50" spans="1:22" x14ac:dyDescent="0.2">
      <c r="A50" s="61"/>
      <c r="C50" s="41" t="s">
        <v>782</v>
      </c>
      <c r="E50" s="62">
        <v>50951</v>
      </c>
      <c r="G50" s="46" t="s">
        <v>799</v>
      </c>
      <c r="H50" s="46" t="s">
        <v>636</v>
      </c>
      <c r="I50" s="47">
        <v>-7</v>
      </c>
      <c r="K50" s="63">
        <v>40689104.189999998</v>
      </c>
      <c r="L50" s="72"/>
      <c r="M50" s="64">
        <v>19513757</v>
      </c>
      <c r="N50" s="64"/>
      <c r="O50" s="64">
        <f t="shared" ref="O50:O53" si="9">ROUND((K50*(-I50/100)+K50)-M50,0)</f>
        <v>24023584</v>
      </c>
      <c r="P50" s="64"/>
      <c r="Q50" s="64">
        <f t="shared" ref="Q50:Q53" si="10">ROUND(O50/U50,0)</f>
        <v>1332365</v>
      </c>
      <c r="S50" s="150">
        <f t="shared" ref="S50:S53" si="11">ROUND(Q50/K50*100,2)</f>
        <v>3.27</v>
      </c>
      <c r="U50" s="151">
        <v>18.030782856049207</v>
      </c>
      <c r="V50" s="40">
        <f t="shared" ref="V50:V53" si="12">+O50/Q50</f>
        <v>18.030782856049207</v>
      </c>
    </row>
    <row r="51" spans="1:22" x14ac:dyDescent="0.2">
      <c r="A51" s="61"/>
      <c r="C51" s="41" t="s">
        <v>784</v>
      </c>
      <c r="E51" s="62">
        <v>50951</v>
      </c>
      <c r="G51" s="46" t="s">
        <v>799</v>
      </c>
      <c r="H51" s="46" t="s">
        <v>636</v>
      </c>
      <c r="I51" s="47">
        <v>-7</v>
      </c>
      <c r="K51" s="63">
        <v>57615791.649999999</v>
      </c>
      <c r="L51" s="72"/>
      <c r="M51" s="64">
        <v>25907523</v>
      </c>
      <c r="N51" s="64"/>
      <c r="O51" s="64">
        <f t="shared" si="9"/>
        <v>35741374</v>
      </c>
      <c r="P51" s="64"/>
      <c r="Q51" s="64">
        <f t="shared" si="10"/>
        <v>1995028</v>
      </c>
      <c r="S51" s="150">
        <f t="shared" si="11"/>
        <v>3.46</v>
      </c>
      <c r="U51" s="151">
        <v>17.915224247479234</v>
      </c>
      <c r="V51" s="40">
        <f t="shared" si="12"/>
        <v>17.915224247479234</v>
      </c>
    </row>
    <row r="52" spans="1:22" x14ac:dyDescent="0.2">
      <c r="A52" s="61"/>
      <c r="C52" s="41" t="s">
        <v>786</v>
      </c>
      <c r="E52" s="62">
        <v>53143</v>
      </c>
      <c r="G52" s="46" t="s">
        <v>799</v>
      </c>
      <c r="H52" s="46" t="s">
        <v>636</v>
      </c>
      <c r="I52" s="47">
        <v>-11</v>
      </c>
      <c r="K52" s="63">
        <v>59116130.799999997</v>
      </c>
      <c r="L52" s="72"/>
      <c r="M52" s="64">
        <v>30913793</v>
      </c>
      <c r="N52" s="64"/>
      <c r="O52" s="64">
        <f t="shared" si="9"/>
        <v>34705112</v>
      </c>
      <c r="P52" s="64"/>
      <c r="Q52" s="64">
        <f t="shared" si="10"/>
        <v>1527744</v>
      </c>
      <c r="S52" s="150">
        <f t="shared" si="11"/>
        <v>2.58</v>
      </c>
      <c r="U52" s="151">
        <v>22.716575551924929</v>
      </c>
      <c r="V52" s="40">
        <f t="shared" si="12"/>
        <v>22.716575551924929</v>
      </c>
    </row>
    <row r="53" spans="1:22" x14ac:dyDescent="0.2">
      <c r="A53" s="61"/>
      <c r="C53" s="41" t="s">
        <v>639</v>
      </c>
      <c r="E53" s="62">
        <v>60813</v>
      </c>
      <c r="G53" s="46" t="s">
        <v>799</v>
      </c>
      <c r="H53" s="46" t="s">
        <v>636</v>
      </c>
      <c r="I53" s="47">
        <v>-11</v>
      </c>
      <c r="K53" s="67">
        <v>22692470.510000002</v>
      </c>
      <c r="L53" s="72"/>
      <c r="M53" s="64">
        <v>5292482</v>
      </c>
      <c r="N53" s="64"/>
      <c r="O53" s="64">
        <f t="shared" si="9"/>
        <v>19896160</v>
      </c>
      <c r="P53" s="64"/>
      <c r="Q53" s="64">
        <f t="shared" si="10"/>
        <v>504518</v>
      </c>
      <c r="S53" s="150">
        <f t="shared" si="11"/>
        <v>2.2200000000000002</v>
      </c>
      <c r="U53" s="151">
        <v>39.435976516199624</v>
      </c>
      <c r="V53" s="40">
        <f t="shared" si="12"/>
        <v>39.435976516199624</v>
      </c>
    </row>
    <row r="54" spans="1:22" x14ac:dyDescent="0.2">
      <c r="A54" s="61"/>
      <c r="E54" s="46"/>
      <c r="G54" s="46"/>
      <c r="H54" s="46"/>
      <c r="I54" s="47"/>
      <c r="K54" s="63"/>
      <c r="M54" s="73"/>
      <c r="O54" s="73"/>
      <c r="Q54" s="73"/>
      <c r="S54" s="65"/>
      <c r="U54" s="66"/>
    </row>
    <row r="55" spans="1:22" x14ac:dyDescent="0.2">
      <c r="A55" s="61"/>
      <c r="C55" s="74" t="s">
        <v>668</v>
      </c>
      <c r="E55" s="46"/>
      <c r="G55" s="46"/>
      <c r="H55" s="46"/>
      <c r="I55" s="47"/>
      <c r="K55" s="63">
        <f>+SUBTOTAL(9,K50:K54)</f>
        <v>180113497.14999998</v>
      </c>
      <c r="M55" s="49">
        <f>+SUBTOTAL(9,M50:M54)</f>
        <v>81627555</v>
      </c>
      <c r="O55" s="49">
        <f>+SUBTOTAL(9,O50:O54)</f>
        <v>114366230</v>
      </c>
      <c r="Q55" s="49">
        <f>+SUBTOTAL(9,Q50:Q54)</f>
        <v>5359655</v>
      </c>
      <c r="S55" s="150">
        <f t="shared" ref="S55" si="13">ROUND(Q55/K55*100,2)</f>
        <v>2.98</v>
      </c>
      <c r="U55" s="151">
        <f>IF(Q55=0,"-     ",ROUND(O55/Q55,1))</f>
        <v>21.3</v>
      </c>
    </row>
    <row r="56" spans="1:22" x14ac:dyDescent="0.2">
      <c r="A56" s="61"/>
      <c r="C56" s="74"/>
      <c r="E56" s="46"/>
      <c r="G56" s="46"/>
      <c r="H56" s="46"/>
      <c r="I56" s="47"/>
      <c r="K56" s="63"/>
      <c r="O56" s="49">
        <f>-151954430+O55</f>
        <v>-37588200</v>
      </c>
      <c r="Q56" s="49">
        <f>-11821821+Q55</f>
        <v>-6462166</v>
      </c>
      <c r="S56" s="152"/>
      <c r="U56" s="151"/>
    </row>
    <row r="57" spans="1:22" x14ac:dyDescent="0.2">
      <c r="A57" s="61">
        <v>315</v>
      </c>
      <c r="C57" s="41" t="s">
        <v>669</v>
      </c>
      <c r="K57" s="63"/>
      <c r="S57" s="65"/>
      <c r="U57" s="66"/>
    </row>
    <row r="58" spans="1:22" x14ac:dyDescent="0.2">
      <c r="A58" s="61"/>
      <c r="C58" s="41" t="s">
        <v>782</v>
      </c>
      <c r="E58" s="62">
        <v>50951</v>
      </c>
      <c r="G58" s="46" t="s">
        <v>721</v>
      </c>
      <c r="H58" s="46" t="s">
        <v>636</v>
      </c>
      <c r="I58" s="47">
        <v>-7</v>
      </c>
      <c r="K58" s="63">
        <v>26922251.16</v>
      </c>
      <c r="L58" s="72"/>
      <c r="M58" s="64">
        <v>14642746</v>
      </c>
      <c r="N58" s="64"/>
      <c r="O58" s="64">
        <f t="shared" ref="O58:O64" si="14">ROUND((K58*(-I58/100)+K58)-M58,0)</f>
        <v>14164063</v>
      </c>
      <c r="P58" s="64"/>
      <c r="Q58" s="64">
        <f t="shared" ref="Q58:Q64" si="15">ROUND(O58/U58,0)</f>
        <v>760618</v>
      </c>
      <c r="S58" s="150">
        <f t="shared" ref="S58:S64" si="16">ROUND(Q58/K58*100,2)</f>
        <v>2.83</v>
      </c>
      <c r="U58" s="151">
        <v>18.621782550504985</v>
      </c>
      <c r="V58" s="40">
        <f t="shared" ref="V58:V64" si="17">+O58/Q58</f>
        <v>18.621782550504985</v>
      </c>
    </row>
    <row r="59" spans="1:22" x14ac:dyDescent="0.2">
      <c r="A59" s="61"/>
      <c r="C59" s="41" t="s">
        <v>783</v>
      </c>
      <c r="E59" s="62">
        <v>50951</v>
      </c>
      <c r="G59" s="46" t="s">
        <v>721</v>
      </c>
      <c r="H59" s="46" t="s">
        <v>636</v>
      </c>
      <c r="I59" s="47">
        <v>-7</v>
      </c>
      <c r="K59" s="63">
        <v>1088905.01</v>
      </c>
      <c r="L59" s="72"/>
      <c r="M59" s="64">
        <v>1136341</v>
      </c>
      <c r="N59" s="64"/>
      <c r="O59" s="64">
        <f t="shared" si="14"/>
        <v>28787</v>
      </c>
      <c r="P59" s="64"/>
      <c r="Q59" s="64">
        <f t="shared" si="15"/>
        <v>1614</v>
      </c>
      <c r="S59" s="150">
        <f t="shared" si="16"/>
        <v>0.15</v>
      </c>
      <c r="U59" s="151">
        <v>17.835811648079307</v>
      </c>
      <c r="V59" s="40">
        <f t="shared" si="17"/>
        <v>17.835811648079307</v>
      </c>
    </row>
    <row r="60" spans="1:22" x14ac:dyDescent="0.2">
      <c r="A60" s="61"/>
      <c r="C60" s="41" t="s">
        <v>784</v>
      </c>
      <c r="E60" s="62">
        <v>50951</v>
      </c>
      <c r="G60" s="46" t="s">
        <v>721</v>
      </c>
      <c r="H60" s="46" t="s">
        <v>636</v>
      </c>
      <c r="I60" s="47">
        <v>-7</v>
      </c>
      <c r="K60" s="63">
        <v>33383302.280000001</v>
      </c>
      <c r="L60" s="72"/>
      <c r="M60" s="64">
        <v>18964792</v>
      </c>
      <c r="N60" s="64"/>
      <c r="O60" s="64">
        <f t="shared" si="14"/>
        <v>16755341</v>
      </c>
      <c r="P60" s="64"/>
      <c r="Q60" s="64">
        <f t="shared" si="15"/>
        <v>913195</v>
      </c>
      <c r="S60" s="150">
        <f t="shared" si="16"/>
        <v>2.74</v>
      </c>
      <c r="U60" s="151">
        <v>18.348042860506244</v>
      </c>
      <c r="V60" s="40">
        <f t="shared" si="17"/>
        <v>18.348042860506244</v>
      </c>
    </row>
    <row r="61" spans="1:22" x14ac:dyDescent="0.2">
      <c r="A61" s="61"/>
      <c r="C61" s="41" t="s">
        <v>785</v>
      </c>
      <c r="E61" s="62">
        <v>50951</v>
      </c>
      <c r="G61" s="46" t="s">
        <v>721</v>
      </c>
      <c r="H61" s="46" t="s">
        <v>636</v>
      </c>
      <c r="I61" s="47">
        <v>-7</v>
      </c>
      <c r="K61" s="63">
        <v>8052008.04</v>
      </c>
      <c r="L61" s="72"/>
      <c r="M61" s="64">
        <v>586418</v>
      </c>
      <c r="N61" s="64"/>
      <c r="O61" s="64">
        <f t="shared" si="14"/>
        <v>8029231</v>
      </c>
      <c r="P61" s="64"/>
      <c r="Q61" s="64">
        <f t="shared" si="15"/>
        <v>425998</v>
      </c>
      <c r="S61" s="150">
        <f t="shared" si="16"/>
        <v>5.29</v>
      </c>
      <c r="U61" s="151">
        <v>18.848048582387712</v>
      </c>
      <c r="V61" s="40">
        <f t="shared" si="17"/>
        <v>18.848048582387712</v>
      </c>
    </row>
    <row r="62" spans="1:22" x14ac:dyDescent="0.2">
      <c r="A62" s="61"/>
      <c r="C62" s="41" t="s">
        <v>786</v>
      </c>
      <c r="E62" s="62">
        <v>53143</v>
      </c>
      <c r="G62" s="46" t="s">
        <v>721</v>
      </c>
      <c r="H62" s="46" t="s">
        <v>636</v>
      </c>
      <c r="I62" s="47">
        <v>-11</v>
      </c>
      <c r="K62" s="63">
        <v>65490511.950000003</v>
      </c>
      <c r="L62" s="72"/>
      <c r="M62" s="64">
        <v>32377733</v>
      </c>
      <c r="N62" s="64"/>
      <c r="O62" s="64">
        <f t="shared" si="14"/>
        <v>40316735</v>
      </c>
      <c r="P62" s="64"/>
      <c r="Q62" s="64">
        <f t="shared" si="15"/>
        <v>1691051</v>
      </c>
      <c r="S62" s="150">
        <f t="shared" si="16"/>
        <v>2.58</v>
      </c>
      <c r="U62" s="151">
        <v>23.841229507566595</v>
      </c>
      <c r="V62" s="40">
        <f t="shared" si="17"/>
        <v>23.841229507566595</v>
      </c>
    </row>
    <row r="63" spans="1:22" x14ac:dyDescent="0.2">
      <c r="A63" s="61"/>
      <c r="C63" s="41" t="s">
        <v>787</v>
      </c>
      <c r="E63" s="62">
        <v>53143</v>
      </c>
      <c r="G63" s="46" t="s">
        <v>721</v>
      </c>
      <c r="H63" s="46" t="s">
        <v>636</v>
      </c>
      <c r="I63" s="47">
        <v>-11</v>
      </c>
      <c r="K63" s="63">
        <v>2736920.21</v>
      </c>
      <c r="L63" s="72"/>
      <c r="M63" s="64">
        <v>2460753</v>
      </c>
      <c r="N63" s="64"/>
      <c r="O63" s="64">
        <f t="shared" si="14"/>
        <v>577228</v>
      </c>
      <c r="P63" s="64"/>
      <c r="Q63" s="64">
        <f t="shared" si="15"/>
        <v>24834</v>
      </c>
      <c r="S63" s="150">
        <f t="shared" si="16"/>
        <v>0.91</v>
      </c>
      <c r="U63" s="151">
        <v>23.243456551501975</v>
      </c>
      <c r="V63" s="40">
        <f t="shared" si="17"/>
        <v>23.243456551501975</v>
      </c>
    </row>
    <row r="64" spans="1:22" x14ac:dyDescent="0.2">
      <c r="A64" s="61"/>
      <c r="C64" s="41" t="s">
        <v>800</v>
      </c>
      <c r="E64" s="62">
        <v>60813</v>
      </c>
      <c r="G64" s="46" t="s">
        <v>721</v>
      </c>
      <c r="H64" s="46" t="s">
        <v>636</v>
      </c>
      <c r="I64" s="47">
        <v>-11</v>
      </c>
      <c r="K64" s="67">
        <v>11108163.380000001</v>
      </c>
      <c r="L64" s="72"/>
      <c r="M64" s="64">
        <v>2103255</v>
      </c>
      <c r="N64" s="64"/>
      <c r="O64" s="64">
        <f t="shared" si="14"/>
        <v>10226806</v>
      </c>
      <c r="P64" s="64"/>
      <c r="Q64" s="64">
        <f t="shared" si="15"/>
        <v>236028</v>
      </c>
      <c r="S64" s="150">
        <f t="shared" si="16"/>
        <v>2.12</v>
      </c>
      <c r="U64" s="151">
        <v>43.328783025742709</v>
      </c>
      <c r="V64" s="40">
        <f t="shared" si="17"/>
        <v>43.328783025742709</v>
      </c>
    </row>
    <row r="65" spans="1:22" x14ac:dyDescent="0.2">
      <c r="A65" s="61"/>
      <c r="E65" s="46"/>
      <c r="G65" s="46"/>
      <c r="H65" s="46"/>
      <c r="I65" s="47"/>
      <c r="K65" s="63"/>
      <c r="M65" s="73"/>
      <c r="O65" s="73"/>
      <c r="Q65" s="73"/>
      <c r="S65" s="65"/>
      <c r="U65" s="66"/>
    </row>
    <row r="66" spans="1:22" x14ac:dyDescent="0.2">
      <c r="A66" s="61"/>
      <c r="C66" s="74" t="s">
        <v>671</v>
      </c>
      <c r="E66" s="46"/>
      <c r="G66" s="46"/>
      <c r="H66" s="46"/>
      <c r="I66" s="47"/>
      <c r="K66" s="63">
        <f>+SUBTOTAL(9,K58:K65)</f>
        <v>148782062.03</v>
      </c>
      <c r="M66" s="49">
        <f>+SUBTOTAL(9,M58:M65)</f>
        <v>72272038</v>
      </c>
      <c r="O66" s="49">
        <f>+SUBTOTAL(9,O58:O65)</f>
        <v>90098191</v>
      </c>
      <c r="Q66" s="49">
        <f>+SUBTOTAL(9,Q58:Q65)</f>
        <v>4053338</v>
      </c>
      <c r="S66" s="150">
        <f t="shared" ref="S66" si="18">ROUND(Q66/K66*100,2)</f>
        <v>2.72</v>
      </c>
      <c r="U66" s="151">
        <f>IF(Q66=0,"-     ",ROUND(O66/Q66,1))</f>
        <v>22.2</v>
      </c>
    </row>
    <row r="67" spans="1:22" x14ac:dyDescent="0.2">
      <c r="A67" s="61"/>
      <c r="C67" s="74"/>
      <c r="E67" s="46"/>
      <c r="G67" s="46"/>
      <c r="H67" s="46"/>
      <c r="I67" s="47"/>
      <c r="K67" s="63"/>
      <c r="O67" s="49">
        <f>-110851093+O66</f>
        <v>-20752902</v>
      </c>
      <c r="Q67" s="49">
        <f>-7371563+Q66</f>
        <v>-3318225</v>
      </c>
      <c r="S67" s="152"/>
      <c r="U67" s="151"/>
    </row>
    <row r="68" spans="1:22" x14ac:dyDescent="0.2">
      <c r="A68" s="61">
        <v>316</v>
      </c>
      <c r="B68" s="44" t="s">
        <v>672</v>
      </c>
      <c r="C68" s="41" t="s">
        <v>673</v>
      </c>
      <c r="K68" s="63"/>
      <c r="S68" s="65"/>
      <c r="U68" s="66"/>
    </row>
    <row r="69" spans="1:22" x14ac:dyDescent="0.2">
      <c r="A69" s="61"/>
      <c r="C69" s="41" t="s">
        <v>778</v>
      </c>
      <c r="E69" s="62">
        <v>59717</v>
      </c>
      <c r="G69" s="46" t="s">
        <v>801</v>
      </c>
      <c r="H69" s="46" t="s">
        <v>636</v>
      </c>
      <c r="I69" s="47">
        <v>-5</v>
      </c>
      <c r="K69" s="63">
        <v>1930485.14</v>
      </c>
      <c r="L69" s="72"/>
      <c r="M69" s="64">
        <v>128442</v>
      </c>
      <c r="N69" s="64"/>
      <c r="O69" s="64">
        <f t="shared" ref="O69:O74" si="19">ROUND((K69*(-I69/100)+K69)-M69,0)</f>
        <v>1898567</v>
      </c>
      <c r="P69" s="64"/>
      <c r="Q69" s="64">
        <f t="shared" ref="Q69:Q74" si="20">ROUND(O69/U69,0)</f>
        <v>52510</v>
      </c>
      <c r="S69" s="150">
        <f t="shared" ref="S69:S76" si="21">ROUND(Q69/K69*100,2)</f>
        <v>2.72</v>
      </c>
      <c r="U69" s="151">
        <v>36.156294039230623</v>
      </c>
      <c r="V69" s="40">
        <f t="shared" ref="V69:V74" si="22">+O69/Q69</f>
        <v>36.156294039230623</v>
      </c>
    </row>
    <row r="70" spans="1:22" x14ac:dyDescent="0.2">
      <c r="A70" s="61"/>
      <c r="C70" s="41" t="s">
        <v>804</v>
      </c>
      <c r="E70" s="62">
        <v>50951</v>
      </c>
      <c r="G70" s="46" t="s">
        <v>801</v>
      </c>
      <c r="H70" s="46" t="s">
        <v>636</v>
      </c>
      <c r="I70" s="47">
        <v>-7</v>
      </c>
      <c r="K70" s="63">
        <v>770586.25</v>
      </c>
      <c r="L70" s="72"/>
      <c r="M70" s="64">
        <v>318387</v>
      </c>
      <c r="N70" s="64"/>
      <c r="O70" s="64">
        <f t="shared" si="19"/>
        <v>506140</v>
      </c>
      <c r="P70" s="64"/>
      <c r="Q70" s="64">
        <f t="shared" si="20"/>
        <v>27472</v>
      </c>
      <c r="S70" s="150">
        <f t="shared" si="21"/>
        <v>3.57</v>
      </c>
      <c r="U70" s="151">
        <v>18.423849737914967</v>
      </c>
      <c r="V70" s="40">
        <f t="shared" si="22"/>
        <v>18.423849737914967</v>
      </c>
    </row>
    <row r="71" spans="1:22" x14ac:dyDescent="0.2">
      <c r="A71" s="61"/>
      <c r="C71" s="41" t="s">
        <v>805</v>
      </c>
      <c r="E71" s="62">
        <v>50951</v>
      </c>
      <c r="G71" s="46" t="s">
        <v>801</v>
      </c>
      <c r="H71" s="46" t="s">
        <v>636</v>
      </c>
      <c r="I71" s="47">
        <v>-7</v>
      </c>
      <c r="K71" s="63">
        <v>11951532.18</v>
      </c>
      <c r="L71" s="72"/>
      <c r="M71" s="64">
        <v>4161773</v>
      </c>
      <c r="N71" s="64"/>
      <c r="O71" s="64">
        <f t="shared" si="19"/>
        <v>8626366</v>
      </c>
      <c r="P71" s="64"/>
      <c r="Q71" s="64">
        <f t="shared" si="20"/>
        <v>493619</v>
      </c>
      <c r="S71" s="150">
        <f t="shared" si="21"/>
        <v>4.13</v>
      </c>
      <c r="U71" s="151">
        <v>17.475757618730235</v>
      </c>
      <c r="V71" s="40">
        <f t="shared" si="22"/>
        <v>17.475757618730235</v>
      </c>
    </row>
    <row r="72" spans="1:22" x14ac:dyDescent="0.2">
      <c r="A72" s="61"/>
      <c r="C72" s="41" t="s">
        <v>785</v>
      </c>
      <c r="E72" s="62">
        <v>50951</v>
      </c>
      <c r="G72" s="46" t="s">
        <v>801</v>
      </c>
      <c r="H72" s="46" t="s">
        <v>636</v>
      </c>
      <c r="I72" s="47">
        <v>-7</v>
      </c>
      <c r="K72" s="63">
        <v>43211.57</v>
      </c>
      <c r="L72" s="72"/>
      <c r="M72" s="64">
        <v>44422</v>
      </c>
      <c r="N72" s="64"/>
      <c r="O72" s="64">
        <f t="shared" si="19"/>
        <v>1814</v>
      </c>
      <c r="P72" s="64"/>
      <c r="Q72" s="64">
        <f t="shared" si="20"/>
        <v>101</v>
      </c>
      <c r="S72" s="150">
        <f t="shared" si="21"/>
        <v>0.23</v>
      </c>
      <c r="U72" s="151">
        <v>17.96039603960396</v>
      </c>
      <c r="V72" s="40">
        <f t="shared" si="22"/>
        <v>17.96039603960396</v>
      </c>
    </row>
    <row r="73" spans="1:22" x14ac:dyDescent="0.2">
      <c r="A73" s="61"/>
      <c r="C73" s="41" t="s">
        <v>797</v>
      </c>
      <c r="E73" s="62">
        <v>53143</v>
      </c>
      <c r="G73" s="46" t="s">
        <v>801</v>
      </c>
      <c r="H73" s="46" t="s">
        <v>636</v>
      </c>
      <c r="I73" s="47">
        <v>-11</v>
      </c>
      <c r="K73" s="63">
        <v>3201189.18</v>
      </c>
      <c r="L73" s="72"/>
      <c r="M73" s="64">
        <v>1799746</v>
      </c>
      <c r="N73" s="64"/>
      <c r="O73" s="64">
        <f t="shared" si="19"/>
        <v>1753574</v>
      </c>
      <c r="P73" s="64"/>
      <c r="Q73" s="64">
        <f t="shared" si="20"/>
        <v>91469</v>
      </c>
      <c r="S73" s="150">
        <f t="shared" si="21"/>
        <v>2.86</v>
      </c>
      <c r="U73" s="151">
        <v>19.171238343045186</v>
      </c>
      <c r="V73" s="40">
        <f t="shared" si="22"/>
        <v>19.171238343045186</v>
      </c>
    </row>
    <row r="74" spans="1:22" x14ac:dyDescent="0.2">
      <c r="A74" s="61"/>
      <c r="C74" s="41" t="s">
        <v>639</v>
      </c>
      <c r="E74" s="62">
        <v>60813</v>
      </c>
      <c r="G74" s="46" t="s">
        <v>801</v>
      </c>
      <c r="H74" s="46" t="s">
        <v>636</v>
      </c>
      <c r="I74" s="47">
        <v>-11</v>
      </c>
      <c r="K74" s="67">
        <v>4082818.23</v>
      </c>
      <c r="L74" s="72"/>
      <c r="M74" s="64">
        <v>421769</v>
      </c>
      <c r="N74" s="64"/>
      <c r="O74" s="64">
        <f t="shared" si="19"/>
        <v>4110159</v>
      </c>
      <c r="P74" s="64"/>
      <c r="Q74" s="64">
        <f t="shared" si="20"/>
        <v>116250</v>
      </c>
      <c r="S74" s="150">
        <f t="shared" si="21"/>
        <v>2.85</v>
      </c>
      <c r="U74" s="151">
        <v>35.356206451612906</v>
      </c>
      <c r="V74" s="40">
        <f t="shared" si="22"/>
        <v>35.356206451612906</v>
      </c>
    </row>
    <row r="75" spans="1:22" x14ac:dyDescent="0.2">
      <c r="A75" s="61"/>
      <c r="E75" s="46"/>
      <c r="G75" s="46"/>
      <c r="H75" s="46"/>
      <c r="I75" s="47"/>
      <c r="K75" s="63"/>
      <c r="M75" s="73"/>
      <c r="O75" s="73"/>
      <c r="Q75" s="73"/>
      <c r="S75" s="65"/>
      <c r="U75" s="66"/>
    </row>
    <row r="76" spans="1:22" x14ac:dyDescent="0.2">
      <c r="A76" s="61"/>
      <c r="C76" s="74" t="s">
        <v>806</v>
      </c>
      <c r="E76" s="46"/>
      <c r="G76" s="46"/>
      <c r="H76" s="46"/>
      <c r="I76" s="47"/>
      <c r="K76" s="67">
        <f>+SUBTOTAL(9,K69:K75)</f>
        <v>21979822.550000001</v>
      </c>
      <c r="M76" s="91">
        <f>+SUBTOTAL(9,M69:M75)</f>
        <v>6874539</v>
      </c>
      <c r="O76" s="91">
        <f>+SUBTOTAL(9,O69:O75)</f>
        <v>16896620</v>
      </c>
      <c r="Q76" s="91">
        <f>+SUBTOTAL(9,Q69:Q75)</f>
        <v>781421</v>
      </c>
      <c r="S76" s="150">
        <f t="shared" si="21"/>
        <v>3.56</v>
      </c>
      <c r="U76" s="151">
        <f>IF(Q76=0,"-     ",ROUND(O76/Q76,1))</f>
        <v>21.6</v>
      </c>
    </row>
    <row r="77" spans="1:22" x14ac:dyDescent="0.2">
      <c r="A77" s="61"/>
      <c r="C77" s="74"/>
      <c r="E77" s="46"/>
      <c r="G77" s="46"/>
      <c r="H77" s="46"/>
      <c r="I77" s="47"/>
      <c r="K77" s="63"/>
      <c r="O77" s="49">
        <f>-17209366+O76</f>
        <v>-312746</v>
      </c>
      <c r="Q77" s="49">
        <f>-849436+Q76</f>
        <v>-68015</v>
      </c>
      <c r="S77" s="152"/>
      <c r="U77" s="151"/>
    </row>
    <row r="78" spans="1:22" ht="15.75" x14ac:dyDescent="0.25">
      <c r="A78" s="61"/>
      <c r="C78" s="60" t="s">
        <v>676</v>
      </c>
      <c r="H78" s="46"/>
      <c r="I78" s="47"/>
      <c r="K78" s="69">
        <f>+SUBTOTAL(9,K16:K77)</f>
        <v>2703510180.5800004</v>
      </c>
      <c r="L78" s="70"/>
      <c r="M78" s="93">
        <f>+SUBTOTAL(9,M16:M77)</f>
        <v>735738754</v>
      </c>
      <c r="N78" s="71"/>
      <c r="O78" s="93">
        <f>+SUBTOTAL(9,O16:O77)</f>
        <v>1684938773</v>
      </c>
      <c r="P78" s="71"/>
      <c r="Q78" s="93">
        <f>+SUBTOTAL(9,Q16:Q77)</f>
        <v>24189941</v>
      </c>
      <c r="S78" s="154">
        <f t="shared" ref="S78" si="23">ROUND(Q78/K78*100,2)</f>
        <v>0.89</v>
      </c>
      <c r="U78" s="66"/>
    </row>
    <row r="79" spans="1:22" ht="15.75" x14ac:dyDescent="0.25">
      <c r="A79" s="61"/>
      <c r="C79" s="60"/>
      <c r="H79" s="46"/>
      <c r="I79" s="47"/>
      <c r="K79" s="69"/>
      <c r="L79" s="70"/>
      <c r="M79" s="71"/>
      <c r="N79" s="71"/>
      <c r="O79" s="71"/>
      <c r="P79" s="71"/>
      <c r="Q79" s="71"/>
      <c r="S79" s="65"/>
      <c r="U79" s="66"/>
    </row>
    <row r="80" spans="1:22" ht="15.75" x14ac:dyDescent="0.25">
      <c r="A80" s="61"/>
      <c r="C80" s="60"/>
      <c r="H80" s="46"/>
      <c r="I80" s="47"/>
      <c r="K80" s="69"/>
      <c r="L80" s="70"/>
      <c r="M80" s="71"/>
      <c r="N80" s="71"/>
      <c r="O80" s="71"/>
      <c r="P80" s="71"/>
      <c r="Q80" s="71"/>
      <c r="S80" s="65"/>
      <c r="U80" s="66"/>
    </row>
    <row r="81" spans="1:22" ht="15.75" x14ac:dyDescent="0.25">
      <c r="A81" s="61"/>
      <c r="C81" s="50" t="s">
        <v>681</v>
      </c>
      <c r="E81" s="46"/>
      <c r="G81" s="46"/>
      <c r="H81" s="46"/>
      <c r="I81" s="47"/>
      <c r="K81" s="63"/>
      <c r="S81" s="65"/>
      <c r="U81" s="66"/>
    </row>
    <row r="82" spans="1:22" x14ac:dyDescent="0.2">
      <c r="A82" s="61"/>
      <c r="C82" s="92"/>
      <c r="E82" s="46"/>
      <c r="G82" s="46"/>
      <c r="H82" s="46"/>
      <c r="I82" s="47"/>
      <c r="K82" s="63"/>
      <c r="S82" s="65"/>
      <c r="U82" s="66"/>
    </row>
    <row r="83" spans="1:22" x14ac:dyDescent="0.2">
      <c r="A83" s="61">
        <v>341</v>
      </c>
      <c r="C83" s="41" t="s">
        <v>678</v>
      </c>
      <c r="K83" s="63"/>
      <c r="S83" s="65"/>
      <c r="U83" s="66"/>
    </row>
    <row r="84" spans="1:22" x14ac:dyDescent="0.2">
      <c r="A84" s="61"/>
      <c r="C84" s="41" t="s">
        <v>684</v>
      </c>
      <c r="E84" s="62">
        <v>56795</v>
      </c>
      <c r="G84" s="46" t="s">
        <v>807</v>
      </c>
      <c r="H84" s="46" t="s">
        <v>636</v>
      </c>
      <c r="I84" s="47">
        <v>-11</v>
      </c>
      <c r="K84" s="63">
        <v>17709450.890000001</v>
      </c>
      <c r="L84" s="72"/>
      <c r="M84" s="64">
        <v>5687392</v>
      </c>
      <c r="N84" s="64"/>
      <c r="O84" s="64">
        <f t="shared" ref="O84:O95" si="24">ROUND((K84*(-I84/100)+K84)-M84,0)</f>
        <v>13970098</v>
      </c>
      <c r="P84" s="64"/>
      <c r="Q84" s="64">
        <f t="shared" ref="Q84:Q95" si="25">ROUND(O84/U84,0)</f>
        <v>425404</v>
      </c>
      <c r="S84" s="150">
        <f>ROUND(Q84/K84*100,2)</f>
        <v>2.4</v>
      </c>
      <c r="U84" s="151">
        <v>32.839601884326427</v>
      </c>
      <c r="V84" s="40">
        <f>+O84/Q84</f>
        <v>32.839601884326427</v>
      </c>
    </row>
    <row r="85" spans="1:22" x14ac:dyDescent="0.2">
      <c r="A85" s="61"/>
      <c r="C85" s="41" t="s">
        <v>808</v>
      </c>
      <c r="E85" s="62">
        <v>45838</v>
      </c>
      <c r="G85" s="46" t="s">
        <v>807</v>
      </c>
      <c r="H85" s="46" t="s">
        <v>636</v>
      </c>
      <c r="I85" s="47">
        <v>-6</v>
      </c>
      <c r="K85" s="63">
        <v>64113.35</v>
      </c>
      <c r="L85" s="72"/>
      <c r="M85" s="64">
        <v>67960</v>
      </c>
      <c r="N85" s="64"/>
      <c r="O85" s="64">
        <f t="shared" si="24"/>
        <v>0</v>
      </c>
      <c r="P85" s="64"/>
      <c r="Q85" s="64">
        <v>0</v>
      </c>
      <c r="S85" s="150">
        <f t="shared" ref="S85:S95" si="26">ROUND(Q85/K85*100,2)</f>
        <v>0</v>
      </c>
      <c r="U85" s="151">
        <v>0</v>
      </c>
      <c r="V85" s="40" t="e">
        <f t="shared" ref="V85:V95" si="27">+O85/Q85</f>
        <v>#DIV/0!</v>
      </c>
    </row>
    <row r="86" spans="1:22" x14ac:dyDescent="0.2">
      <c r="A86" s="61"/>
      <c r="C86" s="41" t="s">
        <v>809</v>
      </c>
      <c r="E86" s="62">
        <v>51682</v>
      </c>
      <c r="G86" s="46" t="s">
        <v>807</v>
      </c>
      <c r="H86" s="46" t="s">
        <v>636</v>
      </c>
      <c r="I86" s="47">
        <v>-6</v>
      </c>
      <c r="K86" s="63">
        <v>2484085.38</v>
      </c>
      <c r="L86" s="72"/>
      <c r="M86" s="64">
        <v>1498866</v>
      </c>
      <c r="N86" s="64"/>
      <c r="O86" s="64">
        <f t="shared" si="24"/>
        <v>1134265</v>
      </c>
      <c r="P86" s="64"/>
      <c r="Q86" s="64">
        <f t="shared" si="25"/>
        <v>54950</v>
      </c>
      <c r="S86" s="150">
        <f t="shared" si="26"/>
        <v>2.21</v>
      </c>
      <c r="U86" s="151">
        <v>20.641765241128297</v>
      </c>
      <c r="V86" s="40">
        <f t="shared" si="27"/>
        <v>20.641765241128297</v>
      </c>
    </row>
    <row r="87" spans="1:22" x14ac:dyDescent="0.2">
      <c r="A87" s="61"/>
      <c r="C87" s="41" t="s">
        <v>692</v>
      </c>
      <c r="E87" s="62">
        <v>51682</v>
      </c>
      <c r="G87" s="46" t="s">
        <v>807</v>
      </c>
      <c r="H87" s="46" t="s">
        <v>636</v>
      </c>
      <c r="I87" s="47">
        <v>-7</v>
      </c>
      <c r="K87" s="63">
        <v>1171970.07</v>
      </c>
      <c r="L87" s="72"/>
      <c r="M87" s="64">
        <v>519967</v>
      </c>
      <c r="N87" s="64"/>
      <c r="O87" s="64">
        <f t="shared" si="24"/>
        <v>734041</v>
      </c>
      <c r="P87" s="64"/>
      <c r="Q87" s="64">
        <f t="shared" si="25"/>
        <v>35391</v>
      </c>
      <c r="S87" s="150">
        <f t="shared" si="26"/>
        <v>3.02</v>
      </c>
      <c r="U87" s="151">
        <v>20.740894577717498</v>
      </c>
      <c r="V87" s="40">
        <f t="shared" si="27"/>
        <v>20.740894577717498</v>
      </c>
    </row>
    <row r="88" spans="1:22" x14ac:dyDescent="0.2">
      <c r="A88" s="61"/>
      <c r="C88" s="41" t="s">
        <v>693</v>
      </c>
      <c r="E88" s="62">
        <v>50951</v>
      </c>
      <c r="G88" s="46" t="s">
        <v>807</v>
      </c>
      <c r="H88" s="46" t="s">
        <v>636</v>
      </c>
      <c r="I88" s="47">
        <v>-7</v>
      </c>
      <c r="K88" s="63">
        <v>122849.05</v>
      </c>
      <c r="L88" s="72"/>
      <c r="M88" s="64">
        <v>58473</v>
      </c>
      <c r="N88" s="64"/>
      <c r="O88" s="64">
        <f t="shared" si="24"/>
        <v>72975</v>
      </c>
      <c r="P88" s="64"/>
      <c r="Q88" s="64">
        <f t="shared" si="25"/>
        <v>3875</v>
      </c>
      <c r="S88" s="150">
        <f t="shared" si="26"/>
        <v>3.15</v>
      </c>
      <c r="U88" s="151">
        <v>18.832258064516129</v>
      </c>
      <c r="V88" s="40">
        <f t="shared" si="27"/>
        <v>18.832258064516129</v>
      </c>
    </row>
    <row r="89" spans="1:22" x14ac:dyDescent="0.2">
      <c r="A89" s="61"/>
      <c r="C89" s="41" t="s">
        <v>694</v>
      </c>
      <c r="E89" s="62">
        <v>50951</v>
      </c>
      <c r="G89" s="46" t="s">
        <v>807</v>
      </c>
      <c r="H89" s="46" t="s">
        <v>636</v>
      </c>
      <c r="I89" s="47">
        <v>-7</v>
      </c>
      <c r="K89" s="63">
        <v>144356.29</v>
      </c>
      <c r="L89" s="72"/>
      <c r="M89" s="64">
        <v>98102</v>
      </c>
      <c r="N89" s="64"/>
      <c r="O89" s="64">
        <f t="shared" si="24"/>
        <v>56359</v>
      </c>
      <c r="P89" s="64"/>
      <c r="Q89" s="64">
        <f t="shared" si="25"/>
        <v>3015</v>
      </c>
      <c r="S89" s="150">
        <f t="shared" si="26"/>
        <v>2.09</v>
      </c>
      <c r="U89" s="151">
        <v>18.692868988391375</v>
      </c>
      <c r="V89" s="40">
        <f t="shared" si="27"/>
        <v>18.692868988391375</v>
      </c>
    </row>
    <row r="90" spans="1:22" x14ac:dyDescent="0.2">
      <c r="A90" s="61"/>
      <c r="C90" s="41" t="s">
        <v>810</v>
      </c>
      <c r="E90" s="62">
        <v>52047</v>
      </c>
      <c r="G90" s="46" t="s">
        <v>807</v>
      </c>
      <c r="H90" s="46" t="s">
        <v>636</v>
      </c>
      <c r="I90" s="47">
        <v>-9</v>
      </c>
      <c r="K90" s="63">
        <v>1555655.08</v>
      </c>
      <c r="L90" s="72"/>
      <c r="M90" s="64">
        <v>959769</v>
      </c>
      <c r="N90" s="64"/>
      <c r="O90" s="64">
        <f t="shared" si="24"/>
        <v>735895</v>
      </c>
      <c r="P90" s="64"/>
      <c r="Q90" s="64">
        <f t="shared" si="25"/>
        <v>34148</v>
      </c>
      <c r="S90" s="150">
        <f t="shared" si="26"/>
        <v>2.2000000000000002</v>
      </c>
      <c r="U90" s="151">
        <v>21.550163992034673</v>
      </c>
      <c r="V90" s="40">
        <f t="shared" si="27"/>
        <v>21.550163992034673</v>
      </c>
    </row>
    <row r="91" spans="1:22" x14ac:dyDescent="0.2">
      <c r="A91" s="61"/>
      <c r="C91" s="41" t="s">
        <v>687</v>
      </c>
      <c r="E91" s="62">
        <v>52047</v>
      </c>
      <c r="G91" s="46" t="s">
        <v>807</v>
      </c>
      <c r="H91" s="46" t="s">
        <v>636</v>
      </c>
      <c r="I91" s="47">
        <v>-9</v>
      </c>
      <c r="K91" s="63">
        <v>1467923.89</v>
      </c>
      <c r="L91" s="72"/>
      <c r="M91" s="64">
        <v>908073</v>
      </c>
      <c r="N91" s="64"/>
      <c r="O91" s="64">
        <f t="shared" si="24"/>
        <v>691964</v>
      </c>
      <c r="P91" s="64"/>
      <c r="Q91" s="64">
        <f t="shared" si="25"/>
        <v>32123</v>
      </c>
      <c r="S91" s="150">
        <f t="shared" si="26"/>
        <v>2.19</v>
      </c>
      <c r="U91" s="151">
        <v>21.541076487252123</v>
      </c>
      <c r="V91" s="40">
        <f t="shared" si="27"/>
        <v>21.541076487252123</v>
      </c>
    </row>
    <row r="92" spans="1:22" x14ac:dyDescent="0.2">
      <c r="A92" s="61"/>
      <c r="C92" s="41" t="s">
        <v>688</v>
      </c>
      <c r="E92" s="62">
        <v>52778</v>
      </c>
      <c r="G92" s="46" t="s">
        <v>807</v>
      </c>
      <c r="H92" s="46" t="s">
        <v>636</v>
      </c>
      <c r="I92" s="47">
        <v>-9</v>
      </c>
      <c r="K92" s="63">
        <v>2083698.13</v>
      </c>
      <c r="L92" s="72"/>
      <c r="M92" s="64">
        <v>1159483</v>
      </c>
      <c r="N92" s="64"/>
      <c r="O92" s="64">
        <f t="shared" si="24"/>
        <v>1111748</v>
      </c>
      <c r="P92" s="64"/>
      <c r="Q92" s="64">
        <f t="shared" si="25"/>
        <v>47268</v>
      </c>
      <c r="S92" s="150">
        <f t="shared" si="26"/>
        <v>2.27</v>
      </c>
      <c r="U92" s="151">
        <v>23.520098163662521</v>
      </c>
      <c r="V92" s="40">
        <f t="shared" si="27"/>
        <v>23.520098163662521</v>
      </c>
    </row>
    <row r="93" spans="1:22" x14ac:dyDescent="0.2">
      <c r="A93" s="61"/>
      <c r="C93" s="41" t="s">
        <v>689</v>
      </c>
      <c r="E93" s="62">
        <v>52778</v>
      </c>
      <c r="G93" s="46" t="s">
        <v>807</v>
      </c>
      <c r="H93" s="46" t="s">
        <v>636</v>
      </c>
      <c r="I93" s="47">
        <v>-9</v>
      </c>
      <c r="K93" s="63">
        <v>2075526.5</v>
      </c>
      <c r="L93" s="72"/>
      <c r="M93" s="64">
        <v>1154935</v>
      </c>
      <c r="N93" s="64"/>
      <c r="O93" s="64">
        <f t="shared" si="24"/>
        <v>1107389</v>
      </c>
      <c r="P93" s="64"/>
      <c r="Q93" s="64">
        <f t="shared" si="25"/>
        <v>47083</v>
      </c>
      <c r="S93" s="150">
        <f t="shared" si="26"/>
        <v>2.27</v>
      </c>
      <c r="U93" s="151">
        <v>23.5199328844806</v>
      </c>
      <c r="V93" s="40">
        <f t="shared" si="27"/>
        <v>23.5199328844806</v>
      </c>
    </row>
    <row r="94" spans="1:22" x14ac:dyDescent="0.2">
      <c r="A94" s="61"/>
      <c r="C94" s="41" t="s">
        <v>690</v>
      </c>
      <c r="E94" s="62">
        <v>52778</v>
      </c>
      <c r="G94" s="46" t="s">
        <v>807</v>
      </c>
      <c r="H94" s="46" t="s">
        <v>636</v>
      </c>
      <c r="I94" s="47">
        <v>-9</v>
      </c>
      <c r="K94" s="63">
        <v>2137402.33</v>
      </c>
      <c r="L94" s="72"/>
      <c r="M94" s="64">
        <v>1185502</v>
      </c>
      <c r="N94" s="64"/>
      <c r="O94" s="64">
        <f t="shared" si="24"/>
        <v>1144267</v>
      </c>
      <c r="P94" s="64"/>
      <c r="Q94" s="64">
        <f t="shared" si="25"/>
        <v>48651</v>
      </c>
      <c r="S94" s="150">
        <f t="shared" si="26"/>
        <v>2.2799999999999998</v>
      </c>
      <c r="U94" s="151">
        <v>23.519907093379377</v>
      </c>
      <c r="V94" s="40">
        <f t="shared" si="27"/>
        <v>23.519907093379377</v>
      </c>
    </row>
    <row r="95" spans="1:22" x14ac:dyDescent="0.2">
      <c r="A95" s="61"/>
      <c r="C95" s="41" t="s">
        <v>691</v>
      </c>
      <c r="E95" s="62">
        <v>52778</v>
      </c>
      <c r="G95" s="46" t="s">
        <v>807</v>
      </c>
      <c r="H95" s="46" t="s">
        <v>636</v>
      </c>
      <c r="I95" s="47">
        <v>-9</v>
      </c>
      <c r="K95" s="63">
        <v>2525013.2200000002</v>
      </c>
      <c r="L95" s="72"/>
      <c r="M95" s="64">
        <v>1217180</v>
      </c>
      <c r="N95" s="64"/>
      <c r="O95" s="64">
        <f t="shared" si="24"/>
        <v>1535084</v>
      </c>
      <c r="P95" s="64"/>
      <c r="Q95" s="64">
        <f t="shared" si="25"/>
        <v>64998</v>
      </c>
      <c r="S95" s="150">
        <f t="shared" si="26"/>
        <v>2.57</v>
      </c>
      <c r="U95" s="151">
        <v>23.617403612418844</v>
      </c>
      <c r="V95" s="40">
        <f t="shared" si="27"/>
        <v>23.617403612418844</v>
      </c>
    </row>
    <row r="96" spans="1:22" x14ac:dyDescent="0.2">
      <c r="A96" s="61"/>
      <c r="E96" s="46"/>
      <c r="G96" s="46"/>
      <c r="H96" s="46"/>
      <c r="I96" s="47"/>
      <c r="K96" s="63"/>
      <c r="M96" s="73"/>
      <c r="O96" s="73"/>
      <c r="Q96" s="73"/>
      <c r="S96" s="65"/>
      <c r="U96" s="66"/>
    </row>
    <row r="97" spans="1:22" x14ac:dyDescent="0.2">
      <c r="A97" s="61"/>
      <c r="C97" s="74" t="s">
        <v>701</v>
      </c>
      <c r="E97" s="46"/>
      <c r="G97" s="46"/>
      <c r="H97" s="46"/>
      <c r="I97" s="47"/>
      <c r="K97" s="63">
        <f>+SUBTOTAL(9,K84:K96)</f>
        <v>33542044.18</v>
      </c>
      <c r="M97" s="49">
        <f>+SUBTOTAL(9,M84:M96)</f>
        <v>14515702</v>
      </c>
      <c r="O97" s="49">
        <f>+SUBTOTAL(9,O84:O96)</f>
        <v>22294085</v>
      </c>
      <c r="Q97" s="49">
        <f>+SUBTOTAL(9,Q84:Q96)</f>
        <v>796906</v>
      </c>
      <c r="S97" s="150">
        <f t="shared" ref="S97" si="28">ROUND(Q97/K97*100,2)</f>
        <v>2.38</v>
      </c>
      <c r="U97" s="151">
        <f>IF(Q97=0,"-     ",ROUND(O97/Q97,1))</f>
        <v>28</v>
      </c>
    </row>
    <row r="98" spans="1:22" x14ac:dyDescent="0.2">
      <c r="A98" s="61"/>
      <c r="C98" s="74"/>
      <c r="E98" s="46"/>
      <c r="G98" s="46"/>
      <c r="H98" s="46"/>
      <c r="I98" s="47"/>
      <c r="K98" s="63"/>
      <c r="O98" s="49">
        <f>-23723145+O97</f>
        <v>-1429060</v>
      </c>
      <c r="Q98" s="49">
        <f>-862014+Q97</f>
        <v>-65108</v>
      </c>
      <c r="S98" s="152"/>
      <c r="U98" s="151"/>
    </row>
    <row r="99" spans="1:22" x14ac:dyDescent="0.2">
      <c r="A99" s="75">
        <v>341.2</v>
      </c>
      <c r="B99" s="76"/>
      <c r="C99" s="77" t="s">
        <v>788</v>
      </c>
      <c r="D99" s="77"/>
      <c r="E99" s="77"/>
      <c r="F99" s="77"/>
      <c r="G99" s="77"/>
      <c r="H99" s="77"/>
      <c r="I99" s="155"/>
      <c r="J99" s="77"/>
      <c r="K99" s="80"/>
      <c r="L99" s="77"/>
      <c r="M99" s="81"/>
      <c r="N99" s="81"/>
      <c r="O99" s="81"/>
      <c r="P99" s="81"/>
      <c r="Q99" s="81"/>
      <c r="R99" s="77"/>
      <c r="S99" s="82"/>
      <c r="T99" s="77"/>
      <c r="U99" s="83"/>
    </row>
    <row r="100" spans="1:22" x14ac:dyDescent="0.2">
      <c r="A100" s="75"/>
      <c r="B100" s="76"/>
      <c r="C100" s="77" t="s">
        <v>811</v>
      </c>
      <c r="D100" s="77"/>
      <c r="E100" s="84">
        <v>43281</v>
      </c>
      <c r="F100" s="77"/>
      <c r="G100" s="78" t="s">
        <v>807</v>
      </c>
      <c r="H100" s="78" t="s">
        <v>636</v>
      </c>
      <c r="I100" s="79">
        <v>-10</v>
      </c>
      <c r="J100" s="77"/>
      <c r="K100" s="87">
        <v>320737.94</v>
      </c>
      <c r="L100" s="85"/>
      <c r="M100" s="86">
        <v>702722</v>
      </c>
      <c r="N100" s="86"/>
      <c r="O100" s="86">
        <v>-349910</v>
      </c>
      <c r="P100" s="86"/>
      <c r="Q100" s="86">
        <v>0</v>
      </c>
      <c r="R100" s="77"/>
      <c r="S100" s="90">
        <v>0</v>
      </c>
      <c r="T100" s="77"/>
      <c r="U100" s="153">
        <v>0</v>
      </c>
      <c r="V100" s="40" t="s">
        <v>812</v>
      </c>
    </row>
    <row r="101" spans="1:22" x14ac:dyDescent="0.2">
      <c r="A101" s="75"/>
      <c r="B101" s="76"/>
      <c r="C101" s="77"/>
      <c r="D101" s="77"/>
      <c r="E101" s="78"/>
      <c r="F101" s="77"/>
      <c r="G101" s="78"/>
      <c r="H101" s="78"/>
      <c r="I101" s="79"/>
      <c r="J101" s="77"/>
      <c r="K101" s="80"/>
      <c r="L101" s="77"/>
      <c r="M101" s="156"/>
      <c r="N101" s="81"/>
      <c r="O101" s="156"/>
      <c r="P101" s="81"/>
      <c r="Q101" s="156"/>
      <c r="R101" s="77"/>
      <c r="S101" s="82"/>
      <c r="T101" s="77"/>
      <c r="U101" s="83"/>
    </row>
    <row r="102" spans="1:22" x14ac:dyDescent="0.2">
      <c r="A102" s="75"/>
      <c r="B102" s="76"/>
      <c r="C102" s="89" t="s">
        <v>813</v>
      </c>
      <c r="D102" s="77"/>
      <c r="E102" s="78"/>
      <c r="F102" s="77"/>
      <c r="G102" s="78"/>
      <c r="H102" s="78"/>
      <c r="I102" s="79"/>
      <c r="J102" s="77"/>
      <c r="K102" s="80">
        <f>+SUBTOTAL(9,K100:K101)</f>
        <v>320737.94</v>
      </c>
      <c r="L102" s="77"/>
      <c r="M102" s="81">
        <f>+SUBTOTAL(9,M100:M101)</f>
        <v>702722</v>
      </c>
      <c r="N102" s="81"/>
      <c r="O102" s="81">
        <f>+SUBTOTAL(9,O100:O101)</f>
        <v>-349910</v>
      </c>
      <c r="P102" s="81"/>
      <c r="Q102" s="81">
        <f>+SUBTOTAL(9,Q100:Q101)</f>
        <v>0</v>
      </c>
      <c r="R102" s="77"/>
      <c r="S102" s="90">
        <v>0</v>
      </c>
      <c r="T102" s="77"/>
      <c r="U102" s="153">
        <v>0</v>
      </c>
    </row>
    <row r="103" spans="1:22" x14ac:dyDescent="0.2">
      <c r="A103" s="61"/>
      <c r="E103" s="46"/>
      <c r="G103" s="46"/>
      <c r="H103" s="46"/>
      <c r="I103" s="47"/>
      <c r="K103" s="63"/>
      <c r="S103" s="65"/>
      <c r="U103" s="66"/>
    </row>
    <row r="104" spans="1:22" x14ac:dyDescent="0.2">
      <c r="A104" s="61">
        <v>342</v>
      </c>
      <c r="C104" s="41" t="s">
        <v>814</v>
      </c>
      <c r="K104" s="63"/>
      <c r="S104" s="65"/>
      <c r="U104" s="66"/>
    </row>
    <row r="105" spans="1:22" x14ac:dyDescent="0.2">
      <c r="A105" s="61"/>
      <c r="C105" s="41" t="s">
        <v>684</v>
      </c>
      <c r="E105" s="62">
        <v>56795</v>
      </c>
      <c r="G105" s="46" t="s">
        <v>685</v>
      </c>
      <c r="H105" s="46" t="s">
        <v>636</v>
      </c>
      <c r="I105" s="47">
        <v>-11</v>
      </c>
      <c r="K105" s="63">
        <v>1839349.29</v>
      </c>
      <c r="L105" s="72"/>
      <c r="M105" s="64">
        <v>1124474</v>
      </c>
      <c r="N105" s="64"/>
      <c r="O105" s="64">
        <f t="shared" ref="O105:O106" si="29">ROUND((K105*(-I105/100)+K105)-M105,0)</f>
        <v>917204</v>
      </c>
      <c r="P105" s="64"/>
      <c r="Q105" s="64">
        <f t="shared" ref="Q105:Q120" si="30">ROUND(O105/U105,0)</f>
        <v>27992</v>
      </c>
      <c r="S105" s="150">
        <f t="shared" ref="S105:S120" si="31">ROUND(Q105/K105*100,2)</f>
        <v>1.52</v>
      </c>
      <c r="U105" s="151">
        <v>32.766647613603887</v>
      </c>
      <c r="V105" s="40">
        <f t="shared" ref="V105:V120" si="32">+O105/Q105</f>
        <v>32.766647613603887</v>
      </c>
    </row>
    <row r="106" spans="1:22" x14ac:dyDescent="0.2">
      <c r="A106" s="61"/>
      <c r="C106" s="41" t="s">
        <v>704</v>
      </c>
      <c r="E106" s="62">
        <v>56795</v>
      </c>
      <c r="G106" s="46" t="s">
        <v>685</v>
      </c>
      <c r="H106" s="46" t="s">
        <v>636</v>
      </c>
      <c r="I106" s="47">
        <v>-11</v>
      </c>
      <c r="K106" s="63">
        <v>6602221.0700000003</v>
      </c>
      <c r="L106" s="72"/>
      <c r="M106" s="64">
        <v>932146</v>
      </c>
      <c r="N106" s="64"/>
      <c r="O106" s="64">
        <f t="shared" si="29"/>
        <v>6396319</v>
      </c>
      <c r="P106" s="64"/>
      <c r="Q106" s="64">
        <f t="shared" si="30"/>
        <v>195307</v>
      </c>
      <c r="S106" s="150">
        <f t="shared" si="31"/>
        <v>2.96</v>
      </c>
      <c r="U106" s="151">
        <v>32.7500755221267</v>
      </c>
      <c r="V106" s="40">
        <f t="shared" si="32"/>
        <v>32.7500755221267</v>
      </c>
    </row>
    <row r="107" spans="1:22" x14ac:dyDescent="0.2">
      <c r="A107" s="61"/>
      <c r="C107" s="41" t="s">
        <v>815</v>
      </c>
      <c r="E107" s="62">
        <v>45838</v>
      </c>
      <c r="G107" s="46" t="s">
        <v>685</v>
      </c>
      <c r="H107" s="46" t="s">
        <v>636</v>
      </c>
      <c r="I107" s="47">
        <v>-6</v>
      </c>
      <c r="K107" s="63">
        <v>9237.57</v>
      </c>
      <c r="L107" s="72"/>
      <c r="M107" s="64">
        <v>9792</v>
      </c>
      <c r="N107" s="64"/>
      <c r="O107" s="64">
        <v>0</v>
      </c>
      <c r="P107" s="64"/>
      <c r="Q107" s="64">
        <v>0</v>
      </c>
      <c r="S107" s="150">
        <f t="shared" si="31"/>
        <v>0</v>
      </c>
      <c r="U107" s="151">
        <v>0</v>
      </c>
      <c r="V107" s="40" t="e">
        <f t="shared" si="32"/>
        <v>#DIV/0!</v>
      </c>
    </row>
    <row r="108" spans="1:22" x14ac:dyDescent="0.2">
      <c r="A108" s="61"/>
      <c r="C108" s="41" t="s">
        <v>808</v>
      </c>
      <c r="E108" s="62">
        <v>45838</v>
      </c>
      <c r="G108" s="46" t="s">
        <v>685</v>
      </c>
      <c r="H108" s="46" t="s">
        <v>636</v>
      </c>
      <c r="I108" s="47">
        <v>-6</v>
      </c>
      <c r="K108" s="63">
        <v>21667.08</v>
      </c>
      <c r="L108" s="72"/>
      <c r="M108" s="64">
        <v>22967</v>
      </c>
      <c r="N108" s="64"/>
      <c r="O108" s="64">
        <v>0</v>
      </c>
      <c r="P108" s="64"/>
      <c r="Q108" s="64">
        <v>0</v>
      </c>
      <c r="S108" s="150">
        <f t="shared" si="31"/>
        <v>0</v>
      </c>
      <c r="U108" s="151">
        <v>0</v>
      </c>
      <c r="V108" s="40" t="e">
        <f t="shared" si="32"/>
        <v>#DIV/0!</v>
      </c>
    </row>
    <row r="109" spans="1:22" x14ac:dyDescent="0.2">
      <c r="A109" s="61"/>
      <c r="C109" s="41" t="s">
        <v>816</v>
      </c>
      <c r="E109" s="62">
        <v>51682</v>
      </c>
      <c r="G109" s="46" t="s">
        <v>685</v>
      </c>
      <c r="H109" s="46" t="s">
        <v>636</v>
      </c>
      <c r="I109" s="47">
        <v>-6</v>
      </c>
      <c r="K109" s="63">
        <v>2235100.61</v>
      </c>
      <c r="L109" s="72"/>
      <c r="M109" s="64">
        <v>1438239</v>
      </c>
      <c r="N109" s="64"/>
      <c r="O109" s="64">
        <f t="shared" ref="O109:O120" si="33">ROUND((K109*(-I109/100)+K109)-M109,0)</f>
        <v>930968</v>
      </c>
      <c r="P109" s="64"/>
      <c r="Q109" s="64">
        <f t="shared" si="30"/>
        <v>47423</v>
      </c>
      <c r="S109" s="150">
        <f t="shared" si="31"/>
        <v>2.12</v>
      </c>
      <c r="U109" s="151">
        <v>19.631149442253758</v>
      </c>
      <c r="V109" s="40">
        <f t="shared" si="32"/>
        <v>19.631149442253758</v>
      </c>
    </row>
    <row r="110" spans="1:22" x14ac:dyDescent="0.2">
      <c r="A110" s="61"/>
      <c r="C110" s="41" t="s">
        <v>705</v>
      </c>
      <c r="E110" s="62">
        <v>51682</v>
      </c>
      <c r="G110" s="46" t="s">
        <v>685</v>
      </c>
      <c r="H110" s="46" t="s">
        <v>636</v>
      </c>
      <c r="I110" s="47">
        <v>-6</v>
      </c>
      <c r="K110" s="63">
        <v>7693302.29</v>
      </c>
      <c r="L110" s="72"/>
      <c r="M110" s="64">
        <v>805132</v>
      </c>
      <c r="N110" s="64"/>
      <c r="O110" s="64">
        <f t="shared" si="33"/>
        <v>7349768</v>
      </c>
      <c r="P110" s="64"/>
      <c r="Q110" s="64">
        <f t="shared" si="30"/>
        <v>358700</v>
      </c>
      <c r="S110" s="150">
        <f t="shared" si="31"/>
        <v>4.66</v>
      </c>
      <c r="U110" s="151">
        <v>20.49001393922498</v>
      </c>
      <c r="V110" s="40">
        <f t="shared" si="32"/>
        <v>20.49001393922498</v>
      </c>
    </row>
    <row r="111" spans="1:22" x14ac:dyDescent="0.2">
      <c r="A111" s="61"/>
      <c r="C111" s="41" t="s">
        <v>692</v>
      </c>
      <c r="E111" s="62">
        <v>51682</v>
      </c>
      <c r="G111" s="46" t="s">
        <v>685</v>
      </c>
      <c r="H111" s="46" t="s">
        <v>636</v>
      </c>
      <c r="I111" s="47">
        <v>-7</v>
      </c>
      <c r="K111" s="63">
        <v>846906.63</v>
      </c>
      <c r="L111" s="72"/>
      <c r="M111" s="64">
        <v>523513</v>
      </c>
      <c r="N111" s="64"/>
      <c r="O111" s="64">
        <f t="shared" si="33"/>
        <v>382677</v>
      </c>
      <c r="P111" s="64"/>
      <c r="Q111" s="64">
        <f t="shared" si="30"/>
        <v>19415</v>
      </c>
      <c r="S111" s="150">
        <f t="shared" si="31"/>
        <v>2.29</v>
      </c>
      <c r="U111" s="151">
        <v>19.710378573268091</v>
      </c>
      <c r="V111" s="40">
        <f t="shared" si="32"/>
        <v>19.710378573268091</v>
      </c>
    </row>
    <row r="112" spans="1:22" x14ac:dyDescent="0.2">
      <c r="A112" s="61"/>
      <c r="C112" s="41" t="s">
        <v>693</v>
      </c>
      <c r="E112" s="62">
        <v>50951</v>
      </c>
      <c r="G112" s="46" t="s">
        <v>685</v>
      </c>
      <c r="H112" s="46" t="s">
        <v>636</v>
      </c>
      <c r="I112" s="47">
        <v>-7</v>
      </c>
      <c r="K112" s="63">
        <v>766004.64</v>
      </c>
      <c r="L112" s="72"/>
      <c r="M112" s="64">
        <v>359963</v>
      </c>
      <c r="N112" s="64"/>
      <c r="O112" s="64">
        <f t="shared" si="33"/>
        <v>459662</v>
      </c>
      <c r="P112" s="64"/>
      <c r="Q112" s="64">
        <f t="shared" si="30"/>
        <v>25033</v>
      </c>
      <c r="S112" s="150">
        <f t="shared" si="31"/>
        <v>3.27</v>
      </c>
      <c r="U112" s="151">
        <v>18.362241840770185</v>
      </c>
      <c r="V112" s="40">
        <f t="shared" si="32"/>
        <v>18.362241840770185</v>
      </c>
    </row>
    <row r="113" spans="1:22" x14ac:dyDescent="0.2">
      <c r="A113" s="61"/>
      <c r="C113" s="41" t="s">
        <v>694</v>
      </c>
      <c r="E113" s="62">
        <v>50951</v>
      </c>
      <c r="G113" s="46" t="s">
        <v>685</v>
      </c>
      <c r="H113" s="46" t="s">
        <v>636</v>
      </c>
      <c r="I113" s="47">
        <v>-7</v>
      </c>
      <c r="K113" s="63">
        <v>483544.93</v>
      </c>
      <c r="L113" s="72"/>
      <c r="M113" s="64">
        <v>191869</v>
      </c>
      <c r="N113" s="64"/>
      <c r="O113" s="64">
        <f t="shared" si="33"/>
        <v>325524</v>
      </c>
      <c r="P113" s="64"/>
      <c r="Q113" s="64">
        <f t="shared" si="30"/>
        <v>17595</v>
      </c>
      <c r="S113" s="150">
        <f t="shared" si="31"/>
        <v>3.64</v>
      </c>
      <c r="U113" s="151">
        <v>18.500937766410914</v>
      </c>
      <c r="V113" s="40">
        <f t="shared" si="32"/>
        <v>18.500937766410914</v>
      </c>
    </row>
    <row r="114" spans="1:22" x14ac:dyDescent="0.2">
      <c r="A114" s="61"/>
      <c r="C114" s="41" t="s">
        <v>810</v>
      </c>
      <c r="E114" s="62">
        <v>52047</v>
      </c>
      <c r="G114" s="46" t="s">
        <v>685</v>
      </c>
      <c r="H114" s="46" t="s">
        <v>636</v>
      </c>
      <c r="I114" s="47">
        <v>-9</v>
      </c>
      <c r="K114" s="63">
        <v>97996.9</v>
      </c>
      <c r="L114" s="72"/>
      <c r="M114" s="64">
        <v>61423</v>
      </c>
      <c r="N114" s="64"/>
      <c r="O114" s="64">
        <f t="shared" si="33"/>
        <v>45394</v>
      </c>
      <c r="P114" s="64"/>
      <c r="Q114" s="64">
        <f t="shared" si="30"/>
        <v>2208</v>
      </c>
      <c r="S114" s="150">
        <f t="shared" si="31"/>
        <v>2.25</v>
      </c>
      <c r="U114" s="151">
        <v>20.558876811594203</v>
      </c>
      <c r="V114" s="40">
        <f t="shared" si="32"/>
        <v>20.558876811594203</v>
      </c>
    </row>
    <row r="115" spans="1:22" x14ac:dyDescent="0.2">
      <c r="A115" s="61"/>
      <c r="C115" s="41" t="s">
        <v>687</v>
      </c>
      <c r="E115" s="62">
        <v>52047</v>
      </c>
      <c r="G115" s="46" t="s">
        <v>685</v>
      </c>
      <c r="H115" s="46" t="s">
        <v>636</v>
      </c>
      <c r="I115" s="47">
        <v>-9</v>
      </c>
      <c r="K115" s="63">
        <v>97861.58</v>
      </c>
      <c r="L115" s="72"/>
      <c r="M115" s="64">
        <v>61343</v>
      </c>
      <c r="N115" s="64"/>
      <c r="O115" s="64">
        <f t="shared" si="33"/>
        <v>45326</v>
      </c>
      <c r="P115" s="64"/>
      <c r="Q115" s="64">
        <f t="shared" si="30"/>
        <v>2205</v>
      </c>
      <c r="S115" s="150">
        <f t="shared" si="31"/>
        <v>2.25</v>
      </c>
      <c r="U115" s="151">
        <v>20.556009070294785</v>
      </c>
      <c r="V115" s="40">
        <f t="shared" si="32"/>
        <v>20.556009070294785</v>
      </c>
    </row>
    <row r="116" spans="1:22" x14ac:dyDescent="0.2">
      <c r="A116" s="61"/>
      <c r="C116" s="41" t="s">
        <v>817</v>
      </c>
      <c r="E116" s="62">
        <v>52778</v>
      </c>
      <c r="G116" s="46" t="s">
        <v>685</v>
      </c>
      <c r="H116" s="46" t="s">
        <v>636</v>
      </c>
      <c r="I116" s="47">
        <v>-9</v>
      </c>
      <c r="K116" s="63">
        <v>2320474.2000000002</v>
      </c>
      <c r="L116" s="72"/>
      <c r="M116" s="64">
        <v>1248052</v>
      </c>
      <c r="N116" s="64"/>
      <c r="O116" s="64">
        <f t="shared" si="33"/>
        <v>1281265</v>
      </c>
      <c r="P116" s="64"/>
      <c r="Q116" s="64">
        <f t="shared" si="30"/>
        <v>57029</v>
      </c>
      <c r="S116" s="150">
        <f t="shared" si="31"/>
        <v>2.46</v>
      </c>
      <c r="U116" s="151">
        <v>22.466902803836646</v>
      </c>
      <c r="V116" s="40">
        <f t="shared" si="32"/>
        <v>22.466902803836646</v>
      </c>
    </row>
    <row r="117" spans="1:22" x14ac:dyDescent="0.2">
      <c r="A117" s="61"/>
      <c r="C117" s="41" t="s">
        <v>688</v>
      </c>
      <c r="E117" s="62">
        <v>52778</v>
      </c>
      <c r="G117" s="46" t="s">
        <v>685</v>
      </c>
      <c r="H117" s="46" t="s">
        <v>636</v>
      </c>
      <c r="I117" s="47">
        <v>-9</v>
      </c>
      <c r="K117" s="63">
        <v>338423.07</v>
      </c>
      <c r="L117" s="72"/>
      <c r="M117" s="64">
        <v>191069</v>
      </c>
      <c r="N117" s="64"/>
      <c r="O117" s="64">
        <f t="shared" si="33"/>
        <v>177812</v>
      </c>
      <c r="P117" s="64"/>
      <c r="Q117" s="64">
        <f t="shared" si="30"/>
        <v>7938</v>
      </c>
      <c r="S117" s="150">
        <f t="shared" si="31"/>
        <v>2.35</v>
      </c>
      <c r="U117" s="151">
        <v>22.400100781053162</v>
      </c>
      <c r="V117" s="40">
        <f t="shared" si="32"/>
        <v>22.400100781053162</v>
      </c>
    </row>
    <row r="118" spans="1:22" x14ac:dyDescent="0.2">
      <c r="A118" s="61"/>
      <c r="C118" s="41" t="s">
        <v>689</v>
      </c>
      <c r="E118" s="62">
        <v>52778</v>
      </c>
      <c r="G118" s="46" t="s">
        <v>685</v>
      </c>
      <c r="H118" s="46" t="s">
        <v>636</v>
      </c>
      <c r="I118" s="47">
        <v>-9</v>
      </c>
      <c r="K118" s="63">
        <v>337096.18</v>
      </c>
      <c r="L118" s="72"/>
      <c r="M118" s="64">
        <v>190320</v>
      </c>
      <c r="N118" s="64"/>
      <c r="O118" s="64">
        <f t="shared" si="33"/>
        <v>177115</v>
      </c>
      <c r="P118" s="64"/>
      <c r="Q118" s="64">
        <f t="shared" si="30"/>
        <v>7907</v>
      </c>
      <c r="S118" s="150">
        <f t="shared" si="31"/>
        <v>2.35</v>
      </c>
      <c r="U118" s="151">
        <v>22.399772353610725</v>
      </c>
      <c r="V118" s="40">
        <f t="shared" si="32"/>
        <v>22.399772353610725</v>
      </c>
    </row>
    <row r="119" spans="1:22" x14ac:dyDescent="0.2">
      <c r="A119" s="61"/>
      <c r="C119" s="41" t="s">
        <v>690</v>
      </c>
      <c r="E119" s="62">
        <v>52778</v>
      </c>
      <c r="G119" s="46" t="s">
        <v>685</v>
      </c>
      <c r="H119" s="46" t="s">
        <v>636</v>
      </c>
      <c r="I119" s="47">
        <v>-9</v>
      </c>
      <c r="K119" s="63">
        <v>347146.53</v>
      </c>
      <c r="L119" s="72"/>
      <c r="M119" s="64">
        <v>195419</v>
      </c>
      <c r="N119" s="64"/>
      <c r="O119" s="64">
        <f t="shared" si="33"/>
        <v>182971</v>
      </c>
      <c r="P119" s="64"/>
      <c r="Q119" s="64">
        <f t="shared" si="30"/>
        <v>8168</v>
      </c>
      <c r="S119" s="150">
        <f t="shared" si="31"/>
        <v>2.35</v>
      </c>
      <c r="U119" s="151">
        <v>22.400954946131243</v>
      </c>
      <c r="V119" s="40">
        <f t="shared" si="32"/>
        <v>22.400954946131243</v>
      </c>
    </row>
    <row r="120" spans="1:22" x14ac:dyDescent="0.2">
      <c r="A120" s="61"/>
      <c r="C120" s="41" t="s">
        <v>691</v>
      </c>
      <c r="E120" s="62">
        <v>52778</v>
      </c>
      <c r="G120" s="46" t="s">
        <v>685</v>
      </c>
      <c r="H120" s="46" t="s">
        <v>636</v>
      </c>
      <c r="I120" s="47">
        <v>-9</v>
      </c>
      <c r="K120" s="67">
        <v>446520.02</v>
      </c>
      <c r="L120" s="72"/>
      <c r="M120" s="64">
        <v>210439</v>
      </c>
      <c r="N120" s="64"/>
      <c r="O120" s="64">
        <f t="shared" si="33"/>
        <v>276268</v>
      </c>
      <c r="P120" s="64"/>
      <c r="Q120" s="64">
        <f t="shared" si="30"/>
        <v>12188</v>
      </c>
      <c r="S120" s="150">
        <f t="shared" si="31"/>
        <v>2.73</v>
      </c>
      <c r="U120" s="151">
        <v>22.667213652773221</v>
      </c>
      <c r="V120" s="40">
        <f t="shared" si="32"/>
        <v>22.667213652773221</v>
      </c>
    </row>
    <row r="121" spans="1:22" x14ac:dyDescent="0.2">
      <c r="A121" s="61"/>
      <c r="E121" s="46"/>
      <c r="G121" s="46"/>
      <c r="H121" s="46"/>
      <c r="I121" s="47"/>
      <c r="K121" s="63"/>
      <c r="M121" s="73"/>
      <c r="O121" s="73"/>
      <c r="Q121" s="73"/>
      <c r="S121" s="65"/>
      <c r="U121" s="66"/>
    </row>
    <row r="122" spans="1:22" x14ac:dyDescent="0.2">
      <c r="A122" s="61"/>
      <c r="C122" s="74" t="s">
        <v>707</v>
      </c>
      <c r="E122" s="46"/>
      <c r="G122" s="46"/>
      <c r="H122" s="46"/>
      <c r="I122" s="47"/>
      <c r="K122" s="63">
        <f>+SUBTOTAL(9,K105:K121)</f>
        <v>24482852.589999996</v>
      </c>
      <c r="M122" s="49">
        <f>+SUBTOTAL(9,M105:M121)</f>
        <v>7566160</v>
      </c>
      <c r="O122" s="49">
        <f>+SUBTOTAL(9,O105:O121)</f>
        <v>18948273</v>
      </c>
      <c r="Q122" s="49">
        <f>+SUBTOTAL(9,Q105:Q121)</f>
        <v>789108</v>
      </c>
      <c r="S122" s="150">
        <f t="shared" ref="S122" si="34">ROUND(Q122/K122*100,2)</f>
        <v>3.22</v>
      </c>
      <c r="U122" s="151">
        <f>IF(Q122=0,"-     ",ROUND(O122/Q122,1))</f>
        <v>24</v>
      </c>
    </row>
    <row r="123" spans="1:22" x14ac:dyDescent="0.2">
      <c r="A123" s="61"/>
      <c r="E123" s="46"/>
      <c r="G123" s="46"/>
      <c r="H123" s="46"/>
      <c r="I123" s="47"/>
      <c r="K123" s="63"/>
      <c r="O123" s="49">
        <f>-18953518+O122</f>
        <v>-5245</v>
      </c>
      <c r="Q123" s="49">
        <f>-794352+Q122</f>
        <v>-5244</v>
      </c>
      <c r="S123" s="65"/>
      <c r="U123" s="66"/>
    </row>
    <row r="124" spans="1:22" x14ac:dyDescent="0.2">
      <c r="A124" s="61">
        <v>343</v>
      </c>
      <c r="C124" s="41" t="s">
        <v>818</v>
      </c>
      <c r="K124" s="63"/>
      <c r="S124" s="65"/>
      <c r="U124" s="66"/>
    </row>
    <row r="125" spans="1:22" x14ac:dyDescent="0.2">
      <c r="A125" s="61"/>
      <c r="C125" s="41" t="s">
        <v>684</v>
      </c>
      <c r="E125" s="62">
        <v>56795</v>
      </c>
      <c r="G125" s="46" t="s">
        <v>819</v>
      </c>
      <c r="H125" s="46" t="s">
        <v>636</v>
      </c>
      <c r="I125" s="47">
        <v>-11</v>
      </c>
      <c r="K125" s="63">
        <v>75865135.099999994</v>
      </c>
      <c r="L125" s="72"/>
      <c r="M125" s="64">
        <v>6219820</v>
      </c>
      <c r="N125" s="64"/>
      <c r="O125" s="64">
        <f t="shared" ref="O125:O135" si="35">ROUND((K125*(-I125/100)+K125)-M125,0)</f>
        <v>77990480</v>
      </c>
      <c r="P125" s="64"/>
      <c r="Q125" s="64">
        <f t="shared" ref="Q125:Q135" si="36">ROUND(O125/U125,0)</f>
        <v>2853705</v>
      </c>
      <c r="S125" s="150">
        <f t="shared" ref="S125:S135" si="37">ROUND(Q125/K125*100,2)</f>
        <v>3.76</v>
      </c>
      <c r="U125" s="151">
        <v>27.329552283785464</v>
      </c>
      <c r="V125" s="40">
        <f t="shared" ref="V125:V135" si="38">+O125/Q125</f>
        <v>27.329552283785464</v>
      </c>
    </row>
    <row r="126" spans="1:22" x14ac:dyDescent="0.2">
      <c r="A126" s="61"/>
      <c r="C126" s="41" t="s">
        <v>700</v>
      </c>
      <c r="E126" s="62">
        <v>51682</v>
      </c>
      <c r="G126" s="46" t="s">
        <v>819</v>
      </c>
      <c r="H126" s="46" t="s">
        <v>636</v>
      </c>
      <c r="I126" s="47">
        <v>-6</v>
      </c>
      <c r="K126" s="63">
        <v>22150177.600000001</v>
      </c>
      <c r="L126" s="72"/>
      <c r="M126" s="64">
        <v>11598914</v>
      </c>
      <c r="N126" s="64"/>
      <c r="O126" s="64">
        <f t="shared" si="35"/>
        <v>11880274</v>
      </c>
      <c r="P126" s="64"/>
      <c r="Q126" s="64">
        <f t="shared" si="36"/>
        <v>699969</v>
      </c>
      <c r="S126" s="150">
        <f t="shared" si="37"/>
        <v>3.16</v>
      </c>
      <c r="U126" s="151">
        <v>16.972571642458451</v>
      </c>
      <c r="V126" s="40">
        <f t="shared" si="38"/>
        <v>16.972571642458451</v>
      </c>
    </row>
    <row r="127" spans="1:22" x14ac:dyDescent="0.2">
      <c r="A127" s="61"/>
      <c r="C127" s="41" t="s">
        <v>692</v>
      </c>
      <c r="E127" s="62">
        <v>51682</v>
      </c>
      <c r="G127" s="46" t="s">
        <v>819</v>
      </c>
      <c r="H127" s="46" t="s">
        <v>636</v>
      </c>
      <c r="I127" s="47">
        <v>-7</v>
      </c>
      <c r="K127" s="63">
        <v>18490042.399999999</v>
      </c>
      <c r="L127" s="72"/>
      <c r="M127" s="64">
        <v>8931424</v>
      </c>
      <c r="N127" s="64"/>
      <c r="O127" s="64">
        <f t="shared" si="35"/>
        <v>10852921</v>
      </c>
      <c r="P127" s="64"/>
      <c r="Q127" s="64">
        <f t="shared" si="36"/>
        <v>622473</v>
      </c>
      <c r="S127" s="150">
        <f t="shared" si="37"/>
        <v>3.37</v>
      </c>
      <c r="U127" s="151">
        <v>17.435167469111111</v>
      </c>
      <c r="V127" s="40">
        <f t="shared" si="38"/>
        <v>17.435167469111111</v>
      </c>
    </row>
    <row r="128" spans="1:22" x14ac:dyDescent="0.2">
      <c r="A128" s="61"/>
      <c r="C128" s="41" t="s">
        <v>693</v>
      </c>
      <c r="E128" s="62">
        <v>50951</v>
      </c>
      <c r="G128" s="46" t="s">
        <v>819</v>
      </c>
      <c r="H128" s="46" t="s">
        <v>636</v>
      </c>
      <c r="I128" s="47">
        <v>-7</v>
      </c>
      <c r="K128" s="63">
        <v>24101915.329999998</v>
      </c>
      <c r="L128" s="72"/>
      <c r="M128" s="64">
        <v>9086454</v>
      </c>
      <c r="N128" s="64"/>
      <c r="O128" s="64">
        <f t="shared" si="35"/>
        <v>16702595</v>
      </c>
      <c r="P128" s="64"/>
      <c r="Q128" s="64">
        <f t="shared" si="36"/>
        <v>1019141</v>
      </c>
      <c r="S128" s="150">
        <f t="shared" si="37"/>
        <v>4.2300000000000004</v>
      </c>
      <c r="U128" s="151">
        <v>16.388895157784841</v>
      </c>
      <c r="V128" s="40">
        <f t="shared" si="38"/>
        <v>16.388895157784841</v>
      </c>
    </row>
    <row r="129" spans="1:22" x14ac:dyDescent="0.2">
      <c r="A129" s="61"/>
      <c r="C129" s="41" t="s">
        <v>694</v>
      </c>
      <c r="E129" s="62">
        <v>50951</v>
      </c>
      <c r="G129" s="46" t="s">
        <v>819</v>
      </c>
      <c r="H129" s="46" t="s">
        <v>636</v>
      </c>
      <c r="I129" s="47">
        <v>-7</v>
      </c>
      <c r="K129" s="63">
        <v>18614501.309999999</v>
      </c>
      <c r="L129" s="72"/>
      <c r="M129" s="64">
        <v>12553507</v>
      </c>
      <c r="N129" s="64"/>
      <c r="O129" s="64">
        <f t="shared" si="35"/>
        <v>7364009</v>
      </c>
      <c r="P129" s="64"/>
      <c r="Q129" s="64">
        <f t="shared" si="36"/>
        <v>477151</v>
      </c>
      <c r="S129" s="150">
        <f t="shared" si="37"/>
        <v>2.56</v>
      </c>
      <c r="U129" s="151">
        <v>15.433288413940241</v>
      </c>
      <c r="V129" s="40">
        <f t="shared" si="38"/>
        <v>15.433288413940241</v>
      </c>
    </row>
    <row r="130" spans="1:22" x14ac:dyDescent="0.2">
      <c r="A130" s="61"/>
      <c r="C130" s="41" t="s">
        <v>686</v>
      </c>
      <c r="E130" s="62">
        <v>52047</v>
      </c>
      <c r="G130" s="46" t="s">
        <v>819</v>
      </c>
      <c r="H130" s="46" t="s">
        <v>636</v>
      </c>
      <c r="I130" s="47">
        <v>-9</v>
      </c>
      <c r="K130" s="63">
        <v>15882516.99</v>
      </c>
      <c r="L130" s="72"/>
      <c r="M130" s="64">
        <v>8183620</v>
      </c>
      <c r="N130" s="64"/>
      <c r="O130" s="64">
        <f t="shared" si="35"/>
        <v>9128324</v>
      </c>
      <c r="P130" s="64"/>
      <c r="Q130" s="64">
        <f t="shared" si="36"/>
        <v>509880</v>
      </c>
      <c r="S130" s="150">
        <f t="shared" si="37"/>
        <v>3.21</v>
      </c>
      <c r="U130" s="151">
        <v>17.90288695379305</v>
      </c>
      <c r="V130" s="40">
        <f t="shared" si="38"/>
        <v>17.90288695379305</v>
      </c>
    </row>
    <row r="131" spans="1:22" x14ac:dyDescent="0.2">
      <c r="A131" s="61"/>
      <c r="C131" s="41" t="s">
        <v>687</v>
      </c>
      <c r="E131" s="62">
        <v>52047</v>
      </c>
      <c r="G131" s="46" t="s">
        <v>819</v>
      </c>
      <c r="H131" s="46" t="s">
        <v>636</v>
      </c>
      <c r="I131" s="47">
        <v>-9</v>
      </c>
      <c r="K131" s="63">
        <v>14426572.85</v>
      </c>
      <c r="L131" s="72"/>
      <c r="M131" s="64">
        <v>7920117</v>
      </c>
      <c r="N131" s="64"/>
      <c r="O131" s="64">
        <f t="shared" si="35"/>
        <v>7804847</v>
      </c>
      <c r="P131" s="64"/>
      <c r="Q131" s="64">
        <f t="shared" si="36"/>
        <v>444495</v>
      </c>
      <c r="S131" s="150">
        <f t="shared" si="37"/>
        <v>3.08</v>
      </c>
      <c r="U131" s="151">
        <v>17.558908424166752</v>
      </c>
      <c r="V131" s="40">
        <f t="shared" si="38"/>
        <v>17.558908424166752</v>
      </c>
    </row>
    <row r="132" spans="1:22" x14ac:dyDescent="0.2">
      <c r="A132" s="61"/>
      <c r="C132" s="41" t="s">
        <v>688</v>
      </c>
      <c r="E132" s="62">
        <v>52778</v>
      </c>
      <c r="G132" s="46" t="s">
        <v>819</v>
      </c>
      <c r="H132" s="46" t="s">
        <v>636</v>
      </c>
      <c r="I132" s="47">
        <v>-9</v>
      </c>
      <c r="K132" s="63">
        <v>15680731.51</v>
      </c>
      <c r="L132" s="72"/>
      <c r="M132" s="64">
        <v>7430542</v>
      </c>
      <c r="N132" s="64"/>
      <c r="O132" s="64">
        <f t="shared" si="35"/>
        <v>9661455</v>
      </c>
      <c r="P132" s="64"/>
      <c r="Q132" s="64">
        <f t="shared" si="36"/>
        <v>502336</v>
      </c>
      <c r="S132" s="150">
        <f t="shared" si="37"/>
        <v>3.2</v>
      </c>
      <c r="U132" s="151">
        <v>19.233053175563764</v>
      </c>
      <c r="V132" s="40">
        <f t="shared" si="38"/>
        <v>19.233053175563764</v>
      </c>
    </row>
    <row r="133" spans="1:22" x14ac:dyDescent="0.2">
      <c r="A133" s="61"/>
      <c r="C133" s="41" t="s">
        <v>689</v>
      </c>
      <c r="E133" s="62">
        <v>52778</v>
      </c>
      <c r="G133" s="46" t="s">
        <v>819</v>
      </c>
      <c r="H133" s="46" t="s">
        <v>636</v>
      </c>
      <c r="I133" s="47">
        <v>-9</v>
      </c>
      <c r="K133" s="63">
        <v>14878576.369999999</v>
      </c>
      <c r="L133" s="72"/>
      <c r="M133" s="64">
        <v>7583469</v>
      </c>
      <c r="N133" s="64"/>
      <c r="O133" s="64">
        <f t="shared" si="35"/>
        <v>8634179</v>
      </c>
      <c r="P133" s="64"/>
      <c r="Q133" s="64">
        <f t="shared" si="36"/>
        <v>455314</v>
      </c>
      <c r="S133" s="150">
        <f t="shared" si="37"/>
        <v>3.06</v>
      </c>
      <c r="U133" s="151">
        <v>18.963130938209677</v>
      </c>
      <c r="V133" s="40">
        <f t="shared" si="38"/>
        <v>18.963130938209677</v>
      </c>
    </row>
    <row r="134" spans="1:22" x14ac:dyDescent="0.2">
      <c r="A134" s="61"/>
      <c r="C134" s="41" t="s">
        <v>690</v>
      </c>
      <c r="E134" s="62">
        <v>52778</v>
      </c>
      <c r="G134" s="46" t="s">
        <v>819</v>
      </c>
      <c r="H134" s="46" t="s">
        <v>636</v>
      </c>
      <c r="I134" s="47">
        <v>-9</v>
      </c>
      <c r="K134" s="63">
        <v>14832484.85</v>
      </c>
      <c r="L134" s="72"/>
      <c r="M134" s="64">
        <v>7676771</v>
      </c>
      <c r="N134" s="64"/>
      <c r="O134" s="64">
        <f t="shared" si="35"/>
        <v>8490637</v>
      </c>
      <c r="P134" s="64"/>
      <c r="Q134" s="64">
        <f t="shared" si="36"/>
        <v>447597</v>
      </c>
      <c r="S134" s="150">
        <f t="shared" si="37"/>
        <v>3.02</v>
      </c>
      <c r="U134" s="151">
        <v>18.969378704504276</v>
      </c>
      <c r="V134" s="40">
        <f t="shared" si="38"/>
        <v>18.969378704504276</v>
      </c>
    </row>
    <row r="135" spans="1:22" x14ac:dyDescent="0.2">
      <c r="A135" s="61"/>
      <c r="C135" s="41" t="s">
        <v>691</v>
      </c>
      <c r="E135" s="62">
        <v>52778</v>
      </c>
      <c r="G135" s="46" t="s">
        <v>819</v>
      </c>
      <c r="H135" s="46" t="s">
        <v>636</v>
      </c>
      <c r="I135" s="47">
        <v>-9</v>
      </c>
      <c r="K135" s="67">
        <v>15145494.699999999</v>
      </c>
      <c r="L135" s="72"/>
      <c r="M135" s="68">
        <v>7723823</v>
      </c>
      <c r="N135" s="64"/>
      <c r="O135" s="68">
        <f t="shared" si="35"/>
        <v>8784766</v>
      </c>
      <c r="P135" s="64"/>
      <c r="Q135" s="68">
        <f t="shared" si="36"/>
        <v>460546</v>
      </c>
      <c r="S135" s="150">
        <f t="shared" si="37"/>
        <v>3.04</v>
      </c>
      <c r="U135" s="151">
        <v>19.074676579538199</v>
      </c>
      <c r="V135" s="40">
        <f t="shared" si="38"/>
        <v>19.074676579538199</v>
      </c>
    </row>
    <row r="136" spans="1:22" x14ac:dyDescent="0.2">
      <c r="A136" s="61"/>
      <c r="E136" s="46"/>
      <c r="G136" s="46"/>
      <c r="H136" s="46"/>
      <c r="I136" s="47"/>
      <c r="K136" s="63"/>
      <c r="L136" s="72"/>
      <c r="M136" s="64"/>
      <c r="N136" s="64"/>
      <c r="O136" s="64"/>
      <c r="P136" s="64"/>
      <c r="Q136" s="64"/>
      <c r="S136" s="65"/>
      <c r="U136" s="66"/>
    </row>
    <row r="137" spans="1:22" x14ac:dyDescent="0.2">
      <c r="A137" s="61"/>
      <c r="C137" s="74" t="s">
        <v>710</v>
      </c>
      <c r="E137" s="46"/>
      <c r="G137" s="46"/>
      <c r="H137" s="46"/>
      <c r="I137" s="47"/>
      <c r="K137" s="63">
        <f>+SUBTOTAL(9,K125:K136)</f>
        <v>250068149.00999999</v>
      </c>
      <c r="M137" s="49">
        <f>+SUBTOTAL(9,M125:M136)</f>
        <v>94908461</v>
      </c>
      <c r="O137" s="49">
        <f>+SUBTOTAL(9,O125:O136)</f>
        <v>177294487</v>
      </c>
      <c r="Q137" s="49">
        <f>+SUBTOTAL(9,Q125:Q136)</f>
        <v>8492607</v>
      </c>
      <c r="S137" s="152">
        <f>ROUND(Q137/K137*100,2)</f>
        <v>3.4</v>
      </c>
      <c r="U137" s="151">
        <f>IF(Q137=0,"-     ",ROUND(O137/Q137,1))</f>
        <v>20.9</v>
      </c>
    </row>
    <row r="138" spans="1:22" x14ac:dyDescent="0.2">
      <c r="A138" s="61"/>
      <c r="E138" s="46"/>
      <c r="G138" s="46"/>
      <c r="H138" s="46"/>
      <c r="I138" s="47"/>
      <c r="K138" s="63"/>
      <c r="O138" s="49">
        <f>-177294487+O137</f>
        <v>0</v>
      </c>
      <c r="Q138" s="49">
        <f>-8492607+Q137</f>
        <v>0</v>
      </c>
      <c r="S138" s="65"/>
      <c r="U138" s="66"/>
    </row>
    <row r="139" spans="1:22" x14ac:dyDescent="0.2">
      <c r="A139" s="61">
        <v>344</v>
      </c>
      <c r="C139" s="41" t="s">
        <v>820</v>
      </c>
      <c r="K139" s="63"/>
      <c r="S139" s="65"/>
      <c r="U139" s="66"/>
    </row>
    <row r="140" spans="1:22" x14ac:dyDescent="0.2">
      <c r="A140" s="61"/>
      <c r="C140" s="41" t="s">
        <v>684</v>
      </c>
      <c r="E140" s="62">
        <v>56795</v>
      </c>
      <c r="G140" s="46" t="s">
        <v>821</v>
      </c>
      <c r="H140" s="46" t="s">
        <v>636</v>
      </c>
      <c r="I140" s="47">
        <v>-11</v>
      </c>
      <c r="K140" s="63">
        <v>17526759.719999999</v>
      </c>
      <c r="L140" s="72"/>
      <c r="M140" s="64">
        <v>2929662</v>
      </c>
      <c r="N140" s="64"/>
      <c r="O140" s="64">
        <f t="shared" ref="O140:O152" si="39">ROUND((K140*(-I140/100)+K140)-M140,0)</f>
        <v>16525041</v>
      </c>
      <c r="P140" s="64"/>
      <c r="Q140" s="64">
        <f t="shared" ref="Q140:Q152" si="40">ROUND(O140/U140,0)</f>
        <v>479293</v>
      </c>
      <c r="S140" s="150">
        <f t="shared" ref="S140" si="41">ROUND(Q140/K140*100,2)</f>
        <v>2.73</v>
      </c>
      <c r="U140" s="151">
        <v>34.477951899986024</v>
      </c>
      <c r="V140" s="40">
        <f t="shared" ref="V140:V152" si="42">+O140/Q140</f>
        <v>34.477951899986024</v>
      </c>
    </row>
    <row r="141" spans="1:22" x14ac:dyDescent="0.2">
      <c r="A141" s="61"/>
      <c r="C141" s="41" t="s">
        <v>815</v>
      </c>
      <c r="E141" s="62">
        <v>45838</v>
      </c>
      <c r="G141" s="46" t="s">
        <v>821</v>
      </c>
      <c r="H141" s="46" t="s">
        <v>636</v>
      </c>
      <c r="I141" s="47">
        <v>-6</v>
      </c>
      <c r="K141" s="63">
        <v>1539958.99</v>
      </c>
      <c r="L141" s="72"/>
      <c r="M141" s="64">
        <v>1632357</v>
      </c>
      <c r="N141" s="64"/>
      <c r="O141" s="64">
        <f t="shared" si="39"/>
        <v>0</v>
      </c>
      <c r="P141" s="64"/>
      <c r="Q141" s="64">
        <v>0</v>
      </c>
      <c r="S141" s="152">
        <v>0</v>
      </c>
      <c r="U141" s="151">
        <v>0</v>
      </c>
      <c r="V141" s="40" t="e">
        <f t="shared" si="42"/>
        <v>#DIV/0!</v>
      </c>
    </row>
    <row r="142" spans="1:22" x14ac:dyDescent="0.2">
      <c r="A142" s="61"/>
      <c r="C142" s="41" t="s">
        <v>822</v>
      </c>
      <c r="E142" s="62">
        <v>45838</v>
      </c>
      <c r="G142" s="46" t="s">
        <v>821</v>
      </c>
      <c r="H142" s="46" t="s">
        <v>636</v>
      </c>
      <c r="I142" s="47">
        <v>-6</v>
      </c>
      <c r="K142" s="63">
        <v>3334813.58</v>
      </c>
      <c r="L142" s="72"/>
      <c r="M142" s="64">
        <v>3487041</v>
      </c>
      <c r="N142" s="64"/>
      <c r="O142" s="64">
        <f t="shared" si="39"/>
        <v>47861</v>
      </c>
      <c r="P142" s="64"/>
      <c r="Q142" s="64">
        <f t="shared" si="40"/>
        <v>9572</v>
      </c>
      <c r="S142" s="150">
        <f t="shared" ref="S142:S152" si="43">ROUND(Q142/K142*100,2)</f>
        <v>0.28999999999999998</v>
      </c>
      <c r="U142" s="151">
        <v>5.0001044713748435</v>
      </c>
      <c r="V142" s="40">
        <f t="shared" si="42"/>
        <v>5.0001044713748435</v>
      </c>
    </row>
    <row r="143" spans="1:22" x14ac:dyDescent="0.2">
      <c r="A143" s="61"/>
      <c r="C143" s="41" t="s">
        <v>700</v>
      </c>
      <c r="E143" s="62">
        <v>51682</v>
      </c>
      <c r="G143" s="46" t="s">
        <v>821</v>
      </c>
      <c r="H143" s="46" t="s">
        <v>636</v>
      </c>
      <c r="I143" s="47">
        <v>-6</v>
      </c>
      <c r="K143" s="63">
        <v>6035684.5599999996</v>
      </c>
      <c r="L143" s="72"/>
      <c r="M143" s="64">
        <v>3201708</v>
      </c>
      <c r="N143" s="64"/>
      <c r="O143" s="64">
        <f t="shared" si="39"/>
        <v>3196118</v>
      </c>
      <c r="P143" s="64"/>
      <c r="Q143" s="64">
        <f t="shared" si="40"/>
        <v>155574</v>
      </c>
      <c r="S143" s="150">
        <f t="shared" si="43"/>
        <v>2.58</v>
      </c>
      <c r="U143" s="151">
        <v>20.54403692133647</v>
      </c>
      <c r="V143" s="40">
        <f t="shared" si="42"/>
        <v>20.54403692133647</v>
      </c>
    </row>
    <row r="144" spans="1:22" x14ac:dyDescent="0.2">
      <c r="A144" s="61"/>
      <c r="C144" s="41" t="s">
        <v>692</v>
      </c>
      <c r="E144" s="62">
        <v>51682</v>
      </c>
      <c r="G144" s="46" t="s">
        <v>821</v>
      </c>
      <c r="H144" s="46" t="s">
        <v>636</v>
      </c>
      <c r="I144" s="47">
        <v>-7</v>
      </c>
      <c r="K144" s="63">
        <v>3448727.25</v>
      </c>
      <c r="L144" s="72"/>
      <c r="M144" s="64">
        <v>1987837</v>
      </c>
      <c r="N144" s="64"/>
      <c r="O144" s="64">
        <f t="shared" si="39"/>
        <v>1702301</v>
      </c>
      <c r="P144" s="64"/>
      <c r="Q144" s="64">
        <f t="shared" si="40"/>
        <v>82743</v>
      </c>
      <c r="S144" s="150">
        <f t="shared" si="43"/>
        <v>2.4</v>
      </c>
      <c r="U144" s="151">
        <v>20.573353637165681</v>
      </c>
      <c r="V144" s="40">
        <f t="shared" si="42"/>
        <v>20.573353637165681</v>
      </c>
    </row>
    <row r="145" spans="1:22" x14ac:dyDescent="0.2">
      <c r="A145" s="61"/>
      <c r="C145" s="41" t="s">
        <v>693</v>
      </c>
      <c r="E145" s="62">
        <v>50951</v>
      </c>
      <c r="G145" s="46" t="s">
        <v>821</v>
      </c>
      <c r="H145" s="46" t="s">
        <v>636</v>
      </c>
      <c r="I145" s="47">
        <v>-7</v>
      </c>
      <c r="K145" s="63">
        <v>2449473.2200000002</v>
      </c>
      <c r="L145" s="72"/>
      <c r="M145" s="64">
        <v>1697832</v>
      </c>
      <c r="N145" s="64"/>
      <c r="O145" s="64">
        <f t="shared" si="39"/>
        <v>923104</v>
      </c>
      <c r="P145" s="64"/>
      <c r="Q145" s="64">
        <f t="shared" si="40"/>
        <v>49683</v>
      </c>
      <c r="S145" s="150">
        <f t="shared" si="43"/>
        <v>2.0299999999999998</v>
      </c>
      <c r="U145" s="151">
        <v>18.579876416480488</v>
      </c>
      <c r="V145" s="40">
        <f t="shared" si="42"/>
        <v>18.579876416480488</v>
      </c>
    </row>
    <row r="146" spans="1:22" x14ac:dyDescent="0.2">
      <c r="A146" s="61"/>
      <c r="C146" s="41" t="s">
        <v>694</v>
      </c>
      <c r="E146" s="62">
        <v>50951</v>
      </c>
      <c r="G146" s="46" t="s">
        <v>821</v>
      </c>
      <c r="H146" s="46" t="s">
        <v>636</v>
      </c>
      <c r="I146" s="47">
        <v>-7</v>
      </c>
      <c r="K146" s="63">
        <v>2508210.1800000002</v>
      </c>
      <c r="L146" s="72"/>
      <c r="M146" s="64">
        <v>1535095</v>
      </c>
      <c r="N146" s="64"/>
      <c r="O146" s="64">
        <f t="shared" si="39"/>
        <v>1148690</v>
      </c>
      <c r="P146" s="64"/>
      <c r="Q146" s="64">
        <f t="shared" si="40"/>
        <v>61585</v>
      </c>
      <c r="S146" s="150">
        <f t="shared" si="43"/>
        <v>2.46</v>
      </c>
      <c r="U146" s="151">
        <v>18.652106844199075</v>
      </c>
      <c r="V146" s="40">
        <f t="shared" si="42"/>
        <v>18.652106844199075</v>
      </c>
    </row>
    <row r="147" spans="1:22" x14ac:dyDescent="0.2">
      <c r="A147" s="61"/>
      <c r="C147" s="41" t="s">
        <v>686</v>
      </c>
      <c r="E147" s="62">
        <v>52047</v>
      </c>
      <c r="G147" s="46" t="s">
        <v>821</v>
      </c>
      <c r="H147" s="46" t="s">
        <v>636</v>
      </c>
      <c r="I147" s="47">
        <v>-9</v>
      </c>
      <c r="K147" s="63">
        <v>1635904.01</v>
      </c>
      <c r="L147" s="72"/>
      <c r="M147" s="64">
        <v>957504</v>
      </c>
      <c r="N147" s="64"/>
      <c r="O147" s="64">
        <f t="shared" si="39"/>
        <v>825631</v>
      </c>
      <c r="P147" s="64"/>
      <c r="Q147" s="64">
        <f t="shared" si="40"/>
        <v>38363</v>
      </c>
      <c r="S147" s="150">
        <f t="shared" si="43"/>
        <v>2.35</v>
      </c>
      <c r="U147" s="151">
        <v>21.521544196230742</v>
      </c>
      <c r="V147" s="40">
        <f t="shared" si="42"/>
        <v>21.521544196230742</v>
      </c>
    </row>
    <row r="148" spans="1:22" x14ac:dyDescent="0.2">
      <c r="A148" s="61"/>
      <c r="C148" s="41" t="s">
        <v>687</v>
      </c>
      <c r="E148" s="62">
        <v>52047</v>
      </c>
      <c r="G148" s="46" t="s">
        <v>821</v>
      </c>
      <c r="H148" s="46" t="s">
        <v>636</v>
      </c>
      <c r="I148" s="47">
        <v>-9</v>
      </c>
      <c r="K148" s="63">
        <v>1595963.67</v>
      </c>
      <c r="L148" s="72"/>
      <c r="M148" s="64">
        <v>919277</v>
      </c>
      <c r="N148" s="64"/>
      <c r="O148" s="64">
        <f t="shared" si="39"/>
        <v>820323</v>
      </c>
      <c r="P148" s="64"/>
      <c r="Q148" s="64">
        <f t="shared" si="40"/>
        <v>38120</v>
      </c>
      <c r="S148" s="150">
        <f t="shared" si="43"/>
        <v>2.39</v>
      </c>
      <c r="U148" s="151">
        <v>21.519491080797483</v>
      </c>
      <c r="V148" s="40">
        <f t="shared" si="42"/>
        <v>21.519491080797483</v>
      </c>
    </row>
    <row r="149" spans="1:22" x14ac:dyDescent="0.2">
      <c r="A149" s="61"/>
      <c r="C149" s="41" t="s">
        <v>688</v>
      </c>
      <c r="E149" s="62">
        <v>52778</v>
      </c>
      <c r="G149" s="46" t="s">
        <v>821</v>
      </c>
      <c r="H149" s="46" t="s">
        <v>636</v>
      </c>
      <c r="I149" s="47">
        <v>-9</v>
      </c>
      <c r="K149" s="63">
        <v>1793484.14</v>
      </c>
      <c r="L149" s="72"/>
      <c r="M149" s="64">
        <v>931124</v>
      </c>
      <c r="N149" s="64"/>
      <c r="O149" s="64">
        <f t="shared" si="39"/>
        <v>1023774</v>
      </c>
      <c r="P149" s="64"/>
      <c r="Q149" s="64">
        <f t="shared" si="40"/>
        <v>43557</v>
      </c>
      <c r="S149" s="150">
        <f t="shared" si="43"/>
        <v>2.4300000000000002</v>
      </c>
      <c r="U149" s="151">
        <v>23.504235828913838</v>
      </c>
      <c r="V149" s="40">
        <f t="shared" si="42"/>
        <v>23.504235828913838</v>
      </c>
    </row>
    <row r="150" spans="1:22" x14ac:dyDescent="0.2">
      <c r="A150" s="61"/>
      <c r="C150" s="41" t="s">
        <v>689</v>
      </c>
      <c r="E150" s="62">
        <v>52778</v>
      </c>
      <c r="G150" s="46" t="s">
        <v>821</v>
      </c>
      <c r="H150" s="46" t="s">
        <v>636</v>
      </c>
      <c r="I150" s="47">
        <v>-9</v>
      </c>
      <c r="K150" s="63">
        <v>1783864.62</v>
      </c>
      <c r="L150" s="72"/>
      <c r="M150" s="64">
        <v>925864</v>
      </c>
      <c r="N150" s="64"/>
      <c r="O150" s="64">
        <f t="shared" si="39"/>
        <v>1018548</v>
      </c>
      <c r="P150" s="64"/>
      <c r="Q150" s="64">
        <f t="shared" si="40"/>
        <v>43335</v>
      </c>
      <c r="S150" s="150">
        <f t="shared" si="43"/>
        <v>2.4300000000000002</v>
      </c>
      <c r="U150" s="151">
        <v>23.504049844236761</v>
      </c>
      <c r="V150" s="40">
        <f t="shared" si="42"/>
        <v>23.504049844236761</v>
      </c>
    </row>
    <row r="151" spans="1:22" x14ac:dyDescent="0.2">
      <c r="A151" s="61"/>
      <c r="C151" s="41" t="s">
        <v>690</v>
      </c>
      <c r="E151" s="62">
        <v>52778</v>
      </c>
      <c r="G151" s="46" t="s">
        <v>821</v>
      </c>
      <c r="H151" s="46" t="s">
        <v>636</v>
      </c>
      <c r="I151" s="47">
        <v>-9</v>
      </c>
      <c r="K151" s="63">
        <v>1996602.87</v>
      </c>
      <c r="L151" s="72"/>
      <c r="M151" s="64">
        <v>632149</v>
      </c>
      <c r="N151" s="64"/>
      <c r="O151" s="64">
        <f t="shared" si="39"/>
        <v>1544148</v>
      </c>
      <c r="P151" s="64"/>
      <c r="Q151" s="64">
        <f t="shared" si="40"/>
        <v>65345</v>
      </c>
      <c r="S151" s="150">
        <f t="shared" si="43"/>
        <v>3.27</v>
      </c>
      <c r="U151" s="151">
        <v>23.630698599739841</v>
      </c>
      <c r="V151" s="40">
        <f t="shared" si="42"/>
        <v>23.630698599739841</v>
      </c>
    </row>
    <row r="152" spans="1:22" x14ac:dyDescent="0.2">
      <c r="A152" s="61"/>
      <c r="C152" s="41" t="s">
        <v>691</v>
      </c>
      <c r="E152" s="62">
        <v>52778</v>
      </c>
      <c r="G152" s="46" t="s">
        <v>821</v>
      </c>
      <c r="H152" s="46" t="s">
        <v>636</v>
      </c>
      <c r="I152" s="47">
        <v>-9</v>
      </c>
      <c r="K152" s="63">
        <v>1911732.95</v>
      </c>
      <c r="L152" s="72"/>
      <c r="M152" s="64">
        <v>964992</v>
      </c>
      <c r="N152" s="64"/>
      <c r="O152" s="64">
        <f t="shared" si="39"/>
        <v>1118797</v>
      </c>
      <c r="P152" s="64"/>
      <c r="Q152" s="64">
        <f t="shared" si="40"/>
        <v>47530</v>
      </c>
      <c r="S152" s="150">
        <f t="shared" si="43"/>
        <v>2.4900000000000002</v>
      </c>
      <c r="U152" s="151">
        <v>23.538754470860511</v>
      </c>
      <c r="V152" s="40">
        <f t="shared" si="42"/>
        <v>23.538754470860511</v>
      </c>
    </row>
    <row r="153" spans="1:22" x14ac:dyDescent="0.2">
      <c r="A153" s="61"/>
      <c r="E153" s="46"/>
      <c r="G153" s="46"/>
      <c r="H153" s="46"/>
      <c r="I153" s="47"/>
      <c r="K153" s="63"/>
      <c r="M153" s="73"/>
      <c r="O153" s="73"/>
      <c r="Q153" s="73"/>
      <c r="S153" s="65"/>
      <c r="U153" s="66"/>
    </row>
    <row r="154" spans="1:22" x14ac:dyDescent="0.2">
      <c r="A154" s="61"/>
      <c r="C154" s="74" t="s">
        <v>713</v>
      </c>
      <c r="E154" s="46"/>
      <c r="G154" s="46"/>
      <c r="H154" s="46"/>
      <c r="I154" s="47"/>
      <c r="K154" s="63">
        <f>+SUBTOTAL(9,K140:K153)</f>
        <v>47561179.759999998</v>
      </c>
      <c r="M154" s="49">
        <f>+SUBTOTAL(9,M140:M153)</f>
        <v>21802442</v>
      </c>
      <c r="O154" s="49">
        <f>+SUBTOTAL(9,O140:O153)</f>
        <v>29894336</v>
      </c>
      <c r="Q154" s="49">
        <f>+SUBTOTAL(9,Q140:Q153)</f>
        <v>1114700</v>
      </c>
      <c r="S154" s="152">
        <f>ROUND(Q154/K154*100,2)</f>
        <v>2.34</v>
      </c>
      <c r="U154" s="151">
        <f>IF(Q154=0,"-     ",ROUND(O154/Q154,1))</f>
        <v>26.8</v>
      </c>
    </row>
    <row r="155" spans="1:22" x14ac:dyDescent="0.2">
      <c r="A155" s="61"/>
      <c r="E155" s="46"/>
      <c r="G155" s="46"/>
      <c r="H155" s="46"/>
      <c r="I155" s="47"/>
      <c r="K155" s="63"/>
      <c r="O155" s="49">
        <f>-37552816+O154</f>
        <v>-7658480</v>
      </c>
      <c r="Q155" s="49">
        <f>-1611164+Q154</f>
        <v>-496464</v>
      </c>
      <c r="S155" s="65"/>
      <c r="U155" s="66"/>
    </row>
    <row r="156" spans="1:22" x14ac:dyDescent="0.2">
      <c r="A156" s="61">
        <v>345</v>
      </c>
      <c r="C156" s="41" t="s">
        <v>714</v>
      </c>
      <c r="K156" s="63"/>
      <c r="S156" s="65"/>
      <c r="U156" s="66"/>
    </row>
    <row r="157" spans="1:22" x14ac:dyDescent="0.2">
      <c r="A157" s="61"/>
      <c r="C157" s="41" t="s">
        <v>684</v>
      </c>
      <c r="E157" s="62">
        <v>56795</v>
      </c>
      <c r="G157" s="46" t="s">
        <v>823</v>
      </c>
      <c r="H157" s="46" t="s">
        <v>636</v>
      </c>
      <c r="I157" s="47">
        <v>-11</v>
      </c>
      <c r="K157" s="63">
        <v>6857165.0499999998</v>
      </c>
      <c r="L157" s="72"/>
      <c r="M157" s="64">
        <v>940092</v>
      </c>
      <c r="N157" s="64"/>
      <c r="O157" s="64">
        <f t="shared" ref="O157:O169" si="44">ROUND((K157*(-I157/100)+K157)-M157,0)</f>
        <v>6671361</v>
      </c>
      <c r="P157" s="64"/>
      <c r="Q157" s="64">
        <f t="shared" ref="Q157" si="45">ROUND(O157/U157,0)</f>
        <v>201160</v>
      </c>
      <c r="S157" s="150">
        <f t="shared" ref="S157" si="46">ROUND(Q157/K157*100,2)</f>
        <v>2.93</v>
      </c>
      <c r="U157" s="151">
        <v>33.1644511831378</v>
      </c>
      <c r="V157" s="40">
        <f t="shared" ref="V157:V169" si="47">+O157/Q157</f>
        <v>33.1644511831378</v>
      </c>
    </row>
    <row r="158" spans="1:22" x14ac:dyDescent="0.2">
      <c r="A158" s="61"/>
      <c r="C158" s="41" t="s">
        <v>815</v>
      </c>
      <c r="E158" s="62">
        <v>45838</v>
      </c>
      <c r="G158" s="46" t="s">
        <v>823</v>
      </c>
      <c r="H158" s="46" t="s">
        <v>636</v>
      </c>
      <c r="I158" s="47">
        <v>-6</v>
      </c>
      <c r="K158" s="63">
        <v>605144.42000000004</v>
      </c>
      <c r="L158" s="72"/>
      <c r="M158" s="64">
        <v>641453</v>
      </c>
      <c r="N158" s="64"/>
      <c r="O158" s="64">
        <f t="shared" si="44"/>
        <v>0</v>
      </c>
      <c r="P158" s="64"/>
      <c r="Q158" s="64">
        <v>0</v>
      </c>
      <c r="S158" s="152">
        <v>0</v>
      </c>
      <c r="U158" s="151">
        <v>0</v>
      </c>
      <c r="V158" s="40" t="e">
        <f t="shared" si="47"/>
        <v>#DIV/0!</v>
      </c>
    </row>
    <row r="159" spans="1:22" x14ac:dyDescent="0.2">
      <c r="A159" s="61"/>
      <c r="C159" s="41" t="s">
        <v>822</v>
      </c>
      <c r="E159" s="62">
        <v>45838</v>
      </c>
      <c r="G159" s="46" t="s">
        <v>823</v>
      </c>
      <c r="H159" s="46" t="s">
        <v>636</v>
      </c>
      <c r="I159" s="47">
        <v>-6</v>
      </c>
      <c r="K159" s="63">
        <v>901218.54</v>
      </c>
      <c r="L159" s="72"/>
      <c r="M159" s="64">
        <v>955292</v>
      </c>
      <c r="N159" s="64"/>
      <c r="O159" s="64">
        <f t="shared" si="44"/>
        <v>0</v>
      </c>
      <c r="P159" s="64"/>
      <c r="Q159" s="64">
        <v>0</v>
      </c>
      <c r="S159" s="152">
        <v>0</v>
      </c>
      <c r="U159" s="151">
        <v>0</v>
      </c>
      <c r="V159" s="40" t="e">
        <f t="shared" si="47"/>
        <v>#DIV/0!</v>
      </c>
    </row>
    <row r="160" spans="1:22" x14ac:dyDescent="0.2">
      <c r="A160" s="61"/>
      <c r="C160" s="41" t="s">
        <v>700</v>
      </c>
      <c r="E160" s="62">
        <v>51682</v>
      </c>
      <c r="G160" s="46" t="s">
        <v>823</v>
      </c>
      <c r="H160" s="46" t="s">
        <v>636</v>
      </c>
      <c r="I160" s="47">
        <v>-6</v>
      </c>
      <c r="K160" s="63">
        <v>2860913.24</v>
      </c>
      <c r="L160" s="72"/>
      <c r="M160" s="64">
        <v>2145789</v>
      </c>
      <c r="N160" s="64"/>
      <c r="O160" s="64">
        <f t="shared" si="44"/>
        <v>886779</v>
      </c>
      <c r="P160" s="64"/>
      <c r="Q160" s="64">
        <f t="shared" ref="Q160:Q169" si="48">ROUND(O160/U160,0)</f>
        <v>45698</v>
      </c>
      <c r="S160" s="150">
        <f t="shared" ref="S160:S169" si="49">ROUND(Q160/K160*100,2)</f>
        <v>1.6</v>
      </c>
      <c r="U160" s="151">
        <v>19.405203728828393</v>
      </c>
      <c r="V160" s="40">
        <f t="shared" si="47"/>
        <v>19.405203728828393</v>
      </c>
    </row>
    <row r="161" spans="1:22" x14ac:dyDescent="0.2">
      <c r="A161" s="61"/>
      <c r="C161" s="41" t="s">
        <v>692</v>
      </c>
      <c r="E161" s="62">
        <v>51682</v>
      </c>
      <c r="G161" s="46" t="s">
        <v>823</v>
      </c>
      <c r="H161" s="46" t="s">
        <v>636</v>
      </c>
      <c r="I161" s="47">
        <v>-7</v>
      </c>
      <c r="K161" s="63">
        <v>2602373.29</v>
      </c>
      <c r="L161" s="72"/>
      <c r="M161" s="64">
        <v>1731621</v>
      </c>
      <c r="N161" s="64"/>
      <c r="O161" s="64">
        <f t="shared" si="44"/>
        <v>1052918</v>
      </c>
      <c r="P161" s="64"/>
      <c r="Q161" s="64">
        <f t="shared" si="48"/>
        <v>54517</v>
      </c>
      <c r="S161" s="150">
        <f t="shared" si="49"/>
        <v>2.09</v>
      </c>
      <c r="U161" s="151">
        <v>19.313571913348131</v>
      </c>
      <c r="V161" s="40">
        <f t="shared" si="47"/>
        <v>19.313571913348131</v>
      </c>
    </row>
    <row r="162" spans="1:22" x14ac:dyDescent="0.2">
      <c r="A162" s="61"/>
      <c r="C162" s="41" t="s">
        <v>693</v>
      </c>
      <c r="E162" s="62">
        <v>50951</v>
      </c>
      <c r="G162" s="46" t="s">
        <v>823</v>
      </c>
      <c r="H162" s="46" t="s">
        <v>636</v>
      </c>
      <c r="I162" s="47">
        <v>-7</v>
      </c>
      <c r="K162" s="63">
        <v>1042364.45</v>
      </c>
      <c r="L162" s="72"/>
      <c r="M162" s="64">
        <v>557100</v>
      </c>
      <c r="N162" s="64"/>
      <c r="O162" s="64">
        <f t="shared" si="44"/>
        <v>558230</v>
      </c>
      <c r="P162" s="64"/>
      <c r="Q162" s="64">
        <f t="shared" si="48"/>
        <v>31262</v>
      </c>
      <c r="S162" s="150">
        <f t="shared" si="49"/>
        <v>3</v>
      </c>
      <c r="U162" s="151">
        <v>17.856503102808521</v>
      </c>
      <c r="V162" s="40">
        <f t="shared" si="47"/>
        <v>17.856503102808521</v>
      </c>
    </row>
    <row r="163" spans="1:22" x14ac:dyDescent="0.2">
      <c r="A163" s="61"/>
      <c r="C163" s="41" t="s">
        <v>694</v>
      </c>
      <c r="E163" s="62">
        <v>50951</v>
      </c>
      <c r="G163" s="46" t="s">
        <v>823</v>
      </c>
      <c r="H163" s="46" t="s">
        <v>636</v>
      </c>
      <c r="I163" s="47">
        <v>-7</v>
      </c>
      <c r="K163" s="63">
        <v>1130650.06</v>
      </c>
      <c r="L163" s="72"/>
      <c r="M163" s="64">
        <v>676711</v>
      </c>
      <c r="N163" s="64"/>
      <c r="O163" s="64">
        <f t="shared" si="44"/>
        <v>533085</v>
      </c>
      <c r="P163" s="64"/>
      <c r="Q163" s="64">
        <f t="shared" si="48"/>
        <v>29584</v>
      </c>
      <c r="S163" s="150">
        <f t="shared" si="49"/>
        <v>2.62</v>
      </c>
      <c r="U163" s="151">
        <v>18.019368577609519</v>
      </c>
      <c r="V163" s="40">
        <f t="shared" si="47"/>
        <v>18.019368577609519</v>
      </c>
    </row>
    <row r="164" spans="1:22" x14ac:dyDescent="0.2">
      <c r="A164" s="61"/>
      <c r="C164" s="41" t="s">
        <v>686</v>
      </c>
      <c r="E164" s="62">
        <v>52047</v>
      </c>
      <c r="G164" s="46" t="s">
        <v>823</v>
      </c>
      <c r="H164" s="46" t="s">
        <v>636</v>
      </c>
      <c r="I164" s="47">
        <v>-9</v>
      </c>
      <c r="K164" s="63">
        <v>782798.71</v>
      </c>
      <c r="L164" s="72"/>
      <c r="M164" s="64">
        <v>429925</v>
      </c>
      <c r="N164" s="64"/>
      <c r="O164" s="64">
        <f t="shared" si="44"/>
        <v>423326</v>
      </c>
      <c r="P164" s="64"/>
      <c r="Q164" s="64">
        <f t="shared" si="48"/>
        <v>20495</v>
      </c>
      <c r="S164" s="150">
        <f t="shared" si="49"/>
        <v>2.62</v>
      </c>
      <c r="U164" s="151">
        <v>20.655086606489387</v>
      </c>
      <c r="V164" s="40">
        <f t="shared" si="47"/>
        <v>20.655086606489387</v>
      </c>
    </row>
    <row r="165" spans="1:22" x14ac:dyDescent="0.2">
      <c r="A165" s="61"/>
      <c r="C165" s="41" t="s">
        <v>687</v>
      </c>
      <c r="E165" s="62">
        <v>52047</v>
      </c>
      <c r="G165" s="46" t="s">
        <v>823</v>
      </c>
      <c r="H165" s="46" t="s">
        <v>636</v>
      </c>
      <c r="I165" s="47">
        <v>-9</v>
      </c>
      <c r="K165" s="63">
        <v>1709376.03</v>
      </c>
      <c r="L165" s="72"/>
      <c r="M165" s="64">
        <v>957679</v>
      </c>
      <c r="N165" s="64"/>
      <c r="O165" s="64">
        <f t="shared" si="44"/>
        <v>905541</v>
      </c>
      <c r="P165" s="64"/>
      <c r="Q165" s="64">
        <f t="shared" si="48"/>
        <v>44335</v>
      </c>
      <c r="S165" s="150">
        <f t="shared" si="49"/>
        <v>2.59</v>
      </c>
      <c r="U165" s="151">
        <v>20.424968986128341</v>
      </c>
      <c r="V165" s="40">
        <f t="shared" si="47"/>
        <v>20.424968986128341</v>
      </c>
    </row>
    <row r="166" spans="1:22" x14ac:dyDescent="0.2">
      <c r="A166" s="61"/>
      <c r="C166" s="41" t="s">
        <v>688</v>
      </c>
      <c r="E166" s="62">
        <v>52778</v>
      </c>
      <c r="G166" s="46" t="s">
        <v>823</v>
      </c>
      <c r="H166" s="46" t="s">
        <v>636</v>
      </c>
      <c r="I166" s="47">
        <v>-9</v>
      </c>
      <c r="K166" s="63">
        <v>2168768.83</v>
      </c>
      <c r="L166" s="72"/>
      <c r="M166" s="64">
        <v>1104022</v>
      </c>
      <c r="N166" s="64"/>
      <c r="O166" s="64">
        <f t="shared" si="44"/>
        <v>1259936</v>
      </c>
      <c r="P166" s="64"/>
      <c r="Q166" s="64">
        <f t="shared" si="48"/>
        <v>56032</v>
      </c>
      <c r="S166" s="150">
        <f t="shared" si="49"/>
        <v>2.58</v>
      </c>
      <c r="U166" s="151">
        <v>22.486007995431184</v>
      </c>
      <c r="V166" s="40">
        <f t="shared" si="47"/>
        <v>22.486007995431184</v>
      </c>
    </row>
    <row r="167" spans="1:22" x14ac:dyDescent="0.2">
      <c r="A167" s="61"/>
      <c r="C167" s="41" t="s">
        <v>689</v>
      </c>
      <c r="E167" s="62">
        <v>52778</v>
      </c>
      <c r="G167" s="46" t="s">
        <v>823</v>
      </c>
      <c r="H167" s="46" t="s">
        <v>636</v>
      </c>
      <c r="I167" s="47">
        <v>-9</v>
      </c>
      <c r="K167" s="63">
        <v>1943746.28</v>
      </c>
      <c r="L167" s="72"/>
      <c r="M167" s="64">
        <v>1057509</v>
      </c>
      <c r="N167" s="64"/>
      <c r="O167" s="64">
        <f t="shared" si="44"/>
        <v>1061174</v>
      </c>
      <c r="P167" s="64"/>
      <c r="Q167" s="64">
        <f t="shared" si="48"/>
        <v>47651</v>
      </c>
      <c r="S167" s="150">
        <f t="shared" si="49"/>
        <v>2.4500000000000002</v>
      </c>
      <c r="U167" s="151">
        <v>22.269711023902961</v>
      </c>
      <c r="V167" s="40">
        <f t="shared" si="47"/>
        <v>22.269711023902961</v>
      </c>
    </row>
    <row r="168" spans="1:22" x14ac:dyDescent="0.2">
      <c r="A168" s="61"/>
      <c r="C168" s="41" t="s">
        <v>690</v>
      </c>
      <c r="E168" s="62">
        <v>52778</v>
      </c>
      <c r="G168" s="46" t="s">
        <v>823</v>
      </c>
      <c r="H168" s="46" t="s">
        <v>636</v>
      </c>
      <c r="I168" s="47">
        <v>-9</v>
      </c>
      <c r="K168" s="63">
        <v>1898268.01</v>
      </c>
      <c r="L168" s="72"/>
      <c r="M168" s="64">
        <v>1083562</v>
      </c>
      <c r="N168" s="64"/>
      <c r="O168" s="64">
        <f t="shared" si="44"/>
        <v>985550</v>
      </c>
      <c r="P168" s="64"/>
      <c r="Q168" s="64">
        <f t="shared" si="48"/>
        <v>44449</v>
      </c>
      <c r="S168" s="150">
        <f t="shared" si="49"/>
        <v>2.34</v>
      </c>
      <c r="U168" s="151">
        <v>22.172602308263404</v>
      </c>
      <c r="V168" s="40">
        <f t="shared" si="47"/>
        <v>22.172602308263404</v>
      </c>
    </row>
    <row r="169" spans="1:22" x14ac:dyDescent="0.2">
      <c r="A169" s="61"/>
      <c r="C169" s="41" t="s">
        <v>691</v>
      </c>
      <c r="E169" s="62">
        <v>52778</v>
      </c>
      <c r="G169" s="46" t="s">
        <v>823</v>
      </c>
      <c r="H169" s="46" t="s">
        <v>636</v>
      </c>
      <c r="I169" s="47">
        <v>-9</v>
      </c>
      <c r="K169" s="63">
        <v>6214267.1799999997</v>
      </c>
      <c r="L169" s="72"/>
      <c r="M169" s="64">
        <v>2578739</v>
      </c>
      <c r="N169" s="64"/>
      <c r="O169" s="64">
        <f t="shared" si="44"/>
        <v>4194812</v>
      </c>
      <c r="P169" s="64"/>
      <c r="Q169" s="64">
        <f t="shared" si="48"/>
        <v>184134</v>
      </c>
      <c r="S169" s="150">
        <f t="shared" si="49"/>
        <v>2.96</v>
      </c>
      <c r="U169" s="151">
        <v>22.781300574581554</v>
      </c>
      <c r="V169" s="40">
        <f t="shared" si="47"/>
        <v>22.781300574581554</v>
      </c>
    </row>
    <row r="170" spans="1:22" x14ac:dyDescent="0.2">
      <c r="A170" s="61"/>
      <c r="E170" s="46"/>
      <c r="G170" s="46"/>
      <c r="H170" s="46"/>
      <c r="I170" s="47"/>
      <c r="K170" s="63"/>
      <c r="M170" s="73"/>
      <c r="O170" s="73"/>
      <c r="Q170" s="73"/>
      <c r="S170" s="65"/>
      <c r="U170" s="66"/>
    </row>
    <row r="171" spans="1:22" x14ac:dyDescent="0.2">
      <c r="A171" s="61"/>
      <c r="C171" s="74" t="s">
        <v>717</v>
      </c>
      <c r="E171" s="46"/>
      <c r="G171" s="46"/>
      <c r="H171" s="46"/>
      <c r="I171" s="47"/>
      <c r="K171" s="63">
        <f>+SUBTOTAL(9,K157:K170)</f>
        <v>30717054.09</v>
      </c>
      <c r="M171" s="49">
        <f>+SUBTOTAL(9,M157:M170)</f>
        <v>14859494</v>
      </c>
      <c r="O171" s="49">
        <f>+SUBTOTAL(9,O157:O170)</f>
        <v>18532712</v>
      </c>
      <c r="Q171" s="49">
        <f>+SUBTOTAL(9,Q157:Q170)</f>
        <v>759317</v>
      </c>
      <c r="S171" s="152">
        <f>ROUND(Q171/K171*100,2)</f>
        <v>2.4700000000000002</v>
      </c>
      <c r="U171" s="151">
        <f>IF(Q171=0,"-     ",ROUND(O171/Q171,1))</f>
        <v>24.4</v>
      </c>
    </row>
    <row r="172" spans="1:22" x14ac:dyDescent="0.2">
      <c r="A172" s="61"/>
      <c r="E172" s="46"/>
      <c r="G172" s="46"/>
      <c r="H172" s="46"/>
      <c r="I172" s="47"/>
      <c r="K172" s="63"/>
      <c r="O172" s="49">
        <f>-19063038+O171</f>
        <v>-530326</v>
      </c>
      <c r="Q172" s="49">
        <f>-791858+Q171</f>
        <v>-32541</v>
      </c>
      <c r="S172" s="65"/>
      <c r="U172" s="66"/>
    </row>
    <row r="173" spans="1:22" x14ac:dyDescent="0.2">
      <c r="A173" s="61">
        <v>346</v>
      </c>
      <c r="C173" s="41" t="s">
        <v>718</v>
      </c>
      <c r="K173" s="63"/>
      <c r="S173" s="65"/>
      <c r="U173" s="66"/>
    </row>
    <row r="174" spans="1:22" x14ac:dyDescent="0.2">
      <c r="A174" s="61"/>
      <c r="C174" s="41" t="s">
        <v>684</v>
      </c>
      <c r="E174" s="62">
        <v>56795</v>
      </c>
      <c r="G174" s="46" t="s">
        <v>722</v>
      </c>
      <c r="H174" s="46" t="s">
        <v>636</v>
      </c>
      <c r="I174" s="47">
        <v>-11</v>
      </c>
      <c r="K174" s="63">
        <v>965500.34</v>
      </c>
      <c r="L174" s="72"/>
      <c r="M174" s="64">
        <v>98682</v>
      </c>
      <c r="N174" s="64"/>
      <c r="O174" s="64">
        <f t="shared" ref="O174:O184" si="50">ROUND((K174*(-I174/100)+K174)-M174,0)</f>
        <v>973023</v>
      </c>
      <c r="P174" s="64"/>
      <c r="Q174" s="64">
        <f t="shared" ref="Q174:Q184" si="51">ROUND(O174/U174,0)</f>
        <v>28405</v>
      </c>
      <c r="S174" s="150">
        <f t="shared" ref="S174:S184" si="52">ROUND(Q174/K174*100,2)</f>
        <v>2.94</v>
      </c>
      <c r="U174" s="151">
        <v>34.255342369301182</v>
      </c>
      <c r="V174" s="40">
        <f t="shared" ref="V174:V184" si="53">+O174/Q174</f>
        <v>34.255342369301182</v>
      </c>
    </row>
    <row r="175" spans="1:22" x14ac:dyDescent="0.2">
      <c r="A175" s="61"/>
      <c r="C175" s="41" t="s">
        <v>815</v>
      </c>
      <c r="E175" s="62">
        <v>45838</v>
      </c>
      <c r="G175" s="46" t="s">
        <v>722</v>
      </c>
      <c r="H175" s="46" t="s">
        <v>636</v>
      </c>
      <c r="I175" s="47">
        <v>-6</v>
      </c>
      <c r="K175" s="63">
        <v>9494.3799999999992</v>
      </c>
      <c r="L175" s="72"/>
      <c r="M175" s="64">
        <v>10064</v>
      </c>
      <c r="N175" s="64"/>
      <c r="O175" s="64">
        <f t="shared" si="50"/>
        <v>0</v>
      </c>
      <c r="P175" s="64"/>
      <c r="Q175" s="64">
        <v>0</v>
      </c>
      <c r="S175" s="150">
        <f t="shared" si="52"/>
        <v>0</v>
      </c>
      <c r="U175" s="151">
        <v>0</v>
      </c>
      <c r="V175" s="40" t="e">
        <f t="shared" si="53"/>
        <v>#DIV/0!</v>
      </c>
    </row>
    <row r="176" spans="1:22" x14ac:dyDescent="0.2">
      <c r="A176" s="61"/>
      <c r="C176" s="41" t="s">
        <v>700</v>
      </c>
      <c r="E176" s="62">
        <v>51682</v>
      </c>
      <c r="G176" s="46" t="s">
        <v>722</v>
      </c>
      <c r="H176" s="46" t="s">
        <v>636</v>
      </c>
      <c r="I176" s="47">
        <v>-6</v>
      </c>
      <c r="K176" s="63">
        <v>1299351.17</v>
      </c>
      <c r="L176" s="72"/>
      <c r="M176" s="64">
        <v>837181</v>
      </c>
      <c r="N176" s="64"/>
      <c r="O176" s="64">
        <f t="shared" si="50"/>
        <v>540131</v>
      </c>
      <c r="P176" s="64"/>
      <c r="Q176" s="64">
        <f t="shared" si="51"/>
        <v>26525</v>
      </c>
      <c r="S176" s="150">
        <f t="shared" si="52"/>
        <v>2.04</v>
      </c>
      <c r="U176" s="151">
        <v>20.363091423185676</v>
      </c>
      <c r="V176" s="40">
        <f t="shared" si="53"/>
        <v>20.363091423185676</v>
      </c>
    </row>
    <row r="177" spans="1:22" x14ac:dyDescent="0.2">
      <c r="A177" s="61"/>
      <c r="C177" s="41" t="s">
        <v>692</v>
      </c>
      <c r="E177" s="62">
        <v>51682</v>
      </c>
      <c r="G177" s="46" t="s">
        <v>722</v>
      </c>
      <c r="H177" s="46" t="s">
        <v>636</v>
      </c>
      <c r="I177" s="47">
        <v>-7</v>
      </c>
      <c r="K177" s="63">
        <v>2399250.0099999998</v>
      </c>
      <c r="L177" s="72"/>
      <c r="M177" s="64">
        <v>1527533</v>
      </c>
      <c r="N177" s="64"/>
      <c r="O177" s="64">
        <f t="shared" si="50"/>
        <v>1039665</v>
      </c>
      <c r="P177" s="64"/>
      <c r="Q177" s="64">
        <f t="shared" si="51"/>
        <v>51089</v>
      </c>
      <c r="S177" s="150">
        <f t="shared" si="52"/>
        <v>2.13</v>
      </c>
      <c r="U177" s="151">
        <v>20.350075358687779</v>
      </c>
      <c r="V177" s="40">
        <f t="shared" si="53"/>
        <v>20.350075358687779</v>
      </c>
    </row>
    <row r="178" spans="1:22" x14ac:dyDescent="0.2">
      <c r="A178" s="61"/>
      <c r="C178" s="41" t="s">
        <v>693</v>
      </c>
      <c r="E178" s="62">
        <v>50951</v>
      </c>
      <c r="G178" s="46" t="s">
        <v>722</v>
      </c>
      <c r="H178" s="46" t="s">
        <v>636</v>
      </c>
      <c r="I178" s="47">
        <v>-7</v>
      </c>
      <c r="K178" s="63">
        <v>32755.71</v>
      </c>
      <c r="L178" s="72"/>
      <c r="M178" s="64">
        <v>15853</v>
      </c>
      <c r="N178" s="64"/>
      <c r="O178" s="64">
        <f t="shared" si="50"/>
        <v>19196</v>
      </c>
      <c r="P178" s="64"/>
      <c r="Q178" s="64">
        <f t="shared" si="51"/>
        <v>1022</v>
      </c>
      <c r="S178" s="150">
        <f t="shared" si="52"/>
        <v>3.12</v>
      </c>
      <c r="U178" s="151">
        <v>18.782778864970645</v>
      </c>
      <c r="V178" s="40">
        <f t="shared" si="53"/>
        <v>18.782778864970645</v>
      </c>
    </row>
    <row r="179" spans="1:22" x14ac:dyDescent="0.2">
      <c r="A179" s="61"/>
      <c r="C179" s="41" t="s">
        <v>694</v>
      </c>
      <c r="E179" s="62">
        <v>50951</v>
      </c>
      <c r="G179" s="46" t="s">
        <v>722</v>
      </c>
      <c r="H179" s="46" t="s">
        <v>636</v>
      </c>
      <c r="I179" s="47">
        <v>-7</v>
      </c>
      <c r="K179" s="63">
        <v>23047.78</v>
      </c>
      <c r="L179" s="72"/>
      <c r="M179" s="64">
        <v>15902</v>
      </c>
      <c r="N179" s="64"/>
      <c r="O179" s="64">
        <f t="shared" si="50"/>
        <v>8759</v>
      </c>
      <c r="P179" s="64"/>
      <c r="Q179" s="64">
        <f t="shared" si="51"/>
        <v>472</v>
      </c>
      <c r="S179" s="150">
        <f t="shared" si="52"/>
        <v>2.0499999999999998</v>
      </c>
      <c r="U179" s="151">
        <v>18.557203389830509</v>
      </c>
      <c r="V179" s="40">
        <f t="shared" si="53"/>
        <v>18.557203389830509</v>
      </c>
    </row>
    <row r="180" spans="1:22" x14ac:dyDescent="0.2">
      <c r="A180" s="61"/>
      <c r="C180" s="41" t="s">
        <v>686</v>
      </c>
      <c r="E180" s="62">
        <v>52047</v>
      </c>
      <c r="G180" s="46" t="s">
        <v>722</v>
      </c>
      <c r="H180" s="46" t="s">
        <v>636</v>
      </c>
      <c r="I180" s="47">
        <v>-9</v>
      </c>
      <c r="K180" s="63">
        <v>14528.92</v>
      </c>
      <c r="L180" s="72"/>
      <c r="M180" s="64">
        <v>8552</v>
      </c>
      <c r="N180" s="64"/>
      <c r="O180" s="64">
        <f t="shared" si="50"/>
        <v>7285</v>
      </c>
      <c r="P180" s="64"/>
      <c r="Q180" s="64">
        <f t="shared" si="51"/>
        <v>338</v>
      </c>
      <c r="S180" s="150">
        <f t="shared" si="52"/>
        <v>2.33</v>
      </c>
      <c r="U180" s="151">
        <v>21.553254437869821</v>
      </c>
      <c r="V180" s="40">
        <f t="shared" si="53"/>
        <v>21.553254437869821</v>
      </c>
    </row>
    <row r="181" spans="1:22" x14ac:dyDescent="0.2">
      <c r="A181" s="61"/>
      <c r="C181" s="41" t="s">
        <v>688</v>
      </c>
      <c r="E181" s="62">
        <v>52778</v>
      </c>
      <c r="G181" s="46" t="s">
        <v>722</v>
      </c>
      <c r="H181" s="46" t="s">
        <v>636</v>
      </c>
      <c r="I181" s="47">
        <v>-9</v>
      </c>
      <c r="K181" s="63">
        <v>5204.51</v>
      </c>
      <c r="L181" s="72"/>
      <c r="M181" s="64">
        <v>2856</v>
      </c>
      <c r="N181" s="64"/>
      <c r="O181" s="64">
        <f t="shared" si="50"/>
        <v>2817</v>
      </c>
      <c r="P181" s="64"/>
      <c r="Q181" s="64">
        <f t="shared" si="51"/>
        <v>121</v>
      </c>
      <c r="S181" s="150">
        <f t="shared" si="52"/>
        <v>2.3199999999999998</v>
      </c>
      <c r="U181" s="151">
        <v>23.280991735537189</v>
      </c>
      <c r="V181" s="40">
        <f t="shared" si="53"/>
        <v>23.280991735537189</v>
      </c>
    </row>
    <row r="182" spans="1:22" x14ac:dyDescent="0.2">
      <c r="A182" s="61"/>
      <c r="C182" s="41" t="s">
        <v>689</v>
      </c>
      <c r="E182" s="62">
        <v>52778</v>
      </c>
      <c r="G182" s="46" t="s">
        <v>722</v>
      </c>
      <c r="H182" s="46" t="s">
        <v>636</v>
      </c>
      <c r="I182" s="47">
        <v>-9</v>
      </c>
      <c r="K182" s="63">
        <v>5182.59</v>
      </c>
      <c r="L182" s="72"/>
      <c r="M182" s="64">
        <v>2846</v>
      </c>
      <c r="N182" s="64"/>
      <c r="O182" s="64">
        <f t="shared" si="50"/>
        <v>2803</v>
      </c>
      <c r="P182" s="64"/>
      <c r="Q182" s="64">
        <f t="shared" si="51"/>
        <v>120</v>
      </c>
      <c r="S182" s="150">
        <f t="shared" si="52"/>
        <v>2.3199999999999998</v>
      </c>
      <c r="U182" s="151">
        <v>23.358333333333334</v>
      </c>
      <c r="V182" s="40">
        <f t="shared" si="53"/>
        <v>23.358333333333334</v>
      </c>
    </row>
    <row r="183" spans="1:22" x14ac:dyDescent="0.2">
      <c r="A183" s="61"/>
      <c r="C183" s="41" t="s">
        <v>690</v>
      </c>
      <c r="E183" s="62">
        <v>52778</v>
      </c>
      <c r="G183" s="46" t="s">
        <v>722</v>
      </c>
      <c r="H183" s="46" t="s">
        <v>636</v>
      </c>
      <c r="I183" s="47">
        <v>-9</v>
      </c>
      <c r="K183" s="63">
        <v>5328.44</v>
      </c>
      <c r="L183" s="72"/>
      <c r="M183" s="64">
        <v>2914</v>
      </c>
      <c r="N183" s="64"/>
      <c r="O183" s="64">
        <f t="shared" si="50"/>
        <v>2894</v>
      </c>
      <c r="P183" s="64"/>
      <c r="Q183" s="64">
        <f t="shared" si="51"/>
        <v>124</v>
      </c>
      <c r="S183" s="150">
        <f t="shared" si="52"/>
        <v>2.33</v>
      </c>
      <c r="U183" s="151">
        <v>23.338709677419356</v>
      </c>
      <c r="V183" s="40">
        <f t="shared" si="53"/>
        <v>23.338709677419356</v>
      </c>
    </row>
    <row r="184" spans="1:22" x14ac:dyDescent="0.2">
      <c r="A184" s="61"/>
      <c r="C184" s="41" t="s">
        <v>691</v>
      </c>
      <c r="E184" s="62">
        <v>52778</v>
      </c>
      <c r="G184" s="46" t="s">
        <v>722</v>
      </c>
      <c r="H184" s="46" t="s">
        <v>636</v>
      </c>
      <c r="I184" s="47">
        <v>-9</v>
      </c>
      <c r="K184" s="63">
        <v>25332.91</v>
      </c>
      <c r="L184" s="72"/>
      <c r="M184" s="64">
        <v>11293</v>
      </c>
      <c r="N184" s="64"/>
      <c r="O184" s="64">
        <f t="shared" si="50"/>
        <v>16320</v>
      </c>
      <c r="P184" s="64"/>
      <c r="Q184" s="64">
        <f t="shared" si="51"/>
        <v>690</v>
      </c>
      <c r="S184" s="150">
        <f t="shared" si="52"/>
        <v>2.72</v>
      </c>
      <c r="U184" s="151">
        <v>23.652173913043477</v>
      </c>
      <c r="V184" s="40">
        <f t="shared" si="53"/>
        <v>23.652173913043477</v>
      </c>
    </row>
    <row r="185" spans="1:22" x14ac:dyDescent="0.2">
      <c r="A185" s="61"/>
      <c r="E185" s="46"/>
      <c r="G185" s="46"/>
      <c r="H185" s="46"/>
      <c r="I185" s="47"/>
      <c r="K185" s="63"/>
      <c r="M185" s="73"/>
      <c r="O185" s="73"/>
      <c r="Q185" s="73"/>
      <c r="S185" s="65"/>
      <c r="U185" s="66"/>
    </row>
    <row r="186" spans="1:22" x14ac:dyDescent="0.2">
      <c r="A186" s="61"/>
      <c r="C186" s="74" t="s">
        <v>719</v>
      </c>
      <c r="E186" s="46"/>
      <c r="G186" s="46"/>
      <c r="H186" s="46"/>
      <c r="I186" s="47"/>
      <c r="K186" s="67">
        <f>+SUBTOTAL(9,K174:K185)</f>
        <v>4784976.76</v>
      </c>
      <c r="M186" s="91">
        <f>+SUBTOTAL(9,M174:M185)</f>
        <v>2533676</v>
      </c>
      <c r="O186" s="91">
        <f>+SUBTOTAL(9,O174:O185)</f>
        <v>2612893</v>
      </c>
      <c r="Q186" s="91">
        <f>+SUBTOTAL(9,Q174:Q185)</f>
        <v>108906</v>
      </c>
      <c r="S186" s="152">
        <f>ROUND(Q186/K186*100,2)</f>
        <v>2.2799999999999998</v>
      </c>
      <c r="U186" s="151">
        <f>IF(Q186=0,"-     ",ROUND(O186/Q186,1))</f>
        <v>24</v>
      </c>
    </row>
    <row r="187" spans="1:22" x14ac:dyDescent="0.2">
      <c r="A187" s="61"/>
      <c r="E187" s="46"/>
      <c r="G187" s="46"/>
      <c r="H187" s="46"/>
      <c r="I187" s="47"/>
      <c r="K187" s="63"/>
      <c r="O187" s="49">
        <f>-2875533+O186</f>
        <v>-262640</v>
      </c>
      <c r="Q187" s="49">
        <f>-121867+Q186</f>
        <v>-12961</v>
      </c>
      <c r="S187" s="65"/>
      <c r="U187" s="66"/>
    </row>
    <row r="188" spans="1:22" ht="15.75" x14ac:dyDescent="0.25">
      <c r="A188" s="61"/>
      <c r="C188" s="70" t="s">
        <v>720</v>
      </c>
      <c r="E188" s="46"/>
      <c r="G188" s="46"/>
      <c r="I188" s="52"/>
      <c r="J188" s="70"/>
      <c r="K188" s="69">
        <f>+SUBTOTAL(9,K83:K187)</f>
        <v>391476994.32999986</v>
      </c>
      <c r="L188" s="70"/>
      <c r="M188" s="93">
        <f>+SUBTOTAL(9,M83:M187)</f>
        <v>156888657</v>
      </c>
      <c r="N188" s="71"/>
      <c r="O188" s="93">
        <f>+SUBTOTAL(9,O83:O187)</f>
        <v>259341125</v>
      </c>
      <c r="P188" s="71"/>
      <c r="Q188" s="93">
        <f>+SUBTOTAL(9,Q83:Q187)</f>
        <v>11449226</v>
      </c>
      <c r="R188" s="70"/>
      <c r="S188" s="154">
        <f>ROUND(Q188/K188*100,2)</f>
        <v>2.92</v>
      </c>
      <c r="U188" s="66"/>
    </row>
  </sheetData>
  <mergeCells count="4">
    <mergeCell ref="A1:U1"/>
    <mergeCell ref="A2:U2"/>
    <mergeCell ref="A4:U4"/>
    <mergeCell ref="A5:U5"/>
  </mergeCells>
  <pageMargins left="0.7" right="0.7" top="0.75" bottom="0.75" header="0.3" footer="0.3"/>
  <pageSetup fitToHeight="0" orientation="portrait" horizontalDpi="1200" verticalDpi="1200" r:id="rId1"/>
  <headerFooter>
    <oddHeader xml:space="preserve">&amp;R&amp;"Times New Roman,Bold"&amp;12Case Nos. 2025-00113 and 2025-00114
Attachment to Response to AG-KIUC-2 Question No. 16 
Page &amp;P of &amp;N
Garrett
</oddHeader>
  </headerFooter>
  <rowBreaks count="3" manualBreakCount="3">
    <brk id="55" max="20" man="1"/>
    <brk id="129" max="20" man="1"/>
    <brk id="179" max="20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A04A7-2774-49BF-AFCA-4FB9808AD8B1}">
  <dimension ref="A1:X98"/>
  <sheetViews>
    <sheetView tabSelected="1" zoomScale="80" zoomScaleNormal="80" workbookViewId="0">
      <selection activeCell="H31" sqref="H31"/>
    </sheetView>
  </sheetViews>
  <sheetFormatPr defaultColWidth="9.140625" defaultRowHeight="12.75" x14ac:dyDescent="0.2"/>
  <cols>
    <col min="1" max="1" width="5.42578125" style="95" customWidth="1"/>
    <col min="2" max="2" width="2.7109375" style="95" customWidth="1"/>
    <col min="3" max="3" width="46.7109375" style="95" customWidth="1"/>
    <col min="4" max="4" width="2.85546875" style="95" customWidth="1"/>
    <col min="5" max="5" width="20.140625" style="95" customWidth="1"/>
    <col min="6" max="6" width="2" style="95" customWidth="1"/>
    <col min="7" max="7" width="24.42578125" style="95" customWidth="1"/>
    <col min="8" max="8" width="2.7109375" style="95" customWidth="1"/>
    <col min="9" max="9" width="12.85546875" style="95" customWidth="1"/>
    <col min="10" max="10" width="5.140625" style="95" customWidth="1"/>
    <col min="11" max="11" width="17" style="95" customWidth="1"/>
    <col min="12" max="12" width="2.140625" style="95" customWidth="1"/>
    <col min="13" max="13" width="12.140625" style="95" customWidth="1"/>
    <col min="14" max="14" width="2.7109375" style="95" customWidth="1"/>
    <col min="15" max="15" width="17.28515625" style="95" customWidth="1"/>
    <col min="16" max="16" width="5" style="95" customWidth="1"/>
    <col min="17" max="17" width="18" style="95" customWidth="1"/>
    <col min="18" max="18" width="5" style="95" customWidth="1"/>
    <col min="19" max="19" width="18.85546875" style="95" bestFit="1" customWidth="1"/>
    <col min="20" max="20" width="4.140625" style="95" customWidth="1"/>
    <col min="21" max="21" width="14.42578125" style="95" customWidth="1"/>
    <col min="22" max="23" width="15.7109375" style="95" bestFit="1" customWidth="1"/>
    <col min="24" max="24" width="15.140625" style="95" bestFit="1" customWidth="1"/>
    <col min="25" max="16384" width="9.140625" style="95"/>
  </cols>
  <sheetData>
    <row r="1" spans="1:24" x14ac:dyDescent="0.2">
      <c r="A1" s="96" t="s">
        <v>774</v>
      </c>
      <c r="B1" s="96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</row>
    <row r="2" spans="1:24" x14ac:dyDescent="0.2">
      <c r="A2" s="96"/>
      <c r="B2" s="96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</row>
    <row r="3" spans="1:24" x14ac:dyDescent="0.2">
      <c r="A3" s="96" t="s">
        <v>725</v>
      </c>
      <c r="B3" s="96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</row>
    <row r="6" spans="1:24" x14ac:dyDescent="0.2">
      <c r="E6" s="97" t="s">
        <v>726</v>
      </c>
      <c r="F6" s="97"/>
      <c r="G6" s="97"/>
      <c r="H6" s="97"/>
      <c r="I6" s="96"/>
      <c r="K6" s="97" t="s">
        <v>727</v>
      </c>
      <c r="L6" s="97"/>
      <c r="M6" s="97"/>
      <c r="N6" s="97"/>
      <c r="O6" s="97"/>
      <c r="Q6" s="98" t="s">
        <v>728</v>
      </c>
      <c r="S6" s="98" t="s">
        <v>733</v>
      </c>
      <c r="U6" s="98" t="s">
        <v>729</v>
      </c>
      <c r="X6" s="99" t="s">
        <v>730</v>
      </c>
    </row>
    <row r="7" spans="1:24" x14ac:dyDescent="0.2">
      <c r="A7" s="100"/>
      <c r="B7" s="100"/>
      <c r="C7" s="100"/>
      <c r="D7" s="100"/>
      <c r="E7" s="101" t="s">
        <v>731</v>
      </c>
      <c r="F7" s="98"/>
      <c r="G7" s="101" t="s">
        <v>732</v>
      </c>
      <c r="H7" s="98"/>
      <c r="I7" s="101" t="s">
        <v>732</v>
      </c>
      <c r="J7" s="100"/>
      <c r="K7" s="98" t="s">
        <v>731</v>
      </c>
      <c r="L7" s="98"/>
      <c r="M7" s="98" t="s">
        <v>732</v>
      </c>
      <c r="N7" s="98"/>
      <c r="O7" s="98" t="s">
        <v>732</v>
      </c>
      <c r="P7" s="100"/>
      <c r="Q7" s="98" t="s">
        <v>732</v>
      </c>
      <c r="R7" s="100"/>
      <c r="S7" s="98" t="s">
        <v>731</v>
      </c>
      <c r="T7" s="98"/>
      <c r="U7" s="98" t="s">
        <v>732</v>
      </c>
      <c r="V7" s="102" t="s">
        <v>734</v>
      </c>
      <c r="W7" s="102" t="s">
        <v>735</v>
      </c>
      <c r="X7" s="99" t="s">
        <v>736</v>
      </c>
    </row>
    <row r="8" spans="1:24" x14ac:dyDescent="0.2">
      <c r="A8" s="97" t="s">
        <v>620</v>
      </c>
      <c r="B8" s="97"/>
      <c r="C8" s="97"/>
      <c r="D8" s="100"/>
      <c r="E8" s="103" t="s">
        <v>737</v>
      </c>
      <c r="F8" s="98"/>
      <c r="G8" s="103" t="s">
        <v>737</v>
      </c>
      <c r="H8" s="98"/>
      <c r="I8" s="103" t="s">
        <v>738</v>
      </c>
      <c r="J8" s="100"/>
      <c r="K8" s="103" t="s">
        <v>737</v>
      </c>
      <c r="L8" s="98"/>
      <c r="M8" s="103" t="s">
        <v>738</v>
      </c>
      <c r="N8" s="98"/>
      <c r="O8" s="103" t="s">
        <v>737</v>
      </c>
      <c r="P8" s="100"/>
      <c r="Q8" s="103" t="s">
        <v>737</v>
      </c>
      <c r="R8" s="100"/>
      <c r="S8" s="103" t="s">
        <v>737</v>
      </c>
      <c r="T8" s="98"/>
      <c r="U8" s="103" t="s">
        <v>738</v>
      </c>
      <c r="V8" s="104" t="s">
        <v>739</v>
      </c>
      <c r="W8" s="104" t="s">
        <v>739</v>
      </c>
      <c r="X8" s="104" t="s">
        <v>740</v>
      </c>
    </row>
    <row r="9" spans="1:24" x14ac:dyDescent="0.2">
      <c r="A9" s="105" t="s">
        <v>741</v>
      </c>
      <c r="B9" s="105"/>
      <c r="C9" s="96"/>
      <c r="D9" s="106"/>
      <c r="E9" s="107">
        <v>-2</v>
      </c>
      <c r="F9" s="108"/>
      <c r="G9" s="107">
        <v>-3</v>
      </c>
      <c r="H9" s="107"/>
      <c r="I9" s="108" t="s">
        <v>825</v>
      </c>
      <c r="J9" s="108"/>
      <c r="K9" s="107">
        <v>-5</v>
      </c>
      <c r="L9" s="108"/>
      <c r="M9" s="107">
        <v>-6</v>
      </c>
      <c r="N9" s="107"/>
      <c r="O9" s="108" t="s">
        <v>743</v>
      </c>
      <c r="P9" s="108"/>
      <c r="Q9" s="108" t="s">
        <v>826</v>
      </c>
      <c r="R9" s="108"/>
      <c r="S9" s="108" t="s">
        <v>745</v>
      </c>
      <c r="T9" s="108"/>
      <c r="U9" s="108" t="s">
        <v>746</v>
      </c>
      <c r="V9" s="108" t="s">
        <v>747</v>
      </c>
      <c r="W9" s="108" t="s">
        <v>748</v>
      </c>
    </row>
    <row r="11" spans="1:24" x14ac:dyDescent="0.2">
      <c r="A11" s="109" t="s">
        <v>749</v>
      </c>
      <c r="B11" s="105"/>
      <c r="C11" s="96"/>
      <c r="G11" s="110"/>
    </row>
    <row r="12" spans="1:24" x14ac:dyDescent="0.2">
      <c r="A12" s="109"/>
      <c r="B12" s="105"/>
      <c r="C12" s="96"/>
      <c r="G12" s="110"/>
    </row>
    <row r="13" spans="1:24" x14ac:dyDescent="0.2">
      <c r="A13" s="157"/>
      <c r="B13" s="112" t="s">
        <v>827</v>
      </c>
      <c r="C13" s="158"/>
      <c r="E13" s="114"/>
      <c r="G13" s="115"/>
      <c r="H13" s="115"/>
      <c r="I13" s="115"/>
      <c r="K13" s="114"/>
      <c r="M13" s="115"/>
      <c r="N13" s="115"/>
      <c r="O13" s="115"/>
    </row>
    <row r="14" spans="1:24" x14ac:dyDescent="0.2">
      <c r="A14" s="157">
        <v>311</v>
      </c>
      <c r="B14" s="159"/>
      <c r="C14" s="158" t="s">
        <v>678</v>
      </c>
      <c r="E14" s="160">
        <v>134438362.58000004</v>
      </c>
      <c r="G14" s="118">
        <f>+E14*I14/100</f>
        <v>-6721918.1290000025</v>
      </c>
      <c r="H14" s="115"/>
      <c r="I14" s="115">
        <v>-5</v>
      </c>
      <c r="J14" s="161"/>
      <c r="K14" s="160">
        <v>6275642.5700000031</v>
      </c>
      <c r="M14" s="115">
        <v>-30</v>
      </c>
      <c r="N14" s="115"/>
      <c r="O14" s="162">
        <f>K14*M14/100</f>
        <v>-1882692.7710000009</v>
      </c>
      <c r="Q14" s="163">
        <f>G14+O14</f>
        <v>-8604610.9000000041</v>
      </c>
      <c r="S14" s="121">
        <f>+E14+K14</f>
        <v>140714005.15000004</v>
      </c>
      <c r="U14" s="115">
        <f>+U15</f>
        <v>-7</v>
      </c>
      <c r="V14" s="198">
        <f>+E14/S14</f>
        <v>0.955401435960051</v>
      </c>
      <c r="W14" s="198">
        <f>+K14/S14</f>
        <v>4.4598564039949093E-2</v>
      </c>
      <c r="X14" s="198">
        <f>ROUND(V14*I14/100+W14*M14/100,2)</f>
        <v>-0.06</v>
      </c>
    </row>
    <row r="15" spans="1:24" x14ac:dyDescent="0.2">
      <c r="A15" s="157">
        <v>312</v>
      </c>
      <c r="B15" s="159"/>
      <c r="C15" s="158" t="s">
        <v>751</v>
      </c>
      <c r="E15" s="160">
        <v>1727474996.8599994</v>
      </c>
      <c r="G15" s="118">
        <f>+E15*I15/100</f>
        <v>-86373749.84299998</v>
      </c>
      <c r="H15" s="115"/>
      <c r="I15" s="115">
        <v>-5</v>
      </c>
      <c r="J15" s="161"/>
      <c r="K15" s="160">
        <v>211577402.67999986</v>
      </c>
      <c r="M15" s="115">
        <v>-30</v>
      </c>
      <c r="N15" s="115"/>
      <c r="O15" s="162">
        <f>K15*M15/100</f>
        <v>-63473220.80399996</v>
      </c>
      <c r="Q15" s="163">
        <f>G15+O15</f>
        <v>-149846970.64699996</v>
      </c>
      <c r="S15" s="121">
        <f>+E15+K15</f>
        <v>1939052399.5399992</v>
      </c>
      <c r="U15" s="115">
        <f>+U16</f>
        <v>-7</v>
      </c>
      <c r="V15" s="198">
        <f t="shared" ref="V15:V19" si="0">+E15/S15</f>
        <v>0.89088618609265424</v>
      </c>
      <c r="W15" s="198">
        <f t="shared" ref="W15:W19" si="1">+K15/S15</f>
        <v>0.10911381390734583</v>
      </c>
      <c r="X15" s="198">
        <f t="shared" ref="X15:X18" si="2">ROUND(V15*I15/100+W15*M15/100,2)</f>
        <v>-0.08</v>
      </c>
    </row>
    <row r="16" spans="1:24" x14ac:dyDescent="0.2">
      <c r="A16" s="157">
        <v>314</v>
      </c>
      <c r="B16" s="159"/>
      <c r="C16" s="158" t="s">
        <v>752</v>
      </c>
      <c r="E16" s="160">
        <v>139736293.87999994</v>
      </c>
      <c r="G16" s="118">
        <f>+E16*I16/100</f>
        <v>-6986814.6939999964</v>
      </c>
      <c r="H16" s="115"/>
      <c r="I16" s="115">
        <v>-5</v>
      </c>
      <c r="J16" s="161"/>
      <c r="K16" s="160">
        <v>17137727.320000015</v>
      </c>
      <c r="M16" s="115">
        <v>-15</v>
      </c>
      <c r="N16" s="115"/>
      <c r="O16" s="162">
        <f>K16*M16/100</f>
        <v>-2570659.0980000021</v>
      </c>
      <c r="Q16" s="163">
        <f>G16+O16</f>
        <v>-9557473.7919999994</v>
      </c>
      <c r="S16" s="121">
        <f>+E16+K16</f>
        <v>156874021.19999996</v>
      </c>
      <c r="U16" s="115">
        <f>+U17</f>
        <v>-7</v>
      </c>
      <c r="V16" s="198">
        <f t="shared" si="0"/>
        <v>0.8907548414396097</v>
      </c>
      <c r="W16" s="198">
        <f t="shared" si="1"/>
        <v>0.10924515856039024</v>
      </c>
      <c r="X16" s="198">
        <f t="shared" si="2"/>
        <v>-0.06</v>
      </c>
    </row>
    <row r="17" spans="1:24" x14ac:dyDescent="0.2">
      <c r="A17" s="157">
        <v>315</v>
      </c>
      <c r="B17" s="159"/>
      <c r="C17" s="158" t="s">
        <v>679</v>
      </c>
      <c r="E17" s="160">
        <v>99553672.210000008</v>
      </c>
      <c r="G17" s="118">
        <f>+E17*I17/100</f>
        <v>-4977683.6105000004</v>
      </c>
      <c r="H17" s="115"/>
      <c r="I17" s="115">
        <v>-5</v>
      </c>
      <c r="J17" s="161"/>
      <c r="K17" s="160">
        <v>7221846.5900000026</v>
      </c>
      <c r="M17" s="115">
        <v>-25</v>
      </c>
      <c r="N17" s="115"/>
      <c r="O17" s="162">
        <f>K17*M17/100</f>
        <v>-1805461.6475000007</v>
      </c>
      <c r="Q17" s="164">
        <f>G17+O17</f>
        <v>-6783145.2580000013</v>
      </c>
      <c r="S17" s="121">
        <f>+E17+K17</f>
        <v>106775518.80000001</v>
      </c>
      <c r="U17" s="115">
        <f>+U18</f>
        <v>-7</v>
      </c>
      <c r="V17" s="198">
        <f t="shared" si="0"/>
        <v>0.93236420978176504</v>
      </c>
      <c r="W17" s="198">
        <f t="shared" si="1"/>
        <v>6.7635790218234945E-2</v>
      </c>
      <c r="X17" s="198">
        <f t="shared" si="2"/>
        <v>-0.06</v>
      </c>
    </row>
    <row r="18" spans="1:24" x14ac:dyDescent="0.2">
      <c r="A18" s="157">
        <v>316</v>
      </c>
      <c r="B18" s="159"/>
      <c r="C18" s="158" t="s">
        <v>680</v>
      </c>
      <c r="E18" s="165">
        <v>10617178.610000001</v>
      </c>
      <c r="G18" s="123">
        <f>+E18*I18/100</f>
        <v>-530858.93050000002</v>
      </c>
      <c r="H18" s="115"/>
      <c r="I18" s="115">
        <v>-5</v>
      </c>
      <c r="J18" s="161"/>
      <c r="K18" s="165">
        <v>2942087.0400000014</v>
      </c>
      <c r="M18" s="115">
        <v>-5</v>
      </c>
      <c r="N18" s="115"/>
      <c r="O18" s="166">
        <f>K18*M18/100</f>
        <v>-147104.35200000007</v>
      </c>
      <c r="Q18" s="167">
        <f>G18+O18</f>
        <v>-677963.28250000009</v>
      </c>
      <c r="S18" s="126">
        <f>+E18+K18</f>
        <v>13559265.650000002</v>
      </c>
      <c r="U18" s="115">
        <f>+U19</f>
        <v>-7</v>
      </c>
      <c r="V18" s="198">
        <f t="shared" si="0"/>
        <v>0.78302017853009609</v>
      </c>
      <c r="W18" s="198">
        <f t="shared" si="1"/>
        <v>0.21697982146990394</v>
      </c>
      <c r="X18" s="198">
        <f t="shared" si="2"/>
        <v>-0.05</v>
      </c>
    </row>
    <row r="19" spans="1:24" x14ac:dyDescent="0.2">
      <c r="A19" s="157"/>
      <c r="B19" s="168" t="s">
        <v>828</v>
      </c>
      <c r="E19" s="169">
        <f>+SUBTOTAL(9,E14:E18)</f>
        <v>2111820504.1399994</v>
      </c>
      <c r="F19" s="129"/>
      <c r="G19" s="169">
        <f>+SUBTOTAL(9,G14:G18)</f>
        <v>-105591025.20699999</v>
      </c>
      <c r="H19" s="169"/>
      <c r="I19" s="131"/>
      <c r="J19" s="170"/>
      <c r="K19" s="169">
        <f>+SUBTOTAL(9,K14:K18)</f>
        <v>245154706.19999987</v>
      </c>
      <c r="L19" s="129"/>
      <c r="M19" s="199"/>
      <c r="N19" s="129"/>
      <c r="O19" s="169">
        <f>+SUBTOTAL(9,O14:O18)</f>
        <v>-69879138.672499955</v>
      </c>
      <c r="P19" s="129"/>
      <c r="Q19" s="171">
        <f>+SUBTOTAL(9,Q14:Q18)</f>
        <v>-175470163.87949994</v>
      </c>
      <c r="R19" s="129"/>
      <c r="S19" s="169">
        <f>+SUBTOTAL(9,S14:S18)</f>
        <v>2356975210.3399997</v>
      </c>
      <c r="T19" s="129"/>
      <c r="U19" s="131">
        <f>ROUND(Q19/S19*100,0)</f>
        <v>-7</v>
      </c>
      <c r="V19" s="198">
        <f t="shared" si="0"/>
        <v>0.89598757546345342</v>
      </c>
      <c r="W19" s="198">
        <f t="shared" si="1"/>
        <v>0.10401242453654644</v>
      </c>
      <c r="X19" s="200"/>
    </row>
    <row r="20" spans="1:24" x14ac:dyDescent="0.2">
      <c r="A20" s="157"/>
      <c r="B20" s="168"/>
      <c r="E20" s="172"/>
      <c r="G20" s="172"/>
      <c r="H20" s="172"/>
      <c r="I20" s="115"/>
      <c r="J20" s="121"/>
      <c r="K20" s="172"/>
      <c r="O20" s="172"/>
      <c r="Q20" s="163"/>
      <c r="S20" s="172"/>
    </row>
    <row r="21" spans="1:24" x14ac:dyDescent="0.2">
      <c r="A21" s="157"/>
      <c r="B21" s="112" t="s">
        <v>829</v>
      </c>
      <c r="C21" s="158"/>
      <c r="E21" s="114"/>
      <c r="G21" s="115"/>
      <c r="H21" s="115"/>
      <c r="I21" s="115"/>
      <c r="K21" s="114"/>
      <c r="M21" s="115"/>
      <c r="N21" s="115"/>
      <c r="O21" s="115"/>
    </row>
    <row r="22" spans="1:24" x14ac:dyDescent="0.2">
      <c r="A22" s="157">
        <v>311</v>
      </c>
      <c r="B22" s="159"/>
      <c r="C22" s="158" t="s">
        <v>678</v>
      </c>
      <c r="E22" s="160">
        <v>117309953.69000001</v>
      </c>
      <c r="G22" s="118">
        <f>+E22*I22/100</f>
        <v>-5865497.6845000004</v>
      </c>
      <c r="H22" s="115"/>
      <c r="I22" s="115">
        <v>-5</v>
      </c>
      <c r="J22" s="161"/>
      <c r="K22" s="160">
        <v>10365507.869999994</v>
      </c>
      <c r="M22" s="115">
        <v>-30</v>
      </c>
      <c r="N22" s="115"/>
      <c r="O22" s="162">
        <f>K22*M22/100</f>
        <v>-3109652.3609999977</v>
      </c>
      <c r="Q22" s="163">
        <f>G22+O22</f>
        <v>-8975150.0454999991</v>
      </c>
      <c r="S22" s="121">
        <f>+E22+K22</f>
        <v>127675461.56</v>
      </c>
      <c r="U22" s="115">
        <f>+U23</f>
        <v>-11</v>
      </c>
      <c r="V22" s="198">
        <f t="shared" ref="V22:V27" si="3">+E22/S22</f>
        <v>0.9188136252389516</v>
      </c>
      <c r="W22" s="198">
        <f t="shared" ref="W22:W27" si="4">+K22/S22</f>
        <v>8.1186374761048438E-2</v>
      </c>
      <c r="X22" s="198">
        <f t="shared" ref="X22:X26" si="5">ROUND(V22*I22/100+W22*M22/100,2)</f>
        <v>-7.0000000000000007E-2</v>
      </c>
    </row>
    <row r="23" spans="1:24" x14ac:dyDescent="0.2">
      <c r="A23" s="157">
        <v>312</v>
      </c>
      <c r="B23" s="159"/>
      <c r="C23" s="158" t="s">
        <v>751</v>
      </c>
      <c r="E23" s="160">
        <v>488292272.73000002</v>
      </c>
      <c r="G23" s="118">
        <f>+E23*I23/100</f>
        <v>-24414613.636500001</v>
      </c>
      <c r="H23" s="115"/>
      <c r="I23" s="115">
        <v>-5</v>
      </c>
      <c r="J23" s="161"/>
      <c r="K23" s="160">
        <v>207442407.41999993</v>
      </c>
      <c r="M23" s="115">
        <v>-30</v>
      </c>
      <c r="N23" s="115"/>
      <c r="O23" s="162">
        <f>K23*M23/100</f>
        <v>-62232722.225999974</v>
      </c>
      <c r="Q23" s="163">
        <f>G23+O23</f>
        <v>-86647335.862499982</v>
      </c>
      <c r="S23" s="121">
        <f>+E23+K23</f>
        <v>695734680.14999998</v>
      </c>
      <c r="U23" s="115">
        <f>+U24</f>
        <v>-11</v>
      </c>
      <c r="V23" s="198">
        <f t="shared" si="3"/>
        <v>0.70183690228683804</v>
      </c>
      <c r="W23" s="198">
        <f t="shared" si="4"/>
        <v>0.29816309771316196</v>
      </c>
      <c r="X23" s="198">
        <f t="shared" si="5"/>
        <v>-0.12</v>
      </c>
    </row>
    <row r="24" spans="1:24" x14ac:dyDescent="0.2">
      <c r="A24" s="157">
        <v>314</v>
      </c>
      <c r="B24" s="159"/>
      <c r="C24" s="158" t="s">
        <v>752</v>
      </c>
      <c r="E24" s="160">
        <v>60072580.660000004</v>
      </c>
      <c r="G24" s="118">
        <f>+E24*I24/100</f>
        <v>-3003629.0330000003</v>
      </c>
      <c r="H24" s="115"/>
      <c r="I24" s="115">
        <v>-5</v>
      </c>
      <c r="J24" s="161"/>
      <c r="K24" s="160">
        <v>21736020.649999991</v>
      </c>
      <c r="M24" s="115">
        <v>-15</v>
      </c>
      <c r="N24" s="115"/>
      <c r="O24" s="162">
        <f>K24*M24/100</f>
        <v>-3260403.0974999988</v>
      </c>
      <c r="Q24" s="163">
        <f>G24+O24</f>
        <v>-6264032.130499999</v>
      </c>
      <c r="S24" s="121">
        <f>+E24+K24</f>
        <v>81808601.310000002</v>
      </c>
      <c r="U24" s="115">
        <f>+U25</f>
        <v>-11</v>
      </c>
      <c r="V24" s="198">
        <f t="shared" si="3"/>
        <v>0.73430641397186358</v>
      </c>
      <c r="W24" s="198">
        <f t="shared" si="4"/>
        <v>0.26569358602813631</v>
      </c>
      <c r="X24" s="198">
        <f t="shared" si="5"/>
        <v>-0.08</v>
      </c>
    </row>
    <row r="25" spans="1:24" x14ac:dyDescent="0.2">
      <c r="A25" s="157">
        <v>315</v>
      </c>
      <c r="B25" s="159"/>
      <c r="C25" s="158" t="s">
        <v>679</v>
      </c>
      <c r="E25" s="160">
        <v>68069370.570000008</v>
      </c>
      <c r="G25" s="118">
        <f>+E25*I25/100</f>
        <v>-3403468.5285</v>
      </c>
      <c r="H25" s="115"/>
      <c r="I25" s="115">
        <v>-5</v>
      </c>
      <c r="J25" s="161"/>
      <c r="K25" s="160">
        <v>11266224.970000008</v>
      </c>
      <c r="M25" s="115">
        <v>-25</v>
      </c>
      <c r="N25" s="115"/>
      <c r="O25" s="162">
        <f>K25*M25/100</f>
        <v>-2816556.2425000016</v>
      </c>
      <c r="Q25" s="163">
        <f>G25+O25</f>
        <v>-6220024.7710000016</v>
      </c>
      <c r="S25" s="121">
        <f>+E25+K25</f>
        <v>79335595.540000021</v>
      </c>
      <c r="U25" s="115">
        <f>+U26</f>
        <v>-11</v>
      </c>
      <c r="V25" s="198">
        <f t="shared" si="3"/>
        <v>0.85799281024720209</v>
      </c>
      <c r="W25" s="198">
        <f t="shared" si="4"/>
        <v>0.14200718975279789</v>
      </c>
      <c r="X25" s="198">
        <f t="shared" si="5"/>
        <v>-0.08</v>
      </c>
    </row>
    <row r="26" spans="1:24" x14ac:dyDescent="0.2">
      <c r="A26" s="157">
        <v>316</v>
      </c>
      <c r="B26" s="159"/>
      <c r="C26" s="158" t="s">
        <v>680</v>
      </c>
      <c r="E26" s="165">
        <v>2594057.9</v>
      </c>
      <c r="G26" s="123">
        <f>+E26*I26/100</f>
        <v>-129702.895</v>
      </c>
      <c r="H26" s="115"/>
      <c r="I26" s="115">
        <v>-5</v>
      </c>
      <c r="J26" s="161"/>
      <c r="K26" s="165">
        <v>4689949.5099999961</v>
      </c>
      <c r="M26" s="115">
        <v>-5</v>
      </c>
      <c r="N26" s="115"/>
      <c r="O26" s="166">
        <f>K26*M26/100</f>
        <v>-234497.47549999983</v>
      </c>
      <c r="Q26" s="167">
        <f>G26+O26</f>
        <v>-364200.37049999984</v>
      </c>
      <c r="S26" s="126">
        <f>+E26+K26</f>
        <v>7284007.4099999964</v>
      </c>
      <c r="U26" s="115">
        <f>+U27</f>
        <v>-11</v>
      </c>
      <c r="V26" s="198">
        <f t="shared" si="3"/>
        <v>0.35613059597367996</v>
      </c>
      <c r="W26" s="198">
        <f t="shared" si="4"/>
        <v>0.64386940402631998</v>
      </c>
      <c r="X26" s="198">
        <f t="shared" si="5"/>
        <v>-0.05</v>
      </c>
    </row>
    <row r="27" spans="1:24" x14ac:dyDescent="0.2">
      <c r="A27" s="157"/>
      <c r="B27" s="168" t="s">
        <v>830</v>
      </c>
      <c r="E27" s="173">
        <f>+SUBTOTAL(9,E22:E26)</f>
        <v>736338235.55000007</v>
      </c>
      <c r="F27" s="129"/>
      <c r="G27" s="173">
        <f>+SUBTOTAL(9,G22:G26)</f>
        <v>-36816911.777500004</v>
      </c>
      <c r="H27" s="169"/>
      <c r="I27" s="131"/>
      <c r="J27" s="170"/>
      <c r="K27" s="173">
        <f>+SUBTOTAL(9,K22:K26)</f>
        <v>255500110.41999993</v>
      </c>
      <c r="L27" s="129"/>
      <c r="M27" s="129"/>
      <c r="N27" s="129"/>
      <c r="O27" s="173">
        <f>+SUBTOTAL(9,O22:O26)</f>
        <v>-71653831.402499974</v>
      </c>
      <c r="P27" s="129"/>
      <c r="Q27" s="174">
        <f>+SUBTOTAL(9,Q22:Q26)</f>
        <v>-108470743.17999998</v>
      </c>
      <c r="R27" s="129"/>
      <c r="S27" s="173">
        <f>+SUBTOTAL(9,S22:S26)</f>
        <v>991838345.96999991</v>
      </c>
      <c r="T27" s="129"/>
      <c r="U27" s="131">
        <f>ROUND(Q27/S27*100,0)</f>
        <v>-11</v>
      </c>
      <c r="V27" s="198">
        <f t="shared" si="3"/>
        <v>0.7423974264978378</v>
      </c>
      <c r="W27" s="198">
        <f t="shared" si="4"/>
        <v>0.25760257350216226</v>
      </c>
      <c r="X27" s="200"/>
    </row>
    <row r="28" spans="1:24" ht="15" x14ac:dyDescent="0.25">
      <c r="A28" s="133"/>
      <c r="B28" s="133"/>
      <c r="C28" s="133"/>
      <c r="D28" s="133"/>
      <c r="E28" s="133"/>
      <c r="F28" s="133"/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</row>
    <row r="29" spans="1:24" x14ac:dyDescent="0.2">
      <c r="A29" s="175" t="s">
        <v>760</v>
      </c>
      <c r="E29" s="176">
        <f>+SUBTOTAL(9,E13:E28)</f>
        <v>2848158739.6899996</v>
      </c>
      <c r="G29" s="176">
        <f>+SUBTOTAL(9,G13:G28)</f>
        <v>-142407936.98449999</v>
      </c>
      <c r="K29" s="176">
        <f>+SUBTOTAL(9,K13:K28)</f>
        <v>500654816.61999977</v>
      </c>
      <c r="O29" s="176">
        <f>+SUBTOTAL(9,O13:O28)</f>
        <v>-141532970.07499993</v>
      </c>
      <c r="Q29" s="176">
        <f>+SUBTOTAL(9,Q13:Q28)</f>
        <v>-283940907.05949998</v>
      </c>
      <c r="S29" s="176">
        <f>+SUBTOTAL(9,S13:S28)</f>
        <v>3348813556.3099995</v>
      </c>
      <c r="U29" s="131"/>
    </row>
    <row r="30" spans="1:24" x14ac:dyDescent="0.2">
      <c r="A30" s="175"/>
      <c r="E30" s="176"/>
      <c r="G30" s="176"/>
      <c r="K30" s="176"/>
      <c r="O30" s="176"/>
      <c r="Q30" s="176"/>
      <c r="S30" s="176"/>
    </row>
    <row r="31" spans="1:24" x14ac:dyDescent="0.2">
      <c r="A31" s="175" t="s">
        <v>681</v>
      </c>
    </row>
    <row r="32" spans="1:24" x14ac:dyDescent="0.2">
      <c r="A32" s="157"/>
    </row>
    <row r="33" spans="1:24" x14ac:dyDescent="0.2">
      <c r="A33" s="157"/>
      <c r="B33" s="112" t="s">
        <v>761</v>
      </c>
      <c r="C33" s="158"/>
      <c r="E33" s="114"/>
      <c r="G33" s="115"/>
      <c r="H33" s="115"/>
      <c r="I33" s="115"/>
      <c r="K33" s="114"/>
      <c r="M33" s="115"/>
      <c r="N33" s="115"/>
      <c r="O33" s="115"/>
    </row>
    <row r="34" spans="1:24" x14ac:dyDescent="0.2">
      <c r="A34" s="157">
        <v>341</v>
      </c>
      <c r="B34" s="159"/>
      <c r="C34" s="158" t="s">
        <v>678</v>
      </c>
      <c r="E34" s="160">
        <v>1375176.81</v>
      </c>
      <c r="G34" s="118">
        <f t="shared" ref="G34:G39" si="6">+E34*I34/100</f>
        <v>-82510.608600000007</v>
      </c>
      <c r="H34" s="115"/>
      <c r="I34" s="115">
        <v>-6</v>
      </c>
      <c r="J34" s="161"/>
      <c r="K34" s="160">
        <v>63998.600000000042</v>
      </c>
      <c r="M34" s="115">
        <v>-10</v>
      </c>
      <c r="N34" s="115"/>
      <c r="O34" s="162">
        <f t="shared" ref="O34:O39" si="7">K34*M34/100</f>
        <v>-6399.8600000000042</v>
      </c>
      <c r="Q34" s="163">
        <f t="shared" ref="Q34:Q39" si="8">G34+O34</f>
        <v>-88910.468600000007</v>
      </c>
      <c r="S34" s="121">
        <f t="shared" ref="S34:S39" si="9">+E34+K34</f>
        <v>1439175.4100000001</v>
      </c>
      <c r="U34" s="115">
        <f t="shared" ref="U34:U39" si="10">+U35</f>
        <v>-7</v>
      </c>
      <c r="V34" s="198">
        <f t="shared" ref="V34:V40" si="11">+E34/S34</f>
        <v>0.95553106344417038</v>
      </c>
      <c r="W34" s="198">
        <f t="shared" ref="W34:W40" si="12">+K34/S34</f>
        <v>4.4468936555829591E-2</v>
      </c>
      <c r="X34" s="198">
        <f t="shared" ref="X34:X39" si="13">ROUND(V34*I34/100+W34*M34/100,2)</f>
        <v>-0.06</v>
      </c>
    </row>
    <row r="35" spans="1:24" x14ac:dyDescent="0.2">
      <c r="A35" s="157">
        <v>342</v>
      </c>
      <c r="B35" s="159"/>
      <c r="C35" s="158" t="s">
        <v>702</v>
      </c>
      <c r="E35" s="160">
        <v>1870603.5100000002</v>
      </c>
      <c r="G35" s="118">
        <f t="shared" si="6"/>
        <v>-112236.21060000002</v>
      </c>
      <c r="H35" s="115"/>
      <c r="I35" s="115">
        <v>-6</v>
      </c>
      <c r="J35" s="161"/>
      <c r="K35" s="160">
        <v>225852.69000000009</v>
      </c>
      <c r="M35" s="115">
        <v>-10</v>
      </c>
      <c r="N35" s="115"/>
      <c r="O35" s="162">
        <f t="shared" si="7"/>
        <v>-22585.269000000008</v>
      </c>
      <c r="Q35" s="163">
        <f t="shared" si="8"/>
        <v>-134821.47960000002</v>
      </c>
      <c r="S35" s="121">
        <f t="shared" si="9"/>
        <v>2096456.2000000004</v>
      </c>
      <c r="U35" s="115">
        <f t="shared" si="10"/>
        <v>-7</v>
      </c>
      <c r="V35" s="198">
        <f t="shared" si="11"/>
        <v>0.892269301881909</v>
      </c>
      <c r="W35" s="198">
        <f t="shared" si="12"/>
        <v>0.10773069811809093</v>
      </c>
      <c r="X35" s="198">
        <f t="shared" si="13"/>
        <v>-0.06</v>
      </c>
    </row>
    <row r="36" spans="1:24" x14ac:dyDescent="0.2">
      <c r="A36" s="157">
        <v>343</v>
      </c>
      <c r="B36" s="159"/>
      <c r="C36" s="158" t="s">
        <v>708</v>
      </c>
      <c r="E36" s="160">
        <v>37668142.50999999</v>
      </c>
      <c r="G36" s="118">
        <f t="shared" si="6"/>
        <v>-2260088.5505999993</v>
      </c>
      <c r="H36" s="115"/>
      <c r="I36" s="115">
        <v>-6</v>
      </c>
      <c r="J36" s="161"/>
      <c r="K36" s="160">
        <v>23538316.529999986</v>
      </c>
      <c r="M36" s="115">
        <v>-10</v>
      </c>
      <c r="N36" s="115"/>
      <c r="O36" s="162">
        <f t="shared" si="7"/>
        <v>-2353831.6529999985</v>
      </c>
      <c r="Q36" s="163">
        <f t="shared" si="8"/>
        <v>-4613920.2035999978</v>
      </c>
      <c r="S36" s="121">
        <f t="shared" si="9"/>
        <v>61206459.039999977</v>
      </c>
      <c r="U36" s="115">
        <f t="shared" si="10"/>
        <v>-7</v>
      </c>
      <c r="V36" s="198">
        <f t="shared" si="11"/>
        <v>0.61542757252764613</v>
      </c>
      <c r="W36" s="198">
        <f t="shared" si="12"/>
        <v>0.38457242747235382</v>
      </c>
      <c r="X36" s="198">
        <f t="shared" si="13"/>
        <v>-0.08</v>
      </c>
    </row>
    <row r="37" spans="1:24" x14ac:dyDescent="0.2">
      <c r="A37" s="157">
        <v>344</v>
      </c>
      <c r="B37" s="159"/>
      <c r="C37" s="158" t="s">
        <v>762</v>
      </c>
      <c r="E37" s="160">
        <v>7808604</v>
      </c>
      <c r="G37" s="118">
        <f t="shared" si="6"/>
        <v>-468516.24</v>
      </c>
      <c r="H37" s="115"/>
      <c r="I37" s="115">
        <v>-6</v>
      </c>
      <c r="J37" s="161"/>
      <c r="K37" s="160">
        <v>597806.64999999991</v>
      </c>
      <c r="M37" s="115">
        <v>-10</v>
      </c>
      <c r="N37" s="115"/>
      <c r="O37" s="162">
        <f t="shared" si="7"/>
        <v>-59780.664999999994</v>
      </c>
      <c r="Q37" s="163">
        <f t="shared" si="8"/>
        <v>-528296.90500000003</v>
      </c>
      <c r="S37" s="121">
        <f t="shared" si="9"/>
        <v>8406410.6500000004</v>
      </c>
      <c r="U37" s="115">
        <f t="shared" si="10"/>
        <v>-7</v>
      </c>
      <c r="V37" s="198">
        <f t="shared" si="11"/>
        <v>0.92888681330360656</v>
      </c>
      <c r="W37" s="198">
        <f t="shared" si="12"/>
        <v>7.111318669639341E-2</v>
      </c>
      <c r="X37" s="198">
        <f t="shared" si="13"/>
        <v>-0.06</v>
      </c>
    </row>
    <row r="38" spans="1:24" x14ac:dyDescent="0.2">
      <c r="A38" s="157">
        <v>345</v>
      </c>
      <c r="B38" s="159"/>
      <c r="C38" s="158" t="s">
        <v>679</v>
      </c>
      <c r="E38" s="160">
        <v>3822600.6300000008</v>
      </c>
      <c r="G38" s="118">
        <f t="shared" si="6"/>
        <v>-229356.03780000005</v>
      </c>
      <c r="H38" s="115"/>
      <c r="I38" s="115">
        <v>-6</v>
      </c>
      <c r="J38" s="161"/>
      <c r="K38" s="160">
        <v>952787.17000000016</v>
      </c>
      <c r="M38" s="115">
        <v>-5</v>
      </c>
      <c r="N38" s="115"/>
      <c r="O38" s="162">
        <f t="shared" si="7"/>
        <v>-47639.358500000002</v>
      </c>
      <c r="Q38" s="163">
        <f t="shared" si="8"/>
        <v>-276995.39630000002</v>
      </c>
      <c r="S38" s="121">
        <f t="shared" si="9"/>
        <v>4775387.8000000007</v>
      </c>
      <c r="U38" s="115">
        <f t="shared" si="10"/>
        <v>-7</v>
      </c>
      <c r="V38" s="198">
        <f t="shared" si="11"/>
        <v>0.80047962387473537</v>
      </c>
      <c r="W38" s="198">
        <f t="shared" si="12"/>
        <v>0.19952037612526463</v>
      </c>
      <c r="X38" s="198">
        <f t="shared" si="13"/>
        <v>-0.06</v>
      </c>
    </row>
    <row r="39" spans="1:24" x14ac:dyDescent="0.2">
      <c r="A39" s="157">
        <v>346</v>
      </c>
      <c r="B39" s="159"/>
      <c r="C39" s="158" t="s">
        <v>680</v>
      </c>
      <c r="E39" s="165">
        <v>2224512.2299999995</v>
      </c>
      <c r="G39" s="123">
        <f t="shared" si="6"/>
        <v>-133470.73379999996</v>
      </c>
      <c r="H39" s="115"/>
      <c r="I39" s="115">
        <v>-6</v>
      </c>
      <c r="J39" s="161"/>
      <c r="K39" s="165">
        <v>230541.2699999999</v>
      </c>
      <c r="M39" s="115">
        <v>-5</v>
      </c>
      <c r="N39" s="115"/>
      <c r="O39" s="166">
        <f t="shared" si="7"/>
        <v>-11527.063499999997</v>
      </c>
      <c r="Q39" s="167">
        <f t="shared" si="8"/>
        <v>-144997.79729999995</v>
      </c>
      <c r="S39" s="126">
        <f t="shared" si="9"/>
        <v>2455053.4999999995</v>
      </c>
      <c r="U39" s="115">
        <f t="shared" si="10"/>
        <v>-7</v>
      </c>
      <c r="V39" s="198">
        <f t="shared" si="11"/>
        <v>0.90609521544031524</v>
      </c>
      <c r="W39" s="198">
        <f t="shared" si="12"/>
        <v>9.390478455968472E-2</v>
      </c>
      <c r="X39" s="198">
        <f t="shared" si="13"/>
        <v>-0.06</v>
      </c>
    </row>
    <row r="40" spans="1:24" x14ac:dyDescent="0.2">
      <c r="A40" s="157"/>
      <c r="B40" s="168" t="s">
        <v>763</v>
      </c>
      <c r="E40" s="169">
        <f>+SUBTOTAL(9,E34:E39)</f>
        <v>54769639.68999999</v>
      </c>
      <c r="F40" s="129"/>
      <c r="G40" s="169">
        <f>+SUBTOTAL(9,G34:G39)</f>
        <v>-3286178.3813999998</v>
      </c>
      <c r="H40" s="169"/>
      <c r="I40" s="131"/>
      <c r="J40" s="170"/>
      <c r="K40" s="169">
        <f>+SUBTOTAL(9,K34:K39)</f>
        <v>25609302.909999985</v>
      </c>
      <c r="L40" s="129"/>
      <c r="M40" s="129"/>
      <c r="N40" s="129"/>
      <c r="O40" s="169">
        <f>+SUBTOTAL(9,O34:O39)</f>
        <v>-2501763.868999999</v>
      </c>
      <c r="P40" s="129"/>
      <c r="Q40" s="171">
        <f>+SUBTOTAL(9,Q34:Q39)</f>
        <v>-5787942.2503999984</v>
      </c>
      <c r="R40" s="129"/>
      <c r="S40" s="169">
        <f>+SUBTOTAL(9,S34:S39)</f>
        <v>80378942.599999979</v>
      </c>
      <c r="T40" s="129"/>
      <c r="U40" s="131">
        <f>ROUND(Q40/S40*100,0)</f>
        <v>-7</v>
      </c>
      <c r="V40" s="198">
        <f t="shared" si="11"/>
        <v>0.68139288622590066</v>
      </c>
      <c r="W40" s="198">
        <f t="shared" si="12"/>
        <v>0.31860711377409923</v>
      </c>
    </row>
    <row r="41" spans="1:24" x14ac:dyDescent="0.2">
      <c r="A41" s="177"/>
      <c r="B41" s="178"/>
      <c r="C41" s="179"/>
      <c r="E41" s="180"/>
      <c r="G41" s="118"/>
      <c r="H41" s="115"/>
      <c r="I41" s="115"/>
      <c r="J41" s="161"/>
      <c r="K41" s="180"/>
      <c r="M41" s="115"/>
      <c r="N41" s="115"/>
      <c r="O41" s="181"/>
      <c r="Q41" s="182"/>
      <c r="S41" s="121"/>
      <c r="U41" s="115"/>
    </row>
    <row r="42" spans="1:24" x14ac:dyDescent="0.2">
      <c r="A42" s="157"/>
      <c r="B42" s="112" t="s">
        <v>831</v>
      </c>
      <c r="C42" s="158"/>
      <c r="E42" s="114"/>
      <c r="G42" s="115"/>
      <c r="H42" s="115"/>
      <c r="I42" s="115"/>
      <c r="K42" s="114"/>
      <c r="M42" s="115"/>
      <c r="N42" s="115"/>
      <c r="O42" s="115"/>
    </row>
    <row r="43" spans="1:24" x14ac:dyDescent="0.2">
      <c r="A43" s="157">
        <v>341</v>
      </c>
      <c r="B43" s="159"/>
      <c r="C43" s="158" t="s">
        <v>678</v>
      </c>
      <c r="E43" s="160">
        <v>13234845.879999999</v>
      </c>
      <c r="G43" s="118">
        <f t="shared" ref="G43:G48" si="14">+E43*I43/100</f>
        <v>-1455833.0467999997</v>
      </c>
      <c r="H43" s="115"/>
      <c r="I43" s="115">
        <v>-11</v>
      </c>
      <c r="J43" s="161"/>
      <c r="K43" s="160">
        <v>4474605.009999997</v>
      </c>
      <c r="M43" s="115">
        <v>-10</v>
      </c>
      <c r="N43" s="115"/>
      <c r="O43" s="162">
        <f t="shared" ref="O43:O48" si="15">K43*M43/100</f>
        <v>-447460.5009999997</v>
      </c>
      <c r="Q43" s="163">
        <f t="shared" ref="Q43:Q48" si="16">G43+O43</f>
        <v>-1903293.5477999994</v>
      </c>
      <c r="S43" s="121">
        <f t="shared" ref="S43:S48" si="17">+E43+K43</f>
        <v>17709450.889999997</v>
      </c>
      <c r="U43" s="115">
        <f t="shared" ref="U43:U48" si="18">+U44</f>
        <v>-11</v>
      </c>
      <c r="V43" s="198">
        <f t="shared" ref="V43:V49" si="19">+E43/S43</f>
        <v>0.74733236858706475</v>
      </c>
      <c r="W43" s="198">
        <f t="shared" ref="W43:W49" si="20">+K43/S43</f>
        <v>0.25266763141293525</v>
      </c>
      <c r="X43" s="198">
        <f t="shared" ref="X43:X48" si="21">ROUND(V43*I43/100+W43*M43/100,2)</f>
        <v>-0.11</v>
      </c>
    </row>
    <row r="44" spans="1:24" x14ac:dyDescent="0.2">
      <c r="A44" s="157">
        <v>342</v>
      </c>
      <c r="B44" s="159"/>
      <c r="C44" s="158" t="s">
        <v>702</v>
      </c>
      <c r="E44" s="160">
        <v>6886995.0100000007</v>
      </c>
      <c r="G44" s="118">
        <f t="shared" si="14"/>
        <v>-757569.45110000018</v>
      </c>
      <c r="H44" s="115"/>
      <c r="I44" s="115">
        <v>-11</v>
      </c>
      <c r="J44" s="161"/>
      <c r="K44" s="160">
        <v>1554575.3499999996</v>
      </c>
      <c r="M44" s="115">
        <v>-10</v>
      </c>
      <c r="N44" s="115"/>
      <c r="O44" s="162">
        <f t="shared" si="15"/>
        <v>-155457.53499999997</v>
      </c>
      <c r="Q44" s="163">
        <f t="shared" si="16"/>
        <v>-913026.9861000001</v>
      </c>
      <c r="S44" s="121">
        <f t="shared" si="17"/>
        <v>8441570.3599999994</v>
      </c>
      <c r="U44" s="115">
        <f t="shared" si="18"/>
        <v>-11</v>
      </c>
      <c r="V44" s="198">
        <f t="shared" si="19"/>
        <v>0.81584287239181419</v>
      </c>
      <c r="W44" s="198">
        <f t="shared" si="20"/>
        <v>0.18415712760818589</v>
      </c>
      <c r="X44" s="198">
        <f t="shared" si="21"/>
        <v>-0.11</v>
      </c>
    </row>
    <row r="45" spans="1:24" x14ac:dyDescent="0.2">
      <c r="A45" s="157">
        <v>343</v>
      </c>
      <c r="B45" s="159"/>
      <c r="C45" s="158" t="s">
        <v>708</v>
      </c>
      <c r="E45" s="160">
        <v>33309235.450000007</v>
      </c>
      <c r="G45" s="118">
        <f t="shared" si="14"/>
        <v>-3664015.8995000003</v>
      </c>
      <c r="H45" s="115"/>
      <c r="I45" s="115">
        <v>-11</v>
      </c>
      <c r="J45" s="161"/>
      <c r="K45" s="160">
        <v>42555899.649999984</v>
      </c>
      <c r="M45" s="115">
        <v>-10</v>
      </c>
      <c r="N45" s="115"/>
      <c r="O45" s="162">
        <f t="shared" si="15"/>
        <v>-4255589.964999998</v>
      </c>
      <c r="Q45" s="163">
        <f t="shared" si="16"/>
        <v>-7919605.8644999983</v>
      </c>
      <c r="S45" s="121">
        <f t="shared" si="17"/>
        <v>75865135.099999994</v>
      </c>
      <c r="U45" s="115">
        <f t="shared" si="18"/>
        <v>-11</v>
      </c>
      <c r="V45" s="198">
        <f t="shared" si="19"/>
        <v>0.43905853994847771</v>
      </c>
      <c r="W45" s="198">
        <f t="shared" si="20"/>
        <v>0.56094146005152223</v>
      </c>
      <c r="X45" s="198">
        <f t="shared" si="21"/>
        <v>-0.1</v>
      </c>
    </row>
    <row r="46" spans="1:24" x14ac:dyDescent="0.2">
      <c r="A46" s="157">
        <v>344</v>
      </c>
      <c r="B46" s="159"/>
      <c r="C46" s="158" t="s">
        <v>762</v>
      </c>
      <c r="E46" s="160">
        <v>16092771.080000002</v>
      </c>
      <c r="G46" s="118">
        <f t="shared" si="14"/>
        <v>-1770204.8188000002</v>
      </c>
      <c r="H46" s="115"/>
      <c r="I46" s="115">
        <v>-11</v>
      </c>
      <c r="J46" s="161"/>
      <c r="K46" s="160">
        <v>1433988.6399999997</v>
      </c>
      <c r="M46" s="115">
        <v>-10</v>
      </c>
      <c r="N46" s="115"/>
      <c r="O46" s="162">
        <f t="shared" si="15"/>
        <v>-143398.86399999997</v>
      </c>
      <c r="Q46" s="163">
        <f t="shared" si="16"/>
        <v>-1913603.6828000003</v>
      </c>
      <c r="S46" s="121">
        <f t="shared" si="17"/>
        <v>17526759.720000003</v>
      </c>
      <c r="U46" s="115">
        <f t="shared" si="18"/>
        <v>-11</v>
      </c>
      <c r="V46" s="198">
        <f t="shared" si="19"/>
        <v>0.91818290072387665</v>
      </c>
      <c r="W46" s="198">
        <f t="shared" si="20"/>
        <v>8.1817099276123323E-2</v>
      </c>
      <c r="X46" s="198">
        <f t="shared" si="21"/>
        <v>-0.11</v>
      </c>
    </row>
    <row r="47" spans="1:24" x14ac:dyDescent="0.2">
      <c r="A47" s="157">
        <v>345</v>
      </c>
      <c r="B47" s="159"/>
      <c r="C47" s="158" t="s">
        <v>679</v>
      </c>
      <c r="E47" s="160">
        <v>5336678.2600000007</v>
      </c>
      <c r="G47" s="118">
        <f t="shared" si="14"/>
        <v>-587034.60860000004</v>
      </c>
      <c r="H47" s="115"/>
      <c r="I47" s="115">
        <v>-11</v>
      </c>
      <c r="J47" s="161"/>
      <c r="K47" s="160">
        <v>1520486.7899999996</v>
      </c>
      <c r="M47" s="115">
        <v>-5</v>
      </c>
      <c r="N47" s="115"/>
      <c r="O47" s="162">
        <f t="shared" si="15"/>
        <v>-76024.339499999973</v>
      </c>
      <c r="Q47" s="163">
        <f t="shared" si="16"/>
        <v>-663058.94810000004</v>
      </c>
      <c r="S47" s="121">
        <f t="shared" si="17"/>
        <v>6857165.0500000007</v>
      </c>
      <c r="U47" s="115">
        <f t="shared" si="18"/>
        <v>-11</v>
      </c>
      <c r="V47" s="198">
        <f t="shared" si="19"/>
        <v>0.77826306076736484</v>
      </c>
      <c r="W47" s="198">
        <f t="shared" si="20"/>
        <v>0.22173693923263513</v>
      </c>
      <c r="X47" s="198">
        <f t="shared" si="21"/>
        <v>-0.1</v>
      </c>
    </row>
    <row r="48" spans="1:24" x14ac:dyDescent="0.2">
      <c r="A48" s="157">
        <v>346</v>
      </c>
      <c r="B48" s="159"/>
      <c r="C48" s="158" t="s">
        <v>680</v>
      </c>
      <c r="E48" s="165">
        <v>871342.45</v>
      </c>
      <c r="G48" s="123">
        <f t="shared" si="14"/>
        <v>-95847.669499999989</v>
      </c>
      <c r="H48" s="115"/>
      <c r="I48" s="115">
        <v>-11</v>
      </c>
      <c r="J48" s="161"/>
      <c r="K48" s="165">
        <v>94157.88999999997</v>
      </c>
      <c r="M48" s="115">
        <v>-5</v>
      </c>
      <c r="N48" s="115"/>
      <c r="O48" s="166">
        <f t="shared" si="15"/>
        <v>-4707.8944999999985</v>
      </c>
      <c r="Q48" s="167">
        <f t="shared" si="16"/>
        <v>-100555.56399999998</v>
      </c>
      <c r="S48" s="126">
        <f t="shared" si="17"/>
        <v>965500.34</v>
      </c>
      <c r="U48" s="115">
        <f t="shared" si="18"/>
        <v>-11</v>
      </c>
      <c r="V48" s="198">
        <f t="shared" si="19"/>
        <v>0.90247762108504281</v>
      </c>
      <c r="W48" s="198">
        <f t="shared" si="20"/>
        <v>9.7522378914957158E-2</v>
      </c>
      <c r="X48" s="198">
        <f t="shared" si="21"/>
        <v>-0.1</v>
      </c>
    </row>
    <row r="49" spans="1:24" x14ac:dyDescent="0.2">
      <c r="A49" s="157"/>
      <c r="B49" s="168" t="s">
        <v>832</v>
      </c>
      <c r="E49" s="169">
        <f>+SUBTOTAL(9,E43:E48)</f>
        <v>75731868.13000001</v>
      </c>
      <c r="F49" s="129"/>
      <c r="G49" s="169">
        <f>+SUBTOTAL(9,G43:G48)</f>
        <v>-8330505.4943000004</v>
      </c>
      <c r="H49" s="169"/>
      <c r="I49" s="131"/>
      <c r="J49" s="170"/>
      <c r="K49" s="169">
        <f>+SUBTOTAL(9,K43:K48)</f>
        <v>51633713.329999983</v>
      </c>
      <c r="L49" s="129"/>
      <c r="M49" s="129"/>
      <c r="N49" s="129"/>
      <c r="O49" s="169">
        <f>+SUBTOTAL(9,O43:O48)</f>
        <v>-5082639.0989999976</v>
      </c>
      <c r="P49" s="129"/>
      <c r="Q49" s="171">
        <f>+SUBTOTAL(9,Q43:Q48)</f>
        <v>-13413144.593299998</v>
      </c>
      <c r="R49" s="129"/>
      <c r="S49" s="169">
        <f>+SUBTOTAL(9,S43:S48)</f>
        <v>127365581.45999999</v>
      </c>
      <c r="T49" s="129"/>
      <c r="U49" s="131">
        <f>ROUND(Q49/S49*100,0)</f>
        <v>-11</v>
      </c>
      <c r="V49" s="198">
        <f t="shared" si="19"/>
        <v>0.59460230355705723</v>
      </c>
      <c r="W49" s="198">
        <f t="shared" si="20"/>
        <v>0.40539769644294282</v>
      </c>
    </row>
    <row r="50" spans="1:24" x14ac:dyDescent="0.2">
      <c r="A50" s="177"/>
      <c r="B50" s="178"/>
      <c r="C50" s="179"/>
      <c r="E50" s="180"/>
      <c r="G50" s="118"/>
      <c r="H50" s="115"/>
      <c r="I50" s="115"/>
      <c r="J50" s="161"/>
      <c r="K50" s="180"/>
      <c r="M50" s="115"/>
      <c r="N50" s="115"/>
      <c r="O50" s="181"/>
      <c r="Q50" s="182"/>
      <c r="S50" s="121"/>
      <c r="U50" s="115"/>
    </row>
    <row r="51" spans="1:24" x14ac:dyDescent="0.2">
      <c r="A51" s="157"/>
      <c r="B51" s="112" t="s">
        <v>833</v>
      </c>
      <c r="C51" s="158"/>
      <c r="E51" s="114"/>
      <c r="G51" s="115"/>
      <c r="H51" s="115"/>
      <c r="I51" s="115"/>
      <c r="K51" s="114"/>
      <c r="M51" s="115"/>
      <c r="N51" s="115"/>
      <c r="O51" s="115"/>
    </row>
    <row r="52" spans="1:24" x14ac:dyDescent="0.2">
      <c r="A52" s="157">
        <v>341</v>
      </c>
      <c r="B52" s="159"/>
      <c r="C52" s="158" t="s">
        <v>678</v>
      </c>
      <c r="E52" s="160">
        <v>2401742.4899999993</v>
      </c>
      <c r="G52" s="118">
        <f t="shared" ref="G52:G57" si="22">+E52*I52/100</f>
        <v>-120087.12449999996</v>
      </c>
      <c r="H52" s="115"/>
      <c r="I52" s="115">
        <v>-5</v>
      </c>
      <c r="J52" s="161"/>
      <c r="K52" s="160">
        <v>146456.24</v>
      </c>
      <c r="M52" s="115">
        <v>-10</v>
      </c>
      <c r="N52" s="115"/>
      <c r="O52" s="162">
        <f t="shared" ref="O52:O57" si="23">K52*M52/100</f>
        <v>-14645.624</v>
      </c>
      <c r="Q52" s="163">
        <f t="shared" ref="Q52:Q57" si="24">G52+O52</f>
        <v>-134732.74849999996</v>
      </c>
      <c r="S52" s="121">
        <f t="shared" ref="S52:S57" si="25">+E52+K52</f>
        <v>2548198.7299999995</v>
      </c>
      <c r="U52" s="115">
        <f t="shared" ref="U52:U57" si="26">+U53</f>
        <v>-6</v>
      </c>
      <c r="V52" s="198">
        <f t="shared" ref="V52:V58" si="27">+E52/S52</f>
        <v>0.94252558158994126</v>
      </c>
      <c r="W52" s="198">
        <f t="shared" ref="W52:W58" si="28">+K52/S52</f>
        <v>5.7474418410058632E-2</v>
      </c>
      <c r="X52" s="198">
        <f t="shared" ref="X52:X57" si="29">ROUND(V52*I52/100+W52*M52/100,2)</f>
        <v>-0.05</v>
      </c>
    </row>
    <row r="53" spans="1:24" x14ac:dyDescent="0.2">
      <c r="A53" s="157">
        <v>342</v>
      </c>
      <c r="B53" s="159"/>
      <c r="C53" s="158" t="s">
        <v>702</v>
      </c>
      <c r="E53" s="160">
        <v>9144658.8000000007</v>
      </c>
      <c r="G53" s="118">
        <f t="shared" si="22"/>
        <v>-457232.94</v>
      </c>
      <c r="H53" s="115"/>
      <c r="I53" s="115">
        <v>-5</v>
      </c>
      <c r="J53" s="161"/>
      <c r="K53" s="160">
        <v>814648.75000000012</v>
      </c>
      <c r="M53" s="115">
        <v>-10</v>
      </c>
      <c r="N53" s="115"/>
      <c r="O53" s="162">
        <f t="shared" si="23"/>
        <v>-81464.875000000015</v>
      </c>
      <c r="Q53" s="163">
        <f t="shared" si="24"/>
        <v>-538697.81500000006</v>
      </c>
      <c r="S53" s="121">
        <f t="shared" si="25"/>
        <v>9959307.5500000007</v>
      </c>
      <c r="U53" s="115">
        <f t="shared" si="26"/>
        <v>-6</v>
      </c>
      <c r="V53" s="198">
        <f t="shared" si="27"/>
        <v>0.91820226999617061</v>
      </c>
      <c r="W53" s="198">
        <f t="shared" si="28"/>
        <v>8.1797730003829436E-2</v>
      </c>
      <c r="X53" s="198">
        <f t="shared" si="29"/>
        <v>-0.05</v>
      </c>
    </row>
    <row r="54" spans="1:24" x14ac:dyDescent="0.2">
      <c r="A54" s="157">
        <v>343</v>
      </c>
      <c r="B54" s="159"/>
      <c r="C54" s="158" t="s">
        <v>708</v>
      </c>
      <c r="E54" s="160">
        <v>12358098.170000002</v>
      </c>
      <c r="G54" s="118">
        <f t="shared" si="22"/>
        <v>-617904.90850000014</v>
      </c>
      <c r="H54" s="115"/>
      <c r="I54" s="115">
        <v>-5</v>
      </c>
      <c r="J54" s="161"/>
      <c r="K54" s="160">
        <v>9792079.4299999997</v>
      </c>
      <c r="M54" s="115">
        <v>-10</v>
      </c>
      <c r="N54" s="115"/>
      <c r="O54" s="162">
        <f t="shared" si="23"/>
        <v>-979207.94299999997</v>
      </c>
      <c r="Q54" s="163">
        <f t="shared" si="24"/>
        <v>-1597112.8515000001</v>
      </c>
      <c r="S54" s="121">
        <f t="shared" si="25"/>
        <v>22150177.600000001</v>
      </c>
      <c r="U54" s="115">
        <f t="shared" si="26"/>
        <v>-6</v>
      </c>
      <c r="V54" s="198">
        <f t="shared" si="27"/>
        <v>0.55792320915747429</v>
      </c>
      <c r="W54" s="198">
        <f t="shared" si="28"/>
        <v>0.44207679084252577</v>
      </c>
      <c r="X54" s="198">
        <f t="shared" si="29"/>
        <v>-7.0000000000000007E-2</v>
      </c>
    </row>
    <row r="55" spans="1:24" x14ac:dyDescent="0.2">
      <c r="A55" s="157">
        <v>344</v>
      </c>
      <c r="B55" s="159"/>
      <c r="C55" s="158" t="s">
        <v>762</v>
      </c>
      <c r="E55" s="160">
        <v>9915367.9000000004</v>
      </c>
      <c r="G55" s="118">
        <f t="shared" si="22"/>
        <v>-495768.39500000002</v>
      </c>
      <c r="H55" s="115"/>
      <c r="I55" s="115">
        <v>-5</v>
      </c>
      <c r="J55" s="161"/>
      <c r="K55" s="160">
        <v>995089.23</v>
      </c>
      <c r="M55" s="115">
        <v>-10</v>
      </c>
      <c r="N55" s="115"/>
      <c r="O55" s="162">
        <f t="shared" si="23"/>
        <v>-99508.92300000001</v>
      </c>
      <c r="Q55" s="163">
        <f t="shared" si="24"/>
        <v>-595277.31799999997</v>
      </c>
      <c r="S55" s="121">
        <f t="shared" si="25"/>
        <v>10910457.130000001</v>
      </c>
      <c r="U55" s="115">
        <f t="shared" si="26"/>
        <v>-6</v>
      </c>
      <c r="V55" s="198">
        <f t="shared" si="27"/>
        <v>0.90879490949431918</v>
      </c>
      <c r="W55" s="198">
        <f t="shared" si="28"/>
        <v>9.120509050568075E-2</v>
      </c>
      <c r="X55" s="198">
        <f t="shared" si="29"/>
        <v>-0.05</v>
      </c>
    </row>
    <row r="56" spans="1:24" x14ac:dyDescent="0.2">
      <c r="A56" s="157">
        <v>345</v>
      </c>
      <c r="B56" s="159"/>
      <c r="C56" s="158" t="s">
        <v>679</v>
      </c>
      <c r="E56" s="160">
        <v>3714021.73</v>
      </c>
      <c r="G56" s="118">
        <f t="shared" si="22"/>
        <v>-185701.08649999998</v>
      </c>
      <c r="H56" s="115"/>
      <c r="I56" s="115">
        <v>-5</v>
      </c>
      <c r="J56" s="161"/>
      <c r="K56" s="160">
        <v>653254.46999999986</v>
      </c>
      <c r="M56" s="115">
        <v>-5</v>
      </c>
      <c r="N56" s="115"/>
      <c r="O56" s="162">
        <f t="shared" si="23"/>
        <v>-32662.723499999993</v>
      </c>
      <c r="Q56" s="163">
        <f t="shared" si="24"/>
        <v>-218363.80999999997</v>
      </c>
      <c r="S56" s="121">
        <f t="shared" si="25"/>
        <v>4367276.2</v>
      </c>
      <c r="U56" s="115">
        <f t="shared" si="26"/>
        <v>-6</v>
      </c>
      <c r="V56" s="198">
        <f t="shared" si="27"/>
        <v>0.85042061914929945</v>
      </c>
      <c r="W56" s="198">
        <f t="shared" si="28"/>
        <v>0.14957938085070044</v>
      </c>
      <c r="X56" s="198">
        <f t="shared" si="29"/>
        <v>-0.05</v>
      </c>
    </row>
    <row r="57" spans="1:24" x14ac:dyDescent="0.2">
      <c r="A57" s="157">
        <v>346</v>
      </c>
      <c r="B57" s="159"/>
      <c r="C57" s="158" t="s">
        <v>680</v>
      </c>
      <c r="E57" s="165">
        <v>1186974.2100000002</v>
      </c>
      <c r="G57" s="123">
        <f t="shared" si="22"/>
        <v>-59348.710500000008</v>
      </c>
      <c r="H57" s="115"/>
      <c r="I57" s="115">
        <v>-5</v>
      </c>
      <c r="J57" s="161"/>
      <c r="K57" s="165">
        <v>121871.34</v>
      </c>
      <c r="M57" s="115">
        <v>-5</v>
      </c>
      <c r="N57" s="115"/>
      <c r="O57" s="166">
        <f t="shared" si="23"/>
        <v>-6093.5669999999991</v>
      </c>
      <c r="Q57" s="167">
        <f t="shared" si="24"/>
        <v>-65442.277500000011</v>
      </c>
      <c r="S57" s="126">
        <f t="shared" si="25"/>
        <v>1308845.5500000003</v>
      </c>
      <c r="U57" s="115">
        <f t="shared" si="26"/>
        <v>-6</v>
      </c>
      <c r="V57" s="198">
        <f t="shared" si="27"/>
        <v>0.90688638548681311</v>
      </c>
      <c r="W57" s="198">
        <f t="shared" si="28"/>
        <v>9.311361451318681E-2</v>
      </c>
      <c r="X57" s="198">
        <f t="shared" si="29"/>
        <v>-0.05</v>
      </c>
    </row>
    <row r="58" spans="1:24" x14ac:dyDescent="0.2">
      <c r="A58" s="157"/>
      <c r="B58" s="168" t="s">
        <v>834</v>
      </c>
      <c r="E58" s="169">
        <f>+SUBTOTAL(9,E52:E57)</f>
        <v>38720863.299999997</v>
      </c>
      <c r="F58" s="129"/>
      <c r="G58" s="169">
        <f>+SUBTOTAL(9,G52:G57)</f>
        <v>-1936043.1650000003</v>
      </c>
      <c r="H58" s="169"/>
      <c r="I58" s="131"/>
      <c r="J58" s="170"/>
      <c r="K58" s="169">
        <f>+SUBTOTAL(9,K52:K57)</f>
        <v>12523399.460000001</v>
      </c>
      <c r="L58" s="129"/>
      <c r="M58" s="129"/>
      <c r="N58" s="129"/>
      <c r="O58" s="169">
        <f>+SUBTOTAL(9,O52:O57)</f>
        <v>-1213583.6555000001</v>
      </c>
      <c r="P58" s="129"/>
      <c r="Q58" s="171">
        <f>+SUBTOTAL(9,Q52:Q57)</f>
        <v>-3149626.8204999999</v>
      </c>
      <c r="R58" s="129"/>
      <c r="S58" s="169">
        <f>+SUBTOTAL(9,S52:S57)</f>
        <v>51244262.760000005</v>
      </c>
      <c r="T58" s="129"/>
      <c r="U58" s="131">
        <f>ROUND(Q58/S58*100,0)</f>
        <v>-6</v>
      </c>
      <c r="V58" s="198">
        <f t="shared" si="27"/>
        <v>0.75561362803378129</v>
      </c>
      <c r="W58" s="198">
        <f t="shared" si="28"/>
        <v>0.24438637196621851</v>
      </c>
    </row>
    <row r="59" spans="1:24" x14ac:dyDescent="0.2">
      <c r="A59" s="177"/>
      <c r="B59" s="178"/>
      <c r="C59" s="179"/>
      <c r="E59" s="180"/>
      <c r="G59" s="118"/>
      <c r="H59" s="115"/>
      <c r="I59" s="115"/>
      <c r="J59" s="161"/>
      <c r="K59" s="180"/>
      <c r="M59" s="115"/>
      <c r="N59" s="115"/>
      <c r="O59" s="181"/>
      <c r="Q59" s="182"/>
      <c r="S59" s="121"/>
      <c r="U59" s="115"/>
    </row>
    <row r="60" spans="1:24" x14ac:dyDescent="0.2">
      <c r="A60" s="157"/>
      <c r="B60" s="112" t="s">
        <v>770</v>
      </c>
      <c r="C60" s="158"/>
      <c r="E60" s="114"/>
      <c r="G60" s="115"/>
      <c r="H60" s="115"/>
      <c r="I60" s="115"/>
      <c r="K60" s="114"/>
      <c r="M60" s="115"/>
      <c r="N60" s="115"/>
      <c r="O60" s="115"/>
    </row>
    <row r="61" spans="1:24" x14ac:dyDescent="0.2">
      <c r="A61" s="157">
        <v>341</v>
      </c>
      <c r="B61" s="159"/>
      <c r="C61" s="158" t="s">
        <v>678</v>
      </c>
      <c r="E61" s="160">
        <v>11093740.129999999</v>
      </c>
      <c r="G61" s="118">
        <f t="shared" ref="G61:G66" si="30">+E61*I61/100</f>
        <v>-998436.61169999989</v>
      </c>
      <c r="H61" s="115"/>
      <c r="I61" s="115">
        <v>-9</v>
      </c>
      <c r="J61" s="161"/>
      <c r="K61" s="160">
        <v>751479.01999999979</v>
      </c>
      <c r="M61" s="115">
        <v>-10</v>
      </c>
      <c r="N61" s="115"/>
      <c r="O61" s="162">
        <f t="shared" ref="O61:O66" si="31">K61*M61/100</f>
        <v>-75147.901999999973</v>
      </c>
      <c r="Q61" s="163">
        <f t="shared" ref="Q61:Q66" si="32">G61+O61</f>
        <v>-1073584.5136999998</v>
      </c>
      <c r="S61" s="121">
        <f t="shared" ref="S61:S66" si="33">+E61+K61</f>
        <v>11845219.149999999</v>
      </c>
      <c r="U61" s="115">
        <f t="shared" ref="U61:U66" si="34">+U62</f>
        <v>-9</v>
      </c>
      <c r="V61" s="198">
        <f t="shared" ref="V61:V67" si="35">+E61/S61</f>
        <v>0.93655845362725942</v>
      </c>
      <c r="W61" s="198">
        <f t="shared" ref="W61:W67" si="36">+K61/S61</f>
        <v>6.344154637274059E-2</v>
      </c>
      <c r="X61" s="198">
        <f t="shared" ref="X61:X66" si="37">ROUND(V61*I61/100+W61*M61/100,2)</f>
        <v>-0.09</v>
      </c>
    </row>
    <row r="62" spans="1:24" x14ac:dyDescent="0.2">
      <c r="A62" s="157">
        <v>342</v>
      </c>
      <c r="B62" s="159"/>
      <c r="C62" s="158" t="s">
        <v>702</v>
      </c>
      <c r="E62" s="160">
        <v>3333188.63</v>
      </c>
      <c r="G62" s="118">
        <f t="shared" si="30"/>
        <v>-299986.9767</v>
      </c>
      <c r="H62" s="115"/>
      <c r="I62" s="115">
        <v>-9</v>
      </c>
      <c r="J62" s="161"/>
      <c r="K62" s="160">
        <v>652329.84999999974</v>
      </c>
      <c r="M62" s="115">
        <v>-10</v>
      </c>
      <c r="N62" s="115"/>
      <c r="O62" s="162">
        <f t="shared" si="31"/>
        <v>-65232.984999999971</v>
      </c>
      <c r="Q62" s="163">
        <f t="shared" si="32"/>
        <v>-365219.96169999999</v>
      </c>
      <c r="S62" s="121">
        <f t="shared" si="33"/>
        <v>3985518.4799999995</v>
      </c>
      <c r="U62" s="115">
        <f t="shared" si="34"/>
        <v>-9</v>
      </c>
      <c r="V62" s="198">
        <f t="shared" si="35"/>
        <v>0.83632497170104714</v>
      </c>
      <c r="W62" s="198">
        <f t="shared" si="36"/>
        <v>0.16367502829895292</v>
      </c>
      <c r="X62" s="198">
        <f t="shared" si="37"/>
        <v>-0.09</v>
      </c>
    </row>
    <row r="63" spans="1:24" x14ac:dyDescent="0.2">
      <c r="A63" s="157">
        <v>343</v>
      </c>
      <c r="B63" s="159"/>
      <c r="C63" s="158" t="s">
        <v>708</v>
      </c>
      <c r="E63" s="160">
        <v>47726930.749999993</v>
      </c>
      <c r="G63" s="118">
        <f t="shared" si="30"/>
        <v>-4295423.7674999991</v>
      </c>
      <c r="H63" s="115"/>
      <c r="I63" s="115">
        <v>-9</v>
      </c>
      <c r="J63" s="161"/>
      <c r="K63" s="160">
        <v>43119446.520000063</v>
      </c>
      <c r="M63" s="115">
        <v>-10</v>
      </c>
      <c r="N63" s="115"/>
      <c r="O63" s="162">
        <f t="shared" si="31"/>
        <v>-4311944.6520000063</v>
      </c>
      <c r="Q63" s="163">
        <f t="shared" si="32"/>
        <v>-8607368.4195000045</v>
      </c>
      <c r="S63" s="121">
        <f t="shared" si="33"/>
        <v>90846377.270000055</v>
      </c>
      <c r="U63" s="115">
        <f t="shared" si="34"/>
        <v>-9</v>
      </c>
      <c r="V63" s="198">
        <f t="shared" si="35"/>
        <v>0.52535865693524719</v>
      </c>
      <c r="W63" s="198">
        <f t="shared" si="36"/>
        <v>0.47464134306475286</v>
      </c>
      <c r="X63" s="198">
        <f t="shared" si="37"/>
        <v>-0.09</v>
      </c>
    </row>
    <row r="64" spans="1:24" x14ac:dyDescent="0.2">
      <c r="A64" s="157">
        <v>344</v>
      </c>
      <c r="B64" s="159"/>
      <c r="C64" s="158" t="s">
        <v>762</v>
      </c>
      <c r="E64" s="160">
        <v>9906098.660000002</v>
      </c>
      <c r="G64" s="118">
        <f t="shared" si="30"/>
        <v>-891548.87940000009</v>
      </c>
      <c r="H64" s="115"/>
      <c r="I64" s="115">
        <v>-9</v>
      </c>
      <c r="J64" s="161"/>
      <c r="K64" s="160">
        <v>811453.60000000126</v>
      </c>
      <c r="M64" s="115">
        <v>-10</v>
      </c>
      <c r="N64" s="115"/>
      <c r="O64" s="162">
        <f t="shared" si="31"/>
        <v>-81145.360000000132</v>
      </c>
      <c r="Q64" s="163">
        <f t="shared" si="32"/>
        <v>-972694.2394000002</v>
      </c>
      <c r="S64" s="121">
        <f t="shared" si="33"/>
        <v>10717552.260000004</v>
      </c>
      <c r="U64" s="115">
        <f t="shared" si="34"/>
        <v>-9</v>
      </c>
      <c r="V64" s="198">
        <f t="shared" si="35"/>
        <v>0.92428741373825585</v>
      </c>
      <c r="W64" s="198">
        <f t="shared" si="36"/>
        <v>7.5712586261744153E-2</v>
      </c>
      <c r="X64" s="198">
        <f t="shared" si="37"/>
        <v>-0.09</v>
      </c>
    </row>
    <row r="65" spans="1:24" x14ac:dyDescent="0.2">
      <c r="A65" s="157">
        <v>345</v>
      </c>
      <c r="B65" s="159"/>
      <c r="C65" s="158" t="s">
        <v>679</v>
      </c>
      <c r="E65" s="160">
        <v>11812066.580000002</v>
      </c>
      <c r="G65" s="118">
        <f t="shared" si="30"/>
        <v>-1063085.9922000002</v>
      </c>
      <c r="H65" s="115"/>
      <c r="I65" s="115">
        <v>-9</v>
      </c>
      <c r="J65" s="161"/>
      <c r="K65" s="160">
        <v>2905158.4600000014</v>
      </c>
      <c r="M65" s="115">
        <v>-5</v>
      </c>
      <c r="N65" s="115"/>
      <c r="O65" s="162">
        <f t="shared" si="31"/>
        <v>-145257.92300000007</v>
      </c>
      <c r="Q65" s="163">
        <f t="shared" si="32"/>
        <v>-1208343.9152000002</v>
      </c>
      <c r="S65" s="121">
        <f t="shared" si="33"/>
        <v>14717225.040000003</v>
      </c>
      <c r="U65" s="115">
        <f t="shared" si="34"/>
        <v>-9</v>
      </c>
      <c r="V65" s="198">
        <f t="shared" si="35"/>
        <v>0.80260147873637455</v>
      </c>
      <c r="W65" s="198">
        <f t="shared" si="36"/>
        <v>0.19739852126362545</v>
      </c>
      <c r="X65" s="198">
        <f t="shared" si="37"/>
        <v>-0.08</v>
      </c>
    </row>
    <row r="66" spans="1:24" x14ac:dyDescent="0.2">
      <c r="A66" s="157">
        <v>346</v>
      </c>
      <c r="B66" s="159"/>
      <c r="C66" s="158" t="s">
        <v>680</v>
      </c>
      <c r="E66" s="165">
        <v>51696.439999999995</v>
      </c>
      <c r="G66" s="123">
        <f t="shared" si="30"/>
        <v>-4652.6795999999995</v>
      </c>
      <c r="H66" s="115"/>
      <c r="I66" s="115">
        <v>-9</v>
      </c>
      <c r="J66" s="161"/>
      <c r="K66" s="165">
        <v>3880.9300000000012</v>
      </c>
      <c r="M66" s="115">
        <v>-5</v>
      </c>
      <c r="N66" s="115"/>
      <c r="O66" s="166">
        <f t="shared" si="31"/>
        <v>-194.04650000000004</v>
      </c>
      <c r="Q66" s="167">
        <f t="shared" si="32"/>
        <v>-4846.7260999999999</v>
      </c>
      <c r="S66" s="126">
        <f t="shared" si="33"/>
        <v>55577.369999999995</v>
      </c>
      <c r="U66" s="115">
        <f t="shared" si="34"/>
        <v>-9</v>
      </c>
      <c r="V66" s="198">
        <f t="shared" si="35"/>
        <v>0.93017067918111274</v>
      </c>
      <c r="W66" s="198">
        <f t="shared" si="36"/>
        <v>6.9829320818887278E-2</v>
      </c>
      <c r="X66" s="198">
        <f t="shared" si="37"/>
        <v>-0.09</v>
      </c>
    </row>
    <row r="67" spans="1:24" x14ac:dyDescent="0.2">
      <c r="A67" s="157"/>
      <c r="B67" s="168" t="s">
        <v>771</v>
      </c>
      <c r="E67" s="169">
        <f>+SUBTOTAL(9,E61:E66)</f>
        <v>83923721.189999983</v>
      </c>
      <c r="F67" s="129"/>
      <c r="G67" s="169">
        <f>+SUBTOTAL(9,G61:G66)</f>
        <v>-7553134.9070999995</v>
      </c>
      <c r="H67" s="169"/>
      <c r="I67" s="131"/>
      <c r="J67" s="170"/>
      <c r="K67" s="169">
        <f>+SUBTOTAL(9,K61:K66)</f>
        <v>48243748.380000062</v>
      </c>
      <c r="L67" s="129"/>
      <c r="M67" s="129"/>
      <c r="N67" s="129"/>
      <c r="O67" s="169">
        <f>+SUBTOTAL(9,O61:O66)</f>
        <v>-4678922.8685000073</v>
      </c>
      <c r="P67" s="129"/>
      <c r="Q67" s="171">
        <f>+SUBTOTAL(9,Q61:Q66)</f>
        <v>-12232057.775600005</v>
      </c>
      <c r="R67" s="129"/>
      <c r="S67" s="169">
        <f>+SUBTOTAL(9,S61:S66)</f>
        <v>132167469.57000007</v>
      </c>
      <c r="T67" s="129"/>
      <c r="U67" s="131">
        <f>ROUND(Q67/S67*100,0)</f>
        <v>-9</v>
      </c>
      <c r="V67" s="198">
        <f t="shared" si="35"/>
        <v>0.6349801616316133</v>
      </c>
      <c r="W67" s="198">
        <f t="shared" si="36"/>
        <v>0.36501983836838647</v>
      </c>
    </row>
    <row r="68" spans="1:24" x14ac:dyDescent="0.2">
      <c r="A68" s="157"/>
      <c r="B68" s="168"/>
      <c r="E68" s="169"/>
      <c r="F68" s="129"/>
      <c r="G68" s="169"/>
      <c r="H68" s="169"/>
      <c r="I68" s="131"/>
      <c r="J68" s="170"/>
      <c r="K68" s="169"/>
      <c r="L68" s="129"/>
      <c r="M68" s="129"/>
      <c r="N68" s="129"/>
      <c r="O68" s="169"/>
      <c r="P68" s="129"/>
      <c r="Q68" s="171"/>
      <c r="R68" s="129"/>
      <c r="S68" s="169"/>
      <c r="T68" s="129"/>
      <c r="U68" s="129"/>
    </row>
    <row r="69" spans="1:24" x14ac:dyDescent="0.2">
      <c r="A69" s="136" t="s">
        <v>772</v>
      </c>
      <c r="E69" s="144">
        <f>+SUBTOTAL(9,E33:E68)</f>
        <v>253146092.31000003</v>
      </c>
      <c r="G69" s="144">
        <f>+SUBTOTAL(9,G33:G68)</f>
        <v>-21105861.947800003</v>
      </c>
      <c r="K69" s="144">
        <f>+SUBTOTAL(9,K33:K68)</f>
        <v>138010164.08000004</v>
      </c>
      <c r="O69" s="144">
        <f>+SUBTOTAL(9,O33:O68)</f>
        <v>-13476909.492000002</v>
      </c>
      <c r="Q69" s="144">
        <f>+SUBTOTAL(9,Q33:Q68)</f>
        <v>-34582771.439800002</v>
      </c>
      <c r="S69" s="144">
        <f>+SUBTOTAL(9,S33:S68)</f>
        <v>391156256.39000005</v>
      </c>
      <c r="V69" s="328">
        <f>+E69/S69</f>
        <v>0.64717382931899781</v>
      </c>
      <c r="W69" s="328">
        <f>+K69/S69</f>
        <v>0.35282617068100225</v>
      </c>
    </row>
    <row r="70" spans="1:24" x14ac:dyDescent="0.2">
      <c r="A70" s="111"/>
    </row>
    <row r="71" spans="1:24" ht="13.5" thickBot="1" x14ac:dyDescent="0.25">
      <c r="A71" s="136" t="s">
        <v>773</v>
      </c>
      <c r="B71" s="106"/>
      <c r="C71" s="106"/>
      <c r="D71" s="106"/>
      <c r="E71" s="145">
        <f>+SUBTOTAL(9,E13:E70)</f>
        <v>3101304832</v>
      </c>
      <c r="F71" s="106"/>
      <c r="G71" s="145">
        <f>+SUBTOTAL(9,G13:G70)</f>
        <v>-163513798.93229997</v>
      </c>
      <c r="H71" s="106"/>
      <c r="I71" s="106"/>
      <c r="J71" s="106"/>
      <c r="K71" s="145">
        <f>+SUBTOTAL(9,K13:K70)</f>
        <v>638664980.69999981</v>
      </c>
      <c r="L71" s="106"/>
      <c r="M71" s="106"/>
      <c r="N71" s="106"/>
      <c r="O71" s="145">
        <f>+SUBTOTAL(9,O13:O70)</f>
        <v>-155009879.56699997</v>
      </c>
      <c r="P71" s="106"/>
      <c r="Q71" s="145">
        <f>+SUBTOTAL(9,Q13:Q70)</f>
        <v>-318523678.49929994</v>
      </c>
      <c r="R71" s="106"/>
      <c r="S71" s="145">
        <f>+SUBTOTAL(9,S13:S70)</f>
        <v>3739969812.6999998</v>
      </c>
      <c r="T71" s="106"/>
      <c r="U71" s="106"/>
      <c r="V71" s="328">
        <f>+E71/S71</f>
        <v>0.82923258403550382</v>
      </c>
      <c r="W71" s="328">
        <f>+K71/S71</f>
        <v>0.17076741596449621</v>
      </c>
    </row>
    <row r="72" spans="1:24" ht="13.5" thickTop="1" x14ac:dyDescent="0.2">
      <c r="A72" s="111"/>
    </row>
    <row r="73" spans="1:24" x14ac:dyDescent="0.2">
      <c r="A73" s="111"/>
    </row>
    <row r="74" spans="1:24" x14ac:dyDescent="0.2">
      <c r="A74" s="111"/>
    </row>
    <row r="75" spans="1:24" x14ac:dyDescent="0.2">
      <c r="A75" s="111"/>
    </row>
    <row r="76" spans="1:24" x14ac:dyDescent="0.2">
      <c r="A76" s="111"/>
    </row>
    <row r="77" spans="1:24" x14ac:dyDescent="0.2">
      <c r="A77" s="111"/>
    </row>
    <row r="78" spans="1:24" x14ac:dyDescent="0.2">
      <c r="A78" s="157"/>
    </row>
    <row r="79" spans="1:24" x14ac:dyDescent="0.2">
      <c r="A79" s="157"/>
    </row>
    <row r="80" spans="1:24" x14ac:dyDescent="0.2">
      <c r="A80" s="157"/>
    </row>
    <row r="81" spans="1:1" x14ac:dyDescent="0.2">
      <c r="A81" s="157"/>
    </row>
    <row r="82" spans="1:1" x14ac:dyDescent="0.2">
      <c r="A82" s="157"/>
    </row>
    <row r="83" spans="1:1" x14ac:dyDescent="0.2">
      <c r="A83" s="157"/>
    </row>
    <row r="84" spans="1:1" x14ac:dyDescent="0.2">
      <c r="A84" s="157"/>
    </row>
    <row r="85" spans="1:1" x14ac:dyDescent="0.2">
      <c r="A85" s="157"/>
    </row>
    <row r="86" spans="1:1" x14ac:dyDescent="0.2">
      <c r="A86" s="157"/>
    </row>
    <row r="87" spans="1:1" x14ac:dyDescent="0.2">
      <c r="A87" s="157"/>
    </row>
    <row r="88" spans="1:1" x14ac:dyDescent="0.2">
      <c r="A88" s="157"/>
    </row>
    <row r="89" spans="1:1" x14ac:dyDescent="0.2">
      <c r="A89" s="157"/>
    </row>
    <row r="90" spans="1:1" x14ac:dyDescent="0.2">
      <c r="A90" s="157"/>
    </row>
    <row r="91" spans="1:1" x14ac:dyDescent="0.2">
      <c r="A91" s="157"/>
    </row>
    <row r="92" spans="1:1" x14ac:dyDescent="0.2">
      <c r="A92" s="157"/>
    </row>
    <row r="93" spans="1:1" x14ac:dyDescent="0.2">
      <c r="A93" s="157"/>
    </row>
    <row r="94" spans="1:1" x14ac:dyDescent="0.2">
      <c r="A94" s="157"/>
    </row>
    <row r="95" spans="1:1" x14ac:dyDescent="0.2">
      <c r="A95" s="157"/>
    </row>
    <row r="96" spans="1:1" x14ac:dyDescent="0.2">
      <c r="A96" s="157"/>
    </row>
    <row r="97" spans="1:1" x14ac:dyDescent="0.2">
      <c r="A97" s="157"/>
    </row>
    <row r="98" spans="1:1" x14ac:dyDescent="0.2">
      <c r="A98" s="157"/>
    </row>
  </sheetData>
  <pageMargins left="0.7" right="0.7" top="0.75" bottom="0.75" header="0.3" footer="0.3"/>
  <pageSetup fitToHeight="0" orientation="portrait" horizontalDpi="1200" verticalDpi="1200" r:id="rId1"/>
  <headerFooter>
    <oddHeader xml:space="preserve">&amp;R&amp;"Times New Roman,Bold"&amp;12Case Nos. 2025-00113 and 2025-00114
Attachment to Response to AG-KIUC-2 Question No. 16 
Page &amp;P of &amp;N
Garrett
</oddHeader>
  </headerFooter>
  <rowBreaks count="1" manualBreakCount="1">
    <brk id="41" max="20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B9D05-3BAB-463C-BD94-5F05863DBEC4}">
  <sheetPr transitionEvaluation="1">
    <pageSetUpPr autoPageBreaks="0"/>
  </sheetPr>
  <dimension ref="A1:V50"/>
  <sheetViews>
    <sheetView tabSelected="1" zoomScale="70" zoomScaleNormal="70" workbookViewId="0">
      <selection activeCell="H31" sqref="H31"/>
    </sheetView>
  </sheetViews>
  <sheetFormatPr defaultColWidth="12.5703125" defaultRowHeight="15" x14ac:dyDescent="0.2"/>
  <cols>
    <col min="1" max="1" width="12.5703125" style="257" customWidth="1"/>
    <col min="2" max="2" width="3" style="260" bestFit="1" customWidth="1"/>
    <col min="3" max="3" width="61.28515625" style="257" customWidth="1"/>
    <col min="4" max="4" width="7.28515625" style="257" bestFit="1" customWidth="1"/>
    <col min="5" max="5" width="19.7109375" style="257" customWidth="1"/>
    <col min="6" max="6" width="7.28515625" style="257" customWidth="1"/>
    <col min="7" max="7" width="20.85546875" style="262" customWidth="1"/>
    <col min="8" max="8" width="4.85546875" style="262" customWidth="1"/>
    <col min="9" max="9" width="12.5703125" style="263" customWidth="1"/>
    <col min="10" max="10" width="4.85546875" style="257" customWidth="1"/>
    <col min="11" max="11" width="26.85546875" style="257" bestFit="1" customWidth="1"/>
    <col min="12" max="12" width="4.85546875" style="257" customWidth="1"/>
    <col min="13" max="13" width="22.28515625" style="265" bestFit="1" customWidth="1"/>
    <col min="14" max="14" width="4.85546875" style="265" customWidth="1"/>
    <col min="15" max="15" width="22.7109375" style="265" bestFit="1" customWidth="1"/>
    <col min="16" max="16" width="4.85546875" style="265" customWidth="1"/>
    <col min="17" max="17" width="20.140625" style="265" bestFit="1" customWidth="1"/>
    <col min="18" max="18" width="4.85546875" style="257" customWidth="1"/>
    <col min="19" max="19" width="15.140625" style="257" customWidth="1"/>
    <col min="20" max="20" width="4.85546875" style="257" customWidth="1"/>
    <col min="21" max="21" width="16.42578125" style="257" customWidth="1"/>
    <col min="22" max="22" width="12.5703125" style="257" customWidth="1"/>
    <col min="23" max="16384" width="12.5703125" style="257"/>
  </cols>
  <sheetData>
    <row r="1" spans="1:21" ht="15.75" x14ac:dyDescent="0.25">
      <c r="A1" s="361" t="s">
        <v>603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</row>
    <row r="2" spans="1:21" ht="15.75" x14ac:dyDescent="0.25">
      <c r="A2" s="258"/>
      <c r="B2" s="259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</row>
    <row r="3" spans="1:21" ht="15.75" x14ac:dyDescent="0.25">
      <c r="A3" s="258"/>
      <c r="B3" s="259"/>
      <c r="C3" s="258"/>
      <c r="D3" s="258"/>
      <c r="E3" s="258"/>
      <c r="F3" s="258"/>
      <c r="G3" s="258"/>
      <c r="H3" s="258"/>
      <c r="I3" s="258"/>
      <c r="J3" s="258"/>
      <c r="K3" s="258"/>
      <c r="L3" s="258"/>
      <c r="M3" s="258"/>
      <c r="N3" s="258"/>
      <c r="O3" s="258"/>
      <c r="P3" s="258"/>
      <c r="Q3" s="258"/>
      <c r="R3" s="258"/>
      <c r="S3" s="258"/>
      <c r="T3" s="258"/>
      <c r="U3" s="258"/>
    </row>
    <row r="4" spans="1:21" ht="15.75" x14ac:dyDescent="0.25">
      <c r="A4" s="361" t="s">
        <v>835</v>
      </c>
      <c r="B4" s="361"/>
      <c r="C4" s="361"/>
      <c r="D4" s="361"/>
      <c r="E4" s="361"/>
      <c r="F4" s="361"/>
      <c r="G4" s="361"/>
      <c r="H4" s="361"/>
      <c r="I4" s="361"/>
      <c r="J4" s="361"/>
      <c r="K4" s="361"/>
      <c r="L4" s="361"/>
      <c r="M4" s="361"/>
      <c r="N4" s="361"/>
      <c r="O4" s="361"/>
      <c r="P4" s="361"/>
      <c r="Q4" s="361"/>
      <c r="R4" s="361"/>
      <c r="S4" s="361"/>
      <c r="T4" s="361"/>
      <c r="U4" s="361"/>
    </row>
    <row r="5" spans="1:21" ht="15.75" x14ac:dyDescent="0.25">
      <c r="A5" s="361" t="s">
        <v>836</v>
      </c>
      <c r="B5" s="361"/>
      <c r="C5" s="361"/>
      <c r="D5" s="361"/>
      <c r="E5" s="361"/>
      <c r="F5" s="361"/>
      <c r="G5" s="361"/>
      <c r="H5" s="361"/>
      <c r="I5" s="361"/>
      <c r="J5" s="361"/>
      <c r="K5" s="361"/>
      <c r="L5" s="361"/>
      <c r="M5" s="361"/>
      <c r="N5" s="361"/>
      <c r="O5" s="361"/>
      <c r="P5" s="361"/>
      <c r="Q5" s="361"/>
      <c r="R5" s="361"/>
      <c r="S5" s="361"/>
      <c r="T5" s="361"/>
      <c r="U5" s="361"/>
    </row>
    <row r="6" spans="1:21" ht="15.75" x14ac:dyDescent="0.25">
      <c r="A6" s="258"/>
      <c r="C6" s="261"/>
      <c r="D6" s="261"/>
      <c r="E6" s="261"/>
      <c r="F6" s="261"/>
      <c r="J6" s="261"/>
      <c r="K6" s="261"/>
      <c r="L6" s="261"/>
      <c r="M6" s="264"/>
      <c r="N6" s="264"/>
      <c r="O6" s="264"/>
      <c r="P6" s="264"/>
    </row>
    <row r="7" spans="1:21" ht="15.75" x14ac:dyDescent="0.25">
      <c r="B7" s="259"/>
      <c r="C7" s="255"/>
      <c r="D7" s="255"/>
      <c r="E7" s="51" t="s">
        <v>606</v>
      </c>
      <c r="F7" s="255"/>
      <c r="G7" s="255"/>
      <c r="H7" s="255"/>
      <c r="I7" s="266" t="s">
        <v>607</v>
      </c>
      <c r="J7" s="255"/>
      <c r="K7" s="255"/>
      <c r="L7" s="255"/>
      <c r="M7" s="267" t="s">
        <v>608</v>
      </c>
      <c r="N7" s="267"/>
      <c r="O7" s="267"/>
      <c r="P7" s="267"/>
      <c r="Q7" s="268" t="s">
        <v>609</v>
      </c>
      <c r="R7" s="269"/>
      <c r="S7" s="269"/>
      <c r="T7" s="270"/>
      <c r="U7" s="255" t="s">
        <v>610</v>
      </c>
    </row>
    <row r="8" spans="1:21" ht="15.75" x14ac:dyDescent="0.25">
      <c r="B8" s="259"/>
      <c r="C8" s="255"/>
      <c r="D8" s="255"/>
      <c r="E8" s="51" t="s">
        <v>611</v>
      </c>
      <c r="F8" s="255"/>
      <c r="G8" s="255" t="s">
        <v>612</v>
      </c>
      <c r="H8" s="255"/>
      <c r="I8" s="266" t="s">
        <v>613</v>
      </c>
      <c r="J8" s="255"/>
      <c r="K8" s="255" t="s">
        <v>614</v>
      </c>
      <c r="L8" s="255"/>
      <c r="M8" s="267" t="s">
        <v>615</v>
      </c>
      <c r="N8" s="267"/>
      <c r="O8" s="267" t="s">
        <v>616</v>
      </c>
      <c r="P8" s="267"/>
      <c r="Q8" s="271" t="s">
        <v>617</v>
      </c>
      <c r="R8" s="272"/>
      <c r="S8" s="272" t="s">
        <v>618</v>
      </c>
      <c r="T8" s="270"/>
      <c r="U8" s="255" t="s">
        <v>619</v>
      </c>
    </row>
    <row r="9" spans="1:21" ht="15.75" x14ac:dyDescent="0.25">
      <c r="B9" s="259"/>
      <c r="C9" s="255" t="s">
        <v>620</v>
      </c>
      <c r="D9" s="255"/>
      <c r="E9" s="51" t="s">
        <v>621</v>
      </c>
      <c r="F9" s="255"/>
      <c r="G9" s="255" t="s">
        <v>622</v>
      </c>
      <c r="H9" s="255"/>
      <c r="I9" s="266" t="s">
        <v>623</v>
      </c>
      <c r="J9" s="255"/>
      <c r="K9" s="255" t="s">
        <v>624</v>
      </c>
      <c r="L9" s="255"/>
      <c r="M9" s="267" t="s">
        <v>625</v>
      </c>
      <c r="N9" s="267"/>
      <c r="O9" s="267" t="s">
        <v>626</v>
      </c>
      <c r="P9" s="267"/>
      <c r="Q9" s="267" t="s">
        <v>627</v>
      </c>
      <c r="R9" s="255"/>
      <c r="S9" s="255" t="s">
        <v>628</v>
      </c>
      <c r="T9" s="270"/>
      <c r="U9" s="255" t="s">
        <v>629</v>
      </c>
    </row>
    <row r="10" spans="1:21" ht="15.75" x14ac:dyDescent="0.25">
      <c r="B10" s="259"/>
      <c r="C10" s="271">
        <v>-1</v>
      </c>
      <c r="D10" s="273"/>
      <c r="E10" s="273"/>
      <c r="F10" s="273"/>
      <c r="G10" s="271">
        <v>-2</v>
      </c>
      <c r="H10" s="273"/>
      <c r="I10" s="274">
        <v>-3</v>
      </c>
      <c r="J10" s="273"/>
      <c r="K10" s="271">
        <v>-4</v>
      </c>
      <c r="L10" s="273"/>
      <c r="M10" s="271">
        <v>-5</v>
      </c>
      <c r="N10" s="267"/>
      <c r="O10" s="271">
        <v>-6</v>
      </c>
      <c r="P10" s="267"/>
      <c r="Q10" s="271">
        <v>-7</v>
      </c>
      <c r="R10" s="273"/>
      <c r="S10" s="275" t="s">
        <v>776</v>
      </c>
      <c r="U10" s="275" t="s">
        <v>777</v>
      </c>
    </row>
    <row r="11" spans="1:21" ht="15.75" x14ac:dyDescent="0.25">
      <c r="B11" s="259"/>
      <c r="C11" s="273"/>
      <c r="D11" s="273"/>
      <c r="E11" s="273"/>
      <c r="F11" s="273"/>
      <c r="G11" s="273"/>
      <c r="H11" s="273"/>
      <c r="I11" s="266"/>
      <c r="J11" s="273"/>
      <c r="K11" s="273"/>
      <c r="L11" s="273"/>
      <c r="M11" s="267"/>
      <c r="N11" s="267"/>
      <c r="O11" s="267"/>
      <c r="P11" s="267"/>
      <c r="Q11" s="267"/>
      <c r="R11" s="273"/>
      <c r="S11" s="273"/>
      <c r="U11" s="273"/>
    </row>
    <row r="12" spans="1:21" ht="15.75" x14ac:dyDescent="0.25">
      <c r="C12" s="276" t="s">
        <v>634</v>
      </c>
    </row>
    <row r="14" spans="1:21" ht="15.75" x14ac:dyDescent="0.25">
      <c r="C14" s="255" t="s">
        <v>637</v>
      </c>
      <c r="K14" s="277"/>
      <c r="S14" s="278"/>
      <c r="U14" s="279"/>
    </row>
    <row r="15" spans="1:21" ht="15.75" x14ac:dyDescent="0.25">
      <c r="C15" s="272"/>
      <c r="K15" s="277"/>
      <c r="S15" s="278"/>
      <c r="U15" s="279"/>
    </row>
    <row r="16" spans="1:21" x14ac:dyDescent="0.2">
      <c r="A16" s="280">
        <v>311</v>
      </c>
      <c r="C16" s="257" t="s">
        <v>638</v>
      </c>
      <c r="G16" s="270"/>
      <c r="H16" s="270"/>
      <c r="I16" s="281"/>
      <c r="K16" s="63"/>
      <c r="L16" s="72"/>
      <c r="M16" s="64"/>
      <c r="N16" s="64"/>
      <c r="O16" s="64"/>
      <c r="P16" s="64"/>
      <c r="Q16" s="64"/>
      <c r="S16" s="278"/>
      <c r="U16" s="279"/>
    </row>
    <row r="17" spans="1:22" x14ac:dyDescent="0.2">
      <c r="A17" s="280"/>
      <c r="C17" s="282" t="s">
        <v>644</v>
      </c>
      <c r="E17" s="62">
        <v>49674</v>
      </c>
      <c r="G17" s="270" t="s">
        <v>837</v>
      </c>
      <c r="H17" s="270" t="s">
        <v>636</v>
      </c>
      <c r="I17" s="281">
        <v>-6</v>
      </c>
      <c r="K17" s="63">
        <v>28754404.329999998</v>
      </c>
      <c r="L17" s="72"/>
      <c r="M17" s="64">
        <v>14706856</v>
      </c>
      <c r="N17" s="64"/>
      <c r="O17" s="64">
        <f t="shared" ref="O17:O18" si="0">ROUND((K17*(-I17/100)+K17)-M17,0)</f>
        <v>15772813</v>
      </c>
      <c r="P17" s="64"/>
      <c r="Q17" s="64">
        <f t="shared" ref="Q17:Q18" si="1">ROUND(O17/U17,0)</f>
        <v>910368</v>
      </c>
      <c r="S17" s="278">
        <f t="shared" ref="S17:S18" si="2">ROUND(Q17/K17*100,2)</f>
        <v>3.17</v>
      </c>
      <c r="U17" s="279">
        <v>17.325755079264649</v>
      </c>
      <c r="V17" s="41">
        <f t="shared" ref="V17:V18" si="3">+O17/Q17</f>
        <v>17.325755079264649</v>
      </c>
    </row>
    <row r="18" spans="1:22" x14ac:dyDescent="0.2">
      <c r="A18" s="280"/>
      <c r="C18" s="282" t="s">
        <v>645</v>
      </c>
      <c r="E18" s="62">
        <v>49674</v>
      </c>
      <c r="G18" s="270" t="s">
        <v>837</v>
      </c>
      <c r="H18" s="270" t="s">
        <v>636</v>
      </c>
      <c r="I18" s="281">
        <v>-6</v>
      </c>
      <c r="K18" s="63">
        <v>45382543.880000003</v>
      </c>
      <c r="L18" s="72"/>
      <c r="M18" s="64">
        <v>12264813</v>
      </c>
      <c r="N18" s="64"/>
      <c r="O18" s="64">
        <f t="shared" si="0"/>
        <v>35840684</v>
      </c>
      <c r="P18" s="64"/>
      <c r="Q18" s="64">
        <f t="shared" si="1"/>
        <v>2062175</v>
      </c>
      <c r="S18" s="278">
        <f t="shared" si="2"/>
        <v>4.54</v>
      </c>
      <c r="U18" s="279">
        <v>17.380040006304025</v>
      </c>
      <c r="V18" s="41">
        <f t="shared" si="3"/>
        <v>17.380040006304025</v>
      </c>
    </row>
    <row r="19" spans="1:22" x14ac:dyDescent="0.2">
      <c r="A19" s="280"/>
      <c r="G19" s="270"/>
      <c r="H19" s="270"/>
      <c r="I19" s="281"/>
      <c r="K19" s="63"/>
      <c r="M19" s="283"/>
      <c r="O19" s="283"/>
      <c r="Q19" s="283"/>
      <c r="S19" s="278"/>
      <c r="U19" s="279"/>
    </row>
    <row r="20" spans="1:22" x14ac:dyDescent="0.2">
      <c r="A20" s="280"/>
      <c r="C20" s="284" t="s">
        <v>652</v>
      </c>
      <c r="G20" s="270"/>
      <c r="H20" s="270"/>
      <c r="I20" s="281"/>
      <c r="K20" s="63">
        <f>+SUBTOTAL(9,K17:K19)</f>
        <v>74136948.210000008</v>
      </c>
      <c r="M20" s="265">
        <f>+SUBTOTAL(9,M17:M19)</f>
        <v>26971669</v>
      </c>
      <c r="O20" s="265">
        <f>+SUBTOTAL(9,O17:O19)</f>
        <v>51613497</v>
      </c>
      <c r="Q20" s="265">
        <f>+SUBTOTAL(9,Q17:Q19)</f>
        <v>2972543</v>
      </c>
      <c r="S20" s="278">
        <f>Q20/K20*100</f>
        <v>4.0095297577936266</v>
      </c>
      <c r="U20" s="279">
        <f>ROUND(O20/Q20,1)</f>
        <v>17.399999999999999</v>
      </c>
    </row>
    <row r="21" spans="1:22" x14ac:dyDescent="0.2">
      <c r="A21" s="280"/>
      <c r="C21" s="284"/>
      <c r="G21" s="270"/>
      <c r="H21" s="270"/>
      <c r="I21" s="281"/>
      <c r="K21" s="63"/>
      <c r="S21" s="278"/>
      <c r="U21" s="279"/>
    </row>
    <row r="22" spans="1:22" x14ac:dyDescent="0.2">
      <c r="A22" s="280">
        <v>312</v>
      </c>
      <c r="C22" s="257" t="s">
        <v>653</v>
      </c>
      <c r="K22" s="63"/>
      <c r="S22" s="278"/>
      <c r="U22" s="279"/>
    </row>
    <row r="23" spans="1:22" x14ac:dyDescent="0.2">
      <c r="A23" s="280"/>
      <c r="C23" s="282" t="s">
        <v>644</v>
      </c>
      <c r="E23" s="62">
        <v>49674</v>
      </c>
      <c r="G23" s="270" t="s">
        <v>674</v>
      </c>
      <c r="H23" s="270" t="s">
        <v>636</v>
      </c>
      <c r="I23" s="281">
        <v>-6</v>
      </c>
      <c r="K23" s="63">
        <v>442651264.75999999</v>
      </c>
      <c r="L23" s="72"/>
      <c r="M23" s="64">
        <v>80166586</v>
      </c>
      <c r="N23" s="64"/>
      <c r="O23" s="64">
        <f t="shared" ref="O23:O24" si="4">ROUND((K23*(-I23/100)+K23)-M23,0)</f>
        <v>389043755</v>
      </c>
      <c r="P23" s="64"/>
      <c r="Q23" s="64">
        <f t="shared" ref="Q23:Q24" si="5">ROUND(O23/U23,0)</f>
        <v>22988128</v>
      </c>
      <c r="S23" s="278">
        <f t="shared" ref="S23:S24" si="6">ROUND(Q23/K23*100,2)</f>
        <v>5.19</v>
      </c>
      <c r="U23" s="279">
        <v>16.923681432433298</v>
      </c>
      <c r="V23" s="41">
        <f t="shared" ref="V23:V24" si="7">+O23/Q23</f>
        <v>16.923681432433298</v>
      </c>
    </row>
    <row r="24" spans="1:22" x14ac:dyDescent="0.2">
      <c r="A24" s="280"/>
      <c r="C24" s="282" t="s">
        <v>645</v>
      </c>
      <c r="E24" s="62">
        <v>49674</v>
      </c>
      <c r="G24" s="270" t="s">
        <v>674</v>
      </c>
      <c r="H24" s="270" t="s">
        <v>636</v>
      </c>
      <c r="I24" s="281">
        <v>-6</v>
      </c>
      <c r="K24" s="63">
        <v>335178567.22000003</v>
      </c>
      <c r="L24" s="72"/>
      <c r="M24" s="64">
        <v>75103808</v>
      </c>
      <c r="N24" s="64"/>
      <c r="O24" s="64">
        <f t="shared" si="4"/>
        <v>280185473</v>
      </c>
      <c r="P24" s="64"/>
      <c r="Q24" s="64">
        <f t="shared" si="5"/>
        <v>16498201</v>
      </c>
      <c r="S24" s="278">
        <f t="shared" si="6"/>
        <v>4.92</v>
      </c>
      <c r="U24" s="279">
        <v>16.982789396249931</v>
      </c>
      <c r="V24" s="41">
        <f t="shared" si="7"/>
        <v>16.982789396249931</v>
      </c>
    </row>
    <row r="25" spans="1:22" x14ac:dyDescent="0.2">
      <c r="A25" s="280"/>
      <c r="G25" s="270"/>
      <c r="H25" s="270"/>
      <c r="I25" s="281"/>
      <c r="K25" s="63"/>
      <c r="M25" s="283"/>
      <c r="O25" s="283"/>
      <c r="Q25" s="283"/>
      <c r="S25" s="278"/>
      <c r="U25" s="279"/>
    </row>
    <row r="26" spans="1:22" x14ac:dyDescent="0.2">
      <c r="A26" s="280"/>
      <c r="C26" s="284" t="s">
        <v>657</v>
      </c>
      <c r="G26" s="270"/>
      <c r="H26" s="270"/>
      <c r="I26" s="281"/>
      <c r="K26" s="63">
        <f>+SUBTOTAL(9,K23:K25)</f>
        <v>777829831.98000002</v>
      </c>
      <c r="M26" s="265">
        <f>+SUBTOTAL(9,M23:M25)</f>
        <v>155270394</v>
      </c>
      <c r="O26" s="265">
        <f>+SUBTOTAL(9,O23:O25)</f>
        <v>669229228</v>
      </c>
      <c r="Q26" s="265">
        <f>+SUBTOTAL(9,Q23:Q25)</f>
        <v>39486329</v>
      </c>
      <c r="S26" s="278">
        <f>Q26/K26*100</f>
        <v>5.0764739762533688</v>
      </c>
      <c r="U26" s="279">
        <f>ROUND(O26/Q26,1)</f>
        <v>16.899999999999999</v>
      </c>
    </row>
    <row r="27" spans="1:22" ht="15.75" x14ac:dyDescent="0.25">
      <c r="C27" s="255"/>
    </row>
    <row r="28" spans="1:22" x14ac:dyDescent="0.2">
      <c r="A28" s="280">
        <v>312.10000000000002</v>
      </c>
      <c r="C28" s="282" t="s">
        <v>658</v>
      </c>
      <c r="G28" s="270"/>
      <c r="H28" s="270"/>
      <c r="I28" s="281"/>
      <c r="K28" s="63"/>
      <c r="S28" s="278"/>
      <c r="U28" s="279"/>
    </row>
    <row r="29" spans="1:22" x14ac:dyDescent="0.2">
      <c r="A29" s="280"/>
      <c r="C29" s="282" t="s">
        <v>724</v>
      </c>
      <c r="G29" s="270" t="s">
        <v>660</v>
      </c>
      <c r="H29" s="270" t="s">
        <v>636</v>
      </c>
      <c r="I29" s="281">
        <v>0</v>
      </c>
      <c r="K29" s="63">
        <v>19802080.260000002</v>
      </c>
      <c r="L29" s="72"/>
      <c r="M29" s="64">
        <v>5142558</v>
      </c>
      <c r="N29" s="64"/>
      <c r="O29" s="64">
        <v>14659522</v>
      </c>
      <c r="P29" s="64"/>
      <c r="Q29" s="64">
        <v>4886507</v>
      </c>
      <c r="S29" s="278">
        <v>24.68</v>
      </c>
      <c r="U29" s="279">
        <v>3</v>
      </c>
    </row>
    <row r="30" spans="1:22" x14ac:dyDescent="0.2">
      <c r="A30" s="280"/>
      <c r="C30" s="284"/>
      <c r="G30" s="270"/>
      <c r="H30" s="270"/>
      <c r="I30" s="281"/>
      <c r="K30" s="63"/>
      <c r="S30" s="278"/>
      <c r="U30" s="279"/>
    </row>
    <row r="31" spans="1:22" x14ac:dyDescent="0.2">
      <c r="A31" s="280"/>
      <c r="C31" s="284" t="s">
        <v>665</v>
      </c>
      <c r="G31" s="270"/>
      <c r="H31" s="270"/>
      <c r="I31" s="281"/>
      <c r="K31" s="63">
        <f>+SUBTOTAL(9,K29:K30)</f>
        <v>19802080.260000002</v>
      </c>
      <c r="M31" s="265">
        <f>+SUBTOTAL(9,M29:M30)</f>
        <v>5142558</v>
      </c>
      <c r="O31" s="265">
        <f>+SUBTOTAL(9,O29:O30)</f>
        <v>14659522</v>
      </c>
      <c r="Q31" s="265">
        <f>+SUBTOTAL(9,Q29:Q30)</f>
        <v>4886507</v>
      </c>
      <c r="S31" s="278">
        <f>Q31/K31*100</f>
        <v>24.676735655246755</v>
      </c>
      <c r="U31" s="279">
        <f>ROUND(O31/Q31,1)</f>
        <v>3</v>
      </c>
    </row>
    <row r="32" spans="1:22" x14ac:dyDescent="0.2">
      <c r="A32" s="280"/>
      <c r="C32" s="284"/>
      <c r="G32" s="270"/>
      <c r="H32" s="270"/>
      <c r="I32" s="281"/>
      <c r="K32" s="63"/>
      <c r="S32" s="278"/>
      <c r="U32" s="279"/>
    </row>
    <row r="33" spans="1:22" x14ac:dyDescent="0.2">
      <c r="A33" s="280">
        <v>314</v>
      </c>
      <c r="C33" s="257" t="s">
        <v>666</v>
      </c>
      <c r="K33" s="63"/>
      <c r="S33" s="278"/>
      <c r="U33" s="279"/>
    </row>
    <row r="34" spans="1:22" x14ac:dyDescent="0.2">
      <c r="A34" s="280"/>
      <c r="C34" s="282" t="s">
        <v>644</v>
      </c>
      <c r="E34" s="62">
        <v>49674</v>
      </c>
      <c r="G34" s="270" t="s">
        <v>824</v>
      </c>
      <c r="H34" s="270" t="s">
        <v>636</v>
      </c>
      <c r="I34" s="281">
        <v>-6</v>
      </c>
      <c r="K34" s="63">
        <v>45797249.490000002</v>
      </c>
      <c r="L34" s="72"/>
      <c r="M34" s="64">
        <v>8377637</v>
      </c>
      <c r="N34" s="64"/>
      <c r="O34" s="64">
        <f t="shared" ref="O34" si="8">ROUND((K34*(-I34/100)+K34)-M34,0)</f>
        <v>40167447</v>
      </c>
      <c r="P34" s="64"/>
      <c r="Q34" s="64">
        <f t="shared" ref="Q34" si="9">ROUND(O34/U34,0)</f>
        <v>2422680</v>
      </c>
      <c r="S34" s="278">
        <f t="shared" ref="S34" si="10">ROUND(Q34/K34*100,2)</f>
        <v>5.29</v>
      </c>
      <c r="U34" s="279">
        <v>16.579757541235328</v>
      </c>
      <c r="V34" s="41">
        <f t="shared" ref="V34" si="11">+O34/Q34</f>
        <v>16.579757541235328</v>
      </c>
    </row>
    <row r="35" spans="1:22" x14ac:dyDescent="0.2">
      <c r="A35" s="280"/>
      <c r="G35" s="270"/>
      <c r="H35" s="270"/>
      <c r="I35" s="281"/>
      <c r="K35" s="63"/>
      <c r="M35" s="283"/>
      <c r="O35" s="283"/>
      <c r="Q35" s="283"/>
      <c r="S35" s="278"/>
      <c r="U35" s="279"/>
    </row>
    <row r="36" spans="1:22" x14ac:dyDescent="0.2">
      <c r="A36" s="280"/>
      <c r="C36" s="284" t="s">
        <v>668</v>
      </c>
      <c r="G36" s="270"/>
      <c r="H36" s="270"/>
      <c r="I36" s="281"/>
      <c r="K36" s="63">
        <f>+SUBTOTAL(9,K34:K35)</f>
        <v>45797249.490000002</v>
      </c>
      <c r="M36" s="265">
        <f>+SUBTOTAL(9,M34:M35)</f>
        <v>8377637</v>
      </c>
      <c r="O36" s="265">
        <f>+SUBTOTAL(9,O34:O35)</f>
        <v>40167447</v>
      </c>
      <c r="Q36" s="265">
        <f>+SUBTOTAL(9,Q34:Q35)</f>
        <v>2422680</v>
      </c>
      <c r="S36" s="278">
        <f>Q36/K36*100</f>
        <v>5.29001201377607</v>
      </c>
      <c r="U36" s="279">
        <f>ROUND(O36/Q36,1)</f>
        <v>16.600000000000001</v>
      </c>
    </row>
    <row r="37" spans="1:22" x14ac:dyDescent="0.2">
      <c r="A37" s="280"/>
      <c r="C37" s="284"/>
      <c r="G37" s="270"/>
      <c r="H37" s="270"/>
      <c r="I37" s="281"/>
      <c r="K37" s="63"/>
      <c r="S37" s="278"/>
      <c r="U37" s="279"/>
    </row>
    <row r="38" spans="1:22" x14ac:dyDescent="0.2">
      <c r="A38" s="280">
        <v>315</v>
      </c>
      <c r="C38" s="257" t="s">
        <v>669</v>
      </c>
      <c r="K38" s="63"/>
      <c r="S38" s="278"/>
      <c r="U38" s="279"/>
    </row>
    <row r="39" spans="1:22" x14ac:dyDescent="0.2">
      <c r="A39" s="280"/>
      <c r="C39" s="282" t="s">
        <v>644</v>
      </c>
      <c r="E39" s="62">
        <v>49674</v>
      </c>
      <c r="G39" s="270" t="s">
        <v>670</v>
      </c>
      <c r="H39" s="270" t="s">
        <v>636</v>
      </c>
      <c r="I39" s="281">
        <v>-6</v>
      </c>
      <c r="K39" s="63">
        <v>15435528.73</v>
      </c>
      <c r="L39" s="72"/>
      <c r="M39" s="64">
        <v>6347369</v>
      </c>
      <c r="N39" s="64"/>
      <c r="O39" s="64">
        <f t="shared" ref="O39:O40" si="12">ROUND((K39*(-I39/100)+K39)-M39,0)</f>
        <v>10014291</v>
      </c>
      <c r="P39" s="64"/>
      <c r="Q39" s="64">
        <f t="shared" ref="Q39:Q40" si="13">ROUND(O39/U39,0)</f>
        <v>577283</v>
      </c>
      <c r="S39" s="278">
        <f t="shared" ref="S39:S40" si="14">ROUND(Q39/K39*100,2)</f>
        <v>3.74</v>
      </c>
      <c r="U39" s="279">
        <v>17.347282008997322</v>
      </c>
      <c r="V39" s="41">
        <f t="shared" ref="V39:V40" si="15">+O39/Q39</f>
        <v>17.347282008997322</v>
      </c>
    </row>
    <row r="40" spans="1:22" x14ac:dyDescent="0.2">
      <c r="A40" s="280"/>
      <c r="C40" s="282" t="s">
        <v>645</v>
      </c>
      <c r="E40" s="62">
        <v>49674</v>
      </c>
      <c r="G40" s="270" t="s">
        <v>670</v>
      </c>
      <c r="H40" s="270" t="s">
        <v>636</v>
      </c>
      <c r="I40" s="281">
        <v>-6</v>
      </c>
      <c r="K40" s="63">
        <v>29324457.100000001</v>
      </c>
      <c r="L40" s="72"/>
      <c r="M40" s="64">
        <v>6736824</v>
      </c>
      <c r="N40" s="64"/>
      <c r="O40" s="64">
        <f t="shared" si="12"/>
        <v>24347101</v>
      </c>
      <c r="P40" s="64"/>
      <c r="Q40" s="64">
        <f t="shared" si="13"/>
        <v>1392854</v>
      </c>
      <c r="S40" s="278">
        <f t="shared" si="14"/>
        <v>4.75</v>
      </c>
      <c r="U40" s="279">
        <v>17.480009390790421</v>
      </c>
      <c r="V40" s="41">
        <f t="shared" si="15"/>
        <v>17.480009390790421</v>
      </c>
    </row>
    <row r="41" spans="1:22" x14ac:dyDescent="0.2">
      <c r="A41" s="280"/>
      <c r="G41" s="270"/>
      <c r="H41" s="270"/>
      <c r="I41" s="281"/>
      <c r="K41" s="63"/>
      <c r="M41" s="283"/>
      <c r="O41" s="283"/>
      <c r="Q41" s="283"/>
      <c r="S41" s="278"/>
      <c r="U41" s="279"/>
    </row>
    <row r="42" spans="1:22" x14ac:dyDescent="0.2">
      <c r="A42" s="280"/>
      <c r="C42" s="284" t="s">
        <v>671</v>
      </c>
      <c r="G42" s="270"/>
      <c r="H42" s="270"/>
      <c r="I42" s="281"/>
      <c r="K42" s="63">
        <f>+SUBTOTAL(9,K39:K41)</f>
        <v>44759985.829999998</v>
      </c>
      <c r="M42" s="265">
        <f>+SUBTOTAL(9,M39:M41)</f>
        <v>13084193</v>
      </c>
      <c r="O42" s="265">
        <f>+SUBTOTAL(9,O39:O41)</f>
        <v>34361392</v>
      </c>
      <c r="Q42" s="265">
        <f>+SUBTOTAL(9,Q39:Q41)</f>
        <v>1970137</v>
      </c>
      <c r="S42" s="278">
        <f>Q42/K42*100</f>
        <v>4.4015585873566847</v>
      </c>
      <c r="U42" s="279">
        <f>ROUND(O42/Q42,1)</f>
        <v>17.399999999999999</v>
      </c>
    </row>
    <row r="43" spans="1:22" x14ac:dyDescent="0.2">
      <c r="A43" s="280"/>
      <c r="C43" s="284"/>
      <c r="G43" s="270"/>
      <c r="H43" s="270"/>
      <c r="I43" s="281"/>
      <c r="K43" s="63"/>
      <c r="S43" s="278"/>
      <c r="U43" s="279"/>
    </row>
    <row r="44" spans="1:22" x14ac:dyDescent="0.2">
      <c r="A44" s="280">
        <v>316</v>
      </c>
      <c r="B44" s="260" t="s">
        <v>672</v>
      </c>
      <c r="C44" s="257" t="s">
        <v>838</v>
      </c>
      <c r="K44" s="63"/>
      <c r="S44" s="278"/>
      <c r="U44" s="279"/>
    </row>
    <row r="45" spans="1:22" x14ac:dyDescent="0.2">
      <c r="A45" s="280"/>
      <c r="C45" s="282" t="s">
        <v>644</v>
      </c>
      <c r="E45" s="62">
        <v>49674</v>
      </c>
      <c r="G45" s="270" t="s">
        <v>839</v>
      </c>
      <c r="H45" s="270" t="s">
        <v>636</v>
      </c>
      <c r="I45" s="281">
        <v>-6</v>
      </c>
      <c r="K45" s="63">
        <v>6483855.3300000001</v>
      </c>
      <c r="L45" s="72"/>
      <c r="M45" s="64">
        <v>3197454</v>
      </c>
      <c r="N45" s="64"/>
      <c r="O45" s="64">
        <f t="shared" ref="O45" si="16">ROUND((K45*(-I45/100)+K45)-M45,0)</f>
        <v>3675433</v>
      </c>
      <c r="P45" s="64"/>
      <c r="Q45" s="64">
        <f t="shared" ref="Q45" si="17">ROUND(O45/U45,0)</f>
        <v>217739</v>
      </c>
      <c r="S45" s="278">
        <f t="shared" ref="S45" si="18">ROUND(Q45/K45*100,2)</f>
        <v>3.36</v>
      </c>
      <c r="U45" s="279">
        <v>16.879993937696049</v>
      </c>
      <c r="V45" s="41">
        <f t="shared" ref="V45" si="19">+O45/Q45</f>
        <v>16.879993937696049</v>
      </c>
    </row>
    <row r="46" spans="1:22" x14ac:dyDescent="0.2">
      <c r="A46" s="280"/>
      <c r="C46" s="282"/>
      <c r="G46" s="270"/>
      <c r="H46" s="270"/>
      <c r="I46" s="281"/>
      <c r="K46" s="63"/>
      <c r="M46" s="283"/>
      <c r="O46" s="283"/>
      <c r="Q46" s="283"/>
      <c r="S46" s="278"/>
      <c r="U46" s="279"/>
    </row>
    <row r="47" spans="1:22" x14ac:dyDescent="0.2">
      <c r="A47" s="280"/>
      <c r="C47" s="284" t="s">
        <v>806</v>
      </c>
      <c r="G47" s="270"/>
      <c r="H47" s="270"/>
      <c r="I47" s="281"/>
      <c r="K47" s="67">
        <f>+SUBTOTAL(9,K45:K46)</f>
        <v>6483855.3300000001</v>
      </c>
      <c r="M47" s="285">
        <f>+SUBTOTAL(9,M45:M46)</f>
        <v>3197454</v>
      </c>
      <c r="O47" s="285">
        <f>+SUBTOTAL(9,O45:O46)</f>
        <v>3675433</v>
      </c>
      <c r="Q47" s="285">
        <f>+SUBTOTAL(9,Q45:Q46)</f>
        <v>217739</v>
      </c>
      <c r="S47" s="278">
        <f>Q47/K47*100</f>
        <v>3.3581717808006672</v>
      </c>
      <c r="U47" s="279">
        <f>ROUND(O47/Q47,1)</f>
        <v>16.899999999999999</v>
      </c>
    </row>
    <row r="48" spans="1:22" x14ac:dyDescent="0.2">
      <c r="A48" s="280"/>
      <c r="C48" s="284"/>
      <c r="G48" s="270"/>
      <c r="H48" s="270"/>
      <c r="I48" s="281"/>
      <c r="K48" s="63"/>
      <c r="S48" s="278"/>
      <c r="U48" s="279"/>
    </row>
    <row r="49" spans="1:21" ht="15.75" x14ac:dyDescent="0.25">
      <c r="A49" s="280"/>
      <c r="C49" s="276" t="s">
        <v>676</v>
      </c>
      <c r="G49" s="270"/>
      <c r="H49" s="270"/>
      <c r="I49" s="281"/>
      <c r="K49" s="69">
        <f>+SUBTOTAL(9,K16:K48)</f>
        <v>968809951.10000014</v>
      </c>
      <c r="L49" s="286"/>
      <c r="M49" s="287">
        <f>+SUBTOTAL(9,M16:M48)</f>
        <v>212043905</v>
      </c>
      <c r="N49" s="287"/>
      <c r="O49" s="287">
        <f>+SUBTOTAL(9,O16:O48)</f>
        <v>813706519</v>
      </c>
      <c r="P49" s="287"/>
      <c r="Q49" s="287">
        <f>+SUBTOTAL(9,Q16:Q48)</f>
        <v>51955935</v>
      </c>
      <c r="S49" s="278"/>
      <c r="U49" s="279"/>
    </row>
    <row r="50" spans="1:21" x14ac:dyDescent="0.2">
      <c r="C50" s="282"/>
      <c r="I50" s="281"/>
      <c r="K50" s="280"/>
      <c r="L50" s="291"/>
      <c r="R50" s="291"/>
      <c r="S50" s="291"/>
    </row>
  </sheetData>
  <mergeCells count="3">
    <mergeCell ref="A1:U1"/>
    <mergeCell ref="A4:U4"/>
    <mergeCell ref="A5:U5"/>
  </mergeCells>
  <pageMargins left="0.7" right="0.7" top="0.75" bottom="0.75" header="0.3" footer="0.3"/>
  <pageSetup fitToHeight="0" orientation="portrait" horizontalDpi="1200" verticalDpi="1200" r:id="rId1"/>
  <headerFooter>
    <oddHeader xml:space="preserve">&amp;R&amp;"Times New Roman,Bold"&amp;12Case Nos. 2025-00113 and 2025-00114
Attachment to Response to AG-KIUC-2 Question No. 16 
Page &amp;P of &amp;N
Garrett
</oddHeader>
  </headerFooter>
  <rowBreaks count="1" manualBreakCount="1">
    <brk id="31" max="18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62314-DDD2-4F98-818B-5E85F4B0220D}">
  <dimension ref="A1:X35"/>
  <sheetViews>
    <sheetView tabSelected="1" zoomScale="90" zoomScaleNormal="90" workbookViewId="0">
      <selection activeCell="H31" sqref="H31"/>
    </sheetView>
  </sheetViews>
  <sheetFormatPr defaultColWidth="9.140625" defaultRowHeight="12.75" x14ac:dyDescent="0.2"/>
  <cols>
    <col min="1" max="1" width="5.42578125" style="293" customWidth="1"/>
    <col min="2" max="2" width="2.7109375" style="293" customWidth="1"/>
    <col min="3" max="3" width="46.7109375" style="293" customWidth="1"/>
    <col min="4" max="4" width="2.85546875" style="293" customWidth="1"/>
    <col min="5" max="5" width="20.140625" style="293" bestFit="1" customWidth="1"/>
    <col min="6" max="6" width="2" style="293" customWidth="1"/>
    <col min="7" max="7" width="12.85546875" style="293" customWidth="1"/>
    <col min="8" max="8" width="2" style="293" customWidth="1"/>
    <col min="9" max="9" width="24.42578125" style="293" customWidth="1"/>
    <col min="10" max="10" width="2.7109375" style="293" customWidth="1"/>
    <col min="11" max="11" width="17" style="293" bestFit="1" customWidth="1"/>
    <col min="12" max="12" width="2.140625" style="293" customWidth="1"/>
    <col min="13" max="13" width="12.140625" style="293" customWidth="1"/>
    <col min="14" max="14" width="2.7109375" style="293" customWidth="1"/>
    <col min="15" max="15" width="17.28515625" style="293" bestFit="1" customWidth="1"/>
    <col min="16" max="16" width="5" style="293" customWidth="1"/>
    <col min="17" max="17" width="18" style="293" bestFit="1" customWidth="1"/>
    <col min="18" max="18" width="5" style="293" customWidth="1"/>
    <col min="19" max="19" width="18.85546875" style="293" bestFit="1" customWidth="1"/>
    <col min="20" max="20" width="4.140625" style="293" customWidth="1"/>
    <col min="21" max="21" width="14.42578125" style="293" customWidth="1"/>
    <col min="22" max="23" width="13.42578125" style="293" bestFit="1" customWidth="1"/>
    <col min="24" max="24" width="12.85546875" style="293" bestFit="1" customWidth="1"/>
    <col min="25" max="16384" width="9.140625" style="293"/>
  </cols>
  <sheetData>
    <row r="1" spans="1:24" x14ac:dyDescent="0.2">
      <c r="A1" s="292"/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</row>
    <row r="2" spans="1:24" x14ac:dyDescent="0.2">
      <c r="A2" s="294" t="s">
        <v>603</v>
      </c>
      <c r="B2" s="294"/>
      <c r="C2" s="292"/>
      <c r="D2" s="292"/>
      <c r="E2" s="292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</row>
    <row r="3" spans="1:24" x14ac:dyDescent="0.2">
      <c r="A3" s="294"/>
      <c r="B3" s="294"/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  <c r="O3" s="292"/>
      <c r="P3" s="292"/>
      <c r="Q3" s="292"/>
      <c r="R3" s="292"/>
      <c r="S3" s="292"/>
      <c r="T3" s="292"/>
      <c r="U3" s="292"/>
    </row>
    <row r="4" spans="1:24" x14ac:dyDescent="0.2">
      <c r="A4" s="294" t="s">
        <v>840</v>
      </c>
      <c r="B4" s="294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  <c r="Q4" s="292"/>
      <c r="R4" s="292"/>
      <c r="S4" s="292"/>
      <c r="T4" s="292"/>
      <c r="U4" s="292"/>
    </row>
    <row r="7" spans="1:24" x14ac:dyDescent="0.2">
      <c r="E7" s="295" t="s">
        <v>841</v>
      </c>
      <c r="F7" s="295"/>
      <c r="G7" s="294"/>
      <c r="H7" s="295"/>
      <c r="I7" s="295"/>
      <c r="J7" s="294"/>
      <c r="K7" s="295" t="s">
        <v>842</v>
      </c>
      <c r="L7" s="295"/>
      <c r="M7" s="295"/>
      <c r="N7" s="295"/>
      <c r="O7" s="295"/>
      <c r="Q7" s="296" t="s">
        <v>843</v>
      </c>
      <c r="U7" s="296" t="s">
        <v>844</v>
      </c>
      <c r="V7" s="95"/>
      <c r="W7" s="95"/>
      <c r="X7" s="99" t="s">
        <v>730</v>
      </c>
    </row>
    <row r="8" spans="1:24" x14ac:dyDescent="0.2">
      <c r="A8" s="297"/>
      <c r="B8" s="297"/>
      <c r="C8" s="297"/>
      <c r="D8" s="297"/>
      <c r="E8" s="298" t="s">
        <v>845</v>
      </c>
      <c r="F8" s="296"/>
      <c r="G8" s="298" t="s">
        <v>846</v>
      </c>
      <c r="H8" s="296"/>
      <c r="I8" s="298" t="s">
        <v>846</v>
      </c>
      <c r="J8" s="296"/>
      <c r="K8" s="296" t="s">
        <v>845</v>
      </c>
      <c r="L8" s="296"/>
      <c r="M8" s="296" t="s">
        <v>846</v>
      </c>
      <c r="N8" s="296"/>
      <c r="O8" s="296" t="s">
        <v>846</v>
      </c>
      <c r="P8" s="297"/>
      <c r="Q8" s="296" t="s">
        <v>846</v>
      </c>
      <c r="R8" s="297"/>
      <c r="S8" s="296" t="s">
        <v>843</v>
      </c>
      <c r="T8" s="296"/>
      <c r="U8" s="296" t="s">
        <v>846</v>
      </c>
      <c r="V8" s="102" t="s">
        <v>734</v>
      </c>
      <c r="W8" s="102" t="s">
        <v>735</v>
      </c>
      <c r="X8" s="99" t="s">
        <v>736</v>
      </c>
    </row>
    <row r="9" spans="1:24" x14ac:dyDescent="0.2">
      <c r="A9" s="295" t="s">
        <v>847</v>
      </c>
      <c r="B9" s="295"/>
      <c r="C9" s="295"/>
      <c r="D9" s="297"/>
      <c r="E9" s="299" t="s">
        <v>737</v>
      </c>
      <c r="F9" s="296"/>
      <c r="G9" s="299" t="s">
        <v>738</v>
      </c>
      <c r="H9" s="296"/>
      <c r="I9" s="299" t="s">
        <v>737</v>
      </c>
      <c r="J9" s="296"/>
      <c r="K9" s="299" t="s">
        <v>737</v>
      </c>
      <c r="L9" s="296"/>
      <c r="M9" s="299" t="s">
        <v>738</v>
      </c>
      <c r="N9" s="296"/>
      <c r="O9" s="299" t="s">
        <v>737</v>
      </c>
      <c r="P9" s="297"/>
      <c r="Q9" s="299" t="s">
        <v>737</v>
      </c>
      <c r="R9" s="297"/>
      <c r="S9" s="299" t="s">
        <v>845</v>
      </c>
      <c r="T9" s="296"/>
      <c r="U9" s="299" t="s">
        <v>738</v>
      </c>
      <c r="V9" s="104" t="s">
        <v>739</v>
      </c>
      <c r="W9" s="104" t="s">
        <v>739</v>
      </c>
      <c r="X9" s="104" t="s">
        <v>740</v>
      </c>
    </row>
    <row r="10" spans="1:24" x14ac:dyDescent="0.2">
      <c r="A10" s="300" t="s">
        <v>741</v>
      </c>
      <c r="B10" s="300"/>
      <c r="C10" s="294"/>
      <c r="D10" s="301"/>
      <c r="E10" s="302">
        <v>-2</v>
      </c>
      <c r="F10" s="303"/>
      <c r="G10" s="303">
        <v>-3</v>
      </c>
      <c r="H10" s="303"/>
      <c r="I10" s="302" t="s">
        <v>742</v>
      </c>
      <c r="J10" s="302"/>
      <c r="K10" s="302">
        <v>-5</v>
      </c>
      <c r="L10" s="303"/>
      <c r="M10" s="302">
        <v>-6</v>
      </c>
      <c r="N10" s="302"/>
      <c r="O10" s="303" t="s">
        <v>743</v>
      </c>
      <c r="P10" s="303"/>
      <c r="Q10" s="303" t="s">
        <v>744</v>
      </c>
      <c r="R10" s="303"/>
      <c r="S10" s="303" t="s">
        <v>745</v>
      </c>
      <c r="T10" s="303"/>
      <c r="U10" s="303" t="s">
        <v>746</v>
      </c>
      <c r="V10" s="108" t="s">
        <v>747</v>
      </c>
      <c r="W10" s="108" t="s">
        <v>748</v>
      </c>
      <c r="X10" s="95"/>
    </row>
    <row r="11" spans="1:24" x14ac:dyDescent="0.2">
      <c r="V11" s="95"/>
      <c r="W11" s="95"/>
      <c r="X11" s="95"/>
    </row>
    <row r="12" spans="1:24" x14ac:dyDescent="0.2">
      <c r="A12" s="304" t="s">
        <v>749</v>
      </c>
      <c r="B12" s="300"/>
      <c r="C12" s="294"/>
      <c r="I12" s="305"/>
      <c r="V12" s="95"/>
      <c r="W12" s="95"/>
      <c r="X12" s="95"/>
    </row>
    <row r="13" spans="1:24" x14ac:dyDescent="0.2">
      <c r="A13" s="304"/>
      <c r="B13" s="300"/>
      <c r="C13" s="294"/>
      <c r="I13" s="305"/>
      <c r="V13" s="95"/>
      <c r="W13" s="95"/>
      <c r="X13" s="95"/>
    </row>
    <row r="14" spans="1:24" x14ac:dyDescent="0.2">
      <c r="A14" s="183"/>
      <c r="B14" s="306" t="s">
        <v>750</v>
      </c>
      <c r="C14" s="184"/>
      <c r="E14" s="307"/>
      <c r="G14" s="308"/>
      <c r="I14" s="308"/>
      <c r="J14" s="308"/>
      <c r="K14" s="307"/>
      <c r="M14" s="308"/>
      <c r="N14" s="308"/>
      <c r="O14" s="308"/>
      <c r="V14" s="95"/>
      <c r="W14" s="95"/>
      <c r="X14" s="95"/>
    </row>
    <row r="15" spans="1:24" x14ac:dyDescent="0.2">
      <c r="A15" s="183">
        <v>311</v>
      </c>
      <c r="B15" s="185"/>
      <c r="C15" s="184" t="s">
        <v>678</v>
      </c>
      <c r="E15" s="186">
        <v>79335980.609999999</v>
      </c>
      <c r="G15" s="308">
        <v>-4</v>
      </c>
      <c r="I15" s="309">
        <f>+E15*G15/100</f>
        <v>-3173439.2244000002</v>
      </c>
      <c r="J15" s="308"/>
      <c r="K15" s="186">
        <v>1787837.7800000005</v>
      </c>
      <c r="M15" s="308">
        <v>-30</v>
      </c>
      <c r="N15" s="308"/>
      <c r="O15" s="187">
        <f>K15*M15/100</f>
        <v>-536351.33400000015</v>
      </c>
      <c r="Q15" s="188">
        <f>I15+O15</f>
        <v>-3709790.5584000004</v>
      </c>
      <c r="S15" s="310">
        <f>+E15+K15</f>
        <v>81123818.390000001</v>
      </c>
      <c r="U15" s="308">
        <f t="shared" ref="U15:U18" si="0">+U16</f>
        <v>-6</v>
      </c>
      <c r="V15" s="328">
        <f>+E15/S15</f>
        <v>0.97796161700124828</v>
      </c>
      <c r="W15" s="328">
        <f>+K15/S15</f>
        <v>2.203838299875175E-2</v>
      </c>
      <c r="X15" s="328">
        <f>ROUND(V15*G15/100+W15*M15/100,2)</f>
        <v>-0.05</v>
      </c>
    </row>
    <row r="16" spans="1:24" x14ac:dyDescent="0.2">
      <c r="A16" s="183">
        <v>312</v>
      </c>
      <c r="B16" s="185"/>
      <c r="C16" s="184" t="s">
        <v>751</v>
      </c>
      <c r="E16" s="186">
        <v>798082060.69999993</v>
      </c>
      <c r="G16" s="308">
        <v>-4</v>
      </c>
      <c r="I16" s="309">
        <f>+E16*G16/100</f>
        <v>-31923282.427999996</v>
      </c>
      <c r="J16" s="308"/>
      <c r="K16" s="186">
        <v>60509152.270000033</v>
      </c>
      <c r="M16" s="308">
        <v>-30</v>
      </c>
      <c r="N16" s="308"/>
      <c r="O16" s="189">
        <f t="shared" ref="O16:O19" si="1">K16*M16/100</f>
        <v>-18152745.681000009</v>
      </c>
      <c r="Q16" s="188">
        <f t="shared" ref="Q16:Q19" si="2">I16+O16</f>
        <v>-50076028.109000005</v>
      </c>
      <c r="S16" s="310">
        <f>+E16+K16</f>
        <v>858591212.96999991</v>
      </c>
      <c r="U16" s="308">
        <f t="shared" si="0"/>
        <v>-6</v>
      </c>
      <c r="V16" s="328">
        <f t="shared" ref="V16:V20" si="3">+E16/S16</f>
        <v>0.92952507391650396</v>
      </c>
      <c r="W16" s="328">
        <f t="shared" ref="W16:W20" si="4">+K16/S16</f>
        <v>7.0474926083496134E-2</v>
      </c>
      <c r="X16" s="328">
        <f t="shared" ref="X16:X20" si="5">ROUND(V16*G16/100+W16*M16/100,2)</f>
        <v>-0.06</v>
      </c>
    </row>
    <row r="17" spans="1:24" x14ac:dyDescent="0.2">
      <c r="A17" s="183">
        <v>314</v>
      </c>
      <c r="B17" s="185"/>
      <c r="C17" s="184" t="s">
        <v>752</v>
      </c>
      <c r="E17" s="186">
        <v>65285402.209999993</v>
      </c>
      <c r="G17" s="308">
        <v>-4</v>
      </c>
      <c r="I17" s="309">
        <f>+E17*G17/100</f>
        <v>-2611416.0883999998</v>
      </c>
      <c r="J17" s="308"/>
      <c r="K17" s="186">
        <v>5595827.0399999972</v>
      </c>
      <c r="M17" s="308">
        <v>-15</v>
      </c>
      <c r="N17" s="308"/>
      <c r="O17" s="189">
        <f t="shared" si="1"/>
        <v>-839374.05599999963</v>
      </c>
      <c r="Q17" s="188">
        <f t="shared" si="2"/>
        <v>-3450790.1443999996</v>
      </c>
      <c r="S17" s="310">
        <f>+E17+K17</f>
        <v>70881229.249999985</v>
      </c>
      <c r="U17" s="308">
        <f t="shared" si="0"/>
        <v>-6</v>
      </c>
      <c r="V17" s="328">
        <f t="shared" si="3"/>
        <v>0.92105347072546728</v>
      </c>
      <c r="W17" s="328">
        <f t="shared" si="4"/>
        <v>7.8946529274532842E-2</v>
      </c>
      <c r="X17" s="328">
        <f t="shared" si="5"/>
        <v>-0.05</v>
      </c>
    </row>
    <row r="18" spans="1:24" x14ac:dyDescent="0.2">
      <c r="A18" s="183">
        <v>315</v>
      </c>
      <c r="B18" s="185"/>
      <c r="C18" s="184" t="s">
        <v>679</v>
      </c>
      <c r="E18" s="186">
        <v>50394581.120000005</v>
      </c>
      <c r="G18" s="308">
        <v>-4</v>
      </c>
      <c r="I18" s="309">
        <f>+E18*G18/100</f>
        <v>-2015783.2448000002</v>
      </c>
      <c r="J18" s="308"/>
      <c r="K18" s="186">
        <v>1103158.5700000003</v>
      </c>
      <c r="M18" s="308">
        <v>-15</v>
      </c>
      <c r="N18" s="308"/>
      <c r="O18" s="189">
        <f t="shared" si="1"/>
        <v>-165473.78550000006</v>
      </c>
      <c r="Q18" s="188">
        <f t="shared" si="2"/>
        <v>-2181257.0303000002</v>
      </c>
      <c r="S18" s="310">
        <f>+E18+K18</f>
        <v>51497739.690000005</v>
      </c>
      <c r="U18" s="308">
        <f t="shared" si="0"/>
        <v>-6</v>
      </c>
      <c r="V18" s="328">
        <f t="shared" si="3"/>
        <v>0.97857850506370447</v>
      </c>
      <c r="W18" s="328">
        <f t="shared" si="4"/>
        <v>2.1421494936295526E-2</v>
      </c>
      <c r="X18" s="328">
        <f t="shared" si="5"/>
        <v>-0.04</v>
      </c>
    </row>
    <row r="19" spans="1:24" x14ac:dyDescent="0.2">
      <c r="A19" s="183">
        <v>316</v>
      </c>
      <c r="B19" s="185"/>
      <c r="C19" s="184" t="s">
        <v>680</v>
      </c>
      <c r="E19" s="190">
        <v>6447561.6000000015</v>
      </c>
      <c r="G19" s="308">
        <v>-4</v>
      </c>
      <c r="I19" s="311">
        <f>+E19*G19/100</f>
        <v>-257902.46400000007</v>
      </c>
      <c r="J19" s="308"/>
      <c r="K19" s="190">
        <v>549085.04000000027</v>
      </c>
      <c r="M19" s="308">
        <v>-2</v>
      </c>
      <c r="N19" s="308"/>
      <c r="O19" s="191">
        <f t="shared" si="1"/>
        <v>-10981.700800000006</v>
      </c>
      <c r="Q19" s="192">
        <f t="shared" si="2"/>
        <v>-268884.16480000009</v>
      </c>
      <c r="S19" s="312">
        <f>+E19+K19</f>
        <v>6996646.6400000015</v>
      </c>
      <c r="U19" s="308">
        <f>+U20</f>
        <v>-6</v>
      </c>
      <c r="V19" s="328">
        <f t="shared" si="3"/>
        <v>0.92152168485101604</v>
      </c>
      <c r="W19" s="328">
        <f t="shared" si="4"/>
        <v>7.8478315148984026E-2</v>
      </c>
      <c r="X19" s="328">
        <f t="shared" si="5"/>
        <v>-0.04</v>
      </c>
    </row>
    <row r="20" spans="1:24" x14ac:dyDescent="0.2">
      <c r="A20" s="183"/>
      <c r="B20" s="193" t="s">
        <v>753</v>
      </c>
      <c r="E20" s="194">
        <f>+SUBTOTAL(9,E15:E19)</f>
        <v>999545586.24000001</v>
      </c>
      <c r="F20" s="313"/>
      <c r="G20" s="314">
        <v>-4</v>
      </c>
      <c r="H20" s="313"/>
      <c r="I20" s="194">
        <f>+SUBTOTAL(9,I15:I19)</f>
        <v>-39981823.449599996</v>
      </c>
      <c r="J20" s="194"/>
      <c r="K20" s="194">
        <f>+SUBTOTAL(9,K15:K19)</f>
        <v>69545060.700000033</v>
      </c>
      <c r="L20" s="313"/>
      <c r="M20" s="199">
        <f>+O20/K20*100</f>
        <v>-28.334041783789832</v>
      </c>
      <c r="N20" s="313"/>
      <c r="O20" s="194">
        <f>+SUBTOTAL(9,O15:O19)</f>
        <v>-19704926.557300009</v>
      </c>
      <c r="P20" s="313"/>
      <c r="Q20" s="195">
        <f>+SUBTOTAL(9,Q15:Q19)</f>
        <v>-59686750.006900005</v>
      </c>
      <c r="R20" s="313"/>
      <c r="S20" s="194">
        <f>+SUBTOTAL(9,S15:S19)</f>
        <v>1069090646.9399999</v>
      </c>
      <c r="T20" s="313"/>
      <c r="U20" s="314">
        <f>ROUND(Q20/S20*100,0)</f>
        <v>-6</v>
      </c>
      <c r="V20" s="328">
        <f t="shared" si="3"/>
        <v>0.9349493320336727</v>
      </c>
      <c r="W20" s="328">
        <f t="shared" si="4"/>
        <v>6.5050667966327344E-2</v>
      </c>
      <c r="X20" s="328">
        <f t="shared" si="5"/>
        <v>-0.06</v>
      </c>
    </row>
    <row r="21" spans="1:24" x14ac:dyDescent="0.2">
      <c r="A21" s="183"/>
    </row>
    <row r="22" spans="1:24" x14ac:dyDescent="0.2">
      <c r="A22" s="196" t="s">
        <v>760</v>
      </c>
      <c r="E22" s="197">
        <f>+SUBTOTAL(9,E15:E21)</f>
        <v>999545586.24000001</v>
      </c>
      <c r="I22" s="197">
        <f>+SUBTOTAL(9,I15:I21)</f>
        <v>-39981823.449599996</v>
      </c>
      <c r="K22" s="197">
        <f>+SUBTOTAL(9,K15:K21)</f>
        <v>69545060.700000033</v>
      </c>
      <c r="O22" s="197">
        <f>+SUBTOTAL(9,O15:O21)</f>
        <v>-19704926.557300009</v>
      </c>
      <c r="Q22" s="197">
        <f>+SUBTOTAL(9,Q15:Q21)</f>
        <v>-59686750.006900005</v>
      </c>
      <c r="S22" s="197">
        <f>+SUBTOTAL(9,S15:S21)</f>
        <v>1069090646.9399999</v>
      </c>
      <c r="U22" s="310"/>
      <c r="V22" s="310"/>
    </row>
    <row r="23" spans="1:24" x14ac:dyDescent="0.2">
      <c r="A23" s="196"/>
      <c r="E23" s="197"/>
      <c r="I23" s="197"/>
      <c r="K23" s="197"/>
      <c r="O23" s="197"/>
      <c r="Q23" s="197"/>
      <c r="S23" s="197"/>
    </row>
    <row r="24" spans="1:24" x14ac:dyDescent="0.2">
      <c r="A24" s="196"/>
      <c r="E24" s="197"/>
      <c r="I24" s="197"/>
      <c r="K24" s="197"/>
      <c r="O24" s="197"/>
      <c r="Q24" s="197"/>
      <c r="S24" s="197"/>
    </row>
    <row r="25" spans="1:24" x14ac:dyDescent="0.2">
      <c r="A25" s="183"/>
    </row>
    <row r="26" spans="1:24" x14ac:dyDescent="0.2">
      <c r="A26" s="183"/>
    </row>
    <row r="27" spans="1:24" x14ac:dyDescent="0.2">
      <c r="A27" s="183"/>
    </row>
    <row r="28" spans="1:24" x14ac:dyDescent="0.2">
      <c r="A28" s="183"/>
    </row>
    <row r="29" spans="1:24" x14ac:dyDescent="0.2">
      <c r="A29" s="183"/>
    </row>
    <row r="30" spans="1:24" x14ac:dyDescent="0.2">
      <c r="A30" s="183"/>
    </row>
    <row r="31" spans="1:24" x14ac:dyDescent="0.2">
      <c r="A31" s="183"/>
    </row>
    <row r="32" spans="1:24" x14ac:dyDescent="0.2">
      <c r="A32" s="183"/>
    </row>
    <row r="33" spans="1:1" x14ac:dyDescent="0.2">
      <c r="A33" s="183"/>
    </row>
    <row r="34" spans="1:1" x14ac:dyDescent="0.2">
      <c r="A34" s="183"/>
    </row>
    <row r="35" spans="1:1" x14ac:dyDescent="0.2">
      <c r="A35" s="183"/>
    </row>
  </sheetData>
  <pageMargins left="0.7" right="0.7" top="0.75" bottom="0.75" header="0.3" footer="0.3"/>
  <pageSetup fitToHeight="0" orientation="portrait" horizontalDpi="1200" verticalDpi="1200" r:id="rId1"/>
  <headerFooter>
    <oddHeader xml:space="preserve">&amp;R&amp;"Times New Roman,Bold"&amp;12Case Nos. 2025-00113 and 2025-00114
Attachment to Response to AG-KIUC-2 Question No. 16 
Page &amp;P of &amp;N
Garrett
</oddHeader>
  </headerFooter>
  <rowBreaks count="1" manualBreakCount="1">
    <brk id="23" max="2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73DEE-A23B-4D90-BB06-C1C645791BD9}">
  <dimension ref="A1:FE252"/>
  <sheetViews>
    <sheetView tabSelected="1" zoomScale="70" zoomScaleNormal="70" workbookViewId="0">
      <pane xSplit="5" ySplit="3" topLeftCell="AF4" activePane="bottomRight" state="frozen"/>
      <selection activeCell="H31" sqref="H31"/>
      <selection pane="topRight" activeCell="H31" sqref="H31"/>
      <selection pane="bottomLeft" activeCell="H31" sqref="H31"/>
      <selection pane="bottomRight" activeCell="H31" sqref="H31"/>
    </sheetView>
  </sheetViews>
  <sheetFormatPr defaultColWidth="9.140625" defaultRowHeight="15.75" x14ac:dyDescent="0.25"/>
  <cols>
    <col min="1" max="1" width="53" style="3" bestFit="1" customWidth="1"/>
    <col min="2" max="5" width="11.7109375" style="2" customWidth="1"/>
    <col min="6" max="6" width="1.7109375" style="3" customWidth="1"/>
    <col min="7" max="7" width="21.5703125" style="3" bestFit="1" customWidth="1"/>
    <col min="8" max="9" width="21.5703125" style="3" customWidth="1"/>
    <col min="10" max="18" width="21.5703125" style="3" bestFit="1" customWidth="1"/>
    <col min="19" max="19" width="1.7109375" style="3" customWidth="1"/>
    <col min="20" max="31" width="21.5703125" style="3" bestFit="1" customWidth="1"/>
    <col min="32" max="32" width="1.7109375" style="3" customWidth="1"/>
    <col min="33" max="43" width="21.5703125" style="3" bestFit="1" customWidth="1"/>
    <col min="44" max="44" width="21.85546875" style="3" bestFit="1" customWidth="1"/>
    <col min="45" max="45" width="2.140625" style="3" customWidth="1"/>
    <col min="46" max="46" width="21.5703125" style="3" bestFit="1" customWidth="1"/>
    <col min="47" max="49" width="21.5703125" style="3" customWidth="1"/>
    <col min="50" max="57" width="21.5703125" style="3" bestFit="1" customWidth="1"/>
    <col min="58" max="58" width="1.7109375" style="3" customWidth="1"/>
    <col min="59" max="70" width="17.42578125" style="3" bestFit="1" customWidth="1"/>
    <col min="71" max="71" width="2.140625" style="3" customWidth="1"/>
    <col min="72" max="76" width="17.42578125" style="3" bestFit="1" customWidth="1"/>
    <col min="77" max="77" width="16.7109375" style="3" customWidth="1"/>
    <col min="78" max="82" width="17.42578125" style="3" bestFit="1" customWidth="1"/>
    <col min="83" max="83" width="17" style="3" bestFit="1" customWidth="1"/>
    <col min="84" max="84" width="1.5703125" style="202" customWidth="1"/>
    <col min="85" max="85" width="21.5703125" style="3" bestFit="1" customWidth="1"/>
    <col min="86" max="88" width="21.5703125" style="3" customWidth="1"/>
    <col min="89" max="96" width="21.5703125" style="3" bestFit="1" customWidth="1"/>
    <col min="97" max="97" width="1.7109375" style="3" customWidth="1"/>
    <col min="98" max="109" width="17.42578125" style="3" bestFit="1" customWidth="1"/>
    <col min="110" max="110" width="2.140625" style="3" customWidth="1"/>
    <col min="111" max="115" width="17.42578125" style="3" bestFit="1" customWidth="1"/>
    <col min="116" max="116" width="16.7109375" style="3" customWidth="1"/>
    <col min="117" max="121" width="17.42578125" style="3" bestFit="1" customWidth="1"/>
    <col min="122" max="122" width="17" style="3" bestFit="1" customWidth="1"/>
    <col min="123" max="123" width="1.7109375" style="204" customWidth="1"/>
    <col min="124" max="124" width="21.5703125" style="3" bestFit="1" customWidth="1"/>
    <col min="125" max="127" width="21.5703125" style="3" customWidth="1"/>
    <col min="128" max="135" width="21.5703125" style="3" bestFit="1" customWidth="1"/>
    <col min="136" max="136" width="1.7109375" style="3" customWidth="1"/>
    <col min="137" max="148" width="17.42578125" style="3" bestFit="1" customWidth="1"/>
    <col min="149" max="149" width="2.140625" style="3" customWidth="1"/>
    <col min="150" max="154" width="17.42578125" style="3" bestFit="1" customWidth="1"/>
    <col min="155" max="155" width="16.7109375" style="3" customWidth="1"/>
    <col min="156" max="160" width="17.42578125" style="3" bestFit="1" customWidth="1"/>
    <col min="161" max="161" width="17" style="3" bestFit="1" customWidth="1"/>
    <col min="162" max="16384" width="9.140625" style="3"/>
  </cols>
  <sheetData>
    <row r="1" spans="1:161" ht="16.5" thickBot="1" x14ac:dyDescent="0.3">
      <c r="A1" s="1" t="s">
        <v>0</v>
      </c>
      <c r="AT1" s="351" t="s">
        <v>853</v>
      </c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3"/>
      <c r="CG1" s="354" t="s">
        <v>854</v>
      </c>
      <c r="CH1" s="355"/>
      <c r="CI1" s="355"/>
      <c r="CJ1" s="355"/>
      <c r="CK1" s="355"/>
      <c r="CL1" s="355"/>
      <c r="CM1" s="355"/>
      <c r="CN1" s="355"/>
      <c r="CO1" s="355"/>
      <c r="CP1" s="355"/>
      <c r="CQ1" s="355"/>
      <c r="CR1" s="355"/>
      <c r="CS1" s="355"/>
      <c r="CT1" s="355"/>
      <c r="CU1" s="355"/>
      <c r="CV1" s="355"/>
      <c r="CW1" s="355"/>
      <c r="CX1" s="355"/>
      <c r="CY1" s="355"/>
      <c r="CZ1" s="355"/>
      <c r="DA1" s="355"/>
      <c r="DB1" s="355"/>
      <c r="DC1" s="355"/>
      <c r="DD1" s="355"/>
      <c r="DE1" s="355"/>
      <c r="DF1" s="355"/>
      <c r="DG1" s="355"/>
      <c r="DH1" s="355"/>
      <c r="DI1" s="355"/>
      <c r="DJ1" s="355"/>
      <c r="DK1" s="355"/>
      <c r="DL1" s="355"/>
      <c r="DM1" s="355"/>
      <c r="DN1" s="355"/>
      <c r="DO1" s="355"/>
      <c r="DP1" s="355"/>
      <c r="DQ1" s="355"/>
      <c r="DR1" s="356"/>
      <c r="DT1" s="357" t="s">
        <v>855</v>
      </c>
      <c r="DU1" s="358"/>
      <c r="DV1" s="358"/>
      <c r="DW1" s="358"/>
      <c r="DX1" s="358"/>
      <c r="DY1" s="358"/>
      <c r="DZ1" s="358"/>
      <c r="EA1" s="358"/>
      <c r="EB1" s="358"/>
      <c r="EC1" s="358"/>
      <c r="ED1" s="358"/>
      <c r="EE1" s="358"/>
      <c r="EF1" s="358"/>
      <c r="EG1" s="358"/>
      <c r="EH1" s="358"/>
      <c r="EI1" s="358"/>
      <c r="EJ1" s="358"/>
      <c r="EK1" s="358"/>
      <c r="EL1" s="358"/>
      <c r="EM1" s="358"/>
      <c r="EN1" s="358"/>
      <c r="EO1" s="358"/>
      <c r="EP1" s="358"/>
      <c r="EQ1" s="358"/>
      <c r="ER1" s="358"/>
      <c r="ES1" s="358"/>
      <c r="ET1" s="358"/>
      <c r="EU1" s="358"/>
      <c r="EV1" s="358"/>
      <c r="EW1" s="358"/>
      <c r="EX1" s="358"/>
      <c r="EY1" s="358"/>
      <c r="EZ1" s="358"/>
      <c r="FA1" s="358"/>
      <c r="FB1" s="358"/>
      <c r="FC1" s="358"/>
      <c r="FD1" s="358"/>
      <c r="FE1" s="359"/>
    </row>
    <row r="2" spans="1:161" x14ac:dyDescent="0.25">
      <c r="A2" s="4"/>
      <c r="B2" s="6"/>
      <c r="C2" s="5"/>
      <c r="D2" s="5"/>
      <c r="E2" s="5"/>
      <c r="G2" s="7">
        <v>44927</v>
      </c>
      <c r="H2" s="7">
        <v>44958</v>
      </c>
      <c r="I2" s="7">
        <v>44986</v>
      </c>
      <c r="J2" s="7">
        <v>45017</v>
      </c>
      <c r="K2" s="7">
        <v>45047</v>
      </c>
      <c r="L2" s="7">
        <v>45078</v>
      </c>
      <c r="M2" s="7">
        <v>45108</v>
      </c>
      <c r="N2" s="7">
        <v>45139</v>
      </c>
      <c r="O2" s="7">
        <v>45170</v>
      </c>
      <c r="P2" s="7">
        <v>45200</v>
      </c>
      <c r="Q2" s="7">
        <v>45231</v>
      </c>
      <c r="R2" s="7">
        <v>45261</v>
      </c>
      <c r="T2" s="7">
        <v>45292</v>
      </c>
      <c r="U2" s="7">
        <v>45323</v>
      </c>
      <c r="V2" s="7">
        <v>45352</v>
      </c>
      <c r="W2" s="7">
        <v>45383</v>
      </c>
      <c r="X2" s="7">
        <v>45413</v>
      </c>
      <c r="Y2" s="7">
        <v>45444</v>
      </c>
      <c r="Z2" s="7">
        <v>45474</v>
      </c>
      <c r="AA2" s="7">
        <v>45505</v>
      </c>
      <c r="AB2" s="7">
        <v>45536</v>
      </c>
      <c r="AC2" s="7">
        <v>45566</v>
      </c>
      <c r="AD2" s="7">
        <v>45597</v>
      </c>
      <c r="AE2" s="7">
        <v>45627</v>
      </c>
      <c r="AF2" s="7"/>
      <c r="AG2" s="7">
        <v>45658</v>
      </c>
      <c r="AH2" s="7">
        <v>45689</v>
      </c>
      <c r="AI2" s="7">
        <v>45717</v>
      </c>
      <c r="AJ2" s="7">
        <v>45748</v>
      </c>
      <c r="AK2" s="7">
        <v>45778</v>
      </c>
      <c r="AL2" s="7">
        <v>45809</v>
      </c>
      <c r="AM2" s="7">
        <v>45839</v>
      </c>
      <c r="AN2" s="7">
        <v>45870</v>
      </c>
      <c r="AO2" s="7">
        <v>45901</v>
      </c>
      <c r="AP2" s="7">
        <v>45931</v>
      </c>
      <c r="AQ2" s="7">
        <v>45962</v>
      </c>
      <c r="AR2" s="7">
        <v>45992</v>
      </c>
      <c r="AS2" s="7"/>
      <c r="AT2" s="7">
        <v>44927</v>
      </c>
      <c r="AU2" s="7">
        <v>44958</v>
      </c>
      <c r="AV2" s="7">
        <v>44986</v>
      </c>
      <c r="AW2" s="7">
        <v>45017</v>
      </c>
      <c r="AX2" s="7">
        <v>45047</v>
      </c>
      <c r="AY2" s="7">
        <v>45078</v>
      </c>
      <c r="AZ2" s="7">
        <v>45108</v>
      </c>
      <c r="BA2" s="7">
        <v>45139</v>
      </c>
      <c r="BB2" s="7">
        <v>45170</v>
      </c>
      <c r="BC2" s="7">
        <v>45200</v>
      </c>
      <c r="BD2" s="7">
        <v>45231</v>
      </c>
      <c r="BE2" s="7">
        <v>45261</v>
      </c>
      <c r="BG2" s="7">
        <v>45292</v>
      </c>
      <c r="BH2" s="7">
        <v>45323</v>
      </c>
      <c r="BI2" s="7">
        <v>45352</v>
      </c>
      <c r="BJ2" s="7">
        <v>45383</v>
      </c>
      <c r="BK2" s="7">
        <v>45413</v>
      </c>
      <c r="BL2" s="7">
        <v>45444</v>
      </c>
      <c r="BM2" s="7">
        <v>45474</v>
      </c>
      <c r="BN2" s="7">
        <v>45505</v>
      </c>
      <c r="BO2" s="7">
        <v>45536</v>
      </c>
      <c r="BP2" s="7">
        <v>45566</v>
      </c>
      <c r="BQ2" s="7">
        <v>45597</v>
      </c>
      <c r="BR2" s="7">
        <v>45627</v>
      </c>
      <c r="BS2" s="7"/>
      <c r="BT2" s="7">
        <v>45658</v>
      </c>
      <c r="BU2" s="7">
        <v>45689</v>
      </c>
      <c r="BV2" s="7">
        <v>45717</v>
      </c>
      <c r="BW2" s="7">
        <v>45748</v>
      </c>
      <c r="BX2" s="7">
        <v>45778</v>
      </c>
      <c r="BY2" s="7">
        <v>45809</v>
      </c>
      <c r="BZ2" s="7">
        <v>45839</v>
      </c>
      <c r="CA2" s="7">
        <v>45870</v>
      </c>
      <c r="CB2" s="7">
        <v>45901</v>
      </c>
      <c r="CC2" s="7">
        <v>45931</v>
      </c>
      <c r="CD2" s="7">
        <v>45962</v>
      </c>
      <c r="CE2" s="7">
        <v>45992</v>
      </c>
      <c r="CG2" s="7">
        <v>44927</v>
      </c>
      <c r="CH2" s="7">
        <v>44958</v>
      </c>
      <c r="CI2" s="7">
        <v>44986</v>
      </c>
      <c r="CJ2" s="7">
        <v>45017</v>
      </c>
      <c r="CK2" s="7">
        <v>45047</v>
      </c>
      <c r="CL2" s="7">
        <v>45078</v>
      </c>
      <c r="CM2" s="7">
        <v>45108</v>
      </c>
      <c r="CN2" s="7">
        <v>45139</v>
      </c>
      <c r="CO2" s="7">
        <v>45170</v>
      </c>
      <c r="CP2" s="7">
        <v>45200</v>
      </c>
      <c r="CQ2" s="7">
        <v>45231</v>
      </c>
      <c r="CR2" s="7">
        <v>45261</v>
      </c>
      <c r="CT2" s="7">
        <v>45292</v>
      </c>
      <c r="CU2" s="7">
        <v>45323</v>
      </c>
      <c r="CV2" s="7">
        <v>45352</v>
      </c>
      <c r="CW2" s="7">
        <v>45383</v>
      </c>
      <c r="CX2" s="7">
        <v>45413</v>
      </c>
      <c r="CY2" s="7">
        <v>45444</v>
      </c>
      <c r="CZ2" s="7">
        <v>45474</v>
      </c>
      <c r="DA2" s="7">
        <v>45505</v>
      </c>
      <c r="DB2" s="7">
        <v>45536</v>
      </c>
      <c r="DC2" s="7">
        <v>45566</v>
      </c>
      <c r="DD2" s="7">
        <v>45597</v>
      </c>
      <c r="DE2" s="7">
        <v>45627</v>
      </c>
      <c r="DF2" s="7"/>
      <c r="DG2" s="7">
        <v>45658</v>
      </c>
      <c r="DH2" s="7">
        <v>45689</v>
      </c>
      <c r="DI2" s="7">
        <v>45717</v>
      </c>
      <c r="DJ2" s="7">
        <v>45748</v>
      </c>
      <c r="DK2" s="7">
        <v>45778</v>
      </c>
      <c r="DL2" s="7">
        <v>45809</v>
      </c>
      <c r="DM2" s="7">
        <v>45839</v>
      </c>
      <c r="DN2" s="7">
        <v>45870</v>
      </c>
      <c r="DO2" s="7">
        <v>45901</v>
      </c>
      <c r="DP2" s="7">
        <v>45931</v>
      </c>
      <c r="DQ2" s="7">
        <v>45962</v>
      </c>
      <c r="DR2" s="7">
        <v>45992</v>
      </c>
      <c r="DT2" s="7">
        <v>44927</v>
      </c>
      <c r="DU2" s="7">
        <v>44958</v>
      </c>
      <c r="DV2" s="7">
        <v>44986</v>
      </c>
      <c r="DW2" s="7">
        <v>45017</v>
      </c>
      <c r="DX2" s="7">
        <v>45047</v>
      </c>
      <c r="DY2" s="7">
        <v>45078</v>
      </c>
      <c r="DZ2" s="7">
        <v>45108</v>
      </c>
      <c r="EA2" s="7">
        <v>45139</v>
      </c>
      <c r="EB2" s="7">
        <v>45170</v>
      </c>
      <c r="EC2" s="7">
        <v>45200</v>
      </c>
      <c r="ED2" s="7">
        <v>45231</v>
      </c>
      <c r="EE2" s="7">
        <v>45261</v>
      </c>
      <c r="EG2" s="7">
        <v>45292</v>
      </c>
      <c r="EH2" s="7">
        <v>45323</v>
      </c>
      <c r="EI2" s="7">
        <v>45352</v>
      </c>
      <c r="EJ2" s="7">
        <v>45383</v>
      </c>
      <c r="EK2" s="7">
        <v>45413</v>
      </c>
      <c r="EL2" s="7">
        <v>45444</v>
      </c>
      <c r="EM2" s="7">
        <v>45474</v>
      </c>
      <c r="EN2" s="7">
        <v>45505</v>
      </c>
      <c r="EO2" s="7">
        <v>45536</v>
      </c>
      <c r="EP2" s="7">
        <v>45566</v>
      </c>
      <c r="EQ2" s="7">
        <v>45597</v>
      </c>
      <c r="ER2" s="7">
        <v>45627</v>
      </c>
      <c r="ES2" s="7"/>
      <c r="ET2" s="7">
        <v>45658</v>
      </c>
      <c r="EU2" s="7">
        <v>45689</v>
      </c>
      <c r="EV2" s="7">
        <v>45717</v>
      </c>
      <c r="EW2" s="7">
        <v>45748</v>
      </c>
      <c r="EX2" s="7">
        <v>45778</v>
      </c>
      <c r="EY2" s="7">
        <v>45809</v>
      </c>
      <c r="EZ2" s="7">
        <v>45839</v>
      </c>
      <c r="FA2" s="7">
        <v>45870</v>
      </c>
      <c r="FB2" s="7">
        <v>45901</v>
      </c>
      <c r="FC2" s="7">
        <v>45931</v>
      </c>
      <c r="FD2" s="7">
        <v>45962</v>
      </c>
      <c r="FE2" s="7">
        <v>45992</v>
      </c>
    </row>
    <row r="3" spans="1:161" s="10" customFormat="1" ht="78.75" x14ac:dyDescent="0.25">
      <c r="A3" s="8" t="s">
        <v>15</v>
      </c>
      <c r="B3" s="9" t="s">
        <v>19</v>
      </c>
      <c r="C3" s="9" t="s">
        <v>22</v>
      </c>
      <c r="D3" s="9" t="s">
        <v>327</v>
      </c>
      <c r="E3" s="9" t="s">
        <v>852</v>
      </c>
      <c r="G3" s="11" t="s">
        <v>24</v>
      </c>
      <c r="H3" s="11" t="s">
        <v>24</v>
      </c>
      <c r="I3" s="11" t="s">
        <v>24</v>
      </c>
      <c r="J3" s="11" t="s">
        <v>24</v>
      </c>
      <c r="K3" s="11" t="s">
        <v>24</v>
      </c>
      <c r="L3" s="11" t="s">
        <v>24</v>
      </c>
      <c r="M3" s="11" t="s">
        <v>24</v>
      </c>
      <c r="N3" s="11" t="s">
        <v>24</v>
      </c>
      <c r="O3" s="11" t="s">
        <v>24</v>
      </c>
      <c r="P3" s="11" t="s">
        <v>24</v>
      </c>
      <c r="Q3" s="11" t="s">
        <v>24</v>
      </c>
      <c r="R3" s="11" t="s">
        <v>24</v>
      </c>
      <c r="T3" s="11" t="s">
        <v>24</v>
      </c>
      <c r="U3" s="11" t="s">
        <v>24</v>
      </c>
      <c r="V3" s="11" t="s">
        <v>24</v>
      </c>
      <c r="W3" s="11" t="s">
        <v>24</v>
      </c>
      <c r="X3" s="11" t="s">
        <v>24</v>
      </c>
      <c r="Y3" s="11" t="s">
        <v>24</v>
      </c>
      <c r="Z3" s="11" t="s">
        <v>24</v>
      </c>
      <c r="AA3" s="11" t="s">
        <v>24</v>
      </c>
      <c r="AB3" s="11" t="s">
        <v>24</v>
      </c>
      <c r="AC3" s="11" t="s">
        <v>24</v>
      </c>
      <c r="AD3" s="11" t="s">
        <v>24</v>
      </c>
      <c r="AE3" s="11" t="s">
        <v>24</v>
      </c>
      <c r="AF3" s="11"/>
      <c r="AG3" s="11" t="s">
        <v>24</v>
      </c>
      <c r="AH3" s="11" t="s">
        <v>24</v>
      </c>
      <c r="AI3" s="11" t="s">
        <v>24</v>
      </c>
      <c r="AJ3" s="11" t="s">
        <v>24</v>
      </c>
      <c r="AK3" s="11" t="s">
        <v>24</v>
      </c>
      <c r="AL3" s="11" t="s">
        <v>24</v>
      </c>
      <c r="AM3" s="11" t="s">
        <v>24</v>
      </c>
      <c r="AN3" s="11" t="s">
        <v>24</v>
      </c>
      <c r="AO3" s="11" t="s">
        <v>24</v>
      </c>
      <c r="AP3" s="11" t="s">
        <v>24</v>
      </c>
      <c r="AQ3" s="11" t="s">
        <v>24</v>
      </c>
      <c r="AR3" s="11" t="s">
        <v>24</v>
      </c>
      <c r="AS3" s="12"/>
      <c r="AT3" s="12" t="s">
        <v>25</v>
      </c>
      <c r="AU3" s="12" t="s">
        <v>25</v>
      </c>
      <c r="AV3" s="12" t="s">
        <v>25</v>
      </c>
      <c r="AW3" s="12" t="s">
        <v>25</v>
      </c>
      <c r="AX3" s="12" t="s">
        <v>25</v>
      </c>
      <c r="AY3" s="12" t="s">
        <v>25</v>
      </c>
      <c r="AZ3" s="12" t="s">
        <v>25</v>
      </c>
      <c r="BA3" s="12" t="s">
        <v>25</v>
      </c>
      <c r="BB3" s="12" t="s">
        <v>25</v>
      </c>
      <c r="BC3" s="12" t="s">
        <v>25</v>
      </c>
      <c r="BD3" s="12" t="s">
        <v>25</v>
      </c>
      <c r="BE3" s="12" t="s">
        <v>25</v>
      </c>
      <c r="BG3" s="12" t="s">
        <v>328</v>
      </c>
      <c r="BH3" s="12" t="s">
        <v>328</v>
      </c>
      <c r="BI3" s="12" t="s">
        <v>328</v>
      </c>
      <c r="BJ3" s="12" t="s">
        <v>328</v>
      </c>
      <c r="BK3" s="12" t="s">
        <v>328</v>
      </c>
      <c r="BL3" s="12" t="s">
        <v>328</v>
      </c>
      <c r="BM3" s="12" t="s">
        <v>328</v>
      </c>
      <c r="BN3" s="12" t="s">
        <v>328</v>
      </c>
      <c r="BO3" s="12" t="s">
        <v>328</v>
      </c>
      <c r="BP3" s="12" t="s">
        <v>328</v>
      </c>
      <c r="BQ3" s="12" t="s">
        <v>328</v>
      </c>
      <c r="BR3" s="12" t="s">
        <v>328</v>
      </c>
      <c r="BS3" s="12"/>
      <c r="BT3" s="12" t="s">
        <v>26</v>
      </c>
      <c r="BU3" s="12" t="s">
        <v>26</v>
      </c>
      <c r="BV3" s="12" t="s">
        <v>26</v>
      </c>
      <c r="BW3" s="12" t="s">
        <v>26</v>
      </c>
      <c r="BX3" s="12" t="s">
        <v>26</v>
      </c>
      <c r="BY3" s="12" t="s">
        <v>26</v>
      </c>
      <c r="BZ3" s="12" t="s">
        <v>26</v>
      </c>
      <c r="CA3" s="12" t="s">
        <v>26</v>
      </c>
      <c r="CB3" s="12" t="s">
        <v>26</v>
      </c>
      <c r="CC3" s="12" t="s">
        <v>26</v>
      </c>
      <c r="CD3" s="12" t="s">
        <v>26</v>
      </c>
      <c r="CE3" s="12" t="s">
        <v>26</v>
      </c>
      <c r="CF3" s="203"/>
      <c r="CG3" s="12" t="s">
        <v>26</v>
      </c>
      <c r="CH3" s="12" t="s">
        <v>26</v>
      </c>
      <c r="CI3" s="12" t="s">
        <v>26</v>
      </c>
      <c r="CJ3" s="12" t="s">
        <v>26</v>
      </c>
      <c r="CK3" s="12" t="s">
        <v>26</v>
      </c>
      <c r="CL3" s="12" t="s">
        <v>26</v>
      </c>
      <c r="CM3" s="12" t="s">
        <v>26</v>
      </c>
      <c r="CN3" s="12" t="s">
        <v>26</v>
      </c>
      <c r="CO3" s="12" t="s">
        <v>26</v>
      </c>
      <c r="CP3" s="12" t="s">
        <v>26</v>
      </c>
      <c r="CQ3" s="12" t="s">
        <v>26</v>
      </c>
      <c r="CR3" s="12" t="s">
        <v>26</v>
      </c>
      <c r="CT3" s="12" t="s">
        <v>26</v>
      </c>
      <c r="CU3" s="12" t="s">
        <v>26</v>
      </c>
      <c r="CV3" s="12" t="s">
        <v>26</v>
      </c>
      <c r="CW3" s="12" t="s">
        <v>26</v>
      </c>
      <c r="CX3" s="12" t="s">
        <v>26</v>
      </c>
      <c r="CY3" s="12" t="s">
        <v>26</v>
      </c>
      <c r="CZ3" s="12" t="s">
        <v>26</v>
      </c>
      <c r="DA3" s="12" t="s">
        <v>26</v>
      </c>
      <c r="DB3" s="12" t="s">
        <v>26</v>
      </c>
      <c r="DC3" s="12" t="s">
        <v>26</v>
      </c>
      <c r="DD3" s="12" t="s">
        <v>26</v>
      </c>
      <c r="DE3" s="12" t="s">
        <v>26</v>
      </c>
      <c r="DF3" s="12"/>
      <c r="DG3" s="12" t="s">
        <v>26</v>
      </c>
      <c r="DH3" s="12" t="s">
        <v>26</v>
      </c>
      <c r="DI3" s="12" t="s">
        <v>26</v>
      </c>
      <c r="DJ3" s="12" t="s">
        <v>26</v>
      </c>
      <c r="DK3" s="12" t="s">
        <v>26</v>
      </c>
      <c r="DL3" s="12" t="s">
        <v>26</v>
      </c>
      <c r="DM3" s="12" t="s">
        <v>26</v>
      </c>
      <c r="DN3" s="12" t="s">
        <v>26</v>
      </c>
      <c r="DO3" s="12" t="s">
        <v>26</v>
      </c>
      <c r="DP3" s="12" t="s">
        <v>26</v>
      </c>
      <c r="DQ3" s="12" t="s">
        <v>26</v>
      </c>
      <c r="DR3" s="12" t="s">
        <v>26</v>
      </c>
      <c r="DS3" s="205"/>
      <c r="DT3" s="12" t="s">
        <v>25</v>
      </c>
      <c r="DU3" s="12" t="s">
        <v>25</v>
      </c>
      <c r="DV3" s="12" t="s">
        <v>25</v>
      </c>
      <c r="DW3" s="12" t="s">
        <v>25</v>
      </c>
      <c r="DX3" s="12" t="s">
        <v>25</v>
      </c>
      <c r="DY3" s="12" t="s">
        <v>25</v>
      </c>
      <c r="DZ3" s="12" t="s">
        <v>25</v>
      </c>
      <c r="EA3" s="12" t="s">
        <v>25</v>
      </c>
      <c r="EB3" s="12" t="s">
        <v>25</v>
      </c>
      <c r="EC3" s="12" t="s">
        <v>25</v>
      </c>
      <c r="ED3" s="12" t="s">
        <v>25</v>
      </c>
      <c r="EE3" s="12" t="s">
        <v>25</v>
      </c>
      <c r="EG3" s="12" t="s">
        <v>328</v>
      </c>
      <c r="EH3" s="12" t="s">
        <v>328</v>
      </c>
      <c r="EI3" s="12" t="s">
        <v>328</v>
      </c>
      <c r="EJ3" s="12" t="s">
        <v>328</v>
      </c>
      <c r="EK3" s="12" t="s">
        <v>328</v>
      </c>
      <c r="EL3" s="12" t="s">
        <v>328</v>
      </c>
      <c r="EM3" s="12" t="s">
        <v>328</v>
      </c>
      <c r="EN3" s="12" t="s">
        <v>328</v>
      </c>
      <c r="EO3" s="12" t="s">
        <v>328</v>
      </c>
      <c r="EP3" s="12" t="s">
        <v>328</v>
      </c>
      <c r="EQ3" s="12" t="s">
        <v>328</v>
      </c>
      <c r="ER3" s="12" t="s">
        <v>328</v>
      </c>
      <c r="ES3" s="12"/>
      <c r="ET3" s="12" t="s">
        <v>26</v>
      </c>
      <c r="EU3" s="12" t="s">
        <v>26</v>
      </c>
      <c r="EV3" s="12" t="s">
        <v>26</v>
      </c>
      <c r="EW3" s="12" t="s">
        <v>26</v>
      </c>
      <c r="EX3" s="12" t="s">
        <v>26</v>
      </c>
      <c r="EY3" s="12" t="s">
        <v>26</v>
      </c>
      <c r="EZ3" s="12" t="s">
        <v>26</v>
      </c>
      <c r="FA3" s="12" t="s">
        <v>26</v>
      </c>
      <c r="FB3" s="12" t="s">
        <v>26</v>
      </c>
      <c r="FC3" s="12" t="s">
        <v>26</v>
      </c>
      <c r="FD3" s="12" t="s">
        <v>26</v>
      </c>
      <c r="FE3" s="12" t="s">
        <v>26</v>
      </c>
    </row>
    <row r="4" spans="1:161" x14ac:dyDescent="0.25">
      <c r="A4" s="3" t="s">
        <v>29</v>
      </c>
      <c r="B4" s="13">
        <v>0</v>
      </c>
      <c r="C4" s="13">
        <v>0</v>
      </c>
      <c r="D4" s="13">
        <v>0</v>
      </c>
      <c r="E4" s="13">
        <v>0</v>
      </c>
      <c r="G4" s="225">
        <v>823156.57000000007</v>
      </c>
      <c r="H4" s="225">
        <v>823156.57000000007</v>
      </c>
      <c r="I4" s="225">
        <v>823156.57000000007</v>
      </c>
      <c r="J4" s="11">
        <v>823156.57000000007</v>
      </c>
      <c r="K4" s="11">
        <v>823156.57000000007</v>
      </c>
      <c r="L4" s="11">
        <v>823156.57000000007</v>
      </c>
      <c r="M4" s="14">
        <v>823156.57000000007</v>
      </c>
      <c r="N4" s="14">
        <v>823156.57000000007</v>
      </c>
      <c r="O4" s="14">
        <v>823156.57000000007</v>
      </c>
      <c r="P4" s="14">
        <v>823156.57000000007</v>
      </c>
      <c r="Q4" s="14">
        <v>823156.57000000007</v>
      </c>
      <c r="R4" s="14">
        <v>823156.57000000007</v>
      </c>
      <c r="T4" s="14">
        <v>823156.57000000007</v>
      </c>
      <c r="U4" s="14">
        <v>823156.57000000007</v>
      </c>
      <c r="V4" s="14">
        <v>823156.57000000007</v>
      </c>
      <c r="W4" s="14">
        <v>823156.57000000007</v>
      </c>
      <c r="X4" s="14">
        <v>823156.57000000007</v>
      </c>
      <c r="Y4" s="14">
        <v>823156.57000000007</v>
      </c>
      <c r="Z4" s="14">
        <v>823156.57000000007</v>
      </c>
      <c r="AA4" s="14">
        <v>823156.57000000007</v>
      </c>
      <c r="AB4" s="14">
        <v>823156.57000000007</v>
      </c>
      <c r="AC4" s="14">
        <v>823156.57000000007</v>
      </c>
      <c r="AD4" s="14">
        <v>823156.57000000007</v>
      </c>
      <c r="AE4" s="14">
        <v>823156.57000000007</v>
      </c>
      <c r="AF4" s="14"/>
      <c r="AG4" s="14">
        <v>823156.57000000007</v>
      </c>
      <c r="AH4" s="14">
        <v>823156.57000000007</v>
      </c>
      <c r="AI4" s="14">
        <v>823156.57000000007</v>
      </c>
      <c r="AJ4" s="14">
        <v>823156.57000000007</v>
      </c>
      <c r="AK4" s="14">
        <v>823156.57000000007</v>
      </c>
      <c r="AL4" s="14">
        <v>823156.57000000007</v>
      </c>
      <c r="AM4" s="14"/>
      <c r="AN4" s="14"/>
      <c r="AO4" s="14"/>
      <c r="AP4" s="14"/>
      <c r="AQ4" s="14"/>
      <c r="AR4" s="14"/>
      <c r="AS4" s="15"/>
      <c r="AT4" s="15">
        <v>0</v>
      </c>
      <c r="AU4" s="15">
        <v>0</v>
      </c>
      <c r="AV4" s="15">
        <v>0</v>
      </c>
      <c r="AW4" s="14">
        <v>0</v>
      </c>
      <c r="AX4" s="14">
        <v>0</v>
      </c>
      <c r="AY4" s="14">
        <v>0</v>
      </c>
      <c r="AZ4" s="14">
        <v>0</v>
      </c>
      <c r="BA4" s="14">
        <v>0</v>
      </c>
      <c r="BB4" s="14">
        <v>0</v>
      </c>
      <c r="BC4" s="14">
        <v>0</v>
      </c>
      <c r="BD4" s="14">
        <v>0</v>
      </c>
      <c r="BE4" s="14">
        <v>0</v>
      </c>
      <c r="BG4" s="15">
        <v>0</v>
      </c>
      <c r="BH4" s="15">
        <v>0</v>
      </c>
      <c r="BI4" s="15">
        <v>0</v>
      </c>
      <c r="BJ4" s="14">
        <v>0</v>
      </c>
      <c r="BK4" s="14">
        <v>0</v>
      </c>
      <c r="BL4" s="14">
        <v>0</v>
      </c>
      <c r="BM4" s="14">
        <v>0</v>
      </c>
      <c r="BN4" s="14">
        <v>0</v>
      </c>
      <c r="BO4" s="14">
        <v>0</v>
      </c>
      <c r="BP4" s="14">
        <v>0</v>
      </c>
      <c r="BQ4" s="14">
        <v>0</v>
      </c>
      <c r="BR4" s="14">
        <v>0</v>
      </c>
      <c r="BS4" s="15"/>
      <c r="BT4" s="15">
        <f t="shared" ref="BT4:BT67" si="0">AG4*$D4/12</f>
        <v>0</v>
      </c>
      <c r="BU4" s="15">
        <f t="shared" ref="BU4:BU67" si="1">AH4*$D4/12</f>
        <v>0</v>
      </c>
      <c r="BV4" s="15">
        <f t="shared" ref="BV4:BV67" si="2">AI4*$D4/12</f>
        <v>0</v>
      </c>
      <c r="BW4" s="15">
        <f t="shared" ref="BW4:BW67" si="3">AJ4*$D4/12</f>
        <v>0</v>
      </c>
      <c r="BX4" s="15">
        <f t="shared" ref="BX4:BX67" si="4">AK4*$D4/12</f>
        <v>0</v>
      </c>
      <c r="BY4" s="15">
        <f t="shared" ref="BY4:BY67" si="5">AL4*$D4/12</f>
        <v>0</v>
      </c>
      <c r="BZ4" s="15">
        <f t="shared" ref="BZ4:BZ67" si="6">AM4*$D4/12</f>
        <v>0</v>
      </c>
      <c r="CA4" s="15">
        <f t="shared" ref="CA4:CA67" si="7">AN4*$D4/12</f>
        <v>0</v>
      </c>
      <c r="CB4" s="15">
        <f t="shared" ref="CB4:CB67" si="8">AO4*$D4/12</f>
        <v>0</v>
      </c>
      <c r="CC4" s="15">
        <f t="shared" ref="CC4:CC67" si="9">AP4*$D4/12</f>
        <v>0</v>
      </c>
      <c r="CD4" s="15">
        <f t="shared" ref="CD4:CD67" si="10">AQ4*$D4/12</f>
        <v>0</v>
      </c>
      <c r="CE4" s="15">
        <f t="shared" ref="CE4:CE67" si="11">AR4*$D4/12</f>
        <v>0</v>
      </c>
      <c r="CG4" s="15">
        <f t="shared" ref="CG4:CG67" si="12">G4*$E4/12</f>
        <v>0</v>
      </c>
      <c r="CH4" s="15">
        <f t="shared" ref="CH4:CH67" si="13">H4*$E4/12</f>
        <v>0</v>
      </c>
      <c r="CI4" s="15">
        <f t="shared" ref="CI4:CI67" si="14">I4*$E4/12</f>
        <v>0</v>
      </c>
      <c r="CJ4" s="15">
        <f t="shared" ref="CJ4:CJ67" si="15">J4*$E4/12</f>
        <v>0</v>
      </c>
      <c r="CK4" s="15">
        <f t="shared" ref="CK4:CK67" si="16">K4*$E4/12</f>
        <v>0</v>
      </c>
      <c r="CL4" s="15">
        <f t="shared" ref="CL4:CL67" si="17">L4*$E4/12</f>
        <v>0</v>
      </c>
      <c r="CM4" s="15">
        <f t="shared" ref="CM4:CM67" si="18">M4*$E4/12</f>
        <v>0</v>
      </c>
      <c r="CN4" s="15">
        <f t="shared" ref="CN4:CN67" si="19">N4*$E4/12</f>
        <v>0</v>
      </c>
      <c r="CO4" s="15">
        <f t="shared" ref="CO4:CO67" si="20">O4*$E4/12</f>
        <v>0</v>
      </c>
      <c r="CP4" s="15">
        <f t="shared" ref="CP4:CP67" si="21">P4*$E4/12</f>
        <v>0</v>
      </c>
      <c r="CQ4" s="15">
        <f t="shared" ref="CQ4:CQ67" si="22">Q4*$E4/12</f>
        <v>0</v>
      </c>
      <c r="CR4" s="15">
        <f t="shared" ref="CR4:CR67" si="23">R4*$E4/12</f>
        <v>0</v>
      </c>
      <c r="CS4" s="15">
        <f t="shared" ref="CS4:CS67" si="24">S4*$E4/12</f>
        <v>0</v>
      </c>
      <c r="CT4" s="15">
        <f t="shared" ref="CT4:CT67" si="25">T4*$E4/12</f>
        <v>0</v>
      </c>
      <c r="CU4" s="15">
        <f t="shared" ref="CU4:CU67" si="26">U4*$E4/12</f>
        <v>0</v>
      </c>
      <c r="CV4" s="15">
        <f t="shared" ref="CV4:CV67" si="27">V4*$E4/12</f>
        <v>0</v>
      </c>
      <c r="CW4" s="15">
        <f t="shared" ref="CW4:CW67" si="28">W4*$E4/12</f>
        <v>0</v>
      </c>
      <c r="CX4" s="15">
        <f t="shared" ref="CX4:CX67" si="29">X4*$E4/12</f>
        <v>0</v>
      </c>
      <c r="CY4" s="15">
        <f t="shared" ref="CY4:CY67" si="30">Y4*$E4/12</f>
        <v>0</v>
      </c>
      <c r="CZ4" s="15">
        <f t="shared" ref="CZ4:CZ67" si="31">Z4*$E4/12</f>
        <v>0</v>
      </c>
      <c r="DA4" s="15">
        <f t="shared" ref="DA4:DA67" si="32">AA4*$E4/12</f>
        <v>0</v>
      </c>
      <c r="DB4" s="15">
        <f t="shared" ref="DB4:DB67" si="33">AB4*$E4/12</f>
        <v>0</v>
      </c>
      <c r="DC4" s="15">
        <f t="shared" ref="DC4:DC67" si="34">AC4*$E4/12</f>
        <v>0</v>
      </c>
      <c r="DD4" s="15">
        <f t="shared" ref="DD4:DD67" si="35">AD4*$E4/12</f>
        <v>0</v>
      </c>
      <c r="DE4" s="15">
        <f t="shared" ref="DE4:DE67" si="36">AE4*$E4/12</f>
        <v>0</v>
      </c>
      <c r="DF4" s="15">
        <f t="shared" ref="DF4:DF67" si="37">AF4*$E4/12</f>
        <v>0</v>
      </c>
      <c r="DG4" s="15">
        <f t="shared" ref="DG4:DG67" si="38">AG4*$E4/12</f>
        <v>0</v>
      </c>
      <c r="DH4" s="15">
        <f t="shared" ref="DH4:DH67" si="39">AH4*$E4/12</f>
        <v>0</v>
      </c>
      <c r="DI4" s="15">
        <f t="shared" ref="DI4:DI67" si="40">AI4*$E4/12</f>
        <v>0</v>
      </c>
      <c r="DJ4" s="15">
        <f t="shared" ref="DJ4:DJ67" si="41">AJ4*$E4/12</f>
        <v>0</v>
      </c>
      <c r="DK4" s="15">
        <f t="shared" ref="DK4:DK67" si="42">AK4*$E4/12</f>
        <v>0</v>
      </c>
      <c r="DL4" s="15">
        <f t="shared" ref="DL4:DL67" si="43">AL4*$E4/12</f>
        <v>0</v>
      </c>
      <c r="DM4" s="15">
        <f t="shared" ref="DM4:DM67" si="44">AM4*$E4/12</f>
        <v>0</v>
      </c>
      <c r="DN4" s="15">
        <f t="shared" ref="DN4:DN67" si="45">AN4*$E4/12</f>
        <v>0</v>
      </c>
      <c r="DO4" s="15">
        <f t="shared" ref="DO4:DO67" si="46">AO4*$E4/12</f>
        <v>0</v>
      </c>
      <c r="DP4" s="15">
        <f t="shared" ref="DP4:DP67" si="47">AP4*$E4/12</f>
        <v>0</v>
      </c>
      <c r="DQ4" s="15">
        <f t="shared" ref="DQ4:DQ67" si="48">AQ4*$E4/12</f>
        <v>0</v>
      </c>
      <c r="DR4" s="15">
        <f t="shared" ref="DR4:DR67" si="49">AR4*$E4/12</f>
        <v>0</v>
      </c>
      <c r="DT4" s="15">
        <f t="shared" ref="DT4:DT67" si="50">+AT4-CG4</f>
        <v>0</v>
      </c>
      <c r="DU4" s="15">
        <f t="shared" ref="DU4:DU67" si="51">+AU4-CH4</f>
        <v>0</v>
      </c>
      <c r="DV4" s="15">
        <f t="shared" ref="DV4:DV67" si="52">+AV4-CI4</f>
        <v>0</v>
      </c>
      <c r="DW4" s="15">
        <f t="shared" ref="DW4:DW67" si="53">+AW4-CJ4</f>
        <v>0</v>
      </c>
      <c r="DX4" s="15">
        <f t="shared" ref="DX4:DX67" si="54">+AX4-CK4</f>
        <v>0</v>
      </c>
      <c r="DY4" s="15">
        <f t="shared" ref="DY4:DY67" si="55">+AY4-CL4</f>
        <v>0</v>
      </c>
      <c r="DZ4" s="15">
        <f t="shared" ref="DZ4:DZ67" si="56">+AZ4-CM4</f>
        <v>0</v>
      </c>
      <c r="EA4" s="15">
        <f t="shared" ref="EA4:EA67" si="57">+BA4-CN4</f>
        <v>0</v>
      </c>
      <c r="EB4" s="15">
        <f t="shared" ref="EB4:EB67" si="58">+BB4-CO4</f>
        <v>0</v>
      </c>
      <c r="EC4" s="15">
        <f t="shared" ref="EC4:EC67" si="59">+BC4-CP4</f>
        <v>0</v>
      </c>
      <c r="ED4" s="15">
        <f t="shared" ref="ED4:ED67" si="60">+BD4-CQ4</f>
        <v>0</v>
      </c>
      <c r="EE4" s="15">
        <f t="shared" ref="EE4:EE67" si="61">+BE4-CR4</f>
        <v>0</v>
      </c>
      <c r="EF4" s="15">
        <f t="shared" ref="EF4:EF67" si="62">+BF4-CS4</f>
        <v>0</v>
      </c>
      <c r="EG4" s="15">
        <f t="shared" ref="EG4:EG67" si="63">+BG4-CT4</f>
        <v>0</v>
      </c>
      <c r="EH4" s="15">
        <f t="shared" ref="EH4:EH67" si="64">+BH4-CU4</f>
        <v>0</v>
      </c>
      <c r="EI4" s="15">
        <f t="shared" ref="EI4:EI67" si="65">+BI4-CV4</f>
        <v>0</v>
      </c>
      <c r="EJ4" s="15">
        <f t="shared" ref="EJ4:EJ67" si="66">+BJ4-CW4</f>
        <v>0</v>
      </c>
      <c r="EK4" s="15">
        <f t="shared" ref="EK4:EK67" si="67">+BK4-CX4</f>
        <v>0</v>
      </c>
      <c r="EL4" s="15">
        <f t="shared" ref="EL4:EL67" si="68">+BL4-CY4</f>
        <v>0</v>
      </c>
      <c r="EM4" s="15">
        <f t="shared" ref="EM4:EM67" si="69">+BM4-CZ4</f>
        <v>0</v>
      </c>
      <c r="EN4" s="15">
        <f t="shared" ref="EN4:EN67" si="70">+BN4-DA4</f>
        <v>0</v>
      </c>
      <c r="EO4" s="15">
        <f t="shared" ref="EO4:EO67" si="71">+BO4-DB4</f>
        <v>0</v>
      </c>
      <c r="EP4" s="15">
        <f t="shared" ref="EP4:EP67" si="72">+BP4-DC4</f>
        <v>0</v>
      </c>
      <c r="EQ4" s="15">
        <f t="shared" ref="EQ4:EQ67" si="73">+BQ4-DD4</f>
        <v>0</v>
      </c>
      <c r="ER4" s="15">
        <f t="shared" ref="ER4:ER67" si="74">+BR4-DE4</f>
        <v>0</v>
      </c>
      <c r="ES4" s="15">
        <f t="shared" ref="ES4:ES67" si="75">+BS4-DF4</f>
        <v>0</v>
      </c>
      <c r="ET4" s="15">
        <f t="shared" ref="ET4:ET67" si="76">+BT4-DG4</f>
        <v>0</v>
      </c>
      <c r="EU4" s="15">
        <f t="shared" ref="EU4:EU67" si="77">+BU4-DH4</f>
        <v>0</v>
      </c>
      <c r="EV4" s="15">
        <f t="shared" ref="EV4:EV67" si="78">+BV4-DI4</f>
        <v>0</v>
      </c>
      <c r="EW4" s="15">
        <f t="shared" ref="EW4:EW67" si="79">+BW4-DJ4</f>
        <v>0</v>
      </c>
      <c r="EX4" s="15">
        <f t="shared" ref="EX4:EX67" si="80">+BX4-DK4</f>
        <v>0</v>
      </c>
      <c r="EY4" s="15">
        <f t="shared" ref="EY4:EY67" si="81">+BY4-DL4</f>
        <v>0</v>
      </c>
      <c r="EZ4" s="15">
        <f t="shared" ref="EZ4:EZ67" si="82">+BZ4-DM4</f>
        <v>0</v>
      </c>
      <c r="FA4" s="15">
        <f t="shared" ref="FA4:FA67" si="83">+CA4-DN4</f>
        <v>0</v>
      </c>
      <c r="FB4" s="15">
        <f t="shared" ref="FB4:FB67" si="84">+CB4-DO4</f>
        <v>0</v>
      </c>
      <c r="FC4" s="15">
        <f t="shared" ref="FC4:FC67" si="85">+CC4-DP4</f>
        <v>0</v>
      </c>
      <c r="FD4" s="15">
        <f t="shared" ref="FD4:FD67" si="86">+CD4-DQ4</f>
        <v>0</v>
      </c>
      <c r="FE4" s="15">
        <f t="shared" ref="FE4:FE67" si="87">+CE4-DR4</f>
        <v>0</v>
      </c>
    </row>
    <row r="5" spans="1:161" x14ac:dyDescent="0.25">
      <c r="A5" s="3" t="s">
        <v>30</v>
      </c>
      <c r="B5" s="13">
        <v>0</v>
      </c>
      <c r="C5" s="13">
        <v>0</v>
      </c>
      <c r="D5" s="13">
        <v>0</v>
      </c>
      <c r="E5" s="13">
        <v>0</v>
      </c>
      <c r="G5" s="225">
        <v>1924644.19</v>
      </c>
      <c r="H5" s="225">
        <v>1924644.19</v>
      </c>
      <c r="I5" s="225">
        <v>1924644.19</v>
      </c>
      <c r="J5" s="14">
        <v>1924644.19</v>
      </c>
      <c r="K5" s="14">
        <v>1924644.19</v>
      </c>
      <c r="L5" s="14">
        <v>1924644.19</v>
      </c>
      <c r="M5" s="14">
        <v>1924644.19</v>
      </c>
      <c r="N5" s="14">
        <v>1949644.19</v>
      </c>
      <c r="O5" s="14">
        <v>1974644.19</v>
      </c>
      <c r="P5" s="14">
        <v>1998148.6800000002</v>
      </c>
      <c r="Q5" s="14">
        <v>2021653.17</v>
      </c>
      <c r="R5" s="14">
        <v>2021653.17</v>
      </c>
      <c r="T5" s="14">
        <v>2021653.17</v>
      </c>
      <c r="U5" s="14">
        <v>2021653.17</v>
      </c>
      <c r="V5" s="14">
        <v>2021653.17</v>
      </c>
      <c r="W5" s="14">
        <v>2021653.17</v>
      </c>
      <c r="X5" s="14">
        <v>2021653.17</v>
      </c>
      <c r="Y5" s="14">
        <v>2021653.17</v>
      </c>
      <c r="Z5" s="14">
        <v>2021653.17</v>
      </c>
      <c r="AA5" s="14">
        <v>2021653.17</v>
      </c>
      <c r="AB5" s="14">
        <v>2021653.17</v>
      </c>
      <c r="AC5" s="14">
        <v>2021653.17</v>
      </c>
      <c r="AD5" s="14">
        <v>2021653.17</v>
      </c>
      <c r="AE5" s="14">
        <v>2021653.17</v>
      </c>
      <c r="AF5" s="14"/>
      <c r="AG5" s="14">
        <v>2021653.17</v>
      </c>
      <c r="AH5" s="14">
        <v>2021653.17</v>
      </c>
      <c r="AI5" s="14">
        <v>2021653.17</v>
      </c>
      <c r="AJ5" s="14">
        <v>2021653.17</v>
      </c>
      <c r="AK5" s="14">
        <v>2021653.17</v>
      </c>
      <c r="AL5" s="14">
        <v>2021653.17</v>
      </c>
      <c r="AM5" s="14"/>
      <c r="AN5" s="14"/>
      <c r="AO5" s="14"/>
      <c r="AP5" s="14"/>
      <c r="AQ5" s="14"/>
      <c r="AR5" s="14"/>
      <c r="AS5" s="15"/>
      <c r="AT5" s="15">
        <v>0</v>
      </c>
      <c r="AU5" s="15">
        <v>0</v>
      </c>
      <c r="AV5" s="15">
        <v>0</v>
      </c>
      <c r="AW5" s="14">
        <v>0</v>
      </c>
      <c r="AX5" s="14">
        <v>0</v>
      </c>
      <c r="AY5" s="14">
        <v>0</v>
      </c>
      <c r="AZ5" s="14">
        <v>0</v>
      </c>
      <c r="BA5" s="14">
        <v>0</v>
      </c>
      <c r="BB5" s="14">
        <v>0</v>
      </c>
      <c r="BC5" s="14">
        <v>0</v>
      </c>
      <c r="BD5" s="14">
        <v>0</v>
      </c>
      <c r="BE5" s="14">
        <v>0</v>
      </c>
      <c r="BG5" s="15">
        <v>0</v>
      </c>
      <c r="BH5" s="15">
        <v>0</v>
      </c>
      <c r="BI5" s="15">
        <v>0</v>
      </c>
      <c r="BJ5" s="14">
        <v>0</v>
      </c>
      <c r="BK5" s="14">
        <v>0</v>
      </c>
      <c r="BL5" s="14">
        <v>0</v>
      </c>
      <c r="BM5" s="14">
        <v>0</v>
      </c>
      <c r="BN5" s="14">
        <v>0</v>
      </c>
      <c r="BO5" s="14">
        <v>0</v>
      </c>
      <c r="BP5" s="14">
        <v>0</v>
      </c>
      <c r="BQ5" s="14">
        <v>0</v>
      </c>
      <c r="BR5" s="14">
        <v>0</v>
      </c>
      <c r="BS5" s="15"/>
      <c r="BT5" s="15">
        <f t="shared" si="0"/>
        <v>0</v>
      </c>
      <c r="BU5" s="15">
        <f t="shared" si="1"/>
        <v>0</v>
      </c>
      <c r="BV5" s="15">
        <f t="shared" si="2"/>
        <v>0</v>
      </c>
      <c r="BW5" s="15">
        <f t="shared" si="3"/>
        <v>0</v>
      </c>
      <c r="BX5" s="15">
        <f t="shared" si="4"/>
        <v>0</v>
      </c>
      <c r="BY5" s="15">
        <f t="shared" si="5"/>
        <v>0</v>
      </c>
      <c r="BZ5" s="15">
        <f t="shared" si="6"/>
        <v>0</v>
      </c>
      <c r="CA5" s="15">
        <f t="shared" si="7"/>
        <v>0</v>
      </c>
      <c r="CB5" s="15">
        <f t="shared" si="8"/>
        <v>0</v>
      </c>
      <c r="CC5" s="15">
        <f t="shared" si="9"/>
        <v>0</v>
      </c>
      <c r="CD5" s="15">
        <f t="shared" si="10"/>
        <v>0</v>
      </c>
      <c r="CE5" s="15">
        <f t="shared" si="11"/>
        <v>0</v>
      </c>
      <c r="CG5" s="15">
        <f t="shared" si="12"/>
        <v>0</v>
      </c>
      <c r="CH5" s="15">
        <f t="shared" si="13"/>
        <v>0</v>
      </c>
      <c r="CI5" s="15">
        <f t="shared" si="14"/>
        <v>0</v>
      </c>
      <c r="CJ5" s="15">
        <f t="shared" si="15"/>
        <v>0</v>
      </c>
      <c r="CK5" s="15">
        <f t="shared" si="16"/>
        <v>0</v>
      </c>
      <c r="CL5" s="15">
        <f t="shared" si="17"/>
        <v>0</v>
      </c>
      <c r="CM5" s="15">
        <f t="shared" si="18"/>
        <v>0</v>
      </c>
      <c r="CN5" s="15">
        <f t="shared" si="19"/>
        <v>0</v>
      </c>
      <c r="CO5" s="15">
        <f t="shared" si="20"/>
        <v>0</v>
      </c>
      <c r="CP5" s="15">
        <f t="shared" si="21"/>
        <v>0</v>
      </c>
      <c r="CQ5" s="15">
        <f t="shared" si="22"/>
        <v>0</v>
      </c>
      <c r="CR5" s="15">
        <f t="shared" si="23"/>
        <v>0</v>
      </c>
      <c r="CS5" s="15">
        <f t="shared" si="24"/>
        <v>0</v>
      </c>
      <c r="CT5" s="15">
        <f t="shared" si="25"/>
        <v>0</v>
      </c>
      <c r="CU5" s="15">
        <f t="shared" si="26"/>
        <v>0</v>
      </c>
      <c r="CV5" s="15">
        <f t="shared" si="27"/>
        <v>0</v>
      </c>
      <c r="CW5" s="15">
        <f t="shared" si="28"/>
        <v>0</v>
      </c>
      <c r="CX5" s="15">
        <f t="shared" si="29"/>
        <v>0</v>
      </c>
      <c r="CY5" s="15">
        <f t="shared" si="30"/>
        <v>0</v>
      </c>
      <c r="CZ5" s="15">
        <f t="shared" si="31"/>
        <v>0</v>
      </c>
      <c r="DA5" s="15">
        <f t="shared" si="32"/>
        <v>0</v>
      </c>
      <c r="DB5" s="15">
        <f t="shared" si="33"/>
        <v>0</v>
      </c>
      <c r="DC5" s="15">
        <f t="shared" si="34"/>
        <v>0</v>
      </c>
      <c r="DD5" s="15">
        <f t="shared" si="35"/>
        <v>0</v>
      </c>
      <c r="DE5" s="15">
        <f t="shared" si="36"/>
        <v>0</v>
      </c>
      <c r="DF5" s="15">
        <f t="shared" si="37"/>
        <v>0</v>
      </c>
      <c r="DG5" s="15">
        <f t="shared" si="38"/>
        <v>0</v>
      </c>
      <c r="DH5" s="15">
        <f t="shared" si="39"/>
        <v>0</v>
      </c>
      <c r="DI5" s="15">
        <f t="shared" si="40"/>
        <v>0</v>
      </c>
      <c r="DJ5" s="15">
        <f t="shared" si="41"/>
        <v>0</v>
      </c>
      <c r="DK5" s="15">
        <f t="shared" si="42"/>
        <v>0</v>
      </c>
      <c r="DL5" s="15">
        <f t="shared" si="43"/>
        <v>0</v>
      </c>
      <c r="DM5" s="15">
        <f t="shared" si="44"/>
        <v>0</v>
      </c>
      <c r="DN5" s="15">
        <f t="shared" si="45"/>
        <v>0</v>
      </c>
      <c r="DO5" s="15">
        <f t="shared" si="46"/>
        <v>0</v>
      </c>
      <c r="DP5" s="15">
        <f t="shared" si="47"/>
        <v>0</v>
      </c>
      <c r="DQ5" s="15">
        <f t="shared" si="48"/>
        <v>0</v>
      </c>
      <c r="DR5" s="15">
        <f t="shared" si="49"/>
        <v>0</v>
      </c>
      <c r="DT5" s="15">
        <f t="shared" si="50"/>
        <v>0</v>
      </c>
      <c r="DU5" s="15">
        <f t="shared" si="51"/>
        <v>0</v>
      </c>
      <c r="DV5" s="15">
        <f t="shared" si="52"/>
        <v>0</v>
      </c>
      <c r="DW5" s="15">
        <f t="shared" si="53"/>
        <v>0</v>
      </c>
      <c r="DX5" s="15">
        <f t="shared" si="54"/>
        <v>0</v>
      </c>
      <c r="DY5" s="15">
        <f t="shared" si="55"/>
        <v>0</v>
      </c>
      <c r="DZ5" s="15">
        <f t="shared" si="56"/>
        <v>0</v>
      </c>
      <c r="EA5" s="15">
        <f t="shared" si="57"/>
        <v>0</v>
      </c>
      <c r="EB5" s="15">
        <f t="shared" si="58"/>
        <v>0</v>
      </c>
      <c r="EC5" s="15">
        <f t="shared" si="59"/>
        <v>0</v>
      </c>
      <c r="ED5" s="15">
        <f t="shared" si="60"/>
        <v>0</v>
      </c>
      <c r="EE5" s="15">
        <f t="shared" si="61"/>
        <v>0</v>
      </c>
      <c r="EF5" s="15">
        <f t="shared" si="62"/>
        <v>0</v>
      </c>
      <c r="EG5" s="15">
        <f t="shared" si="63"/>
        <v>0</v>
      </c>
      <c r="EH5" s="15">
        <f t="shared" si="64"/>
        <v>0</v>
      </c>
      <c r="EI5" s="15">
        <f t="shared" si="65"/>
        <v>0</v>
      </c>
      <c r="EJ5" s="15">
        <f t="shared" si="66"/>
        <v>0</v>
      </c>
      <c r="EK5" s="15">
        <f t="shared" si="67"/>
        <v>0</v>
      </c>
      <c r="EL5" s="15">
        <f t="shared" si="68"/>
        <v>0</v>
      </c>
      <c r="EM5" s="15">
        <f t="shared" si="69"/>
        <v>0</v>
      </c>
      <c r="EN5" s="15">
        <f t="shared" si="70"/>
        <v>0</v>
      </c>
      <c r="EO5" s="15">
        <f t="shared" si="71"/>
        <v>0</v>
      </c>
      <c r="EP5" s="15">
        <f t="shared" si="72"/>
        <v>0</v>
      </c>
      <c r="EQ5" s="15">
        <f t="shared" si="73"/>
        <v>0</v>
      </c>
      <c r="ER5" s="15">
        <f t="shared" si="74"/>
        <v>0</v>
      </c>
      <c r="ES5" s="15">
        <f t="shared" si="75"/>
        <v>0</v>
      </c>
      <c r="ET5" s="15">
        <f t="shared" si="76"/>
        <v>0</v>
      </c>
      <c r="EU5" s="15">
        <f t="shared" si="77"/>
        <v>0</v>
      </c>
      <c r="EV5" s="15">
        <f t="shared" si="78"/>
        <v>0</v>
      </c>
      <c r="EW5" s="15">
        <f t="shared" si="79"/>
        <v>0</v>
      </c>
      <c r="EX5" s="15">
        <f t="shared" si="80"/>
        <v>0</v>
      </c>
      <c r="EY5" s="15">
        <f t="shared" si="81"/>
        <v>0</v>
      </c>
      <c r="EZ5" s="15">
        <f t="shared" si="82"/>
        <v>0</v>
      </c>
      <c r="FA5" s="15">
        <f t="shared" si="83"/>
        <v>0</v>
      </c>
      <c r="FB5" s="15">
        <f t="shared" si="84"/>
        <v>0</v>
      </c>
      <c r="FC5" s="15">
        <f t="shared" si="85"/>
        <v>0</v>
      </c>
      <c r="FD5" s="15">
        <f t="shared" si="86"/>
        <v>0</v>
      </c>
      <c r="FE5" s="15">
        <f t="shared" si="87"/>
        <v>0</v>
      </c>
    </row>
    <row r="6" spans="1:161" x14ac:dyDescent="0.25">
      <c r="A6" s="3" t="s">
        <v>31</v>
      </c>
      <c r="B6" s="13">
        <v>0</v>
      </c>
      <c r="C6" s="13">
        <v>0</v>
      </c>
      <c r="D6" s="13">
        <v>0</v>
      </c>
      <c r="E6" s="13">
        <v>0</v>
      </c>
      <c r="G6" s="225">
        <v>0</v>
      </c>
      <c r="H6" s="225">
        <v>0</v>
      </c>
      <c r="I6" s="225">
        <v>0</v>
      </c>
      <c r="J6" s="14">
        <v>0</v>
      </c>
      <c r="K6" s="14">
        <v>0</v>
      </c>
      <c r="L6" s="14">
        <v>0</v>
      </c>
      <c r="M6" s="14">
        <v>0</v>
      </c>
      <c r="N6" s="14">
        <v>0</v>
      </c>
      <c r="O6" s="14">
        <v>0</v>
      </c>
      <c r="P6" s="14">
        <v>0</v>
      </c>
      <c r="Q6" s="14">
        <v>0</v>
      </c>
      <c r="R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4">
        <v>0</v>
      </c>
      <c r="Z6" s="14">
        <v>0</v>
      </c>
      <c r="AA6" s="14">
        <v>0</v>
      </c>
      <c r="AB6" s="14">
        <v>0</v>
      </c>
      <c r="AC6" s="14">
        <v>0</v>
      </c>
      <c r="AD6" s="14">
        <v>0</v>
      </c>
      <c r="AE6" s="14">
        <v>0</v>
      </c>
      <c r="AF6" s="14"/>
      <c r="AG6" s="14">
        <v>0</v>
      </c>
      <c r="AH6" s="14">
        <v>0</v>
      </c>
      <c r="AI6" s="14">
        <v>0</v>
      </c>
      <c r="AJ6" s="14">
        <v>0</v>
      </c>
      <c r="AK6" s="14">
        <v>0</v>
      </c>
      <c r="AL6" s="14">
        <v>0</v>
      </c>
      <c r="AM6" s="14"/>
      <c r="AN6" s="14"/>
      <c r="AO6" s="14"/>
      <c r="AP6" s="14"/>
      <c r="AQ6" s="14"/>
      <c r="AR6" s="14"/>
      <c r="AS6" s="15"/>
      <c r="AT6" s="15">
        <v>0</v>
      </c>
      <c r="AU6" s="15">
        <v>0</v>
      </c>
      <c r="AV6" s="15">
        <v>0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0</v>
      </c>
      <c r="BG6" s="15">
        <v>0</v>
      </c>
      <c r="BH6" s="15">
        <v>0</v>
      </c>
      <c r="BI6" s="15">
        <v>0</v>
      </c>
      <c r="BJ6" s="14">
        <v>0</v>
      </c>
      <c r="BK6" s="14">
        <v>0</v>
      </c>
      <c r="BL6" s="14">
        <v>0</v>
      </c>
      <c r="BM6" s="14">
        <v>0</v>
      </c>
      <c r="BN6" s="14">
        <v>0</v>
      </c>
      <c r="BO6" s="14">
        <v>0</v>
      </c>
      <c r="BP6" s="14">
        <v>0</v>
      </c>
      <c r="BQ6" s="14">
        <v>0</v>
      </c>
      <c r="BR6" s="14">
        <v>0</v>
      </c>
      <c r="BS6" s="15"/>
      <c r="BT6" s="15">
        <f t="shared" si="0"/>
        <v>0</v>
      </c>
      <c r="BU6" s="15">
        <f t="shared" si="1"/>
        <v>0</v>
      </c>
      <c r="BV6" s="15">
        <f t="shared" si="2"/>
        <v>0</v>
      </c>
      <c r="BW6" s="15">
        <f t="shared" si="3"/>
        <v>0</v>
      </c>
      <c r="BX6" s="15">
        <f t="shared" si="4"/>
        <v>0</v>
      </c>
      <c r="BY6" s="15">
        <f t="shared" si="5"/>
        <v>0</v>
      </c>
      <c r="BZ6" s="15">
        <f t="shared" si="6"/>
        <v>0</v>
      </c>
      <c r="CA6" s="15">
        <f t="shared" si="7"/>
        <v>0</v>
      </c>
      <c r="CB6" s="15">
        <f t="shared" si="8"/>
        <v>0</v>
      </c>
      <c r="CC6" s="15">
        <f t="shared" si="9"/>
        <v>0</v>
      </c>
      <c r="CD6" s="15">
        <f t="shared" si="10"/>
        <v>0</v>
      </c>
      <c r="CE6" s="15">
        <f t="shared" si="11"/>
        <v>0</v>
      </c>
      <c r="CG6" s="15">
        <f t="shared" si="12"/>
        <v>0</v>
      </c>
      <c r="CH6" s="15">
        <f t="shared" si="13"/>
        <v>0</v>
      </c>
      <c r="CI6" s="15">
        <f t="shared" si="14"/>
        <v>0</v>
      </c>
      <c r="CJ6" s="15">
        <f t="shared" si="15"/>
        <v>0</v>
      </c>
      <c r="CK6" s="15">
        <f t="shared" si="16"/>
        <v>0</v>
      </c>
      <c r="CL6" s="15">
        <f t="shared" si="17"/>
        <v>0</v>
      </c>
      <c r="CM6" s="15">
        <f t="shared" si="18"/>
        <v>0</v>
      </c>
      <c r="CN6" s="15">
        <f t="shared" si="19"/>
        <v>0</v>
      </c>
      <c r="CO6" s="15">
        <f t="shared" si="20"/>
        <v>0</v>
      </c>
      <c r="CP6" s="15">
        <f t="shared" si="21"/>
        <v>0</v>
      </c>
      <c r="CQ6" s="15">
        <f t="shared" si="22"/>
        <v>0</v>
      </c>
      <c r="CR6" s="15">
        <f t="shared" si="23"/>
        <v>0</v>
      </c>
      <c r="CS6" s="15">
        <f t="shared" si="24"/>
        <v>0</v>
      </c>
      <c r="CT6" s="15">
        <f t="shared" si="25"/>
        <v>0</v>
      </c>
      <c r="CU6" s="15">
        <f t="shared" si="26"/>
        <v>0</v>
      </c>
      <c r="CV6" s="15">
        <f t="shared" si="27"/>
        <v>0</v>
      </c>
      <c r="CW6" s="15">
        <f t="shared" si="28"/>
        <v>0</v>
      </c>
      <c r="CX6" s="15">
        <f t="shared" si="29"/>
        <v>0</v>
      </c>
      <c r="CY6" s="15">
        <f t="shared" si="30"/>
        <v>0</v>
      </c>
      <c r="CZ6" s="15">
        <f t="shared" si="31"/>
        <v>0</v>
      </c>
      <c r="DA6" s="15">
        <f t="shared" si="32"/>
        <v>0</v>
      </c>
      <c r="DB6" s="15">
        <f t="shared" si="33"/>
        <v>0</v>
      </c>
      <c r="DC6" s="15">
        <f t="shared" si="34"/>
        <v>0</v>
      </c>
      <c r="DD6" s="15">
        <f t="shared" si="35"/>
        <v>0</v>
      </c>
      <c r="DE6" s="15">
        <f t="shared" si="36"/>
        <v>0</v>
      </c>
      <c r="DF6" s="15">
        <f t="shared" si="37"/>
        <v>0</v>
      </c>
      <c r="DG6" s="15">
        <f t="shared" si="38"/>
        <v>0</v>
      </c>
      <c r="DH6" s="15">
        <f t="shared" si="39"/>
        <v>0</v>
      </c>
      <c r="DI6" s="15">
        <f t="shared" si="40"/>
        <v>0</v>
      </c>
      <c r="DJ6" s="15">
        <f t="shared" si="41"/>
        <v>0</v>
      </c>
      <c r="DK6" s="15">
        <f t="shared" si="42"/>
        <v>0</v>
      </c>
      <c r="DL6" s="15">
        <f t="shared" si="43"/>
        <v>0</v>
      </c>
      <c r="DM6" s="15">
        <f t="shared" si="44"/>
        <v>0</v>
      </c>
      <c r="DN6" s="15">
        <f t="shared" si="45"/>
        <v>0</v>
      </c>
      <c r="DO6" s="15">
        <f t="shared" si="46"/>
        <v>0</v>
      </c>
      <c r="DP6" s="15">
        <f t="shared" si="47"/>
        <v>0</v>
      </c>
      <c r="DQ6" s="15">
        <f t="shared" si="48"/>
        <v>0</v>
      </c>
      <c r="DR6" s="15">
        <f t="shared" si="49"/>
        <v>0</v>
      </c>
      <c r="DT6" s="15">
        <f t="shared" si="50"/>
        <v>0</v>
      </c>
      <c r="DU6" s="15">
        <f t="shared" si="51"/>
        <v>0</v>
      </c>
      <c r="DV6" s="15">
        <f t="shared" si="52"/>
        <v>0</v>
      </c>
      <c r="DW6" s="15">
        <f t="shared" si="53"/>
        <v>0</v>
      </c>
      <c r="DX6" s="15">
        <f t="shared" si="54"/>
        <v>0</v>
      </c>
      <c r="DY6" s="15">
        <f t="shared" si="55"/>
        <v>0</v>
      </c>
      <c r="DZ6" s="15">
        <f t="shared" si="56"/>
        <v>0</v>
      </c>
      <c r="EA6" s="15">
        <f t="shared" si="57"/>
        <v>0</v>
      </c>
      <c r="EB6" s="15">
        <f t="shared" si="58"/>
        <v>0</v>
      </c>
      <c r="EC6" s="15">
        <f t="shared" si="59"/>
        <v>0</v>
      </c>
      <c r="ED6" s="15">
        <f t="shared" si="60"/>
        <v>0</v>
      </c>
      <c r="EE6" s="15">
        <f t="shared" si="61"/>
        <v>0</v>
      </c>
      <c r="EF6" s="15">
        <f t="shared" si="62"/>
        <v>0</v>
      </c>
      <c r="EG6" s="15">
        <f t="shared" si="63"/>
        <v>0</v>
      </c>
      <c r="EH6" s="15">
        <f t="shared" si="64"/>
        <v>0</v>
      </c>
      <c r="EI6" s="15">
        <f t="shared" si="65"/>
        <v>0</v>
      </c>
      <c r="EJ6" s="15">
        <f t="shared" si="66"/>
        <v>0</v>
      </c>
      <c r="EK6" s="15">
        <f t="shared" si="67"/>
        <v>0</v>
      </c>
      <c r="EL6" s="15">
        <f t="shared" si="68"/>
        <v>0</v>
      </c>
      <c r="EM6" s="15">
        <f t="shared" si="69"/>
        <v>0</v>
      </c>
      <c r="EN6" s="15">
        <f t="shared" si="70"/>
        <v>0</v>
      </c>
      <c r="EO6" s="15">
        <f t="shared" si="71"/>
        <v>0</v>
      </c>
      <c r="EP6" s="15">
        <f t="shared" si="72"/>
        <v>0</v>
      </c>
      <c r="EQ6" s="15">
        <f t="shared" si="73"/>
        <v>0</v>
      </c>
      <c r="ER6" s="15">
        <f t="shared" si="74"/>
        <v>0</v>
      </c>
      <c r="ES6" s="15">
        <f t="shared" si="75"/>
        <v>0</v>
      </c>
      <c r="ET6" s="15">
        <f t="shared" si="76"/>
        <v>0</v>
      </c>
      <c r="EU6" s="15">
        <f t="shared" si="77"/>
        <v>0</v>
      </c>
      <c r="EV6" s="15">
        <f t="shared" si="78"/>
        <v>0</v>
      </c>
      <c r="EW6" s="15">
        <f t="shared" si="79"/>
        <v>0</v>
      </c>
      <c r="EX6" s="15">
        <f t="shared" si="80"/>
        <v>0</v>
      </c>
      <c r="EY6" s="15">
        <f t="shared" si="81"/>
        <v>0</v>
      </c>
      <c r="EZ6" s="15">
        <f t="shared" si="82"/>
        <v>0</v>
      </c>
      <c r="FA6" s="15">
        <f t="shared" si="83"/>
        <v>0</v>
      </c>
      <c r="FB6" s="15">
        <f t="shared" si="84"/>
        <v>0</v>
      </c>
      <c r="FC6" s="15">
        <f t="shared" si="85"/>
        <v>0</v>
      </c>
      <c r="FD6" s="15">
        <f t="shared" si="86"/>
        <v>0</v>
      </c>
      <c r="FE6" s="15">
        <f t="shared" si="87"/>
        <v>0</v>
      </c>
    </row>
    <row r="7" spans="1:161" x14ac:dyDescent="0.25">
      <c r="A7" s="3" t="s">
        <v>32</v>
      </c>
      <c r="B7" s="13">
        <v>0</v>
      </c>
      <c r="C7" s="13">
        <v>0</v>
      </c>
      <c r="D7" s="13">
        <v>0</v>
      </c>
      <c r="E7" s="13">
        <v>0</v>
      </c>
      <c r="G7" s="225">
        <v>350578.45</v>
      </c>
      <c r="H7" s="225">
        <v>350578.45</v>
      </c>
      <c r="I7" s="225">
        <v>350578.45</v>
      </c>
      <c r="J7" s="14">
        <v>350578.45</v>
      </c>
      <c r="K7" s="14">
        <v>350578.45</v>
      </c>
      <c r="L7" s="14">
        <v>350578.45</v>
      </c>
      <c r="M7" s="14">
        <v>350578.45</v>
      </c>
      <c r="N7" s="14">
        <v>350578.45</v>
      </c>
      <c r="O7" s="14">
        <v>350578.45</v>
      </c>
      <c r="P7" s="14">
        <v>350578.45</v>
      </c>
      <c r="Q7" s="14">
        <v>350578.45</v>
      </c>
      <c r="R7" s="14">
        <v>350578.45</v>
      </c>
      <c r="T7" s="14">
        <v>350578.45</v>
      </c>
      <c r="U7" s="14">
        <v>350578.45</v>
      </c>
      <c r="V7" s="14">
        <v>350578.45</v>
      </c>
      <c r="W7" s="14">
        <v>350578.45</v>
      </c>
      <c r="X7" s="14">
        <v>350578.45</v>
      </c>
      <c r="Y7" s="14">
        <v>350578.45</v>
      </c>
      <c r="Z7" s="14">
        <v>350578.45</v>
      </c>
      <c r="AA7" s="14">
        <v>350578.45</v>
      </c>
      <c r="AB7" s="14">
        <v>350578.45</v>
      </c>
      <c r="AC7" s="14">
        <v>350578.45</v>
      </c>
      <c r="AD7" s="14">
        <v>350578.45</v>
      </c>
      <c r="AE7" s="14">
        <v>350578.45</v>
      </c>
      <c r="AF7" s="14"/>
      <c r="AG7" s="14">
        <v>350578.45</v>
      </c>
      <c r="AH7" s="14">
        <v>350578.45</v>
      </c>
      <c r="AI7" s="14">
        <v>350578.45</v>
      </c>
      <c r="AJ7" s="14">
        <v>350578.45</v>
      </c>
      <c r="AK7" s="14">
        <v>350578.45</v>
      </c>
      <c r="AL7" s="14">
        <v>350578.45</v>
      </c>
      <c r="AM7" s="14"/>
      <c r="AN7" s="14"/>
      <c r="AO7" s="14"/>
      <c r="AP7" s="14"/>
      <c r="AQ7" s="14"/>
      <c r="AR7" s="14"/>
      <c r="AS7" s="15"/>
      <c r="AT7" s="15">
        <v>0</v>
      </c>
      <c r="AU7" s="15">
        <v>0</v>
      </c>
      <c r="AV7" s="15">
        <v>0</v>
      </c>
      <c r="AW7" s="14">
        <v>0</v>
      </c>
      <c r="AX7" s="14">
        <v>0</v>
      </c>
      <c r="AY7" s="14">
        <v>0</v>
      </c>
      <c r="AZ7" s="14">
        <v>0</v>
      </c>
      <c r="BA7" s="14">
        <v>0</v>
      </c>
      <c r="BB7" s="14">
        <v>0</v>
      </c>
      <c r="BC7" s="14">
        <v>0</v>
      </c>
      <c r="BD7" s="14">
        <v>0</v>
      </c>
      <c r="BE7" s="14">
        <v>0</v>
      </c>
      <c r="BG7" s="15">
        <v>0</v>
      </c>
      <c r="BH7" s="15">
        <v>0</v>
      </c>
      <c r="BI7" s="15">
        <v>0</v>
      </c>
      <c r="BJ7" s="14">
        <v>0</v>
      </c>
      <c r="BK7" s="14">
        <v>0</v>
      </c>
      <c r="BL7" s="14">
        <v>0</v>
      </c>
      <c r="BM7" s="14">
        <v>0</v>
      </c>
      <c r="BN7" s="14">
        <v>0</v>
      </c>
      <c r="BO7" s="14">
        <v>0</v>
      </c>
      <c r="BP7" s="14">
        <v>0</v>
      </c>
      <c r="BQ7" s="14">
        <v>0</v>
      </c>
      <c r="BR7" s="14">
        <v>0</v>
      </c>
      <c r="BS7" s="15"/>
      <c r="BT7" s="15">
        <f t="shared" si="0"/>
        <v>0</v>
      </c>
      <c r="BU7" s="15">
        <f t="shared" si="1"/>
        <v>0</v>
      </c>
      <c r="BV7" s="15">
        <f t="shared" si="2"/>
        <v>0</v>
      </c>
      <c r="BW7" s="15">
        <f t="shared" si="3"/>
        <v>0</v>
      </c>
      <c r="BX7" s="15">
        <f t="shared" si="4"/>
        <v>0</v>
      </c>
      <c r="BY7" s="15">
        <f t="shared" si="5"/>
        <v>0</v>
      </c>
      <c r="BZ7" s="15">
        <f t="shared" si="6"/>
        <v>0</v>
      </c>
      <c r="CA7" s="15">
        <f t="shared" si="7"/>
        <v>0</v>
      </c>
      <c r="CB7" s="15">
        <f t="shared" si="8"/>
        <v>0</v>
      </c>
      <c r="CC7" s="15">
        <f t="shared" si="9"/>
        <v>0</v>
      </c>
      <c r="CD7" s="15">
        <f t="shared" si="10"/>
        <v>0</v>
      </c>
      <c r="CE7" s="15">
        <f t="shared" si="11"/>
        <v>0</v>
      </c>
      <c r="CG7" s="15">
        <f t="shared" si="12"/>
        <v>0</v>
      </c>
      <c r="CH7" s="15">
        <f t="shared" si="13"/>
        <v>0</v>
      </c>
      <c r="CI7" s="15">
        <f t="shared" si="14"/>
        <v>0</v>
      </c>
      <c r="CJ7" s="15">
        <f t="shared" si="15"/>
        <v>0</v>
      </c>
      <c r="CK7" s="15">
        <f t="shared" si="16"/>
        <v>0</v>
      </c>
      <c r="CL7" s="15">
        <f t="shared" si="17"/>
        <v>0</v>
      </c>
      <c r="CM7" s="15">
        <f t="shared" si="18"/>
        <v>0</v>
      </c>
      <c r="CN7" s="15">
        <f t="shared" si="19"/>
        <v>0</v>
      </c>
      <c r="CO7" s="15">
        <f t="shared" si="20"/>
        <v>0</v>
      </c>
      <c r="CP7" s="15">
        <f t="shared" si="21"/>
        <v>0</v>
      </c>
      <c r="CQ7" s="15">
        <f t="shared" si="22"/>
        <v>0</v>
      </c>
      <c r="CR7" s="15">
        <f t="shared" si="23"/>
        <v>0</v>
      </c>
      <c r="CS7" s="15">
        <f t="shared" si="24"/>
        <v>0</v>
      </c>
      <c r="CT7" s="15">
        <f t="shared" si="25"/>
        <v>0</v>
      </c>
      <c r="CU7" s="15">
        <f t="shared" si="26"/>
        <v>0</v>
      </c>
      <c r="CV7" s="15">
        <f t="shared" si="27"/>
        <v>0</v>
      </c>
      <c r="CW7" s="15">
        <f t="shared" si="28"/>
        <v>0</v>
      </c>
      <c r="CX7" s="15">
        <f t="shared" si="29"/>
        <v>0</v>
      </c>
      <c r="CY7" s="15">
        <f t="shared" si="30"/>
        <v>0</v>
      </c>
      <c r="CZ7" s="15">
        <f t="shared" si="31"/>
        <v>0</v>
      </c>
      <c r="DA7" s="15">
        <f t="shared" si="32"/>
        <v>0</v>
      </c>
      <c r="DB7" s="15">
        <f t="shared" si="33"/>
        <v>0</v>
      </c>
      <c r="DC7" s="15">
        <f t="shared" si="34"/>
        <v>0</v>
      </c>
      <c r="DD7" s="15">
        <f t="shared" si="35"/>
        <v>0</v>
      </c>
      <c r="DE7" s="15">
        <f t="shared" si="36"/>
        <v>0</v>
      </c>
      <c r="DF7" s="15">
        <f t="shared" si="37"/>
        <v>0</v>
      </c>
      <c r="DG7" s="15">
        <f t="shared" si="38"/>
        <v>0</v>
      </c>
      <c r="DH7" s="15">
        <f t="shared" si="39"/>
        <v>0</v>
      </c>
      <c r="DI7" s="15">
        <f t="shared" si="40"/>
        <v>0</v>
      </c>
      <c r="DJ7" s="15">
        <f t="shared" si="41"/>
        <v>0</v>
      </c>
      <c r="DK7" s="15">
        <f t="shared" si="42"/>
        <v>0</v>
      </c>
      <c r="DL7" s="15">
        <f t="shared" si="43"/>
        <v>0</v>
      </c>
      <c r="DM7" s="15">
        <f t="shared" si="44"/>
        <v>0</v>
      </c>
      <c r="DN7" s="15">
        <f t="shared" si="45"/>
        <v>0</v>
      </c>
      <c r="DO7" s="15">
        <f t="shared" si="46"/>
        <v>0</v>
      </c>
      <c r="DP7" s="15">
        <f t="shared" si="47"/>
        <v>0</v>
      </c>
      <c r="DQ7" s="15">
        <f t="shared" si="48"/>
        <v>0</v>
      </c>
      <c r="DR7" s="15">
        <f t="shared" si="49"/>
        <v>0</v>
      </c>
      <c r="DT7" s="15">
        <f t="shared" si="50"/>
        <v>0</v>
      </c>
      <c r="DU7" s="15">
        <f t="shared" si="51"/>
        <v>0</v>
      </c>
      <c r="DV7" s="15">
        <f t="shared" si="52"/>
        <v>0</v>
      </c>
      <c r="DW7" s="15">
        <f t="shared" si="53"/>
        <v>0</v>
      </c>
      <c r="DX7" s="15">
        <f t="shared" si="54"/>
        <v>0</v>
      </c>
      <c r="DY7" s="15">
        <f t="shared" si="55"/>
        <v>0</v>
      </c>
      <c r="DZ7" s="15">
        <f t="shared" si="56"/>
        <v>0</v>
      </c>
      <c r="EA7" s="15">
        <f t="shared" si="57"/>
        <v>0</v>
      </c>
      <c r="EB7" s="15">
        <f t="shared" si="58"/>
        <v>0</v>
      </c>
      <c r="EC7" s="15">
        <f t="shared" si="59"/>
        <v>0</v>
      </c>
      <c r="ED7" s="15">
        <f t="shared" si="60"/>
        <v>0</v>
      </c>
      <c r="EE7" s="15">
        <f t="shared" si="61"/>
        <v>0</v>
      </c>
      <c r="EF7" s="15">
        <f t="shared" si="62"/>
        <v>0</v>
      </c>
      <c r="EG7" s="15">
        <f t="shared" si="63"/>
        <v>0</v>
      </c>
      <c r="EH7" s="15">
        <f t="shared" si="64"/>
        <v>0</v>
      </c>
      <c r="EI7" s="15">
        <f t="shared" si="65"/>
        <v>0</v>
      </c>
      <c r="EJ7" s="15">
        <f t="shared" si="66"/>
        <v>0</v>
      </c>
      <c r="EK7" s="15">
        <f t="shared" si="67"/>
        <v>0</v>
      </c>
      <c r="EL7" s="15">
        <f t="shared" si="68"/>
        <v>0</v>
      </c>
      <c r="EM7" s="15">
        <f t="shared" si="69"/>
        <v>0</v>
      </c>
      <c r="EN7" s="15">
        <f t="shared" si="70"/>
        <v>0</v>
      </c>
      <c r="EO7" s="15">
        <f t="shared" si="71"/>
        <v>0</v>
      </c>
      <c r="EP7" s="15">
        <f t="shared" si="72"/>
        <v>0</v>
      </c>
      <c r="EQ7" s="15">
        <f t="shared" si="73"/>
        <v>0</v>
      </c>
      <c r="ER7" s="15">
        <f t="shared" si="74"/>
        <v>0</v>
      </c>
      <c r="ES7" s="15">
        <f t="shared" si="75"/>
        <v>0</v>
      </c>
      <c r="ET7" s="15">
        <f t="shared" si="76"/>
        <v>0</v>
      </c>
      <c r="EU7" s="15">
        <f t="shared" si="77"/>
        <v>0</v>
      </c>
      <c r="EV7" s="15">
        <f t="shared" si="78"/>
        <v>0</v>
      </c>
      <c r="EW7" s="15">
        <f t="shared" si="79"/>
        <v>0</v>
      </c>
      <c r="EX7" s="15">
        <f t="shared" si="80"/>
        <v>0</v>
      </c>
      <c r="EY7" s="15">
        <f t="shared" si="81"/>
        <v>0</v>
      </c>
      <c r="EZ7" s="15">
        <f t="shared" si="82"/>
        <v>0</v>
      </c>
      <c r="FA7" s="15">
        <f t="shared" si="83"/>
        <v>0</v>
      </c>
      <c r="FB7" s="15">
        <f t="shared" si="84"/>
        <v>0</v>
      </c>
      <c r="FC7" s="15">
        <f t="shared" si="85"/>
        <v>0</v>
      </c>
      <c r="FD7" s="15">
        <f t="shared" si="86"/>
        <v>0</v>
      </c>
      <c r="FE7" s="15">
        <f t="shared" si="87"/>
        <v>0</v>
      </c>
    </row>
    <row r="8" spans="1:161" x14ac:dyDescent="0.25">
      <c r="A8" s="3" t="s">
        <v>33</v>
      </c>
      <c r="B8" s="13">
        <v>0</v>
      </c>
      <c r="C8" s="13">
        <v>0</v>
      </c>
      <c r="D8" s="13">
        <v>0</v>
      </c>
      <c r="E8" s="13">
        <v>0</v>
      </c>
      <c r="G8" s="225">
        <v>313615.58</v>
      </c>
      <c r="H8" s="225">
        <v>313615.58</v>
      </c>
      <c r="I8" s="225">
        <v>313615.58</v>
      </c>
      <c r="J8" s="14">
        <v>313615.58</v>
      </c>
      <c r="K8" s="14">
        <v>329068.58</v>
      </c>
      <c r="L8" s="14">
        <v>344521.58</v>
      </c>
      <c r="M8" s="14">
        <v>344521.58</v>
      </c>
      <c r="N8" s="14">
        <v>344521.58</v>
      </c>
      <c r="O8" s="14">
        <v>344521.58</v>
      </c>
      <c r="P8" s="14">
        <v>344521.58</v>
      </c>
      <c r="Q8" s="14">
        <v>344521.58</v>
      </c>
      <c r="R8" s="14">
        <v>344521.58</v>
      </c>
      <c r="T8" s="14">
        <v>344521.58</v>
      </c>
      <c r="U8" s="14">
        <v>344521.58</v>
      </c>
      <c r="V8" s="14">
        <v>344521.58</v>
      </c>
      <c r="W8" s="14">
        <v>344521.58</v>
      </c>
      <c r="X8" s="14">
        <v>344521.58</v>
      </c>
      <c r="Y8" s="14">
        <v>344521.58</v>
      </c>
      <c r="Z8" s="14">
        <v>344521.58</v>
      </c>
      <c r="AA8" s="14">
        <v>344521.58</v>
      </c>
      <c r="AB8" s="14">
        <v>344521.58</v>
      </c>
      <c r="AC8" s="14">
        <v>344521.58</v>
      </c>
      <c r="AD8" s="14">
        <v>344521.58</v>
      </c>
      <c r="AE8" s="14">
        <v>344521.58</v>
      </c>
      <c r="AF8" s="14"/>
      <c r="AG8" s="14">
        <v>344521.58</v>
      </c>
      <c r="AH8" s="14">
        <v>344521.58</v>
      </c>
      <c r="AI8" s="14">
        <v>344521.58</v>
      </c>
      <c r="AJ8" s="14">
        <v>344521.58</v>
      </c>
      <c r="AK8" s="14">
        <v>344521.58</v>
      </c>
      <c r="AL8" s="14">
        <v>344521.58</v>
      </c>
      <c r="AM8" s="14"/>
      <c r="AN8" s="14"/>
      <c r="AO8" s="14"/>
      <c r="AP8" s="14"/>
      <c r="AQ8" s="14"/>
      <c r="AR8" s="14"/>
      <c r="AS8" s="15"/>
      <c r="AT8" s="15">
        <v>0</v>
      </c>
      <c r="AU8" s="15">
        <v>0</v>
      </c>
      <c r="AV8" s="15">
        <v>0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0</v>
      </c>
      <c r="BG8" s="15">
        <v>0</v>
      </c>
      <c r="BH8" s="15">
        <v>0</v>
      </c>
      <c r="BI8" s="15">
        <v>0</v>
      </c>
      <c r="BJ8" s="14">
        <v>0</v>
      </c>
      <c r="BK8" s="14">
        <v>0</v>
      </c>
      <c r="BL8" s="14">
        <v>0</v>
      </c>
      <c r="BM8" s="14">
        <v>0</v>
      </c>
      <c r="BN8" s="14">
        <v>0</v>
      </c>
      <c r="BO8" s="14">
        <v>0</v>
      </c>
      <c r="BP8" s="14">
        <v>0</v>
      </c>
      <c r="BQ8" s="14">
        <v>0</v>
      </c>
      <c r="BR8" s="14">
        <v>0</v>
      </c>
      <c r="BS8" s="15"/>
      <c r="BT8" s="15">
        <f t="shared" si="0"/>
        <v>0</v>
      </c>
      <c r="BU8" s="15">
        <f t="shared" si="1"/>
        <v>0</v>
      </c>
      <c r="BV8" s="15">
        <f t="shared" si="2"/>
        <v>0</v>
      </c>
      <c r="BW8" s="15">
        <f t="shared" si="3"/>
        <v>0</v>
      </c>
      <c r="BX8" s="15">
        <f t="shared" si="4"/>
        <v>0</v>
      </c>
      <c r="BY8" s="15">
        <f t="shared" si="5"/>
        <v>0</v>
      </c>
      <c r="BZ8" s="15">
        <f t="shared" si="6"/>
        <v>0</v>
      </c>
      <c r="CA8" s="15">
        <f t="shared" si="7"/>
        <v>0</v>
      </c>
      <c r="CB8" s="15">
        <f t="shared" si="8"/>
        <v>0</v>
      </c>
      <c r="CC8" s="15">
        <f t="shared" si="9"/>
        <v>0</v>
      </c>
      <c r="CD8" s="15">
        <f t="shared" si="10"/>
        <v>0</v>
      </c>
      <c r="CE8" s="15">
        <f t="shared" si="11"/>
        <v>0</v>
      </c>
      <c r="CG8" s="15">
        <f t="shared" si="12"/>
        <v>0</v>
      </c>
      <c r="CH8" s="15">
        <f t="shared" si="13"/>
        <v>0</v>
      </c>
      <c r="CI8" s="15">
        <f t="shared" si="14"/>
        <v>0</v>
      </c>
      <c r="CJ8" s="15">
        <f t="shared" si="15"/>
        <v>0</v>
      </c>
      <c r="CK8" s="15">
        <f t="shared" si="16"/>
        <v>0</v>
      </c>
      <c r="CL8" s="15">
        <f t="shared" si="17"/>
        <v>0</v>
      </c>
      <c r="CM8" s="15">
        <f t="shared" si="18"/>
        <v>0</v>
      </c>
      <c r="CN8" s="15">
        <f t="shared" si="19"/>
        <v>0</v>
      </c>
      <c r="CO8" s="15">
        <f t="shared" si="20"/>
        <v>0</v>
      </c>
      <c r="CP8" s="15">
        <f t="shared" si="21"/>
        <v>0</v>
      </c>
      <c r="CQ8" s="15">
        <f t="shared" si="22"/>
        <v>0</v>
      </c>
      <c r="CR8" s="15">
        <f t="shared" si="23"/>
        <v>0</v>
      </c>
      <c r="CS8" s="15">
        <f t="shared" si="24"/>
        <v>0</v>
      </c>
      <c r="CT8" s="15">
        <f t="shared" si="25"/>
        <v>0</v>
      </c>
      <c r="CU8" s="15">
        <f t="shared" si="26"/>
        <v>0</v>
      </c>
      <c r="CV8" s="15">
        <f t="shared" si="27"/>
        <v>0</v>
      </c>
      <c r="CW8" s="15">
        <f t="shared" si="28"/>
        <v>0</v>
      </c>
      <c r="CX8" s="15">
        <f t="shared" si="29"/>
        <v>0</v>
      </c>
      <c r="CY8" s="15">
        <f t="shared" si="30"/>
        <v>0</v>
      </c>
      <c r="CZ8" s="15">
        <f t="shared" si="31"/>
        <v>0</v>
      </c>
      <c r="DA8" s="15">
        <f t="shared" si="32"/>
        <v>0</v>
      </c>
      <c r="DB8" s="15">
        <f t="shared" si="33"/>
        <v>0</v>
      </c>
      <c r="DC8" s="15">
        <f t="shared" si="34"/>
        <v>0</v>
      </c>
      <c r="DD8" s="15">
        <f t="shared" si="35"/>
        <v>0</v>
      </c>
      <c r="DE8" s="15">
        <f t="shared" si="36"/>
        <v>0</v>
      </c>
      <c r="DF8" s="15">
        <f t="shared" si="37"/>
        <v>0</v>
      </c>
      <c r="DG8" s="15">
        <f t="shared" si="38"/>
        <v>0</v>
      </c>
      <c r="DH8" s="15">
        <f t="shared" si="39"/>
        <v>0</v>
      </c>
      <c r="DI8" s="15">
        <f t="shared" si="40"/>
        <v>0</v>
      </c>
      <c r="DJ8" s="15">
        <f t="shared" si="41"/>
        <v>0</v>
      </c>
      <c r="DK8" s="15">
        <f t="shared" si="42"/>
        <v>0</v>
      </c>
      <c r="DL8" s="15">
        <f t="shared" si="43"/>
        <v>0</v>
      </c>
      <c r="DM8" s="15">
        <f t="shared" si="44"/>
        <v>0</v>
      </c>
      <c r="DN8" s="15">
        <f t="shared" si="45"/>
        <v>0</v>
      </c>
      <c r="DO8" s="15">
        <f t="shared" si="46"/>
        <v>0</v>
      </c>
      <c r="DP8" s="15">
        <f t="shared" si="47"/>
        <v>0</v>
      </c>
      <c r="DQ8" s="15">
        <f t="shared" si="48"/>
        <v>0</v>
      </c>
      <c r="DR8" s="15">
        <f t="shared" si="49"/>
        <v>0</v>
      </c>
      <c r="DT8" s="15">
        <f t="shared" si="50"/>
        <v>0</v>
      </c>
      <c r="DU8" s="15">
        <f t="shared" si="51"/>
        <v>0</v>
      </c>
      <c r="DV8" s="15">
        <f t="shared" si="52"/>
        <v>0</v>
      </c>
      <c r="DW8" s="15">
        <f t="shared" si="53"/>
        <v>0</v>
      </c>
      <c r="DX8" s="15">
        <f t="shared" si="54"/>
        <v>0</v>
      </c>
      <c r="DY8" s="15">
        <f t="shared" si="55"/>
        <v>0</v>
      </c>
      <c r="DZ8" s="15">
        <f t="shared" si="56"/>
        <v>0</v>
      </c>
      <c r="EA8" s="15">
        <f t="shared" si="57"/>
        <v>0</v>
      </c>
      <c r="EB8" s="15">
        <f t="shared" si="58"/>
        <v>0</v>
      </c>
      <c r="EC8" s="15">
        <f t="shared" si="59"/>
        <v>0</v>
      </c>
      <c r="ED8" s="15">
        <f t="shared" si="60"/>
        <v>0</v>
      </c>
      <c r="EE8" s="15">
        <f t="shared" si="61"/>
        <v>0</v>
      </c>
      <c r="EF8" s="15">
        <f t="shared" si="62"/>
        <v>0</v>
      </c>
      <c r="EG8" s="15">
        <f t="shared" si="63"/>
        <v>0</v>
      </c>
      <c r="EH8" s="15">
        <f t="shared" si="64"/>
        <v>0</v>
      </c>
      <c r="EI8" s="15">
        <f t="shared" si="65"/>
        <v>0</v>
      </c>
      <c r="EJ8" s="15">
        <f t="shared" si="66"/>
        <v>0</v>
      </c>
      <c r="EK8" s="15">
        <f t="shared" si="67"/>
        <v>0</v>
      </c>
      <c r="EL8" s="15">
        <f t="shared" si="68"/>
        <v>0</v>
      </c>
      <c r="EM8" s="15">
        <f t="shared" si="69"/>
        <v>0</v>
      </c>
      <c r="EN8" s="15">
        <f t="shared" si="70"/>
        <v>0</v>
      </c>
      <c r="EO8" s="15">
        <f t="shared" si="71"/>
        <v>0</v>
      </c>
      <c r="EP8" s="15">
        <f t="shared" si="72"/>
        <v>0</v>
      </c>
      <c r="EQ8" s="15">
        <f t="shared" si="73"/>
        <v>0</v>
      </c>
      <c r="ER8" s="15">
        <f t="shared" si="74"/>
        <v>0</v>
      </c>
      <c r="ES8" s="15">
        <f t="shared" si="75"/>
        <v>0</v>
      </c>
      <c r="ET8" s="15">
        <f t="shared" si="76"/>
        <v>0</v>
      </c>
      <c r="EU8" s="15">
        <f t="shared" si="77"/>
        <v>0</v>
      </c>
      <c r="EV8" s="15">
        <f t="shared" si="78"/>
        <v>0</v>
      </c>
      <c r="EW8" s="15">
        <f t="shared" si="79"/>
        <v>0</v>
      </c>
      <c r="EX8" s="15">
        <f t="shared" si="80"/>
        <v>0</v>
      </c>
      <c r="EY8" s="15">
        <f t="shared" si="81"/>
        <v>0</v>
      </c>
      <c r="EZ8" s="15">
        <f t="shared" si="82"/>
        <v>0</v>
      </c>
      <c r="FA8" s="15">
        <f t="shared" si="83"/>
        <v>0</v>
      </c>
      <c r="FB8" s="15">
        <f t="shared" si="84"/>
        <v>0</v>
      </c>
      <c r="FC8" s="15">
        <f t="shared" si="85"/>
        <v>0</v>
      </c>
      <c r="FD8" s="15">
        <f t="shared" si="86"/>
        <v>0</v>
      </c>
      <c r="FE8" s="15">
        <f t="shared" si="87"/>
        <v>0</v>
      </c>
    </row>
    <row r="9" spans="1:161" x14ac:dyDescent="0.25">
      <c r="A9" s="3" t="s">
        <v>34</v>
      </c>
      <c r="B9" s="13">
        <v>0</v>
      </c>
      <c r="C9" s="13">
        <v>0</v>
      </c>
      <c r="D9" s="13">
        <v>0</v>
      </c>
      <c r="E9" s="13">
        <v>0</v>
      </c>
      <c r="G9" s="225">
        <v>20860408</v>
      </c>
      <c r="H9" s="225">
        <v>20860408</v>
      </c>
      <c r="I9" s="225">
        <v>20860408</v>
      </c>
      <c r="J9" s="14">
        <v>20860408</v>
      </c>
      <c r="K9" s="14">
        <v>20860408</v>
      </c>
      <c r="L9" s="14">
        <v>20860408</v>
      </c>
      <c r="M9" s="14">
        <v>20860408</v>
      </c>
      <c r="N9" s="14">
        <v>20860408</v>
      </c>
      <c r="O9" s="14">
        <v>20860408</v>
      </c>
      <c r="P9" s="14">
        <v>20860408</v>
      </c>
      <c r="Q9" s="14">
        <v>20860408</v>
      </c>
      <c r="R9" s="14">
        <v>20860408</v>
      </c>
      <c r="T9" s="14">
        <v>20860408</v>
      </c>
      <c r="U9" s="14">
        <v>20860408</v>
      </c>
      <c r="V9" s="14">
        <v>20860408</v>
      </c>
      <c r="W9" s="14">
        <v>20860408</v>
      </c>
      <c r="X9" s="14">
        <v>20860408</v>
      </c>
      <c r="Y9" s="14">
        <v>20860408</v>
      </c>
      <c r="Z9" s="14">
        <v>20860408</v>
      </c>
      <c r="AA9" s="14">
        <v>20860408</v>
      </c>
      <c r="AB9" s="14">
        <v>20860408</v>
      </c>
      <c r="AC9" s="14">
        <v>20860408</v>
      </c>
      <c r="AD9" s="14">
        <v>20860408</v>
      </c>
      <c r="AE9" s="14">
        <v>20860408</v>
      </c>
      <c r="AF9" s="14"/>
      <c r="AG9" s="14">
        <v>20860408</v>
      </c>
      <c r="AH9" s="14">
        <v>20860408</v>
      </c>
      <c r="AI9" s="14">
        <v>20860408</v>
      </c>
      <c r="AJ9" s="14">
        <v>20860408</v>
      </c>
      <c r="AK9" s="14">
        <v>20860408</v>
      </c>
      <c r="AL9" s="14">
        <v>20860408</v>
      </c>
      <c r="AM9" s="14"/>
      <c r="AN9" s="14"/>
      <c r="AO9" s="14"/>
      <c r="AP9" s="14"/>
      <c r="AQ9" s="14"/>
      <c r="AR9" s="14"/>
      <c r="AS9" s="15"/>
      <c r="AT9" s="15">
        <v>0</v>
      </c>
      <c r="AU9" s="15">
        <v>0</v>
      </c>
      <c r="AV9" s="15">
        <v>0</v>
      </c>
      <c r="AW9" s="14">
        <v>0</v>
      </c>
      <c r="AX9" s="14">
        <v>0</v>
      </c>
      <c r="AY9" s="14">
        <v>0</v>
      </c>
      <c r="AZ9" s="14">
        <v>0</v>
      </c>
      <c r="BA9" s="14">
        <v>0</v>
      </c>
      <c r="BB9" s="14">
        <v>0</v>
      </c>
      <c r="BC9" s="14">
        <v>0</v>
      </c>
      <c r="BD9" s="14">
        <v>0</v>
      </c>
      <c r="BE9" s="14">
        <v>0</v>
      </c>
      <c r="BG9" s="15">
        <v>0</v>
      </c>
      <c r="BH9" s="15">
        <v>0</v>
      </c>
      <c r="BI9" s="15">
        <v>0</v>
      </c>
      <c r="BJ9" s="14">
        <v>0</v>
      </c>
      <c r="BK9" s="14">
        <v>0</v>
      </c>
      <c r="BL9" s="14">
        <v>0</v>
      </c>
      <c r="BM9" s="14">
        <v>0</v>
      </c>
      <c r="BN9" s="14">
        <v>0</v>
      </c>
      <c r="BO9" s="14">
        <v>0</v>
      </c>
      <c r="BP9" s="14">
        <v>0</v>
      </c>
      <c r="BQ9" s="14">
        <v>0</v>
      </c>
      <c r="BR9" s="14">
        <v>0</v>
      </c>
      <c r="BS9" s="15"/>
      <c r="BT9" s="15">
        <f t="shared" si="0"/>
        <v>0</v>
      </c>
      <c r="BU9" s="15">
        <f t="shared" si="1"/>
        <v>0</v>
      </c>
      <c r="BV9" s="15">
        <f t="shared" si="2"/>
        <v>0</v>
      </c>
      <c r="BW9" s="15">
        <f t="shared" si="3"/>
        <v>0</v>
      </c>
      <c r="BX9" s="15">
        <f t="shared" si="4"/>
        <v>0</v>
      </c>
      <c r="BY9" s="15">
        <f t="shared" si="5"/>
        <v>0</v>
      </c>
      <c r="BZ9" s="15">
        <f t="shared" si="6"/>
        <v>0</v>
      </c>
      <c r="CA9" s="15">
        <f t="shared" si="7"/>
        <v>0</v>
      </c>
      <c r="CB9" s="15">
        <f t="shared" si="8"/>
        <v>0</v>
      </c>
      <c r="CC9" s="15">
        <f t="shared" si="9"/>
        <v>0</v>
      </c>
      <c r="CD9" s="15">
        <f t="shared" si="10"/>
        <v>0</v>
      </c>
      <c r="CE9" s="15">
        <f t="shared" si="11"/>
        <v>0</v>
      </c>
      <c r="CG9" s="15">
        <f t="shared" si="12"/>
        <v>0</v>
      </c>
      <c r="CH9" s="15">
        <f t="shared" si="13"/>
        <v>0</v>
      </c>
      <c r="CI9" s="15">
        <f t="shared" si="14"/>
        <v>0</v>
      </c>
      <c r="CJ9" s="15">
        <f t="shared" si="15"/>
        <v>0</v>
      </c>
      <c r="CK9" s="15">
        <f t="shared" si="16"/>
        <v>0</v>
      </c>
      <c r="CL9" s="15">
        <f t="shared" si="17"/>
        <v>0</v>
      </c>
      <c r="CM9" s="15">
        <f t="shared" si="18"/>
        <v>0</v>
      </c>
      <c r="CN9" s="15">
        <f t="shared" si="19"/>
        <v>0</v>
      </c>
      <c r="CO9" s="15">
        <f t="shared" si="20"/>
        <v>0</v>
      </c>
      <c r="CP9" s="15">
        <f t="shared" si="21"/>
        <v>0</v>
      </c>
      <c r="CQ9" s="15">
        <f t="shared" si="22"/>
        <v>0</v>
      </c>
      <c r="CR9" s="15">
        <f t="shared" si="23"/>
        <v>0</v>
      </c>
      <c r="CS9" s="15">
        <f t="shared" si="24"/>
        <v>0</v>
      </c>
      <c r="CT9" s="15">
        <f t="shared" si="25"/>
        <v>0</v>
      </c>
      <c r="CU9" s="15">
        <f t="shared" si="26"/>
        <v>0</v>
      </c>
      <c r="CV9" s="15">
        <f t="shared" si="27"/>
        <v>0</v>
      </c>
      <c r="CW9" s="15">
        <f t="shared" si="28"/>
        <v>0</v>
      </c>
      <c r="CX9" s="15">
        <f t="shared" si="29"/>
        <v>0</v>
      </c>
      <c r="CY9" s="15">
        <f t="shared" si="30"/>
        <v>0</v>
      </c>
      <c r="CZ9" s="15">
        <f t="shared" si="31"/>
        <v>0</v>
      </c>
      <c r="DA9" s="15">
        <f t="shared" si="32"/>
        <v>0</v>
      </c>
      <c r="DB9" s="15">
        <f t="shared" si="33"/>
        <v>0</v>
      </c>
      <c r="DC9" s="15">
        <f t="shared" si="34"/>
        <v>0</v>
      </c>
      <c r="DD9" s="15">
        <f t="shared" si="35"/>
        <v>0</v>
      </c>
      <c r="DE9" s="15">
        <f t="shared" si="36"/>
        <v>0</v>
      </c>
      <c r="DF9" s="15">
        <f t="shared" si="37"/>
        <v>0</v>
      </c>
      <c r="DG9" s="15">
        <f t="shared" si="38"/>
        <v>0</v>
      </c>
      <c r="DH9" s="15">
        <f t="shared" si="39"/>
        <v>0</v>
      </c>
      <c r="DI9" s="15">
        <f t="shared" si="40"/>
        <v>0</v>
      </c>
      <c r="DJ9" s="15">
        <f t="shared" si="41"/>
        <v>0</v>
      </c>
      <c r="DK9" s="15">
        <f t="shared" si="42"/>
        <v>0</v>
      </c>
      <c r="DL9" s="15">
        <f t="shared" si="43"/>
        <v>0</v>
      </c>
      <c r="DM9" s="15">
        <f t="shared" si="44"/>
        <v>0</v>
      </c>
      <c r="DN9" s="15">
        <f t="shared" si="45"/>
        <v>0</v>
      </c>
      <c r="DO9" s="15">
        <f t="shared" si="46"/>
        <v>0</v>
      </c>
      <c r="DP9" s="15">
        <f t="shared" si="47"/>
        <v>0</v>
      </c>
      <c r="DQ9" s="15">
        <f t="shared" si="48"/>
        <v>0</v>
      </c>
      <c r="DR9" s="15">
        <f t="shared" si="49"/>
        <v>0</v>
      </c>
      <c r="DT9" s="15">
        <f t="shared" si="50"/>
        <v>0</v>
      </c>
      <c r="DU9" s="15">
        <f t="shared" si="51"/>
        <v>0</v>
      </c>
      <c r="DV9" s="15">
        <f t="shared" si="52"/>
        <v>0</v>
      </c>
      <c r="DW9" s="15">
        <f t="shared" si="53"/>
        <v>0</v>
      </c>
      <c r="DX9" s="15">
        <f t="shared" si="54"/>
        <v>0</v>
      </c>
      <c r="DY9" s="15">
        <f t="shared" si="55"/>
        <v>0</v>
      </c>
      <c r="DZ9" s="15">
        <f t="shared" si="56"/>
        <v>0</v>
      </c>
      <c r="EA9" s="15">
        <f t="shared" si="57"/>
        <v>0</v>
      </c>
      <c r="EB9" s="15">
        <f t="shared" si="58"/>
        <v>0</v>
      </c>
      <c r="EC9" s="15">
        <f t="shared" si="59"/>
        <v>0</v>
      </c>
      <c r="ED9" s="15">
        <f t="shared" si="60"/>
        <v>0</v>
      </c>
      <c r="EE9" s="15">
        <f t="shared" si="61"/>
        <v>0</v>
      </c>
      <c r="EF9" s="15">
        <f t="shared" si="62"/>
        <v>0</v>
      </c>
      <c r="EG9" s="15">
        <f t="shared" si="63"/>
        <v>0</v>
      </c>
      <c r="EH9" s="15">
        <f t="shared" si="64"/>
        <v>0</v>
      </c>
      <c r="EI9" s="15">
        <f t="shared" si="65"/>
        <v>0</v>
      </c>
      <c r="EJ9" s="15">
        <f t="shared" si="66"/>
        <v>0</v>
      </c>
      <c r="EK9" s="15">
        <f t="shared" si="67"/>
        <v>0</v>
      </c>
      <c r="EL9" s="15">
        <f t="shared" si="68"/>
        <v>0</v>
      </c>
      <c r="EM9" s="15">
        <f t="shared" si="69"/>
        <v>0</v>
      </c>
      <c r="EN9" s="15">
        <f t="shared" si="70"/>
        <v>0</v>
      </c>
      <c r="EO9" s="15">
        <f t="shared" si="71"/>
        <v>0</v>
      </c>
      <c r="EP9" s="15">
        <f t="shared" si="72"/>
        <v>0</v>
      </c>
      <c r="EQ9" s="15">
        <f t="shared" si="73"/>
        <v>0</v>
      </c>
      <c r="ER9" s="15">
        <f t="shared" si="74"/>
        <v>0</v>
      </c>
      <c r="ES9" s="15">
        <f t="shared" si="75"/>
        <v>0</v>
      </c>
      <c r="ET9" s="15">
        <f t="shared" si="76"/>
        <v>0</v>
      </c>
      <c r="EU9" s="15">
        <f t="shared" si="77"/>
        <v>0</v>
      </c>
      <c r="EV9" s="15">
        <f t="shared" si="78"/>
        <v>0</v>
      </c>
      <c r="EW9" s="15">
        <f t="shared" si="79"/>
        <v>0</v>
      </c>
      <c r="EX9" s="15">
        <f t="shared" si="80"/>
        <v>0</v>
      </c>
      <c r="EY9" s="15">
        <f t="shared" si="81"/>
        <v>0</v>
      </c>
      <c r="EZ9" s="15">
        <f t="shared" si="82"/>
        <v>0</v>
      </c>
      <c r="FA9" s="15">
        <f t="shared" si="83"/>
        <v>0</v>
      </c>
      <c r="FB9" s="15">
        <f t="shared" si="84"/>
        <v>0</v>
      </c>
      <c r="FC9" s="15">
        <f t="shared" si="85"/>
        <v>0</v>
      </c>
      <c r="FD9" s="15">
        <f t="shared" si="86"/>
        <v>0</v>
      </c>
      <c r="FE9" s="15">
        <f t="shared" si="87"/>
        <v>0</v>
      </c>
    </row>
    <row r="10" spans="1:161" x14ac:dyDescent="0.25">
      <c r="A10" s="3" t="s">
        <v>35</v>
      </c>
      <c r="B10" s="13">
        <v>0</v>
      </c>
      <c r="C10" s="13">
        <v>0</v>
      </c>
      <c r="D10" s="13">
        <v>0</v>
      </c>
      <c r="E10" s="13">
        <v>0</v>
      </c>
      <c r="G10" s="225">
        <v>0</v>
      </c>
      <c r="H10" s="225">
        <v>0</v>
      </c>
      <c r="I10" s="225">
        <v>0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T10" s="14">
        <v>0</v>
      </c>
      <c r="U10" s="14">
        <v>0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/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/>
      <c r="AN10" s="14"/>
      <c r="AO10" s="14"/>
      <c r="AP10" s="14"/>
      <c r="AQ10" s="14"/>
      <c r="AR10" s="14"/>
      <c r="AS10" s="15"/>
      <c r="AT10" s="15">
        <v>0</v>
      </c>
      <c r="AU10" s="15">
        <v>0</v>
      </c>
      <c r="AV10" s="15">
        <v>0</v>
      </c>
      <c r="AW10" s="14">
        <v>0</v>
      </c>
      <c r="AX10" s="14">
        <v>0</v>
      </c>
      <c r="AY10" s="14">
        <v>0</v>
      </c>
      <c r="AZ10" s="14">
        <v>0</v>
      </c>
      <c r="BA10" s="14">
        <v>0</v>
      </c>
      <c r="BB10" s="14">
        <v>0</v>
      </c>
      <c r="BC10" s="14">
        <v>0</v>
      </c>
      <c r="BD10" s="14">
        <v>0</v>
      </c>
      <c r="BE10" s="14">
        <v>0</v>
      </c>
      <c r="BG10" s="15">
        <v>0</v>
      </c>
      <c r="BH10" s="15">
        <v>0</v>
      </c>
      <c r="BI10" s="15">
        <v>0</v>
      </c>
      <c r="BJ10" s="14">
        <v>0</v>
      </c>
      <c r="BK10" s="14">
        <v>0</v>
      </c>
      <c r="BL10" s="14">
        <v>0</v>
      </c>
      <c r="BM10" s="14">
        <v>0</v>
      </c>
      <c r="BN10" s="14">
        <v>0</v>
      </c>
      <c r="BO10" s="14">
        <v>0</v>
      </c>
      <c r="BP10" s="14">
        <v>0</v>
      </c>
      <c r="BQ10" s="14">
        <v>0</v>
      </c>
      <c r="BR10" s="14">
        <v>0</v>
      </c>
      <c r="BS10" s="15"/>
      <c r="BT10" s="15">
        <f t="shared" si="0"/>
        <v>0</v>
      </c>
      <c r="BU10" s="15">
        <f t="shared" si="1"/>
        <v>0</v>
      </c>
      <c r="BV10" s="15">
        <f t="shared" si="2"/>
        <v>0</v>
      </c>
      <c r="BW10" s="15">
        <f t="shared" si="3"/>
        <v>0</v>
      </c>
      <c r="BX10" s="15">
        <f t="shared" si="4"/>
        <v>0</v>
      </c>
      <c r="BY10" s="15">
        <f t="shared" si="5"/>
        <v>0</v>
      </c>
      <c r="BZ10" s="15">
        <f t="shared" si="6"/>
        <v>0</v>
      </c>
      <c r="CA10" s="15">
        <f t="shared" si="7"/>
        <v>0</v>
      </c>
      <c r="CB10" s="15">
        <f t="shared" si="8"/>
        <v>0</v>
      </c>
      <c r="CC10" s="15">
        <f t="shared" si="9"/>
        <v>0</v>
      </c>
      <c r="CD10" s="15">
        <f t="shared" si="10"/>
        <v>0</v>
      </c>
      <c r="CE10" s="15">
        <f t="shared" si="11"/>
        <v>0</v>
      </c>
      <c r="CG10" s="15">
        <f t="shared" si="12"/>
        <v>0</v>
      </c>
      <c r="CH10" s="15">
        <f t="shared" si="13"/>
        <v>0</v>
      </c>
      <c r="CI10" s="15">
        <f t="shared" si="14"/>
        <v>0</v>
      </c>
      <c r="CJ10" s="15">
        <f t="shared" si="15"/>
        <v>0</v>
      </c>
      <c r="CK10" s="15">
        <f t="shared" si="16"/>
        <v>0</v>
      </c>
      <c r="CL10" s="15">
        <f t="shared" si="17"/>
        <v>0</v>
      </c>
      <c r="CM10" s="15">
        <f t="shared" si="18"/>
        <v>0</v>
      </c>
      <c r="CN10" s="15">
        <f t="shared" si="19"/>
        <v>0</v>
      </c>
      <c r="CO10" s="15">
        <f t="shared" si="20"/>
        <v>0</v>
      </c>
      <c r="CP10" s="15">
        <f t="shared" si="21"/>
        <v>0</v>
      </c>
      <c r="CQ10" s="15">
        <f t="shared" si="22"/>
        <v>0</v>
      </c>
      <c r="CR10" s="15">
        <f t="shared" si="23"/>
        <v>0</v>
      </c>
      <c r="CS10" s="15">
        <f t="shared" si="24"/>
        <v>0</v>
      </c>
      <c r="CT10" s="15">
        <f t="shared" si="25"/>
        <v>0</v>
      </c>
      <c r="CU10" s="15">
        <f t="shared" si="26"/>
        <v>0</v>
      </c>
      <c r="CV10" s="15">
        <f t="shared" si="27"/>
        <v>0</v>
      </c>
      <c r="CW10" s="15">
        <f t="shared" si="28"/>
        <v>0</v>
      </c>
      <c r="CX10" s="15">
        <f t="shared" si="29"/>
        <v>0</v>
      </c>
      <c r="CY10" s="15">
        <f t="shared" si="30"/>
        <v>0</v>
      </c>
      <c r="CZ10" s="15">
        <f t="shared" si="31"/>
        <v>0</v>
      </c>
      <c r="DA10" s="15">
        <f t="shared" si="32"/>
        <v>0</v>
      </c>
      <c r="DB10" s="15">
        <f t="shared" si="33"/>
        <v>0</v>
      </c>
      <c r="DC10" s="15">
        <f t="shared" si="34"/>
        <v>0</v>
      </c>
      <c r="DD10" s="15">
        <f t="shared" si="35"/>
        <v>0</v>
      </c>
      <c r="DE10" s="15">
        <f t="shared" si="36"/>
        <v>0</v>
      </c>
      <c r="DF10" s="15">
        <f t="shared" si="37"/>
        <v>0</v>
      </c>
      <c r="DG10" s="15">
        <f t="shared" si="38"/>
        <v>0</v>
      </c>
      <c r="DH10" s="15">
        <f t="shared" si="39"/>
        <v>0</v>
      </c>
      <c r="DI10" s="15">
        <f t="shared" si="40"/>
        <v>0</v>
      </c>
      <c r="DJ10" s="15">
        <f t="shared" si="41"/>
        <v>0</v>
      </c>
      <c r="DK10" s="15">
        <f t="shared" si="42"/>
        <v>0</v>
      </c>
      <c r="DL10" s="15">
        <f t="shared" si="43"/>
        <v>0</v>
      </c>
      <c r="DM10" s="15">
        <f t="shared" si="44"/>
        <v>0</v>
      </c>
      <c r="DN10" s="15">
        <f t="shared" si="45"/>
        <v>0</v>
      </c>
      <c r="DO10" s="15">
        <f t="shared" si="46"/>
        <v>0</v>
      </c>
      <c r="DP10" s="15">
        <f t="shared" si="47"/>
        <v>0</v>
      </c>
      <c r="DQ10" s="15">
        <f t="shared" si="48"/>
        <v>0</v>
      </c>
      <c r="DR10" s="15">
        <f t="shared" si="49"/>
        <v>0</v>
      </c>
      <c r="DT10" s="15">
        <f t="shared" si="50"/>
        <v>0</v>
      </c>
      <c r="DU10" s="15">
        <f t="shared" si="51"/>
        <v>0</v>
      </c>
      <c r="DV10" s="15">
        <f t="shared" si="52"/>
        <v>0</v>
      </c>
      <c r="DW10" s="15">
        <f t="shared" si="53"/>
        <v>0</v>
      </c>
      <c r="DX10" s="15">
        <f t="shared" si="54"/>
        <v>0</v>
      </c>
      <c r="DY10" s="15">
        <f t="shared" si="55"/>
        <v>0</v>
      </c>
      <c r="DZ10" s="15">
        <f t="shared" si="56"/>
        <v>0</v>
      </c>
      <c r="EA10" s="15">
        <f t="shared" si="57"/>
        <v>0</v>
      </c>
      <c r="EB10" s="15">
        <f t="shared" si="58"/>
        <v>0</v>
      </c>
      <c r="EC10" s="15">
        <f t="shared" si="59"/>
        <v>0</v>
      </c>
      <c r="ED10" s="15">
        <f t="shared" si="60"/>
        <v>0</v>
      </c>
      <c r="EE10" s="15">
        <f t="shared" si="61"/>
        <v>0</v>
      </c>
      <c r="EF10" s="15">
        <f t="shared" si="62"/>
        <v>0</v>
      </c>
      <c r="EG10" s="15">
        <f t="shared" si="63"/>
        <v>0</v>
      </c>
      <c r="EH10" s="15">
        <f t="shared" si="64"/>
        <v>0</v>
      </c>
      <c r="EI10" s="15">
        <f t="shared" si="65"/>
        <v>0</v>
      </c>
      <c r="EJ10" s="15">
        <f t="shared" si="66"/>
        <v>0</v>
      </c>
      <c r="EK10" s="15">
        <f t="shared" si="67"/>
        <v>0</v>
      </c>
      <c r="EL10" s="15">
        <f t="shared" si="68"/>
        <v>0</v>
      </c>
      <c r="EM10" s="15">
        <f t="shared" si="69"/>
        <v>0</v>
      </c>
      <c r="EN10" s="15">
        <f t="shared" si="70"/>
        <v>0</v>
      </c>
      <c r="EO10" s="15">
        <f t="shared" si="71"/>
        <v>0</v>
      </c>
      <c r="EP10" s="15">
        <f t="shared" si="72"/>
        <v>0</v>
      </c>
      <c r="EQ10" s="15">
        <f t="shared" si="73"/>
        <v>0</v>
      </c>
      <c r="ER10" s="15">
        <f t="shared" si="74"/>
        <v>0</v>
      </c>
      <c r="ES10" s="15">
        <f t="shared" si="75"/>
        <v>0</v>
      </c>
      <c r="ET10" s="15">
        <f t="shared" si="76"/>
        <v>0</v>
      </c>
      <c r="EU10" s="15">
        <f t="shared" si="77"/>
        <v>0</v>
      </c>
      <c r="EV10" s="15">
        <f t="shared" si="78"/>
        <v>0</v>
      </c>
      <c r="EW10" s="15">
        <f t="shared" si="79"/>
        <v>0</v>
      </c>
      <c r="EX10" s="15">
        <f t="shared" si="80"/>
        <v>0</v>
      </c>
      <c r="EY10" s="15">
        <f t="shared" si="81"/>
        <v>0</v>
      </c>
      <c r="EZ10" s="15">
        <f t="shared" si="82"/>
        <v>0</v>
      </c>
      <c r="FA10" s="15">
        <f t="shared" si="83"/>
        <v>0</v>
      </c>
      <c r="FB10" s="15">
        <f t="shared" si="84"/>
        <v>0</v>
      </c>
      <c r="FC10" s="15">
        <f t="shared" si="85"/>
        <v>0</v>
      </c>
      <c r="FD10" s="15">
        <f t="shared" si="86"/>
        <v>0</v>
      </c>
      <c r="FE10" s="15">
        <f t="shared" si="87"/>
        <v>0</v>
      </c>
    </row>
    <row r="11" spans="1:161" x14ac:dyDescent="0.25">
      <c r="A11" s="3" t="s">
        <v>36</v>
      </c>
      <c r="B11" s="13">
        <v>0</v>
      </c>
      <c r="C11" s="13">
        <v>0</v>
      </c>
      <c r="D11" s="13">
        <v>0</v>
      </c>
      <c r="E11" s="13">
        <v>0</v>
      </c>
      <c r="G11" s="225">
        <v>521000.43</v>
      </c>
      <c r="H11" s="225">
        <v>521000.43</v>
      </c>
      <c r="I11" s="225">
        <v>521000.43</v>
      </c>
      <c r="J11" s="14">
        <v>521000.43</v>
      </c>
      <c r="K11" s="14">
        <v>521000.43</v>
      </c>
      <c r="L11" s="14">
        <v>521000.43</v>
      </c>
      <c r="M11" s="14">
        <v>521000.43</v>
      </c>
      <c r="N11" s="14">
        <v>521000.43</v>
      </c>
      <c r="O11" s="14">
        <v>521000.43</v>
      </c>
      <c r="P11" s="14">
        <v>521000.43</v>
      </c>
      <c r="Q11" s="14">
        <v>521000.43</v>
      </c>
      <c r="R11" s="14">
        <v>521000.43</v>
      </c>
      <c r="T11" s="14">
        <v>521000.43</v>
      </c>
      <c r="U11" s="14">
        <v>521000.43</v>
      </c>
      <c r="V11" s="14">
        <v>521000.43</v>
      </c>
      <c r="W11" s="14">
        <v>521000.43</v>
      </c>
      <c r="X11" s="14">
        <v>521000.43</v>
      </c>
      <c r="Y11" s="14">
        <v>521000.43</v>
      </c>
      <c r="Z11" s="14">
        <v>521000.43</v>
      </c>
      <c r="AA11" s="14">
        <v>521000.43</v>
      </c>
      <c r="AB11" s="14">
        <v>521000.43</v>
      </c>
      <c r="AC11" s="14">
        <v>521000.43</v>
      </c>
      <c r="AD11" s="14">
        <v>521000.43</v>
      </c>
      <c r="AE11" s="14">
        <v>521000.43</v>
      </c>
      <c r="AF11" s="14"/>
      <c r="AG11" s="14">
        <v>521000.43</v>
      </c>
      <c r="AH11" s="14">
        <v>521000.43</v>
      </c>
      <c r="AI11" s="14">
        <v>521000.43</v>
      </c>
      <c r="AJ11" s="14">
        <v>521000.43</v>
      </c>
      <c r="AK11" s="14">
        <v>521000.43</v>
      </c>
      <c r="AL11" s="14">
        <v>521000.43</v>
      </c>
      <c r="AM11" s="14"/>
      <c r="AN11" s="14"/>
      <c r="AO11" s="14"/>
      <c r="AP11" s="14"/>
      <c r="AQ11" s="14"/>
      <c r="AR11" s="14"/>
      <c r="AS11" s="15"/>
      <c r="AT11" s="15">
        <v>0</v>
      </c>
      <c r="AU11" s="15">
        <v>0</v>
      </c>
      <c r="AV11" s="15">
        <v>0</v>
      </c>
      <c r="AW11" s="14">
        <v>0</v>
      </c>
      <c r="AX11" s="14">
        <v>0</v>
      </c>
      <c r="AY11" s="14">
        <v>0</v>
      </c>
      <c r="AZ11" s="14">
        <v>0</v>
      </c>
      <c r="BA11" s="14">
        <v>0</v>
      </c>
      <c r="BB11" s="14">
        <v>0</v>
      </c>
      <c r="BC11" s="14">
        <v>0</v>
      </c>
      <c r="BD11" s="14">
        <v>0</v>
      </c>
      <c r="BE11" s="14">
        <v>0</v>
      </c>
      <c r="BG11" s="15">
        <v>0</v>
      </c>
      <c r="BH11" s="15">
        <v>0</v>
      </c>
      <c r="BI11" s="15">
        <v>0</v>
      </c>
      <c r="BJ11" s="14">
        <v>0</v>
      </c>
      <c r="BK11" s="14">
        <v>0</v>
      </c>
      <c r="BL11" s="14">
        <v>0</v>
      </c>
      <c r="BM11" s="14">
        <v>0</v>
      </c>
      <c r="BN11" s="14">
        <v>0</v>
      </c>
      <c r="BO11" s="14">
        <v>0</v>
      </c>
      <c r="BP11" s="14">
        <v>0</v>
      </c>
      <c r="BQ11" s="14">
        <v>0</v>
      </c>
      <c r="BR11" s="14">
        <v>0</v>
      </c>
      <c r="BS11" s="15"/>
      <c r="BT11" s="15">
        <f t="shared" si="0"/>
        <v>0</v>
      </c>
      <c r="BU11" s="15">
        <f t="shared" si="1"/>
        <v>0</v>
      </c>
      <c r="BV11" s="15">
        <f t="shared" si="2"/>
        <v>0</v>
      </c>
      <c r="BW11" s="15">
        <f t="shared" si="3"/>
        <v>0</v>
      </c>
      <c r="BX11" s="15">
        <f t="shared" si="4"/>
        <v>0</v>
      </c>
      <c r="BY11" s="15">
        <f t="shared" si="5"/>
        <v>0</v>
      </c>
      <c r="BZ11" s="15">
        <f t="shared" si="6"/>
        <v>0</v>
      </c>
      <c r="CA11" s="15">
        <f t="shared" si="7"/>
        <v>0</v>
      </c>
      <c r="CB11" s="15">
        <f t="shared" si="8"/>
        <v>0</v>
      </c>
      <c r="CC11" s="15">
        <f t="shared" si="9"/>
        <v>0</v>
      </c>
      <c r="CD11" s="15">
        <f t="shared" si="10"/>
        <v>0</v>
      </c>
      <c r="CE11" s="15">
        <f t="shared" si="11"/>
        <v>0</v>
      </c>
      <c r="CG11" s="15">
        <f t="shared" si="12"/>
        <v>0</v>
      </c>
      <c r="CH11" s="15">
        <f t="shared" si="13"/>
        <v>0</v>
      </c>
      <c r="CI11" s="15">
        <f t="shared" si="14"/>
        <v>0</v>
      </c>
      <c r="CJ11" s="15">
        <f t="shared" si="15"/>
        <v>0</v>
      </c>
      <c r="CK11" s="15">
        <f t="shared" si="16"/>
        <v>0</v>
      </c>
      <c r="CL11" s="15">
        <f t="shared" si="17"/>
        <v>0</v>
      </c>
      <c r="CM11" s="15">
        <f t="shared" si="18"/>
        <v>0</v>
      </c>
      <c r="CN11" s="15">
        <f t="shared" si="19"/>
        <v>0</v>
      </c>
      <c r="CO11" s="15">
        <f t="shared" si="20"/>
        <v>0</v>
      </c>
      <c r="CP11" s="15">
        <f t="shared" si="21"/>
        <v>0</v>
      </c>
      <c r="CQ11" s="15">
        <f t="shared" si="22"/>
        <v>0</v>
      </c>
      <c r="CR11" s="15">
        <f t="shared" si="23"/>
        <v>0</v>
      </c>
      <c r="CS11" s="15">
        <f t="shared" si="24"/>
        <v>0</v>
      </c>
      <c r="CT11" s="15">
        <f t="shared" si="25"/>
        <v>0</v>
      </c>
      <c r="CU11" s="15">
        <f t="shared" si="26"/>
        <v>0</v>
      </c>
      <c r="CV11" s="15">
        <f t="shared" si="27"/>
        <v>0</v>
      </c>
      <c r="CW11" s="15">
        <f t="shared" si="28"/>
        <v>0</v>
      </c>
      <c r="CX11" s="15">
        <f t="shared" si="29"/>
        <v>0</v>
      </c>
      <c r="CY11" s="15">
        <f t="shared" si="30"/>
        <v>0</v>
      </c>
      <c r="CZ11" s="15">
        <f t="shared" si="31"/>
        <v>0</v>
      </c>
      <c r="DA11" s="15">
        <f t="shared" si="32"/>
        <v>0</v>
      </c>
      <c r="DB11" s="15">
        <f t="shared" si="33"/>
        <v>0</v>
      </c>
      <c r="DC11" s="15">
        <f t="shared" si="34"/>
        <v>0</v>
      </c>
      <c r="DD11" s="15">
        <f t="shared" si="35"/>
        <v>0</v>
      </c>
      <c r="DE11" s="15">
        <f t="shared" si="36"/>
        <v>0</v>
      </c>
      <c r="DF11" s="15">
        <f t="shared" si="37"/>
        <v>0</v>
      </c>
      <c r="DG11" s="15">
        <f t="shared" si="38"/>
        <v>0</v>
      </c>
      <c r="DH11" s="15">
        <f t="shared" si="39"/>
        <v>0</v>
      </c>
      <c r="DI11" s="15">
        <f t="shared" si="40"/>
        <v>0</v>
      </c>
      <c r="DJ11" s="15">
        <f t="shared" si="41"/>
        <v>0</v>
      </c>
      <c r="DK11" s="15">
        <f t="shared" si="42"/>
        <v>0</v>
      </c>
      <c r="DL11" s="15">
        <f t="shared" si="43"/>
        <v>0</v>
      </c>
      <c r="DM11" s="15">
        <f t="shared" si="44"/>
        <v>0</v>
      </c>
      <c r="DN11" s="15">
        <f t="shared" si="45"/>
        <v>0</v>
      </c>
      <c r="DO11" s="15">
        <f t="shared" si="46"/>
        <v>0</v>
      </c>
      <c r="DP11" s="15">
        <f t="shared" si="47"/>
        <v>0</v>
      </c>
      <c r="DQ11" s="15">
        <f t="shared" si="48"/>
        <v>0</v>
      </c>
      <c r="DR11" s="15">
        <f t="shared" si="49"/>
        <v>0</v>
      </c>
      <c r="DT11" s="15">
        <f t="shared" si="50"/>
        <v>0</v>
      </c>
      <c r="DU11" s="15">
        <f t="shared" si="51"/>
        <v>0</v>
      </c>
      <c r="DV11" s="15">
        <f t="shared" si="52"/>
        <v>0</v>
      </c>
      <c r="DW11" s="15">
        <f t="shared" si="53"/>
        <v>0</v>
      </c>
      <c r="DX11" s="15">
        <f t="shared" si="54"/>
        <v>0</v>
      </c>
      <c r="DY11" s="15">
        <f t="shared" si="55"/>
        <v>0</v>
      </c>
      <c r="DZ11" s="15">
        <f t="shared" si="56"/>
        <v>0</v>
      </c>
      <c r="EA11" s="15">
        <f t="shared" si="57"/>
        <v>0</v>
      </c>
      <c r="EB11" s="15">
        <f t="shared" si="58"/>
        <v>0</v>
      </c>
      <c r="EC11" s="15">
        <f t="shared" si="59"/>
        <v>0</v>
      </c>
      <c r="ED11" s="15">
        <f t="shared" si="60"/>
        <v>0</v>
      </c>
      <c r="EE11" s="15">
        <f t="shared" si="61"/>
        <v>0</v>
      </c>
      <c r="EF11" s="15">
        <f t="shared" si="62"/>
        <v>0</v>
      </c>
      <c r="EG11" s="15">
        <f t="shared" si="63"/>
        <v>0</v>
      </c>
      <c r="EH11" s="15">
        <f t="shared" si="64"/>
        <v>0</v>
      </c>
      <c r="EI11" s="15">
        <f t="shared" si="65"/>
        <v>0</v>
      </c>
      <c r="EJ11" s="15">
        <f t="shared" si="66"/>
        <v>0</v>
      </c>
      <c r="EK11" s="15">
        <f t="shared" si="67"/>
        <v>0</v>
      </c>
      <c r="EL11" s="15">
        <f t="shared" si="68"/>
        <v>0</v>
      </c>
      <c r="EM11" s="15">
        <f t="shared" si="69"/>
        <v>0</v>
      </c>
      <c r="EN11" s="15">
        <f t="shared" si="70"/>
        <v>0</v>
      </c>
      <c r="EO11" s="15">
        <f t="shared" si="71"/>
        <v>0</v>
      </c>
      <c r="EP11" s="15">
        <f t="shared" si="72"/>
        <v>0</v>
      </c>
      <c r="EQ11" s="15">
        <f t="shared" si="73"/>
        <v>0</v>
      </c>
      <c r="ER11" s="15">
        <f t="shared" si="74"/>
        <v>0</v>
      </c>
      <c r="ES11" s="15">
        <f t="shared" si="75"/>
        <v>0</v>
      </c>
      <c r="ET11" s="15">
        <f t="shared" si="76"/>
        <v>0</v>
      </c>
      <c r="EU11" s="15">
        <f t="shared" si="77"/>
        <v>0</v>
      </c>
      <c r="EV11" s="15">
        <f t="shared" si="78"/>
        <v>0</v>
      </c>
      <c r="EW11" s="15">
        <f t="shared" si="79"/>
        <v>0</v>
      </c>
      <c r="EX11" s="15">
        <f t="shared" si="80"/>
        <v>0</v>
      </c>
      <c r="EY11" s="15">
        <f t="shared" si="81"/>
        <v>0</v>
      </c>
      <c r="EZ11" s="15">
        <f t="shared" si="82"/>
        <v>0</v>
      </c>
      <c r="FA11" s="15">
        <f t="shared" si="83"/>
        <v>0</v>
      </c>
      <c r="FB11" s="15">
        <f t="shared" si="84"/>
        <v>0</v>
      </c>
      <c r="FC11" s="15">
        <f t="shared" si="85"/>
        <v>0</v>
      </c>
      <c r="FD11" s="15">
        <f t="shared" si="86"/>
        <v>0</v>
      </c>
      <c r="FE11" s="15">
        <f t="shared" si="87"/>
        <v>0</v>
      </c>
    </row>
    <row r="12" spans="1:161" x14ac:dyDescent="0.25">
      <c r="A12" s="3" t="s">
        <v>37</v>
      </c>
      <c r="B12" s="13">
        <v>0</v>
      </c>
      <c r="C12" s="13">
        <v>0</v>
      </c>
      <c r="D12" s="13">
        <v>0</v>
      </c>
      <c r="E12" s="13">
        <v>0</v>
      </c>
      <c r="G12" s="225">
        <v>0</v>
      </c>
      <c r="H12" s="225">
        <v>0</v>
      </c>
      <c r="I12" s="225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T12" s="14">
        <v>0</v>
      </c>
      <c r="U12" s="14">
        <v>0</v>
      </c>
      <c r="V12" s="14">
        <v>0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0</v>
      </c>
      <c r="AD12" s="14">
        <v>0</v>
      </c>
      <c r="AE12" s="14">
        <v>0</v>
      </c>
      <c r="AF12" s="14"/>
      <c r="AG12" s="14">
        <v>0</v>
      </c>
      <c r="AH12" s="14">
        <v>0</v>
      </c>
      <c r="AI12" s="14">
        <v>0</v>
      </c>
      <c r="AJ12" s="14">
        <v>0</v>
      </c>
      <c r="AK12" s="14">
        <v>0</v>
      </c>
      <c r="AL12" s="14">
        <v>0</v>
      </c>
      <c r="AM12" s="14"/>
      <c r="AN12" s="14"/>
      <c r="AO12" s="14"/>
      <c r="AP12" s="14"/>
      <c r="AQ12" s="14"/>
      <c r="AR12" s="14"/>
      <c r="AS12" s="15"/>
      <c r="AT12" s="15">
        <v>0</v>
      </c>
      <c r="AU12" s="15">
        <v>0</v>
      </c>
      <c r="AV12" s="15">
        <v>0</v>
      </c>
      <c r="AW12" s="14">
        <v>0</v>
      </c>
      <c r="AX12" s="14">
        <v>0</v>
      </c>
      <c r="AY12" s="14">
        <v>0</v>
      </c>
      <c r="AZ12" s="14">
        <v>0</v>
      </c>
      <c r="BA12" s="14">
        <v>0</v>
      </c>
      <c r="BB12" s="14">
        <v>0</v>
      </c>
      <c r="BC12" s="14">
        <v>0</v>
      </c>
      <c r="BD12" s="14">
        <v>0</v>
      </c>
      <c r="BE12" s="14">
        <v>0</v>
      </c>
      <c r="BG12" s="15">
        <v>0</v>
      </c>
      <c r="BH12" s="15">
        <v>0</v>
      </c>
      <c r="BI12" s="15">
        <v>0</v>
      </c>
      <c r="BJ12" s="14">
        <v>0</v>
      </c>
      <c r="BK12" s="14">
        <v>0</v>
      </c>
      <c r="BL12" s="14">
        <v>0</v>
      </c>
      <c r="BM12" s="14">
        <v>0</v>
      </c>
      <c r="BN12" s="14">
        <v>0</v>
      </c>
      <c r="BO12" s="14">
        <v>0</v>
      </c>
      <c r="BP12" s="14">
        <v>0</v>
      </c>
      <c r="BQ12" s="14">
        <v>0</v>
      </c>
      <c r="BR12" s="14">
        <v>0</v>
      </c>
      <c r="BS12" s="15"/>
      <c r="BT12" s="15">
        <f t="shared" si="0"/>
        <v>0</v>
      </c>
      <c r="BU12" s="15">
        <f t="shared" si="1"/>
        <v>0</v>
      </c>
      <c r="BV12" s="15">
        <f t="shared" si="2"/>
        <v>0</v>
      </c>
      <c r="BW12" s="15">
        <f t="shared" si="3"/>
        <v>0</v>
      </c>
      <c r="BX12" s="15">
        <f t="shared" si="4"/>
        <v>0</v>
      </c>
      <c r="BY12" s="15">
        <f t="shared" si="5"/>
        <v>0</v>
      </c>
      <c r="BZ12" s="15">
        <f t="shared" si="6"/>
        <v>0</v>
      </c>
      <c r="CA12" s="15">
        <f t="shared" si="7"/>
        <v>0</v>
      </c>
      <c r="CB12" s="15">
        <f t="shared" si="8"/>
        <v>0</v>
      </c>
      <c r="CC12" s="15">
        <f t="shared" si="9"/>
        <v>0</v>
      </c>
      <c r="CD12" s="15">
        <f t="shared" si="10"/>
        <v>0</v>
      </c>
      <c r="CE12" s="15">
        <f t="shared" si="11"/>
        <v>0</v>
      </c>
      <c r="CG12" s="15">
        <f t="shared" si="12"/>
        <v>0</v>
      </c>
      <c r="CH12" s="15">
        <f t="shared" si="13"/>
        <v>0</v>
      </c>
      <c r="CI12" s="15">
        <f t="shared" si="14"/>
        <v>0</v>
      </c>
      <c r="CJ12" s="15">
        <f t="shared" si="15"/>
        <v>0</v>
      </c>
      <c r="CK12" s="15">
        <f t="shared" si="16"/>
        <v>0</v>
      </c>
      <c r="CL12" s="15">
        <f t="shared" si="17"/>
        <v>0</v>
      </c>
      <c r="CM12" s="15">
        <f t="shared" si="18"/>
        <v>0</v>
      </c>
      <c r="CN12" s="15">
        <f t="shared" si="19"/>
        <v>0</v>
      </c>
      <c r="CO12" s="15">
        <f t="shared" si="20"/>
        <v>0</v>
      </c>
      <c r="CP12" s="15">
        <f t="shared" si="21"/>
        <v>0</v>
      </c>
      <c r="CQ12" s="15">
        <f t="shared" si="22"/>
        <v>0</v>
      </c>
      <c r="CR12" s="15">
        <f t="shared" si="23"/>
        <v>0</v>
      </c>
      <c r="CS12" s="15">
        <f t="shared" si="24"/>
        <v>0</v>
      </c>
      <c r="CT12" s="15">
        <f t="shared" si="25"/>
        <v>0</v>
      </c>
      <c r="CU12" s="15">
        <f t="shared" si="26"/>
        <v>0</v>
      </c>
      <c r="CV12" s="15">
        <f t="shared" si="27"/>
        <v>0</v>
      </c>
      <c r="CW12" s="15">
        <f t="shared" si="28"/>
        <v>0</v>
      </c>
      <c r="CX12" s="15">
        <f t="shared" si="29"/>
        <v>0</v>
      </c>
      <c r="CY12" s="15">
        <f t="shared" si="30"/>
        <v>0</v>
      </c>
      <c r="CZ12" s="15">
        <f t="shared" si="31"/>
        <v>0</v>
      </c>
      <c r="DA12" s="15">
        <f t="shared" si="32"/>
        <v>0</v>
      </c>
      <c r="DB12" s="15">
        <f t="shared" si="33"/>
        <v>0</v>
      </c>
      <c r="DC12" s="15">
        <f t="shared" si="34"/>
        <v>0</v>
      </c>
      <c r="DD12" s="15">
        <f t="shared" si="35"/>
        <v>0</v>
      </c>
      <c r="DE12" s="15">
        <f t="shared" si="36"/>
        <v>0</v>
      </c>
      <c r="DF12" s="15">
        <f t="shared" si="37"/>
        <v>0</v>
      </c>
      <c r="DG12" s="15">
        <f t="shared" si="38"/>
        <v>0</v>
      </c>
      <c r="DH12" s="15">
        <f t="shared" si="39"/>
        <v>0</v>
      </c>
      <c r="DI12" s="15">
        <f t="shared" si="40"/>
        <v>0</v>
      </c>
      <c r="DJ12" s="15">
        <f t="shared" si="41"/>
        <v>0</v>
      </c>
      <c r="DK12" s="15">
        <f t="shared" si="42"/>
        <v>0</v>
      </c>
      <c r="DL12" s="15">
        <f t="shared" si="43"/>
        <v>0</v>
      </c>
      <c r="DM12" s="15">
        <f t="shared" si="44"/>
        <v>0</v>
      </c>
      <c r="DN12" s="15">
        <f t="shared" si="45"/>
        <v>0</v>
      </c>
      <c r="DO12" s="15">
        <f t="shared" si="46"/>
        <v>0</v>
      </c>
      <c r="DP12" s="15">
        <f t="shared" si="47"/>
        <v>0</v>
      </c>
      <c r="DQ12" s="15">
        <f t="shared" si="48"/>
        <v>0</v>
      </c>
      <c r="DR12" s="15">
        <f t="shared" si="49"/>
        <v>0</v>
      </c>
      <c r="DT12" s="15">
        <f t="shared" si="50"/>
        <v>0</v>
      </c>
      <c r="DU12" s="15">
        <f t="shared" si="51"/>
        <v>0</v>
      </c>
      <c r="DV12" s="15">
        <f t="shared" si="52"/>
        <v>0</v>
      </c>
      <c r="DW12" s="15">
        <f t="shared" si="53"/>
        <v>0</v>
      </c>
      <c r="DX12" s="15">
        <f t="shared" si="54"/>
        <v>0</v>
      </c>
      <c r="DY12" s="15">
        <f t="shared" si="55"/>
        <v>0</v>
      </c>
      <c r="DZ12" s="15">
        <f t="shared" si="56"/>
        <v>0</v>
      </c>
      <c r="EA12" s="15">
        <f t="shared" si="57"/>
        <v>0</v>
      </c>
      <c r="EB12" s="15">
        <f t="shared" si="58"/>
        <v>0</v>
      </c>
      <c r="EC12" s="15">
        <f t="shared" si="59"/>
        <v>0</v>
      </c>
      <c r="ED12" s="15">
        <f t="shared" si="60"/>
        <v>0</v>
      </c>
      <c r="EE12" s="15">
        <f t="shared" si="61"/>
        <v>0</v>
      </c>
      <c r="EF12" s="15">
        <f t="shared" si="62"/>
        <v>0</v>
      </c>
      <c r="EG12" s="15">
        <f t="shared" si="63"/>
        <v>0</v>
      </c>
      <c r="EH12" s="15">
        <f t="shared" si="64"/>
        <v>0</v>
      </c>
      <c r="EI12" s="15">
        <f t="shared" si="65"/>
        <v>0</v>
      </c>
      <c r="EJ12" s="15">
        <f t="shared" si="66"/>
        <v>0</v>
      </c>
      <c r="EK12" s="15">
        <f t="shared" si="67"/>
        <v>0</v>
      </c>
      <c r="EL12" s="15">
        <f t="shared" si="68"/>
        <v>0</v>
      </c>
      <c r="EM12" s="15">
        <f t="shared" si="69"/>
        <v>0</v>
      </c>
      <c r="EN12" s="15">
        <f t="shared" si="70"/>
        <v>0</v>
      </c>
      <c r="EO12" s="15">
        <f t="shared" si="71"/>
        <v>0</v>
      </c>
      <c r="EP12" s="15">
        <f t="shared" si="72"/>
        <v>0</v>
      </c>
      <c r="EQ12" s="15">
        <f t="shared" si="73"/>
        <v>0</v>
      </c>
      <c r="ER12" s="15">
        <f t="shared" si="74"/>
        <v>0</v>
      </c>
      <c r="ES12" s="15">
        <f t="shared" si="75"/>
        <v>0</v>
      </c>
      <c r="ET12" s="15">
        <f t="shared" si="76"/>
        <v>0</v>
      </c>
      <c r="EU12" s="15">
        <f t="shared" si="77"/>
        <v>0</v>
      </c>
      <c r="EV12" s="15">
        <f t="shared" si="78"/>
        <v>0</v>
      </c>
      <c r="EW12" s="15">
        <f t="shared" si="79"/>
        <v>0</v>
      </c>
      <c r="EX12" s="15">
        <f t="shared" si="80"/>
        <v>0</v>
      </c>
      <c r="EY12" s="15">
        <f t="shared" si="81"/>
        <v>0</v>
      </c>
      <c r="EZ12" s="15">
        <f t="shared" si="82"/>
        <v>0</v>
      </c>
      <c r="FA12" s="15">
        <f t="shared" si="83"/>
        <v>0</v>
      </c>
      <c r="FB12" s="15">
        <f t="shared" si="84"/>
        <v>0</v>
      </c>
      <c r="FC12" s="15">
        <f t="shared" si="85"/>
        <v>0</v>
      </c>
      <c r="FD12" s="15">
        <f t="shared" si="86"/>
        <v>0</v>
      </c>
      <c r="FE12" s="15">
        <f t="shared" si="87"/>
        <v>0</v>
      </c>
    </row>
    <row r="13" spans="1:161" x14ac:dyDescent="0.25">
      <c r="A13" s="3" t="s">
        <v>38</v>
      </c>
      <c r="B13" s="13">
        <v>0</v>
      </c>
      <c r="C13" s="13">
        <v>0</v>
      </c>
      <c r="D13" s="13">
        <v>0</v>
      </c>
      <c r="E13" s="13">
        <v>0</v>
      </c>
      <c r="G13" s="225">
        <v>0</v>
      </c>
      <c r="H13" s="225">
        <v>0</v>
      </c>
      <c r="I13" s="225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T13" s="14">
        <v>0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/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/>
      <c r="AN13" s="14"/>
      <c r="AO13" s="14"/>
      <c r="AP13" s="14"/>
      <c r="AQ13" s="14"/>
      <c r="AR13" s="14"/>
      <c r="AS13" s="15"/>
      <c r="AT13" s="15">
        <v>0</v>
      </c>
      <c r="AU13" s="15">
        <v>0</v>
      </c>
      <c r="AV13" s="15">
        <v>0</v>
      </c>
      <c r="AW13" s="14">
        <v>0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G13" s="15">
        <v>0</v>
      </c>
      <c r="BH13" s="15">
        <v>0</v>
      </c>
      <c r="BI13" s="15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0</v>
      </c>
      <c r="BO13" s="14">
        <v>0</v>
      </c>
      <c r="BP13" s="14">
        <v>0</v>
      </c>
      <c r="BQ13" s="14">
        <v>0</v>
      </c>
      <c r="BR13" s="14">
        <v>0</v>
      </c>
      <c r="BS13" s="15"/>
      <c r="BT13" s="15">
        <f t="shared" si="0"/>
        <v>0</v>
      </c>
      <c r="BU13" s="15">
        <f t="shared" si="1"/>
        <v>0</v>
      </c>
      <c r="BV13" s="15">
        <f t="shared" si="2"/>
        <v>0</v>
      </c>
      <c r="BW13" s="15">
        <f t="shared" si="3"/>
        <v>0</v>
      </c>
      <c r="BX13" s="15">
        <f t="shared" si="4"/>
        <v>0</v>
      </c>
      <c r="BY13" s="15">
        <f t="shared" si="5"/>
        <v>0</v>
      </c>
      <c r="BZ13" s="15">
        <f t="shared" si="6"/>
        <v>0</v>
      </c>
      <c r="CA13" s="15">
        <f t="shared" si="7"/>
        <v>0</v>
      </c>
      <c r="CB13" s="15">
        <f t="shared" si="8"/>
        <v>0</v>
      </c>
      <c r="CC13" s="15">
        <f t="shared" si="9"/>
        <v>0</v>
      </c>
      <c r="CD13" s="15">
        <f t="shared" si="10"/>
        <v>0</v>
      </c>
      <c r="CE13" s="15">
        <f t="shared" si="11"/>
        <v>0</v>
      </c>
      <c r="CG13" s="15">
        <f t="shared" si="12"/>
        <v>0</v>
      </c>
      <c r="CH13" s="15">
        <f t="shared" si="13"/>
        <v>0</v>
      </c>
      <c r="CI13" s="15">
        <f t="shared" si="14"/>
        <v>0</v>
      </c>
      <c r="CJ13" s="15">
        <f t="shared" si="15"/>
        <v>0</v>
      </c>
      <c r="CK13" s="15">
        <f t="shared" si="16"/>
        <v>0</v>
      </c>
      <c r="CL13" s="15">
        <f t="shared" si="17"/>
        <v>0</v>
      </c>
      <c r="CM13" s="15">
        <f t="shared" si="18"/>
        <v>0</v>
      </c>
      <c r="CN13" s="15">
        <f t="shared" si="19"/>
        <v>0</v>
      </c>
      <c r="CO13" s="15">
        <f t="shared" si="20"/>
        <v>0</v>
      </c>
      <c r="CP13" s="15">
        <f t="shared" si="21"/>
        <v>0</v>
      </c>
      <c r="CQ13" s="15">
        <f t="shared" si="22"/>
        <v>0</v>
      </c>
      <c r="CR13" s="15">
        <f t="shared" si="23"/>
        <v>0</v>
      </c>
      <c r="CS13" s="15">
        <f t="shared" si="24"/>
        <v>0</v>
      </c>
      <c r="CT13" s="15">
        <f t="shared" si="25"/>
        <v>0</v>
      </c>
      <c r="CU13" s="15">
        <f t="shared" si="26"/>
        <v>0</v>
      </c>
      <c r="CV13" s="15">
        <f t="shared" si="27"/>
        <v>0</v>
      </c>
      <c r="CW13" s="15">
        <f t="shared" si="28"/>
        <v>0</v>
      </c>
      <c r="CX13" s="15">
        <f t="shared" si="29"/>
        <v>0</v>
      </c>
      <c r="CY13" s="15">
        <f t="shared" si="30"/>
        <v>0</v>
      </c>
      <c r="CZ13" s="15">
        <f t="shared" si="31"/>
        <v>0</v>
      </c>
      <c r="DA13" s="15">
        <f t="shared" si="32"/>
        <v>0</v>
      </c>
      <c r="DB13" s="15">
        <f t="shared" si="33"/>
        <v>0</v>
      </c>
      <c r="DC13" s="15">
        <f t="shared" si="34"/>
        <v>0</v>
      </c>
      <c r="DD13" s="15">
        <f t="shared" si="35"/>
        <v>0</v>
      </c>
      <c r="DE13" s="15">
        <f t="shared" si="36"/>
        <v>0</v>
      </c>
      <c r="DF13" s="15">
        <f t="shared" si="37"/>
        <v>0</v>
      </c>
      <c r="DG13" s="15">
        <f t="shared" si="38"/>
        <v>0</v>
      </c>
      <c r="DH13" s="15">
        <f t="shared" si="39"/>
        <v>0</v>
      </c>
      <c r="DI13" s="15">
        <f t="shared" si="40"/>
        <v>0</v>
      </c>
      <c r="DJ13" s="15">
        <f t="shared" si="41"/>
        <v>0</v>
      </c>
      <c r="DK13" s="15">
        <f t="shared" si="42"/>
        <v>0</v>
      </c>
      <c r="DL13" s="15">
        <f t="shared" si="43"/>
        <v>0</v>
      </c>
      <c r="DM13" s="15">
        <f t="shared" si="44"/>
        <v>0</v>
      </c>
      <c r="DN13" s="15">
        <f t="shared" si="45"/>
        <v>0</v>
      </c>
      <c r="DO13" s="15">
        <f t="shared" si="46"/>
        <v>0</v>
      </c>
      <c r="DP13" s="15">
        <f t="shared" si="47"/>
        <v>0</v>
      </c>
      <c r="DQ13" s="15">
        <f t="shared" si="48"/>
        <v>0</v>
      </c>
      <c r="DR13" s="15">
        <f t="shared" si="49"/>
        <v>0</v>
      </c>
      <c r="DT13" s="15">
        <f t="shared" si="50"/>
        <v>0</v>
      </c>
      <c r="DU13" s="15">
        <f t="shared" si="51"/>
        <v>0</v>
      </c>
      <c r="DV13" s="15">
        <f t="shared" si="52"/>
        <v>0</v>
      </c>
      <c r="DW13" s="15">
        <f t="shared" si="53"/>
        <v>0</v>
      </c>
      <c r="DX13" s="15">
        <f t="shared" si="54"/>
        <v>0</v>
      </c>
      <c r="DY13" s="15">
        <f t="shared" si="55"/>
        <v>0</v>
      </c>
      <c r="DZ13" s="15">
        <f t="shared" si="56"/>
        <v>0</v>
      </c>
      <c r="EA13" s="15">
        <f t="shared" si="57"/>
        <v>0</v>
      </c>
      <c r="EB13" s="15">
        <f t="shared" si="58"/>
        <v>0</v>
      </c>
      <c r="EC13" s="15">
        <f t="shared" si="59"/>
        <v>0</v>
      </c>
      <c r="ED13" s="15">
        <f t="shared" si="60"/>
        <v>0</v>
      </c>
      <c r="EE13" s="15">
        <f t="shared" si="61"/>
        <v>0</v>
      </c>
      <c r="EF13" s="15">
        <f t="shared" si="62"/>
        <v>0</v>
      </c>
      <c r="EG13" s="15">
        <f t="shared" si="63"/>
        <v>0</v>
      </c>
      <c r="EH13" s="15">
        <f t="shared" si="64"/>
        <v>0</v>
      </c>
      <c r="EI13" s="15">
        <f t="shared" si="65"/>
        <v>0</v>
      </c>
      <c r="EJ13" s="15">
        <f t="shared" si="66"/>
        <v>0</v>
      </c>
      <c r="EK13" s="15">
        <f t="shared" si="67"/>
        <v>0</v>
      </c>
      <c r="EL13" s="15">
        <f t="shared" si="68"/>
        <v>0</v>
      </c>
      <c r="EM13" s="15">
        <f t="shared" si="69"/>
        <v>0</v>
      </c>
      <c r="EN13" s="15">
        <f t="shared" si="70"/>
        <v>0</v>
      </c>
      <c r="EO13" s="15">
        <f t="shared" si="71"/>
        <v>0</v>
      </c>
      <c r="EP13" s="15">
        <f t="shared" si="72"/>
        <v>0</v>
      </c>
      <c r="EQ13" s="15">
        <f t="shared" si="73"/>
        <v>0</v>
      </c>
      <c r="ER13" s="15">
        <f t="shared" si="74"/>
        <v>0</v>
      </c>
      <c r="ES13" s="15">
        <f t="shared" si="75"/>
        <v>0</v>
      </c>
      <c r="ET13" s="15">
        <f t="shared" si="76"/>
        <v>0</v>
      </c>
      <c r="EU13" s="15">
        <f t="shared" si="77"/>
        <v>0</v>
      </c>
      <c r="EV13" s="15">
        <f t="shared" si="78"/>
        <v>0</v>
      </c>
      <c r="EW13" s="15">
        <f t="shared" si="79"/>
        <v>0</v>
      </c>
      <c r="EX13" s="15">
        <f t="shared" si="80"/>
        <v>0</v>
      </c>
      <c r="EY13" s="15">
        <f t="shared" si="81"/>
        <v>0</v>
      </c>
      <c r="EZ13" s="15">
        <f t="shared" si="82"/>
        <v>0</v>
      </c>
      <c r="FA13" s="15">
        <f t="shared" si="83"/>
        <v>0</v>
      </c>
      <c r="FB13" s="15">
        <f t="shared" si="84"/>
        <v>0</v>
      </c>
      <c r="FC13" s="15">
        <f t="shared" si="85"/>
        <v>0</v>
      </c>
      <c r="FD13" s="15">
        <f t="shared" si="86"/>
        <v>0</v>
      </c>
      <c r="FE13" s="15">
        <f t="shared" si="87"/>
        <v>0</v>
      </c>
    </row>
    <row r="14" spans="1:161" x14ac:dyDescent="0.25">
      <c r="A14" s="3" t="s">
        <v>39</v>
      </c>
      <c r="B14" s="13">
        <v>0</v>
      </c>
      <c r="C14" s="13">
        <v>0</v>
      </c>
      <c r="D14" s="13">
        <v>0</v>
      </c>
      <c r="E14" s="13">
        <v>0</v>
      </c>
      <c r="G14" s="225">
        <v>0</v>
      </c>
      <c r="H14" s="225">
        <v>0</v>
      </c>
      <c r="I14" s="225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T14" s="14">
        <v>0</v>
      </c>
      <c r="U14" s="14">
        <v>0</v>
      </c>
      <c r="V14" s="14">
        <v>0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/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/>
      <c r="AN14" s="14"/>
      <c r="AO14" s="14"/>
      <c r="AP14" s="14"/>
      <c r="AQ14" s="14"/>
      <c r="AR14" s="14"/>
      <c r="AS14" s="15"/>
      <c r="AT14" s="15">
        <v>0</v>
      </c>
      <c r="AU14" s="15">
        <v>0</v>
      </c>
      <c r="AV14" s="15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G14" s="15">
        <v>0</v>
      </c>
      <c r="BH14" s="15">
        <v>0</v>
      </c>
      <c r="BI14" s="15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0</v>
      </c>
      <c r="BO14" s="14">
        <v>0</v>
      </c>
      <c r="BP14" s="14">
        <v>0</v>
      </c>
      <c r="BQ14" s="14">
        <v>0</v>
      </c>
      <c r="BR14" s="14">
        <v>0</v>
      </c>
      <c r="BS14" s="15"/>
      <c r="BT14" s="15">
        <f t="shared" si="0"/>
        <v>0</v>
      </c>
      <c r="BU14" s="15">
        <f t="shared" si="1"/>
        <v>0</v>
      </c>
      <c r="BV14" s="15">
        <f t="shared" si="2"/>
        <v>0</v>
      </c>
      <c r="BW14" s="15">
        <f t="shared" si="3"/>
        <v>0</v>
      </c>
      <c r="BX14" s="15">
        <f t="shared" si="4"/>
        <v>0</v>
      </c>
      <c r="BY14" s="15">
        <f t="shared" si="5"/>
        <v>0</v>
      </c>
      <c r="BZ14" s="15">
        <f t="shared" si="6"/>
        <v>0</v>
      </c>
      <c r="CA14" s="15">
        <f t="shared" si="7"/>
        <v>0</v>
      </c>
      <c r="CB14" s="15">
        <f t="shared" si="8"/>
        <v>0</v>
      </c>
      <c r="CC14" s="15">
        <f t="shared" si="9"/>
        <v>0</v>
      </c>
      <c r="CD14" s="15">
        <f t="shared" si="10"/>
        <v>0</v>
      </c>
      <c r="CE14" s="15">
        <f t="shared" si="11"/>
        <v>0</v>
      </c>
      <c r="CG14" s="15">
        <f t="shared" si="12"/>
        <v>0</v>
      </c>
      <c r="CH14" s="15">
        <f t="shared" si="13"/>
        <v>0</v>
      </c>
      <c r="CI14" s="15">
        <f t="shared" si="14"/>
        <v>0</v>
      </c>
      <c r="CJ14" s="15">
        <f t="shared" si="15"/>
        <v>0</v>
      </c>
      <c r="CK14" s="15">
        <f t="shared" si="16"/>
        <v>0</v>
      </c>
      <c r="CL14" s="15">
        <f t="shared" si="17"/>
        <v>0</v>
      </c>
      <c r="CM14" s="15">
        <f t="shared" si="18"/>
        <v>0</v>
      </c>
      <c r="CN14" s="15">
        <f t="shared" si="19"/>
        <v>0</v>
      </c>
      <c r="CO14" s="15">
        <f t="shared" si="20"/>
        <v>0</v>
      </c>
      <c r="CP14" s="15">
        <f t="shared" si="21"/>
        <v>0</v>
      </c>
      <c r="CQ14" s="15">
        <f t="shared" si="22"/>
        <v>0</v>
      </c>
      <c r="CR14" s="15">
        <f t="shared" si="23"/>
        <v>0</v>
      </c>
      <c r="CS14" s="15">
        <f t="shared" si="24"/>
        <v>0</v>
      </c>
      <c r="CT14" s="15">
        <f t="shared" si="25"/>
        <v>0</v>
      </c>
      <c r="CU14" s="15">
        <f t="shared" si="26"/>
        <v>0</v>
      </c>
      <c r="CV14" s="15">
        <f t="shared" si="27"/>
        <v>0</v>
      </c>
      <c r="CW14" s="15">
        <f t="shared" si="28"/>
        <v>0</v>
      </c>
      <c r="CX14" s="15">
        <f t="shared" si="29"/>
        <v>0</v>
      </c>
      <c r="CY14" s="15">
        <f t="shared" si="30"/>
        <v>0</v>
      </c>
      <c r="CZ14" s="15">
        <f t="shared" si="31"/>
        <v>0</v>
      </c>
      <c r="DA14" s="15">
        <f t="shared" si="32"/>
        <v>0</v>
      </c>
      <c r="DB14" s="15">
        <f t="shared" si="33"/>
        <v>0</v>
      </c>
      <c r="DC14" s="15">
        <f t="shared" si="34"/>
        <v>0</v>
      </c>
      <c r="DD14" s="15">
        <f t="shared" si="35"/>
        <v>0</v>
      </c>
      <c r="DE14" s="15">
        <f t="shared" si="36"/>
        <v>0</v>
      </c>
      <c r="DF14" s="15">
        <f t="shared" si="37"/>
        <v>0</v>
      </c>
      <c r="DG14" s="15">
        <f t="shared" si="38"/>
        <v>0</v>
      </c>
      <c r="DH14" s="15">
        <f t="shared" si="39"/>
        <v>0</v>
      </c>
      <c r="DI14" s="15">
        <f t="shared" si="40"/>
        <v>0</v>
      </c>
      <c r="DJ14" s="15">
        <f t="shared" si="41"/>
        <v>0</v>
      </c>
      <c r="DK14" s="15">
        <f t="shared" si="42"/>
        <v>0</v>
      </c>
      <c r="DL14" s="15">
        <f t="shared" si="43"/>
        <v>0</v>
      </c>
      <c r="DM14" s="15">
        <f t="shared" si="44"/>
        <v>0</v>
      </c>
      <c r="DN14" s="15">
        <f t="shared" si="45"/>
        <v>0</v>
      </c>
      <c r="DO14" s="15">
        <f t="shared" si="46"/>
        <v>0</v>
      </c>
      <c r="DP14" s="15">
        <f t="shared" si="47"/>
        <v>0</v>
      </c>
      <c r="DQ14" s="15">
        <f t="shared" si="48"/>
        <v>0</v>
      </c>
      <c r="DR14" s="15">
        <f t="shared" si="49"/>
        <v>0</v>
      </c>
      <c r="DT14" s="15">
        <f t="shared" si="50"/>
        <v>0</v>
      </c>
      <c r="DU14" s="15">
        <f t="shared" si="51"/>
        <v>0</v>
      </c>
      <c r="DV14" s="15">
        <f t="shared" si="52"/>
        <v>0</v>
      </c>
      <c r="DW14" s="15">
        <f t="shared" si="53"/>
        <v>0</v>
      </c>
      <c r="DX14" s="15">
        <f t="shared" si="54"/>
        <v>0</v>
      </c>
      <c r="DY14" s="15">
        <f t="shared" si="55"/>
        <v>0</v>
      </c>
      <c r="DZ14" s="15">
        <f t="shared" si="56"/>
        <v>0</v>
      </c>
      <c r="EA14" s="15">
        <f t="shared" si="57"/>
        <v>0</v>
      </c>
      <c r="EB14" s="15">
        <f t="shared" si="58"/>
        <v>0</v>
      </c>
      <c r="EC14" s="15">
        <f t="shared" si="59"/>
        <v>0</v>
      </c>
      <c r="ED14" s="15">
        <f t="shared" si="60"/>
        <v>0</v>
      </c>
      <c r="EE14" s="15">
        <f t="shared" si="61"/>
        <v>0</v>
      </c>
      <c r="EF14" s="15">
        <f t="shared" si="62"/>
        <v>0</v>
      </c>
      <c r="EG14" s="15">
        <f t="shared" si="63"/>
        <v>0</v>
      </c>
      <c r="EH14" s="15">
        <f t="shared" si="64"/>
        <v>0</v>
      </c>
      <c r="EI14" s="15">
        <f t="shared" si="65"/>
        <v>0</v>
      </c>
      <c r="EJ14" s="15">
        <f t="shared" si="66"/>
        <v>0</v>
      </c>
      <c r="EK14" s="15">
        <f t="shared" si="67"/>
        <v>0</v>
      </c>
      <c r="EL14" s="15">
        <f t="shared" si="68"/>
        <v>0</v>
      </c>
      <c r="EM14" s="15">
        <f t="shared" si="69"/>
        <v>0</v>
      </c>
      <c r="EN14" s="15">
        <f t="shared" si="70"/>
        <v>0</v>
      </c>
      <c r="EO14" s="15">
        <f t="shared" si="71"/>
        <v>0</v>
      </c>
      <c r="EP14" s="15">
        <f t="shared" si="72"/>
        <v>0</v>
      </c>
      <c r="EQ14" s="15">
        <f t="shared" si="73"/>
        <v>0</v>
      </c>
      <c r="ER14" s="15">
        <f t="shared" si="74"/>
        <v>0</v>
      </c>
      <c r="ES14" s="15">
        <f t="shared" si="75"/>
        <v>0</v>
      </c>
      <c r="ET14" s="15">
        <f t="shared" si="76"/>
        <v>0</v>
      </c>
      <c r="EU14" s="15">
        <f t="shared" si="77"/>
        <v>0</v>
      </c>
      <c r="EV14" s="15">
        <f t="shared" si="78"/>
        <v>0</v>
      </c>
      <c r="EW14" s="15">
        <f t="shared" si="79"/>
        <v>0</v>
      </c>
      <c r="EX14" s="15">
        <f t="shared" si="80"/>
        <v>0</v>
      </c>
      <c r="EY14" s="15">
        <f t="shared" si="81"/>
        <v>0</v>
      </c>
      <c r="EZ14" s="15">
        <f t="shared" si="82"/>
        <v>0</v>
      </c>
      <c r="FA14" s="15">
        <f t="shared" si="83"/>
        <v>0</v>
      </c>
      <c r="FB14" s="15">
        <f t="shared" si="84"/>
        <v>0</v>
      </c>
      <c r="FC14" s="15">
        <f t="shared" si="85"/>
        <v>0</v>
      </c>
      <c r="FD14" s="15">
        <f t="shared" si="86"/>
        <v>0</v>
      </c>
      <c r="FE14" s="15">
        <f t="shared" si="87"/>
        <v>0</v>
      </c>
    </row>
    <row r="15" spans="1:161" x14ac:dyDescent="0.25">
      <c r="A15" s="3" t="s">
        <v>40</v>
      </c>
      <c r="B15" s="13">
        <v>0</v>
      </c>
      <c r="C15" s="13">
        <v>0</v>
      </c>
      <c r="D15" s="13">
        <v>0</v>
      </c>
      <c r="E15" s="13">
        <v>0</v>
      </c>
      <c r="G15" s="225">
        <v>6841.16</v>
      </c>
      <c r="H15" s="225">
        <v>6841.16</v>
      </c>
      <c r="I15" s="225">
        <v>6841.16</v>
      </c>
      <c r="J15" s="14">
        <v>6841.16</v>
      </c>
      <c r="K15" s="14">
        <v>6841.16</v>
      </c>
      <c r="L15" s="14">
        <v>6841.16</v>
      </c>
      <c r="M15" s="14">
        <v>6841.16</v>
      </c>
      <c r="N15" s="14">
        <v>6841.16</v>
      </c>
      <c r="O15" s="14">
        <v>6841.16</v>
      </c>
      <c r="P15" s="14">
        <v>6841.16</v>
      </c>
      <c r="Q15" s="14">
        <v>6841.16</v>
      </c>
      <c r="R15" s="14">
        <v>6841.16</v>
      </c>
      <c r="T15" s="14">
        <v>6841.16</v>
      </c>
      <c r="U15" s="14">
        <v>6841.16</v>
      </c>
      <c r="V15" s="14">
        <v>6841.16</v>
      </c>
      <c r="W15" s="14">
        <v>6841.16</v>
      </c>
      <c r="X15" s="14">
        <v>6841.16</v>
      </c>
      <c r="Y15" s="14">
        <v>6841.16</v>
      </c>
      <c r="Z15" s="14">
        <v>6841.16</v>
      </c>
      <c r="AA15" s="14">
        <v>6841.16</v>
      </c>
      <c r="AB15" s="14">
        <v>6841.16</v>
      </c>
      <c r="AC15" s="14">
        <v>6841.16</v>
      </c>
      <c r="AD15" s="14">
        <v>6841.16</v>
      </c>
      <c r="AE15" s="14">
        <v>6841.16</v>
      </c>
      <c r="AF15" s="14"/>
      <c r="AG15" s="14">
        <v>6841.16</v>
      </c>
      <c r="AH15" s="14">
        <v>6841.16</v>
      </c>
      <c r="AI15" s="14">
        <v>6841.16</v>
      </c>
      <c r="AJ15" s="14">
        <v>6841.16</v>
      </c>
      <c r="AK15" s="14">
        <v>6841.16</v>
      </c>
      <c r="AL15" s="14">
        <v>6841.16</v>
      </c>
      <c r="AM15" s="14"/>
      <c r="AN15" s="14"/>
      <c r="AO15" s="14"/>
      <c r="AP15" s="14"/>
      <c r="AQ15" s="14"/>
      <c r="AR15" s="14"/>
      <c r="AS15" s="15"/>
      <c r="AT15" s="15">
        <v>0</v>
      </c>
      <c r="AU15" s="15">
        <v>0</v>
      </c>
      <c r="AV15" s="15">
        <v>0</v>
      </c>
      <c r="AW15" s="14">
        <v>0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G15" s="15">
        <v>0</v>
      </c>
      <c r="BH15" s="15">
        <v>0</v>
      </c>
      <c r="BI15" s="15">
        <v>0</v>
      </c>
      <c r="BJ15" s="14">
        <v>0</v>
      </c>
      <c r="BK15" s="14">
        <v>0</v>
      </c>
      <c r="BL15" s="14">
        <v>0</v>
      </c>
      <c r="BM15" s="14">
        <v>0</v>
      </c>
      <c r="BN15" s="14">
        <v>0</v>
      </c>
      <c r="BO15" s="14">
        <v>0</v>
      </c>
      <c r="BP15" s="14">
        <v>0</v>
      </c>
      <c r="BQ15" s="14">
        <v>0</v>
      </c>
      <c r="BR15" s="14">
        <v>0</v>
      </c>
      <c r="BS15" s="15"/>
      <c r="BT15" s="15">
        <f t="shared" si="0"/>
        <v>0</v>
      </c>
      <c r="BU15" s="15">
        <f t="shared" si="1"/>
        <v>0</v>
      </c>
      <c r="BV15" s="15">
        <f t="shared" si="2"/>
        <v>0</v>
      </c>
      <c r="BW15" s="15">
        <f t="shared" si="3"/>
        <v>0</v>
      </c>
      <c r="BX15" s="15">
        <f t="shared" si="4"/>
        <v>0</v>
      </c>
      <c r="BY15" s="15">
        <f t="shared" si="5"/>
        <v>0</v>
      </c>
      <c r="BZ15" s="15">
        <f t="shared" si="6"/>
        <v>0</v>
      </c>
      <c r="CA15" s="15">
        <f t="shared" si="7"/>
        <v>0</v>
      </c>
      <c r="CB15" s="15">
        <f t="shared" si="8"/>
        <v>0</v>
      </c>
      <c r="CC15" s="15">
        <f t="shared" si="9"/>
        <v>0</v>
      </c>
      <c r="CD15" s="15">
        <f t="shared" si="10"/>
        <v>0</v>
      </c>
      <c r="CE15" s="15">
        <f t="shared" si="11"/>
        <v>0</v>
      </c>
      <c r="CG15" s="15">
        <f t="shared" si="12"/>
        <v>0</v>
      </c>
      <c r="CH15" s="15">
        <f t="shared" si="13"/>
        <v>0</v>
      </c>
      <c r="CI15" s="15">
        <f t="shared" si="14"/>
        <v>0</v>
      </c>
      <c r="CJ15" s="15">
        <f t="shared" si="15"/>
        <v>0</v>
      </c>
      <c r="CK15" s="15">
        <f t="shared" si="16"/>
        <v>0</v>
      </c>
      <c r="CL15" s="15">
        <f t="shared" si="17"/>
        <v>0</v>
      </c>
      <c r="CM15" s="15">
        <f t="shared" si="18"/>
        <v>0</v>
      </c>
      <c r="CN15" s="15">
        <f t="shared" si="19"/>
        <v>0</v>
      </c>
      <c r="CO15" s="15">
        <f t="shared" si="20"/>
        <v>0</v>
      </c>
      <c r="CP15" s="15">
        <f t="shared" si="21"/>
        <v>0</v>
      </c>
      <c r="CQ15" s="15">
        <f t="shared" si="22"/>
        <v>0</v>
      </c>
      <c r="CR15" s="15">
        <f t="shared" si="23"/>
        <v>0</v>
      </c>
      <c r="CS15" s="15">
        <f t="shared" si="24"/>
        <v>0</v>
      </c>
      <c r="CT15" s="15">
        <f t="shared" si="25"/>
        <v>0</v>
      </c>
      <c r="CU15" s="15">
        <f t="shared" si="26"/>
        <v>0</v>
      </c>
      <c r="CV15" s="15">
        <f t="shared" si="27"/>
        <v>0</v>
      </c>
      <c r="CW15" s="15">
        <f t="shared" si="28"/>
        <v>0</v>
      </c>
      <c r="CX15" s="15">
        <f t="shared" si="29"/>
        <v>0</v>
      </c>
      <c r="CY15" s="15">
        <f t="shared" si="30"/>
        <v>0</v>
      </c>
      <c r="CZ15" s="15">
        <f t="shared" si="31"/>
        <v>0</v>
      </c>
      <c r="DA15" s="15">
        <f t="shared" si="32"/>
        <v>0</v>
      </c>
      <c r="DB15" s="15">
        <f t="shared" si="33"/>
        <v>0</v>
      </c>
      <c r="DC15" s="15">
        <f t="shared" si="34"/>
        <v>0</v>
      </c>
      <c r="DD15" s="15">
        <f t="shared" si="35"/>
        <v>0</v>
      </c>
      <c r="DE15" s="15">
        <f t="shared" si="36"/>
        <v>0</v>
      </c>
      <c r="DF15" s="15">
        <f t="shared" si="37"/>
        <v>0</v>
      </c>
      <c r="DG15" s="15">
        <f t="shared" si="38"/>
        <v>0</v>
      </c>
      <c r="DH15" s="15">
        <f t="shared" si="39"/>
        <v>0</v>
      </c>
      <c r="DI15" s="15">
        <f t="shared" si="40"/>
        <v>0</v>
      </c>
      <c r="DJ15" s="15">
        <f t="shared" si="41"/>
        <v>0</v>
      </c>
      <c r="DK15" s="15">
        <f t="shared" si="42"/>
        <v>0</v>
      </c>
      <c r="DL15" s="15">
        <f t="shared" si="43"/>
        <v>0</v>
      </c>
      <c r="DM15" s="15">
        <f t="shared" si="44"/>
        <v>0</v>
      </c>
      <c r="DN15" s="15">
        <f t="shared" si="45"/>
        <v>0</v>
      </c>
      <c r="DO15" s="15">
        <f t="shared" si="46"/>
        <v>0</v>
      </c>
      <c r="DP15" s="15">
        <f t="shared" si="47"/>
        <v>0</v>
      </c>
      <c r="DQ15" s="15">
        <f t="shared" si="48"/>
        <v>0</v>
      </c>
      <c r="DR15" s="15">
        <f t="shared" si="49"/>
        <v>0</v>
      </c>
      <c r="DT15" s="15">
        <f t="shared" si="50"/>
        <v>0</v>
      </c>
      <c r="DU15" s="15">
        <f t="shared" si="51"/>
        <v>0</v>
      </c>
      <c r="DV15" s="15">
        <f t="shared" si="52"/>
        <v>0</v>
      </c>
      <c r="DW15" s="15">
        <f t="shared" si="53"/>
        <v>0</v>
      </c>
      <c r="DX15" s="15">
        <f t="shared" si="54"/>
        <v>0</v>
      </c>
      <c r="DY15" s="15">
        <f t="shared" si="55"/>
        <v>0</v>
      </c>
      <c r="DZ15" s="15">
        <f t="shared" si="56"/>
        <v>0</v>
      </c>
      <c r="EA15" s="15">
        <f t="shared" si="57"/>
        <v>0</v>
      </c>
      <c r="EB15" s="15">
        <f t="shared" si="58"/>
        <v>0</v>
      </c>
      <c r="EC15" s="15">
        <f t="shared" si="59"/>
        <v>0</v>
      </c>
      <c r="ED15" s="15">
        <f t="shared" si="60"/>
        <v>0</v>
      </c>
      <c r="EE15" s="15">
        <f t="shared" si="61"/>
        <v>0</v>
      </c>
      <c r="EF15" s="15">
        <f t="shared" si="62"/>
        <v>0</v>
      </c>
      <c r="EG15" s="15">
        <f t="shared" si="63"/>
        <v>0</v>
      </c>
      <c r="EH15" s="15">
        <f t="shared" si="64"/>
        <v>0</v>
      </c>
      <c r="EI15" s="15">
        <f t="shared" si="65"/>
        <v>0</v>
      </c>
      <c r="EJ15" s="15">
        <f t="shared" si="66"/>
        <v>0</v>
      </c>
      <c r="EK15" s="15">
        <f t="shared" si="67"/>
        <v>0</v>
      </c>
      <c r="EL15" s="15">
        <f t="shared" si="68"/>
        <v>0</v>
      </c>
      <c r="EM15" s="15">
        <f t="shared" si="69"/>
        <v>0</v>
      </c>
      <c r="EN15" s="15">
        <f t="shared" si="70"/>
        <v>0</v>
      </c>
      <c r="EO15" s="15">
        <f t="shared" si="71"/>
        <v>0</v>
      </c>
      <c r="EP15" s="15">
        <f t="shared" si="72"/>
        <v>0</v>
      </c>
      <c r="EQ15" s="15">
        <f t="shared" si="73"/>
        <v>0</v>
      </c>
      <c r="ER15" s="15">
        <f t="shared" si="74"/>
        <v>0</v>
      </c>
      <c r="ES15" s="15">
        <f t="shared" si="75"/>
        <v>0</v>
      </c>
      <c r="ET15" s="15">
        <f t="shared" si="76"/>
        <v>0</v>
      </c>
      <c r="EU15" s="15">
        <f t="shared" si="77"/>
        <v>0</v>
      </c>
      <c r="EV15" s="15">
        <f t="shared" si="78"/>
        <v>0</v>
      </c>
      <c r="EW15" s="15">
        <f t="shared" si="79"/>
        <v>0</v>
      </c>
      <c r="EX15" s="15">
        <f t="shared" si="80"/>
        <v>0</v>
      </c>
      <c r="EY15" s="15">
        <f t="shared" si="81"/>
        <v>0</v>
      </c>
      <c r="EZ15" s="15">
        <f t="shared" si="82"/>
        <v>0</v>
      </c>
      <c r="FA15" s="15">
        <f t="shared" si="83"/>
        <v>0</v>
      </c>
      <c r="FB15" s="15">
        <f t="shared" si="84"/>
        <v>0</v>
      </c>
      <c r="FC15" s="15">
        <f t="shared" si="85"/>
        <v>0</v>
      </c>
      <c r="FD15" s="15">
        <f t="shared" si="86"/>
        <v>0</v>
      </c>
      <c r="FE15" s="15">
        <f t="shared" si="87"/>
        <v>0</v>
      </c>
    </row>
    <row r="16" spans="1:161" x14ac:dyDescent="0.25">
      <c r="A16" s="3" t="s">
        <v>41</v>
      </c>
      <c r="B16" s="13">
        <v>0</v>
      </c>
      <c r="C16" s="13">
        <v>0</v>
      </c>
      <c r="D16" s="13">
        <v>0</v>
      </c>
      <c r="E16" s="13">
        <v>0</v>
      </c>
      <c r="G16" s="225">
        <v>1210262.56</v>
      </c>
      <c r="H16" s="225">
        <v>1210262.56</v>
      </c>
      <c r="I16" s="225">
        <v>1210262.56</v>
      </c>
      <c r="J16" s="14">
        <v>1210262.56</v>
      </c>
      <c r="K16" s="14">
        <v>1210262.56</v>
      </c>
      <c r="L16" s="14">
        <v>1210262.56</v>
      </c>
      <c r="M16" s="14">
        <v>1210262.56</v>
      </c>
      <c r="N16" s="14">
        <v>1210262.56</v>
      </c>
      <c r="O16" s="14">
        <v>1210262.56</v>
      </c>
      <c r="P16" s="14">
        <v>1210262.56</v>
      </c>
      <c r="Q16" s="14">
        <v>1210262.56</v>
      </c>
      <c r="R16" s="14">
        <v>1210262.56</v>
      </c>
      <c r="T16" s="14">
        <v>1210262.56</v>
      </c>
      <c r="U16" s="14">
        <v>1210262.56</v>
      </c>
      <c r="V16" s="14">
        <v>1210262.56</v>
      </c>
      <c r="W16" s="14">
        <v>1210262.56</v>
      </c>
      <c r="X16" s="14">
        <v>1210262.56</v>
      </c>
      <c r="Y16" s="14">
        <v>1210262.56</v>
      </c>
      <c r="Z16" s="14">
        <v>1210262.56</v>
      </c>
      <c r="AA16" s="14">
        <v>1210262.56</v>
      </c>
      <c r="AB16" s="14">
        <v>1210262.56</v>
      </c>
      <c r="AC16" s="14">
        <v>1210262.56</v>
      </c>
      <c r="AD16" s="14">
        <v>1210262.56</v>
      </c>
      <c r="AE16" s="14">
        <v>1210262.56</v>
      </c>
      <c r="AF16" s="14"/>
      <c r="AG16" s="14">
        <v>1210262.56</v>
      </c>
      <c r="AH16" s="14">
        <v>1210262.56</v>
      </c>
      <c r="AI16" s="14">
        <v>1210262.56</v>
      </c>
      <c r="AJ16" s="14">
        <v>1210262.56</v>
      </c>
      <c r="AK16" s="14">
        <v>1210262.56</v>
      </c>
      <c r="AL16" s="14">
        <v>1210262.56</v>
      </c>
      <c r="AM16" s="14"/>
      <c r="AN16" s="14"/>
      <c r="AO16" s="14"/>
      <c r="AP16" s="14"/>
      <c r="AQ16" s="14"/>
      <c r="AR16" s="14"/>
      <c r="AS16" s="15"/>
      <c r="AT16" s="15">
        <v>0</v>
      </c>
      <c r="AU16" s="15">
        <v>0</v>
      </c>
      <c r="AV16" s="15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G16" s="15">
        <v>0</v>
      </c>
      <c r="BH16" s="15">
        <v>0</v>
      </c>
      <c r="BI16" s="15">
        <v>0</v>
      </c>
      <c r="BJ16" s="14">
        <v>0</v>
      </c>
      <c r="BK16" s="14">
        <v>0</v>
      </c>
      <c r="BL16" s="14">
        <v>0</v>
      </c>
      <c r="BM16" s="14">
        <v>0</v>
      </c>
      <c r="BN16" s="14">
        <v>0</v>
      </c>
      <c r="BO16" s="14">
        <v>0</v>
      </c>
      <c r="BP16" s="14">
        <v>0</v>
      </c>
      <c r="BQ16" s="14">
        <v>0</v>
      </c>
      <c r="BR16" s="14">
        <v>0</v>
      </c>
      <c r="BS16" s="15"/>
      <c r="BT16" s="15">
        <f t="shared" si="0"/>
        <v>0</v>
      </c>
      <c r="BU16" s="15">
        <f t="shared" si="1"/>
        <v>0</v>
      </c>
      <c r="BV16" s="15">
        <f t="shared" si="2"/>
        <v>0</v>
      </c>
      <c r="BW16" s="15">
        <f t="shared" si="3"/>
        <v>0</v>
      </c>
      <c r="BX16" s="15">
        <f t="shared" si="4"/>
        <v>0</v>
      </c>
      <c r="BY16" s="15">
        <f t="shared" si="5"/>
        <v>0</v>
      </c>
      <c r="BZ16" s="15">
        <f t="shared" si="6"/>
        <v>0</v>
      </c>
      <c r="CA16" s="15">
        <f t="shared" si="7"/>
        <v>0</v>
      </c>
      <c r="CB16" s="15">
        <f t="shared" si="8"/>
        <v>0</v>
      </c>
      <c r="CC16" s="15">
        <f t="shared" si="9"/>
        <v>0</v>
      </c>
      <c r="CD16" s="15">
        <f t="shared" si="10"/>
        <v>0</v>
      </c>
      <c r="CE16" s="15">
        <f t="shared" si="11"/>
        <v>0</v>
      </c>
      <c r="CG16" s="15">
        <f t="shared" si="12"/>
        <v>0</v>
      </c>
      <c r="CH16" s="15">
        <f t="shared" si="13"/>
        <v>0</v>
      </c>
      <c r="CI16" s="15">
        <f t="shared" si="14"/>
        <v>0</v>
      </c>
      <c r="CJ16" s="15">
        <f t="shared" si="15"/>
        <v>0</v>
      </c>
      <c r="CK16" s="15">
        <f t="shared" si="16"/>
        <v>0</v>
      </c>
      <c r="CL16" s="15">
        <f t="shared" si="17"/>
        <v>0</v>
      </c>
      <c r="CM16" s="15">
        <f t="shared" si="18"/>
        <v>0</v>
      </c>
      <c r="CN16" s="15">
        <f t="shared" si="19"/>
        <v>0</v>
      </c>
      <c r="CO16" s="15">
        <f t="shared" si="20"/>
        <v>0</v>
      </c>
      <c r="CP16" s="15">
        <f t="shared" si="21"/>
        <v>0</v>
      </c>
      <c r="CQ16" s="15">
        <f t="shared" si="22"/>
        <v>0</v>
      </c>
      <c r="CR16" s="15">
        <f t="shared" si="23"/>
        <v>0</v>
      </c>
      <c r="CS16" s="15">
        <f t="shared" si="24"/>
        <v>0</v>
      </c>
      <c r="CT16" s="15">
        <f t="shared" si="25"/>
        <v>0</v>
      </c>
      <c r="CU16" s="15">
        <f t="shared" si="26"/>
        <v>0</v>
      </c>
      <c r="CV16" s="15">
        <f t="shared" si="27"/>
        <v>0</v>
      </c>
      <c r="CW16" s="15">
        <f t="shared" si="28"/>
        <v>0</v>
      </c>
      <c r="CX16" s="15">
        <f t="shared" si="29"/>
        <v>0</v>
      </c>
      <c r="CY16" s="15">
        <f t="shared" si="30"/>
        <v>0</v>
      </c>
      <c r="CZ16" s="15">
        <f t="shared" si="31"/>
        <v>0</v>
      </c>
      <c r="DA16" s="15">
        <f t="shared" si="32"/>
        <v>0</v>
      </c>
      <c r="DB16" s="15">
        <f t="shared" si="33"/>
        <v>0</v>
      </c>
      <c r="DC16" s="15">
        <f t="shared" si="34"/>
        <v>0</v>
      </c>
      <c r="DD16" s="15">
        <f t="shared" si="35"/>
        <v>0</v>
      </c>
      <c r="DE16" s="15">
        <f t="shared" si="36"/>
        <v>0</v>
      </c>
      <c r="DF16" s="15">
        <f t="shared" si="37"/>
        <v>0</v>
      </c>
      <c r="DG16" s="15">
        <f t="shared" si="38"/>
        <v>0</v>
      </c>
      <c r="DH16" s="15">
        <f t="shared" si="39"/>
        <v>0</v>
      </c>
      <c r="DI16" s="15">
        <f t="shared" si="40"/>
        <v>0</v>
      </c>
      <c r="DJ16" s="15">
        <f t="shared" si="41"/>
        <v>0</v>
      </c>
      <c r="DK16" s="15">
        <f t="shared" si="42"/>
        <v>0</v>
      </c>
      <c r="DL16" s="15">
        <f t="shared" si="43"/>
        <v>0</v>
      </c>
      <c r="DM16" s="15">
        <f t="shared" si="44"/>
        <v>0</v>
      </c>
      <c r="DN16" s="15">
        <f t="shared" si="45"/>
        <v>0</v>
      </c>
      <c r="DO16" s="15">
        <f t="shared" si="46"/>
        <v>0</v>
      </c>
      <c r="DP16" s="15">
        <f t="shared" si="47"/>
        <v>0</v>
      </c>
      <c r="DQ16" s="15">
        <f t="shared" si="48"/>
        <v>0</v>
      </c>
      <c r="DR16" s="15">
        <f t="shared" si="49"/>
        <v>0</v>
      </c>
      <c r="DT16" s="15">
        <f t="shared" si="50"/>
        <v>0</v>
      </c>
      <c r="DU16" s="15">
        <f t="shared" si="51"/>
        <v>0</v>
      </c>
      <c r="DV16" s="15">
        <f t="shared" si="52"/>
        <v>0</v>
      </c>
      <c r="DW16" s="15">
        <f t="shared" si="53"/>
        <v>0</v>
      </c>
      <c r="DX16" s="15">
        <f t="shared" si="54"/>
        <v>0</v>
      </c>
      <c r="DY16" s="15">
        <f t="shared" si="55"/>
        <v>0</v>
      </c>
      <c r="DZ16" s="15">
        <f t="shared" si="56"/>
        <v>0</v>
      </c>
      <c r="EA16" s="15">
        <f t="shared" si="57"/>
        <v>0</v>
      </c>
      <c r="EB16" s="15">
        <f t="shared" si="58"/>
        <v>0</v>
      </c>
      <c r="EC16" s="15">
        <f t="shared" si="59"/>
        <v>0</v>
      </c>
      <c r="ED16" s="15">
        <f t="shared" si="60"/>
        <v>0</v>
      </c>
      <c r="EE16" s="15">
        <f t="shared" si="61"/>
        <v>0</v>
      </c>
      <c r="EF16" s="15">
        <f t="shared" si="62"/>
        <v>0</v>
      </c>
      <c r="EG16" s="15">
        <f t="shared" si="63"/>
        <v>0</v>
      </c>
      <c r="EH16" s="15">
        <f t="shared" si="64"/>
        <v>0</v>
      </c>
      <c r="EI16" s="15">
        <f t="shared" si="65"/>
        <v>0</v>
      </c>
      <c r="EJ16" s="15">
        <f t="shared" si="66"/>
        <v>0</v>
      </c>
      <c r="EK16" s="15">
        <f t="shared" si="67"/>
        <v>0</v>
      </c>
      <c r="EL16" s="15">
        <f t="shared" si="68"/>
        <v>0</v>
      </c>
      <c r="EM16" s="15">
        <f t="shared" si="69"/>
        <v>0</v>
      </c>
      <c r="EN16" s="15">
        <f t="shared" si="70"/>
        <v>0</v>
      </c>
      <c r="EO16" s="15">
        <f t="shared" si="71"/>
        <v>0</v>
      </c>
      <c r="EP16" s="15">
        <f t="shared" si="72"/>
        <v>0</v>
      </c>
      <c r="EQ16" s="15">
        <f t="shared" si="73"/>
        <v>0</v>
      </c>
      <c r="ER16" s="15">
        <f t="shared" si="74"/>
        <v>0</v>
      </c>
      <c r="ES16" s="15">
        <f t="shared" si="75"/>
        <v>0</v>
      </c>
      <c r="ET16" s="15">
        <f t="shared" si="76"/>
        <v>0</v>
      </c>
      <c r="EU16" s="15">
        <f t="shared" si="77"/>
        <v>0</v>
      </c>
      <c r="EV16" s="15">
        <f t="shared" si="78"/>
        <v>0</v>
      </c>
      <c r="EW16" s="15">
        <f t="shared" si="79"/>
        <v>0</v>
      </c>
      <c r="EX16" s="15">
        <f t="shared" si="80"/>
        <v>0</v>
      </c>
      <c r="EY16" s="15">
        <f t="shared" si="81"/>
        <v>0</v>
      </c>
      <c r="EZ16" s="15">
        <f t="shared" si="82"/>
        <v>0</v>
      </c>
      <c r="FA16" s="15">
        <f t="shared" si="83"/>
        <v>0</v>
      </c>
      <c r="FB16" s="15">
        <f t="shared" si="84"/>
        <v>0</v>
      </c>
      <c r="FC16" s="15">
        <f t="shared" si="85"/>
        <v>0</v>
      </c>
      <c r="FD16" s="15">
        <f t="shared" si="86"/>
        <v>0</v>
      </c>
      <c r="FE16" s="15">
        <f t="shared" si="87"/>
        <v>0</v>
      </c>
    </row>
    <row r="17" spans="1:161" x14ac:dyDescent="0.25">
      <c r="A17" s="3" t="s">
        <v>42</v>
      </c>
      <c r="B17" s="13">
        <v>0</v>
      </c>
      <c r="C17" s="13">
        <v>0</v>
      </c>
      <c r="D17" s="13">
        <v>0</v>
      </c>
      <c r="E17" s="13">
        <v>0</v>
      </c>
      <c r="G17" s="225">
        <v>18561.93</v>
      </c>
      <c r="H17" s="225">
        <v>18561.93</v>
      </c>
      <c r="I17" s="225">
        <v>18561.93</v>
      </c>
      <c r="J17" s="14">
        <v>18561.93</v>
      </c>
      <c r="K17" s="14">
        <v>18561.93</v>
      </c>
      <c r="L17" s="14">
        <v>18561.93</v>
      </c>
      <c r="M17" s="14">
        <v>18561.93</v>
      </c>
      <c r="N17" s="14">
        <v>18561.93</v>
      </c>
      <c r="O17" s="14">
        <v>18561.93</v>
      </c>
      <c r="P17" s="14">
        <v>18561.93</v>
      </c>
      <c r="Q17" s="14">
        <v>18561.93</v>
      </c>
      <c r="R17" s="14">
        <v>18561.93</v>
      </c>
      <c r="T17" s="14">
        <v>18561.93</v>
      </c>
      <c r="U17" s="14">
        <v>18561.93</v>
      </c>
      <c r="V17" s="14">
        <v>18561.93</v>
      </c>
      <c r="W17" s="14">
        <v>18561.93</v>
      </c>
      <c r="X17" s="14">
        <v>18561.93</v>
      </c>
      <c r="Y17" s="14">
        <v>18561.93</v>
      </c>
      <c r="Z17" s="14">
        <v>18561.93</v>
      </c>
      <c r="AA17" s="14">
        <v>18561.93</v>
      </c>
      <c r="AB17" s="14">
        <v>18561.93</v>
      </c>
      <c r="AC17" s="14">
        <v>18561.93</v>
      </c>
      <c r="AD17" s="14">
        <v>18561.93</v>
      </c>
      <c r="AE17" s="14">
        <v>18561.93</v>
      </c>
      <c r="AF17" s="14"/>
      <c r="AG17" s="14">
        <v>18561.93</v>
      </c>
      <c r="AH17" s="14">
        <v>18561.93</v>
      </c>
      <c r="AI17" s="14">
        <v>18561.93</v>
      </c>
      <c r="AJ17" s="14">
        <v>18561.93</v>
      </c>
      <c r="AK17" s="14">
        <v>18561.93</v>
      </c>
      <c r="AL17" s="14">
        <v>18561.93</v>
      </c>
      <c r="AM17" s="14"/>
      <c r="AN17" s="14"/>
      <c r="AO17" s="14"/>
      <c r="AP17" s="14"/>
      <c r="AQ17" s="14"/>
      <c r="AR17" s="14"/>
      <c r="AS17" s="15"/>
      <c r="AT17" s="15">
        <v>0</v>
      </c>
      <c r="AU17" s="15">
        <v>0</v>
      </c>
      <c r="AV17" s="15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G17" s="15">
        <v>0</v>
      </c>
      <c r="BH17" s="15">
        <v>0</v>
      </c>
      <c r="BI17" s="15">
        <v>0</v>
      </c>
      <c r="BJ17" s="14">
        <v>0</v>
      </c>
      <c r="BK17" s="14">
        <v>0</v>
      </c>
      <c r="BL17" s="14">
        <v>0</v>
      </c>
      <c r="BM17" s="14">
        <v>0</v>
      </c>
      <c r="BN17" s="14">
        <v>0</v>
      </c>
      <c r="BO17" s="14">
        <v>0</v>
      </c>
      <c r="BP17" s="14">
        <v>0</v>
      </c>
      <c r="BQ17" s="14">
        <v>0</v>
      </c>
      <c r="BR17" s="14">
        <v>0</v>
      </c>
      <c r="BS17" s="15"/>
      <c r="BT17" s="15">
        <f t="shared" si="0"/>
        <v>0</v>
      </c>
      <c r="BU17" s="15">
        <f t="shared" si="1"/>
        <v>0</v>
      </c>
      <c r="BV17" s="15">
        <f t="shared" si="2"/>
        <v>0</v>
      </c>
      <c r="BW17" s="15">
        <f t="shared" si="3"/>
        <v>0</v>
      </c>
      <c r="BX17" s="15">
        <f t="shared" si="4"/>
        <v>0</v>
      </c>
      <c r="BY17" s="15">
        <f t="shared" si="5"/>
        <v>0</v>
      </c>
      <c r="BZ17" s="15">
        <f t="shared" si="6"/>
        <v>0</v>
      </c>
      <c r="CA17" s="15">
        <f t="shared" si="7"/>
        <v>0</v>
      </c>
      <c r="CB17" s="15">
        <f t="shared" si="8"/>
        <v>0</v>
      </c>
      <c r="CC17" s="15">
        <f t="shared" si="9"/>
        <v>0</v>
      </c>
      <c r="CD17" s="15">
        <f t="shared" si="10"/>
        <v>0</v>
      </c>
      <c r="CE17" s="15">
        <f t="shared" si="11"/>
        <v>0</v>
      </c>
      <c r="CG17" s="15">
        <f t="shared" si="12"/>
        <v>0</v>
      </c>
      <c r="CH17" s="15">
        <f t="shared" si="13"/>
        <v>0</v>
      </c>
      <c r="CI17" s="15">
        <f t="shared" si="14"/>
        <v>0</v>
      </c>
      <c r="CJ17" s="15">
        <f t="shared" si="15"/>
        <v>0</v>
      </c>
      <c r="CK17" s="15">
        <f t="shared" si="16"/>
        <v>0</v>
      </c>
      <c r="CL17" s="15">
        <f t="shared" si="17"/>
        <v>0</v>
      </c>
      <c r="CM17" s="15">
        <f t="shared" si="18"/>
        <v>0</v>
      </c>
      <c r="CN17" s="15">
        <f t="shared" si="19"/>
        <v>0</v>
      </c>
      <c r="CO17" s="15">
        <f t="shared" si="20"/>
        <v>0</v>
      </c>
      <c r="CP17" s="15">
        <f t="shared" si="21"/>
        <v>0</v>
      </c>
      <c r="CQ17" s="15">
        <f t="shared" si="22"/>
        <v>0</v>
      </c>
      <c r="CR17" s="15">
        <f t="shared" si="23"/>
        <v>0</v>
      </c>
      <c r="CS17" s="15">
        <f t="shared" si="24"/>
        <v>0</v>
      </c>
      <c r="CT17" s="15">
        <f t="shared" si="25"/>
        <v>0</v>
      </c>
      <c r="CU17" s="15">
        <f t="shared" si="26"/>
        <v>0</v>
      </c>
      <c r="CV17" s="15">
        <f t="shared" si="27"/>
        <v>0</v>
      </c>
      <c r="CW17" s="15">
        <f t="shared" si="28"/>
        <v>0</v>
      </c>
      <c r="CX17" s="15">
        <f t="shared" si="29"/>
        <v>0</v>
      </c>
      <c r="CY17" s="15">
        <f t="shared" si="30"/>
        <v>0</v>
      </c>
      <c r="CZ17" s="15">
        <f t="shared" si="31"/>
        <v>0</v>
      </c>
      <c r="DA17" s="15">
        <f t="shared" si="32"/>
        <v>0</v>
      </c>
      <c r="DB17" s="15">
        <f t="shared" si="33"/>
        <v>0</v>
      </c>
      <c r="DC17" s="15">
        <f t="shared" si="34"/>
        <v>0</v>
      </c>
      <c r="DD17" s="15">
        <f t="shared" si="35"/>
        <v>0</v>
      </c>
      <c r="DE17" s="15">
        <f t="shared" si="36"/>
        <v>0</v>
      </c>
      <c r="DF17" s="15">
        <f t="shared" si="37"/>
        <v>0</v>
      </c>
      <c r="DG17" s="15">
        <f t="shared" si="38"/>
        <v>0</v>
      </c>
      <c r="DH17" s="15">
        <f t="shared" si="39"/>
        <v>0</v>
      </c>
      <c r="DI17" s="15">
        <f t="shared" si="40"/>
        <v>0</v>
      </c>
      <c r="DJ17" s="15">
        <f t="shared" si="41"/>
        <v>0</v>
      </c>
      <c r="DK17" s="15">
        <f t="shared" si="42"/>
        <v>0</v>
      </c>
      <c r="DL17" s="15">
        <f t="shared" si="43"/>
        <v>0</v>
      </c>
      <c r="DM17" s="15">
        <f t="shared" si="44"/>
        <v>0</v>
      </c>
      <c r="DN17" s="15">
        <f t="shared" si="45"/>
        <v>0</v>
      </c>
      <c r="DO17" s="15">
        <f t="shared" si="46"/>
        <v>0</v>
      </c>
      <c r="DP17" s="15">
        <f t="shared" si="47"/>
        <v>0</v>
      </c>
      <c r="DQ17" s="15">
        <f t="shared" si="48"/>
        <v>0</v>
      </c>
      <c r="DR17" s="15">
        <f t="shared" si="49"/>
        <v>0</v>
      </c>
      <c r="DT17" s="15">
        <f t="shared" si="50"/>
        <v>0</v>
      </c>
      <c r="DU17" s="15">
        <f t="shared" si="51"/>
        <v>0</v>
      </c>
      <c r="DV17" s="15">
        <f t="shared" si="52"/>
        <v>0</v>
      </c>
      <c r="DW17" s="15">
        <f t="shared" si="53"/>
        <v>0</v>
      </c>
      <c r="DX17" s="15">
        <f t="shared" si="54"/>
        <v>0</v>
      </c>
      <c r="DY17" s="15">
        <f t="shared" si="55"/>
        <v>0</v>
      </c>
      <c r="DZ17" s="15">
        <f t="shared" si="56"/>
        <v>0</v>
      </c>
      <c r="EA17" s="15">
        <f t="shared" si="57"/>
        <v>0</v>
      </c>
      <c r="EB17" s="15">
        <f t="shared" si="58"/>
        <v>0</v>
      </c>
      <c r="EC17" s="15">
        <f t="shared" si="59"/>
        <v>0</v>
      </c>
      <c r="ED17" s="15">
        <f t="shared" si="60"/>
        <v>0</v>
      </c>
      <c r="EE17" s="15">
        <f t="shared" si="61"/>
        <v>0</v>
      </c>
      <c r="EF17" s="15">
        <f t="shared" si="62"/>
        <v>0</v>
      </c>
      <c r="EG17" s="15">
        <f t="shared" si="63"/>
        <v>0</v>
      </c>
      <c r="EH17" s="15">
        <f t="shared" si="64"/>
        <v>0</v>
      </c>
      <c r="EI17" s="15">
        <f t="shared" si="65"/>
        <v>0</v>
      </c>
      <c r="EJ17" s="15">
        <f t="shared" si="66"/>
        <v>0</v>
      </c>
      <c r="EK17" s="15">
        <f t="shared" si="67"/>
        <v>0</v>
      </c>
      <c r="EL17" s="15">
        <f t="shared" si="68"/>
        <v>0</v>
      </c>
      <c r="EM17" s="15">
        <f t="shared" si="69"/>
        <v>0</v>
      </c>
      <c r="EN17" s="15">
        <f t="shared" si="70"/>
        <v>0</v>
      </c>
      <c r="EO17" s="15">
        <f t="shared" si="71"/>
        <v>0</v>
      </c>
      <c r="EP17" s="15">
        <f t="shared" si="72"/>
        <v>0</v>
      </c>
      <c r="EQ17" s="15">
        <f t="shared" si="73"/>
        <v>0</v>
      </c>
      <c r="ER17" s="15">
        <f t="shared" si="74"/>
        <v>0</v>
      </c>
      <c r="ES17" s="15">
        <f t="shared" si="75"/>
        <v>0</v>
      </c>
      <c r="ET17" s="15">
        <f t="shared" si="76"/>
        <v>0</v>
      </c>
      <c r="EU17" s="15">
        <f t="shared" si="77"/>
        <v>0</v>
      </c>
      <c r="EV17" s="15">
        <f t="shared" si="78"/>
        <v>0</v>
      </c>
      <c r="EW17" s="15">
        <f t="shared" si="79"/>
        <v>0</v>
      </c>
      <c r="EX17" s="15">
        <f t="shared" si="80"/>
        <v>0</v>
      </c>
      <c r="EY17" s="15">
        <f t="shared" si="81"/>
        <v>0</v>
      </c>
      <c r="EZ17" s="15">
        <f t="shared" si="82"/>
        <v>0</v>
      </c>
      <c r="FA17" s="15">
        <f t="shared" si="83"/>
        <v>0</v>
      </c>
      <c r="FB17" s="15">
        <f t="shared" si="84"/>
        <v>0</v>
      </c>
      <c r="FC17" s="15">
        <f t="shared" si="85"/>
        <v>0</v>
      </c>
      <c r="FD17" s="15">
        <f t="shared" si="86"/>
        <v>0</v>
      </c>
      <c r="FE17" s="15">
        <f t="shared" si="87"/>
        <v>0</v>
      </c>
    </row>
    <row r="18" spans="1:161" x14ac:dyDescent="0.25">
      <c r="A18" s="3" t="s">
        <v>43</v>
      </c>
      <c r="B18" s="13">
        <v>0</v>
      </c>
      <c r="C18" s="13">
        <v>0</v>
      </c>
      <c r="D18" s="13">
        <v>0</v>
      </c>
      <c r="E18" s="13">
        <v>0</v>
      </c>
      <c r="G18" s="225">
        <v>547326.99</v>
      </c>
      <c r="H18" s="225">
        <v>547326.99</v>
      </c>
      <c r="I18" s="225">
        <v>547326.99</v>
      </c>
      <c r="J18" s="14">
        <v>547326.99</v>
      </c>
      <c r="K18" s="14">
        <v>547326.99</v>
      </c>
      <c r="L18" s="14">
        <v>547326.99</v>
      </c>
      <c r="M18" s="14">
        <v>547326.99</v>
      </c>
      <c r="N18" s="14">
        <v>547326.99</v>
      </c>
      <c r="O18" s="14">
        <v>547326.99</v>
      </c>
      <c r="P18" s="14">
        <v>547326.99</v>
      </c>
      <c r="Q18" s="14">
        <v>547326.99</v>
      </c>
      <c r="R18" s="14">
        <v>547326.99</v>
      </c>
      <c r="T18" s="14">
        <v>547326.99</v>
      </c>
      <c r="U18" s="14">
        <v>547326.99</v>
      </c>
      <c r="V18" s="14">
        <v>547326.99</v>
      </c>
      <c r="W18" s="14">
        <v>547326.99</v>
      </c>
      <c r="X18" s="14">
        <v>547326.99</v>
      </c>
      <c r="Y18" s="14">
        <v>547326.99</v>
      </c>
      <c r="Z18" s="14">
        <v>547326.99</v>
      </c>
      <c r="AA18" s="14">
        <v>547326.99</v>
      </c>
      <c r="AB18" s="14">
        <v>547326.99</v>
      </c>
      <c r="AC18" s="14">
        <v>547326.99</v>
      </c>
      <c r="AD18" s="14">
        <v>547326.99</v>
      </c>
      <c r="AE18" s="14">
        <v>547326.99</v>
      </c>
      <c r="AF18" s="14"/>
      <c r="AG18" s="14">
        <v>547326.99</v>
      </c>
      <c r="AH18" s="14">
        <v>547326.99</v>
      </c>
      <c r="AI18" s="14">
        <v>547326.99</v>
      </c>
      <c r="AJ18" s="14">
        <v>547326.99</v>
      </c>
      <c r="AK18" s="14">
        <v>547326.99</v>
      </c>
      <c r="AL18" s="14">
        <v>547326.99</v>
      </c>
      <c r="AM18" s="14"/>
      <c r="AN18" s="14"/>
      <c r="AO18" s="14"/>
      <c r="AP18" s="14"/>
      <c r="AQ18" s="14"/>
      <c r="AR18" s="14"/>
      <c r="AS18" s="15"/>
      <c r="AT18" s="15">
        <v>0</v>
      </c>
      <c r="AU18" s="15">
        <v>0</v>
      </c>
      <c r="AV18" s="15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G18" s="15">
        <v>0</v>
      </c>
      <c r="BH18" s="15">
        <v>0</v>
      </c>
      <c r="BI18" s="15">
        <v>0</v>
      </c>
      <c r="BJ18" s="14">
        <v>0</v>
      </c>
      <c r="BK18" s="14">
        <v>0</v>
      </c>
      <c r="BL18" s="14">
        <v>0</v>
      </c>
      <c r="BM18" s="14">
        <v>0</v>
      </c>
      <c r="BN18" s="14">
        <v>0</v>
      </c>
      <c r="BO18" s="14">
        <v>0</v>
      </c>
      <c r="BP18" s="14">
        <v>0</v>
      </c>
      <c r="BQ18" s="14">
        <v>0</v>
      </c>
      <c r="BR18" s="14">
        <v>0</v>
      </c>
      <c r="BS18" s="15"/>
      <c r="BT18" s="15">
        <f t="shared" si="0"/>
        <v>0</v>
      </c>
      <c r="BU18" s="15">
        <f t="shared" si="1"/>
        <v>0</v>
      </c>
      <c r="BV18" s="15">
        <f t="shared" si="2"/>
        <v>0</v>
      </c>
      <c r="BW18" s="15">
        <f t="shared" si="3"/>
        <v>0</v>
      </c>
      <c r="BX18" s="15">
        <f t="shared" si="4"/>
        <v>0</v>
      </c>
      <c r="BY18" s="15">
        <f t="shared" si="5"/>
        <v>0</v>
      </c>
      <c r="BZ18" s="15">
        <f t="shared" si="6"/>
        <v>0</v>
      </c>
      <c r="CA18" s="15">
        <f t="shared" si="7"/>
        <v>0</v>
      </c>
      <c r="CB18" s="15">
        <f t="shared" si="8"/>
        <v>0</v>
      </c>
      <c r="CC18" s="15">
        <f t="shared" si="9"/>
        <v>0</v>
      </c>
      <c r="CD18" s="15">
        <f t="shared" si="10"/>
        <v>0</v>
      </c>
      <c r="CE18" s="15">
        <f t="shared" si="11"/>
        <v>0</v>
      </c>
      <c r="CG18" s="15">
        <f t="shared" si="12"/>
        <v>0</v>
      </c>
      <c r="CH18" s="15">
        <f t="shared" si="13"/>
        <v>0</v>
      </c>
      <c r="CI18" s="15">
        <f t="shared" si="14"/>
        <v>0</v>
      </c>
      <c r="CJ18" s="15">
        <f t="shared" si="15"/>
        <v>0</v>
      </c>
      <c r="CK18" s="15">
        <f t="shared" si="16"/>
        <v>0</v>
      </c>
      <c r="CL18" s="15">
        <f t="shared" si="17"/>
        <v>0</v>
      </c>
      <c r="CM18" s="15">
        <f t="shared" si="18"/>
        <v>0</v>
      </c>
      <c r="CN18" s="15">
        <f t="shared" si="19"/>
        <v>0</v>
      </c>
      <c r="CO18" s="15">
        <f t="shared" si="20"/>
        <v>0</v>
      </c>
      <c r="CP18" s="15">
        <f t="shared" si="21"/>
        <v>0</v>
      </c>
      <c r="CQ18" s="15">
        <f t="shared" si="22"/>
        <v>0</v>
      </c>
      <c r="CR18" s="15">
        <f t="shared" si="23"/>
        <v>0</v>
      </c>
      <c r="CS18" s="15">
        <f t="shared" si="24"/>
        <v>0</v>
      </c>
      <c r="CT18" s="15">
        <f t="shared" si="25"/>
        <v>0</v>
      </c>
      <c r="CU18" s="15">
        <f t="shared" si="26"/>
        <v>0</v>
      </c>
      <c r="CV18" s="15">
        <f t="shared" si="27"/>
        <v>0</v>
      </c>
      <c r="CW18" s="15">
        <f t="shared" si="28"/>
        <v>0</v>
      </c>
      <c r="CX18" s="15">
        <f t="shared" si="29"/>
        <v>0</v>
      </c>
      <c r="CY18" s="15">
        <f t="shared" si="30"/>
        <v>0</v>
      </c>
      <c r="CZ18" s="15">
        <f t="shared" si="31"/>
        <v>0</v>
      </c>
      <c r="DA18" s="15">
        <f t="shared" si="32"/>
        <v>0</v>
      </c>
      <c r="DB18" s="15">
        <f t="shared" si="33"/>
        <v>0</v>
      </c>
      <c r="DC18" s="15">
        <f t="shared" si="34"/>
        <v>0</v>
      </c>
      <c r="DD18" s="15">
        <f t="shared" si="35"/>
        <v>0</v>
      </c>
      <c r="DE18" s="15">
        <f t="shared" si="36"/>
        <v>0</v>
      </c>
      <c r="DF18" s="15">
        <f t="shared" si="37"/>
        <v>0</v>
      </c>
      <c r="DG18" s="15">
        <f t="shared" si="38"/>
        <v>0</v>
      </c>
      <c r="DH18" s="15">
        <f t="shared" si="39"/>
        <v>0</v>
      </c>
      <c r="DI18" s="15">
        <f t="shared" si="40"/>
        <v>0</v>
      </c>
      <c r="DJ18" s="15">
        <f t="shared" si="41"/>
        <v>0</v>
      </c>
      <c r="DK18" s="15">
        <f t="shared" si="42"/>
        <v>0</v>
      </c>
      <c r="DL18" s="15">
        <f t="shared" si="43"/>
        <v>0</v>
      </c>
      <c r="DM18" s="15">
        <f t="shared" si="44"/>
        <v>0</v>
      </c>
      <c r="DN18" s="15">
        <f t="shared" si="45"/>
        <v>0</v>
      </c>
      <c r="DO18" s="15">
        <f t="shared" si="46"/>
        <v>0</v>
      </c>
      <c r="DP18" s="15">
        <f t="shared" si="47"/>
        <v>0</v>
      </c>
      <c r="DQ18" s="15">
        <f t="shared" si="48"/>
        <v>0</v>
      </c>
      <c r="DR18" s="15">
        <f t="shared" si="49"/>
        <v>0</v>
      </c>
      <c r="DT18" s="15">
        <f t="shared" si="50"/>
        <v>0</v>
      </c>
      <c r="DU18" s="15">
        <f t="shared" si="51"/>
        <v>0</v>
      </c>
      <c r="DV18" s="15">
        <f t="shared" si="52"/>
        <v>0</v>
      </c>
      <c r="DW18" s="15">
        <f t="shared" si="53"/>
        <v>0</v>
      </c>
      <c r="DX18" s="15">
        <f t="shared" si="54"/>
        <v>0</v>
      </c>
      <c r="DY18" s="15">
        <f t="shared" si="55"/>
        <v>0</v>
      </c>
      <c r="DZ18" s="15">
        <f t="shared" si="56"/>
        <v>0</v>
      </c>
      <c r="EA18" s="15">
        <f t="shared" si="57"/>
        <v>0</v>
      </c>
      <c r="EB18" s="15">
        <f t="shared" si="58"/>
        <v>0</v>
      </c>
      <c r="EC18" s="15">
        <f t="shared" si="59"/>
        <v>0</v>
      </c>
      <c r="ED18" s="15">
        <f t="shared" si="60"/>
        <v>0</v>
      </c>
      <c r="EE18" s="15">
        <f t="shared" si="61"/>
        <v>0</v>
      </c>
      <c r="EF18" s="15">
        <f t="shared" si="62"/>
        <v>0</v>
      </c>
      <c r="EG18" s="15">
        <f t="shared" si="63"/>
        <v>0</v>
      </c>
      <c r="EH18" s="15">
        <f t="shared" si="64"/>
        <v>0</v>
      </c>
      <c r="EI18" s="15">
        <f t="shared" si="65"/>
        <v>0</v>
      </c>
      <c r="EJ18" s="15">
        <f t="shared" si="66"/>
        <v>0</v>
      </c>
      <c r="EK18" s="15">
        <f t="shared" si="67"/>
        <v>0</v>
      </c>
      <c r="EL18" s="15">
        <f t="shared" si="68"/>
        <v>0</v>
      </c>
      <c r="EM18" s="15">
        <f t="shared" si="69"/>
        <v>0</v>
      </c>
      <c r="EN18" s="15">
        <f t="shared" si="70"/>
        <v>0</v>
      </c>
      <c r="EO18" s="15">
        <f t="shared" si="71"/>
        <v>0</v>
      </c>
      <c r="EP18" s="15">
        <f t="shared" si="72"/>
        <v>0</v>
      </c>
      <c r="EQ18" s="15">
        <f t="shared" si="73"/>
        <v>0</v>
      </c>
      <c r="ER18" s="15">
        <f t="shared" si="74"/>
        <v>0</v>
      </c>
      <c r="ES18" s="15">
        <f t="shared" si="75"/>
        <v>0</v>
      </c>
      <c r="ET18" s="15">
        <f t="shared" si="76"/>
        <v>0</v>
      </c>
      <c r="EU18" s="15">
        <f t="shared" si="77"/>
        <v>0</v>
      </c>
      <c r="EV18" s="15">
        <f t="shared" si="78"/>
        <v>0</v>
      </c>
      <c r="EW18" s="15">
        <f t="shared" si="79"/>
        <v>0</v>
      </c>
      <c r="EX18" s="15">
        <f t="shared" si="80"/>
        <v>0</v>
      </c>
      <c r="EY18" s="15">
        <f t="shared" si="81"/>
        <v>0</v>
      </c>
      <c r="EZ18" s="15">
        <f t="shared" si="82"/>
        <v>0</v>
      </c>
      <c r="FA18" s="15">
        <f t="shared" si="83"/>
        <v>0</v>
      </c>
      <c r="FB18" s="15">
        <f t="shared" si="84"/>
        <v>0</v>
      </c>
      <c r="FC18" s="15">
        <f t="shared" si="85"/>
        <v>0</v>
      </c>
      <c r="FD18" s="15">
        <f t="shared" si="86"/>
        <v>0</v>
      </c>
      <c r="FE18" s="15">
        <f t="shared" si="87"/>
        <v>0</v>
      </c>
    </row>
    <row r="19" spans="1:161" x14ac:dyDescent="0.25">
      <c r="A19" s="3" t="s">
        <v>44</v>
      </c>
      <c r="B19" s="13">
        <v>0</v>
      </c>
      <c r="C19" s="13">
        <v>0</v>
      </c>
      <c r="D19" s="13">
        <v>0</v>
      </c>
      <c r="E19" s="13">
        <v>0</v>
      </c>
      <c r="G19" s="225">
        <v>114030.44</v>
      </c>
      <c r="H19" s="225">
        <v>114030.44</v>
      </c>
      <c r="I19" s="225">
        <v>114030.44</v>
      </c>
      <c r="J19" s="14">
        <v>114030.44</v>
      </c>
      <c r="K19" s="14">
        <v>114030.44</v>
      </c>
      <c r="L19" s="14">
        <v>114030.44</v>
      </c>
      <c r="M19" s="14">
        <v>114030.44</v>
      </c>
      <c r="N19" s="14">
        <v>114030.44</v>
      </c>
      <c r="O19" s="14">
        <v>119070.44</v>
      </c>
      <c r="P19" s="14">
        <v>124110.43000000001</v>
      </c>
      <c r="Q19" s="14">
        <v>124110.43000000001</v>
      </c>
      <c r="R19" s="14">
        <v>124110.43000000001</v>
      </c>
      <c r="T19" s="14">
        <v>124110.43000000001</v>
      </c>
      <c r="U19" s="14">
        <v>124110.43000000001</v>
      </c>
      <c r="V19" s="14">
        <v>124110.43000000001</v>
      </c>
      <c r="W19" s="14">
        <v>124110.43000000001</v>
      </c>
      <c r="X19" s="14">
        <v>124110.43000000001</v>
      </c>
      <c r="Y19" s="14">
        <v>124110.43000000001</v>
      </c>
      <c r="Z19" s="14">
        <v>124110.43000000001</v>
      </c>
      <c r="AA19" s="14">
        <v>124110.43000000001</v>
      </c>
      <c r="AB19" s="14">
        <v>124110.43000000001</v>
      </c>
      <c r="AC19" s="14">
        <v>124110.43000000001</v>
      </c>
      <c r="AD19" s="14">
        <v>124110.43000000001</v>
      </c>
      <c r="AE19" s="14">
        <v>124110.43000000001</v>
      </c>
      <c r="AF19" s="14"/>
      <c r="AG19" s="14">
        <v>124110.43000000001</v>
      </c>
      <c r="AH19" s="14">
        <v>124110.43000000001</v>
      </c>
      <c r="AI19" s="14">
        <v>124110.43000000001</v>
      </c>
      <c r="AJ19" s="14">
        <v>124110.43000000001</v>
      </c>
      <c r="AK19" s="14">
        <v>124110.43000000001</v>
      </c>
      <c r="AL19" s="14">
        <v>124110.43000000001</v>
      </c>
      <c r="AM19" s="14"/>
      <c r="AN19" s="14"/>
      <c r="AO19" s="14"/>
      <c r="AP19" s="14"/>
      <c r="AQ19" s="14"/>
      <c r="AR19" s="14"/>
      <c r="AS19" s="15"/>
      <c r="AT19" s="15">
        <v>0</v>
      </c>
      <c r="AU19" s="15">
        <v>0</v>
      </c>
      <c r="AV19" s="15">
        <v>0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G19" s="15">
        <v>0</v>
      </c>
      <c r="BH19" s="15">
        <v>0</v>
      </c>
      <c r="BI19" s="15">
        <v>0</v>
      </c>
      <c r="BJ19" s="14">
        <v>0</v>
      </c>
      <c r="BK19" s="14">
        <v>0</v>
      </c>
      <c r="BL19" s="14">
        <v>0</v>
      </c>
      <c r="BM19" s="14">
        <v>0</v>
      </c>
      <c r="BN19" s="14">
        <v>0</v>
      </c>
      <c r="BO19" s="14">
        <v>0</v>
      </c>
      <c r="BP19" s="14">
        <v>0</v>
      </c>
      <c r="BQ19" s="14">
        <v>0</v>
      </c>
      <c r="BR19" s="14">
        <v>0</v>
      </c>
      <c r="BS19" s="15"/>
      <c r="BT19" s="15">
        <f t="shared" si="0"/>
        <v>0</v>
      </c>
      <c r="BU19" s="15">
        <f t="shared" si="1"/>
        <v>0</v>
      </c>
      <c r="BV19" s="15">
        <f t="shared" si="2"/>
        <v>0</v>
      </c>
      <c r="BW19" s="15">
        <f t="shared" si="3"/>
        <v>0</v>
      </c>
      <c r="BX19" s="15">
        <f t="shared" si="4"/>
        <v>0</v>
      </c>
      <c r="BY19" s="15">
        <f t="shared" si="5"/>
        <v>0</v>
      </c>
      <c r="BZ19" s="15">
        <f t="shared" si="6"/>
        <v>0</v>
      </c>
      <c r="CA19" s="15">
        <f t="shared" si="7"/>
        <v>0</v>
      </c>
      <c r="CB19" s="15">
        <f t="shared" si="8"/>
        <v>0</v>
      </c>
      <c r="CC19" s="15">
        <f t="shared" si="9"/>
        <v>0</v>
      </c>
      <c r="CD19" s="15">
        <f t="shared" si="10"/>
        <v>0</v>
      </c>
      <c r="CE19" s="15">
        <f t="shared" si="11"/>
        <v>0</v>
      </c>
      <c r="CG19" s="15">
        <f t="shared" si="12"/>
        <v>0</v>
      </c>
      <c r="CH19" s="15">
        <f t="shared" si="13"/>
        <v>0</v>
      </c>
      <c r="CI19" s="15">
        <f t="shared" si="14"/>
        <v>0</v>
      </c>
      <c r="CJ19" s="15">
        <f t="shared" si="15"/>
        <v>0</v>
      </c>
      <c r="CK19" s="15">
        <f t="shared" si="16"/>
        <v>0</v>
      </c>
      <c r="CL19" s="15">
        <f t="shared" si="17"/>
        <v>0</v>
      </c>
      <c r="CM19" s="15">
        <f t="shared" si="18"/>
        <v>0</v>
      </c>
      <c r="CN19" s="15">
        <f t="shared" si="19"/>
        <v>0</v>
      </c>
      <c r="CO19" s="15">
        <f t="shared" si="20"/>
        <v>0</v>
      </c>
      <c r="CP19" s="15">
        <f t="shared" si="21"/>
        <v>0</v>
      </c>
      <c r="CQ19" s="15">
        <f t="shared" si="22"/>
        <v>0</v>
      </c>
      <c r="CR19" s="15">
        <f t="shared" si="23"/>
        <v>0</v>
      </c>
      <c r="CS19" s="15">
        <f t="shared" si="24"/>
        <v>0</v>
      </c>
      <c r="CT19" s="15">
        <f t="shared" si="25"/>
        <v>0</v>
      </c>
      <c r="CU19" s="15">
        <f t="shared" si="26"/>
        <v>0</v>
      </c>
      <c r="CV19" s="15">
        <f t="shared" si="27"/>
        <v>0</v>
      </c>
      <c r="CW19" s="15">
        <f t="shared" si="28"/>
        <v>0</v>
      </c>
      <c r="CX19" s="15">
        <f t="shared" si="29"/>
        <v>0</v>
      </c>
      <c r="CY19" s="15">
        <f t="shared" si="30"/>
        <v>0</v>
      </c>
      <c r="CZ19" s="15">
        <f t="shared" si="31"/>
        <v>0</v>
      </c>
      <c r="DA19" s="15">
        <f t="shared" si="32"/>
        <v>0</v>
      </c>
      <c r="DB19" s="15">
        <f t="shared" si="33"/>
        <v>0</v>
      </c>
      <c r="DC19" s="15">
        <f t="shared" si="34"/>
        <v>0</v>
      </c>
      <c r="DD19" s="15">
        <f t="shared" si="35"/>
        <v>0</v>
      </c>
      <c r="DE19" s="15">
        <f t="shared" si="36"/>
        <v>0</v>
      </c>
      <c r="DF19" s="15">
        <f t="shared" si="37"/>
        <v>0</v>
      </c>
      <c r="DG19" s="15">
        <f t="shared" si="38"/>
        <v>0</v>
      </c>
      <c r="DH19" s="15">
        <f t="shared" si="39"/>
        <v>0</v>
      </c>
      <c r="DI19" s="15">
        <f t="shared" si="40"/>
        <v>0</v>
      </c>
      <c r="DJ19" s="15">
        <f t="shared" si="41"/>
        <v>0</v>
      </c>
      <c r="DK19" s="15">
        <f t="shared" si="42"/>
        <v>0</v>
      </c>
      <c r="DL19" s="15">
        <f t="shared" si="43"/>
        <v>0</v>
      </c>
      <c r="DM19" s="15">
        <f t="shared" si="44"/>
        <v>0</v>
      </c>
      <c r="DN19" s="15">
        <f t="shared" si="45"/>
        <v>0</v>
      </c>
      <c r="DO19" s="15">
        <f t="shared" si="46"/>
        <v>0</v>
      </c>
      <c r="DP19" s="15">
        <f t="shared" si="47"/>
        <v>0</v>
      </c>
      <c r="DQ19" s="15">
        <f t="shared" si="48"/>
        <v>0</v>
      </c>
      <c r="DR19" s="15">
        <f t="shared" si="49"/>
        <v>0</v>
      </c>
      <c r="DT19" s="15">
        <f t="shared" si="50"/>
        <v>0</v>
      </c>
      <c r="DU19" s="15">
        <f t="shared" si="51"/>
        <v>0</v>
      </c>
      <c r="DV19" s="15">
        <f t="shared" si="52"/>
        <v>0</v>
      </c>
      <c r="DW19" s="15">
        <f t="shared" si="53"/>
        <v>0</v>
      </c>
      <c r="DX19" s="15">
        <f t="shared" si="54"/>
        <v>0</v>
      </c>
      <c r="DY19" s="15">
        <f t="shared" si="55"/>
        <v>0</v>
      </c>
      <c r="DZ19" s="15">
        <f t="shared" si="56"/>
        <v>0</v>
      </c>
      <c r="EA19" s="15">
        <f t="shared" si="57"/>
        <v>0</v>
      </c>
      <c r="EB19" s="15">
        <f t="shared" si="58"/>
        <v>0</v>
      </c>
      <c r="EC19" s="15">
        <f t="shared" si="59"/>
        <v>0</v>
      </c>
      <c r="ED19" s="15">
        <f t="shared" si="60"/>
        <v>0</v>
      </c>
      <c r="EE19" s="15">
        <f t="shared" si="61"/>
        <v>0</v>
      </c>
      <c r="EF19" s="15">
        <f t="shared" si="62"/>
        <v>0</v>
      </c>
      <c r="EG19" s="15">
        <f t="shared" si="63"/>
        <v>0</v>
      </c>
      <c r="EH19" s="15">
        <f t="shared" si="64"/>
        <v>0</v>
      </c>
      <c r="EI19" s="15">
        <f t="shared" si="65"/>
        <v>0</v>
      </c>
      <c r="EJ19" s="15">
        <f t="shared" si="66"/>
        <v>0</v>
      </c>
      <c r="EK19" s="15">
        <f t="shared" si="67"/>
        <v>0</v>
      </c>
      <c r="EL19" s="15">
        <f t="shared" si="68"/>
        <v>0</v>
      </c>
      <c r="EM19" s="15">
        <f t="shared" si="69"/>
        <v>0</v>
      </c>
      <c r="EN19" s="15">
        <f t="shared" si="70"/>
        <v>0</v>
      </c>
      <c r="EO19" s="15">
        <f t="shared" si="71"/>
        <v>0</v>
      </c>
      <c r="EP19" s="15">
        <f t="shared" si="72"/>
        <v>0</v>
      </c>
      <c r="EQ19" s="15">
        <f t="shared" si="73"/>
        <v>0</v>
      </c>
      <c r="ER19" s="15">
        <f t="shared" si="74"/>
        <v>0</v>
      </c>
      <c r="ES19" s="15">
        <f t="shared" si="75"/>
        <v>0</v>
      </c>
      <c r="ET19" s="15">
        <f t="shared" si="76"/>
        <v>0</v>
      </c>
      <c r="EU19" s="15">
        <f t="shared" si="77"/>
        <v>0</v>
      </c>
      <c r="EV19" s="15">
        <f t="shared" si="78"/>
        <v>0</v>
      </c>
      <c r="EW19" s="15">
        <f t="shared" si="79"/>
        <v>0</v>
      </c>
      <c r="EX19" s="15">
        <f t="shared" si="80"/>
        <v>0</v>
      </c>
      <c r="EY19" s="15">
        <f t="shared" si="81"/>
        <v>0</v>
      </c>
      <c r="EZ19" s="15">
        <f t="shared" si="82"/>
        <v>0</v>
      </c>
      <c r="FA19" s="15">
        <f t="shared" si="83"/>
        <v>0</v>
      </c>
      <c r="FB19" s="15">
        <f t="shared" si="84"/>
        <v>0</v>
      </c>
      <c r="FC19" s="15">
        <f t="shared" si="85"/>
        <v>0</v>
      </c>
      <c r="FD19" s="15">
        <f t="shared" si="86"/>
        <v>0</v>
      </c>
      <c r="FE19" s="15">
        <f t="shared" si="87"/>
        <v>0</v>
      </c>
    </row>
    <row r="20" spans="1:161" x14ac:dyDescent="0.25">
      <c r="A20" s="3" t="s">
        <v>45</v>
      </c>
      <c r="B20" s="13">
        <v>0</v>
      </c>
      <c r="C20" s="13">
        <v>0</v>
      </c>
      <c r="D20" s="13">
        <v>0</v>
      </c>
      <c r="E20" s="13">
        <v>0</v>
      </c>
      <c r="G20" s="225">
        <v>0</v>
      </c>
      <c r="H20" s="225">
        <v>0</v>
      </c>
      <c r="I20" s="225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0</v>
      </c>
      <c r="Z20" s="14">
        <v>0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/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/>
      <c r="AN20" s="14"/>
      <c r="AO20" s="14"/>
      <c r="AP20" s="14"/>
      <c r="AQ20" s="14"/>
      <c r="AR20" s="14"/>
      <c r="AS20" s="15"/>
      <c r="AT20" s="15">
        <v>0</v>
      </c>
      <c r="AU20" s="15">
        <v>0</v>
      </c>
      <c r="AV20" s="15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G20" s="15">
        <v>0</v>
      </c>
      <c r="BH20" s="15">
        <v>0</v>
      </c>
      <c r="BI20" s="15">
        <v>0</v>
      </c>
      <c r="BJ20" s="14">
        <v>0</v>
      </c>
      <c r="BK20" s="14">
        <v>0</v>
      </c>
      <c r="BL20" s="14">
        <v>0</v>
      </c>
      <c r="BM20" s="14">
        <v>0</v>
      </c>
      <c r="BN20" s="14">
        <v>0</v>
      </c>
      <c r="BO20" s="14">
        <v>0</v>
      </c>
      <c r="BP20" s="14">
        <v>0</v>
      </c>
      <c r="BQ20" s="14">
        <v>0</v>
      </c>
      <c r="BR20" s="14">
        <v>0</v>
      </c>
      <c r="BS20" s="15"/>
      <c r="BT20" s="15">
        <f t="shared" si="0"/>
        <v>0</v>
      </c>
      <c r="BU20" s="15">
        <f t="shared" si="1"/>
        <v>0</v>
      </c>
      <c r="BV20" s="15">
        <f t="shared" si="2"/>
        <v>0</v>
      </c>
      <c r="BW20" s="15">
        <f t="shared" si="3"/>
        <v>0</v>
      </c>
      <c r="BX20" s="15">
        <f t="shared" si="4"/>
        <v>0</v>
      </c>
      <c r="BY20" s="15">
        <f t="shared" si="5"/>
        <v>0</v>
      </c>
      <c r="BZ20" s="15">
        <f t="shared" si="6"/>
        <v>0</v>
      </c>
      <c r="CA20" s="15">
        <f t="shared" si="7"/>
        <v>0</v>
      </c>
      <c r="CB20" s="15">
        <f t="shared" si="8"/>
        <v>0</v>
      </c>
      <c r="CC20" s="15">
        <f t="shared" si="9"/>
        <v>0</v>
      </c>
      <c r="CD20" s="15">
        <f t="shared" si="10"/>
        <v>0</v>
      </c>
      <c r="CE20" s="15">
        <f t="shared" si="11"/>
        <v>0</v>
      </c>
      <c r="CG20" s="15">
        <f t="shared" si="12"/>
        <v>0</v>
      </c>
      <c r="CH20" s="15">
        <f t="shared" si="13"/>
        <v>0</v>
      </c>
      <c r="CI20" s="15">
        <f t="shared" si="14"/>
        <v>0</v>
      </c>
      <c r="CJ20" s="15">
        <f t="shared" si="15"/>
        <v>0</v>
      </c>
      <c r="CK20" s="15">
        <f t="shared" si="16"/>
        <v>0</v>
      </c>
      <c r="CL20" s="15">
        <f t="shared" si="17"/>
        <v>0</v>
      </c>
      <c r="CM20" s="15">
        <f t="shared" si="18"/>
        <v>0</v>
      </c>
      <c r="CN20" s="15">
        <f t="shared" si="19"/>
        <v>0</v>
      </c>
      <c r="CO20" s="15">
        <f t="shared" si="20"/>
        <v>0</v>
      </c>
      <c r="CP20" s="15">
        <f t="shared" si="21"/>
        <v>0</v>
      </c>
      <c r="CQ20" s="15">
        <f t="shared" si="22"/>
        <v>0</v>
      </c>
      <c r="CR20" s="15">
        <f t="shared" si="23"/>
        <v>0</v>
      </c>
      <c r="CS20" s="15">
        <f t="shared" si="24"/>
        <v>0</v>
      </c>
      <c r="CT20" s="15">
        <f t="shared" si="25"/>
        <v>0</v>
      </c>
      <c r="CU20" s="15">
        <f t="shared" si="26"/>
        <v>0</v>
      </c>
      <c r="CV20" s="15">
        <f t="shared" si="27"/>
        <v>0</v>
      </c>
      <c r="CW20" s="15">
        <f t="shared" si="28"/>
        <v>0</v>
      </c>
      <c r="CX20" s="15">
        <f t="shared" si="29"/>
        <v>0</v>
      </c>
      <c r="CY20" s="15">
        <f t="shared" si="30"/>
        <v>0</v>
      </c>
      <c r="CZ20" s="15">
        <f t="shared" si="31"/>
        <v>0</v>
      </c>
      <c r="DA20" s="15">
        <f t="shared" si="32"/>
        <v>0</v>
      </c>
      <c r="DB20" s="15">
        <f t="shared" si="33"/>
        <v>0</v>
      </c>
      <c r="DC20" s="15">
        <f t="shared" si="34"/>
        <v>0</v>
      </c>
      <c r="DD20" s="15">
        <f t="shared" si="35"/>
        <v>0</v>
      </c>
      <c r="DE20" s="15">
        <f t="shared" si="36"/>
        <v>0</v>
      </c>
      <c r="DF20" s="15">
        <f t="shared" si="37"/>
        <v>0</v>
      </c>
      <c r="DG20" s="15">
        <f t="shared" si="38"/>
        <v>0</v>
      </c>
      <c r="DH20" s="15">
        <f t="shared" si="39"/>
        <v>0</v>
      </c>
      <c r="DI20" s="15">
        <f t="shared" si="40"/>
        <v>0</v>
      </c>
      <c r="DJ20" s="15">
        <f t="shared" si="41"/>
        <v>0</v>
      </c>
      <c r="DK20" s="15">
        <f t="shared" si="42"/>
        <v>0</v>
      </c>
      <c r="DL20" s="15">
        <f t="shared" si="43"/>
        <v>0</v>
      </c>
      <c r="DM20" s="15">
        <f t="shared" si="44"/>
        <v>0</v>
      </c>
      <c r="DN20" s="15">
        <f t="shared" si="45"/>
        <v>0</v>
      </c>
      <c r="DO20" s="15">
        <f t="shared" si="46"/>
        <v>0</v>
      </c>
      <c r="DP20" s="15">
        <f t="shared" si="47"/>
        <v>0</v>
      </c>
      <c r="DQ20" s="15">
        <f t="shared" si="48"/>
        <v>0</v>
      </c>
      <c r="DR20" s="15">
        <f t="shared" si="49"/>
        <v>0</v>
      </c>
      <c r="DT20" s="15">
        <f t="shared" si="50"/>
        <v>0</v>
      </c>
      <c r="DU20" s="15">
        <f t="shared" si="51"/>
        <v>0</v>
      </c>
      <c r="DV20" s="15">
        <f t="shared" si="52"/>
        <v>0</v>
      </c>
      <c r="DW20" s="15">
        <f t="shared" si="53"/>
        <v>0</v>
      </c>
      <c r="DX20" s="15">
        <f t="shared" si="54"/>
        <v>0</v>
      </c>
      <c r="DY20" s="15">
        <f t="shared" si="55"/>
        <v>0</v>
      </c>
      <c r="DZ20" s="15">
        <f t="shared" si="56"/>
        <v>0</v>
      </c>
      <c r="EA20" s="15">
        <f t="shared" si="57"/>
        <v>0</v>
      </c>
      <c r="EB20" s="15">
        <f t="shared" si="58"/>
        <v>0</v>
      </c>
      <c r="EC20" s="15">
        <f t="shared" si="59"/>
        <v>0</v>
      </c>
      <c r="ED20" s="15">
        <f t="shared" si="60"/>
        <v>0</v>
      </c>
      <c r="EE20" s="15">
        <f t="shared" si="61"/>
        <v>0</v>
      </c>
      <c r="EF20" s="15">
        <f t="shared" si="62"/>
        <v>0</v>
      </c>
      <c r="EG20" s="15">
        <f t="shared" si="63"/>
        <v>0</v>
      </c>
      <c r="EH20" s="15">
        <f t="shared" si="64"/>
        <v>0</v>
      </c>
      <c r="EI20" s="15">
        <f t="shared" si="65"/>
        <v>0</v>
      </c>
      <c r="EJ20" s="15">
        <f t="shared" si="66"/>
        <v>0</v>
      </c>
      <c r="EK20" s="15">
        <f t="shared" si="67"/>
        <v>0</v>
      </c>
      <c r="EL20" s="15">
        <f t="shared" si="68"/>
        <v>0</v>
      </c>
      <c r="EM20" s="15">
        <f t="shared" si="69"/>
        <v>0</v>
      </c>
      <c r="EN20" s="15">
        <f t="shared" si="70"/>
        <v>0</v>
      </c>
      <c r="EO20" s="15">
        <f t="shared" si="71"/>
        <v>0</v>
      </c>
      <c r="EP20" s="15">
        <f t="shared" si="72"/>
        <v>0</v>
      </c>
      <c r="EQ20" s="15">
        <f t="shared" si="73"/>
        <v>0</v>
      </c>
      <c r="ER20" s="15">
        <f t="shared" si="74"/>
        <v>0</v>
      </c>
      <c r="ES20" s="15">
        <f t="shared" si="75"/>
        <v>0</v>
      </c>
      <c r="ET20" s="15">
        <f t="shared" si="76"/>
        <v>0</v>
      </c>
      <c r="EU20" s="15">
        <f t="shared" si="77"/>
        <v>0</v>
      </c>
      <c r="EV20" s="15">
        <f t="shared" si="78"/>
        <v>0</v>
      </c>
      <c r="EW20" s="15">
        <f t="shared" si="79"/>
        <v>0</v>
      </c>
      <c r="EX20" s="15">
        <f t="shared" si="80"/>
        <v>0</v>
      </c>
      <c r="EY20" s="15">
        <f t="shared" si="81"/>
        <v>0</v>
      </c>
      <c r="EZ20" s="15">
        <f t="shared" si="82"/>
        <v>0</v>
      </c>
      <c r="FA20" s="15">
        <f t="shared" si="83"/>
        <v>0</v>
      </c>
      <c r="FB20" s="15">
        <f t="shared" si="84"/>
        <v>0</v>
      </c>
      <c r="FC20" s="15">
        <f t="shared" si="85"/>
        <v>0</v>
      </c>
      <c r="FD20" s="15">
        <f t="shared" si="86"/>
        <v>0</v>
      </c>
      <c r="FE20" s="15">
        <f t="shared" si="87"/>
        <v>0</v>
      </c>
    </row>
    <row r="21" spans="1:161" x14ac:dyDescent="0.25">
      <c r="A21" s="3" t="s">
        <v>46</v>
      </c>
      <c r="B21" s="13">
        <v>0</v>
      </c>
      <c r="C21" s="13">
        <v>0</v>
      </c>
      <c r="D21" s="13">
        <v>0</v>
      </c>
      <c r="E21" s="13">
        <v>0</v>
      </c>
      <c r="G21" s="225">
        <v>11505683.710000001</v>
      </c>
      <c r="H21" s="225">
        <v>11505683.710000001</v>
      </c>
      <c r="I21" s="225">
        <v>11505683.710000001</v>
      </c>
      <c r="J21" s="14">
        <v>11505683.710000001</v>
      </c>
      <c r="K21" s="14">
        <v>11505683.710000001</v>
      </c>
      <c r="L21" s="14">
        <v>11505683.710000001</v>
      </c>
      <c r="M21" s="14">
        <v>11505683.710000001</v>
      </c>
      <c r="N21" s="14">
        <v>11505683.710000001</v>
      </c>
      <c r="O21" s="14">
        <v>11505683.710000001</v>
      </c>
      <c r="P21" s="14">
        <v>11505683.710000001</v>
      </c>
      <c r="Q21" s="14">
        <v>11505683.710000001</v>
      </c>
      <c r="R21" s="14">
        <v>11505683.710000001</v>
      </c>
      <c r="T21" s="14">
        <v>11505683.710000001</v>
      </c>
      <c r="U21" s="14">
        <v>11505683.710000001</v>
      </c>
      <c r="V21" s="14">
        <v>11505683.710000001</v>
      </c>
      <c r="W21" s="14">
        <v>11505683.710000001</v>
      </c>
      <c r="X21" s="14">
        <v>11505683.710000001</v>
      </c>
      <c r="Y21" s="14">
        <v>11505683.710000001</v>
      </c>
      <c r="Z21" s="14">
        <v>11505683.710000001</v>
      </c>
      <c r="AA21" s="14">
        <v>11505683.710000001</v>
      </c>
      <c r="AB21" s="14">
        <v>11505683.710000001</v>
      </c>
      <c r="AC21" s="14">
        <v>11505683.710000001</v>
      </c>
      <c r="AD21" s="14">
        <v>11505683.710000001</v>
      </c>
      <c r="AE21" s="14">
        <v>11505683.710000001</v>
      </c>
      <c r="AF21" s="14"/>
      <c r="AG21" s="14">
        <v>11505683.710000001</v>
      </c>
      <c r="AH21" s="14">
        <v>11505683.710000001</v>
      </c>
      <c r="AI21" s="14">
        <v>11505683.710000001</v>
      </c>
      <c r="AJ21" s="14">
        <v>11505683.710000001</v>
      </c>
      <c r="AK21" s="14">
        <v>11505683.710000001</v>
      </c>
      <c r="AL21" s="14">
        <v>11505683.710000001</v>
      </c>
      <c r="AM21" s="14"/>
      <c r="AN21" s="14"/>
      <c r="AO21" s="14"/>
      <c r="AP21" s="14"/>
      <c r="AQ21" s="14"/>
      <c r="AR21" s="14"/>
      <c r="AS21" s="15"/>
      <c r="AT21" s="14">
        <v>0</v>
      </c>
      <c r="AU21" s="14">
        <v>0</v>
      </c>
      <c r="AV21" s="14">
        <v>0</v>
      </c>
      <c r="AW21" s="14">
        <v>0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G21" s="15">
        <v>0</v>
      </c>
      <c r="BH21" s="15">
        <v>0</v>
      </c>
      <c r="BI21" s="15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5"/>
      <c r="BT21" s="15">
        <f t="shared" si="0"/>
        <v>0</v>
      </c>
      <c r="BU21" s="15">
        <f t="shared" si="1"/>
        <v>0</v>
      </c>
      <c r="BV21" s="15">
        <f t="shared" si="2"/>
        <v>0</v>
      </c>
      <c r="BW21" s="15">
        <f t="shared" si="3"/>
        <v>0</v>
      </c>
      <c r="BX21" s="15">
        <f t="shared" si="4"/>
        <v>0</v>
      </c>
      <c r="BY21" s="15">
        <f t="shared" si="5"/>
        <v>0</v>
      </c>
      <c r="BZ21" s="15">
        <f t="shared" si="6"/>
        <v>0</v>
      </c>
      <c r="CA21" s="15">
        <f t="shared" si="7"/>
        <v>0</v>
      </c>
      <c r="CB21" s="15">
        <f t="shared" si="8"/>
        <v>0</v>
      </c>
      <c r="CC21" s="15">
        <f t="shared" si="9"/>
        <v>0</v>
      </c>
      <c r="CD21" s="15">
        <f t="shared" si="10"/>
        <v>0</v>
      </c>
      <c r="CE21" s="15">
        <f t="shared" si="11"/>
        <v>0</v>
      </c>
      <c r="CG21" s="15">
        <f t="shared" si="12"/>
        <v>0</v>
      </c>
      <c r="CH21" s="15">
        <f t="shared" si="13"/>
        <v>0</v>
      </c>
      <c r="CI21" s="15">
        <f t="shared" si="14"/>
        <v>0</v>
      </c>
      <c r="CJ21" s="15">
        <f t="shared" si="15"/>
        <v>0</v>
      </c>
      <c r="CK21" s="15">
        <f t="shared" si="16"/>
        <v>0</v>
      </c>
      <c r="CL21" s="15">
        <f t="shared" si="17"/>
        <v>0</v>
      </c>
      <c r="CM21" s="15">
        <f t="shared" si="18"/>
        <v>0</v>
      </c>
      <c r="CN21" s="15">
        <f t="shared" si="19"/>
        <v>0</v>
      </c>
      <c r="CO21" s="15">
        <f t="shared" si="20"/>
        <v>0</v>
      </c>
      <c r="CP21" s="15">
        <f t="shared" si="21"/>
        <v>0</v>
      </c>
      <c r="CQ21" s="15">
        <f t="shared" si="22"/>
        <v>0</v>
      </c>
      <c r="CR21" s="15">
        <f t="shared" si="23"/>
        <v>0</v>
      </c>
      <c r="CS21" s="15">
        <f t="shared" si="24"/>
        <v>0</v>
      </c>
      <c r="CT21" s="15">
        <f t="shared" si="25"/>
        <v>0</v>
      </c>
      <c r="CU21" s="15">
        <f t="shared" si="26"/>
        <v>0</v>
      </c>
      <c r="CV21" s="15">
        <f t="shared" si="27"/>
        <v>0</v>
      </c>
      <c r="CW21" s="15">
        <f t="shared" si="28"/>
        <v>0</v>
      </c>
      <c r="CX21" s="15">
        <f t="shared" si="29"/>
        <v>0</v>
      </c>
      <c r="CY21" s="15">
        <f t="shared" si="30"/>
        <v>0</v>
      </c>
      <c r="CZ21" s="15">
        <f t="shared" si="31"/>
        <v>0</v>
      </c>
      <c r="DA21" s="15">
        <f t="shared" si="32"/>
        <v>0</v>
      </c>
      <c r="DB21" s="15">
        <f t="shared" si="33"/>
        <v>0</v>
      </c>
      <c r="DC21" s="15">
        <f t="shared" si="34"/>
        <v>0</v>
      </c>
      <c r="DD21" s="15">
        <f t="shared" si="35"/>
        <v>0</v>
      </c>
      <c r="DE21" s="15">
        <f t="shared" si="36"/>
        <v>0</v>
      </c>
      <c r="DF21" s="15">
        <f t="shared" si="37"/>
        <v>0</v>
      </c>
      <c r="DG21" s="15">
        <f t="shared" si="38"/>
        <v>0</v>
      </c>
      <c r="DH21" s="15">
        <f t="shared" si="39"/>
        <v>0</v>
      </c>
      <c r="DI21" s="15">
        <f t="shared" si="40"/>
        <v>0</v>
      </c>
      <c r="DJ21" s="15">
        <f t="shared" si="41"/>
        <v>0</v>
      </c>
      <c r="DK21" s="15">
        <f t="shared" si="42"/>
        <v>0</v>
      </c>
      <c r="DL21" s="15">
        <f t="shared" si="43"/>
        <v>0</v>
      </c>
      <c r="DM21" s="15">
        <f t="shared" si="44"/>
        <v>0</v>
      </c>
      <c r="DN21" s="15">
        <f t="shared" si="45"/>
        <v>0</v>
      </c>
      <c r="DO21" s="15">
        <f t="shared" si="46"/>
        <v>0</v>
      </c>
      <c r="DP21" s="15">
        <f t="shared" si="47"/>
        <v>0</v>
      </c>
      <c r="DQ21" s="15">
        <f t="shared" si="48"/>
        <v>0</v>
      </c>
      <c r="DR21" s="15">
        <f t="shared" si="49"/>
        <v>0</v>
      </c>
      <c r="DT21" s="15">
        <f t="shared" si="50"/>
        <v>0</v>
      </c>
      <c r="DU21" s="15">
        <f t="shared" si="51"/>
        <v>0</v>
      </c>
      <c r="DV21" s="15">
        <f t="shared" si="52"/>
        <v>0</v>
      </c>
      <c r="DW21" s="15">
        <f t="shared" si="53"/>
        <v>0</v>
      </c>
      <c r="DX21" s="15">
        <f t="shared" si="54"/>
        <v>0</v>
      </c>
      <c r="DY21" s="15">
        <f t="shared" si="55"/>
        <v>0</v>
      </c>
      <c r="DZ21" s="15">
        <f t="shared" si="56"/>
        <v>0</v>
      </c>
      <c r="EA21" s="15">
        <f t="shared" si="57"/>
        <v>0</v>
      </c>
      <c r="EB21" s="15">
        <f t="shared" si="58"/>
        <v>0</v>
      </c>
      <c r="EC21" s="15">
        <f t="shared" si="59"/>
        <v>0</v>
      </c>
      <c r="ED21" s="15">
        <f t="shared" si="60"/>
        <v>0</v>
      </c>
      <c r="EE21" s="15">
        <f t="shared" si="61"/>
        <v>0</v>
      </c>
      <c r="EF21" s="15">
        <f t="shared" si="62"/>
        <v>0</v>
      </c>
      <c r="EG21" s="15">
        <f t="shared" si="63"/>
        <v>0</v>
      </c>
      <c r="EH21" s="15">
        <f t="shared" si="64"/>
        <v>0</v>
      </c>
      <c r="EI21" s="15">
        <f t="shared" si="65"/>
        <v>0</v>
      </c>
      <c r="EJ21" s="15">
        <f t="shared" si="66"/>
        <v>0</v>
      </c>
      <c r="EK21" s="15">
        <f t="shared" si="67"/>
        <v>0</v>
      </c>
      <c r="EL21" s="15">
        <f t="shared" si="68"/>
        <v>0</v>
      </c>
      <c r="EM21" s="15">
        <f t="shared" si="69"/>
        <v>0</v>
      </c>
      <c r="EN21" s="15">
        <f t="shared" si="70"/>
        <v>0</v>
      </c>
      <c r="EO21" s="15">
        <f t="shared" si="71"/>
        <v>0</v>
      </c>
      <c r="EP21" s="15">
        <f t="shared" si="72"/>
        <v>0</v>
      </c>
      <c r="EQ21" s="15">
        <f t="shared" si="73"/>
        <v>0</v>
      </c>
      <c r="ER21" s="15">
        <f t="shared" si="74"/>
        <v>0</v>
      </c>
      <c r="ES21" s="15">
        <f t="shared" si="75"/>
        <v>0</v>
      </c>
      <c r="ET21" s="15">
        <f t="shared" si="76"/>
        <v>0</v>
      </c>
      <c r="EU21" s="15">
        <f t="shared" si="77"/>
        <v>0</v>
      </c>
      <c r="EV21" s="15">
        <f t="shared" si="78"/>
        <v>0</v>
      </c>
      <c r="EW21" s="15">
        <f t="shared" si="79"/>
        <v>0</v>
      </c>
      <c r="EX21" s="15">
        <f t="shared" si="80"/>
        <v>0</v>
      </c>
      <c r="EY21" s="15">
        <f t="shared" si="81"/>
        <v>0</v>
      </c>
      <c r="EZ21" s="15">
        <f t="shared" si="82"/>
        <v>0</v>
      </c>
      <c r="FA21" s="15">
        <f t="shared" si="83"/>
        <v>0</v>
      </c>
      <c r="FB21" s="15">
        <f t="shared" si="84"/>
        <v>0</v>
      </c>
      <c r="FC21" s="15">
        <f t="shared" si="85"/>
        <v>0</v>
      </c>
      <c r="FD21" s="15">
        <f t="shared" si="86"/>
        <v>0</v>
      </c>
      <c r="FE21" s="15">
        <f t="shared" si="87"/>
        <v>0</v>
      </c>
    </row>
    <row r="22" spans="1:161" x14ac:dyDescent="0.25">
      <c r="A22" s="3" t="s">
        <v>47</v>
      </c>
      <c r="B22" s="13">
        <v>0</v>
      </c>
      <c r="C22" s="13">
        <v>0</v>
      </c>
      <c r="D22" s="13">
        <v>0</v>
      </c>
      <c r="E22" s="13">
        <v>0</v>
      </c>
      <c r="G22" s="225">
        <v>8663426.75</v>
      </c>
      <c r="H22" s="225">
        <v>8663426.75</v>
      </c>
      <c r="I22" s="225">
        <v>8663426.75</v>
      </c>
      <c r="J22" s="14">
        <v>8663426.75</v>
      </c>
      <c r="K22" s="14">
        <v>8663426.75</v>
      </c>
      <c r="L22" s="14">
        <v>8663426.75</v>
      </c>
      <c r="M22" s="14">
        <v>8663426.75</v>
      </c>
      <c r="N22" s="14">
        <v>8663426.75</v>
      </c>
      <c r="O22" s="14">
        <v>8663426.75</v>
      </c>
      <c r="P22" s="14">
        <v>8663426.75</v>
      </c>
      <c r="Q22" s="14">
        <v>8663426.75</v>
      </c>
      <c r="R22" s="14">
        <v>8663426.75</v>
      </c>
      <c r="T22" s="14">
        <v>8663426.75</v>
      </c>
      <c r="U22" s="14">
        <v>8663426.75</v>
      </c>
      <c r="V22" s="14">
        <v>8663426.75</v>
      </c>
      <c r="W22" s="14">
        <v>8663426.75</v>
      </c>
      <c r="X22" s="14">
        <v>8663426.75</v>
      </c>
      <c r="Y22" s="14">
        <v>8663426.75</v>
      </c>
      <c r="Z22" s="14">
        <v>8663426.75</v>
      </c>
      <c r="AA22" s="14">
        <v>8663426.75</v>
      </c>
      <c r="AB22" s="14">
        <v>8663426.75</v>
      </c>
      <c r="AC22" s="14">
        <v>8663426.75</v>
      </c>
      <c r="AD22" s="14">
        <v>8663426.75</v>
      </c>
      <c r="AE22" s="14">
        <v>8663426.75</v>
      </c>
      <c r="AF22" s="14"/>
      <c r="AG22" s="14">
        <v>8663426.75</v>
      </c>
      <c r="AH22" s="14">
        <v>8663426.75</v>
      </c>
      <c r="AI22" s="14">
        <v>8663426.75</v>
      </c>
      <c r="AJ22" s="14">
        <v>8663426.75</v>
      </c>
      <c r="AK22" s="14">
        <v>8663426.75</v>
      </c>
      <c r="AL22" s="14">
        <v>8663426.75</v>
      </c>
      <c r="AM22" s="14"/>
      <c r="AN22" s="14"/>
      <c r="AO22" s="14"/>
      <c r="AP22" s="14"/>
      <c r="AQ22" s="14"/>
      <c r="AR22" s="14"/>
      <c r="AS22" s="15"/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G22" s="15">
        <v>0</v>
      </c>
      <c r="BH22" s="15">
        <v>0</v>
      </c>
      <c r="BI22" s="15">
        <v>0</v>
      </c>
      <c r="BJ22" s="14">
        <v>0</v>
      </c>
      <c r="BK22" s="14">
        <v>0</v>
      </c>
      <c r="BL22" s="14">
        <v>0</v>
      </c>
      <c r="BM22" s="14">
        <v>0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5"/>
      <c r="BT22" s="15">
        <f t="shared" si="0"/>
        <v>0</v>
      </c>
      <c r="BU22" s="15">
        <f t="shared" si="1"/>
        <v>0</v>
      </c>
      <c r="BV22" s="15">
        <f t="shared" si="2"/>
        <v>0</v>
      </c>
      <c r="BW22" s="15">
        <f t="shared" si="3"/>
        <v>0</v>
      </c>
      <c r="BX22" s="15">
        <f t="shared" si="4"/>
        <v>0</v>
      </c>
      <c r="BY22" s="15">
        <f t="shared" si="5"/>
        <v>0</v>
      </c>
      <c r="BZ22" s="15">
        <f t="shared" si="6"/>
        <v>0</v>
      </c>
      <c r="CA22" s="15">
        <f t="shared" si="7"/>
        <v>0</v>
      </c>
      <c r="CB22" s="15">
        <f t="shared" si="8"/>
        <v>0</v>
      </c>
      <c r="CC22" s="15">
        <f t="shared" si="9"/>
        <v>0</v>
      </c>
      <c r="CD22" s="15">
        <f t="shared" si="10"/>
        <v>0</v>
      </c>
      <c r="CE22" s="15">
        <f t="shared" si="11"/>
        <v>0</v>
      </c>
      <c r="CG22" s="15">
        <f t="shared" si="12"/>
        <v>0</v>
      </c>
      <c r="CH22" s="15">
        <f t="shared" si="13"/>
        <v>0</v>
      </c>
      <c r="CI22" s="15">
        <f t="shared" si="14"/>
        <v>0</v>
      </c>
      <c r="CJ22" s="15">
        <f t="shared" si="15"/>
        <v>0</v>
      </c>
      <c r="CK22" s="15">
        <f t="shared" si="16"/>
        <v>0</v>
      </c>
      <c r="CL22" s="15">
        <f t="shared" si="17"/>
        <v>0</v>
      </c>
      <c r="CM22" s="15">
        <f t="shared" si="18"/>
        <v>0</v>
      </c>
      <c r="CN22" s="15">
        <f t="shared" si="19"/>
        <v>0</v>
      </c>
      <c r="CO22" s="15">
        <f t="shared" si="20"/>
        <v>0</v>
      </c>
      <c r="CP22" s="15">
        <f t="shared" si="21"/>
        <v>0</v>
      </c>
      <c r="CQ22" s="15">
        <f t="shared" si="22"/>
        <v>0</v>
      </c>
      <c r="CR22" s="15">
        <f t="shared" si="23"/>
        <v>0</v>
      </c>
      <c r="CS22" s="15">
        <f t="shared" si="24"/>
        <v>0</v>
      </c>
      <c r="CT22" s="15">
        <f t="shared" si="25"/>
        <v>0</v>
      </c>
      <c r="CU22" s="15">
        <f t="shared" si="26"/>
        <v>0</v>
      </c>
      <c r="CV22" s="15">
        <f t="shared" si="27"/>
        <v>0</v>
      </c>
      <c r="CW22" s="15">
        <f t="shared" si="28"/>
        <v>0</v>
      </c>
      <c r="CX22" s="15">
        <f t="shared" si="29"/>
        <v>0</v>
      </c>
      <c r="CY22" s="15">
        <f t="shared" si="30"/>
        <v>0</v>
      </c>
      <c r="CZ22" s="15">
        <f t="shared" si="31"/>
        <v>0</v>
      </c>
      <c r="DA22" s="15">
        <f t="shared" si="32"/>
        <v>0</v>
      </c>
      <c r="DB22" s="15">
        <f t="shared" si="33"/>
        <v>0</v>
      </c>
      <c r="DC22" s="15">
        <f t="shared" si="34"/>
        <v>0</v>
      </c>
      <c r="DD22" s="15">
        <f t="shared" si="35"/>
        <v>0</v>
      </c>
      <c r="DE22" s="15">
        <f t="shared" si="36"/>
        <v>0</v>
      </c>
      <c r="DF22" s="15">
        <f t="shared" si="37"/>
        <v>0</v>
      </c>
      <c r="DG22" s="15">
        <f t="shared" si="38"/>
        <v>0</v>
      </c>
      <c r="DH22" s="15">
        <f t="shared" si="39"/>
        <v>0</v>
      </c>
      <c r="DI22" s="15">
        <f t="shared" si="40"/>
        <v>0</v>
      </c>
      <c r="DJ22" s="15">
        <f t="shared" si="41"/>
        <v>0</v>
      </c>
      <c r="DK22" s="15">
        <f t="shared" si="42"/>
        <v>0</v>
      </c>
      <c r="DL22" s="15">
        <f t="shared" si="43"/>
        <v>0</v>
      </c>
      <c r="DM22" s="15">
        <f t="shared" si="44"/>
        <v>0</v>
      </c>
      <c r="DN22" s="15">
        <f t="shared" si="45"/>
        <v>0</v>
      </c>
      <c r="DO22" s="15">
        <f t="shared" si="46"/>
        <v>0</v>
      </c>
      <c r="DP22" s="15">
        <f t="shared" si="47"/>
        <v>0</v>
      </c>
      <c r="DQ22" s="15">
        <f t="shared" si="48"/>
        <v>0</v>
      </c>
      <c r="DR22" s="15">
        <f t="shared" si="49"/>
        <v>0</v>
      </c>
      <c r="DT22" s="15">
        <f t="shared" si="50"/>
        <v>0</v>
      </c>
      <c r="DU22" s="15">
        <f t="shared" si="51"/>
        <v>0</v>
      </c>
      <c r="DV22" s="15">
        <f t="shared" si="52"/>
        <v>0</v>
      </c>
      <c r="DW22" s="15">
        <f t="shared" si="53"/>
        <v>0</v>
      </c>
      <c r="DX22" s="15">
        <f t="shared" si="54"/>
        <v>0</v>
      </c>
      <c r="DY22" s="15">
        <f t="shared" si="55"/>
        <v>0</v>
      </c>
      <c r="DZ22" s="15">
        <f t="shared" si="56"/>
        <v>0</v>
      </c>
      <c r="EA22" s="15">
        <f t="shared" si="57"/>
        <v>0</v>
      </c>
      <c r="EB22" s="15">
        <f t="shared" si="58"/>
        <v>0</v>
      </c>
      <c r="EC22" s="15">
        <f t="shared" si="59"/>
        <v>0</v>
      </c>
      <c r="ED22" s="15">
        <f t="shared" si="60"/>
        <v>0</v>
      </c>
      <c r="EE22" s="15">
        <f t="shared" si="61"/>
        <v>0</v>
      </c>
      <c r="EF22" s="15">
        <f t="shared" si="62"/>
        <v>0</v>
      </c>
      <c r="EG22" s="15">
        <f t="shared" si="63"/>
        <v>0</v>
      </c>
      <c r="EH22" s="15">
        <f t="shared" si="64"/>
        <v>0</v>
      </c>
      <c r="EI22" s="15">
        <f t="shared" si="65"/>
        <v>0</v>
      </c>
      <c r="EJ22" s="15">
        <f t="shared" si="66"/>
        <v>0</v>
      </c>
      <c r="EK22" s="15">
        <f t="shared" si="67"/>
        <v>0</v>
      </c>
      <c r="EL22" s="15">
        <f t="shared" si="68"/>
        <v>0</v>
      </c>
      <c r="EM22" s="15">
        <f t="shared" si="69"/>
        <v>0</v>
      </c>
      <c r="EN22" s="15">
        <f t="shared" si="70"/>
        <v>0</v>
      </c>
      <c r="EO22" s="15">
        <f t="shared" si="71"/>
        <v>0</v>
      </c>
      <c r="EP22" s="15">
        <f t="shared" si="72"/>
        <v>0</v>
      </c>
      <c r="EQ22" s="15">
        <f t="shared" si="73"/>
        <v>0</v>
      </c>
      <c r="ER22" s="15">
        <f t="shared" si="74"/>
        <v>0</v>
      </c>
      <c r="ES22" s="15">
        <f t="shared" si="75"/>
        <v>0</v>
      </c>
      <c r="ET22" s="15">
        <f t="shared" si="76"/>
        <v>0</v>
      </c>
      <c r="EU22" s="15">
        <f t="shared" si="77"/>
        <v>0</v>
      </c>
      <c r="EV22" s="15">
        <f t="shared" si="78"/>
        <v>0</v>
      </c>
      <c r="EW22" s="15">
        <f t="shared" si="79"/>
        <v>0</v>
      </c>
      <c r="EX22" s="15">
        <f t="shared" si="80"/>
        <v>0</v>
      </c>
      <c r="EY22" s="15">
        <f t="shared" si="81"/>
        <v>0</v>
      </c>
      <c r="EZ22" s="15">
        <f t="shared" si="82"/>
        <v>0</v>
      </c>
      <c r="FA22" s="15">
        <f t="shared" si="83"/>
        <v>0</v>
      </c>
      <c r="FB22" s="15">
        <f t="shared" si="84"/>
        <v>0</v>
      </c>
      <c r="FC22" s="15">
        <f t="shared" si="85"/>
        <v>0</v>
      </c>
      <c r="FD22" s="15">
        <f t="shared" si="86"/>
        <v>0</v>
      </c>
      <c r="FE22" s="15">
        <f t="shared" si="87"/>
        <v>0</v>
      </c>
    </row>
    <row r="23" spans="1:161" x14ac:dyDescent="0.25">
      <c r="A23" s="3" t="s">
        <v>48</v>
      </c>
      <c r="B23" s="13">
        <v>3.1699999999999999E-2</v>
      </c>
      <c r="C23" s="13">
        <v>3.2864088999999999E-2</v>
      </c>
      <c r="D23" s="13">
        <v>3.2898662999999995E-2</v>
      </c>
      <c r="E23" s="13">
        <v>2.9399999999999999E-2</v>
      </c>
      <c r="G23" s="225">
        <v>30321207.879999999</v>
      </c>
      <c r="H23" s="225">
        <v>30320991.379999999</v>
      </c>
      <c r="I23" s="225">
        <v>30320991.379999999</v>
      </c>
      <c r="J23" s="14">
        <v>30320991.379999999</v>
      </c>
      <c r="K23" s="14">
        <v>30320991.379999999</v>
      </c>
      <c r="L23" s="14">
        <v>30344495.870000001</v>
      </c>
      <c r="M23" s="14">
        <v>30368000.359999999</v>
      </c>
      <c r="N23" s="14">
        <v>30343000.359999999</v>
      </c>
      <c r="O23" s="14">
        <v>30318000.359999999</v>
      </c>
      <c r="P23" s="14">
        <v>30294495.870000001</v>
      </c>
      <c r="Q23" s="14">
        <v>30270991.379999999</v>
      </c>
      <c r="R23" s="14">
        <v>30270991.379999999</v>
      </c>
      <c r="T23" s="14">
        <v>30270991.379999999</v>
      </c>
      <c r="U23" s="14">
        <v>30270991.379999999</v>
      </c>
      <c r="V23" s="14">
        <v>30270991.379999999</v>
      </c>
      <c r="W23" s="14">
        <v>30270991.379999999</v>
      </c>
      <c r="X23" s="14">
        <v>30270991.379999999</v>
      </c>
      <c r="Y23" s="14">
        <v>30270991.379999999</v>
      </c>
      <c r="Z23" s="14">
        <v>30270991.379999999</v>
      </c>
      <c r="AA23" s="14">
        <v>30270991.379999999</v>
      </c>
      <c r="AB23" s="14">
        <v>30321535.949999999</v>
      </c>
      <c r="AC23" s="14">
        <v>30372080.52</v>
      </c>
      <c r="AD23" s="14">
        <v>30321535.949999999</v>
      </c>
      <c r="AE23" s="14">
        <v>30270991.379999999</v>
      </c>
      <c r="AF23" s="14"/>
      <c r="AG23" s="14">
        <v>30270991.379999999</v>
      </c>
      <c r="AH23" s="14">
        <v>30364433.149999999</v>
      </c>
      <c r="AI23" s="14">
        <v>30473807.510000002</v>
      </c>
      <c r="AJ23" s="14">
        <v>30489740.109999999</v>
      </c>
      <c r="AK23" s="14">
        <v>30583139.66</v>
      </c>
      <c r="AL23" s="14">
        <v>30670838.329999998</v>
      </c>
      <c r="AM23" s="14"/>
      <c r="AN23" s="14"/>
      <c r="AO23" s="14"/>
      <c r="AP23" s="14"/>
      <c r="AQ23" s="14"/>
      <c r="AR23" s="14"/>
      <c r="AS23" s="15"/>
      <c r="AT23" s="14">
        <v>83417.481037444159</v>
      </c>
      <c r="AU23" s="14">
        <v>83416.885418538863</v>
      </c>
      <c r="AV23" s="14">
        <v>83416.885418538863</v>
      </c>
      <c r="AW23" s="14">
        <v>83416.885418538863</v>
      </c>
      <c r="AX23" s="14">
        <v>83416.885418538863</v>
      </c>
      <c r="AY23" s="14">
        <v>83481.549245805552</v>
      </c>
      <c r="AZ23" s="14">
        <v>83546.213073072242</v>
      </c>
      <c r="BA23" s="14">
        <v>83477.434908488911</v>
      </c>
      <c r="BB23" s="14">
        <v>83408.65674390558</v>
      </c>
      <c r="BC23" s="14">
        <v>83343.99291663889</v>
      </c>
      <c r="BD23" s="14">
        <v>83279.329089372201</v>
      </c>
      <c r="BE23" s="14">
        <v>83279.329089372201</v>
      </c>
      <c r="BG23" s="15">
        <v>82902.379569212731</v>
      </c>
      <c r="BH23" s="15">
        <v>82902.379569212731</v>
      </c>
      <c r="BI23" s="15">
        <v>82902.379569212731</v>
      </c>
      <c r="BJ23" s="14">
        <v>82902.379569212731</v>
      </c>
      <c r="BK23" s="14">
        <v>82902.379569212731</v>
      </c>
      <c r="BL23" s="14">
        <v>82902.379569212731</v>
      </c>
      <c r="BM23" s="14">
        <v>82902.379569212731</v>
      </c>
      <c r="BN23" s="14">
        <v>82902.379569212731</v>
      </c>
      <c r="BO23" s="14">
        <v>83040.804673124963</v>
      </c>
      <c r="BP23" s="14">
        <v>83179.229777037181</v>
      </c>
      <c r="BQ23" s="14">
        <v>83040.804673124963</v>
      </c>
      <c r="BR23" s="14">
        <v>82902.379569212731</v>
      </c>
      <c r="BS23" s="15"/>
      <c r="BT23" s="15">
        <f t="shared" si="0"/>
        <v>82989.595340543732</v>
      </c>
      <c r="BU23" s="15">
        <f t="shared" si="1"/>
        <v>83245.77111565652</v>
      </c>
      <c r="BV23" s="15">
        <f t="shared" si="2"/>
        <v>83545.626966529919</v>
      </c>
      <c r="BW23" s="15">
        <f t="shared" si="3"/>
        <v>83589.307069706061</v>
      </c>
      <c r="BX23" s="15">
        <f t="shared" si="4"/>
        <v>83845.367096356204</v>
      </c>
      <c r="BY23" s="15">
        <f t="shared" si="5"/>
        <v>84085.797845512716</v>
      </c>
      <c r="BZ23" s="15">
        <f t="shared" si="6"/>
        <v>0</v>
      </c>
      <c r="CA23" s="15">
        <f t="shared" si="7"/>
        <v>0</v>
      </c>
      <c r="CB23" s="15">
        <f t="shared" si="8"/>
        <v>0</v>
      </c>
      <c r="CC23" s="15">
        <f t="shared" si="9"/>
        <v>0</v>
      </c>
      <c r="CD23" s="15">
        <f t="shared" si="10"/>
        <v>0</v>
      </c>
      <c r="CE23" s="15">
        <f t="shared" si="11"/>
        <v>0</v>
      </c>
      <c r="CG23" s="15">
        <f t="shared" si="12"/>
        <v>74286.95930599999</v>
      </c>
      <c r="CH23" s="15">
        <f t="shared" si="13"/>
        <v>74286.428881</v>
      </c>
      <c r="CI23" s="15">
        <f t="shared" si="14"/>
        <v>74286.428881</v>
      </c>
      <c r="CJ23" s="15">
        <f t="shared" si="15"/>
        <v>74286.428881</v>
      </c>
      <c r="CK23" s="15">
        <f t="shared" si="16"/>
        <v>74286.428881</v>
      </c>
      <c r="CL23" s="15">
        <f t="shared" si="17"/>
        <v>74344.014881499999</v>
      </c>
      <c r="CM23" s="15">
        <f t="shared" si="18"/>
        <v>74401.600881999999</v>
      </c>
      <c r="CN23" s="15">
        <f t="shared" si="19"/>
        <v>74340.350881999999</v>
      </c>
      <c r="CO23" s="15">
        <f t="shared" si="20"/>
        <v>74279.100881999999</v>
      </c>
      <c r="CP23" s="15">
        <f t="shared" si="21"/>
        <v>74221.514881499999</v>
      </c>
      <c r="CQ23" s="15">
        <f t="shared" si="22"/>
        <v>74163.928881</v>
      </c>
      <c r="CR23" s="15">
        <f t="shared" si="23"/>
        <v>74163.928881</v>
      </c>
      <c r="CS23" s="15">
        <f t="shared" si="24"/>
        <v>0</v>
      </c>
      <c r="CT23" s="15">
        <f t="shared" si="25"/>
        <v>74163.928881</v>
      </c>
      <c r="CU23" s="15">
        <f t="shared" si="26"/>
        <v>74163.928881</v>
      </c>
      <c r="CV23" s="15">
        <f t="shared" si="27"/>
        <v>74163.928881</v>
      </c>
      <c r="CW23" s="15">
        <f t="shared" si="28"/>
        <v>74163.928881</v>
      </c>
      <c r="CX23" s="15">
        <f t="shared" si="29"/>
        <v>74163.928881</v>
      </c>
      <c r="CY23" s="15">
        <f t="shared" si="30"/>
        <v>74163.928881</v>
      </c>
      <c r="CZ23" s="15">
        <f t="shared" si="31"/>
        <v>74163.928881</v>
      </c>
      <c r="DA23" s="15">
        <f t="shared" si="32"/>
        <v>74163.928881</v>
      </c>
      <c r="DB23" s="15">
        <f t="shared" si="33"/>
        <v>74287.7630775</v>
      </c>
      <c r="DC23" s="15">
        <f t="shared" si="34"/>
        <v>74411.597274</v>
      </c>
      <c r="DD23" s="15">
        <f t="shared" si="35"/>
        <v>74287.7630775</v>
      </c>
      <c r="DE23" s="15">
        <f t="shared" si="36"/>
        <v>74163.928881</v>
      </c>
      <c r="DF23" s="15">
        <f t="shared" si="37"/>
        <v>0</v>
      </c>
      <c r="DG23" s="15">
        <f t="shared" si="38"/>
        <v>74163.928881</v>
      </c>
      <c r="DH23" s="15">
        <f t="shared" si="39"/>
        <v>74392.861217499987</v>
      </c>
      <c r="DI23" s="15">
        <f t="shared" si="40"/>
        <v>74660.828399500009</v>
      </c>
      <c r="DJ23" s="15">
        <f t="shared" si="41"/>
        <v>74699.863269499998</v>
      </c>
      <c r="DK23" s="15">
        <f t="shared" si="42"/>
        <v>74928.692167000001</v>
      </c>
      <c r="DL23" s="15">
        <f t="shared" si="43"/>
        <v>75143.553908499991</v>
      </c>
      <c r="DM23" s="15">
        <f t="shared" si="44"/>
        <v>0</v>
      </c>
      <c r="DN23" s="15">
        <f t="shared" si="45"/>
        <v>0</v>
      </c>
      <c r="DO23" s="15">
        <f t="shared" si="46"/>
        <v>0</v>
      </c>
      <c r="DP23" s="15">
        <f t="shared" si="47"/>
        <v>0</v>
      </c>
      <c r="DQ23" s="15">
        <f t="shared" si="48"/>
        <v>0</v>
      </c>
      <c r="DR23" s="15">
        <f t="shared" si="49"/>
        <v>0</v>
      </c>
      <c r="DT23" s="15">
        <f t="shared" si="50"/>
        <v>9130.5217314441688</v>
      </c>
      <c r="DU23" s="15">
        <f t="shared" si="51"/>
        <v>9130.4565375388629</v>
      </c>
      <c r="DV23" s="15">
        <f t="shared" si="52"/>
        <v>9130.4565375388629</v>
      </c>
      <c r="DW23" s="15">
        <f t="shared" si="53"/>
        <v>9130.4565375388629</v>
      </c>
      <c r="DX23" s="15">
        <f t="shared" si="54"/>
        <v>9130.4565375388629</v>
      </c>
      <c r="DY23" s="15">
        <f t="shared" si="55"/>
        <v>9137.534364305553</v>
      </c>
      <c r="DZ23" s="15">
        <f t="shared" si="56"/>
        <v>9144.6121910722431</v>
      </c>
      <c r="EA23" s="15">
        <f t="shared" si="57"/>
        <v>9137.0840264889121</v>
      </c>
      <c r="EB23" s="15">
        <f t="shared" si="58"/>
        <v>9129.555861905581</v>
      </c>
      <c r="EC23" s="15">
        <f t="shared" si="59"/>
        <v>9122.4780351388908</v>
      </c>
      <c r="ED23" s="15">
        <f t="shared" si="60"/>
        <v>9115.4002083722007</v>
      </c>
      <c r="EE23" s="15">
        <f t="shared" si="61"/>
        <v>9115.4002083722007</v>
      </c>
      <c r="EF23" s="15">
        <f t="shared" si="62"/>
        <v>0</v>
      </c>
      <c r="EG23" s="15">
        <f t="shared" si="63"/>
        <v>8738.4506882127316</v>
      </c>
      <c r="EH23" s="15">
        <f t="shared" si="64"/>
        <v>8738.4506882127316</v>
      </c>
      <c r="EI23" s="15">
        <f t="shared" si="65"/>
        <v>8738.4506882127316</v>
      </c>
      <c r="EJ23" s="15">
        <f t="shared" si="66"/>
        <v>8738.4506882127316</v>
      </c>
      <c r="EK23" s="15">
        <f t="shared" si="67"/>
        <v>8738.4506882127316</v>
      </c>
      <c r="EL23" s="15">
        <f t="shared" si="68"/>
        <v>8738.4506882127316</v>
      </c>
      <c r="EM23" s="15">
        <f t="shared" si="69"/>
        <v>8738.4506882127316</v>
      </c>
      <c r="EN23" s="15">
        <f t="shared" si="70"/>
        <v>8738.4506882127316</v>
      </c>
      <c r="EO23" s="15">
        <f t="shared" si="71"/>
        <v>8753.0415956249635</v>
      </c>
      <c r="EP23" s="15">
        <f t="shared" si="72"/>
        <v>8767.6325030371809</v>
      </c>
      <c r="EQ23" s="15">
        <f t="shared" si="73"/>
        <v>8753.0415956249635</v>
      </c>
      <c r="ER23" s="15">
        <f t="shared" si="74"/>
        <v>8738.4506882127316</v>
      </c>
      <c r="ES23" s="15">
        <f t="shared" si="75"/>
        <v>0</v>
      </c>
      <c r="ET23" s="15">
        <f t="shared" si="76"/>
        <v>8825.6664595437323</v>
      </c>
      <c r="EU23" s="15">
        <f t="shared" si="77"/>
        <v>8852.909898156533</v>
      </c>
      <c r="EV23" s="15">
        <f t="shared" si="78"/>
        <v>8884.7985670299095</v>
      </c>
      <c r="EW23" s="15">
        <f t="shared" si="79"/>
        <v>8889.4438002060633</v>
      </c>
      <c r="EX23" s="15">
        <f t="shared" si="80"/>
        <v>8916.6749293562025</v>
      </c>
      <c r="EY23" s="15">
        <f t="shared" si="81"/>
        <v>8942.2439370127249</v>
      </c>
      <c r="EZ23" s="15">
        <f t="shared" si="82"/>
        <v>0</v>
      </c>
      <c r="FA23" s="15">
        <f t="shared" si="83"/>
        <v>0</v>
      </c>
      <c r="FB23" s="15">
        <f t="shared" si="84"/>
        <v>0</v>
      </c>
      <c r="FC23" s="15">
        <f t="shared" si="85"/>
        <v>0</v>
      </c>
      <c r="FD23" s="15">
        <f t="shared" si="86"/>
        <v>0</v>
      </c>
      <c r="FE23" s="15">
        <f t="shared" si="87"/>
        <v>0</v>
      </c>
    </row>
    <row r="24" spans="1:161" x14ac:dyDescent="0.25">
      <c r="A24" s="3" t="s">
        <v>49</v>
      </c>
      <c r="B24" s="13">
        <v>3.1699999999999999E-2</v>
      </c>
      <c r="C24" s="13">
        <v>3.2864088999999999E-2</v>
      </c>
      <c r="D24" s="13">
        <v>3.2898662999999995E-2</v>
      </c>
      <c r="E24" s="13">
        <v>2.9399999999999999E-2</v>
      </c>
      <c r="G24" s="225">
        <v>0</v>
      </c>
      <c r="H24" s="225">
        <v>0</v>
      </c>
      <c r="I24" s="225">
        <v>0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/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/>
      <c r="AN24" s="14"/>
      <c r="AO24" s="14"/>
      <c r="AP24" s="14"/>
      <c r="AQ24" s="14"/>
      <c r="AR24" s="14"/>
      <c r="AS24" s="15"/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G24" s="15">
        <v>0</v>
      </c>
      <c r="BH24" s="15">
        <v>0</v>
      </c>
      <c r="BI24" s="15">
        <v>0</v>
      </c>
      <c r="BJ24" s="14">
        <v>0</v>
      </c>
      <c r="BK24" s="14">
        <v>0</v>
      </c>
      <c r="BL24" s="14">
        <v>0</v>
      </c>
      <c r="BM24" s="14">
        <v>0</v>
      </c>
      <c r="BN24" s="14">
        <v>0</v>
      </c>
      <c r="BO24" s="14">
        <v>0</v>
      </c>
      <c r="BP24" s="14">
        <v>0</v>
      </c>
      <c r="BQ24" s="14">
        <v>0</v>
      </c>
      <c r="BR24" s="14">
        <v>0</v>
      </c>
      <c r="BS24" s="15"/>
      <c r="BT24" s="15">
        <f t="shared" si="0"/>
        <v>0</v>
      </c>
      <c r="BU24" s="15">
        <f t="shared" si="1"/>
        <v>0</v>
      </c>
      <c r="BV24" s="15">
        <f t="shared" si="2"/>
        <v>0</v>
      </c>
      <c r="BW24" s="15">
        <f t="shared" si="3"/>
        <v>0</v>
      </c>
      <c r="BX24" s="15">
        <f t="shared" si="4"/>
        <v>0</v>
      </c>
      <c r="BY24" s="15">
        <f t="shared" si="5"/>
        <v>0</v>
      </c>
      <c r="BZ24" s="15">
        <f t="shared" si="6"/>
        <v>0</v>
      </c>
      <c r="CA24" s="15">
        <f t="shared" si="7"/>
        <v>0</v>
      </c>
      <c r="CB24" s="15">
        <f t="shared" si="8"/>
        <v>0</v>
      </c>
      <c r="CC24" s="15">
        <f t="shared" si="9"/>
        <v>0</v>
      </c>
      <c r="CD24" s="15">
        <f t="shared" si="10"/>
        <v>0</v>
      </c>
      <c r="CE24" s="15">
        <f t="shared" si="11"/>
        <v>0</v>
      </c>
      <c r="CG24" s="15">
        <f t="shared" si="12"/>
        <v>0</v>
      </c>
      <c r="CH24" s="15">
        <f t="shared" si="13"/>
        <v>0</v>
      </c>
      <c r="CI24" s="15">
        <f t="shared" si="14"/>
        <v>0</v>
      </c>
      <c r="CJ24" s="15">
        <f t="shared" si="15"/>
        <v>0</v>
      </c>
      <c r="CK24" s="15">
        <f t="shared" si="16"/>
        <v>0</v>
      </c>
      <c r="CL24" s="15">
        <f t="shared" si="17"/>
        <v>0</v>
      </c>
      <c r="CM24" s="15">
        <f t="shared" si="18"/>
        <v>0</v>
      </c>
      <c r="CN24" s="15">
        <f t="shared" si="19"/>
        <v>0</v>
      </c>
      <c r="CO24" s="15">
        <f t="shared" si="20"/>
        <v>0</v>
      </c>
      <c r="CP24" s="15">
        <f t="shared" si="21"/>
        <v>0</v>
      </c>
      <c r="CQ24" s="15">
        <f t="shared" si="22"/>
        <v>0</v>
      </c>
      <c r="CR24" s="15">
        <f t="shared" si="23"/>
        <v>0</v>
      </c>
      <c r="CS24" s="15">
        <f t="shared" si="24"/>
        <v>0</v>
      </c>
      <c r="CT24" s="15">
        <f t="shared" si="25"/>
        <v>0</v>
      </c>
      <c r="CU24" s="15">
        <f t="shared" si="26"/>
        <v>0</v>
      </c>
      <c r="CV24" s="15">
        <f t="shared" si="27"/>
        <v>0</v>
      </c>
      <c r="CW24" s="15">
        <f t="shared" si="28"/>
        <v>0</v>
      </c>
      <c r="CX24" s="15">
        <f t="shared" si="29"/>
        <v>0</v>
      </c>
      <c r="CY24" s="15">
        <f t="shared" si="30"/>
        <v>0</v>
      </c>
      <c r="CZ24" s="15">
        <f t="shared" si="31"/>
        <v>0</v>
      </c>
      <c r="DA24" s="15">
        <f t="shared" si="32"/>
        <v>0</v>
      </c>
      <c r="DB24" s="15">
        <f t="shared" si="33"/>
        <v>0</v>
      </c>
      <c r="DC24" s="15">
        <f t="shared" si="34"/>
        <v>0</v>
      </c>
      <c r="DD24" s="15">
        <f t="shared" si="35"/>
        <v>0</v>
      </c>
      <c r="DE24" s="15">
        <f t="shared" si="36"/>
        <v>0</v>
      </c>
      <c r="DF24" s="15">
        <f t="shared" si="37"/>
        <v>0</v>
      </c>
      <c r="DG24" s="15">
        <f t="shared" si="38"/>
        <v>0</v>
      </c>
      <c r="DH24" s="15">
        <f t="shared" si="39"/>
        <v>0</v>
      </c>
      <c r="DI24" s="15">
        <f t="shared" si="40"/>
        <v>0</v>
      </c>
      <c r="DJ24" s="15">
        <f t="shared" si="41"/>
        <v>0</v>
      </c>
      <c r="DK24" s="15">
        <f t="shared" si="42"/>
        <v>0</v>
      </c>
      <c r="DL24" s="15">
        <f t="shared" si="43"/>
        <v>0</v>
      </c>
      <c r="DM24" s="15">
        <f t="shared" si="44"/>
        <v>0</v>
      </c>
      <c r="DN24" s="15">
        <f t="shared" si="45"/>
        <v>0</v>
      </c>
      <c r="DO24" s="15">
        <f t="shared" si="46"/>
        <v>0</v>
      </c>
      <c r="DP24" s="15">
        <f t="shared" si="47"/>
        <v>0</v>
      </c>
      <c r="DQ24" s="15">
        <f t="shared" si="48"/>
        <v>0</v>
      </c>
      <c r="DR24" s="15">
        <f t="shared" si="49"/>
        <v>0</v>
      </c>
      <c r="DT24" s="15">
        <f t="shared" si="50"/>
        <v>0</v>
      </c>
      <c r="DU24" s="15">
        <f t="shared" si="51"/>
        <v>0</v>
      </c>
      <c r="DV24" s="15">
        <f t="shared" si="52"/>
        <v>0</v>
      </c>
      <c r="DW24" s="15">
        <f t="shared" si="53"/>
        <v>0</v>
      </c>
      <c r="DX24" s="15">
        <f t="shared" si="54"/>
        <v>0</v>
      </c>
      <c r="DY24" s="15">
        <f t="shared" si="55"/>
        <v>0</v>
      </c>
      <c r="DZ24" s="15">
        <f t="shared" si="56"/>
        <v>0</v>
      </c>
      <c r="EA24" s="15">
        <f t="shared" si="57"/>
        <v>0</v>
      </c>
      <c r="EB24" s="15">
        <f t="shared" si="58"/>
        <v>0</v>
      </c>
      <c r="EC24" s="15">
        <f t="shared" si="59"/>
        <v>0</v>
      </c>
      <c r="ED24" s="15">
        <f t="shared" si="60"/>
        <v>0</v>
      </c>
      <c r="EE24" s="15">
        <f t="shared" si="61"/>
        <v>0</v>
      </c>
      <c r="EF24" s="15">
        <f t="shared" si="62"/>
        <v>0</v>
      </c>
      <c r="EG24" s="15">
        <f t="shared" si="63"/>
        <v>0</v>
      </c>
      <c r="EH24" s="15">
        <f t="shared" si="64"/>
        <v>0</v>
      </c>
      <c r="EI24" s="15">
        <f t="shared" si="65"/>
        <v>0</v>
      </c>
      <c r="EJ24" s="15">
        <f t="shared" si="66"/>
        <v>0</v>
      </c>
      <c r="EK24" s="15">
        <f t="shared" si="67"/>
        <v>0</v>
      </c>
      <c r="EL24" s="15">
        <f t="shared" si="68"/>
        <v>0</v>
      </c>
      <c r="EM24" s="15">
        <f t="shared" si="69"/>
        <v>0</v>
      </c>
      <c r="EN24" s="15">
        <f t="shared" si="70"/>
        <v>0</v>
      </c>
      <c r="EO24" s="15">
        <f t="shared" si="71"/>
        <v>0</v>
      </c>
      <c r="EP24" s="15">
        <f t="shared" si="72"/>
        <v>0</v>
      </c>
      <c r="EQ24" s="15">
        <f t="shared" si="73"/>
        <v>0</v>
      </c>
      <c r="ER24" s="15">
        <f t="shared" si="74"/>
        <v>0</v>
      </c>
      <c r="ES24" s="15">
        <f t="shared" si="75"/>
        <v>0</v>
      </c>
      <c r="ET24" s="15">
        <f t="shared" si="76"/>
        <v>0</v>
      </c>
      <c r="EU24" s="15">
        <f t="shared" si="77"/>
        <v>0</v>
      </c>
      <c r="EV24" s="15">
        <f t="shared" si="78"/>
        <v>0</v>
      </c>
      <c r="EW24" s="15">
        <f t="shared" si="79"/>
        <v>0</v>
      </c>
      <c r="EX24" s="15">
        <f t="shared" si="80"/>
        <v>0</v>
      </c>
      <c r="EY24" s="15">
        <f t="shared" si="81"/>
        <v>0</v>
      </c>
      <c r="EZ24" s="15">
        <f t="shared" si="82"/>
        <v>0</v>
      </c>
      <c r="FA24" s="15">
        <f t="shared" si="83"/>
        <v>0</v>
      </c>
      <c r="FB24" s="15">
        <f t="shared" si="84"/>
        <v>0</v>
      </c>
      <c r="FC24" s="15">
        <f t="shared" si="85"/>
        <v>0</v>
      </c>
      <c r="FD24" s="15">
        <f t="shared" si="86"/>
        <v>0</v>
      </c>
      <c r="FE24" s="15">
        <f t="shared" si="87"/>
        <v>0</v>
      </c>
    </row>
    <row r="25" spans="1:161" x14ac:dyDescent="0.25">
      <c r="A25" s="3" t="s">
        <v>50</v>
      </c>
      <c r="B25" s="13">
        <v>3.1699999999999999E-2</v>
      </c>
      <c r="C25" s="13">
        <v>3.2864088999999999E-2</v>
      </c>
      <c r="D25" s="13">
        <v>3.2898662999999995E-2</v>
      </c>
      <c r="E25" s="13">
        <v>2.9399999999999999E-2</v>
      </c>
      <c r="G25" s="225">
        <v>0</v>
      </c>
      <c r="H25" s="225">
        <v>0</v>
      </c>
      <c r="I25" s="225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T25" s="14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  <c r="AF25" s="14"/>
      <c r="AG25" s="14">
        <v>0</v>
      </c>
      <c r="AH25" s="14">
        <v>0</v>
      </c>
      <c r="AI25" s="14">
        <v>0</v>
      </c>
      <c r="AJ25" s="14">
        <v>0</v>
      </c>
      <c r="AK25" s="14">
        <v>0</v>
      </c>
      <c r="AL25" s="14">
        <v>0</v>
      </c>
      <c r="AM25" s="14"/>
      <c r="AN25" s="14"/>
      <c r="AO25" s="14"/>
      <c r="AP25" s="14"/>
      <c r="AQ25" s="14"/>
      <c r="AR25" s="14"/>
      <c r="AS25" s="15"/>
      <c r="AT25" s="14">
        <v>0</v>
      </c>
      <c r="AU25" s="14">
        <v>0</v>
      </c>
      <c r="AV25" s="14">
        <v>0</v>
      </c>
      <c r="AW25" s="14">
        <v>0</v>
      </c>
      <c r="AX25" s="14">
        <v>0</v>
      </c>
      <c r="AY25" s="14">
        <v>0</v>
      </c>
      <c r="AZ25" s="14">
        <v>0</v>
      </c>
      <c r="BA25" s="14">
        <v>0</v>
      </c>
      <c r="BB25" s="14">
        <v>0</v>
      </c>
      <c r="BC25" s="14">
        <v>0</v>
      </c>
      <c r="BD25" s="14">
        <v>0</v>
      </c>
      <c r="BE25" s="14">
        <v>0</v>
      </c>
      <c r="BG25" s="15">
        <v>0</v>
      </c>
      <c r="BH25" s="15">
        <v>0</v>
      </c>
      <c r="BI25" s="15">
        <v>0</v>
      </c>
      <c r="BJ25" s="14">
        <v>0</v>
      </c>
      <c r="BK25" s="14">
        <v>0</v>
      </c>
      <c r="BL25" s="14">
        <v>0</v>
      </c>
      <c r="BM25" s="14">
        <v>0</v>
      </c>
      <c r="BN25" s="14">
        <v>0</v>
      </c>
      <c r="BO25" s="14">
        <v>0</v>
      </c>
      <c r="BP25" s="14">
        <v>0</v>
      </c>
      <c r="BQ25" s="14">
        <v>0</v>
      </c>
      <c r="BR25" s="14">
        <v>0</v>
      </c>
      <c r="BS25" s="15"/>
      <c r="BT25" s="15">
        <f t="shared" si="0"/>
        <v>0</v>
      </c>
      <c r="BU25" s="15">
        <f t="shared" si="1"/>
        <v>0</v>
      </c>
      <c r="BV25" s="15">
        <f t="shared" si="2"/>
        <v>0</v>
      </c>
      <c r="BW25" s="15">
        <f t="shared" si="3"/>
        <v>0</v>
      </c>
      <c r="BX25" s="15">
        <f t="shared" si="4"/>
        <v>0</v>
      </c>
      <c r="BY25" s="15">
        <f t="shared" si="5"/>
        <v>0</v>
      </c>
      <c r="BZ25" s="15">
        <f t="shared" si="6"/>
        <v>0</v>
      </c>
      <c r="CA25" s="15">
        <f t="shared" si="7"/>
        <v>0</v>
      </c>
      <c r="CB25" s="15">
        <f t="shared" si="8"/>
        <v>0</v>
      </c>
      <c r="CC25" s="15">
        <f t="shared" si="9"/>
        <v>0</v>
      </c>
      <c r="CD25" s="15">
        <f t="shared" si="10"/>
        <v>0</v>
      </c>
      <c r="CE25" s="15">
        <f t="shared" si="11"/>
        <v>0</v>
      </c>
      <c r="CG25" s="15">
        <f t="shared" si="12"/>
        <v>0</v>
      </c>
      <c r="CH25" s="15">
        <f t="shared" si="13"/>
        <v>0</v>
      </c>
      <c r="CI25" s="15">
        <f t="shared" si="14"/>
        <v>0</v>
      </c>
      <c r="CJ25" s="15">
        <f t="shared" si="15"/>
        <v>0</v>
      </c>
      <c r="CK25" s="15">
        <f t="shared" si="16"/>
        <v>0</v>
      </c>
      <c r="CL25" s="15">
        <f t="shared" si="17"/>
        <v>0</v>
      </c>
      <c r="CM25" s="15">
        <f t="shared" si="18"/>
        <v>0</v>
      </c>
      <c r="CN25" s="15">
        <f t="shared" si="19"/>
        <v>0</v>
      </c>
      <c r="CO25" s="15">
        <f t="shared" si="20"/>
        <v>0</v>
      </c>
      <c r="CP25" s="15">
        <f t="shared" si="21"/>
        <v>0</v>
      </c>
      <c r="CQ25" s="15">
        <f t="shared" si="22"/>
        <v>0</v>
      </c>
      <c r="CR25" s="15">
        <f t="shared" si="23"/>
        <v>0</v>
      </c>
      <c r="CS25" s="15">
        <f t="shared" si="24"/>
        <v>0</v>
      </c>
      <c r="CT25" s="15">
        <f t="shared" si="25"/>
        <v>0</v>
      </c>
      <c r="CU25" s="15">
        <f t="shared" si="26"/>
        <v>0</v>
      </c>
      <c r="CV25" s="15">
        <f t="shared" si="27"/>
        <v>0</v>
      </c>
      <c r="CW25" s="15">
        <f t="shared" si="28"/>
        <v>0</v>
      </c>
      <c r="CX25" s="15">
        <f t="shared" si="29"/>
        <v>0</v>
      </c>
      <c r="CY25" s="15">
        <f t="shared" si="30"/>
        <v>0</v>
      </c>
      <c r="CZ25" s="15">
        <f t="shared" si="31"/>
        <v>0</v>
      </c>
      <c r="DA25" s="15">
        <f t="shared" si="32"/>
        <v>0</v>
      </c>
      <c r="DB25" s="15">
        <f t="shared" si="33"/>
        <v>0</v>
      </c>
      <c r="DC25" s="15">
        <f t="shared" si="34"/>
        <v>0</v>
      </c>
      <c r="DD25" s="15">
        <f t="shared" si="35"/>
        <v>0</v>
      </c>
      <c r="DE25" s="15">
        <f t="shared" si="36"/>
        <v>0</v>
      </c>
      <c r="DF25" s="15">
        <f t="shared" si="37"/>
        <v>0</v>
      </c>
      <c r="DG25" s="15">
        <f t="shared" si="38"/>
        <v>0</v>
      </c>
      <c r="DH25" s="15">
        <f t="shared" si="39"/>
        <v>0</v>
      </c>
      <c r="DI25" s="15">
        <f t="shared" si="40"/>
        <v>0</v>
      </c>
      <c r="DJ25" s="15">
        <f t="shared" si="41"/>
        <v>0</v>
      </c>
      <c r="DK25" s="15">
        <f t="shared" si="42"/>
        <v>0</v>
      </c>
      <c r="DL25" s="15">
        <f t="shared" si="43"/>
        <v>0</v>
      </c>
      <c r="DM25" s="15">
        <f t="shared" si="44"/>
        <v>0</v>
      </c>
      <c r="DN25" s="15">
        <f t="shared" si="45"/>
        <v>0</v>
      </c>
      <c r="DO25" s="15">
        <f t="shared" si="46"/>
        <v>0</v>
      </c>
      <c r="DP25" s="15">
        <f t="shared" si="47"/>
        <v>0</v>
      </c>
      <c r="DQ25" s="15">
        <f t="shared" si="48"/>
        <v>0</v>
      </c>
      <c r="DR25" s="15">
        <f t="shared" si="49"/>
        <v>0</v>
      </c>
      <c r="DT25" s="15">
        <f t="shared" si="50"/>
        <v>0</v>
      </c>
      <c r="DU25" s="15">
        <f t="shared" si="51"/>
        <v>0</v>
      </c>
      <c r="DV25" s="15">
        <f t="shared" si="52"/>
        <v>0</v>
      </c>
      <c r="DW25" s="15">
        <f t="shared" si="53"/>
        <v>0</v>
      </c>
      <c r="DX25" s="15">
        <f t="shared" si="54"/>
        <v>0</v>
      </c>
      <c r="DY25" s="15">
        <f t="shared" si="55"/>
        <v>0</v>
      </c>
      <c r="DZ25" s="15">
        <f t="shared" si="56"/>
        <v>0</v>
      </c>
      <c r="EA25" s="15">
        <f t="shared" si="57"/>
        <v>0</v>
      </c>
      <c r="EB25" s="15">
        <f t="shared" si="58"/>
        <v>0</v>
      </c>
      <c r="EC25" s="15">
        <f t="shared" si="59"/>
        <v>0</v>
      </c>
      <c r="ED25" s="15">
        <f t="shared" si="60"/>
        <v>0</v>
      </c>
      <c r="EE25" s="15">
        <f t="shared" si="61"/>
        <v>0</v>
      </c>
      <c r="EF25" s="15">
        <f t="shared" si="62"/>
        <v>0</v>
      </c>
      <c r="EG25" s="15">
        <f t="shared" si="63"/>
        <v>0</v>
      </c>
      <c r="EH25" s="15">
        <f t="shared" si="64"/>
        <v>0</v>
      </c>
      <c r="EI25" s="15">
        <f t="shared" si="65"/>
        <v>0</v>
      </c>
      <c r="EJ25" s="15">
        <f t="shared" si="66"/>
        <v>0</v>
      </c>
      <c r="EK25" s="15">
        <f t="shared" si="67"/>
        <v>0</v>
      </c>
      <c r="EL25" s="15">
        <f t="shared" si="68"/>
        <v>0</v>
      </c>
      <c r="EM25" s="15">
        <f t="shared" si="69"/>
        <v>0</v>
      </c>
      <c r="EN25" s="15">
        <f t="shared" si="70"/>
        <v>0</v>
      </c>
      <c r="EO25" s="15">
        <f t="shared" si="71"/>
        <v>0</v>
      </c>
      <c r="EP25" s="15">
        <f t="shared" si="72"/>
        <v>0</v>
      </c>
      <c r="EQ25" s="15">
        <f t="shared" si="73"/>
        <v>0</v>
      </c>
      <c r="ER25" s="15">
        <f t="shared" si="74"/>
        <v>0</v>
      </c>
      <c r="ES25" s="15">
        <f t="shared" si="75"/>
        <v>0</v>
      </c>
      <c r="ET25" s="15">
        <f t="shared" si="76"/>
        <v>0</v>
      </c>
      <c r="EU25" s="15">
        <f t="shared" si="77"/>
        <v>0</v>
      </c>
      <c r="EV25" s="15">
        <f t="shared" si="78"/>
        <v>0</v>
      </c>
      <c r="EW25" s="15">
        <f t="shared" si="79"/>
        <v>0</v>
      </c>
      <c r="EX25" s="15">
        <f t="shared" si="80"/>
        <v>0</v>
      </c>
      <c r="EY25" s="15">
        <f t="shared" si="81"/>
        <v>0</v>
      </c>
      <c r="EZ25" s="15">
        <f t="shared" si="82"/>
        <v>0</v>
      </c>
      <c r="FA25" s="15">
        <f t="shared" si="83"/>
        <v>0</v>
      </c>
      <c r="FB25" s="15">
        <f t="shared" si="84"/>
        <v>0</v>
      </c>
      <c r="FC25" s="15">
        <f t="shared" si="85"/>
        <v>0</v>
      </c>
      <c r="FD25" s="15">
        <f t="shared" si="86"/>
        <v>0</v>
      </c>
      <c r="FE25" s="15">
        <f t="shared" si="87"/>
        <v>0</v>
      </c>
    </row>
    <row r="26" spans="1:161" x14ac:dyDescent="0.25">
      <c r="A26" s="3" t="s">
        <v>51</v>
      </c>
      <c r="B26" s="13">
        <v>4.5399999999999996E-2</v>
      </c>
      <c r="C26" s="13">
        <v>4.6838226000000004E-2</v>
      </c>
      <c r="D26" s="13">
        <v>4.6880941999999995E-2</v>
      </c>
      <c r="E26" s="13">
        <v>4.3099999999999999E-2</v>
      </c>
      <c r="G26" s="225">
        <v>45553346.689999998</v>
      </c>
      <c r="H26" s="225">
        <v>45553346.689999998</v>
      </c>
      <c r="I26" s="225">
        <v>45553346.689999998</v>
      </c>
      <c r="J26" s="14">
        <v>45553346.689999998</v>
      </c>
      <c r="K26" s="14">
        <v>45553346.689999998</v>
      </c>
      <c r="L26" s="14">
        <v>45553346.689999998</v>
      </c>
      <c r="M26" s="14">
        <v>45553346.689999998</v>
      </c>
      <c r="N26" s="14">
        <v>45553346.689999998</v>
      </c>
      <c r="O26" s="14">
        <v>45553346.689999998</v>
      </c>
      <c r="P26" s="14">
        <v>45553346.689999998</v>
      </c>
      <c r="Q26" s="14">
        <v>45553346.689999998</v>
      </c>
      <c r="R26" s="14">
        <v>45553346.689999998</v>
      </c>
      <c r="T26" s="14">
        <v>45553346.689999998</v>
      </c>
      <c r="U26" s="14">
        <v>45553346.689999998</v>
      </c>
      <c r="V26" s="14">
        <v>45553346.689999998</v>
      </c>
      <c r="W26" s="14">
        <v>45558124.140000001</v>
      </c>
      <c r="X26" s="14">
        <v>45562901.590000004</v>
      </c>
      <c r="Y26" s="14">
        <v>45562901.590000004</v>
      </c>
      <c r="Z26" s="14">
        <v>45562901.590000004</v>
      </c>
      <c r="AA26" s="14">
        <v>45562901.590000004</v>
      </c>
      <c r="AB26" s="14">
        <v>45560381.979999997</v>
      </c>
      <c r="AC26" s="14">
        <v>45557862.359999999</v>
      </c>
      <c r="AD26" s="14">
        <v>45581749.859999999</v>
      </c>
      <c r="AE26" s="14">
        <v>45605637.359999999</v>
      </c>
      <c r="AF26" s="14"/>
      <c r="AG26" s="14">
        <v>45605637.359999999</v>
      </c>
      <c r="AH26" s="14">
        <v>45605637.359999999</v>
      </c>
      <c r="AI26" s="14">
        <v>45605637.359999999</v>
      </c>
      <c r="AJ26" s="14">
        <v>45605637.359999999</v>
      </c>
      <c r="AK26" s="14">
        <v>45605637.359999999</v>
      </c>
      <c r="AL26" s="14">
        <v>45605637.359999999</v>
      </c>
      <c r="AM26" s="14"/>
      <c r="AN26" s="14"/>
      <c r="AO26" s="14"/>
      <c r="AP26" s="14"/>
      <c r="AQ26" s="14"/>
      <c r="AR26" s="14"/>
      <c r="AS26" s="15"/>
      <c r="AT26" s="14">
        <v>178504.00051570663</v>
      </c>
      <c r="AU26" s="14">
        <v>178504.00051570663</v>
      </c>
      <c r="AV26" s="14">
        <v>178504.00051570663</v>
      </c>
      <c r="AW26" s="14">
        <v>178504.00051570663</v>
      </c>
      <c r="AX26" s="14">
        <v>178504.00051570663</v>
      </c>
      <c r="AY26" s="14">
        <v>178504.00051570663</v>
      </c>
      <c r="AZ26" s="14">
        <v>178504.00051570663</v>
      </c>
      <c r="BA26" s="14">
        <v>178504.00051570663</v>
      </c>
      <c r="BB26" s="14">
        <v>178504.00051570663</v>
      </c>
      <c r="BC26" s="14">
        <v>178504.00051570663</v>
      </c>
      <c r="BD26" s="14">
        <v>178504.00051570663</v>
      </c>
      <c r="BE26" s="14">
        <v>178504.00051570663</v>
      </c>
      <c r="BG26" s="15">
        <v>177803.16227688102</v>
      </c>
      <c r="BH26" s="15">
        <v>177803.16227688102</v>
      </c>
      <c r="BI26" s="15">
        <v>177803.16227688102</v>
      </c>
      <c r="BJ26" s="14">
        <v>177821.80955044797</v>
      </c>
      <c r="BK26" s="14">
        <v>177840.45682401498</v>
      </c>
      <c r="BL26" s="14">
        <v>177840.45682401498</v>
      </c>
      <c r="BM26" s="14">
        <v>177840.45682401498</v>
      </c>
      <c r="BN26" s="14">
        <v>177840.45682401498</v>
      </c>
      <c r="BO26" s="14">
        <v>177830.62231879728</v>
      </c>
      <c r="BP26" s="14">
        <v>177820.78777454779</v>
      </c>
      <c r="BQ26" s="14">
        <v>177914.02511817904</v>
      </c>
      <c r="BR26" s="14">
        <v>178007.26246181029</v>
      </c>
      <c r="BS26" s="15"/>
      <c r="BT26" s="15">
        <f t="shared" si="0"/>
        <v>178169.60332893275</v>
      </c>
      <c r="BU26" s="15">
        <f t="shared" si="1"/>
        <v>178169.60332893275</v>
      </c>
      <c r="BV26" s="15">
        <f t="shared" si="2"/>
        <v>178169.60332893275</v>
      </c>
      <c r="BW26" s="15">
        <f t="shared" si="3"/>
        <v>178169.60332893275</v>
      </c>
      <c r="BX26" s="15">
        <f t="shared" si="4"/>
        <v>178169.60332893275</v>
      </c>
      <c r="BY26" s="15">
        <f t="shared" si="5"/>
        <v>178169.60332893275</v>
      </c>
      <c r="BZ26" s="15">
        <f t="shared" si="6"/>
        <v>0</v>
      </c>
      <c r="CA26" s="15">
        <f t="shared" si="7"/>
        <v>0</v>
      </c>
      <c r="CB26" s="15">
        <f t="shared" si="8"/>
        <v>0</v>
      </c>
      <c r="CC26" s="15">
        <f t="shared" si="9"/>
        <v>0</v>
      </c>
      <c r="CD26" s="15">
        <f t="shared" si="10"/>
        <v>0</v>
      </c>
      <c r="CE26" s="15">
        <f t="shared" si="11"/>
        <v>0</v>
      </c>
      <c r="CG26" s="15">
        <f t="shared" si="12"/>
        <v>163612.43686158332</v>
      </c>
      <c r="CH26" s="15">
        <f t="shared" si="13"/>
        <v>163612.43686158332</v>
      </c>
      <c r="CI26" s="15">
        <f t="shared" si="14"/>
        <v>163612.43686158332</v>
      </c>
      <c r="CJ26" s="15">
        <f t="shared" si="15"/>
        <v>163612.43686158332</v>
      </c>
      <c r="CK26" s="15">
        <f t="shared" si="16"/>
        <v>163612.43686158332</v>
      </c>
      <c r="CL26" s="15">
        <f t="shared" si="17"/>
        <v>163612.43686158332</v>
      </c>
      <c r="CM26" s="15">
        <f t="shared" si="18"/>
        <v>163612.43686158332</v>
      </c>
      <c r="CN26" s="15">
        <f t="shared" si="19"/>
        <v>163612.43686158332</v>
      </c>
      <c r="CO26" s="15">
        <f t="shared" si="20"/>
        <v>163612.43686158332</v>
      </c>
      <c r="CP26" s="15">
        <f t="shared" si="21"/>
        <v>163612.43686158332</v>
      </c>
      <c r="CQ26" s="15">
        <f t="shared" si="22"/>
        <v>163612.43686158332</v>
      </c>
      <c r="CR26" s="15">
        <f t="shared" si="23"/>
        <v>163612.43686158332</v>
      </c>
      <c r="CS26" s="15">
        <f t="shared" si="24"/>
        <v>0</v>
      </c>
      <c r="CT26" s="15">
        <f t="shared" si="25"/>
        <v>163612.43686158332</v>
      </c>
      <c r="CU26" s="15">
        <f t="shared" si="26"/>
        <v>163612.43686158332</v>
      </c>
      <c r="CV26" s="15">
        <f t="shared" si="27"/>
        <v>163612.43686158332</v>
      </c>
      <c r="CW26" s="15">
        <f t="shared" si="28"/>
        <v>163629.59586949999</v>
      </c>
      <c r="CX26" s="15">
        <f t="shared" si="29"/>
        <v>163646.75487741668</v>
      </c>
      <c r="CY26" s="15">
        <f t="shared" si="30"/>
        <v>163646.75487741668</v>
      </c>
      <c r="CZ26" s="15">
        <f t="shared" si="31"/>
        <v>163646.75487741668</v>
      </c>
      <c r="DA26" s="15">
        <f t="shared" si="32"/>
        <v>163646.75487741668</v>
      </c>
      <c r="DB26" s="15">
        <f t="shared" si="33"/>
        <v>163637.70527816666</v>
      </c>
      <c r="DC26" s="15">
        <f t="shared" si="34"/>
        <v>163628.65564300001</v>
      </c>
      <c r="DD26" s="15">
        <f t="shared" si="35"/>
        <v>163714.4515805</v>
      </c>
      <c r="DE26" s="15">
        <f t="shared" si="36"/>
        <v>163800.24751799999</v>
      </c>
      <c r="DF26" s="15">
        <f t="shared" si="37"/>
        <v>0</v>
      </c>
      <c r="DG26" s="15">
        <f t="shared" si="38"/>
        <v>163800.24751799999</v>
      </c>
      <c r="DH26" s="15">
        <f t="shared" si="39"/>
        <v>163800.24751799999</v>
      </c>
      <c r="DI26" s="15">
        <f t="shared" si="40"/>
        <v>163800.24751799999</v>
      </c>
      <c r="DJ26" s="15">
        <f t="shared" si="41"/>
        <v>163800.24751799999</v>
      </c>
      <c r="DK26" s="15">
        <f t="shared" si="42"/>
        <v>163800.24751799999</v>
      </c>
      <c r="DL26" s="15">
        <f t="shared" si="43"/>
        <v>163800.24751799999</v>
      </c>
      <c r="DM26" s="15">
        <f t="shared" si="44"/>
        <v>0</v>
      </c>
      <c r="DN26" s="15">
        <f t="shared" si="45"/>
        <v>0</v>
      </c>
      <c r="DO26" s="15">
        <f t="shared" si="46"/>
        <v>0</v>
      </c>
      <c r="DP26" s="15">
        <f t="shared" si="47"/>
        <v>0</v>
      </c>
      <c r="DQ26" s="15">
        <f t="shared" si="48"/>
        <v>0</v>
      </c>
      <c r="DR26" s="15">
        <f t="shared" si="49"/>
        <v>0</v>
      </c>
      <c r="DT26" s="15">
        <f t="shared" si="50"/>
        <v>14891.563654123311</v>
      </c>
      <c r="DU26" s="15">
        <f t="shared" si="51"/>
        <v>14891.563654123311</v>
      </c>
      <c r="DV26" s="15">
        <f t="shared" si="52"/>
        <v>14891.563654123311</v>
      </c>
      <c r="DW26" s="15">
        <f t="shared" si="53"/>
        <v>14891.563654123311</v>
      </c>
      <c r="DX26" s="15">
        <f t="shared" si="54"/>
        <v>14891.563654123311</v>
      </c>
      <c r="DY26" s="15">
        <f t="shared" si="55"/>
        <v>14891.563654123311</v>
      </c>
      <c r="DZ26" s="15">
        <f t="shared" si="56"/>
        <v>14891.563654123311</v>
      </c>
      <c r="EA26" s="15">
        <f t="shared" si="57"/>
        <v>14891.563654123311</v>
      </c>
      <c r="EB26" s="15">
        <f t="shared" si="58"/>
        <v>14891.563654123311</v>
      </c>
      <c r="EC26" s="15">
        <f t="shared" si="59"/>
        <v>14891.563654123311</v>
      </c>
      <c r="ED26" s="15">
        <f t="shared" si="60"/>
        <v>14891.563654123311</v>
      </c>
      <c r="EE26" s="15">
        <f t="shared" si="61"/>
        <v>14891.563654123311</v>
      </c>
      <c r="EF26" s="15">
        <f t="shared" si="62"/>
        <v>0</v>
      </c>
      <c r="EG26" s="15">
        <f t="shared" si="63"/>
        <v>14190.725415297697</v>
      </c>
      <c r="EH26" s="15">
        <f t="shared" si="64"/>
        <v>14190.725415297697</v>
      </c>
      <c r="EI26" s="15">
        <f t="shared" si="65"/>
        <v>14190.725415297697</v>
      </c>
      <c r="EJ26" s="15">
        <f t="shared" si="66"/>
        <v>14192.213680947985</v>
      </c>
      <c r="EK26" s="15">
        <f t="shared" si="67"/>
        <v>14193.701946598303</v>
      </c>
      <c r="EL26" s="15">
        <f t="shared" si="68"/>
        <v>14193.701946598303</v>
      </c>
      <c r="EM26" s="15">
        <f t="shared" si="69"/>
        <v>14193.701946598303</v>
      </c>
      <c r="EN26" s="15">
        <f t="shared" si="70"/>
        <v>14193.701946598303</v>
      </c>
      <c r="EO26" s="15">
        <f t="shared" si="71"/>
        <v>14192.917040630622</v>
      </c>
      <c r="EP26" s="15">
        <f t="shared" si="72"/>
        <v>14192.132131547784</v>
      </c>
      <c r="EQ26" s="15">
        <f t="shared" si="73"/>
        <v>14199.57353767904</v>
      </c>
      <c r="ER26" s="15">
        <f t="shared" si="74"/>
        <v>14207.014943810296</v>
      </c>
      <c r="ES26" s="15">
        <f t="shared" si="75"/>
        <v>0</v>
      </c>
      <c r="ET26" s="15">
        <f t="shared" si="76"/>
        <v>14369.355810932757</v>
      </c>
      <c r="EU26" s="15">
        <f t="shared" si="77"/>
        <v>14369.355810932757</v>
      </c>
      <c r="EV26" s="15">
        <f t="shared" si="78"/>
        <v>14369.355810932757</v>
      </c>
      <c r="EW26" s="15">
        <f t="shared" si="79"/>
        <v>14369.355810932757</v>
      </c>
      <c r="EX26" s="15">
        <f t="shared" si="80"/>
        <v>14369.355810932757</v>
      </c>
      <c r="EY26" s="15">
        <f t="shared" si="81"/>
        <v>14369.355810932757</v>
      </c>
      <c r="EZ26" s="15">
        <f t="shared" si="82"/>
        <v>0</v>
      </c>
      <c r="FA26" s="15">
        <f t="shared" si="83"/>
        <v>0</v>
      </c>
      <c r="FB26" s="15">
        <f t="shared" si="84"/>
        <v>0</v>
      </c>
      <c r="FC26" s="15">
        <f t="shared" si="85"/>
        <v>0</v>
      </c>
      <c r="FD26" s="15">
        <f t="shared" si="86"/>
        <v>0</v>
      </c>
      <c r="FE26" s="15">
        <f t="shared" si="87"/>
        <v>0</v>
      </c>
    </row>
    <row r="27" spans="1:161" x14ac:dyDescent="0.25">
      <c r="A27" s="3" t="s">
        <v>52</v>
      </c>
      <c r="B27" s="13">
        <v>4.2400000000000007E-2</v>
      </c>
      <c r="C27" s="13">
        <v>4.2400000000000007E-2</v>
      </c>
      <c r="D27" s="13">
        <v>4.2400000000000007E-2</v>
      </c>
      <c r="E27" s="13">
        <v>3.8800000000000001E-2</v>
      </c>
      <c r="G27" s="225">
        <v>22837806.16</v>
      </c>
      <c r="H27" s="225">
        <v>22837806.16</v>
      </c>
      <c r="I27" s="225">
        <v>22837805.890000001</v>
      </c>
      <c r="J27" s="14">
        <v>22837805.620000001</v>
      </c>
      <c r="K27" s="14">
        <v>22837805.350000001</v>
      </c>
      <c r="L27" s="14">
        <v>22837805.079999998</v>
      </c>
      <c r="M27" s="14">
        <v>22837805.079999998</v>
      </c>
      <c r="N27" s="14">
        <v>22837805.079999998</v>
      </c>
      <c r="O27" s="14">
        <v>22836827.719999999</v>
      </c>
      <c r="P27" s="14">
        <v>22835850.350000001</v>
      </c>
      <c r="Q27" s="14">
        <v>22835850.350000001</v>
      </c>
      <c r="R27" s="14">
        <v>22835850.350000001</v>
      </c>
      <c r="T27" s="14">
        <v>22835850.350000001</v>
      </c>
      <c r="U27" s="14">
        <v>22835850.350000001</v>
      </c>
      <c r="V27" s="14">
        <v>22835850.350000001</v>
      </c>
      <c r="W27" s="14">
        <v>22835850.350000001</v>
      </c>
      <c r="X27" s="14">
        <v>22835850.350000001</v>
      </c>
      <c r="Y27" s="14">
        <v>22835850.350000001</v>
      </c>
      <c r="Z27" s="14">
        <v>22835850.350000001</v>
      </c>
      <c r="AA27" s="14">
        <v>22835850.350000001</v>
      </c>
      <c r="AB27" s="14">
        <v>22835850.350000001</v>
      </c>
      <c r="AC27" s="14">
        <v>22835850.350000001</v>
      </c>
      <c r="AD27" s="14">
        <v>22835850.350000001</v>
      </c>
      <c r="AE27" s="14">
        <v>22835850.350000001</v>
      </c>
      <c r="AF27" s="14"/>
      <c r="AG27" s="14">
        <v>22835850.350000001</v>
      </c>
      <c r="AH27" s="14">
        <v>22835850.350000001</v>
      </c>
      <c r="AI27" s="14">
        <v>22835850.350000001</v>
      </c>
      <c r="AJ27" s="14">
        <v>22835850.350000001</v>
      </c>
      <c r="AK27" s="14">
        <v>22835850.350000001</v>
      </c>
      <c r="AL27" s="14">
        <v>22835850.350000001</v>
      </c>
      <c r="AM27" s="14"/>
      <c r="AN27" s="14"/>
      <c r="AO27" s="14"/>
      <c r="AP27" s="14"/>
      <c r="AQ27" s="14"/>
      <c r="AR27" s="14"/>
      <c r="AS27" s="15"/>
      <c r="AT27" s="14">
        <v>80693.581765333351</v>
      </c>
      <c r="AU27" s="14">
        <v>80693.581765333351</v>
      </c>
      <c r="AV27" s="14">
        <v>80693.580811333348</v>
      </c>
      <c r="AW27" s="14">
        <v>80693.579857333345</v>
      </c>
      <c r="AX27" s="14">
        <v>80693.578903333357</v>
      </c>
      <c r="AY27" s="14">
        <v>80693.577949333339</v>
      </c>
      <c r="AZ27" s="14">
        <v>80693.577949333339</v>
      </c>
      <c r="BA27" s="14">
        <v>80693.577949333339</v>
      </c>
      <c r="BB27" s="14">
        <v>80690.12461066668</v>
      </c>
      <c r="BC27" s="14">
        <v>80686.671236666691</v>
      </c>
      <c r="BD27" s="14">
        <v>80686.671236666691</v>
      </c>
      <c r="BE27" s="14">
        <v>80686.671236666691</v>
      </c>
      <c r="BG27" s="15">
        <v>80686.671236666691</v>
      </c>
      <c r="BH27" s="15">
        <v>80686.671236666691</v>
      </c>
      <c r="BI27" s="15">
        <v>80686.671236666691</v>
      </c>
      <c r="BJ27" s="14">
        <v>80686.671236666691</v>
      </c>
      <c r="BK27" s="14">
        <v>80686.671236666691</v>
      </c>
      <c r="BL27" s="14">
        <v>80686.671236666691</v>
      </c>
      <c r="BM27" s="14">
        <v>80686.671236666691</v>
      </c>
      <c r="BN27" s="14">
        <v>80686.671236666691</v>
      </c>
      <c r="BO27" s="14">
        <v>80686.671236666691</v>
      </c>
      <c r="BP27" s="14">
        <v>80686.671236666691</v>
      </c>
      <c r="BQ27" s="14">
        <v>80686.671236666691</v>
      </c>
      <c r="BR27" s="14">
        <v>80686.671236666691</v>
      </c>
      <c r="BS27" s="15"/>
      <c r="BT27" s="15">
        <f t="shared" si="0"/>
        <v>80686.671236666691</v>
      </c>
      <c r="BU27" s="15">
        <f t="shared" si="1"/>
        <v>80686.671236666691</v>
      </c>
      <c r="BV27" s="15">
        <f t="shared" si="2"/>
        <v>80686.671236666691</v>
      </c>
      <c r="BW27" s="15">
        <f t="shared" si="3"/>
        <v>80686.671236666691</v>
      </c>
      <c r="BX27" s="15">
        <f t="shared" si="4"/>
        <v>80686.671236666691</v>
      </c>
      <c r="BY27" s="15">
        <f t="shared" si="5"/>
        <v>80686.671236666691</v>
      </c>
      <c r="BZ27" s="15">
        <f t="shared" si="6"/>
        <v>0</v>
      </c>
      <c r="CA27" s="15">
        <f t="shared" si="7"/>
        <v>0</v>
      </c>
      <c r="CB27" s="15">
        <f t="shared" si="8"/>
        <v>0</v>
      </c>
      <c r="CC27" s="15">
        <f t="shared" si="9"/>
        <v>0</v>
      </c>
      <c r="CD27" s="15">
        <f t="shared" si="10"/>
        <v>0</v>
      </c>
      <c r="CE27" s="15">
        <f t="shared" si="11"/>
        <v>0</v>
      </c>
      <c r="CG27" s="15">
        <f t="shared" si="12"/>
        <v>73842.23991733334</v>
      </c>
      <c r="CH27" s="15">
        <f t="shared" si="13"/>
        <v>73842.23991733334</v>
      </c>
      <c r="CI27" s="15">
        <f t="shared" si="14"/>
        <v>73842.239044333328</v>
      </c>
      <c r="CJ27" s="15">
        <f t="shared" si="15"/>
        <v>73842.238171333345</v>
      </c>
      <c r="CK27" s="15">
        <f t="shared" si="16"/>
        <v>73842.237298333333</v>
      </c>
      <c r="CL27" s="15">
        <f t="shared" si="17"/>
        <v>73842.236425333322</v>
      </c>
      <c r="CM27" s="15">
        <f t="shared" si="18"/>
        <v>73842.236425333322</v>
      </c>
      <c r="CN27" s="15">
        <f t="shared" si="19"/>
        <v>73842.236425333322</v>
      </c>
      <c r="CO27" s="15">
        <f t="shared" si="20"/>
        <v>73839.076294666665</v>
      </c>
      <c r="CP27" s="15">
        <f t="shared" si="21"/>
        <v>73835.916131666672</v>
      </c>
      <c r="CQ27" s="15">
        <f t="shared" si="22"/>
        <v>73835.916131666672</v>
      </c>
      <c r="CR27" s="15">
        <f t="shared" si="23"/>
        <v>73835.916131666672</v>
      </c>
      <c r="CS27" s="15">
        <f t="shared" si="24"/>
        <v>0</v>
      </c>
      <c r="CT27" s="15">
        <f t="shared" si="25"/>
        <v>73835.916131666672</v>
      </c>
      <c r="CU27" s="15">
        <f t="shared" si="26"/>
        <v>73835.916131666672</v>
      </c>
      <c r="CV27" s="15">
        <f t="shared" si="27"/>
        <v>73835.916131666672</v>
      </c>
      <c r="CW27" s="15">
        <f t="shared" si="28"/>
        <v>73835.916131666672</v>
      </c>
      <c r="CX27" s="15">
        <f t="shared" si="29"/>
        <v>73835.916131666672</v>
      </c>
      <c r="CY27" s="15">
        <f t="shared" si="30"/>
        <v>73835.916131666672</v>
      </c>
      <c r="CZ27" s="15">
        <f t="shared" si="31"/>
        <v>73835.916131666672</v>
      </c>
      <c r="DA27" s="15">
        <f t="shared" si="32"/>
        <v>73835.916131666672</v>
      </c>
      <c r="DB27" s="15">
        <f t="shared" si="33"/>
        <v>73835.916131666672</v>
      </c>
      <c r="DC27" s="15">
        <f t="shared" si="34"/>
        <v>73835.916131666672</v>
      </c>
      <c r="DD27" s="15">
        <f t="shared" si="35"/>
        <v>73835.916131666672</v>
      </c>
      <c r="DE27" s="15">
        <f t="shared" si="36"/>
        <v>73835.916131666672</v>
      </c>
      <c r="DF27" s="15">
        <f t="shared" si="37"/>
        <v>0</v>
      </c>
      <c r="DG27" s="15">
        <f t="shared" si="38"/>
        <v>73835.916131666672</v>
      </c>
      <c r="DH27" s="15">
        <f t="shared" si="39"/>
        <v>73835.916131666672</v>
      </c>
      <c r="DI27" s="15">
        <f t="shared" si="40"/>
        <v>73835.916131666672</v>
      </c>
      <c r="DJ27" s="15">
        <f t="shared" si="41"/>
        <v>73835.916131666672</v>
      </c>
      <c r="DK27" s="15">
        <f t="shared" si="42"/>
        <v>73835.916131666672</v>
      </c>
      <c r="DL27" s="15">
        <f t="shared" si="43"/>
        <v>73835.916131666672</v>
      </c>
      <c r="DM27" s="15">
        <f t="shared" si="44"/>
        <v>0</v>
      </c>
      <c r="DN27" s="15">
        <f t="shared" si="45"/>
        <v>0</v>
      </c>
      <c r="DO27" s="15">
        <f t="shared" si="46"/>
        <v>0</v>
      </c>
      <c r="DP27" s="15">
        <f t="shared" si="47"/>
        <v>0</v>
      </c>
      <c r="DQ27" s="15">
        <f t="shared" si="48"/>
        <v>0</v>
      </c>
      <c r="DR27" s="15">
        <f t="shared" si="49"/>
        <v>0</v>
      </c>
      <c r="DT27" s="15">
        <f t="shared" si="50"/>
        <v>6851.3418480000109</v>
      </c>
      <c r="DU27" s="15">
        <f t="shared" si="51"/>
        <v>6851.3418480000109</v>
      </c>
      <c r="DV27" s="15">
        <f t="shared" si="52"/>
        <v>6851.3417670000199</v>
      </c>
      <c r="DW27" s="15">
        <f t="shared" si="53"/>
        <v>6851.3416859999998</v>
      </c>
      <c r="DX27" s="15">
        <f t="shared" si="54"/>
        <v>6851.3416050000233</v>
      </c>
      <c r="DY27" s="15">
        <f t="shared" si="55"/>
        <v>6851.3415240000177</v>
      </c>
      <c r="DZ27" s="15">
        <f t="shared" si="56"/>
        <v>6851.3415240000177</v>
      </c>
      <c r="EA27" s="15">
        <f t="shared" si="57"/>
        <v>6851.3415240000177</v>
      </c>
      <c r="EB27" s="15">
        <f t="shared" si="58"/>
        <v>6851.0483160000149</v>
      </c>
      <c r="EC27" s="15">
        <f t="shared" si="59"/>
        <v>6850.7551050000184</v>
      </c>
      <c r="ED27" s="15">
        <f t="shared" si="60"/>
        <v>6850.7551050000184</v>
      </c>
      <c r="EE27" s="15">
        <f t="shared" si="61"/>
        <v>6850.7551050000184</v>
      </c>
      <c r="EF27" s="15">
        <f t="shared" si="62"/>
        <v>0</v>
      </c>
      <c r="EG27" s="15">
        <f t="shared" si="63"/>
        <v>6850.7551050000184</v>
      </c>
      <c r="EH27" s="15">
        <f t="shared" si="64"/>
        <v>6850.7551050000184</v>
      </c>
      <c r="EI27" s="15">
        <f t="shared" si="65"/>
        <v>6850.7551050000184</v>
      </c>
      <c r="EJ27" s="15">
        <f t="shared" si="66"/>
        <v>6850.7551050000184</v>
      </c>
      <c r="EK27" s="15">
        <f t="shared" si="67"/>
        <v>6850.7551050000184</v>
      </c>
      <c r="EL27" s="15">
        <f t="shared" si="68"/>
        <v>6850.7551050000184</v>
      </c>
      <c r="EM27" s="15">
        <f t="shared" si="69"/>
        <v>6850.7551050000184</v>
      </c>
      <c r="EN27" s="15">
        <f t="shared" si="70"/>
        <v>6850.7551050000184</v>
      </c>
      <c r="EO27" s="15">
        <f t="shared" si="71"/>
        <v>6850.7551050000184</v>
      </c>
      <c r="EP27" s="15">
        <f t="shared" si="72"/>
        <v>6850.7551050000184</v>
      </c>
      <c r="EQ27" s="15">
        <f t="shared" si="73"/>
        <v>6850.7551050000184</v>
      </c>
      <c r="ER27" s="15">
        <f t="shared" si="74"/>
        <v>6850.7551050000184</v>
      </c>
      <c r="ES27" s="15">
        <f t="shared" si="75"/>
        <v>0</v>
      </c>
      <c r="ET27" s="15">
        <f t="shared" si="76"/>
        <v>6850.7551050000184</v>
      </c>
      <c r="EU27" s="15">
        <f t="shared" si="77"/>
        <v>6850.7551050000184</v>
      </c>
      <c r="EV27" s="15">
        <f t="shared" si="78"/>
        <v>6850.7551050000184</v>
      </c>
      <c r="EW27" s="15">
        <f t="shared" si="79"/>
        <v>6850.7551050000184</v>
      </c>
      <c r="EX27" s="15">
        <f t="shared" si="80"/>
        <v>6850.7551050000184</v>
      </c>
      <c r="EY27" s="15">
        <f t="shared" si="81"/>
        <v>6850.7551050000184</v>
      </c>
      <c r="EZ27" s="15">
        <f t="shared" si="82"/>
        <v>0</v>
      </c>
      <c r="FA27" s="15">
        <f t="shared" si="83"/>
        <v>0</v>
      </c>
      <c r="FB27" s="15">
        <f t="shared" si="84"/>
        <v>0</v>
      </c>
      <c r="FC27" s="15">
        <f t="shared" si="85"/>
        <v>0</v>
      </c>
      <c r="FD27" s="15">
        <f t="shared" si="86"/>
        <v>0</v>
      </c>
      <c r="FE27" s="15">
        <f t="shared" si="87"/>
        <v>0</v>
      </c>
    </row>
    <row r="28" spans="1:161" x14ac:dyDescent="0.25">
      <c r="A28" s="3" t="s">
        <v>53</v>
      </c>
      <c r="B28" s="13">
        <v>2.1200000000000004E-2</v>
      </c>
      <c r="C28" s="13">
        <v>2.1200000000000004E-2</v>
      </c>
      <c r="D28" s="13">
        <v>2.1200000000000004E-2</v>
      </c>
      <c r="E28" s="13">
        <v>1.7600000000000001E-2</v>
      </c>
      <c r="G28" s="225">
        <v>8419228.4900000002</v>
      </c>
      <c r="H28" s="225">
        <v>8419228.4900000002</v>
      </c>
      <c r="I28" s="225">
        <v>8419228.4900000002</v>
      </c>
      <c r="J28" s="14">
        <v>8419228.4900000002</v>
      </c>
      <c r="K28" s="14">
        <v>8419228.4900000002</v>
      </c>
      <c r="L28" s="14">
        <v>8419228.4900000002</v>
      </c>
      <c r="M28" s="14">
        <v>8419228.4900000002</v>
      </c>
      <c r="N28" s="14">
        <v>8419228.4900000002</v>
      </c>
      <c r="O28" s="14">
        <v>8419228.4900000002</v>
      </c>
      <c r="P28" s="14">
        <v>8419228.4900000002</v>
      </c>
      <c r="Q28" s="14">
        <v>8508725.8000000007</v>
      </c>
      <c r="R28" s="14">
        <v>8598223.0999999996</v>
      </c>
      <c r="T28" s="14">
        <v>8598223.0999999996</v>
      </c>
      <c r="U28" s="14">
        <v>8598223.0999999996</v>
      </c>
      <c r="V28" s="14">
        <v>8570832.4700000007</v>
      </c>
      <c r="W28" s="14">
        <v>8543441.8300000001</v>
      </c>
      <c r="X28" s="14">
        <v>8543441.8300000001</v>
      </c>
      <c r="Y28" s="14">
        <v>8543441.8300000001</v>
      </c>
      <c r="Z28" s="14">
        <v>8543441.8300000001</v>
      </c>
      <c r="AA28" s="14">
        <v>8543441.8300000001</v>
      </c>
      <c r="AB28" s="14">
        <v>8543441.8300000001</v>
      </c>
      <c r="AC28" s="14">
        <v>8543441.8300000001</v>
      </c>
      <c r="AD28" s="14">
        <v>8543441.8300000001</v>
      </c>
      <c r="AE28" s="14">
        <v>8543441.8300000001</v>
      </c>
      <c r="AF28" s="14"/>
      <c r="AG28" s="14">
        <v>8543441.8300000001</v>
      </c>
      <c r="AH28" s="14">
        <v>8543441.8300000001</v>
      </c>
      <c r="AI28" s="14">
        <v>8543441.8300000001</v>
      </c>
      <c r="AJ28" s="14">
        <v>8543441.8300000001</v>
      </c>
      <c r="AK28" s="14">
        <v>8543441.8300000001</v>
      </c>
      <c r="AL28" s="14">
        <v>8543441.8300000001</v>
      </c>
      <c r="AM28" s="14"/>
      <c r="AN28" s="14"/>
      <c r="AO28" s="14"/>
      <c r="AP28" s="14"/>
      <c r="AQ28" s="14"/>
      <c r="AR28" s="14"/>
      <c r="AS28" s="15"/>
      <c r="AT28" s="14">
        <v>14873.970332333336</v>
      </c>
      <c r="AU28" s="14">
        <v>14873.970332333336</v>
      </c>
      <c r="AV28" s="14">
        <v>14873.970332333336</v>
      </c>
      <c r="AW28" s="14">
        <v>14873.970332333336</v>
      </c>
      <c r="AX28" s="14">
        <v>14873.970332333336</v>
      </c>
      <c r="AY28" s="14">
        <v>14873.970332333336</v>
      </c>
      <c r="AZ28" s="14">
        <v>14873.970332333336</v>
      </c>
      <c r="BA28" s="14">
        <v>14873.970332333336</v>
      </c>
      <c r="BB28" s="14">
        <v>14873.970332333336</v>
      </c>
      <c r="BC28" s="14">
        <v>14873.970332333336</v>
      </c>
      <c r="BD28" s="14">
        <v>15032.08224666667</v>
      </c>
      <c r="BE28" s="14">
        <v>15190.194143333334</v>
      </c>
      <c r="BG28" s="15">
        <v>15190.194143333334</v>
      </c>
      <c r="BH28" s="15">
        <v>15190.194143333334</v>
      </c>
      <c r="BI28" s="15">
        <v>15141.804030333338</v>
      </c>
      <c r="BJ28" s="14">
        <v>15093.413899666668</v>
      </c>
      <c r="BK28" s="14">
        <v>15093.413899666668</v>
      </c>
      <c r="BL28" s="14">
        <v>15093.413899666668</v>
      </c>
      <c r="BM28" s="14">
        <v>15093.413899666668</v>
      </c>
      <c r="BN28" s="14">
        <v>15093.413899666668</v>
      </c>
      <c r="BO28" s="14">
        <v>15093.413899666668</v>
      </c>
      <c r="BP28" s="14">
        <v>15093.413899666668</v>
      </c>
      <c r="BQ28" s="14">
        <v>15093.413899666668</v>
      </c>
      <c r="BR28" s="14">
        <v>15093.413899666668</v>
      </c>
      <c r="BS28" s="15"/>
      <c r="BT28" s="15">
        <f t="shared" si="0"/>
        <v>15093.413899666668</v>
      </c>
      <c r="BU28" s="15">
        <f t="shared" si="1"/>
        <v>15093.413899666668</v>
      </c>
      <c r="BV28" s="15">
        <f t="shared" si="2"/>
        <v>15093.413899666668</v>
      </c>
      <c r="BW28" s="15">
        <f t="shared" si="3"/>
        <v>15093.413899666668</v>
      </c>
      <c r="BX28" s="15">
        <f t="shared" si="4"/>
        <v>15093.413899666668</v>
      </c>
      <c r="BY28" s="15">
        <f t="shared" si="5"/>
        <v>15093.413899666668</v>
      </c>
      <c r="BZ28" s="15">
        <f t="shared" si="6"/>
        <v>0</v>
      </c>
      <c r="CA28" s="15">
        <f t="shared" si="7"/>
        <v>0</v>
      </c>
      <c r="CB28" s="15">
        <f t="shared" si="8"/>
        <v>0</v>
      </c>
      <c r="CC28" s="15">
        <f t="shared" si="9"/>
        <v>0</v>
      </c>
      <c r="CD28" s="15">
        <f t="shared" si="10"/>
        <v>0</v>
      </c>
      <c r="CE28" s="15">
        <f t="shared" si="11"/>
        <v>0</v>
      </c>
      <c r="CG28" s="15">
        <f t="shared" si="12"/>
        <v>12348.201785333333</v>
      </c>
      <c r="CH28" s="15">
        <f t="shared" si="13"/>
        <v>12348.201785333333</v>
      </c>
      <c r="CI28" s="15">
        <f t="shared" si="14"/>
        <v>12348.201785333333</v>
      </c>
      <c r="CJ28" s="15">
        <f t="shared" si="15"/>
        <v>12348.201785333333</v>
      </c>
      <c r="CK28" s="15">
        <f t="shared" si="16"/>
        <v>12348.201785333333</v>
      </c>
      <c r="CL28" s="15">
        <f t="shared" si="17"/>
        <v>12348.201785333333</v>
      </c>
      <c r="CM28" s="15">
        <f t="shared" si="18"/>
        <v>12348.201785333333</v>
      </c>
      <c r="CN28" s="15">
        <f t="shared" si="19"/>
        <v>12348.201785333333</v>
      </c>
      <c r="CO28" s="15">
        <f t="shared" si="20"/>
        <v>12348.201785333333</v>
      </c>
      <c r="CP28" s="15">
        <f t="shared" si="21"/>
        <v>12348.201785333333</v>
      </c>
      <c r="CQ28" s="15">
        <f t="shared" si="22"/>
        <v>12479.464506666669</v>
      </c>
      <c r="CR28" s="15">
        <f t="shared" si="23"/>
        <v>12610.727213333334</v>
      </c>
      <c r="CS28" s="15">
        <f t="shared" si="24"/>
        <v>0</v>
      </c>
      <c r="CT28" s="15">
        <f t="shared" si="25"/>
        <v>12610.727213333334</v>
      </c>
      <c r="CU28" s="15">
        <f t="shared" si="26"/>
        <v>12610.727213333334</v>
      </c>
      <c r="CV28" s="15">
        <f t="shared" si="27"/>
        <v>12570.554289333335</v>
      </c>
      <c r="CW28" s="15">
        <f t="shared" si="28"/>
        <v>12530.381350666668</v>
      </c>
      <c r="CX28" s="15">
        <f t="shared" si="29"/>
        <v>12530.381350666668</v>
      </c>
      <c r="CY28" s="15">
        <f t="shared" si="30"/>
        <v>12530.381350666668</v>
      </c>
      <c r="CZ28" s="15">
        <f t="shared" si="31"/>
        <v>12530.381350666668</v>
      </c>
      <c r="DA28" s="15">
        <f t="shared" si="32"/>
        <v>12530.381350666668</v>
      </c>
      <c r="DB28" s="15">
        <f t="shared" si="33"/>
        <v>12530.381350666668</v>
      </c>
      <c r="DC28" s="15">
        <f t="shared" si="34"/>
        <v>12530.381350666668</v>
      </c>
      <c r="DD28" s="15">
        <f t="shared" si="35"/>
        <v>12530.381350666668</v>
      </c>
      <c r="DE28" s="15">
        <f t="shared" si="36"/>
        <v>12530.381350666668</v>
      </c>
      <c r="DF28" s="15">
        <f t="shared" si="37"/>
        <v>0</v>
      </c>
      <c r="DG28" s="15">
        <f t="shared" si="38"/>
        <v>12530.381350666668</v>
      </c>
      <c r="DH28" s="15">
        <f t="shared" si="39"/>
        <v>12530.381350666668</v>
      </c>
      <c r="DI28" s="15">
        <f t="shared" si="40"/>
        <v>12530.381350666668</v>
      </c>
      <c r="DJ28" s="15">
        <f t="shared" si="41"/>
        <v>12530.381350666668</v>
      </c>
      <c r="DK28" s="15">
        <f t="shared" si="42"/>
        <v>12530.381350666668</v>
      </c>
      <c r="DL28" s="15">
        <f t="shared" si="43"/>
        <v>12530.381350666668</v>
      </c>
      <c r="DM28" s="15">
        <f t="shared" si="44"/>
        <v>0</v>
      </c>
      <c r="DN28" s="15">
        <f t="shared" si="45"/>
        <v>0</v>
      </c>
      <c r="DO28" s="15">
        <f t="shared" si="46"/>
        <v>0</v>
      </c>
      <c r="DP28" s="15">
        <f t="shared" si="47"/>
        <v>0</v>
      </c>
      <c r="DQ28" s="15">
        <f t="shared" si="48"/>
        <v>0</v>
      </c>
      <c r="DR28" s="15">
        <f t="shared" si="49"/>
        <v>0</v>
      </c>
      <c r="DT28" s="15">
        <f t="shared" si="50"/>
        <v>2525.7685470000033</v>
      </c>
      <c r="DU28" s="15">
        <f t="shared" si="51"/>
        <v>2525.7685470000033</v>
      </c>
      <c r="DV28" s="15">
        <f t="shared" si="52"/>
        <v>2525.7685470000033</v>
      </c>
      <c r="DW28" s="15">
        <f t="shared" si="53"/>
        <v>2525.7685470000033</v>
      </c>
      <c r="DX28" s="15">
        <f t="shared" si="54"/>
        <v>2525.7685470000033</v>
      </c>
      <c r="DY28" s="15">
        <f t="shared" si="55"/>
        <v>2525.7685470000033</v>
      </c>
      <c r="DZ28" s="15">
        <f t="shared" si="56"/>
        <v>2525.7685470000033</v>
      </c>
      <c r="EA28" s="15">
        <f t="shared" si="57"/>
        <v>2525.7685470000033</v>
      </c>
      <c r="EB28" s="15">
        <f t="shared" si="58"/>
        <v>2525.7685470000033</v>
      </c>
      <c r="EC28" s="15">
        <f t="shared" si="59"/>
        <v>2525.7685470000033</v>
      </c>
      <c r="ED28" s="15">
        <f t="shared" si="60"/>
        <v>2552.6177400000015</v>
      </c>
      <c r="EE28" s="15">
        <f t="shared" si="61"/>
        <v>2579.4669300000005</v>
      </c>
      <c r="EF28" s="15">
        <f t="shared" si="62"/>
        <v>0</v>
      </c>
      <c r="EG28" s="15">
        <f t="shared" si="63"/>
        <v>2579.4669300000005</v>
      </c>
      <c r="EH28" s="15">
        <f t="shared" si="64"/>
        <v>2579.4669300000005</v>
      </c>
      <c r="EI28" s="15">
        <f t="shared" si="65"/>
        <v>2571.2497410000033</v>
      </c>
      <c r="EJ28" s="15">
        <f t="shared" si="66"/>
        <v>2563.0325489999996</v>
      </c>
      <c r="EK28" s="15">
        <f t="shared" si="67"/>
        <v>2563.0325489999996</v>
      </c>
      <c r="EL28" s="15">
        <f t="shared" si="68"/>
        <v>2563.0325489999996</v>
      </c>
      <c r="EM28" s="15">
        <f t="shared" si="69"/>
        <v>2563.0325489999996</v>
      </c>
      <c r="EN28" s="15">
        <f t="shared" si="70"/>
        <v>2563.0325489999996</v>
      </c>
      <c r="EO28" s="15">
        <f t="shared" si="71"/>
        <v>2563.0325489999996</v>
      </c>
      <c r="EP28" s="15">
        <f t="shared" si="72"/>
        <v>2563.0325489999996</v>
      </c>
      <c r="EQ28" s="15">
        <f t="shared" si="73"/>
        <v>2563.0325489999996</v>
      </c>
      <c r="ER28" s="15">
        <f t="shared" si="74"/>
        <v>2563.0325489999996</v>
      </c>
      <c r="ES28" s="15">
        <f t="shared" si="75"/>
        <v>0</v>
      </c>
      <c r="ET28" s="15">
        <f t="shared" si="76"/>
        <v>2563.0325489999996</v>
      </c>
      <c r="EU28" s="15">
        <f t="shared" si="77"/>
        <v>2563.0325489999996</v>
      </c>
      <c r="EV28" s="15">
        <f t="shared" si="78"/>
        <v>2563.0325489999996</v>
      </c>
      <c r="EW28" s="15">
        <f t="shared" si="79"/>
        <v>2563.0325489999996</v>
      </c>
      <c r="EX28" s="15">
        <f t="shared" si="80"/>
        <v>2563.0325489999996</v>
      </c>
      <c r="EY28" s="15">
        <f t="shared" si="81"/>
        <v>2563.0325489999996</v>
      </c>
      <c r="EZ28" s="15">
        <f t="shared" si="82"/>
        <v>0</v>
      </c>
      <c r="FA28" s="15">
        <f t="shared" si="83"/>
        <v>0</v>
      </c>
      <c r="FB28" s="15">
        <f t="shared" si="84"/>
        <v>0</v>
      </c>
      <c r="FC28" s="15">
        <f t="shared" si="85"/>
        <v>0</v>
      </c>
      <c r="FD28" s="15">
        <f t="shared" si="86"/>
        <v>0</v>
      </c>
      <c r="FE28" s="15">
        <f t="shared" si="87"/>
        <v>0</v>
      </c>
    </row>
    <row r="29" spans="1:161" x14ac:dyDescent="0.25">
      <c r="A29" s="3" t="s">
        <v>54</v>
      </c>
      <c r="B29" s="13">
        <v>3.6999999999999998E-2</v>
      </c>
      <c r="C29" s="13">
        <v>3.6999999999999998E-2</v>
      </c>
      <c r="D29" s="13">
        <v>3.6999999999999998E-2</v>
      </c>
      <c r="E29" s="13">
        <v>3.3399999999999999E-2</v>
      </c>
      <c r="G29" s="225">
        <v>17403072.050000001</v>
      </c>
      <c r="H29" s="225">
        <v>17403072.050000001</v>
      </c>
      <c r="I29" s="225">
        <v>17403072.050000001</v>
      </c>
      <c r="J29" s="14">
        <v>17403072.050000001</v>
      </c>
      <c r="K29" s="14">
        <v>17403072.050000001</v>
      </c>
      <c r="L29" s="14">
        <v>17403072.050000001</v>
      </c>
      <c r="M29" s="14">
        <v>17403072.050000001</v>
      </c>
      <c r="N29" s="14">
        <v>17403072.050000001</v>
      </c>
      <c r="O29" s="14">
        <v>17403072.050000001</v>
      </c>
      <c r="P29" s="14">
        <v>17403072.050000001</v>
      </c>
      <c r="Q29" s="14">
        <v>17403072.050000001</v>
      </c>
      <c r="R29" s="14">
        <v>17403072.050000001</v>
      </c>
      <c r="T29" s="14">
        <v>17403072.050000001</v>
      </c>
      <c r="U29" s="14">
        <v>17403072.050000001</v>
      </c>
      <c r="V29" s="14">
        <v>17403072.050000001</v>
      </c>
      <c r="W29" s="14">
        <v>17403072.050000001</v>
      </c>
      <c r="X29" s="14">
        <v>17403072.050000001</v>
      </c>
      <c r="Y29" s="14">
        <v>17403072.050000001</v>
      </c>
      <c r="Z29" s="14">
        <v>17403072.050000001</v>
      </c>
      <c r="AA29" s="14">
        <v>17403072.050000001</v>
      </c>
      <c r="AB29" s="14">
        <v>17412303.539999999</v>
      </c>
      <c r="AC29" s="14">
        <v>17421535.02</v>
      </c>
      <c r="AD29" s="14">
        <v>17421535.02</v>
      </c>
      <c r="AE29" s="14">
        <v>17421535.02</v>
      </c>
      <c r="AF29" s="14"/>
      <c r="AG29" s="14">
        <v>17421535.02</v>
      </c>
      <c r="AH29" s="14">
        <v>17421535.02</v>
      </c>
      <c r="AI29" s="14">
        <v>17421535.02</v>
      </c>
      <c r="AJ29" s="14">
        <v>17421535.02</v>
      </c>
      <c r="AK29" s="14">
        <v>17400219.309999999</v>
      </c>
      <c r="AL29" s="14">
        <v>17378903.59</v>
      </c>
      <c r="AM29" s="14"/>
      <c r="AN29" s="14"/>
      <c r="AO29" s="14"/>
      <c r="AP29" s="14"/>
      <c r="AQ29" s="14"/>
      <c r="AR29" s="14"/>
      <c r="AS29" s="15"/>
      <c r="AT29" s="14">
        <v>53659.472154166666</v>
      </c>
      <c r="AU29" s="14">
        <v>53659.472154166666</v>
      </c>
      <c r="AV29" s="14">
        <v>53659.472154166666</v>
      </c>
      <c r="AW29" s="14">
        <v>53659.472154166666</v>
      </c>
      <c r="AX29" s="14">
        <v>53659.472154166666</v>
      </c>
      <c r="AY29" s="14">
        <v>53659.472154166666</v>
      </c>
      <c r="AZ29" s="14">
        <v>53659.472154166666</v>
      </c>
      <c r="BA29" s="14">
        <v>53659.472154166666</v>
      </c>
      <c r="BB29" s="14">
        <v>53659.472154166666</v>
      </c>
      <c r="BC29" s="14">
        <v>53659.472154166666</v>
      </c>
      <c r="BD29" s="14">
        <v>53659.472154166666</v>
      </c>
      <c r="BE29" s="14">
        <v>53659.472154166666</v>
      </c>
      <c r="BG29" s="15">
        <v>53659.472154166666</v>
      </c>
      <c r="BH29" s="15">
        <v>53659.472154166666</v>
      </c>
      <c r="BI29" s="15">
        <v>53659.472154166666</v>
      </c>
      <c r="BJ29" s="14">
        <v>53659.472154166666</v>
      </c>
      <c r="BK29" s="14">
        <v>53659.472154166666</v>
      </c>
      <c r="BL29" s="14">
        <v>53659.472154166666</v>
      </c>
      <c r="BM29" s="14">
        <v>53659.472154166666</v>
      </c>
      <c r="BN29" s="14">
        <v>53659.472154166666</v>
      </c>
      <c r="BO29" s="14">
        <v>53687.935915000002</v>
      </c>
      <c r="BP29" s="14">
        <v>53716.399644999998</v>
      </c>
      <c r="BQ29" s="14">
        <v>53716.399644999998</v>
      </c>
      <c r="BR29" s="14">
        <v>53716.399644999998</v>
      </c>
      <c r="BS29" s="15"/>
      <c r="BT29" s="15">
        <f t="shared" si="0"/>
        <v>53716.399644999998</v>
      </c>
      <c r="BU29" s="15">
        <f t="shared" si="1"/>
        <v>53716.399644999998</v>
      </c>
      <c r="BV29" s="15">
        <f t="shared" si="2"/>
        <v>53716.399644999998</v>
      </c>
      <c r="BW29" s="15">
        <f t="shared" si="3"/>
        <v>53716.399644999998</v>
      </c>
      <c r="BX29" s="15">
        <f t="shared" si="4"/>
        <v>53650.676205833326</v>
      </c>
      <c r="BY29" s="15">
        <f t="shared" si="5"/>
        <v>53584.952735833329</v>
      </c>
      <c r="BZ29" s="15">
        <f t="shared" si="6"/>
        <v>0</v>
      </c>
      <c r="CA29" s="15">
        <f t="shared" si="7"/>
        <v>0</v>
      </c>
      <c r="CB29" s="15">
        <f t="shared" si="8"/>
        <v>0</v>
      </c>
      <c r="CC29" s="15">
        <f t="shared" si="9"/>
        <v>0</v>
      </c>
      <c r="CD29" s="15">
        <f t="shared" si="10"/>
        <v>0</v>
      </c>
      <c r="CE29" s="15">
        <f t="shared" si="11"/>
        <v>0</v>
      </c>
      <c r="CG29" s="15">
        <f t="shared" si="12"/>
        <v>48438.550539166667</v>
      </c>
      <c r="CH29" s="15">
        <f t="shared" si="13"/>
        <v>48438.550539166667</v>
      </c>
      <c r="CI29" s="15">
        <f t="shared" si="14"/>
        <v>48438.550539166667</v>
      </c>
      <c r="CJ29" s="15">
        <f t="shared" si="15"/>
        <v>48438.550539166667</v>
      </c>
      <c r="CK29" s="15">
        <f t="shared" si="16"/>
        <v>48438.550539166667</v>
      </c>
      <c r="CL29" s="15">
        <f t="shared" si="17"/>
        <v>48438.550539166667</v>
      </c>
      <c r="CM29" s="15">
        <f t="shared" si="18"/>
        <v>48438.550539166667</v>
      </c>
      <c r="CN29" s="15">
        <f t="shared" si="19"/>
        <v>48438.550539166667</v>
      </c>
      <c r="CO29" s="15">
        <f t="shared" si="20"/>
        <v>48438.550539166667</v>
      </c>
      <c r="CP29" s="15">
        <f t="shared" si="21"/>
        <v>48438.550539166667</v>
      </c>
      <c r="CQ29" s="15">
        <f t="shared" si="22"/>
        <v>48438.550539166667</v>
      </c>
      <c r="CR29" s="15">
        <f t="shared" si="23"/>
        <v>48438.550539166667</v>
      </c>
      <c r="CS29" s="15">
        <f t="shared" si="24"/>
        <v>0</v>
      </c>
      <c r="CT29" s="15">
        <f t="shared" si="25"/>
        <v>48438.550539166667</v>
      </c>
      <c r="CU29" s="15">
        <f t="shared" si="26"/>
        <v>48438.550539166667</v>
      </c>
      <c r="CV29" s="15">
        <f t="shared" si="27"/>
        <v>48438.550539166667</v>
      </c>
      <c r="CW29" s="15">
        <f t="shared" si="28"/>
        <v>48438.550539166667</v>
      </c>
      <c r="CX29" s="15">
        <f t="shared" si="29"/>
        <v>48438.550539166667</v>
      </c>
      <c r="CY29" s="15">
        <f t="shared" si="30"/>
        <v>48438.550539166667</v>
      </c>
      <c r="CZ29" s="15">
        <f t="shared" si="31"/>
        <v>48438.550539166667</v>
      </c>
      <c r="DA29" s="15">
        <f t="shared" si="32"/>
        <v>48438.550539166667</v>
      </c>
      <c r="DB29" s="15">
        <f t="shared" si="33"/>
        <v>48464.244852999989</v>
      </c>
      <c r="DC29" s="15">
        <f t="shared" si="34"/>
        <v>48489.939138999995</v>
      </c>
      <c r="DD29" s="15">
        <f t="shared" si="35"/>
        <v>48489.939138999995</v>
      </c>
      <c r="DE29" s="15">
        <f t="shared" si="36"/>
        <v>48489.939138999995</v>
      </c>
      <c r="DF29" s="15">
        <f t="shared" si="37"/>
        <v>0</v>
      </c>
      <c r="DG29" s="15">
        <f t="shared" si="38"/>
        <v>48489.939138999995</v>
      </c>
      <c r="DH29" s="15">
        <f t="shared" si="39"/>
        <v>48489.939138999995</v>
      </c>
      <c r="DI29" s="15">
        <f t="shared" si="40"/>
        <v>48489.939138999995</v>
      </c>
      <c r="DJ29" s="15">
        <f t="shared" si="41"/>
        <v>48489.939138999995</v>
      </c>
      <c r="DK29" s="15">
        <f t="shared" si="42"/>
        <v>48430.610412833332</v>
      </c>
      <c r="DL29" s="15">
        <f t="shared" si="43"/>
        <v>48371.28165883333</v>
      </c>
      <c r="DM29" s="15">
        <f t="shared" si="44"/>
        <v>0</v>
      </c>
      <c r="DN29" s="15">
        <f t="shared" si="45"/>
        <v>0</v>
      </c>
      <c r="DO29" s="15">
        <f t="shared" si="46"/>
        <v>0</v>
      </c>
      <c r="DP29" s="15">
        <f t="shared" si="47"/>
        <v>0</v>
      </c>
      <c r="DQ29" s="15">
        <f t="shared" si="48"/>
        <v>0</v>
      </c>
      <c r="DR29" s="15">
        <f t="shared" si="49"/>
        <v>0</v>
      </c>
      <c r="DT29" s="15">
        <f t="shared" si="50"/>
        <v>5220.9216149999993</v>
      </c>
      <c r="DU29" s="15">
        <f t="shared" si="51"/>
        <v>5220.9216149999993</v>
      </c>
      <c r="DV29" s="15">
        <f t="shared" si="52"/>
        <v>5220.9216149999993</v>
      </c>
      <c r="DW29" s="15">
        <f t="shared" si="53"/>
        <v>5220.9216149999993</v>
      </c>
      <c r="DX29" s="15">
        <f t="shared" si="54"/>
        <v>5220.9216149999993</v>
      </c>
      <c r="DY29" s="15">
        <f t="shared" si="55"/>
        <v>5220.9216149999993</v>
      </c>
      <c r="DZ29" s="15">
        <f t="shared" si="56"/>
        <v>5220.9216149999993</v>
      </c>
      <c r="EA29" s="15">
        <f t="shared" si="57"/>
        <v>5220.9216149999993</v>
      </c>
      <c r="EB29" s="15">
        <f t="shared" si="58"/>
        <v>5220.9216149999993</v>
      </c>
      <c r="EC29" s="15">
        <f t="shared" si="59"/>
        <v>5220.9216149999993</v>
      </c>
      <c r="ED29" s="15">
        <f t="shared" si="60"/>
        <v>5220.9216149999993</v>
      </c>
      <c r="EE29" s="15">
        <f t="shared" si="61"/>
        <v>5220.9216149999993</v>
      </c>
      <c r="EF29" s="15">
        <f t="shared" si="62"/>
        <v>0</v>
      </c>
      <c r="EG29" s="15">
        <f t="shared" si="63"/>
        <v>5220.9216149999993</v>
      </c>
      <c r="EH29" s="15">
        <f t="shared" si="64"/>
        <v>5220.9216149999993</v>
      </c>
      <c r="EI29" s="15">
        <f t="shared" si="65"/>
        <v>5220.9216149999993</v>
      </c>
      <c r="EJ29" s="15">
        <f t="shared" si="66"/>
        <v>5220.9216149999993</v>
      </c>
      <c r="EK29" s="15">
        <f t="shared" si="67"/>
        <v>5220.9216149999993</v>
      </c>
      <c r="EL29" s="15">
        <f t="shared" si="68"/>
        <v>5220.9216149999993</v>
      </c>
      <c r="EM29" s="15">
        <f t="shared" si="69"/>
        <v>5220.9216149999993</v>
      </c>
      <c r="EN29" s="15">
        <f t="shared" si="70"/>
        <v>5220.9216149999993</v>
      </c>
      <c r="EO29" s="15">
        <f t="shared" si="71"/>
        <v>5223.6910620000126</v>
      </c>
      <c r="EP29" s="15">
        <f t="shared" si="72"/>
        <v>5226.4605060000031</v>
      </c>
      <c r="EQ29" s="15">
        <f t="shared" si="73"/>
        <v>5226.4605060000031</v>
      </c>
      <c r="ER29" s="15">
        <f t="shared" si="74"/>
        <v>5226.4605060000031</v>
      </c>
      <c r="ES29" s="15">
        <f t="shared" si="75"/>
        <v>0</v>
      </c>
      <c r="ET29" s="15">
        <f t="shared" si="76"/>
        <v>5226.4605060000031</v>
      </c>
      <c r="EU29" s="15">
        <f t="shared" si="77"/>
        <v>5226.4605060000031</v>
      </c>
      <c r="EV29" s="15">
        <f t="shared" si="78"/>
        <v>5226.4605060000031</v>
      </c>
      <c r="EW29" s="15">
        <f t="shared" si="79"/>
        <v>5226.4605060000031</v>
      </c>
      <c r="EX29" s="15">
        <f t="shared" si="80"/>
        <v>5220.0657929999943</v>
      </c>
      <c r="EY29" s="15">
        <f t="shared" si="81"/>
        <v>5213.6710769999991</v>
      </c>
      <c r="EZ29" s="15">
        <f t="shared" si="82"/>
        <v>0</v>
      </c>
      <c r="FA29" s="15">
        <f t="shared" si="83"/>
        <v>0</v>
      </c>
      <c r="FB29" s="15">
        <f t="shared" si="84"/>
        <v>0</v>
      </c>
      <c r="FC29" s="15">
        <f t="shared" si="85"/>
        <v>0</v>
      </c>
      <c r="FD29" s="15">
        <f t="shared" si="86"/>
        <v>0</v>
      </c>
      <c r="FE29" s="15">
        <f t="shared" si="87"/>
        <v>0</v>
      </c>
    </row>
    <row r="30" spans="1:161" x14ac:dyDescent="0.25">
      <c r="A30" s="3" t="s">
        <v>55</v>
      </c>
      <c r="B30" s="13">
        <v>2.7099999999999999E-2</v>
      </c>
      <c r="C30" s="13">
        <v>2.7099999999999999E-2</v>
      </c>
      <c r="D30" s="13">
        <v>2.7099999999999999E-2</v>
      </c>
      <c r="E30" s="13">
        <v>2.41E-2</v>
      </c>
      <c r="G30" s="225">
        <v>52417096.740000002</v>
      </c>
      <c r="H30" s="225">
        <v>52417096.740000002</v>
      </c>
      <c r="I30" s="225">
        <v>52417096.740000002</v>
      </c>
      <c r="J30" s="14">
        <v>52417096.740000002</v>
      </c>
      <c r="K30" s="14">
        <v>52417096.740000002</v>
      </c>
      <c r="L30" s="14">
        <v>52417096.740000002</v>
      </c>
      <c r="M30" s="14">
        <v>52417096.740000002</v>
      </c>
      <c r="N30" s="14">
        <v>52417096.740000002</v>
      </c>
      <c r="O30" s="14">
        <v>52417096.740000002</v>
      </c>
      <c r="P30" s="14">
        <v>52417096.740000002</v>
      </c>
      <c r="Q30" s="14">
        <v>52417096.740000002</v>
      </c>
      <c r="R30" s="14">
        <v>52417096.740000002</v>
      </c>
      <c r="T30" s="14">
        <v>52417096.740000002</v>
      </c>
      <c r="U30" s="14">
        <v>52417096.740000002</v>
      </c>
      <c r="V30" s="14">
        <v>52417096.740000002</v>
      </c>
      <c r="W30" s="14">
        <v>52417096.740000002</v>
      </c>
      <c r="X30" s="14">
        <v>52417096.740000002</v>
      </c>
      <c r="Y30" s="14">
        <v>52417096.740000002</v>
      </c>
      <c r="Z30" s="14">
        <v>52417096.740000002</v>
      </c>
      <c r="AA30" s="14">
        <v>52417096.740000002</v>
      </c>
      <c r="AB30" s="14">
        <v>52417096.740000002</v>
      </c>
      <c r="AC30" s="14">
        <v>52417096.740000002</v>
      </c>
      <c r="AD30" s="14">
        <v>52417096.740000002</v>
      </c>
      <c r="AE30" s="14">
        <v>52417096.740000002</v>
      </c>
      <c r="AF30" s="14"/>
      <c r="AG30" s="14">
        <v>52417096.740000002</v>
      </c>
      <c r="AH30" s="14">
        <v>52417096.740000002</v>
      </c>
      <c r="AI30" s="14">
        <v>52417096.740000002</v>
      </c>
      <c r="AJ30" s="14">
        <v>52417096.740000002</v>
      </c>
      <c r="AK30" s="14">
        <v>52417096.740000002</v>
      </c>
      <c r="AL30" s="14">
        <v>52430856.829999998</v>
      </c>
      <c r="AM30" s="14"/>
      <c r="AN30" s="14"/>
      <c r="AO30" s="14"/>
      <c r="AP30" s="14"/>
      <c r="AQ30" s="14"/>
      <c r="AR30" s="14"/>
      <c r="AS30" s="15"/>
      <c r="AT30" s="14">
        <v>118375.27680450001</v>
      </c>
      <c r="AU30" s="14">
        <v>118375.27680450001</v>
      </c>
      <c r="AV30" s="14">
        <v>118375.27680450001</v>
      </c>
      <c r="AW30" s="14">
        <v>118375.27680450001</v>
      </c>
      <c r="AX30" s="14">
        <v>118375.27680450001</v>
      </c>
      <c r="AY30" s="14">
        <v>118375.27680450001</v>
      </c>
      <c r="AZ30" s="14">
        <v>118375.27680450001</v>
      </c>
      <c r="BA30" s="14">
        <v>118375.27680450001</v>
      </c>
      <c r="BB30" s="14">
        <v>118375.27680450001</v>
      </c>
      <c r="BC30" s="14">
        <v>118375.27680450001</v>
      </c>
      <c r="BD30" s="14">
        <v>118375.27680450001</v>
      </c>
      <c r="BE30" s="14">
        <v>118375.27680450001</v>
      </c>
      <c r="BG30" s="15">
        <v>118375.27680450001</v>
      </c>
      <c r="BH30" s="15">
        <v>118375.27680450001</v>
      </c>
      <c r="BI30" s="15">
        <v>118375.27680450001</v>
      </c>
      <c r="BJ30" s="14">
        <v>118375.27680450001</v>
      </c>
      <c r="BK30" s="14">
        <v>118375.27680450001</v>
      </c>
      <c r="BL30" s="14">
        <v>118375.27680450001</v>
      </c>
      <c r="BM30" s="14">
        <v>118375.27680450001</v>
      </c>
      <c r="BN30" s="14">
        <v>118375.27680450001</v>
      </c>
      <c r="BO30" s="14">
        <v>118375.27680450001</v>
      </c>
      <c r="BP30" s="14">
        <v>118375.27680450001</v>
      </c>
      <c r="BQ30" s="14">
        <v>118375.27680450001</v>
      </c>
      <c r="BR30" s="14">
        <v>118375.27680450001</v>
      </c>
      <c r="BS30" s="15"/>
      <c r="BT30" s="15">
        <f t="shared" si="0"/>
        <v>118375.27680450001</v>
      </c>
      <c r="BU30" s="15">
        <f t="shared" si="1"/>
        <v>118375.27680450001</v>
      </c>
      <c r="BV30" s="15">
        <f t="shared" si="2"/>
        <v>118375.27680450001</v>
      </c>
      <c r="BW30" s="15">
        <f t="shared" si="3"/>
        <v>118375.27680450001</v>
      </c>
      <c r="BX30" s="15">
        <f t="shared" si="4"/>
        <v>118375.27680450001</v>
      </c>
      <c r="BY30" s="15">
        <f t="shared" si="5"/>
        <v>118406.35167441667</v>
      </c>
      <c r="BZ30" s="15">
        <f t="shared" si="6"/>
        <v>0</v>
      </c>
      <c r="CA30" s="15">
        <f t="shared" si="7"/>
        <v>0</v>
      </c>
      <c r="CB30" s="15">
        <f t="shared" si="8"/>
        <v>0</v>
      </c>
      <c r="CC30" s="15">
        <f t="shared" si="9"/>
        <v>0</v>
      </c>
      <c r="CD30" s="15">
        <f t="shared" si="10"/>
        <v>0</v>
      </c>
      <c r="CE30" s="15">
        <f t="shared" si="11"/>
        <v>0</v>
      </c>
      <c r="CG30" s="15">
        <f t="shared" si="12"/>
        <v>105271.0026195</v>
      </c>
      <c r="CH30" s="15">
        <f t="shared" si="13"/>
        <v>105271.0026195</v>
      </c>
      <c r="CI30" s="15">
        <f t="shared" si="14"/>
        <v>105271.0026195</v>
      </c>
      <c r="CJ30" s="15">
        <f t="shared" si="15"/>
        <v>105271.0026195</v>
      </c>
      <c r="CK30" s="15">
        <f t="shared" si="16"/>
        <v>105271.0026195</v>
      </c>
      <c r="CL30" s="15">
        <f t="shared" si="17"/>
        <v>105271.0026195</v>
      </c>
      <c r="CM30" s="15">
        <f t="shared" si="18"/>
        <v>105271.0026195</v>
      </c>
      <c r="CN30" s="15">
        <f t="shared" si="19"/>
        <v>105271.0026195</v>
      </c>
      <c r="CO30" s="15">
        <f t="shared" si="20"/>
        <v>105271.0026195</v>
      </c>
      <c r="CP30" s="15">
        <f t="shared" si="21"/>
        <v>105271.0026195</v>
      </c>
      <c r="CQ30" s="15">
        <f t="shared" si="22"/>
        <v>105271.0026195</v>
      </c>
      <c r="CR30" s="15">
        <f t="shared" si="23"/>
        <v>105271.0026195</v>
      </c>
      <c r="CS30" s="15">
        <f t="shared" si="24"/>
        <v>0</v>
      </c>
      <c r="CT30" s="15">
        <f t="shared" si="25"/>
        <v>105271.0026195</v>
      </c>
      <c r="CU30" s="15">
        <f t="shared" si="26"/>
        <v>105271.0026195</v>
      </c>
      <c r="CV30" s="15">
        <f t="shared" si="27"/>
        <v>105271.0026195</v>
      </c>
      <c r="CW30" s="15">
        <f t="shared" si="28"/>
        <v>105271.0026195</v>
      </c>
      <c r="CX30" s="15">
        <f t="shared" si="29"/>
        <v>105271.0026195</v>
      </c>
      <c r="CY30" s="15">
        <f t="shared" si="30"/>
        <v>105271.0026195</v>
      </c>
      <c r="CZ30" s="15">
        <f t="shared" si="31"/>
        <v>105271.0026195</v>
      </c>
      <c r="DA30" s="15">
        <f t="shared" si="32"/>
        <v>105271.0026195</v>
      </c>
      <c r="DB30" s="15">
        <f t="shared" si="33"/>
        <v>105271.0026195</v>
      </c>
      <c r="DC30" s="15">
        <f t="shared" si="34"/>
        <v>105271.0026195</v>
      </c>
      <c r="DD30" s="15">
        <f t="shared" si="35"/>
        <v>105271.0026195</v>
      </c>
      <c r="DE30" s="15">
        <f t="shared" si="36"/>
        <v>105271.0026195</v>
      </c>
      <c r="DF30" s="15">
        <f t="shared" si="37"/>
        <v>0</v>
      </c>
      <c r="DG30" s="15">
        <f t="shared" si="38"/>
        <v>105271.0026195</v>
      </c>
      <c r="DH30" s="15">
        <f t="shared" si="39"/>
        <v>105271.0026195</v>
      </c>
      <c r="DI30" s="15">
        <f t="shared" si="40"/>
        <v>105271.0026195</v>
      </c>
      <c r="DJ30" s="15">
        <f t="shared" si="41"/>
        <v>105271.0026195</v>
      </c>
      <c r="DK30" s="15">
        <f t="shared" si="42"/>
        <v>105271.0026195</v>
      </c>
      <c r="DL30" s="15">
        <f t="shared" si="43"/>
        <v>105298.63746691665</v>
      </c>
      <c r="DM30" s="15">
        <f t="shared" si="44"/>
        <v>0</v>
      </c>
      <c r="DN30" s="15">
        <f t="shared" si="45"/>
        <v>0</v>
      </c>
      <c r="DO30" s="15">
        <f t="shared" si="46"/>
        <v>0</v>
      </c>
      <c r="DP30" s="15">
        <f t="shared" si="47"/>
        <v>0</v>
      </c>
      <c r="DQ30" s="15">
        <f t="shared" si="48"/>
        <v>0</v>
      </c>
      <c r="DR30" s="15">
        <f t="shared" si="49"/>
        <v>0</v>
      </c>
      <c r="DT30" s="15">
        <f t="shared" si="50"/>
        <v>13104.274185000017</v>
      </c>
      <c r="DU30" s="15">
        <f t="shared" si="51"/>
        <v>13104.274185000017</v>
      </c>
      <c r="DV30" s="15">
        <f t="shared" si="52"/>
        <v>13104.274185000017</v>
      </c>
      <c r="DW30" s="15">
        <f t="shared" si="53"/>
        <v>13104.274185000017</v>
      </c>
      <c r="DX30" s="15">
        <f t="shared" si="54"/>
        <v>13104.274185000017</v>
      </c>
      <c r="DY30" s="15">
        <f t="shared" si="55"/>
        <v>13104.274185000017</v>
      </c>
      <c r="DZ30" s="15">
        <f t="shared" si="56"/>
        <v>13104.274185000017</v>
      </c>
      <c r="EA30" s="15">
        <f t="shared" si="57"/>
        <v>13104.274185000017</v>
      </c>
      <c r="EB30" s="15">
        <f t="shared" si="58"/>
        <v>13104.274185000017</v>
      </c>
      <c r="EC30" s="15">
        <f t="shared" si="59"/>
        <v>13104.274185000017</v>
      </c>
      <c r="ED30" s="15">
        <f t="shared" si="60"/>
        <v>13104.274185000017</v>
      </c>
      <c r="EE30" s="15">
        <f t="shared" si="61"/>
        <v>13104.274185000017</v>
      </c>
      <c r="EF30" s="15">
        <f t="shared" si="62"/>
        <v>0</v>
      </c>
      <c r="EG30" s="15">
        <f t="shared" si="63"/>
        <v>13104.274185000017</v>
      </c>
      <c r="EH30" s="15">
        <f t="shared" si="64"/>
        <v>13104.274185000017</v>
      </c>
      <c r="EI30" s="15">
        <f t="shared" si="65"/>
        <v>13104.274185000017</v>
      </c>
      <c r="EJ30" s="15">
        <f t="shared" si="66"/>
        <v>13104.274185000017</v>
      </c>
      <c r="EK30" s="15">
        <f t="shared" si="67"/>
        <v>13104.274185000017</v>
      </c>
      <c r="EL30" s="15">
        <f t="shared" si="68"/>
        <v>13104.274185000017</v>
      </c>
      <c r="EM30" s="15">
        <f t="shared" si="69"/>
        <v>13104.274185000017</v>
      </c>
      <c r="EN30" s="15">
        <f t="shared" si="70"/>
        <v>13104.274185000017</v>
      </c>
      <c r="EO30" s="15">
        <f t="shared" si="71"/>
        <v>13104.274185000017</v>
      </c>
      <c r="EP30" s="15">
        <f t="shared" si="72"/>
        <v>13104.274185000017</v>
      </c>
      <c r="EQ30" s="15">
        <f t="shared" si="73"/>
        <v>13104.274185000017</v>
      </c>
      <c r="ER30" s="15">
        <f t="shared" si="74"/>
        <v>13104.274185000017</v>
      </c>
      <c r="ES30" s="15">
        <f t="shared" si="75"/>
        <v>0</v>
      </c>
      <c r="ET30" s="15">
        <f t="shared" si="76"/>
        <v>13104.274185000017</v>
      </c>
      <c r="EU30" s="15">
        <f t="shared" si="77"/>
        <v>13104.274185000017</v>
      </c>
      <c r="EV30" s="15">
        <f t="shared" si="78"/>
        <v>13104.274185000017</v>
      </c>
      <c r="EW30" s="15">
        <f t="shared" si="79"/>
        <v>13104.274185000017</v>
      </c>
      <c r="EX30" s="15">
        <f t="shared" si="80"/>
        <v>13104.274185000017</v>
      </c>
      <c r="EY30" s="15">
        <f t="shared" si="81"/>
        <v>13107.714207500016</v>
      </c>
      <c r="EZ30" s="15">
        <f t="shared" si="82"/>
        <v>0</v>
      </c>
      <c r="FA30" s="15">
        <f t="shared" si="83"/>
        <v>0</v>
      </c>
      <c r="FB30" s="15">
        <f t="shared" si="84"/>
        <v>0</v>
      </c>
      <c r="FC30" s="15">
        <f t="shared" si="85"/>
        <v>0</v>
      </c>
      <c r="FD30" s="15">
        <f t="shared" si="86"/>
        <v>0</v>
      </c>
      <c r="FE30" s="15">
        <f t="shared" si="87"/>
        <v>0</v>
      </c>
    </row>
    <row r="31" spans="1:161" x14ac:dyDescent="0.25">
      <c r="A31" s="3" t="s">
        <v>56</v>
      </c>
      <c r="B31" s="13">
        <v>2.7099999999999999E-2</v>
      </c>
      <c r="C31" s="13">
        <v>2.7099999999999999E-2</v>
      </c>
      <c r="D31" s="13">
        <v>2.7099999999999999E-2</v>
      </c>
      <c r="E31" s="13">
        <v>2.41E-2</v>
      </c>
      <c r="G31" s="225">
        <v>0</v>
      </c>
      <c r="H31" s="225">
        <v>0</v>
      </c>
      <c r="I31" s="225">
        <v>0</v>
      </c>
      <c r="J31" s="14">
        <v>0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T31" s="14">
        <v>0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  <c r="Z31" s="14">
        <v>0</v>
      </c>
      <c r="AA31" s="14">
        <v>0</v>
      </c>
      <c r="AB31" s="14">
        <v>0</v>
      </c>
      <c r="AC31" s="14">
        <v>0</v>
      </c>
      <c r="AD31" s="14">
        <v>0</v>
      </c>
      <c r="AE31" s="14">
        <v>0</v>
      </c>
      <c r="AF31" s="14"/>
      <c r="AG31" s="14">
        <v>0</v>
      </c>
      <c r="AH31" s="14">
        <v>0</v>
      </c>
      <c r="AI31" s="14">
        <v>0</v>
      </c>
      <c r="AJ31" s="14">
        <v>0</v>
      </c>
      <c r="AK31" s="14">
        <v>0</v>
      </c>
      <c r="AL31" s="14">
        <v>0</v>
      </c>
      <c r="AM31" s="14"/>
      <c r="AN31" s="14"/>
      <c r="AO31" s="14"/>
      <c r="AP31" s="14"/>
      <c r="AQ31" s="14"/>
      <c r="AR31" s="14"/>
      <c r="AS31" s="15"/>
      <c r="AT31" s="14">
        <v>0</v>
      </c>
      <c r="AU31" s="14">
        <v>0</v>
      </c>
      <c r="AV31" s="14">
        <v>0</v>
      </c>
      <c r="AW31" s="14">
        <v>0</v>
      </c>
      <c r="AX31" s="14">
        <v>0</v>
      </c>
      <c r="AY31" s="14">
        <v>0</v>
      </c>
      <c r="AZ31" s="14">
        <v>0</v>
      </c>
      <c r="BA31" s="14">
        <v>0</v>
      </c>
      <c r="BB31" s="14">
        <v>0</v>
      </c>
      <c r="BC31" s="14">
        <v>0</v>
      </c>
      <c r="BD31" s="14">
        <v>0</v>
      </c>
      <c r="BE31" s="14">
        <v>0</v>
      </c>
      <c r="BG31" s="15">
        <v>0</v>
      </c>
      <c r="BH31" s="15">
        <v>0</v>
      </c>
      <c r="BI31" s="15">
        <v>0</v>
      </c>
      <c r="BJ31" s="14">
        <v>0</v>
      </c>
      <c r="BK31" s="14">
        <v>0</v>
      </c>
      <c r="BL31" s="14">
        <v>0</v>
      </c>
      <c r="BM31" s="14">
        <v>0</v>
      </c>
      <c r="BN31" s="14">
        <v>0</v>
      </c>
      <c r="BO31" s="14">
        <v>0</v>
      </c>
      <c r="BP31" s="14">
        <v>0</v>
      </c>
      <c r="BQ31" s="14">
        <v>0</v>
      </c>
      <c r="BR31" s="14">
        <v>0</v>
      </c>
      <c r="BS31" s="15"/>
      <c r="BT31" s="15">
        <f t="shared" si="0"/>
        <v>0</v>
      </c>
      <c r="BU31" s="15">
        <f t="shared" si="1"/>
        <v>0</v>
      </c>
      <c r="BV31" s="15">
        <f t="shared" si="2"/>
        <v>0</v>
      </c>
      <c r="BW31" s="15">
        <f t="shared" si="3"/>
        <v>0</v>
      </c>
      <c r="BX31" s="15">
        <f t="shared" si="4"/>
        <v>0</v>
      </c>
      <c r="BY31" s="15">
        <f t="shared" si="5"/>
        <v>0</v>
      </c>
      <c r="BZ31" s="15">
        <f t="shared" si="6"/>
        <v>0</v>
      </c>
      <c r="CA31" s="15">
        <f t="shared" si="7"/>
        <v>0</v>
      </c>
      <c r="CB31" s="15">
        <f t="shared" si="8"/>
        <v>0</v>
      </c>
      <c r="CC31" s="15">
        <f t="shared" si="9"/>
        <v>0</v>
      </c>
      <c r="CD31" s="15">
        <f t="shared" si="10"/>
        <v>0</v>
      </c>
      <c r="CE31" s="15">
        <f t="shared" si="11"/>
        <v>0</v>
      </c>
      <c r="CG31" s="15">
        <f t="shared" si="12"/>
        <v>0</v>
      </c>
      <c r="CH31" s="15">
        <f t="shared" si="13"/>
        <v>0</v>
      </c>
      <c r="CI31" s="15">
        <f t="shared" si="14"/>
        <v>0</v>
      </c>
      <c r="CJ31" s="15">
        <f t="shared" si="15"/>
        <v>0</v>
      </c>
      <c r="CK31" s="15">
        <f t="shared" si="16"/>
        <v>0</v>
      </c>
      <c r="CL31" s="15">
        <f t="shared" si="17"/>
        <v>0</v>
      </c>
      <c r="CM31" s="15">
        <f t="shared" si="18"/>
        <v>0</v>
      </c>
      <c r="CN31" s="15">
        <f t="shared" si="19"/>
        <v>0</v>
      </c>
      <c r="CO31" s="15">
        <f t="shared" si="20"/>
        <v>0</v>
      </c>
      <c r="CP31" s="15">
        <f t="shared" si="21"/>
        <v>0</v>
      </c>
      <c r="CQ31" s="15">
        <f t="shared" si="22"/>
        <v>0</v>
      </c>
      <c r="CR31" s="15">
        <f t="shared" si="23"/>
        <v>0</v>
      </c>
      <c r="CS31" s="15">
        <f t="shared" si="24"/>
        <v>0</v>
      </c>
      <c r="CT31" s="15">
        <f t="shared" si="25"/>
        <v>0</v>
      </c>
      <c r="CU31" s="15">
        <f t="shared" si="26"/>
        <v>0</v>
      </c>
      <c r="CV31" s="15">
        <f t="shared" si="27"/>
        <v>0</v>
      </c>
      <c r="CW31" s="15">
        <f t="shared" si="28"/>
        <v>0</v>
      </c>
      <c r="CX31" s="15">
        <f t="shared" si="29"/>
        <v>0</v>
      </c>
      <c r="CY31" s="15">
        <f t="shared" si="30"/>
        <v>0</v>
      </c>
      <c r="CZ31" s="15">
        <f t="shared" si="31"/>
        <v>0</v>
      </c>
      <c r="DA31" s="15">
        <f t="shared" si="32"/>
        <v>0</v>
      </c>
      <c r="DB31" s="15">
        <f t="shared" si="33"/>
        <v>0</v>
      </c>
      <c r="DC31" s="15">
        <f t="shared" si="34"/>
        <v>0</v>
      </c>
      <c r="DD31" s="15">
        <f t="shared" si="35"/>
        <v>0</v>
      </c>
      <c r="DE31" s="15">
        <f t="shared" si="36"/>
        <v>0</v>
      </c>
      <c r="DF31" s="15">
        <f t="shared" si="37"/>
        <v>0</v>
      </c>
      <c r="DG31" s="15">
        <f t="shared" si="38"/>
        <v>0</v>
      </c>
      <c r="DH31" s="15">
        <f t="shared" si="39"/>
        <v>0</v>
      </c>
      <c r="DI31" s="15">
        <f t="shared" si="40"/>
        <v>0</v>
      </c>
      <c r="DJ31" s="15">
        <f t="shared" si="41"/>
        <v>0</v>
      </c>
      <c r="DK31" s="15">
        <f t="shared" si="42"/>
        <v>0</v>
      </c>
      <c r="DL31" s="15">
        <f t="shared" si="43"/>
        <v>0</v>
      </c>
      <c r="DM31" s="15">
        <f t="shared" si="44"/>
        <v>0</v>
      </c>
      <c r="DN31" s="15">
        <f t="shared" si="45"/>
        <v>0</v>
      </c>
      <c r="DO31" s="15">
        <f t="shared" si="46"/>
        <v>0</v>
      </c>
      <c r="DP31" s="15">
        <f t="shared" si="47"/>
        <v>0</v>
      </c>
      <c r="DQ31" s="15">
        <f t="shared" si="48"/>
        <v>0</v>
      </c>
      <c r="DR31" s="15">
        <f t="shared" si="49"/>
        <v>0</v>
      </c>
      <c r="DT31" s="15">
        <f t="shared" si="50"/>
        <v>0</v>
      </c>
      <c r="DU31" s="15">
        <f t="shared" si="51"/>
        <v>0</v>
      </c>
      <c r="DV31" s="15">
        <f t="shared" si="52"/>
        <v>0</v>
      </c>
      <c r="DW31" s="15">
        <f t="shared" si="53"/>
        <v>0</v>
      </c>
      <c r="DX31" s="15">
        <f t="shared" si="54"/>
        <v>0</v>
      </c>
      <c r="DY31" s="15">
        <f t="shared" si="55"/>
        <v>0</v>
      </c>
      <c r="DZ31" s="15">
        <f t="shared" si="56"/>
        <v>0</v>
      </c>
      <c r="EA31" s="15">
        <f t="shared" si="57"/>
        <v>0</v>
      </c>
      <c r="EB31" s="15">
        <f t="shared" si="58"/>
        <v>0</v>
      </c>
      <c r="EC31" s="15">
        <f t="shared" si="59"/>
        <v>0</v>
      </c>
      <c r="ED31" s="15">
        <f t="shared" si="60"/>
        <v>0</v>
      </c>
      <c r="EE31" s="15">
        <f t="shared" si="61"/>
        <v>0</v>
      </c>
      <c r="EF31" s="15">
        <f t="shared" si="62"/>
        <v>0</v>
      </c>
      <c r="EG31" s="15">
        <f t="shared" si="63"/>
        <v>0</v>
      </c>
      <c r="EH31" s="15">
        <f t="shared" si="64"/>
        <v>0</v>
      </c>
      <c r="EI31" s="15">
        <f t="shared" si="65"/>
        <v>0</v>
      </c>
      <c r="EJ31" s="15">
        <f t="shared" si="66"/>
        <v>0</v>
      </c>
      <c r="EK31" s="15">
        <f t="shared" si="67"/>
        <v>0</v>
      </c>
      <c r="EL31" s="15">
        <f t="shared" si="68"/>
        <v>0</v>
      </c>
      <c r="EM31" s="15">
        <f t="shared" si="69"/>
        <v>0</v>
      </c>
      <c r="EN31" s="15">
        <f t="shared" si="70"/>
        <v>0</v>
      </c>
      <c r="EO31" s="15">
        <f t="shared" si="71"/>
        <v>0</v>
      </c>
      <c r="EP31" s="15">
        <f t="shared" si="72"/>
        <v>0</v>
      </c>
      <c r="EQ31" s="15">
        <f t="shared" si="73"/>
        <v>0</v>
      </c>
      <c r="ER31" s="15">
        <f t="shared" si="74"/>
        <v>0</v>
      </c>
      <c r="ES31" s="15">
        <f t="shared" si="75"/>
        <v>0</v>
      </c>
      <c r="ET31" s="15">
        <f t="shared" si="76"/>
        <v>0</v>
      </c>
      <c r="EU31" s="15">
        <f t="shared" si="77"/>
        <v>0</v>
      </c>
      <c r="EV31" s="15">
        <f t="shared" si="78"/>
        <v>0</v>
      </c>
      <c r="EW31" s="15">
        <f t="shared" si="79"/>
        <v>0</v>
      </c>
      <c r="EX31" s="15">
        <f t="shared" si="80"/>
        <v>0</v>
      </c>
      <c r="EY31" s="15">
        <f t="shared" si="81"/>
        <v>0</v>
      </c>
      <c r="EZ31" s="15">
        <f t="shared" si="82"/>
        <v>0</v>
      </c>
      <c r="FA31" s="15">
        <f t="shared" si="83"/>
        <v>0</v>
      </c>
      <c r="FB31" s="15">
        <f t="shared" si="84"/>
        <v>0</v>
      </c>
      <c r="FC31" s="15">
        <f t="shared" si="85"/>
        <v>0</v>
      </c>
      <c r="FD31" s="15">
        <f t="shared" si="86"/>
        <v>0</v>
      </c>
      <c r="FE31" s="15">
        <f t="shared" si="87"/>
        <v>0</v>
      </c>
    </row>
    <row r="32" spans="1:161" x14ac:dyDescent="0.25">
      <c r="A32" s="3" t="s">
        <v>57</v>
      </c>
      <c r="B32" s="13">
        <v>4.0899999999999999E-2</v>
      </c>
      <c r="C32" s="13">
        <v>4.0899999999999999E-2</v>
      </c>
      <c r="D32" s="13">
        <v>4.0899999999999999E-2</v>
      </c>
      <c r="E32" s="13">
        <v>3.7999999999999999E-2</v>
      </c>
      <c r="G32" s="225">
        <v>54686619.479999997</v>
      </c>
      <c r="H32" s="225">
        <v>58314632.619999997</v>
      </c>
      <c r="I32" s="225">
        <v>58314632.619999997</v>
      </c>
      <c r="J32" s="14">
        <v>58332040.579999998</v>
      </c>
      <c r="K32" s="14">
        <v>58135734.520000003</v>
      </c>
      <c r="L32" s="14">
        <v>57933475.469999999</v>
      </c>
      <c r="M32" s="14">
        <v>57944930.43</v>
      </c>
      <c r="N32" s="14">
        <v>57944930.43</v>
      </c>
      <c r="O32" s="14">
        <v>57944930.43</v>
      </c>
      <c r="P32" s="14">
        <v>57944930.43</v>
      </c>
      <c r="Q32" s="14">
        <v>57941988.909999996</v>
      </c>
      <c r="R32" s="14">
        <v>57970609.229999997</v>
      </c>
      <c r="T32" s="14">
        <v>58163204.5</v>
      </c>
      <c r="U32" s="14">
        <v>58798458.880000003</v>
      </c>
      <c r="V32" s="14">
        <v>59273878.090000004</v>
      </c>
      <c r="W32" s="14">
        <v>59275076.359999999</v>
      </c>
      <c r="X32" s="14">
        <v>59275076.359999999</v>
      </c>
      <c r="Y32" s="14">
        <v>59275076.359999999</v>
      </c>
      <c r="Z32" s="14">
        <v>59275076.359999999</v>
      </c>
      <c r="AA32" s="14">
        <v>59266089.299999997</v>
      </c>
      <c r="AB32" s="14">
        <v>59247870.759999998</v>
      </c>
      <c r="AC32" s="14">
        <v>59285306.329999998</v>
      </c>
      <c r="AD32" s="14">
        <v>59331973.390000001</v>
      </c>
      <c r="AE32" s="14">
        <v>59355868.289999999</v>
      </c>
      <c r="AF32" s="14"/>
      <c r="AG32" s="14">
        <v>59379763.18</v>
      </c>
      <c r="AH32" s="14">
        <v>59414190.159999996</v>
      </c>
      <c r="AI32" s="14">
        <v>59470617.140000001</v>
      </c>
      <c r="AJ32" s="14">
        <v>59487623.219999999</v>
      </c>
      <c r="AK32" s="14">
        <v>61067541.350000001</v>
      </c>
      <c r="AL32" s="14">
        <v>62640656.509999998</v>
      </c>
      <c r="AM32" s="14"/>
      <c r="AN32" s="14"/>
      <c r="AO32" s="14"/>
      <c r="AP32" s="14"/>
      <c r="AQ32" s="14"/>
      <c r="AR32" s="14"/>
      <c r="AS32" s="15"/>
      <c r="AT32" s="14">
        <v>186390.228061</v>
      </c>
      <c r="AU32" s="14">
        <v>198755.7061798333</v>
      </c>
      <c r="AV32" s="14">
        <v>198755.7061798333</v>
      </c>
      <c r="AW32" s="14">
        <v>198815.03831016665</v>
      </c>
      <c r="AX32" s="14">
        <v>198145.96182233337</v>
      </c>
      <c r="AY32" s="14">
        <v>197456.59556024999</v>
      </c>
      <c r="AZ32" s="14">
        <v>197495.63788225001</v>
      </c>
      <c r="BA32" s="14">
        <v>197495.63788225001</v>
      </c>
      <c r="BB32" s="14">
        <v>197495.63788225001</v>
      </c>
      <c r="BC32" s="14">
        <v>197495.63788225001</v>
      </c>
      <c r="BD32" s="14">
        <v>197485.61220158331</v>
      </c>
      <c r="BE32" s="14">
        <v>197583.15979224999</v>
      </c>
      <c r="BG32" s="15">
        <v>198239.58867083336</v>
      </c>
      <c r="BH32" s="15">
        <v>200404.74734933334</v>
      </c>
      <c r="BI32" s="15">
        <v>202025.13449008332</v>
      </c>
      <c r="BJ32" s="14">
        <v>202029.21859366665</v>
      </c>
      <c r="BK32" s="14">
        <v>202029.21859366665</v>
      </c>
      <c r="BL32" s="14">
        <v>202029.21859366665</v>
      </c>
      <c r="BM32" s="14">
        <v>202029.21859366665</v>
      </c>
      <c r="BN32" s="14">
        <v>201998.58769749998</v>
      </c>
      <c r="BO32" s="14">
        <v>201936.49284033335</v>
      </c>
      <c r="BP32" s="14">
        <v>202064.08574141667</v>
      </c>
      <c r="BQ32" s="14">
        <v>202223.14263758331</v>
      </c>
      <c r="BR32" s="14">
        <v>202304.58442175001</v>
      </c>
      <c r="BS32" s="15"/>
      <c r="BT32" s="15">
        <f t="shared" si="0"/>
        <v>202386.02617183331</v>
      </c>
      <c r="BU32" s="15">
        <f t="shared" si="1"/>
        <v>202503.36479533333</v>
      </c>
      <c r="BV32" s="15">
        <f t="shared" si="2"/>
        <v>202695.68675216669</v>
      </c>
      <c r="BW32" s="15">
        <f t="shared" si="3"/>
        <v>202753.64914150001</v>
      </c>
      <c r="BX32" s="15">
        <f t="shared" si="4"/>
        <v>208138.53676791667</v>
      </c>
      <c r="BY32" s="15">
        <f t="shared" si="5"/>
        <v>213500.23760491665</v>
      </c>
      <c r="BZ32" s="15">
        <f t="shared" si="6"/>
        <v>0</v>
      </c>
      <c r="CA32" s="15">
        <f t="shared" si="7"/>
        <v>0</v>
      </c>
      <c r="CB32" s="15">
        <f t="shared" si="8"/>
        <v>0</v>
      </c>
      <c r="CC32" s="15">
        <f t="shared" si="9"/>
        <v>0</v>
      </c>
      <c r="CD32" s="15">
        <f t="shared" si="10"/>
        <v>0</v>
      </c>
      <c r="CE32" s="15">
        <f t="shared" si="11"/>
        <v>0</v>
      </c>
      <c r="CG32" s="15">
        <f t="shared" si="12"/>
        <v>173174.29501999999</v>
      </c>
      <c r="CH32" s="15">
        <f t="shared" si="13"/>
        <v>184663.00329666666</v>
      </c>
      <c r="CI32" s="15">
        <f t="shared" si="14"/>
        <v>184663.00329666666</v>
      </c>
      <c r="CJ32" s="15">
        <f t="shared" si="15"/>
        <v>184718.12850333331</v>
      </c>
      <c r="CK32" s="15">
        <f t="shared" si="16"/>
        <v>184096.49264666668</v>
      </c>
      <c r="CL32" s="15">
        <f t="shared" si="17"/>
        <v>183456.00565499999</v>
      </c>
      <c r="CM32" s="15">
        <f t="shared" si="18"/>
        <v>183492.279695</v>
      </c>
      <c r="CN32" s="15">
        <f t="shared" si="19"/>
        <v>183492.279695</v>
      </c>
      <c r="CO32" s="15">
        <f t="shared" si="20"/>
        <v>183492.279695</v>
      </c>
      <c r="CP32" s="15">
        <f t="shared" si="21"/>
        <v>183492.279695</v>
      </c>
      <c r="CQ32" s="15">
        <f t="shared" si="22"/>
        <v>183482.96488166667</v>
      </c>
      <c r="CR32" s="15">
        <f t="shared" si="23"/>
        <v>183573.59589500001</v>
      </c>
      <c r="CS32" s="15">
        <f t="shared" si="24"/>
        <v>0</v>
      </c>
      <c r="CT32" s="15">
        <f t="shared" si="25"/>
        <v>184183.48091666665</v>
      </c>
      <c r="CU32" s="15">
        <f t="shared" si="26"/>
        <v>186195.11978666668</v>
      </c>
      <c r="CV32" s="15">
        <f t="shared" si="27"/>
        <v>187700.61395166666</v>
      </c>
      <c r="CW32" s="15">
        <f t="shared" si="28"/>
        <v>187704.40847333334</v>
      </c>
      <c r="CX32" s="15">
        <f t="shared" si="29"/>
        <v>187704.40847333334</v>
      </c>
      <c r="CY32" s="15">
        <f t="shared" si="30"/>
        <v>187704.40847333334</v>
      </c>
      <c r="CZ32" s="15">
        <f t="shared" si="31"/>
        <v>187704.40847333334</v>
      </c>
      <c r="DA32" s="15">
        <f t="shared" si="32"/>
        <v>187675.94944999999</v>
      </c>
      <c r="DB32" s="15">
        <f t="shared" si="33"/>
        <v>187618.25740666664</v>
      </c>
      <c r="DC32" s="15">
        <f t="shared" si="34"/>
        <v>187736.80337833334</v>
      </c>
      <c r="DD32" s="15">
        <f t="shared" si="35"/>
        <v>187884.58240166667</v>
      </c>
      <c r="DE32" s="15">
        <f t="shared" si="36"/>
        <v>187960.24958499998</v>
      </c>
      <c r="DF32" s="15">
        <f t="shared" si="37"/>
        <v>0</v>
      </c>
      <c r="DG32" s="15">
        <f t="shared" si="38"/>
        <v>188035.91673666667</v>
      </c>
      <c r="DH32" s="15">
        <f t="shared" si="39"/>
        <v>188144.93550666666</v>
      </c>
      <c r="DI32" s="15">
        <f t="shared" si="40"/>
        <v>188323.62094333334</v>
      </c>
      <c r="DJ32" s="15">
        <f t="shared" si="41"/>
        <v>188377.47352999999</v>
      </c>
      <c r="DK32" s="15">
        <f t="shared" si="42"/>
        <v>193380.54760833332</v>
      </c>
      <c r="DL32" s="15">
        <f t="shared" si="43"/>
        <v>198362.07894833331</v>
      </c>
      <c r="DM32" s="15">
        <f t="shared" si="44"/>
        <v>0</v>
      </c>
      <c r="DN32" s="15">
        <f t="shared" si="45"/>
        <v>0</v>
      </c>
      <c r="DO32" s="15">
        <f t="shared" si="46"/>
        <v>0</v>
      </c>
      <c r="DP32" s="15">
        <f t="shared" si="47"/>
        <v>0</v>
      </c>
      <c r="DQ32" s="15">
        <f t="shared" si="48"/>
        <v>0</v>
      </c>
      <c r="DR32" s="15">
        <f t="shared" si="49"/>
        <v>0</v>
      </c>
      <c r="DT32" s="15">
        <f t="shared" si="50"/>
        <v>13215.933041000011</v>
      </c>
      <c r="DU32" s="15">
        <f t="shared" si="51"/>
        <v>14092.702883166639</v>
      </c>
      <c r="DV32" s="15">
        <f t="shared" si="52"/>
        <v>14092.702883166639</v>
      </c>
      <c r="DW32" s="15">
        <f t="shared" si="53"/>
        <v>14096.909806833341</v>
      </c>
      <c r="DX32" s="15">
        <f t="shared" si="54"/>
        <v>14049.469175666687</v>
      </c>
      <c r="DY32" s="15">
        <f t="shared" si="55"/>
        <v>14000.589905250003</v>
      </c>
      <c r="DZ32" s="15">
        <f t="shared" si="56"/>
        <v>14003.358187250007</v>
      </c>
      <c r="EA32" s="15">
        <f t="shared" si="57"/>
        <v>14003.358187250007</v>
      </c>
      <c r="EB32" s="15">
        <f t="shared" si="58"/>
        <v>14003.358187250007</v>
      </c>
      <c r="EC32" s="15">
        <f t="shared" si="59"/>
        <v>14003.358187250007</v>
      </c>
      <c r="ED32" s="15">
        <f t="shared" si="60"/>
        <v>14002.647319916636</v>
      </c>
      <c r="EE32" s="15">
        <f t="shared" si="61"/>
        <v>14009.563897249987</v>
      </c>
      <c r="EF32" s="15">
        <f t="shared" si="62"/>
        <v>0</v>
      </c>
      <c r="EG32" s="15">
        <f t="shared" si="63"/>
        <v>14056.107754166704</v>
      </c>
      <c r="EH32" s="15">
        <f t="shared" si="64"/>
        <v>14209.627562666661</v>
      </c>
      <c r="EI32" s="15">
        <f t="shared" si="65"/>
        <v>14324.520538416662</v>
      </c>
      <c r="EJ32" s="15">
        <f t="shared" si="66"/>
        <v>14324.810120333306</v>
      </c>
      <c r="EK32" s="15">
        <f t="shared" si="67"/>
        <v>14324.810120333306</v>
      </c>
      <c r="EL32" s="15">
        <f t="shared" si="68"/>
        <v>14324.810120333306</v>
      </c>
      <c r="EM32" s="15">
        <f t="shared" si="69"/>
        <v>14324.810120333306</v>
      </c>
      <c r="EN32" s="15">
        <f t="shared" si="70"/>
        <v>14322.638247499999</v>
      </c>
      <c r="EO32" s="15">
        <f t="shared" si="71"/>
        <v>14318.235433666705</v>
      </c>
      <c r="EP32" s="15">
        <f t="shared" si="72"/>
        <v>14327.28236308333</v>
      </c>
      <c r="EQ32" s="15">
        <f t="shared" si="73"/>
        <v>14338.560235916637</v>
      </c>
      <c r="ER32" s="15">
        <f t="shared" si="74"/>
        <v>14344.334836750029</v>
      </c>
      <c r="ES32" s="15">
        <f t="shared" si="75"/>
        <v>0</v>
      </c>
      <c r="ET32" s="15">
        <f t="shared" si="76"/>
        <v>14350.10943516664</v>
      </c>
      <c r="EU32" s="15">
        <f t="shared" si="77"/>
        <v>14358.429288666666</v>
      </c>
      <c r="EV32" s="15">
        <f t="shared" si="78"/>
        <v>14372.065808833344</v>
      </c>
      <c r="EW32" s="15">
        <f t="shared" si="79"/>
        <v>14376.175611500017</v>
      </c>
      <c r="EX32" s="15">
        <f t="shared" si="80"/>
        <v>14757.989159583347</v>
      </c>
      <c r="EY32" s="15">
        <f t="shared" si="81"/>
        <v>15138.158656583342</v>
      </c>
      <c r="EZ32" s="15">
        <f t="shared" si="82"/>
        <v>0</v>
      </c>
      <c r="FA32" s="15">
        <f t="shared" si="83"/>
        <v>0</v>
      </c>
      <c r="FB32" s="15">
        <f t="shared" si="84"/>
        <v>0</v>
      </c>
      <c r="FC32" s="15">
        <f t="shared" si="85"/>
        <v>0</v>
      </c>
      <c r="FD32" s="15">
        <f t="shared" si="86"/>
        <v>0</v>
      </c>
      <c r="FE32" s="15">
        <f t="shared" si="87"/>
        <v>0</v>
      </c>
    </row>
    <row r="33" spans="1:161" x14ac:dyDescent="0.25">
      <c r="A33" s="3" t="s">
        <v>58</v>
      </c>
      <c r="B33" s="13">
        <v>4.0899999999999999E-2</v>
      </c>
      <c r="C33" s="13">
        <v>4.0899999999999999E-2</v>
      </c>
      <c r="D33" s="13">
        <v>4.0899999999999999E-2</v>
      </c>
      <c r="E33" s="13">
        <v>3.7999999999999999E-2</v>
      </c>
      <c r="G33" s="225">
        <v>0</v>
      </c>
      <c r="H33" s="225">
        <v>0</v>
      </c>
      <c r="I33" s="225">
        <v>0</v>
      </c>
      <c r="J33" s="14">
        <v>0</v>
      </c>
      <c r="K33" s="14">
        <v>0</v>
      </c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  <c r="AF33" s="14"/>
      <c r="AG33" s="14">
        <v>0</v>
      </c>
      <c r="AH33" s="14">
        <v>0</v>
      </c>
      <c r="AI33" s="14">
        <v>0</v>
      </c>
      <c r="AJ33" s="14">
        <v>0</v>
      </c>
      <c r="AK33" s="14">
        <v>0</v>
      </c>
      <c r="AL33" s="14">
        <v>0</v>
      </c>
      <c r="AM33" s="14"/>
      <c r="AN33" s="14"/>
      <c r="AO33" s="14"/>
      <c r="AP33" s="14"/>
      <c r="AQ33" s="14"/>
      <c r="AR33" s="14"/>
      <c r="AS33" s="15"/>
      <c r="AT33" s="14">
        <v>0</v>
      </c>
      <c r="AU33" s="14">
        <v>0</v>
      </c>
      <c r="AV33" s="14">
        <v>0</v>
      </c>
      <c r="AW33" s="14">
        <v>0</v>
      </c>
      <c r="AX33" s="14">
        <v>0</v>
      </c>
      <c r="AY33" s="14">
        <v>0</v>
      </c>
      <c r="AZ33" s="14">
        <v>0</v>
      </c>
      <c r="BA33" s="14">
        <v>0</v>
      </c>
      <c r="BB33" s="14">
        <v>0</v>
      </c>
      <c r="BC33" s="14">
        <v>0</v>
      </c>
      <c r="BD33" s="14">
        <v>0</v>
      </c>
      <c r="BE33" s="14">
        <v>0</v>
      </c>
      <c r="BG33" s="15">
        <v>0</v>
      </c>
      <c r="BH33" s="15">
        <v>0</v>
      </c>
      <c r="BI33" s="15">
        <v>0</v>
      </c>
      <c r="BJ33" s="14">
        <v>0</v>
      </c>
      <c r="BK33" s="14">
        <v>0</v>
      </c>
      <c r="BL33" s="14">
        <v>0</v>
      </c>
      <c r="BM33" s="14">
        <v>0</v>
      </c>
      <c r="BN33" s="14">
        <v>0</v>
      </c>
      <c r="BO33" s="14">
        <v>0</v>
      </c>
      <c r="BP33" s="14">
        <v>0</v>
      </c>
      <c r="BQ33" s="14">
        <v>0</v>
      </c>
      <c r="BR33" s="14">
        <v>0</v>
      </c>
      <c r="BS33" s="15"/>
      <c r="BT33" s="15">
        <f t="shared" si="0"/>
        <v>0</v>
      </c>
      <c r="BU33" s="15">
        <f t="shared" si="1"/>
        <v>0</v>
      </c>
      <c r="BV33" s="15">
        <f t="shared" si="2"/>
        <v>0</v>
      </c>
      <c r="BW33" s="15">
        <f t="shared" si="3"/>
        <v>0</v>
      </c>
      <c r="BX33" s="15">
        <f t="shared" si="4"/>
        <v>0</v>
      </c>
      <c r="BY33" s="15">
        <f t="shared" si="5"/>
        <v>0</v>
      </c>
      <c r="BZ33" s="15">
        <f t="shared" si="6"/>
        <v>0</v>
      </c>
      <c r="CA33" s="15">
        <f t="shared" si="7"/>
        <v>0</v>
      </c>
      <c r="CB33" s="15">
        <f t="shared" si="8"/>
        <v>0</v>
      </c>
      <c r="CC33" s="15">
        <f t="shared" si="9"/>
        <v>0</v>
      </c>
      <c r="CD33" s="15">
        <f t="shared" si="10"/>
        <v>0</v>
      </c>
      <c r="CE33" s="15">
        <f t="shared" si="11"/>
        <v>0</v>
      </c>
      <c r="CG33" s="15">
        <f t="shared" si="12"/>
        <v>0</v>
      </c>
      <c r="CH33" s="15">
        <f t="shared" si="13"/>
        <v>0</v>
      </c>
      <c r="CI33" s="15">
        <f t="shared" si="14"/>
        <v>0</v>
      </c>
      <c r="CJ33" s="15">
        <f t="shared" si="15"/>
        <v>0</v>
      </c>
      <c r="CK33" s="15">
        <f t="shared" si="16"/>
        <v>0</v>
      </c>
      <c r="CL33" s="15">
        <f t="shared" si="17"/>
        <v>0</v>
      </c>
      <c r="CM33" s="15">
        <f t="shared" si="18"/>
        <v>0</v>
      </c>
      <c r="CN33" s="15">
        <f t="shared" si="19"/>
        <v>0</v>
      </c>
      <c r="CO33" s="15">
        <f t="shared" si="20"/>
        <v>0</v>
      </c>
      <c r="CP33" s="15">
        <f t="shared" si="21"/>
        <v>0</v>
      </c>
      <c r="CQ33" s="15">
        <f t="shared" si="22"/>
        <v>0</v>
      </c>
      <c r="CR33" s="15">
        <f t="shared" si="23"/>
        <v>0</v>
      </c>
      <c r="CS33" s="15">
        <f t="shared" si="24"/>
        <v>0</v>
      </c>
      <c r="CT33" s="15">
        <f t="shared" si="25"/>
        <v>0</v>
      </c>
      <c r="CU33" s="15">
        <f t="shared" si="26"/>
        <v>0</v>
      </c>
      <c r="CV33" s="15">
        <f t="shared" si="27"/>
        <v>0</v>
      </c>
      <c r="CW33" s="15">
        <f t="shared" si="28"/>
        <v>0</v>
      </c>
      <c r="CX33" s="15">
        <f t="shared" si="29"/>
        <v>0</v>
      </c>
      <c r="CY33" s="15">
        <f t="shared" si="30"/>
        <v>0</v>
      </c>
      <c r="CZ33" s="15">
        <f t="shared" si="31"/>
        <v>0</v>
      </c>
      <c r="DA33" s="15">
        <f t="shared" si="32"/>
        <v>0</v>
      </c>
      <c r="DB33" s="15">
        <f t="shared" si="33"/>
        <v>0</v>
      </c>
      <c r="DC33" s="15">
        <f t="shared" si="34"/>
        <v>0</v>
      </c>
      <c r="DD33" s="15">
        <f t="shared" si="35"/>
        <v>0</v>
      </c>
      <c r="DE33" s="15">
        <f t="shared" si="36"/>
        <v>0</v>
      </c>
      <c r="DF33" s="15">
        <f t="shared" si="37"/>
        <v>0</v>
      </c>
      <c r="DG33" s="15">
        <f t="shared" si="38"/>
        <v>0</v>
      </c>
      <c r="DH33" s="15">
        <f t="shared" si="39"/>
        <v>0</v>
      </c>
      <c r="DI33" s="15">
        <f t="shared" si="40"/>
        <v>0</v>
      </c>
      <c r="DJ33" s="15">
        <f t="shared" si="41"/>
        <v>0</v>
      </c>
      <c r="DK33" s="15">
        <f t="shared" si="42"/>
        <v>0</v>
      </c>
      <c r="DL33" s="15">
        <f t="shared" si="43"/>
        <v>0</v>
      </c>
      <c r="DM33" s="15">
        <f t="shared" si="44"/>
        <v>0</v>
      </c>
      <c r="DN33" s="15">
        <f t="shared" si="45"/>
        <v>0</v>
      </c>
      <c r="DO33" s="15">
        <f t="shared" si="46"/>
        <v>0</v>
      </c>
      <c r="DP33" s="15">
        <f t="shared" si="47"/>
        <v>0</v>
      </c>
      <c r="DQ33" s="15">
        <f t="shared" si="48"/>
        <v>0</v>
      </c>
      <c r="DR33" s="15">
        <f t="shared" si="49"/>
        <v>0</v>
      </c>
      <c r="DT33" s="15">
        <f t="shared" si="50"/>
        <v>0</v>
      </c>
      <c r="DU33" s="15">
        <f t="shared" si="51"/>
        <v>0</v>
      </c>
      <c r="DV33" s="15">
        <f t="shared" si="52"/>
        <v>0</v>
      </c>
      <c r="DW33" s="15">
        <f t="shared" si="53"/>
        <v>0</v>
      </c>
      <c r="DX33" s="15">
        <f t="shared" si="54"/>
        <v>0</v>
      </c>
      <c r="DY33" s="15">
        <f t="shared" si="55"/>
        <v>0</v>
      </c>
      <c r="DZ33" s="15">
        <f t="shared" si="56"/>
        <v>0</v>
      </c>
      <c r="EA33" s="15">
        <f t="shared" si="57"/>
        <v>0</v>
      </c>
      <c r="EB33" s="15">
        <f t="shared" si="58"/>
        <v>0</v>
      </c>
      <c r="EC33" s="15">
        <f t="shared" si="59"/>
        <v>0</v>
      </c>
      <c r="ED33" s="15">
        <f t="shared" si="60"/>
        <v>0</v>
      </c>
      <c r="EE33" s="15">
        <f t="shared" si="61"/>
        <v>0</v>
      </c>
      <c r="EF33" s="15">
        <f t="shared" si="62"/>
        <v>0</v>
      </c>
      <c r="EG33" s="15">
        <f t="shared" si="63"/>
        <v>0</v>
      </c>
      <c r="EH33" s="15">
        <f t="shared" si="64"/>
        <v>0</v>
      </c>
      <c r="EI33" s="15">
        <f t="shared" si="65"/>
        <v>0</v>
      </c>
      <c r="EJ33" s="15">
        <f t="shared" si="66"/>
        <v>0</v>
      </c>
      <c r="EK33" s="15">
        <f t="shared" si="67"/>
        <v>0</v>
      </c>
      <c r="EL33" s="15">
        <f t="shared" si="68"/>
        <v>0</v>
      </c>
      <c r="EM33" s="15">
        <f t="shared" si="69"/>
        <v>0</v>
      </c>
      <c r="EN33" s="15">
        <f t="shared" si="70"/>
        <v>0</v>
      </c>
      <c r="EO33" s="15">
        <f t="shared" si="71"/>
        <v>0</v>
      </c>
      <c r="EP33" s="15">
        <f t="shared" si="72"/>
        <v>0</v>
      </c>
      <c r="EQ33" s="15">
        <f t="shared" si="73"/>
        <v>0</v>
      </c>
      <c r="ER33" s="15">
        <f t="shared" si="74"/>
        <v>0</v>
      </c>
      <c r="ES33" s="15">
        <f t="shared" si="75"/>
        <v>0</v>
      </c>
      <c r="ET33" s="15">
        <f t="shared" si="76"/>
        <v>0</v>
      </c>
      <c r="EU33" s="15">
        <f t="shared" si="77"/>
        <v>0</v>
      </c>
      <c r="EV33" s="15">
        <f t="shared" si="78"/>
        <v>0</v>
      </c>
      <c r="EW33" s="15">
        <f t="shared" si="79"/>
        <v>0</v>
      </c>
      <c r="EX33" s="15">
        <f t="shared" si="80"/>
        <v>0</v>
      </c>
      <c r="EY33" s="15">
        <f t="shared" si="81"/>
        <v>0</v>
      </c>
      <c r="EZ33" s="15">
        <f t="shared" si="82"/>
        <v>0</v>
      </c>
      <c r="FA33" s="15">
        <f t="shared" si="83"/>
        <v>0</v>
      </c>
      <c r="FB33" s="15">
        <f t="shared" si="84"/>
        <v>0</v>
      </c>
      <c r="FC33" s="15">
        <f t="shared" si="85"/>
        <v>0</v>
      </c>
      <c r="FD33" s="15">
        <f t="shared" si="86"/>
        <v>0</v>
      </c>
      <c r="FE33" s="15">
        <f t="shared" si="87"/>
        <v>0</v>
      </c>
    </row>
    <row r="34" spans="1:161" x14ac:dyDescent="0.25">
      <c r="A34" s="3" t="s">
        <v>59</v>
      </c>
      <c r="B34" s="13">
        <v>2.3400000000000001E-2</v>
      </c>
      <c r="C34" s="13">
        <v>2.3400000000000001E-2</v>
      </c>
      <c r="D34" s="13">
        <v>2.3400000000000001E-2</v>
      </c>
      <c r="E34" s="13">
        <v>1.9699999999999999E-2</v>
      </c>
      <c r="G34" s="225">
        <v>15970779.119999999</v>
      </c>
      <c r="H34" s="225">
        <v>15970779.119999999</v>
      </c>
      <c r="I34" s="225">
        <v>15970779.119999999</v>
      </c>
      <c r="J34" s="14">
        <v>15970779.119999999</v>
      </c>
      <c r="K34" s="14">
        <v>15917612.24</v>
      </c>
      <c r="L34" s="14">
        <v>15864445.35</v>
      </c>
      <c r="M34" s="14">
        <v>15864445.35</v>
      </c>
      <c r="N34" s="14">
        <v>15864445.35</v>
      </c>
      <c r="O34" s="14">
        <v>15864445.35</v>
      </c>
      <c r="P34" s="14">
        <v>15864445.35</v>
      </c>
      <c r="Q34" s="14">
        <v>15864445.35</v>
      </c>
      <c r="R34" s="14">
        <v>15864445.35</v>
      </c>
      <c r="T34" s="14">
        <v>15864445.35</v>
      </c>
      <c r="U34" s="14">
        <v>15864445.35</v>
      </c>
      <c r="V34" s="14">
        <v>15864445.35</v>
      </c>
      <c r="W34" s="14">
        <v>15864445.35</v>
      </c>
      <c r="X34" s="14">
        <v>15864445.35</v>
      </c>
      <c r="Y34" s="14">
        <v>15864445.35</v>
      </c>
      <c r="Z34" s="14">
        <v>15864445.35</v>
      </c>
      <c r="AA34" s="14">
        <v>15864445.35</v>
      </c>
      <c r="AB34" s="14">
        <v>15864445.35</v>
      </c>
      <c r="AC34" s="14">
        <v>15864445.35</v>
      </c>
      <c r="AD34" s="14">
        <v>15864445.35</v>
      </c>
      <c r="AE34" s="14">
        <v>15864445.35</v>
      </c>
      <c r="AF34" s="14"/>
      <c r="AG34" s="14">
        <v>15864445.35</v>
      </c>
      <c r="AH34" s="14">
        <v>15864445.35</v>
      </c>
      <c r="AI34" s="14">
        <v>15864445.35</v>
      </c>
      <c r="AJ34" s="14">
        <v>15864445.35</v>
      </c>
      <c r="AK34" s="14">
        <v>15864445.35</v>
      </c>
      <c r="AL34" s="14">
        <v>15864445.35</v>
      </c>
      <c r="AM34" s="14"/>
      <c r="AN34" s="14"/>
      <c r="AO34" s="14"/>
      <c r="AP34" s="14"/>
      <c r="AQ34" s="14"/>
      <c r="AR34" s="14"/>
      <c r="AS34" s="15"/>
      <c r="AT34" s="14">
        <v>31143.019283999998</v>
      </c>
      <c r="AU34" s="14">
        <v>31143.019283999998</v>
      </c>
      <c r="AV34" s="14">
        <v>31143.019283999998</v>
      </c>
      <c r="AW34" s="14">
        <v>31143.019283999998</v>
      </c>
      <c r="AX34" s="14">
        <v>31039.343868</v>
      </c>
      <c r="AY34" s="14">
        <v>30935.668432499999</v>
      </c>
      <c r="AZ34" s="14">
        <v>30935.668432499999</v>
      </c>
      <c r="BA34" s="14">
        <v>30935.668432499999</v>
      </c>
      <c r="BB34" s="14">
        <v>30935.668432499999</v>
      </c>
      <c r="BC34" s="14">
        <v>30935.668432499999</v>
      </c>
      <c r="BD34" s="14">
        <v>30935.668432499999</v>
      </c>
      <c r="BE34" s="14">
        <v>30935.668432499999</v>
      </c>
      <c r="BG34" s="15">
        <v>30935.668432499999</v>
      </c>
      <c r="BH34" s="15">
        <v>30935.668432499999</v>
      </c>
      <c r="BI34" s="15">
        <v>30935.668432499999</v>
      </c>
      <c r="BJ34" s="14">
        <v>30935.668432499999</v>
      </c>
      <c r="BK34" s="14">
        <v>30935.668432499999</v>
      </c>
      <c r="BL34" s="14">
        <v>30935.668432499999</v>
      </c>
      <c r="BM34" s="14">
        <v>30935.668432499999</v>
      </c>
      <c r="BN34" s="14">
        <v>30935.668432499999</v>
      </c>
      <c r="BO34" s="14">
        <v>30935.668432499999</v>
      </c>
      <c r="BP34" s="14">
        <v>30935.668432499999</v>
      </c>
      <c r="BQ34" s="14">
        <v>30935.668432499999</v>
      </c>
      <c r="BR34" s="14">
        <v>30935.668432499999</v>
      </c>
      <c r="BS34" s="15"/>
      <c r="BT34" s="15">
        <f t="shared" si="0"/>
        <v>30935.668432499999</v>
      </c>
      <c r="BU34" s="15">
        <f t="shared" si="1"/>
        <v>30935.668432499999</v>
      </c>
      <c r="BV34" s="15">
        <f t="shared" si="2"/>
        <v>30935.668432499999</v>
      </c>
      <c r="BW34" s="15">
        <f t="shared" si="3"/>
        <v>30935.668432499999</v>
      </c>
      <c r="BX34" s="15">
        <f t="shared" si="4"/>
        <v>30935.668432499999</v>
      </c>
      <c r="BY34" s="15">
        <f t="shared" si="5"/>
        <v>30935.668432499999</v>
      </c>
      <c r="BZ34" s="15">
        <f t="shared" si="6"/>
        <v>0</v>
      </c>
      <c r="CA34" s="15">
        <f t="shared" si="7"/>
        <v>0</v>
      </c>
      <c r="CB34" s="15">
        <f t="shared" si="8"/>
        <v>0</v>
      </c>
      <c r="CC34" s="15">
        <f t="shared" si="9"/>
        <v>0</v>
      </c>
      <c r="CD34" s="15">
        <f t="shared" si="10"/>
        <v>0</v>
      </c>
      <c r="CE34" s="15">
        <f t="shared" si="11"/>
        <v>0</v>
      </c>
      <c r="CG34" s="15">
        <f t="shared" si="12"/>
        <v>26218.695722</v>
      </c>
      <c r="CH34" s="15">
        <f t="shared" si="13"/>
        <v>26218.695722</v>
      </c>
      <c r="CI34" s="15">
        <f t="shared" si="14"/>
        <v>26218.695722</v>
      </c>
      <c r="CJ34" s="15">
        <f t="shared" si="15"/>
        <v>26218.695722</v>
      </c>
      <c r="CK34" s="15">
        <f t="shared" si="16"/>
        <v>26131.413427333333</v>
      </c>
      <c r="CL34" s="15">
        <f t="shared" si="17"/>
        <v>26044.131116249995</v>
      </c>
      <c r="CM34" s="15">
        <f t="shared" si="18"/>
        <v>26044.131116249995</v>
      </c>
      <c r="CN34" s="15">
        <f t="shared" si="19"/>
        <v>26044.131116249995</v>
      </c>
      <c r="CO34" s="15">
        <f t="shared" si="20"/>
        <v>26044.131116249995</v>
      </c>
      <c r="CP34" s="15">
        <f t="shared" si="21"/>
        <v>26044.131116249995</v>
      </c>
      <c r="CQ34" s="15">
        <f t="shared" si="22"/>
        <v>26044.131116249995</v>
      </c>
      <c r="CR34" s="15">
        <f t="shared" si="23"/>
        <v>26044.131116249995</v>
      </c>
      <c r="CS34" s="15">
        <f t="shared" si="24"/>
        <v>0</v>
      </c>
      <c r="CT34" s="15">
        <f t="shared" si="25"/>
        <v>26044.131116249995</v>
      </c>
      <c r="CU34" s="15">
        <f t="shared" si="26"/>
        <v>26044.131116249995</v>
      </c>
      <c r="CV34" s="15">
        <f t="shared" si="27"/>
        <v>26044.131116249995</v>
      </c>
      <c r="CW34" s="15">
        <f t="shared" si="28"/>
        <v>26044.131116249995</v>
      </c>
      <c r="CX34" s="15">
        <f t="shared" si="29"/>
        <v>26044.131116249995</v>
      </c>
      <c r="CY34" s="15">
        <f t="shared" si="30"/>
        <v>26044.131116249995</v>
      </c>
      <c r="CZ34" s="15">
        <f t="shared" si="31"/>
        <v>26044.131116249995</v>
      </c>
      <c r="DA34" s="15">
        <f t="shared" si="32"/>
        <v>26044.131116249995</v>
      </c>
      <c r="DB34" s="15">
        <f t="shared" si="33"/>
        <v>26044.131116249995</v>
      </c>
      <c r="DC34" s="15">
        <f t="shared" si="34"/>
        <v>26044.131116249995</v>
      </c>
      <c r="DD34" s="15">
        <f t="shared" si="35"/>
        <v>26044.131116249995</v>
      </c>
      <c r="DE34" s="15">
        <f t="shared" si="36"/>
        <v>26044.131116249995</v>
      </c>
      <c r="DF34" s="15">
        <f t="shared" si="37"/>
        <v>0</v>
      </c>
      <c r="DG34" s="15">
        <f t="shared" si="38"/>
        <v>26044.131116249995</v>
      </c>
      <c r="DH34" s="15">
        <f t="shared" si="39"/>
        <v>26044.131116249995</v>
      </c>
      <c r="DI34" s="15">
        <f t="shared" si="40"/>
        <v>26044.131116249995</v>
      </c>
      <c r="DJ34" s="15">
        <f t="shared" si="41"/>
        <v>26044.131116249995</v>
      </c>
      <c r="DK34" s="15">
        <f t="shared" si="42"/>
        <v>26044.131116249995</v>
      </c>
      <c r="DL34" s="15">
        <f t="shared" si="43"/>
        <v>26044.131116249995</v>
      </c>
      <c r="DM34" s="15">
        <f t="shared" si="44"/>
        <v>0</v>
      </c>
      <c r="DN34" s="15">
        <f t="shared" si="45"/>
        <v>0</v>
      </c>
      <c r="DO34" s="15">
        <f t="shared" si="46"/>
        <v>0</v>
      </c>
      <c r="DP34" s="15">
        <f t="shared" si="47"/>
        <v>0</v>
      </c>
      <c r="DQ34" s="15">
        <f t="shared" si="48"/>
        <v>0</v>
      </c>
      <c r="DR34" s="15">
        <f t="shared" si="49"/>
        <v>0</v>
      </c>
      <c r="DT34" s="15">
        <f t="shared" si="50"/>
        <v>4924.3235619999978</v>
      </c>
      <c r="DU34" s="15">
        <f t="shared" si="51"/>
        <v>4924.3235619999978</v>
      </c>
      <c r="DV34" s="15">
        <f t="shared" si="52"/>
        <v>4924.3235619999978</v>
      </c>
      <c r="DW34" s="15">
        <f t="shared" si="53"/>
        <v>4924.3235619999978</v>
      </c>
      <c r="DX34" s="15">
        <f t="shared" si="54"/>
        <v>4907.930440666667</v>
      </c>
      <c r="DY34" s="15">
        <f t="shared" si="55"/>
        <v>4891.5373162500036</v>
      </c>
      <c r="DZ34" s="15">
        <f t="shared" si="56"/>
        <v>4891.5373162500036</v>
      </c>
      <c r="EA34" s="15">
        <f t="shared" si="57"/>
        <v>4891.5373162500036</v>
      </c>
      <c r="EB34" s="15">
        <f t="shared" si="58"/>
        <v>4891.5373162500036</v>
      </c>
      <c r="EC34" s="15">
        <f t="shared" si="59"/>
        <v>4891.5373162500036</v>
      </c>
      <c r="ED34" s="15">
        <f t="shared" si="60"/>
        <v>4891.5373162500036</v>
      </c>
      <c r="EE34" s="15">
        <f t="shared" si="61"/>
        <v>4891.5373162500036</v>
      </c>
      <c r="EF34" s="15">
        <f t="shared" si="62"/>
        <v>0</v>
      </c>
      <c r="EG34" s="15">
        <f t="shared" si="63"/>
        <v>4891.5373162500036</v>
      </c>
      <c r="EH34" s="15">
        <f t="shared" si="64"/>
        <v>4891.5373162500036</v>
      </c>
      <c r="EI34" s="15">
        <f t="shared" si="65"/>
        <v>4891.5373162500036</v>
      </c>
      <c r="EJ34" s="15">
        <f t="shared" si="66"/>
        <v>4891.5373162500036</v>
      </c>
      <c r="EK34" s="15">
        <f t="shared" si="67"/>
        <v>4891.5373162500036</v>
      </c>
      <c r="EL34" s="15">
        <f t="shared" si="68"/>
        <v>4891.5373162500036</v>
      </c>
      <c r="EM34" s="15">
        <f t="shared" si="69"/>
        <v>4891.5373162500036</v>
      </c>
      <c r="EN34" s="15">
        <f t="shared" si="70"/>
        <v>4891.5373162500036</v>
      </c>
      <c r="EO34" s="15">
        <f t="shared" si="71"/>
        <v>4891.5373162500036</v>
      </c>
      <c r="EP34" s="15">
        <f t="shared" si="72"/>
        <v>4891.5373162500036</v>
      </c>
      <c r="EQ34" s="15">
        <f t="shared" si="73"/>
        <v>4891.5373162500036</v>
      </c>
      <c r="ER34" s="15">
        <f t="shared" si="74"/>
        <v>4891.5373162500036</v>
      </c>
      <c r="ES34" s="15">
        <f t="shared" si="75"/>
        <v>0</v>
      </c>
      <c r="ET34" s="15">
        <f t="shared" si="76"/>
        <v>4891.5373162500036</v>
      </c>
      <c r="EU34" s="15">
        <f t="shared" si="77"/>
        <v>4891.5373162500036</v>
      </c>
      <c r="EV34" s="15">
        <f t="shared" si="78"/>
        <v>4891.5373162500036</v>
      </c>
      <c r="EW34" s="15">
        <f t="shared" si="79"/>
        <v>4891.5373162500036</v>
      </c>
      <c r="EX34" s="15">
        <f t="shared" si="80"/>
        <v>4891.5373162500036</v>
      </c>
      <c r="EY34" s="15">
        <f t="shared" si="81"/>
        <v>4891.5373162500036</v>
      </c>
      <c r="EZ34" s="15">
        <f t="shared" si="82"/>
        <v>0</v>
      </c>
      <c r="FA34" s="15">
        <f t="shared" si="83"/>
        <v>0</v>
      </c>
      <c r="FB34" s="15">
        <f t="shared" si="84"/>
        <v>0</v>
      </c>
      <c r="FC34" s="15">
        <f t="shared" si="85"/>
        <v>0</v>
      </c>
      <c r="FD34" s="15">
        <f t="shared" si="86"/>
        <v>0</v>
      </c>
      <c r="FE34" s="15">
        <f t="shared" si="87"/>
        <v>0</v>
      </c>
    </row>
    <row r="35" spans="1:161" x14ac:dyDescent="0.25">
      <c r="A35" s="3" t="s">
        <v>60</v>
      </c>
      <c r="B35" s="13">
        <v>2.3400000000000001E-2</v>
      </c>
      <c r="C35" s="13">
        <v>2.3400000000000001E-2</v>
      </c>
      <c r="D35" s="13">
        <v>2.3400000000000001E-2</v>
      </c>
      <c r="E35" s="208">
        <v>1.9699999999999999E-2</v>
      </c>
      <c r="G35" s="226">
        <v>0</v>
      </c>
      <c r="H35" s="226">
        <v>0</v>
      </c>
      <c r="I35" s="226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/>
      <c r="Q35" s="14"/>
      <c r="R35" s="14"/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  <c r="AC35" s="14">
        <v>86904.11</v>
      </c>
      <c r="AD35" s="14">
        <v>173808.22</v>
      </c>
      <c r="AE35" s="14">
        <v>173808.22</v>
      </c>
      <c r="AF35" s="14"/>
      <c r="AG35" s="14">
        <v>173808.22</v>
      </c>
      <c r="AH35" s="14">
        <v>173808.22</v>
      </c>
      <c r="AI35" s="14">
        <v>173808.22</v>
      </c>
      <c r="AJ35" s="14">
        <v>173808.22</v>
      </c>
      <c r="AK35" s="14">
        <v>173808.22</v>
      </c>
      <c r="AL35" s="14">
        <v>173808.22</v>
      </c>
      <c r="AM35" s="14"/>
      <c r="AN35" s="14"/>
      <c r="AO35" s="14"/>
      <c r="AP35" s="14"/>
      <c r="AQ35" s="14"/>
      <c r="AR35" s="14"/>
      <c r="AS35" s="15"/>
      <c r="AT35" s="14">
        <v>0</v>
      </c>
      <c r="AU35" s="14">
        <v>0</v>
      </c>
      <c r="AV35" s="14">
        <v>0</v>
      </c>
      <c r="AW35" s="14">
        <v>0</v>
      </c>
      <c r="AX35" s="14">
        <v>0</v>
      </c>
      <c r="AY35" s="14">
        <v>0</v>
      </c>
      <c r="AZ35" s="14">
        <v>0</v>
      </c>
      <c r="BA35" s="14">
        <v>0</v>
      </c>
      <c r="BB35" s="14">
        <v>0</v>
      </c>
      <c r="BC35" s="14">
        <v>0</v>
      </c>
      <c r="BD35" s="14">
        <v>0</v>
      </c>
      <c r="BE35" s="14">
        <v>0</v>
      </c>
      <c r="BG35" s="14">
        <v>0</v>
      </c>
      <c r="BH35" s="14">
        <v>0</v>
      </c>
      <c r="BI35" s="14">
        <v>0</v>
      </c>
      <c r="BJ35" s="14">
        <v>0</v>
      </c>
      <c r="BK35" s="14">
        <v>0</v>
      </c>
      <c r="BL35" s="14">
        <v>0</v>
      </c>
      <c r="BM35" s="14">
        <v>0</v>
      </c>
      <c r="BN35" s="14">
        <v>0</v>
      </c>
      <c r="BO35" s="14">
        <v>0</v>
      </c>
      <c r="BP35" s="14">
        <v>169.46301450000001</v>
      </c>
      <c r="BQ35" s="14">
        <v>338.92602900000003</v>
      </c>
      <c r="BR35" s="14">
        <v>338.92602900000003</v>
      </c>
      <c r="BS35" s="15"/>
      <c r="BT35" s="15">
        <f t="shared" si="0"/>
        <v>338.92602900000003</v>
      </c>
      <c r="BU35" s="15">
        <f t="shared" si="1"/>
        <v>338.92602900000003</v>
      </c>
      <c r="BV35" s="15">
        <f t="shared" si="2"/>
        <v>338.92602900000003</v>
      </c>
      <c r="BW35" s="15">
        <f t="shared" si="3"/>
        <v>338.92602900000003</v>
      </c>
      <c r="BX35" s="15">
        <f t="shared" si="4"/>
        <v>338.92602900000003</v>
      </c>
      <c r="BY35" s="15">
        <f t="shared" si="5"/>
        <v>338.92602900000003</v>
      </c>
      <c r="BZ35" s="15">
        <f t="shared" si="6"/>
        <v>0</v>
      </c>
      <c r="CA35" s="15">
        <f t="shared" si="7"/>
        <v>0</v>
      </c>
      <c r="CB35" s="15">
        <f t="shared" si="8"/>
        <v>0</v>
      </c>
      <c r="CC35" s="15">
        <f t="shared" si="9"/>
        <v>0</v>
      </c>
      <c r="CD35" s="15">
        <f t="shared" si="10"/>
        <v>0</v>
      </c>
      <c r="CE35" s="15">
        <f t="shared" si="11"/>
        <v>0</v>
      </c>
      <c r="CG35" s="15">
        <f t="shared" si="12"/>
        <v>0</v>
      </c>
      <c r="CH35" s="15">
        <f t="shared" si="13"/>
        <v>0</v>
      </c>
      <c r="CI35" s="15">
        <f t="shared" si="14"/>
        <v>0</v>
      </c>
      <c r="CJ35" s="15">
        <f t="shared" si="15"/>
        <v>0</v>
      </c>
      <c r="CK35" s="15">
        <f t="shared" si="16"/>
        <v>0</v>
      </c>
      <c r="CL35" s="15">
        <f t="shared" si="17"/>
        <v>0</v>
      </c>
      <c r="CM35" s="15">
        <f t="shared" si="18"/>
        <v>0</v>
      </c>
      <c r="CN35" s="15">
        <f t="shared" si="19"/>
        <v>0</v>
      </c>
      <c r="CO35" s="15">
        <f t="shared" si="20"/>
        <v>0</v>
      </c>
      <c r="CP35" s="15">
        <f t="shared" si="21"/>
        <v>0</v>
      </c>
      <c r="CQ35" s="15">
        <f t="shared" si="22"/>
        <v>0</v>
      </c>
      <c r="CR35" s="15">
        <f t="shared" si="23"/>
        <v>0</v>
      </c>
      <c r="CS35" s="15">
        <f t="shared" si="24"/>
        <v>0</v>
      </c>
      <c r="CT35" s="15">
        <f t="shared" si="25"/>
        <v>0</v>
      </c>
      <c r="CU35" s="15">
        <f t="shared" si="26"/>
        <v>0</v>
      </c>
      <c r="CV35" s="15">
        <f t="shared" si="27"/>
        <v>0</v>
      </c>
      <c r="CW35" s="15">
        <f t="shared" si="28"/>
        <v>0</v>
      </c>
      <c r="CX35" s="15">
        <f t="shared" si="29"/>
        <v>0</v>
      </c>
      <c r="CY35" s="15">
        <f t="shared" si="30"/>
        <v>0</v>
      </c>
      <c r="CZ35" s="15">
        <f t="shared" si="31"/>
        <v>0</v>
      </c>
      <c r="DA35" s="15">
        <f t="shared" si="32"/>
        <v>0</v>
      </c>
      <c r="DB35" s="15">
        <f t="shared" si="33"/>
        <v>0</v>
      </c>
      <c r="DC35" s="15">
        <f t="shared" si="34"/>
        <v>142.66758058333332</v>
      </c>
      <c r="DD35" s="15">
        <f t="shared" si="35"/>
        <v>285.33516116666664</v>
      </c>
      <c r="DE35" s="15">
        <f t="shared" si="36"/>
        <v>285.33516116666664</v>
      </c>
      <c r="DF35" s="15">
        <f t="shared" si="37"/>
        <v>0</v>
      </c>
      <c r="DG35" s="15">
        <f t="shared" si="38"/>
        <v>285.33516116666664</v>
      </c>
      <c r="DH35" s="15">
        <f t="shared" si="39"/>
        <v>285.33516116666664</v>
      </c>
      <c r="DI35" s="15">
        <f t="shared" si="40"/>
        <v>285.33516116666664</v>
      </c>
      <c r="DJ35" s="15">
        <f t="shared" si="41"/>
        <v>285.33516116666664</v>
      </c>
      <c r="DK35" s="15">
        <f t="shared" si="42"/>
        <v>285.33516116666664</v>
      </c>
      <c r="DL35" s="15">
        <f t="shared" si="43"/>
        <v>285.33516116666664</v>
      </c>
      <c r="DM35" s="15">
        <f t="shared" si="44"/>
        <v>0</v>
      </c>
      <c r="DN35" s="15">
        <f t="shared" si="45"/>
        <v>0</v>
      </c>
      <c r="DO35" s="15">
        <f t="shared" si="46"/>
        <v>0</v>
      </c>
      <c r="DP35" s="15">
        <f t="shared" si="47"/>
        <v>0</v>
      </c>
      <c r="DQ35" s="15">
        <f t="shared" si="48"/>
        <v>0</v>
      </c>
      <c r="DR35" s="15">
        <f t="shared" si="49"/>
        <v>0</v>
      </c>
      <c r="DT35" s="15">
        <f t="shared" si="50"/>
        <v>0</v>
      </c>
      <c r="DU35" s="15">
        <f t="shared" si="51"/>
        <v>0</v>
      </c>
      <c r="DV35" s="15">
        <f t="shared" si="52"/>
        <v>0</v>
      </c>
      <c r="DW35" s="15">
        <f t="shared" si="53"/>
        <v>0</v>
      </c>
      <c r="DX35" s="15">
        <f t="shared" si="54"/>
        <v>0</v>
      </c>
      <c r="DY35" s="15">
        <f t="shared" si="55"/>
        <v>0</v>
      </c>
      <c r="DZ35" s="15">
        <f t="shared" si="56"/>
        <v>0</v>
      </c>
      <c r="EA35" s="15">
        <f t="shared" si="57"/>
        <v>0</v>
      </c>
      <c r="EB35" s="15">
        <f t="shared" si="58"/>
        <v>0</v>
      </c>
      <c r="EC35" s="15">
        <f t="shared" si="59"/>
        <v>0</v>
      </c>
      <c r="ED35" s="15">
        <f t="shared" si="60"/>
        <v>0</v>
      </c>
      <c r="EE35" s="15">
        <f t="shared" si="61"/>
        <v>0</v>
      </c>
      <c r="EF35" s="15">
        <f t="shared" si="62"/>
        <v>0</v>
      </c>
      <c r="EG35" s="15">
        <f t="shared" si="63"/>
        <v>0</v>
      </c>
      <c r="EH35" s="15">
        <f t="shared" si="64"/>
        <v>0</v>
      </c>
      <c r="EI35" s="15">
        <f t="shared" si="65"/>
        <v>0</v>
      </c>
      <c r="EJ35" s="15">
        <f t="shared" si="66"/>
        <v>0</v>
      </c>
      <c r="EK35" s="15">
        <f t="shared" si="67"/>
        <v>0</v>
      </c>
      <c r="EL35" s="15">
        <f t="shared" si="68"/>
        <v>0</v>
      </c>
      <c r="EM35" s="15">
        <f t="shared" si="69"/>
        <v>0</v>
      </c>
      <c r="EN35" s="15">
        <f t="shared" si="70"/>
        <v>0</v>
      </c>
      <c r="EO35" s="15">
        <f t="shared" si="71"/>
        <v>0</v>
      </c>
      <c r="EP35" s="15">
        <f t="shared" si="72"/>
        <v>26.795433916666695</v>
      </c>
      <c r="EQ35" s="15">
        <f t="shared" si="73"/>
        <v>53.590867833333391</v>
      </c>
      <c r="ER35" s="15">
        <f t="shared" si="74"/>
        <v>53.590867833333391</v>
      </c>
      <c r="ES35" s="15">
        <f t="shared" si="75"/>
        <v>0</v>
      </c>
      <c r="ET35" s="15">
        <f t="shared" si="76"/>
        <v>53.590867833333391</v>
      </c>
      <c r="EU35" s="15">
        <f t="shared" si="77"/>
        <v>53.590867833333391</v>
      </c>
      <c r="EV35" s="15">
        <f t="shared" si="78"/>
        <v>53.590867833333391</v>
      </c>
      <c r="EW35" s="15">
        <f t="shared" si="79"/>
        <v>53.590867833333391</v>
      </c>
      <c r="EX35" s="15">
        <f t="shared" si="80"/>
        <v>53.590867833333391</v>
      </c>
      <c r="EY35" s="15">
        <f t="shared" si="81"/>
        <v>53.590867833333391</v>
      </c>
      <c r="EZ35" s="15">
        <f t="shared" si="82"/>
        <v>0</v>
      </c>
      <c r="FA35" s="15">
        <f t="shared" si="83"/>
        <v>0</v>
      </c>
      <c r="FB35" s="15">
        <f t="shared" si="84"/>
        <v>0</v>
      </c>
      <c r="FC35" s="15">
        <f t="shared" si="85"/>
        <v>0</v>
      </c>
      <c r="FD35" s="15">
        <f t="shared" si="86"/>
        <v>0</v>
      </c>
      <c r="FE35" s="15">
        <f t="shared" si="87"/>
        <v>0</v>
      </c>
    </row>
    <row r="36" spans="1:161" x14ac:dyDescent="0.25">
      <c r="A36" s="3" t="s">
        <v>61</v>
      </c>
      <c r="B36" s="13">
        <v>2.3400000000000001E-2</v>
      </c>
      <c r="C36" s="13">
        <v>2.3400000000000001E-2</v>
      </c>
      <c r="D36" s="13">
        <v>2.3400000000000001E-2</v>
      </c>
      <c r="E36" s="208">
        <v>1.9699999999999999E-2</v>
      </c>
      <c r="G36" s="225">
        <v>130361.98</v>
      </c>
      <c r="H36" s="225">
        <v>130361.98</v>
      </c>
      <c r="I36" s="225">
        <v>130361.98</v>
      </c>
      <c r="J36" s="14">
        <v>130361.98</v>
      </c>
      <c r="K36" s="14">
        <v>130361.98</v>
      </c>
      <c r="L36" s="14">
        <v>130361.98</v>
      </c>
      <c r="M36" s="14">
        <v>130361.98</v>
      </c>
      <c r="N36" s="14">
        <v>130361.98</v>
      </c>
      <c r="O36" s="14">
        <v>130361.98</v>
      </c>
      <c r="P36" s="14">
        <v>130361.98</v>
      </c>
      <c r="Q36" s="14">
        <v>130361.98</v>
      </c>
      <c r="R36" s="14">
        <v>130361.98</v>
      </c>
      <c r="T36" s="14">
        <v>130361.98</v>
      </c>
      <c r="U36" s="14">
        <v>130361.98</v>
      </c>
      <c r="V36" s="14">
        <v>130361.98</v>
      </c>
      <c r="W36" s="14">
        <v>130361.98</v>
      </c>
      <c r="X36" s="14">
        <v>130361.98</v>
      </c>
      <c r="Y36" s="14">
        <v>130361.98</v>
      </c>
      <c r="Z36" s="14">
        <v>130361.98</v>
      </c>
      <c r="AA36" s="14">
        <v>130361.98</v>
      </c>
      <c r="AB36" s="14">
        <v>130361.98</v>
      </c>
      <c r="AC36" s="14">
        <v>130361.98</v>
      </c>
      <c r="AD36" s="14">
        <v>130361.98</v>
      </c>
      <c r="AE36" s="14">
        <v>130361.98</v>
      </c>
      <c r="AF36" s="14"/>
      <c r="AG36" s="14">
        <v>130361.98</v>
      </c>
      <c r="AH36" s="14">
        <v>130361.98</v>
      </c>
      <c r="AI36" s="14">
        <v>130361.98</v>
      </c>
      <c r="AJ36" s="14">
        <v>130361.98</v>
      </c>
      <c r="AK36" s="14">
        <v>130361.98</v>
      </c>
      <c r="AL36" s="14">
        <v>130361.98</v>
      </c>
      <c r="AM36" s="14"/>
      <c r="AN36" s="14"/>
      <c r="AO36" s="14"/>
      <c r="AP36" s="14"/>
      <c r="AQ36" s="14"/>
      <c r="AR36" s="14"/>
      <c r="AS36" s="15"/>
      <c r="AT36" s="14">
        <v>254.205861</v>
      </c>
      <c r="AU36" s="14">
        <v>254.205861</v>
      </c>
      <c r="AV36" s="14">
        <v>254.205861</v>
      </c>
      <c r="AW36" s="14">
        <v>254.205861</v>
      </c>
      <c r="AX36" s="14">
        <v>254.205861</v>
      </c>
      <c r="AY36" s="14">
        <v>254.205861</v>
      </c>
      <c r="AZ36" s="14">
        <v>254.205861</v>
      </c>
      <c r="BA36" s="14">
        <v>254.205861</v>
      </c>
      <c r="BB36" s="14">
        <v>254.205861</v>
      </c>
      <c r="BC36" s="14">
        <v>254.205861</v>
      </c>
      <c r="BD36" s="14">
        <v>254.205861</v>
      </c>
      <c r="BE36" s="14">
        <v>254.205861</v>
      </c>
      <c r="BG36" s="15">
        <v>254.205861</v>
      </c>
      <c r="BH36" s="15">
        <v>254.205861</v>
      </c>
      <c r="BI36" s="15">
        <v>254.205861</v>
      </c>
      <c r="BJ36" s="14">
        <v>254.205861</v>
      </c>
      <c r="BK36" s="14">
        <v>254.205861</v>
      </c>
      <c r="BL36" s="14">
        <v>254.205861</v>
      </c>
      <c r="BM36" s="14">
        <v>254.205861</v>
      </c>
      <c r="BN36" s="14">
        <v>254.205861</v>
      </c>
      <c r="BO36" s="14">
        <v>254.205861</v>
      </c>
      <c r="BP36" s="14">
        <v>254.205861</v>
      </c>
      <c r="BQ36" s="14">
        <v>254.205861</v>
      </c>
      <c r="BR36" s="14">
        <v>254.205861</v>
      </c>
      <c r="BS36" s="15"/>
      <c r="BT36" s="15">
        <f t="shared" si="0"/>
        <v>254.205861</v>
      </c>
      <c r="BU36" s="15">
        <f t="shared" si="1"/>
        <v>254.205861</v>
      </c>
      <c r="BV36" s="15">
        <f t="shared" si="2"/>
        <v>254.205861</v>
      </c>
      <c r="BW36" s="15">
        <f t="shared" si="3"/>
        <v>254.205861</v>
      </c>
      <c r="BX36" s="15">
        <f t="shared" si="4"/>
        <v>254.205861</v>
      </c>
      <c r="BY36" s="15">
        <f t="shared" si="5"/>
        <v>254.205861</v>
      </c>
      <c r="BZ36" s="15">
        <f t="shared" si="6"/>
        <v>0</v>
      </c>
      <c r="CA36" s="15">
        <f t="shared" si="7"/>
        <v>0</v>
      </c>
      <c r="CB36" s="15">
        <f t="shared" si="8"/>
        <v>0</v>
      </c>
      <c r="CC36" s="15">
        <f t="shared" si="9"/>
        <v>0</v>
      </c>
      <c r="CD36" s="15">
        <f t="shared" si="10"/>
        <v>0</v>
      </c>
      <c r="CE36" s="15">
        <f t="shared" si="11"/>
        <v>0</v>
      </c>
      <c r="CG36" s="15">
        <f t="shared" si="12"/>
        <v>214.01091716666664</v>
      </c>
      <c r="CH36" s="15">
        <f t="shared" si="13"/>
        <v>214.01091716666664</v>
      </c>
      <c r="CI36" s="15">
        <f t="shared" si="14"/>
        <v>214.01091716666664</v>
      </c>
      <c r="CJ36" s="15">
        <f t="shared" si="15"/>
        <v>214.01091716666664</v>
      </c>
      <c r="CK36" s="15">
        <f t="shared" si="16"/>
        <v>214.01091716666664</v>
      </c>
      <c r="CL36" s="15">
        <f t="shared" si="17"/>
        <v>214.01091716666664</v>
      </c>
      <c r="CM36" s="15">
        <f t="shared" si="18"/>
        <v>214.01091716666664</v>
      </c>
      <c r="CN36" s="15">
        <f t="shared" si="19"/>
        <v>214.01091716666664</v>
      </c>
      <c r="CO36" s="15">
        <f t="shared" si="20"/>
        <v>214.01091716666664</v>
      </c>
      <c r="CP36" s="15">
        <f t="shared" si="21"/>
        <v>214.01091716666664</v>
      </c>
      <c r="CQ36" s="15">
        <f t="shared" si="22"/>
        <v>214.01091716666664</v>
      </c>
      <c r="CR36" s="15">
        <f t="shared" si="23"/>
        <v>214.01091716666664</v>
      </c>
      <c r="CS36" s="15">
        <f t="shared" si="24"/>
        <v>0</v>
      </c>
      <c r="CT36" s="15">
        <f t="shared" si="25"/>
        <v>214.01091716666664</v>
      </c>
      <c r="CU36" s="15">
        <f t="shared" si="26"/>
        <v>214.01091716666664</v>
      </c>
      <c r="CV36" s="15">
        <f t="shared" si="27"/>
        <v>214.01091716666664</v>
      </c>
      <c r="CW36" s="15">
        <f t="shared" si="28"/>
        <v>214.01091716666664</v>
      </c>
      <c r="CX36" s="15">
        <f t="shared" si="29"/>
        <v>214.01091716666664</v>
      </c>
      <c r="CY36" s="15">
        <f t="shared" si="30"/>
        <v>214.01091716666664</v>
      </c>
      <c r="CZ36" s="15">
        <f t="shared" si="31"/>
        <v>214.01091716666664</v>
      </c>
      <c r="DA36" s="15">
        <f t="shared" si="32"/>
        <v>214.01091716666664</v>
      </c>
      <c r="DB36" s="15">
        <f t="shared" si="33"/>
        <v>214.01091716666664</v>
      </c>
      <c r="DC36" s="15">
        <f t="shared" si="34"/>
        <v>214.01091716666664</v>
      </c>
      <c r="DD36" s="15">
        <f t="shared" si="35"/>
        <v>214.01091716666664</v>
      </c>
      <c r="DE36" s="15">
        <f t="shared" si="36"/>
        <v>214.01091716666664</v>
      </c>
      <c r="DF36" s="15">
        <f t="shared" si="37"/>
        <v>0</v>
      </c>
      <c r="DG36" s="15">
        <f t="shared" si="38"/>
        <v>214.01091716666664</v>
      </c>
      <c r="DH36" s="15">
        <f t="shared" si="39"/>
        <v>214.01091716666664</v>
      </c>
      <c r="DI36" s="15">
        <f t="shared" si="40"/>
        <v>214.01091716666664</v>
      </c>
      <c r="DJ36" s="15">
        <f t="shared" si="41"/>
        <v>214.01091716666664</v>
      </c>
      <c r="DK36" s="15">
        <f t="shared" si="42"/>
        <v>214.01091716666664</v>
      </c>
      <c r="DL36" s="15">
        <f t="shared" si="43"/>
        <v>214.01091716666664</v>
      </c>
      <c r="DM36" s="15">
        <f t="shared" si="44"/>
        <v>0</v>
      </c>
      <c r="DN36" s="15">
        <f t="shared" si="45"/>
        <v>0</v>
      </c>
      <c r="DO36" s="15">
        <f t="shared" si="46"/>
        <v>0</v>
      </c>
      <c r="DP36" s="15">
        <f t="shared" si="47"/>
        <v>0</v>
      </c>
      <c r="DQ36" s="15">
        <f t="shared" si="48"/>
        <v>0</v>
      </c>
      <c r="DR36" s="15">
        <f t="shared" si="49"/>
        <v>0</v>
      </c>
      <c r="DT36" s="15">
        <f t="shared" si="50"/>
        <v>40.194943833333355</v>
      </c>
      <c r="DU36" s="15">
        <f t="shared" si="51"/>
        <v>40.194943833333355</v>
      </c>
      <c r="DV36" s="15">
        <f t="shared" si="52"/>
        <v>40.194943833333355</v>
      </c>
      <c r="DW36" s="15">
        <f t="shared" si="53"/>
        <v>40.194943833333355</v>
      </c>
      <c r="DX36" s="15">
        <f t="shared" si="54"/>
        <v>40.194943833333355</v>
      </c>
      <c r="DY36" s="15">
        <f t="shared" si="55"/>
        <v>40.194943833333355</v>
      </c>
      <c r="DZ36" s="15">
        <f t="shared" si="56"/>
        <v>40.194943833333355</v>
      </c>
      <c r="EA36" s="15">
        <f t="shared" si="57"/>
        <v>40.194943833333355</v>
      </c>
      <c r="EB36" s="15">
        <f t="shared" si="58"/>
        <v>40.194943833333355</v>
      </c>
      <c r="EC36" s="15">
        <f t="shared" si="59"/>
        <v>40.194943833333355</v>
      </c>
      <c r="ED36" s="15">
        <f t="shared" si="60"/>
        <v>40.194943833333355</v>
      </c>
      <c r="EE36" s="15">
        <f t="shared" si="61"/>
        <v>40.194943833333355</v>
      </c>
      <c r="EF36" s="15">
        <f t="shared" si="62"/>
        <v>0</v>
      </c>
      <c r="EG36" s="15">
        <f t="shared" si="63"/>
        <v>40.194943833333355</v>
      </c>
      <c r="EH36" s="15">
        <f t="shared" si="64"/>
        <v>40.194943833333355</v>
      </c>
      <c r="EI36" s="15">
        <f t="shared" si="65"/>
        <v>40.194943833333355</v>
      </c>
      <c r="EJ36" s="15">
        <f t="shared" si="66"/>
        <v>40.194943833333355</v>
      </c>
      <c r="EK36" s="15">
        <f t="shared" si="67"/>
        <v>40.194943833333355</v>
      </c>
      <c r="EL36" s="15">
        <f t="shared" si="68"/>
        <v>40.194943833333355</v>
      </c>
      <c r="EM36" s="15">
        <f t="shared" si="69"/>
        <v>40.194943833333355</v>
      </c>
      <c r="EN36" s="15">
        <f t="shared" si="70"/>
        <v>40.194943833333355</v>
      </c>
      <c r="EO36" s="15">
        <f t="shared" si="71"/>
        <v>40.194943833333355</v>
      </c>
      <c r="EP36" s="15">
        <f t="shared" si="72"/>
        <v>40.194943833333355</v>
      </c>
      <c r="EQ36" s="15">
        <f t="shared" si="73"/>
        <v>40.194943833333355</v>
      </c>
      <c r="ER36" s="15">
        <f t="shared" si="74"/>
        <v>40.194943833333355</v>
      </c>
      <c r="ES36" s="15">
        <f t="shared" si="75"/>
        <v>0</v>
      </c>
      <c r="ET36" s="15">
        <f t="shared" si="76"/>
        <v>40.194943833333355</v>
      </c>
      <c r="EU36" s="15">
        <f t="shared" si="77"/>
        <v>40.194943833333355</v>
      </c>
      <c r="EV36" s="15">
        <f t="shared" si="78"/>
        <v>40.194943833333355</v>
      </c>
      <c r="EW36" s="15">
        <f t="shared" si="79"/>
        <v>40.194943833333355</v>
      </c>
      <c r="EX36" s="15">
        <f t="shared" si="80"/>
        <v>40.194943833333355</v>
      </c>
      <c r="EY36" s="15">
        <f t="shared" si="81"/>
        <v>40.194943833333355</v>
      </c>
      <c r="EZ36" s="15">
        <f t="shared" si="82"/>
        <v>0</v>
      </c>
      <c r="FA36" s="15">
        <f t="shared" si="83"/>
        <v>0</v>
      </c>
      <c r="FB36" s="15">
        <f t="shared" si="84"/>
        <v>0</v>
      </c>
      <c r="FC36" s="15">
        <f t="shared" si="85"/>
        <v>0</v>
      </c>
      <c r="FD36" s="15">
        <f t="shared" si="86"/>
        <v>0</v>
      </c>
      <c r="FE36" s="15">
        <f t="shared" si="87"/>
        <v>0</v>
      </c>
    </row>
    <row r="37" spans="1:161" x14ac:dyDescent="0.25">
      <c r="A37" s="3" t="s">
        <v>62</v>
      </c>
      <c r="B37" s="13">
        <v>4.0899999999999999E-2</v>
      </c>
      <c r="C37" s="13">
        <v>4.0899999999999999E-2</v>
      </c>
      <c r="D37" s="13">
        <v>4.0899999999999999E-2</v>
      </c>
      <c r="E37" s="13">
        <v>3.7999999999999999E-2</v>
      </c>
      <c r="G37" s="225">
        <v>0</v>
      </c>
      <c r="H37" s="225">
        <v>0</v>
      </c>
      <c r="I37" s="225">
        <v>0</v>
      </c>
      <c r="J37" s="14">
        <v>0</v>
      </c>
      <c r="K37" s="14">
        <v>29828265.370000001</v>
      </c>
      <c r="L37" s="14">
        <v>59656530.740000002</v>
      </c>
      <c r="M37" s="14">
        <v>59656530.740000002</v>
      </c>
      <c r="N37" s="14">
        <v>59656530.740000002</v>
      </c>
      <c r="O37" s="14">
        <v>59656530.740000002</v>
      </c>
      <c r="P37" s="14">
        <v>59656530.740000002</v>
      </c>
      <c r="Q37" s="14">
        <v>59656530.740000002</v>
      </c>
      <c r="R37" s="14">
        <v>59656530.740000002</v>
      </c>
      <c r="T37" s="14">
        <v>59656530.740000002</v>
      </c>
      <c r="U37" s="14">
        <v>59656530.740000002</v>
      </c>
      <c r="V37" s="14">
        <v>59656530.740000002</v>
      </c>
      <c r="W37" s="14">
        <v>59656530.740000002</v>
      </c>
      <c r="X37" s="14">
        <v>59656530.740000002</v>
      </c>
      <c r="Y37" s="14">
        <v>59656530.740000002</v>
      </c>
      <c r="Z37" s="14">
        <v>59656530.740000002</v>
      </c>
      <c r="AA37" s="14">
        <v>59656530.740000002</v>
      </c>
      <c r="AB37" s="14">
        <v>59656530.740000002</v>
      </c>
      <c r="AC37" s="14">
        <v>59656530.740000002</v>
      </c>
      <c r="AD37" s="14">
        <v>59656530.740000002</v>
      </c>
      <c r="AE37" s="14">
        <v>59656530.740000002</v>
      </c>
      <c r="AF37" s="14"/>
      <c r="AG37" s="14">
        <v>59656530.740000002</v>
      </c>
      <c r="AH37" s="14">
        <v>59656530.740000002</v>
      </c>
      <c r="AI37" s="14">
        <v>59656530.740000002</v>
      </c>
      <c r="AJ37" s="14">
        <v>59697209.579999998</v>
      </c>
      <c r="AK37" s="14">
        <v>59737888.409999996</v>
      </c>
      <c r="AL37" s="14">
        <v>59737888.409999996</v>
      </c>
      <c r="AM37" s="14"/>
      <c r="AN37" s="14"/>
      <c r="AO37" s="14"/>
      <c r="AP37" s="14"/>
      <c r="AQ37" s="14"/>
      <c r="AR37" s="14"/>
      <c r="AS37" s="15"/>
      <c r="AT37" s="14">
        <v>0</v>
      </c>
      <c r="AU37" s="14">
        <v>0</v>
      </c>
      <c r="AV37" s="14">
        <v>0</v>
      </c>
      <c r="AW37" s="14">
        <v>0</v>
      </c>
      <c r="AX37" s="14">
        <v>101664.67113608333</v>
      </c>
      <c r="AY37" s="14">
        <v>203329.34227216666</v>
      </c>
      <c r="AZ37" s="14">
        <v>203329.34227216666</v>
      </c>
      <c r="BA37" s="14">
        <v>203329.34227216666</v>
      </c>
      <c r="BB37" s="14">
        <v>203329.34227216666</v>
      </c>
      <c r="BC37" s="14">
        <v>203329.34227216666</v>
      </c>
      <c r="BD37" s="14">
        <v>203329.34227216666</v>
      </c>
      <c r="BE37" s="14">
        <v>203329.34227216666</v>
      </c>
      <c r="BG37" s="15">
        <v>203329.34227216666</v>
      </c>
      <c r="BH37" s="15">
        <v>203329.34227216666</v>
      </c>
      <c r="BI37" s="15">
        <v>203329.34227216666</v>
      </c>
      <c r="BJ37" s="14">
        <v>203329.34227216666</v>
      </c>
      <c r="BK37" s="14">
        <v>203329.34227216666</v>
      </c>
      <c r="BL37" s="14">
        <v>203329.34227216666</v>
      </c>
      <c r="BM37" s="14">
        <v>203329.34227216666</v>
      </c>
      <c r="BN37" s="14">
        <v>203329.34227216666</v>
      </c>
      <c r="BO37" s="14">
        <v>203329.34227216666</v>
      </c>
      <c r="BP37" s="14">
        <v>203329.34227216666</v>
      </c>
      <c r="BQ37" s="14">
        <v>203329.34227216666</v>
      </c>
      <c r="BR37" s="14">
        <v>203329.34227216666</v>
      </c>
      <c r="BS37" s="15"/>
      <c r="BT37" s="15">
        <f t="shared" si="0"/>
        <v>203329.34227216666</v>
      </c>
      <c r="BU37" s="15">
        <f t="shared" si="1"/>
        <v>203329.34227216666</v>
      </c>
      <c r="BV37" s="15">
        <f t="shared" si="2"/>
        <v>203329.34227216666</v>
      </c>
      <c r="BW37" s="15">
        <f t="shared" si="3"/>
        <v>203467.98931850001</v>
      </c>
      <c r="BX37" s="15">
        <f t="shared" si="4"/>
        <v>203606.63633074999</v>
      </c>
      <c r="BY37" s="15">
        <f t="shared" si="5"/>
        <v>203606.63633074999</v>
      </c>
      <c r="BZ37" s="15">
        <f t="shared" si="6"/>
        <v>0</v>
      </c>
      <c r="CA37" s="15">
        <f t="shared" si="7"/>
        <v>0</v>
      </c>
      <c r="CB37" s="15">
        <f t="shared" si="8"/>
        <v>0</v>
      </c>
      <c r="CC37" s="15">
        <f t="shared" si="9"/>
        <v>0</v>
      </c>
      <c r="CD37" s="15">
        <f t="shared" si="10"/>
        <v>0</v>
      </c>
      <c r="CE37" s="15">
        <f t="shared" si="11"/>
        <v>0</v>
      </c>
      <c r="CG37" s="15">
        <f t="shared" si="12"/>
        <v>0</v>
      </c>
      <c r="CH37" s="15">
        <f t="shared" si="13"/>
        <v>0</v>
      </c>
      <c r="CI37" s="15">
        <f t="shared" si="14"/>
        <v>0</v>
      </c>
      <c r="CJ37" s="15">
        <f t="shared" si="15"/>
        <v>0</v>
      </c>
      <c r="CK37" s="15">
        <f t="shared" si="16"/>
        <v>94456.173671666664</v>
      </c>
      <c r="CL37" s="15">
        <f t="shared" si="17"/>
        <v>188912.34734333333</v>
      </c>
      <c r="CM37" s="15">
        <f t="shared" si="18"/>
        <v>188912.34734333333</v>
      </c>
      <c r="CN37" s="15">
        <f t="shared" si="19"/>
        <v>188912.34734333333</v>
      </c>
      <c r="CO37" s="15">
        <f t="shared" si="20"/>
        <v>188912.34734333333</v>
      </c>
      <c r="CP37" s="15">
        <f t="shared" si="21"/>
        <v>188912.34734333333</v>
      </c>
      <c r="CQ37" s="15">
        <f t="shared" si="22"/>
        <v>188912.34734333333</v>
      </c>
      <c r="CR37" s="15">
        <f t="shared" si="23"/>
        <v>188912.34734333333</v>
      </c>
      <c r="CS37" s="15">
        <f t="shared" si="24"/>
        <v>0</v>
      </c>
      <c r="CT37" s="15">
        <f t="shared" si="25"/>
        <v>188912.34734333333</v>
      </c>
      <c r="CU37" s="15">
        <f t="shared" si="26"/>
        <v>188912.34734333333</v>
      </c>
      <c r="CV37" s="15">
        <f t="shared" si="27"/>
        <v>188912.34734333333</v>
      </c>
      <c r="CW37" s="15">
        <f t="shared" si="28"/>
        <v>188912.34734333333</v>
      </c>
      <c r="CX37" s="15">
        <f t="shared" si="29"/>
        <v>188912.34734333333</v>
      </c>
      <c r="CY37" s="15">
        <f t="shared" si="30"/>
        <v>188912.34734333333</v>
      </c>
      <c r="CZ37" s="15">
        <f t="shared" si="31"/>
        <v>188912.34734333333</v>
      </c>
      <c r="DA37" s="15">
        <f t="shared" si="32"/>
        <v>188912.34734333333</v>
      </c>
      <c r="DB37" s="15">
        <f t="shared" si="33"/>
        <v>188912.34734333333</v>
      </c>
      <c r="DC37" s="15">
        <f t="shared" si="34"/>
        <v>188912.34734333333</v>
      </c>
      <c r="DD37" s="15">
        <f t="shared" si="35"/>
        <v>188912.34734333333</v>
      </c>
      <c r="DE37" s="15">
        <f t="shared" si="36"/>
        <v>188912.34734333333</v>
      </c>
      <c r="DF37" s="15">
        <f t="shared" si="37"/>
        <v>0</v>
      </c>
      <c r="DG37" s="15">
        <f t="shared" si="38"/>
        <v>188912.34734333333</v>
      </c>
      <c r="DH37" s="15">
        <f t="shared" si="39"/>
        <v>188912.34734333333</v>
      </c>
      <c r="DI37" s="15">
        <f t="shared" si="40"/>
        <v>188912.34734333333</v>
      </c>
      <c r="DJ37" s="15">
        <f t="shared" si="41"/>
        <v>189041.16367000001</v>
      </c>
      <c r="DK37" s="15">
        <f t="shared" si="42"/>
        <v>189169.97996499998</v>
      </c>
      <c r="DL37" s="15">
        <f t="shared" si="43"/>
        <v>189169.97996499998</v>
      </c>
      <c r="DM37" s="15">
        <f t="shared" si="44"/>
        <v>0</v>
      </c>
      <c r="DN37" s="15">
        <f t="shared" si="45"/>
        <v>0</v>
      </c>
      <c r="DO37" s="15">
        <f t="shared" si="46"/>
        <v>0</v>
      </c>
      <c r="DP37" s="15">
        <f t="shared" si="47"/>
        <v>0</v>
      </c>
      <c r="DQ37" s="15">
        <f t="shared" si="48"/>
        <v>0</v>
      </c>
      <c r="DR37" s="15">
        <f t="shared" si="49"/>
        <v>0</v>
      </c>
      <c r="DT37" s="15">
        <f t="shared" si="50"/>
        <v>0</v>
      </c>
      <c r="DU37" s="15">
        <f t="shared" si="51"/>
        <v>0</v>
      </c>
      <c r="DV37" s="15">
        <f t="shared" si="52"/>
        <v>0</v>
      </c>
      <c r="DW37" s="15">
        <f t="shared" si="53"/>
        <v>0</v>
      </c>
      <c r="DX37" s="15">
        <f t="shared" si="54"/>
        <v>7208.497464416665</v>
      </c>
      <c r="DY37" s="15">
        <f t="shared" si="55"/>
        <v>14416.99492883333</v>
      </c>
      <c r="DZ37" s="15">
        <f t="shared" si="56"/>
        <v>14416.99492883333</v>
      </c>
      <c r="EA37" s="15">
        <f t="shared" si="57"/>
        <v>14416.99492883333</v>
      </c>
      <c r="EB37" s="15">
        <f t="shared" si="58"/>
        <v>14416.99492883333</v>
      </c>
      <c r="EC37" s="15">
        <f t="shared" si="59"/>
        <v>14416.99492883333</v>
      </c>
      <c r="ED37" s="15">
        <f t="shared" si="60"/>
        <v>14416.99492883333</v>
      </c>
      <c r="EE37" s="15">
        <f t="shared" si="61"/>
        <v>14416.99492883333</v>
      </c>
      <c r="EF37" s="15">
        <f t="shared" si="62"/>
        <v>0</v>
      </c>
      <c r="EG37" s="15">
        <f t="shared" si="63"/>
        <v>14416.99492883333</v>
      </c>
      <c r="EH37" s="15">
        <f t="shared" si="64"/>
        <v>14416.99492883333</v>
      </c>
      <c r="EI37" s="15">
        <f t="shared" si="65"/>
        <v>14416.99492883333</v>
      </c>
      <c r="EJ37" s="15">
        <f t="shared" si="66"/>
        <v>14416.99492883333</v>
      </c>
      <c r="EK37" s="15">
        <f t="shared" si="67"/>
        <v>14416.99492883333</v>
      </c>
      <c r="EL37" s="15">
        <f t="shared" si="68"/>
        <v>14416.99492883333</v>
      </c>
      <c r="EM37" s="15">
        <f t="shared" si="69"/>
        <v>14416.99492883333</v>
      </c>
      <c r="EN37" s="15">
        <f t="shared" si="70"/>
        <v>14416.99492883333</v>
      </c>
      <c r="EO37" s="15">
        <f t="shared" si="71"/>
        <v>14416.99492883333</v>
      </c>
      <c r="EP37" s="15">
        <f t="shared" si="72"/>
        <v>14416.99492883333</v>
      </c>
      <c r="EQ37" s="15">
        <f t="shared" si="73"/>
        <v>14416.99492883333</v>
      </c>
      <c r="ER37" s="15">
        <f t="shared" si="74"/>
        <v>14416.99492883333</v>
      </c>
      <c r="ES37" s="15">
        <f t="shared" si="75"/>
        <v>0</v>
      </c>
      <c r="ET37" s="15">
        <f t="shared" si="76"/>
        <v>14416.99492883333</v>
      </c>
      <c r="EU37" s="15">
        <f t="shared" si="77"/>
        <v>14416.99492883333</v>
      </c>
      <c r="EV37" s="15">
        <f t="shared" si="78"/>
        <v>14416.99492883333</v>
      </c>
      <c r="EW37" s="15">
        <f t="shared" si="79"/>
        <v>14426.825648500002</v>
      </c>
      <c r="EX37" s="15">
        <f t="shared" si="80"/>
        <v>14436.656365750008</v>
      </c>
      <c r="EY37" s="15">
        <f t="shared" si="81"/>
        <v>14436.656365750008</v>
      </c>
      <c r="EZ37" s="15">
        <f t="shared" si="82"/>
        <v>0</v>
      </c>
      <c r="FA37" s="15">
        <f t="shared" si="83"/>
        <v>0</v>
      </c>
      <c r="FB37" s="15">
        <f t="shared" si="84"/>
        <v>0</v>
      </c>
      <c r="FC37" s="15">
        <f t="shared" si="85"/>
        <v>0</v>
      </c>
      <c r="FD37" s="15">
        <f t="shared" si="86"/>
        <v>0</v>
      </c>
      <c r="FE37" s="15">
        <f t="shared" si="87"/>
        <v>0</v>
      </c>
    </row>
    <row r="38" spans="1:161" x14ac:dyDescent="0.25">
      <c r="A38" s="3" t="s">
        <v>67</v>
      </c>
      <c r="B38" s="13">
        <v>1.7900000000000003E-2</v>
      </c>
      <c r="C38" s="13">
        <v>1.7900000000000003E-2</v>
      </c>
      <c r="D38" s="13">
        <v>1.7900000000000003E-2</v>
      </c>
      <c r="E38" s="13">
        <v>1.7899999999999999E-2</v>
      </c>
      <c r="G38" s="225">
        <v>1544182.13</v>
      </c>
      <c r="H38" s="225">
        <v>1544182.13</v>
      </c>
      <c r="I38" s="225">
        <v>1585353.48</v>
      </c>
      <c r="J38" s="14">
        <v>1626524.83</v>
      </c>
      <c r="K38" s="14">
        <v>1626524.83</v>
      </c>
      <c r="L38" s="14">
        <v>2561481.21</v>
      </c>
      <c r="M38" s="14">
        <v>3496437.59</v>
      </c>
      <c r="N38" s="14">
        <v>3496437.59</v>
      </c>
      <c r="O38" s="14">
        <v>3496437.59</v>
      </c>
      <c r="P38" s="14">
        <v>3496437.59</v>
      </c>
      <c r="Q38" s="14">
        <v>3496437.59</v>
      </c>
      <c r="R38" s="14">
        <v>3496437.59</v>
      </c>
      <c r="T38" s="14">
        <v>3689662.96</v>
      </c>
      <c r="U38" s="14">
        <v>3882888.3200000003</v>
      </c>
      <c r="V38" s="14">
        <v>3882888.3200000003</v>
      </c>
      <c r="W38" s="14">
        <v>3882888.3200000003</v>
      </c>
      <c r="X38" s="14">
        <v>3882888.3200000003</v>
      </c>
      <c r="Y38" s="14">
        <v>3882888.3200000003</v>
      </c>
      <c r="Z38" s="14">
        <v>3889824.83</v>
      </c>
      <c r="AA38" s="14">
        <v>3896761.34</v>
      </c>
      <c r="AB38" s="14">
        <v>3896761.34</v>
      </c>
      <c r="AC38" s="14">
        <v>3889824.83</v>
      </c>
      <c r="AD38" s="14">
        <v>3882888.3200000003</v>
      </c>
      <c r="AE38" s="14">
        <v>3888302.38</v>
      </c>
      <c r="AF38" s="14"/>
      <c r="AG38" s="14">
        <v>3893716.44</v>
      </c>
      <c r="AH38" s="14">
        <v>3893716.44</v>
      </c>
      <c r="AI38" s="14">
        <v>3893716.44</v>
      </c>
      <c r="AJ38" s="14">
        <v>3893716.44</v>
      </c>
      <c r="AK38" s="14">
        <v>3893716.44</v>
      </c>
      <c r="AL38" s="14">
        <v>3893716.44</v>
      </c>
      <c r="AM38" s="14"/>
      <c r="AN38" s="14"/>
      <c r="AO38" s="14"/>
      <c r="AP38" s="14"/>
      <c r="AQ38" s="14"/>
      <c r="AR38" s="14"/>
      <c r="AS38" s="15"/>
      <c r="AT38" s="15">
        <v>2303.4050105833335</v>
      </c>
      <c r="AU38" s="15">
        <v>2303.4050105833335</v>
      </c>
      <c r="AV38" s="15">
        <v>2364.8189410000005</v>
      </c>
      <c r="AW38" s="14">
        <v>2426.2328714166674</v>
      </c>
      <c r="AX38" s="14">
        <v>2426.2328714166674</v>
      </c>
      <c r="AY38" s="14">
        <v>3820.8761382500002</v>
      </c>
      <c r="AZ38" s="14">
        <v>5215.5194050833334</v>
      </c>
      <c r="BA38" s="14">
        <v>5215.5194050833334</v>
      </c>
      <c r="BB38" s="14">
        <v>5215.5194050833334</v>
      </c>
      <c r="BC38" s="14">
        <v>5215.5194050833334</v>
      </c>
      <c r="BD38" s="14">
        <v>5215.5194050833334</v>
      </c>
      <c r="BE38" s="14">
        <v>5215.5194050833334</v>
      </c>
      <c r="BG38" s="15">
        <v>5503.7472486666675</v>
      </c>
      <c r="BH38" s="15">
        <v>5791.9750773333353</v>
      </c>
      <c r="BI38" s="15">
        <v>5791.9750773333353</v>
      </c>
      <c r="BJ38" s="14">
        <v>5791.9750773333353</v>
      </c>
      <c r="BK38" s="14">
        <v>5791.9750773333353</v>
      </c>
      <c r="BL38" s="14">
        <v>5791.9750773333353</v>
      </c>
      <c r="BM38" s="14">
        <v>5802.3220380833345</v>
      </c>
      <c r="BN38" s="14">
        <v>5812.6689988333337</v>
      </c>
      <c r="BO38" s="14">
        <v>5812.6689988333337</v>
      </c>
      <c r="BP38" s="14">
        <v>5802.3220380833345</v>
      </c>
      <c r="BQ38" s="14">
        <v>5791.9750773333353</v>
      </c>
      <c r="BR38" s="14">
        <v>5800.0510501666677</v>
      </c>
      <c r="BS38" s="15"/>
      <c r="BT38" s="15">
        <f t="shared" si="0"/>
        <v>5808.1270230000009</v>
      </c>
      <c r="BU38" s="15">
        <f t="shared" si="1"/>
        <v>5808.1270230000009</v>
      </c>
      <c r="BV38" s="15">
        <f t="shared" si="2"/>
        <v>5808.1270230000009</v>
      </c>
      <c r="BW38" s="15">
        <f t="shared" si="3"/>
        <v>5808.1270230000009</v>
      </c>
      <c r="BX38" s="15">
        <f t="shared" si="4"/>
        <v>5808.1270230000009</v>
      </c>
      <c r="BY38" s="15">
        <f t="shared" si="5"/>
        <v>5808.1270230000009</v>
      </c>
      <c r="BZ38" s="15">
        <f t="shared" si="6"/>
        <v>0</v>
      </c>
      <c r="CA38" s="15">
        <f t="shared" si="7"/>
        <v>0</v>
      </c>
      <c r="CB38" s="15">
        <f t="shared" si="8"/>
        <v>0</v>
      </c>
      <c r="CC38" s="15">
        <f t="shared" si="9"/>
        <v>0</v>
      </c>
      <c r="CD38" s="15">
        <f t="shared" si="10"/>
        <v>0</v>
      </c>
      <c r="CE38" s="15">
        <f t="shared" si="11"/>
        <v>0</v>
      </c>
      <c r="CG38" s="15">
        <f t="shared" si="12"/>
        <v>2303.405010583333</v>
      </c>
      <c r="CH38" s="15">
        <f t="shared" si="13"/>
        <v>2303.405010583333</v>
      </c>
      <c r="CI38" s="15">
        <f t="shared" si="14"/>
        <v>2364.818941</v>
      </c>
      <c r="CJ38" s="15">
        <f t="shared" si="15"/>
        <v>2426.2328714166665</v>
      </c>
      <c r="CK38" s="15">
        <f t="shared" si="16"/>
        <v>2426.2328714166665</v>
      </c>
      <c r="CL38" s="15">
        <f t="shared" si="17"/>
        <v>3820.8761382499997</v>
      </c>
      <c r="CM38" s="15">
        <f t="shared" si="18"/>
        <v>5215.5194050833334</v>
      </c>
      <c r="CN38" s="15">
        <f t="shared" si="19"/>
        <v>5215.5194050833334</v>
      </c>
      <c r="CO38" s="15">
        <f t="shared" si="20"/>
        <v>5215.5194050833334</v>
      </c>
      <c r="CP38" s="15">
        <f t="shared" si="21"/>
        <v>5215.5194050833334</v>
      </c>
      <c r="CQ38" s="15">
        <f t="shared" si="22"/>
        <v>5215.5194050833334</v>
      </c>
      <c r="CR38" s="15">
        <f t="shared" si="23"/>
        <v>5215.5194050833334</v>
      </c>
      <c r="CS38" s="15">
        <f t="shared" si="24"/>
        <v>0</v>
      </c>
      <c r="CT38" s="15">
        <f t="shared" si="25"/>
        <v>5503.7472486666666</v>
      </c>
      <c r="CU38" s="15">
        <f t="shared" si="26"/>
        <v>5791.9750773333335</v>
      </c>
      <c r="CV38" s="15">
        <f t="shared" si="27"/>
        <v>5791.9750773333335</v>
      </c>
      <c r="CW38" s="15">
        <f t="shared" si="28"/>
        <v>5791.9750773333335</v>
      </c>
      <c r="CX38" s="15">
        <f t="shared" si="29"/>
        <v>5791.9750773333335</v>
      </c>
      <c r="CY38" s="15">
        <f t="shared" si="30"/>
        <v>5791.9750773333335</v>
      </c>
      <c r="CZ38" s="15">
        <f t="shared" si="31"/>
        <v>5802.3220380833336</v>
      </c>
      <c r="DA38" s="15">
        <f t="shared" si="32"/>
        <v>5812.6689988333337</v>
      </c>
      <c r="DB38" s="15">
        <f t="shared" si="33"/>
        <v>5812.6689988333337</v>
      </c>
      <c r="DC38" s="15">
        <f t="shared" si="34"/>
        <v>5802.3220380833336</v>
      </c>
      <c r="DD38" s="15">
        <f t="shared" si="35"/>
        <v>5791.9750773333335</v>
      </c>
      <c r="DE38" s="15">
        <f t="shared" si="36"/>
        <v>5800.0510501666658</v>
      </c>
      <c r="DF38" s="15">
        <f t="shared" si="37"/>
        <v>0</v>
      </c>
      <c r="DG38" s="15">
        <f t="shared" si="38"/>
        <v>5808.127023</v>
      </c>
      <c r="DH38" s="15">
        <f t="shared" si="39"/>
        <v>5808.127023</v>
      </c>
      <c r="DI38" s="15">
        <f t="shared" si="40"/>
        <v>5808.127023</v>
      </c>
      <c r="DJ38" s="15">
        <f t="shared" si="41"/>
        <v>5808.127023</v>
      </c>
      <c r="DK38" s="15">
        <f t="shared" si="42"/>
        <v>5808.127023</v>
      </c>
      <c r="DL38" s="15">
        <f t="shared" si="43"/>
        <v>5808.127023</v>
      </c>
      <c r="DM38" s="15">
        <f t="shared" si="44"/>
        <v>0</v>
      </c>
      <c r="DN38" s="15">
        <f t="shared" si="45"/>
        <v>0</v>
      </c>
      <c r="DO38" s="15">
        <f t="shared" si="46"/>
        <v>0</v>
      </c>
      <c r="DP38" s="15">
        <f t="shared" si="47"/>
        <v>0</v>
      </c>
      <c r="DQ38" s="15">
        <f t="shared" si="48"/>
        <v>0</v>
      </c>
      <c r="DR38" s="15">
        <f t="shared" si="49"/>
        <v>0</v>
      </c>
      <c r="DT38" s="15">
        <f t="shared" si="50"/>
        <v>0</v>
      </c>
      <c r="DU38" s="15">
        <f t="shared" si="51"/>
        <v>0</v>
      </c>
      <c r="DV38" s="15">
        <f t="shared" si="52"/>
        <v>0</v>
      </c>
      <c r="DW38" s="15">
        <f t="shared" si="53"/>
        <v>0</v>
      </c>
      <c r="DX38" s="15">
        <f t="shared" si="54"/>
        <v>0</v>
      </c>
      <c r="DY38" s="15">
        <f t="shared" si="55"/>
        <v>0</v>
      </c>
      <c r="DZ38" s="15">
        <f t="shared" si="56"/>
        <v>0</v>
      </c>
      <c r="EA38" s="15">
        <f t="shared" si="57"/>
        <v>0</v>
      </c>
      <c r="EB38" s="15">
        <f t="shared" si="58"/>
        <v>0</v>
      </c>
      <c r="EC38" s="15">
        <f t="shared" si="59"/>
        <v>0</v>
      </c>
      <c r="ED38" s="15">
        <f t="shared" si="60"/>
        <v>0</v>
      </c>
      <c r="EE38" s="15">
        <f t="shared" si="61"/>
        <v>0</v>
      </c>
      <c r="EF38" s="15">
        <f t="shared" si="62"/>
        <v>0</v>
      </c>
      <c r="EG38" s="15">
        <f t="shared" si="63"/>
        <v>0</v>
      </c>
      <c r="EH38" s="15">
        <f t="shared" si="64"/>
        <v>0</v>
      </c>
      <c r="EI38" s="15">
        <f t="shared" si="65"/>
        <v>0</v>
      </c>
      <c r="EJ38" s="15">
        <f t="shared" si="66"/>
        <v>0</v>
      </c>
      <c r="EK38" s="15">
        <f t="shared" si="67"/>
        <v>0</v>
      </c>
      <c r="EL38" s="15">
        <f t="shared" si="68"/>
        <v>0</v>
      </c>
      <c r="EM38" s="15">
        <f t="shared" si="69"/>
        <v>0</v>
      </c>
      <c r="EN38" s="15">
        <f t="shared" si="70"/>
        <v>0</v>
      </c>
      <c r="EO38" s="15">
        <f t="shared" si="71"/>
        <v>0</v>
      </c>
      <c r="EP38" s="15">
        <f t="shared" si="72"/>
        <v>0</v>
      </c>
      <c r="EQ38" s="15">
        <f t="shared" si="73"/>
        <v>0</v>
      </c>
      <c r="ER38" s="15">
        <f t="shared" si="74"/>
        <v>0</v>
      </c>
      <c r="ES38" s="15">
        <f t="shared" si="75"/>
        <v>0</v>
      </c>
      <c r="ET38" s="15">
        <f t="shared" si="76"/>
        <v>0</v>
      </c>
      <c r="EU38" s="15">
        <f t="shared" si="77"/>
        <v>0</v>
      </c>
      <c r="EV38" s="15">
        <f t="shared" si="78"/>
        <v>0</v>
      </c>
      <c r="EW38" s="15">
        <f t="shared" si="79"/>
        <v>0</v>
      </c>
      <c r="EX38" s="15">
        <f t="shared" si="80"/>
        <v>0</v>
      </c>
      <c r="EY38" s="15">
        <f t="shared" si="81"/>
        <v>0</v>
      </c>
      <c r="EZ38" s="15">
        <f t="shared" si="82"/>
        <v>0</v>
      </c>
      <c r="FA38" s="15">
        <f t="shared" si="83"/>
        <v>0</v>
      </c>
      <c r="FB38" s="15">
        <f t="shared" si="84"/>
        <v>0</v>
      </c>
      <c r="FC38" s="15">
        <f t="shared" si="85"/>
        <v>0</v>
      </c>
      <c r="FD38" s="15">
        <f t="shared" si="86"/>
        <v>0</v>
      </c>
      <c r="FE38" s="15">
        <f t="shared" si="87"/>
        <v>0</v>
      </c>
    </row>
    <row r="39" spans="1:161" x14ac:dyDescent="0.25">
      <c r="A39" s="3" t="s">
        <v>68</v>
      </c>
      <c r="B39" s="13">
        <v>1.26E-2</v>
      </c>
      <c r="C39" s="13">
        <v>1.26E-2</v>
      </c>
      <c r="D39" s="13">
        <v>1.26E-2</v>
      </c>
      <c r="E39" s="13">
        <v>1.14E-2</v>
      </c>
      <c r="G39" s="225">
        <v>5781870.3399999999</v>
      </c>
      <c r="H39" s="225">
        <v>5781870.3399999999</v>
      </c>
      <c r="I39" s="225">
        <v>5781870.3399999999</v>
      </c>
      <c r="J39" s="14">
        <v>5781870.3399999999</v>
      </c>
      <c r="K39" s="14">
        <v>5781870.3399999999</v>
      </c>
      <c r="L39" s="14">
        <v>5781870.3399999999</v>
      </c>
      <c r="M39" s="14">
        <v>5781870.3399999999</v>
      </c>
      <c r="N39" s="14">
        <v>5781870.3399999999</v>
      </c>
      <c r="O39" s="14">
        <v>5781870.3399999999</v>
      </c>
      <c r="P39" s="14">
        <v>5781870.3399999999</v>
      </c>
      <c r="Q39" s="14">
        <v>5781870.3399999999</v>
      </c>
      <c r="R39" s="14">
        <v>5781870.3399999999</v>
      </c>
      <c r="T39" s="14">
        <v>5781870.3399999999</v>
      </c>
      <c r="U39" s="14">
        <v>5781870.3399999999</v>
      </c>
      <c r="V39" s="14">
        <v>5781870.3399999999</v>
      </c>
      <c r="W39" s="14">
        <v>5781870.3399999999</v>
      </c>
      <c r="X39" s="14">
        <v>5781870.3399999999</v>
      </c>
      <c r="Y39" s="14">
        <v>5781870.3399999999</v>
      </c>
      <c r="Z39" s="14">
        <v>5781870.3399999999</v>
      </c>
      <c r="AA39" s="14">
        <v>5781870.3399999999</v>
      </c>
      <c r="AB39" s="14">
        <v>5781870.3399999999</v>
      </c>
      <c r="AC39" s="14">
        <v>5781870.3399999999</v>
      </c>
      <c r="AD39" s="14">
        <v>5781870.3399999999</v>
      </c>
      <c r="AE39" s="14">
        <v>5781870.3399999999</v>
      </c>
      <c r="AF39" s="14"/>
      <c r="AG39" s="14">
        <v>5781870.3399999999</v>
      </c>
      <c r="AH39" s="14">
        <v>5781870.3399999999</v>
      </c>
      <c r="AI39" s="14">
        <v>5781870.3399999999</v>
      </c>
      <c r="AJ39" s="14">
        <v>5781870.3399999999</v>
      </c>
      <c r="AK39" s="14">
        <v>5781870.3399999999</v>
      </c>
      <c r="AL39" s="14">
        <v>5781870.3399999999</v>
      </c>
      <c r="AM39" s="14"/>
      <c r="AN39" s="14"/>
      <c r="AO39" s="14"/>
      <c r="AP39" s="14"/>
      <c r="AQ39" s="14"/>
      <c r="AR39" s="14"/>
      <c r="AS39" s="15"/>
      <c r="AT39" s="15">
        <v>6070.9638569999997</v>
      </c>
      <c r="AU39" s="15">
        <v>6070.9638569999997</v>
      </c>
      <c r="AV39" s="15">
        <v>6070.9638569999997</v>
      </c>
      <c r="AW39" s="14">
        <v>6070.9638569999997</v>
      </c>
      <c r="AX39" s="14">
        <v>6070.9638569999997</v>
      </c>
      <c r="AY39" s="14">
        <v>6070.9638569999997</v>
      </c>
      <c r="AZ39" s="14">
        <v>6070.9638569999997</v>
      </c>
      <c r="BA39" s="14">
        <v>6070.9638569999997</v>
      </c>
      <c r="BB39" s="14">
        <v>6070.9638569999997</v>
      </c>
      <c r="BC39" s="14">
        <v>6070.9638569999997</v>
      </c>
      <c r="BD39" s="14">
        <v>6070.9638569999997</v>
      </c>
      <c r="BE39" s="14">
        <v>6070.9638569999997</v>
      </c>
      <c r="BG39" s="15">
        <v>6070.9638569999997</v>
      </c>
      <c r="BH39" s="15">
        <v>6070.9638569999997</v>
      </c>
      <c r="BI39" s="15">
        <v>6070.9638569999997</v>
      </c>
      <c r="BJ39" s="14">
        <v>6070.9638569999997</v>
      </c>
      <c r="BK39" s="14">
        <v>6070.9638569999997</v>
      </c>
      <c r="BL39" s="14">
        <v>6070.9638569999997</v>
      </c>
      <c r="BM39" s="14">
        <v>6070.9638569999997</v>
      </c>
      <c r="BN39" s="14">
        <v>6070.9638569999997</v>
      </c>
      <c r="BO39" s="14">
        <v>6070.9638569999997</v>
      </c>
      <c r="BP39" s="14">
        <v>6070.9638569999997</v>
      </c>
      <c r="BQ39" s="14">
        <v>6070.9638569999997</v>
      </c>
      <c r="BR39" s="14">
        <v>6070.9638569999997</v>
      </c>
      <c r="BS39" s="15"/>
      <c r="BT39" s="15">
        <f t="shared" si="0"/>
        <v>6070.9638569999997</v>
      </c>
      <c r="BU39" s="15">
        <f t="shared" si="1"/>
        <v>6070.9638569999997</v>
      </c>
      <c r="BV39" s="15">
        <f t="shared" si="2"/>
        <v>6070.9638569999997</v>
      </c>
      <c r="BW39" s="15">
        <f t="shared" si="3"/>
        <v>6070.9638569999997</v>
      </c>
      <c r="BX39" s="15">
        <f t="shared" si="4"/>
        <v>6070.9638569999997</v>
      </c>
      <c r="BY39" s="15">
        <f t="shared" si="5"/>
        <v>6070.9638569999997</v>
      </c>
      <c r="BZ39" s="15">
        <f t="shared" si="6"/>
        <v>0</v>
      </c>
      <c r="CA39" s="15">
        <f t="shared" si="7"/>
        <v>0</v>
      </c>
      <c r="CB39" s="15">
        <f t="shared" si="8"/>
        <v>0</v>
      </c>
      <c r="CC39" s="15">
        <f t="shared" si="9"/>
        <v>0</v>
      </c>
      <c r="CD39" s="15">
        <f t="shared" si="10"/>
        <v>0</v>
      </c>
      <c r="CE39" s="15">
        <f t="shared" si="11"/>
        <v>0</v>
      </c>
      <c r="CG39" s="15">
        <f t="shared" si="12"/>
        <v>5492.7768230000001</v>
      </c>
      <c r="CH39" s="15">
        <f t="shared" si="13"/>
        <v>5492.7768230000001</v>
      </c>
      <c r="CI39" s="15">
        <f t="shared" si="14"/>
        <v>5492.7768230000001</v>
      </c>
      <c r="CJ39" s="15">
        <f t="shared" si="15"/>
        <v>5492.7768230000001</v>
      </c>
      <c r="CK39" s="15">
        <f t="shared" si="16"/>
        <v>5492.7768230000001</v>
      </c>
      <c r="CL39" s="15">
        <f t="shared" si="17"/>
        <v>5492.7768230000001</v>
      </c>
      <c r="CM39" s="15">
        <f t="shared" si="18"/>
        <v>5492.7768230000001</v>
      </c>
      <c r="CN39" s="15">
        <f t="shared" si="19"/>
        <v>5492.7768230000001</v>
      </c>
      <c r="CO39" s="15">
        <f t="shared" si="20"/>
        <v>5492.7768230000001</v>
      </c>
      <c r="CP39" s="15">
        <f t="shared" si="21"/>
        <v>5492.7768230000001</v>
      </c>
      <c r="CQ39" s="15">
        <f t="shared" si="22"/>
        <v>5492.7768230000001</v>
      </c>
      <c r="CR39" s="15">
        <f t="shared" si="23"/>
        <v>5492.7768230000001</v>
      </c>
      <c r="CS39" s="15">
        <f t="shared" si="24"/>
        <v>0</v>
      </c>
      <c r="CT39" s="15">
        <f t="shared" si="25"/>
        <v>5492.7768230000001</v>
      </c>
      <c r="CU39" s="15">
        <f t="shared" si="26"/>
        <v>5492.7768230000001</v>
      </c>
      <c r="CV39" s="15">
        <f t="shared" si="27"/>
        <v>5492.7768230000001</v>
      </c>
      <c r="CW39" s="15">
        <f t="shared" si="28"/>
        <v>5492.7768230000001</v>
      </c>
      <c r="CX39" s="15">
        <f t="shared" si="29"/>
        <v>5492.7768230000001</v>
      </c>
      <c r="CY39" s="15">
        <f t="shared" si="30"/>
        <v>5492.7768230000001</v>
      </c>
      <c r="CZ39" s="15">
        <f t="shared" si="31"/>
        <v>5492.7768230000001</v>
      </c>
      <c r="DA39" s="15">
        <f t="shared" si="32"/>
        <v>5492.7768230000001</v>
      </c>
      <c r="DB39" s="15">
        <f t="shared" si="33"/>
        <v>5492.7768230000001</v>
      </c>
      <c r="DC39" s="15">
        <f t="shared" si="34"/>
        <v>5492.7768230000001</v>
      </c>
      <c r="DD39" s="15">
        <f t="shared" si="35"/>
        <v>5492.7768230000001</v>
      </c>
      <c r="DE39" s="15">
        <f t="shared" si="36"/>
        <v>5492.7768230000001</v>
      </c>
      <c r="DF39" s="15">
        <f t="shared" si="37"/>
        <v>0</v>
      </c>
      <c r="DG39" s="15">
        <f t="shared" si="38"/>
        <v>5492.7768230000001</v>
      </c>
      <c r="DH39" s="15">
        <f t="shared" si="39"/>
        <v>5492.7768230000001</v>
      </c>
      <c r="DI39" s="15">
        <f t="shared" si="40"/>
        <v>5492.7768230000001</v>
      </c>
      <c r="DJ39" s="15">
        <f t="shared" si="41"/>
        <v>5492.7768230000001</v>
      </c>
      <c r="DK39" s="15">
        <f t="shared" si="42"/>
        <v>5492.7768230000001</v>
      </c>
      <c r="DL39" s="15">
        <f t="shared" si="43"/>
        <v>5492.7768230000001</v>
      </c>
      <c r="DM39" s="15">
        <f t="shared" si="44"/>
        <v>0</v>
      </c>
      <c r="DN39" s="15">
        <f t="shared" si="45"/>
        <v>0</v>
      </c>
      <c r="DO39" s="15">
        <f t="shared" si="46"/>
        <v>0</v>
      </c>
      <c r="DP39" s="15">
        <f t="shared" si="47"/>
        <v>0</v>
      </c>
      <c r="DQ39" s="15">
        <f t="shared" si="48"/>
        <v>0</v>
      </c>
      <c r="DR39" s="15">
        <f t="shared" si="49"/>
        <v>0</v>
      </c>
      <c r="DT39" s="15">
        <f t="shared" si="50"/>
        <v>578.18703399999958</v>
      </c>
      <c r="DU39" s="15">
        <f t="shared" si="51"/>
        <v>578.18703399999958</v>
      </c>
      <c r="DV39" s="15">
        <f t="shared" si="52"/>
        <v>578.18703399999958</v>
      </c>
      <c r="DW39" s="15">
        <f t="shared" si="53"/>
        <v>578.18703399999958</v>
      </c>
      <c r="DX39" s="15">
        <f t="shared" si="54"/>
        <v>578.18703399999958</v>
      </c>
      <c r="DY39" s="15">
        <f t="shared" si="55"/>
        <v>578.18703399999958</v>
      </c>
      <c r="DZ39" s="15">
        <f t="shared" si="56"/>
        <v>578.18703399999958</v>
      </c>
      <c r="EA39" s="15">
        <f t="shared" si="57"/>
        <v>578.18703399999958</v>
      </c>
      <c r="EB39" s="15">
        <f t="shared" si="58"/>
        <v>578.18703399999958</v>
      </c>
      <c r="EC39" s="15">
        <f t="shared" si="59"/>
        <v>578.18703399999958</v>
      </c>
      <c r="ED39" s="15">
        <f t="shared" si="60"/>
        <v>578.18703399999958</v>
      </c>
      <c r="EE39" s="15">
        <f t="shared" si="61"/>
        <v>578.18703399999958</v>
      </c>
      <c r="EF39" s="15">
        <f t="shared" si="62"/>
        <v>0</v>
      </c>
      <c r="EG39" s="15">
        <f t="shared" si="63"/>
        <v>578.18703399999958</v>
      </c>
      <c r="EH39" s="15">
        <f t="shared" si="64"/>
        <v>578.18703399999958</v>
      </c>
      <c r="EI39" s="15">
        <f t="shared" si="65"/>
        <v>578.18703399999958</v>
      </c>
      <c r="EJ39" s="15">
        <f t="shared" si="66"/>
        <v>578.18703399999958</v>
      </c>
      <c r="EK39" s="15">
        <f t="shared" si="67"/>
        <v>578.18703399999958</v>
      </c>
      <c r="EL39" s="15">
        <f t="shared" si="68"/>
        <v>578.18703399999958</v>
      </c>
      <c r="EM39" s="15">
        <f t="shared" si="69"/>
        <v>578.18703399999958</v>
      </c>
      <c r="EN39" s="15">
        <f t="shared" si="70"/>
        <v>578.18703399999958</v>
      </c>
      <c r="EO39" s="15">
        <f t="shared" si="71"/>
        <v>578.18703399999958</v>
      </c>
      <c r="EP39" s="15">
        <f t="shared" si="72"/>
        <v>578.18703399999958</v>
      </c>
      <c r="EQ39" s="15">
        <f t="shared" si="73"/>
        <v>578.18703399999958</v>
      </c>
      <c r="ER39" s="15">
        <f t="shared" si="74"/>
        <v>578.18703399999958</v>
      </c>
      <c r="ES39" s="15">
        <f t="shared" si="75"/>
        <v>0</v>
      </c>
      <c r="ET39" s="15">
        <f t="shared" si="76"/>
        <v>578.18703399999958</v>
      </c>
      <c r="EU39" s="15">
        <f t="shared" si="77"/>
        <v>578.18703399999958</v>
      </c>
      <c r="EV39" s="15">
        <f t="shared" si="78"/>
        <v>578.18703399999958</v>
      </c>
      <c r="EW39" s="15">
        <f t="shared" si="79"/>
        <v>578.18703399999958</v>
      </c>
      <c r="EX39" s="15">
        <f t="shared" si="80"/>
        <v>578.18703399999958</v>
      </c>
      <c r="EY39" s="15">
        <f t="shared" si="81"/>
        <v>578.18703399999958</v>
      </c>
      <c r="EZ39" s="15">
        <f t="shared" si="82"/>
        <v>0</v>
      </c>
      <c r="FA39" s="15">
        <f t="shared" si="83"/>
        <v>0</v>
      </c>
      <c r="FB39" s="15">
        <f t="shared" si="84"/>
        <v>0</v>
      </c>
      <c r="FC39" s="15">
        <f t="shared" si="85"/>
        <v>0</v>
      </c>
      <c r="FD39" s="15">
        <f t="shared" si="86"/>
        <v>0</v>
      </c>
      <c r="FE39" s="15">
        <f t="shared" si="87"/>
        <v>0</v>
      </c>
    </row>
    <row r="40" spans="1:161" x14ac:dyDescent="0.25">
      <c r="A40" s="3" t="s">
        <v>69</v>
      </c>
      <c r="B40" s="13">
        <v>2.29E-2</v>
      </c>
      <c r="C40" s="13">
        <v>2.29E-2</v>
      </c>
      <c r="D40" s="13">
        <v>2.29E-2</v>
      </c>
      <c r="E40" s="13">
        <v>2.29E-2</v>
      </c>
      <c r="G40" s="225">
        <v>1483173.42</v>
      </c>
      <c r="H40" s="225">
        <v>1483173.43</v>
      </c>
      <c r="I40" s="225">
        <v>1483173.43</v>
      </c>
      <c r="J40" s="14">
        <v>1483173.43</v>
      </c>
      <c r="K40" s="14">
        <v>1483173.43</v>
      </c>
      <c r="L40" s="14">
        <v>1483173.43</v>
      </c>
      <c r="M40" s="14">
        <v>1483173.43</v>
      </c>
      <c r="N40" s="14">
        <v>1483173.43</v>
      </c>
      <c r="O40" s="14">
        <v>1483173.43</v>
      </c>
      <c r="P40" s="14">
        <v>1483173.43</v>
      </c>
      <c r="Q40" s="14">
        <v>1483173.43</v>
      </c>
      <c r="R40" s="14">
        <v>1483173.43</v>
      </c>
      <c r="T40" s="14">
        <v>1483173.43</v>
      </c>
      <c r="U40" s="14">
        <v>1483173.43</v>
      </c>
      <c r="V40" s="14">
        <v>1483173.43</v>
      </c>
      <c r="W40" s="14">
        <v>1483173.43</v>
      </c>
      <c r="X40" s="14">
        <v>1483173.43</v>
      </c>
      <c r="Y40" s="14">
        <v>1483173.43</v>
      </c>
      <c r="Z40" s="14">
        <v>1483173.43</v>
      </c>
      <c r="AA40" s="14">
        <v>1483173.43</v>
      </c>
      <c r="AB40" s="14">
        <v>1483173.43</v>
      </c>
      <c r="AC40" s="14">
        <v>1483173.43</v>
      </c>
      <c r="AD40" s="14">
        <v>1483173.43</v>
      </c>
      <c r="AE40" s="14">
        <v>1483173.43</v>
      </c>
      <c r="AF40" s="14"/>
      <c r="AG40" s="14">
        <v>1483173.43</v>
      </c>
      <c r="AH40" s="14">
        <v>1483173.43</v>
      </c>
      <c r="AI40" s="14">
        <v>1483173.43</v>
      </c>
      <c r="AJ40" s="14">
        <v>1483173.43</v>
      </c>
      <c r="AK40" s="14">
        <v>1483173.43</v>
      </c>
      <c r="AL40" s="14">
        <v>1483173.43</v>
      </c>
      <c r="AM40" s="14"/>
      <c r="AN40" s="14"/>
      <c r="AO40" s="14"/>
      <c r="AP40" s="14"/>
      <c r="AQ40" s="14"/>
      <c r="AR40" s="14"/>
      <c r="AS40" s="15"/>
      <c r="AT40" s="15">
        <v>2830.3892765000001</v>
      </c>
      <c r="AU40" s="15">
        <v>2830.389295583333</v>
      </c>
      <c r="AV40" s="15">
        <v>2830.389295583333</v>
      </c>
      <c r="AW40" s="14">
        <v>2830.389295583333</v>
      </c>
      <c r="AX40" s="14">
        <v>2830.389295583333</v>
      </c>
      <c r="AY40" s="14">
        <v>2830.389295583333</v>
      </c>
      <c r="AZ40" s="14">
        <v>2830.389295583333</v>
      </c>
      <c r="BA40" s="14">
        <v>2830.389295583333</v>
      </c>
      <c r="BB40" s="14">
        <v>2830.389295583333</v>
      </c>
      <c r="BC40" s="14">
        <v>2830.389295583333</v>
      </c>
      <c r="BD40" s="14">
        <v>2830.389295583333</v>
      </c>
      <c r="BE40" s="14">
        <v>2830.389295583333</v>
      </c>
      <c r="BG40" s="15">
        <v>2830.389295583333</v>
      </c>
      <c r="BH40" s="15">
        <v>2830.389295583333</v>
      </c>
      <c r="BI40" s="15">
        <v>2830.389295583333</v>
      </c>
      <c r="BJ40" s="14">
        <v>2830.389295583333</v>
      </c>
      <c r="BK40" s="14">
        <v>2830.389295583333</v>
      </c>
      <c r="BL40" s="14">
        <v>2830.389295583333</v>
      </c>
      <c r="BM40" s="14">
        <v>2830.389295583333</v>
      </c>
      <c r="BN40" s="14">
        <v>2830.389295583333</v>
      </c>
      <c r="BO40" s="14">
        <v>2830.389295583333</v>
      </c>
      <c r="BP40" s="14">
        <v>2830.389295583333</v>
      </c>
      <c r="BQ40" s="14">
        <v>2830.389295583333</v>
      </c>
      <c r="BR40" s="14">
        <v>2830.389295583333</v>
      </c>
      <c r="BS40" s="15"/>
      <c r="BT40" s="15">
        <f t="shared" si="0"/>
        <v>2830.389295583333</v>
      </c>
      <c r="BU40" s="15">
        <f t="shared" si="1"/>
        <v>2830.389295583333</v>
      </c>
      <c r="BV40" s="15">
        <f t="shared" si="2"/>
        <v>2830.389295583333</v>
      </c>
      <c r="BW40" s="15">
        <f t="shared" si="3"/>
        <v>2830.389295583333</v>
      </c>
      <c r="BX40" s="15">
        <f t="shared" si="4"/>
        <v>2830.389295583333</v>
      </c>
      <c r="BY40" s="15">
        <f t="shared" si="5"/>
        <v>2830.389295583333</v>
      </c>
      <c r="BZ40" s="15">
        <f t="shared" si="6"/>
        <v>0</v>
      </c>
      <c r="CA40" s="15">
        <f t="shared" si="7"/>
        <v>0</v>
      </c>
      <c r="CB40" s="15">
        <f t="shared" si="8"/>
        <v>0</v>
      </c>
      <c r="CC40" s="15">
        <f t="shared" si="9"/>
        <v>0</v>
      </c>
      <c r="CD40" s="15">
        <f t="shared" si="10"/>
        <v>0</v>
      </c>
      <c r="CE40" s="15">
        <f t="shared" si="11"/>
        <v>0</v>
      </c>
      <c r="CG40" s="15">
        <f t="shared" si="12"/>
        <v>2830.3892765000001</v>
      </c>
      <c r="CH40" s="15">
        <f t="shared" si="13"/>
        <v>2830.389295583333</v>
      </c>
      <c r="CI40" s="15">
        <f t="shared" si="14"/>
        <v>2830.389295583333</v>
      </c>
      <c r="CJ40" s="15">
        <f t="shared" si="15"/>
        <v>2830.389295583333</v>
      </c>
      <c r="CK40" s="15">
        <f t="shared" si="16"/>
        <v>2830.389295583333</v>
      </c>
      <c r="CL40" s="15">
        <f t="shared" si="17"/>
        <v>2830.389295583333</v>
      </c>
      <c r="CM40" s="15">
        <f t="shared" si="18"/>
        <v>2830.389295583333</v>
      </c>
      <c r="CN40" s="15">
        <f t="shared" si="19"/>
        <v>2830.389295583333</v>
      </c>
      <c r="CO40" s="15">
        <f t="shared" si="20"/>
        <v>2830.389295583333</v>
      </c>
      <c r="CP40" s="15">
        <f t="shared" si="21"/>
        <v>2830.389295583333</v>
      </c>
      <c r="CQ40" s="15">
        <f t="shared" si="22"/>
        <v>2830.389295583333</v>
      </c>
      <c r="CR40" s="15">
        <f t="shared" si="23"/>
        <v>2830.389295583333</v>
      </c>
      <c r="CS40" s="15">
        <f t="shared" si="24"/>
        <v>0</v>
      </c>
      <c r="CT40" s="15">
        <f t="shared" si="25"/>
        <v>2830.389295583333</v>
      </c>
      <c r="CU40" s="15">
        <f t="shared" si="26"/>
        <v>2830.389295583333</v>
      </c>
      <c r="CV40" s="15">
        <f t="shared" si="27"/>
        <v>2830.389295583333</v>
      </c>
      <c r="CW40" s="15">
        <f t="shared" si="28"/>
        <v>2830.389295583333</v>
      </c>
      <c r="CX40" s="15">
        <f t="shared" si="29"/>
        <v>2830.389295583333</v>
      </c>
      <c r="CY40" s="15">
        <f t="shared" si="30"/>
        <v>2830.389295583333</v>
      </c>
      <c r="CZ40" s="15">
        <f t="shared" si="31"/>
        <v>2830.389295583333</v>
      </c>
      <c r="DA40" s="15">
        <f t="shared" si="32"/>
        <v>2830.389295583333</v>
      </c>
      <c r="DB40" s="15">
        <f t="shared" si="33"/>
        <v>2830.389295583333</v>
      </c>
      <c r="DC40" s="15">
        <f t="shared" si="34"/>
        <v>2830.389295583333</v>
      </c>
      <c r="DD40" s="15">
        <f t="shared" si="35"/>
        <v>2830.389295583333</v>
      </c>
      <c r="DE40" s="15">
        <f t="shared" si="36"/>
        <v>2830.389295583333</v>
      </c>
      <c r="DF40" s="15">
        <f t="shared" si="37"/>
        <v>0</v>
      </c>
      <c r="DG40" s="15">
        <f t="shared" si="38"/>
        <v>2830.389295583333</v>
      </c>
      <c r="DH40" s="15">
        <f t="shared" si="39"/>
        <v>2830.389295583333</v>
      </c>
      <c r="DI40" s="15">
        <f t="shared" si="40"/>
        <v>2830.389295583333</v>
      </c>
      <c r="DJ40" s="15">
        <f t="shared" si="41"/>
        <v>2830.389295583333</v>
      </c>
      <c r="DK40" s="15">
        <f t="shared" si="42"/>
        <v>2830.389295583333</v>
      </c>
      <c r="DL40" s="15">
        <f t="shared" si="43"/>
        <v>2830.389295583333</v>
      </c>
      <c r="DM40" s="15">
        <f t="shared" si="44"/>
        <v>0</v>
      </c>
      <c r="DN40" s="15">
        <f t="shared" si="45"/>
        <v>0</v>
      </c>
      <c r="DO40" s="15">
        <f t="shared" si="46"/>
        <v>0</v>
      </c>
      <c r="DP40" s="15">
        <f t="shared" si="47"/>
        <v>0</v>
      </c>
      <c r="DQ40" s="15">
        <f t="shared" si="48"/>
        <v>0</v>
      </c>
      <c r="DR40" s="15">
        <f t="shared" si="49"/>
        <v>0</v>
      </c>
      <c r="DT40" s="15">
        <f t="shared" si="50"/>
        <v>0</v>
      </c>
      <c r="DU40" s="15">
        <f t="shared" si="51"/>
        <v>0</v>
      </c>
      <c r="DV40" s="15">
        <f t="shared" si="52"/>
        <v>0</v>
      </c>
      <c r="DW40" s="15">
        <f t="shared" si="53"/>
        <v>0</v>
      </c>
      <c r="DX40" s="15">
        <f t="shared" si="54"/>
        <v>0</v>
      </c>
      <c r="DY40" s="15">
        <f t="shared" si="55"/>
        <v>0</v>
      </c>
      <c r="DZ40" s="15">
        <f t="shared" si="56"/>
        <v>0</v>
      </c>
      <c r="EA40" s="15">
        <f t="shared" si="57"/>
        <v>0</v>
      </c>
      <c r="EB40" s="15">
        <f t="shared" si="58"/>
        <v>0</v>
      </c>
      <c r="EC40" s="15">
        <f t="shared" si="59"/>
        <v>0</v>
      </c>
      <c r="ED40" s="15">
        <f t="shared" si="60"/>
        <v>0</v>
      </c>
      <c r="EE40" s="15">
        <f t="shared" si="61"/>
        <v>0</v>
      </c>
      <c r="EF40" s="15">
        <f t="shared" si="62"/>
        <v>0</v>
      </c>
      <c r="EG40" s="15">
        <f t="shared" si="63"/>
        <v>0</v>
      </c>
      <c r="EH40" s="15">
        <f t="shared" si="64"/>
        <v>0</v>
      </c>
      <c r="EI40" s="15">
        <f t="shared" si="65"/>
        <v>0</v>
      </c>
      <c r="EJ40" s="15">
        <f t="shared" si="66"/>
        <v>0</v>
      </c>
      <c r="EK40" s="15">
        <f t="shared" si="67"/>
        <v>0</v>
      </c>
      <c r="EL40" s="15">
        <f t="shared" si="68"/>
        <v>0</v>
      </c>
      <c r="EM40" s="15">
        <f t="shared" si="69"/>
        <v>0</v>
      </c>
      <c r="EN40" s="15">
        <f t="shared" si="70"/>
        <v>0</v>
      </c>
      <c r="EO40" s="15">
        <f t="shared" si="71"/>
        <v>0</v>
      </c>
      <c r="EP40" s="15">
        <f t="shared" si="72"/>
        <v>0</v>
      </c>
      <c r="EQ40" s="15">
        <f t="shared" si="73"/>
        <v>0</v>
      </c>
      <c r="ER40" s="15">
        <f t="shared" si="74"/>
        <v>0</v>
      </c>
      <c r="ES40" s="15">
        <f t="shared" si="75"/>
        <v>0</v>
      </c>
      <c r="ET40" s="15">
        <f t="shared" si="76"/>
        <v>0</v>
      </c>
      <c r="EU40" s="15">
        <f t="shared" si="77"/>
        <v>0</v>
      </c>
      <c r="EV40" s="15">
        <f t="shared" si="78"/>
        <v>0</v>
      </c>
      <c r="EW40" s="15">
        <f t="shared" si="79"/>
        <v>0</v>
      </c>
      <c r="EX40" s="15">
        <f t="shared" si="80"/>
        <v>0</v>
      </c>
      <c r="EY40" s="15">
        <f t="shared" si="81"/>
        <v>0</v>
      </c>
      <c r="EZ40" s="15">
        <f t="shared" si="82"/>
        <v>0</v>
      </c>
      <c r="FA40" s="15">
        <f t="shared" si="83"/>
        <v>0</v>
      </c>
      <c r="FB40" s="15">
        <f t="shared" si="84"/>
        <v>0</v>
      </c>
      <c r="FC40" s="15">
        <f t="shared" si="85"/>
        <v>0</v>
      </c>
      <c r="FD40" s="15">
        <f t="shared" si="86"/>
        <v>0</v>
      </c>
      <c r="FE40" s="15">
        <f t="shared" si="87"/>
        <v>0</v>
      </c>
    </row>
    <row r="41" spans="1:161" x14ac:dyDescent="0.25">
      <c r="A41" s="3" t="s">
        <v>70</v>
      </c>
      <c r="B41" s="13">
        <v>2.06E-2</v>
      </c>
      <c r="C41" s="13">
        <v>2.06E-2</v>
      </c>
      <c r="D41" s="13">
        <v>2.06E-2</v>
      </c>
      <c r="E41" s="13">
        <v>1.95E-2</v>
      </c>
      <c r="G41" s="225"/>
      <c r="H41" s="225"/>
      <c r="I41" s="225"/>
      <c r="J41" s="14"/>
      <c r="K41" s="14">
        <v>4244720.62</v>
      </c>
      <c r="L41" s="14">
        <v>8489441.2300000004</v>
      </c>
      <c r="M41" s="14">
        <v>8489441.2300000004</v>
      </c>
      <c r="N41" s="14">
        <v>8489441.2300000004</v>
      </c>
      <c r="O41" s="14">
        <v>8489441.2300000004</v>
      </c>
      <c r="P41" s="14">
        <v>8489441.2300000004</v>
      </c>
      <c r="Q41" s="14">
        <v>8489441.2300000004</v>
      </c>
      <c r="R41" s="14">
        <v>8489441.2300000004</v>
      </c>
      <c r="T41" s="14">
        <v>8489441.2300000004</v>
      </c>
      <c r="U41" s="14">
        <v>8489441.2300000004</v>
      </c>
      <c r="V41" s="14">
        <v>8489441.2300000004</v>
      </c>
      <c r="W41" s="14">
        <v>8489441.2300000004</v>
      </c>
      <c r="X41" s="14">
        <v>8489441.2300000004</v>
      </c>
      <c r="Y41" s="14">
        <v>8489441.2300000004</v>
      </c>
      <c r="Z41" s="14">
        <v>8489441.2300000004</v>
      </c>
      <c r="AA41" s="14">
        <v>8489441.2300000004</v>
      </c>
      <c r="AB41" s="14">
        <v>8489441.2300000004</v>
      </c>
      <c r="AC41" s="14">
        <v>8489441.2300000004</v>
      </c>
      <c r="AD41" s="14">
        <v>8489441.2300000004</v>
      </c>
      <c r="AE41" s="14">
        <v>8489441.2300000004</v>
      </c>
      <c r="AF41" s="14"/>
      <c r="AG41" s="14">
        <v>8489441.2300000004</v>
      </c>
      <c r="AH41" s="14">
        <v>8489441.2300000004</v>
      </c>
      <c r="AI41" s="14">
        <v>8489441.2300000004</v>
      </c>
      <c r="AJ41" s="14">
        <v>8489441.2300000004</v>
      </c>
      <c r="AK41" s="14">
        <v>8489441.2300000004</v>
      </c>
      <c r="AL41" s="14">
        <v>8489441.2300000004</v>
      </c>
      <c r="AM41" s="14"/>
      <c r="AN41" s="14"/>
      <c r="AO41" s="14"/>
      <c r="AP41" s="14"/>
      <c r="AQ41" s="14"/>
      <c r="AR41" s="14"/>
      <c r="AS41" s="15"/>
      <c r="AT41" s="15">
        <v>0</v>
      </c>
      <c r="AU41" s="15">
        <v>0</v>
      </c>
      <c r="AV41" s="15">
        <v>0</v>
      </c>
      <c r="AW41" s="14">
        <v>0</v>
      </c>
      <c r="AX41" s="14">
        <v>7286.7703976666671</v>
      </c>
      <c r="AY41" s="14">
        <v>14573.540778166667</v>
      </c>
      <c r="AZ41" s="14">
        <v>14573.540778166667</v>
      </c>
      <c r="BA41" s="14">
        <v>14573.540778166667</v>
      </c>
      <c r="BB41" s="14">
        <v>14573.540778166667</v>
      </c>
      <c r="BC41" s="14">
        <v>14573.540778166667</v>
      </c>
      <c r="BD41" s="14">
        <v>14573.540778166667</v>
      </c>
      <c r="BE41" s="14">
        <v>14573.540778166667</v>
      </c>
      <c r="BG41" s="15">
        <v>14573.540778166667</v>
      </c>
      <c r="BH41" s="15">
        <v>14573.540778166667</v>
      </c>
      <c r="BI41" s="15">
        <v>14573.540778166667</v>
      </c>
      <c r="BJ41" s="14">
        <v>14573.540778166667</v>
      </c>
      <c r="BK41" s="14">
        <v>14573.540778166667</v>
      </c>
      <c r="BL41" s="14">
        <v>14573.540778166667</v>
      </c>
      <c r="BM41" s="14">
        <v>14573.540778166667</v>
      </c>
      <c r="BN41" s="14">
        <v>14573.540778166667</v>
      </c>
      <c r="BO41" s="14">
        <v>14573.540778166667</v>
      </c>
      <c r="BP41" s="14">
        <v>14573.540778166667</v>
      </c>
      <c r="BQ41" s="14">
        <v>14573.540778166667</v>
      </c>
      <c r="BR41" s="14">
        <v>14573.540778166667</v>
      </c>
      <c r="BS41" s="15"/>
      <c r="BT41" s="15">
        <f t="shared" si="0"/>
        <v>14573.540778166667</v>
      </c>
      <c r="BU41" s="15">
        <f t="shared" si="1"/>
        <v>14573.540778166667</v>
      </c>
      <c r="BV41" s="15">
        <f t="shared" si="2"/>
        <v>14573.540778166667</v>
      </c>
      <c r="BW41" s="15">
        <f t="shared" si="3"/>
        <v>14573.540778166667</v>
      </c>
      <c r="BX41" s="15">
        <f t="shared" si="4"/>
        <v>14573.540778166667</v>
      </c>
      <c r="BY41" s="15">
        <f t="shared" si="5"/>
        <v>14573.540778166667</v>
      </c>
      <c r="BZ41" s="15">
        <f t="shared" si="6"/>
        <v>0</v>
      </c>
      <c r="CA41" s="15">
        <f t="shared" si="7"/>
        <v>0</v>
      </c>
      <c r="CB41" s="15">
        <f t="shared" si="8"/>
        <v>0</v>
      </c>
      <c r="CC41" s="15">
        <f t="shared" si="9"/>
        <v>0</v>
      </c>
      <c r="CD41" s="15">
        <f t="shared" si="10"/>
        <v>0</v>
      </c>
      <c r="CE41" s="15">
        <f t="shared" si="11"/>
        <v>0</v>
      </c>
      <c r="CG41" s="15">
        <f t="shared" si="12"/>
        <v>0</v>
      </c>
      <c r="CH41" s="15">
        <f t="shared" si="13"/>
        <v>0</v>
      </c>
      <c r="CI41" s="15">
        <f t="shared" si="14"/>
        <v>0</v>
      </c>
      <c r="CJ41" s="15">
        <f t="shared" si="15"/>
        <v>0</v>
      </c>
      <c r="CK41" s="15">
        <f t="shared" si="16"/>
        <v>6897.6710075000001</v>
      </c>
      <c r="CL41" s="15">
        <f t="shared" si="17"/>
        <v>13795.34199875</v>
      </c>
      <c r="CM41" s="15">
        <f t="shared" si="18"/>
        <v>13795.34199875</v>
      </c>
      <c r="CN41" s="15">
        <f t="shared" si="19"/>
        <v>13795.34199875</v>
      </c>
      <c r="CO41" s="15">
        <f t="shared" si="20"/>
        <v>13795.34199875</v>
      </c>
      <c r="CP41" s="15">
        <f t="shared" si="21"/>
        <v>13795.34199875</v>
      </c>
      <c r="CQ41" s="15">
        <f t="shared" si="22"/>
        <v>13795.34199875</v>
      </c>
      <c r="CR41" s="15">
        <f t="shared" si="23"/>
        <v>13795.34199875</v>
      </c>
      <c r="CS41" s="15">
        <f t="shared" si="24"/>
        <v>0</v>
      </c>
      <c r="CT41" s="15">
        <f t="shared" si="25"/>
        <v>13795.34199875</v>
      </c>
      <c r="CU41" s="15">
        <f t="shared" si="26"/>
        <v>13795.34199875</v>
      </c>
      <c r="CV41" s="15">
        <f t="shared" si="27"/>
        <v>13795.34199875</v>
      </c>
      <c r="CW41" s="15">
        <f t="shared" si="28"/>
        <v>13795.34199875</v>
      </c>
      <c r="CX41" s="15">
        <f t="shared" si="29"/>
        <v>13795.34199875</v>
      </c>
      <c r="CY41" s="15">
        <f t="shared" si="30"/>
        <v>13795.34199875</v>
      </c>
      <c r="CZ41" s="15">
        <f t="shared" si="31"/>
        <v>13795.34199875</v>
      </c>
      <c r="DA41" s="15">
        <f t="shared" si="32"/>
        <v>13795.34199875</v>
      </c>
      <c r="DB41" s="15">
        <f t="shared" si="33"/>
        <v>13795.34199875</v>
      </c>
      <c r="DC41" s="15">
        <f t="shared" si="34"/>
        <v>13795.34199875</v>
      </c>
      <c r="DD41" s="15">
        <f t="shared" si="35"/>
        <v>13795.34199875</v>
      </c>
      <c r="DE41" s="15">
        <f t="shared" si="36"/>
        <v>13795.34199875</v>
      </c>
      <c r="DF41" s="15">
        <f t="shared" si="37"/>
        <v>0</v>
      </c>
      <c r="DG41" s="15">
        <f t="shared" si="38"/>
        <v>13795.34199875</v>
      </c>
      <c r="DH41" s="15">
        <f t="shared" si="39"/>
        <v>13795.34199875</v>
      </c>
      <c r="DI41" s="15">
        <f t="shared" si="40"/>
        <v>13795.34199875</v>
      </c>
      <c r="DJ41" s="15">
        <f t="shared" si="41"/>
        <v>13795.34199875</v>
      </c>
      <c r="DK41" s="15">
        <f t="shared" si="42"/>
        <v>13795.34199875</v>
      </c>
      <c r="DL41" s="15">
        <f t="shared" si="43"/>
        <v>13795.34199875</v>
      </c>
      <c r="DM41" s="15">
        <f t="shared" si="44"/>
        <v>0</v>
      </c>
      <c r="DN41" s="15">
        <f t="shared" si="45"/>
        <v>0</v>
      </c>
      <c r="DO41" s="15">
        <f t="shared" si="46"/>
        <v>0</v>
      </c>
      <c r="DP41" s="15">
        <f t="shared" si="47"/>
        <v>0</v>
      </c>
      <c r="DQ41" s="15">
        <f t="shared" si="48"/>
        <v>0</v>
      </c>
      <c r="DR41" s="15">
        <f t="shared" si="49"/>
        <v>0</v>
      </c>
      <c r="DT41" s="15">
        <f t="shared" si="50"/>
        <v>0</v>
      </c>
      <c r="DU41" s="15">
        <f t="shared" si="51"/>
        <v>0</v>
      </c>
      <c r="DV41" s="15">
        <f t="shared" si="52"/>
        <v>0</v>
      </c>
      <c r="DW41" s="15">
        <f t="shared" si="53"/>
        <v>0</v>
      </c>
      <c r="DX41" s="15">
        <f t="shared" si="54"/>
        <v>389.09939016666704</v>
      </c>
      <c r="DY41" s="15">
        <f t="shared" si="55"/>
        <v>778.19877941666709</v>
      </c>
      <c r="DZ41" s="15">
        <f t="shared" si="56"/>
        <v>778.19877941666709</v>
      </c>
      <c r="EA41" s="15">
        <f t="shared" si="57"/>
        <v>778.19877941666709</v>
      </c>
      <c r="EB41" s="15">
        <f t="shared" si="58"/>
        <v>778.19877941666709</v>
      </c>
      <c r="EC41" s="15">
        <f t="shared" si="59"/>
        <v>778.19877941666709</v>
      </c>
      <c r="ED41" s="15">
        <f t="shared" si="60"/>
        <v>778.19877941666709</v>
      </c>
      <c r="EE41" s="15">
        <f t="shared" si="61"/>
        <v>778.19877941666709</v>
      </c>
      <c r="EF41" s="15">
        <f t="shared" si="62"/>
        <v>0</v>
      </c>
      <c r="EG41" s="15">
        <f t="shared" si="63"/>
        <v>778.19877941666709</v>
      </c>
      <c r="EH41" s="15">
        <f t="shared" si="64"/>
        <v>778.19877941666709</v>
      </c>
      <c r="EI41" s="15">
        <f t="shared" si="65"/>
        <v>778.19877941666709</v>
      </c>
      <c r="EJ41" s="15">
        <f t="shared" si="66"/>
        <v>778.19877941666709</v>
      </c>
      <c r="EK41" s="15">
        <f t="shared" si="67"/>
        <v>778.19877941666709</v>
      </c>
      <c r="EL41" s="15">
        <f t="shared" si="68"/>
        <v>778.19877941666709</v>
      </c>
      <c r="EM41" s="15">
        <f t="shared" si="69"/>
        <v>778.19877941666709</v>
      </c>
      <c r="EN41" s="15">
        <f t="shared" si="70"/>
        <v>778.19877941666709</v>
      </c>
      <c r="EO41" s="15">
        <f t="shared" si="71"/>
        <v>778.19877941666709</v>
      </c>
      <c r="EP41" s="15">
        <f t="shared" si="72"/>
        <v>778.19877941666709</v>
      </c>
      <c r="EQ41" s="15">
        <f t="shared" si="73"/>
        <v>778.19877941666709</v>
      </c>
      <c r="ER41" s="15">
        <f t="shared" si="74"/>
        <v>778.19877941666709</v>
      </c>
      <c r="ES41" s="15">
        <f t="shared" si="75"/>
        <v>0</v>
      </c>
      <c r="ET41" s="15">
        <f t="shared" si="76"/>
        <v>778.19877941666709</v>
      </c>
      <c r="EU41" s="15">
        <f t="shared" si="77"/>
        <v>778.19877941666709</v>
      </c>
      <c r="EV41" s="15">
        <f t="shared" si="78"/>
        <v>778.19877941666709</v>
      </c>
      <c r="EW41" s="15">
        <f t="shared" si="79"/>
        <v>778.19877941666709</v>
      </c>
      <c r="EX41" s="15">
        <f t="shared" si="80"/>
        <v>778.19877941666709</v>
      </c>
      <c r="EY41" s="15">
        <f t="shared" si="81"/>
        <v>778.19877941666709</v>
      </c>
      <c r="EZ41" s="15">
        <f t="shared" si="82"/>
        <v>0</v>
      </c>
      <c r="FA41" s="15">
        <f t="shared" si="83"/>
        <v>0</v>
      </c>
      <c r="FB41" s="15">
        <f t="shared" si="84"/>
        <v>0</v>
      </c>
      <c r="FC41" s="15">
        <f t="shared" si="85"/>
        <v>0</v>
      </c>
      <c r="FD41" s="15">
        <f t="shared" si="86"/>
        <v>0</v>
      </c>
      <c r="FE41" s="15">
        <f t="shared" si="87"/>
        <v>0</v>
      </c>
    </row>
    <row r="42" spans="1:161" x14ac:dyDescent="0.25">
      <c r="A42" s="3" t="s">
        <v>71</v>
      </c>
      <c r="B42" s="13">
        <v>2.06E-2</v>
      </c>
      <c r="C42" s="13">
        <v>2.06E-2</v>
      </c>
      <c r="D42" s="13">
        <v>2.06E-2</v>
      </c>
      <c r="E42" s="13">
        <v>1.95E-2</v>
      </c>
      <c r="G42" s="225"/>
      <c r="H42" s="225"/>
      <c r="I42" s="225"/>
      <c r="J42" s="14"/>
      <c r="K42" s="14">
        <v>7994235.46</v>
      </c>
      <c r="L42" s="14">
        <v>15988470.92</v>
      </c>
      <c r="M42" s="14">
        <v>15988470.92</v>
      </c>
      <c r="N42" s="14">
        <v>15988470.92</v>
      </c>
      <c r="O42" s="14">
        <v>15988470.92</v>
      </c>
      <c r="P42" s="14">
        <v>15988470.92</v>
      </c>
      <c r="Q42" s="14">
        <v>15988470.92</v>
      </c>
      <c r="R42" s="14">
        <v>15988470.92</v>
      </c>
      <c r="T42" s="14">
        <v>15988470.92</v>
      </c>
      <c r="U42" s="14">
        <v>15988470.92</v>
      </c>
      <c r="V42" s="14">
        <v>15988470.92</v>
      </c>
      <c r="W42" s="14">
        <v>15988470.92</v>
      </c>
      <c r="X42" s="14">
        <v>15988470.92</v>
      </c>
      <c r="Y42" s="14">
        <v>15988470.92</v>
      </c>
      <c r="Z42" s="14">
        <v>15988470.92</v>
      </c>
      <c r="AA42" s="14">
        <v>15988470.92</v>
      </c>
      <c r="AB42" s="14">
        <v>15988470.92</v>
      </c>
      <c r="AC42" s="14">
        <v>15988470.92</v>
      </c>
      <c r="AD42" s="14">
        <v>15988470.92</v>
      </c>
      <c r="AE42" s="14">
        <v>15988470.92</v>
      </c>
      <c r="AF42" s="14"/>
      <c r="AG42" s="14">
        <v>15988470.92</v>
      </c>
      <c r="AH42" s="14">
        <v>15988470.92</v>
      </c>
      <c r="AI42" s="14">
        <v>15988470.92</v>
      </c>
      <c r="AJ42" s="14">
        <v>15988470.92</v>
      </c>
      <c r="AK42" s="14">
        <v>15988470.92</v>
      </c>
      <c r="AL42" s="14">
        <v>15988470.92</v>
      </c>
      <c r="AM42" s="14"/>
      <c r="AN42" s="14"/>
      <c r="AO42" s="14"/>
      <c r="AP42" s="14"/>
      <c r="AQ42" s="14"/>
      <c r="AR42" s="14"/>
      <c r="AS42" s="15"/>
      <c r="AT42" s="15">
        <v>0</v>
      </c>
      <c r="AU42" s="15">
        <v>0</v>
      </c>
      <c r="AV42" s="15">
        <v>0</v>
      </c>
      <c r="AW42" s="14">
        <v>0</v>
      </c>
      <c r="AX42" s="14">
        <v>13723.437539666667</v>
      </c>
      <c r="AY42" s="14">
        <v>27446.875079333335</v>
      </c>
      <c r="AZ42" s="14">
        <v>27446.875079333335</v>
      </c>
      <c r="BA42" s="14">
        <v>27446.875079333335</v>
      </c>
      <c r="BB42" s="14">
        <v>27446.875079333335</v>
      </c>
      <c r="BC42" s="14">
        <v>27446.875079333335</v>
      </c>
      <c r="BD42" s="14">
        <v>27446.875079333335</v>
      </c>
      <c r="BE42" s="14">
        <v>27446.875079333335</v>
      </c>
      <c r="BG42" s="15">
        <v>27446.875079333335</v>
      </c>
      <c r="BH42" s="15">
        <v>27446.875079333335</v>
      </c>
      <c r="BI42" s="15">
        <v>27446.875079333335</v>
      </c>
      <c r="BJ42" s="14">
        <v>27446.875079333335</v>
      </c>
      <c r="BK42" s="14">
        <v>27446.875079333335</v>
      </c>
      <c r="BL42" s="14">
        <v>27446.875079333335</v>
      </c>
      <c r="BM42" s="14">
        <v>27446.875079333335</v>
      </c>
      <c r="BN42" s="14">
        <v>27446.875079333335</v>
      </c>
      <c r="BO42" s="14">
        <v>27446.875079333335</v>
      </c>
      <c r="BP42" s="14">
        <v>27446.875079333335</v>
      </c>
      <c r="BQ42" s="14">
        <v>27446.875079333335</v>
      </c>
      <c r="BR42" s="14">
        <v>27446.875079333335</v>
      </c>
      <c r="BS42" s="15"/>
      <c r="BT42" s="15">
        <f t="shared" si="0"/>
        <v>27446.875079333335</v>
      </c>
      <c r="BU42" s="15">
        <f t="shared" si="1"/>
        <v>27446.875079333335</v>
      </c>
      <c r="BV42" s="15">
        <f t="shared" si="2"/>
        <v>27446.875079333335</v>
      </c>
      <c r="BW42" s="15">
        <f t="shared" si="3"/>
        <v>27446.875079333335</v>
      </c>
      <c r="BX42" s="15">
        <f t="shared" si="4"/>
        <v>27446.875079333335</v>
      </c>
      <c r="BY42" s="15">
        <f t="shared" si="5"/>
        <v>27446.875079333335</v>
      </c>
      <c r="BZ42" s="15">
        <f t="shared" si="6"/>
        <v>0</v>
      </c>
      <c r="CA42" s="15">
        <f t="shared" si="7"/>
        <v>0</v>
      </c>
      <c r="CB42" s="15">
        <f t="shared" si="8"/>
        <v>0</v>
      </c>
      <c r="CC42" s="15">
        <f t="shared" si="9"/>
        <v>0</v>
      </c>
      <c r="CD42" s="15">
        <f t="shared" si="10"/>
        <v>0</v>
      </c>
      <c r="CE42" s="15">
        <f t="shared" si="11"/>
        <v>0</v>
      </c>
      <c r="CG42" s="15">
        <f t="shared" si="12"/>
        <v>0</v>
      </c>
      <c r="CH42" s="15">
        <f t="shared" si="13"/>
        <v>0</v>
      </c>
      <c r="CI42" s="15">
        <f t="shared" si="14"/>
        <v>0</v>
      </c>
      <c r="CJ42" s="15">
        <f t="shared" si="15"/>
        <v>0</v>
      </c>
      <c r="CK42" s="15">
        <f t="shared" si="16"/>
        <v>12990.632622499999</v>
      </c>
      <c r="CL42" s="15">
        <f t="shared" si="17"/>
        <v>25981.265244999999</v>
      </c>
      <c r="CM42" s="15">
        <f t="shared" si="18"/>
        <v>25981.265244999999</v>
      </c>
      <c r="CN42" s="15">
        <f t="shared" si="19"/>
        <v>25981.265244999999</v>
      </c>
      <c r="CO42" s="15">
        <f t="shared" si="20"/>
        <v>25981.265244999999</v>
      </c>
      <c r="CP42" s="15">
        <f t="shared" si="21"/>
        <v>25981.265244999999</v>
      </c>
      <c r="CQ42" s="15">
        <f t="shared" si="22"/>
        <v>25981.265244999999</v>
      </c>
      <c r="CR42" s="15">
        <f t="shared" si="23"/>
        <v>25981.265244999999</v>
      </c>
      <c r="CS42" s="15">
        <f t="shared" si="24"/>
        <v>0</v>
      </c>
      <c r="CT42" s="15">
        <f t="shared" si="25"/>
        <v>25981.265244999999</v>
      </c>
      <c r="CU42" s="15">
        <f t="shared" si="26"/>
        <v>25981.265244999999</v>
      </c>
      <c r="CV42" s="15">
        <f t="shared" si="27"/>
        <v>25981.265244999999</v>
      </c>
      <c r="CW42" s="15">
        <f t="shared" si="28"/>
        <v>25981.265244999999</v>
      </c>
      <c r="CX42" s="15">
        <f t="shared" si="29"/>
        <v>25981.265244999999</v>
      </c>
      <c r="CY42" s="15">
        <f t="shared" si="30"/>
        <v>25981.265244999999</v>
      </c>
      <c r="CZ42" s="15">
        <f t="shared" si="31"/>
        <v>25981.265244999999</v>
      </c>
      <c r="DA42" s="15">
        <f t="shared" si="32"/>
        <v>25981.265244999999</v>
      </c>
      <c r="DB42" s="15">
        <f t="shared" si="33"/>
        <v>25981.265244999999</v>
      </c>
      <c r="DC42" s="15">
        <f t="shared" si="34"/>
        <v>25981.265244999999</v>
      </c>
      <c r="DD42" s="15">
        <f t="shared" si="35"/>
        <v>25981.265244999999</v>
      </c>
      <c r="DE42" s="15">
        <f t="shared" si="36"/>
        <v>25981.265244999999</v>
      </c>
      <c r="DF42" s="15">
        <f t="shared" si="37"/>
        <v>0</v>
      </c>
      <c r="DG42" s="15">
        <f t="shared" si="38"/>
        <v>25981.265244999999</v>
      </c>
      <c r="DH42" s="15">
        <f t="shared" si="39"/>
        <v>25981.265244999999</v>
      </c>
      <c r="DI42" s="15">
        <f t="shared" si="40"/>
        <v>25981.265244999999</v>
      </c>
      <c r="DJ42" s="15">
        <f t="shared" si="41"/>
        <v>25981.265244999999</v>
      </c>
      <c r="DK42" s="15">
        <f t="shared" si="42"/>
        <v>25981.265244999999</v>
      </c>
      <c r="DL42" s="15">
        <f t="shared" si="43"/>
        <v>25981.265244999999</v>
      </c>
      <c r="DM42" s="15">
        <f t="shared" si="44"/>
        <v>0</v>
      </c>
      <c r="DN42" s="15">
        <f t="shared" si="45"/>
        <v>0</v>
      </c>
      <c r="DO42" s="15">
        <f t="shared" si="46"/>
        <v>0</v>
      </c>
      <c r="DP42" s="15">
        <f t="shared" si="47"/>
        <v>0</v>
      </c>
      <c r="DQ42" s="15">
        <f t="shared" si="48"/>
        <v>0</v>
      </c>
      <c r="DR42" s="15">
        <f t="shared" si="49"/>
        <v>0</v>
      </c>
      <c r="DT42" s="15">
        <f t="shared" si="50"/>
        <v>0</v>
      </c>
      <c r="DU42" s="15">
        <f t="shared" si="51"/>
        <v>0</v>
      </c>
      <c r="DV42" s="15">
        <f t="shared" si="52"/>
        <v>0</v>
      </c>
      <c r="DW42" s="15">
        <f t="shared" si="53"/>
        <v>0</v>
      </c>
      <c r="DX42" s="15">
        <f t="shared" si="54"/>
        <v>732.80491716666802</v>
      </c>
      <c r="DY42" s="15">
        <f t="shared" si="55"/>
        <v>1465.609834333336</v>
      </c>
      <c r="DZ42" s="15">
        <f t="shared" si="56"/>
        <v>1465.609834333336</v>
      </c>
      <c r="EA42" s="15">
        <f t="shared" si="57"/>
        <v>1465.609834333336</v>
      </c>
      <c r="EB42" s="15">
        <f t="shared" si="58"/>
        <v>1465.609834333336</v>
      </c>
      <c r="EC42" s="15">
        <f t="shared" si="59"/>
        <v>1465.609834333336</v>
      </c>
      <c r="ED42" s="15">
        <f t="shared" si="60"/>
        <v>1465.609834333336</v>
      </c>
      <c r="EE42" s="15">
        <f t="shared" si="61"/>
        <v>1465.609834333336</v>
      </c>
      <c r="EF42" s="15">
        <f t="shared" si="62"/>
        <v>0</v>
      </c>
      <c r="EG42" s="15">
        <f t="shared" si="63"/>
        <v>1465.609834333336</v>
      </c>
      <c r="EH42" s="15">
        <f t="shared" si="64"/>
        <v>1465.609834333336</v>
      </c>
      <c r="EI42" s="15">
        <f t="shared" si="65"/>
        <v>1465.609834333336</v>
      </c>
      <c r="EJ42" s="15">
        <f t="shared" si="66"/>
        <v>1465.609834333336</v>
      </c>
      <c r="EK42" s="15">
        <f t="shared" si="67"/>
        <v>1465.609834333336</v>
      </c>
      <c r="EL42" s="15">
        <f t="shared" si="68"/>
        <v>1465.609834333336</v>
      </c>
      <c r="EM42" s="15">
        <f t="shared" si="69"/>
        <v>1465.609834333336</v>
      </c>
      <c r="EN42" s="15">
        <f t="shared" si="70"/>
        <v>1465.609834333336</v>
      </c>
      <c r="EO42" s="15">
        <f t="shared" si="71"/>
        <v>1465.609834333336</v>
      </c>
      <c r="EP42" s="15">
        <f t="shared" si="72"/>
        <v>1465.609834333336</v>
      </c>
      <c r="EQ42" s="15">
        <f t="shared" si="73"/>
        <v>1465.609834333336</v>
      </c>
      <c r="ER42" s="15">
        <f t="shared" si="74"/>
        <v>1465.609834333336</v>
      </c>
      <c r="ES42" s="15">
        <f t="shared" si="75"/>
        <v>0</v>
      </c>
      <c r="ET42" s="15">
        <f t="shared" si="76"/>
        <v>1465.609834333336</v>
      </c>
      <c r="EU42" s="15">
        <f t="shared" si="77"/>
        <v>1465.609834333336</v>
      </c>
      <c r="EV42" s="15">
        <f t="shared" si="78"/>
        <v>1465.609834333336</v>
      </c>
      <c r="EW42" s="15">
        <f t="shared" si="79"/>
        <v>1465.609834333336</v>
      </c>
      <c r="EX42" s="15">
        <f t="shared" si="80"/>
        <v>1465.609834333336</v>
      </c>
      <c r="EY42" s="15">
        <f t="shared" si="81"/>
        <v>1465.609834333336</v>
      </c>
      <c r="EZ42" s="15">
        <f t="shared" si="82"/>
        <v>0</v>
      </c>
      <c r="FA42" s="15">
        <f t="shared" si="83"/>
        <v>0</v>
      </c>
      <c r="FB42" s="15">
        <f t="shared" si="84"/>
        <v>0</v>
      </c>
      <c r="FC42" s="15">
        <f t="shared" si="85"/>
        <v>0</v>
      </c>
      <c r="FD42" s="15">
        <f t="shared" si="86"/>
        <v>0</v>
      </c>
      <c r="FE42" s="15">
        <f t="shared" si="87"/>
        <v>0</v>
      </c>
    </row>
    <row r="43" spans="1:161" x14ac:dyDescent="0.25">
      <c r="A43" s="3" t="s">
        <v>72</v>
      </c>
      <c r="B43" s="13">
        <v>2.06E-2</v>
      </c>
      <c r="C43" s="13">
        <v>2.06E-2</v>
      </c>
      <c r="D43" s="13">
        <v>2.06E-2</v>
      </c>
      <c r="E43" s="13">
        <v>1.95E-2</v>
      </c>
      <c r="G43" s="225"/>
      <c r="H43" s="225"/>
      <c r="I43" s="225"/>
      <c r="J43" s="14"/>
      <c r="K43" s="14">
        <v>6947027.79</v>
      </c>
      <c r="L43" s="14">
        <v>13894055.58</v>
      </c>
      <c r="M43" s="14">
        <v>13894055.58</v>
      </c>
      <c r="N43" s="14">
        <v>13894055.58</v>
      </c>
      <c r="O43" s="14">
        <v>13894055.58</v>
      </c>
      <c r="P43" s="14">
        <v>13894055.58</v>
      </c>
      <c r="Q43" s="14">
        <v>13894055.58</v>
      </c>
      <c r="R43" s="14">
        <v>13894055.58</v>
      </c>
      <c r="T43" s="14">
        <v>13894055.58</v>
      </c>
      <c r="U43" s="14">
        <v>13894055.58</v>
      </c>
      <c r="V43" s="14">
        <v>13894055.58</v>
      </c>
      <c r="W43" s="14">
        <v>13894055.58</v>
      </c>
      <c r="X43" s="14">
        <v>13894055.58</v>
      </c>
      <c r="Y43" s="14">
        <v>13894055.58</v>
      </c>
      <c r="Z43" s="14">
        <v>13894055.58</v>
      </c>
      <c r="AA43" s="14">
        <v>13894055.58</v>
      </c>
      <c r="AB43" s="14">
        <v>13894055.58</v>
      </c>
      <c r="AC43" s="14">
        <v>13894055.58</v>
      </c>
      <c r="AD43" s="14">
        <v>13894055.58</v>
      </c>
      <c r="AE43" s="14">
        <v>13894055.58</v>
      </c>
      <c r="AF43" s="14"/>
      <c r="AG43" s="14">
        <v>13894055.58</v>
      </c>
      <c r="AH43" s="14">
        <v>13894055.58</v>
      </c>
      <c r="AI43" s="14">
        <v>13894055.58</v>
      </c>
      <c r="AJ43" s="14">
        <v>13894055.58</v>
      </c>
      <c r="AK43" s="14">
        <v>13894055.58</v>
      </c>
      <c r="AL43" s="14">
        <v>13894055.58</v>
      </c>
      <c r="AM43" s="14"/>
      <c r="AN43" s="14"/>
      <c r="AO43" s="14"/>
      <c r="AP43" s="14"/>
      <c r="AQ43" s="14"/>
      <c r="AR43" s="14"/>
      <c r="AS43" s="15"/>
      <c r="AT43" s="15">
        <v>0</v>
      </c>
      <c r="AU43" s="15">
        <v>0</v>
      </c>
      <c r="AV43" s="15">
        <v>0</v>
      </c>
      <c r="AW43" s="14">
        <v>0</v>
      </c>
      <c r="AX43" s="14">
        <v>11925.7310395</v>
      </c>
      <c r="AY43" s="14">
        <v>23851.462079000001</v>
      </c>
      <c r="AZ43" s="14">
        <v>23851.462079000001</v>
      </c>
      <c r="BA43" s="14">
        <v>23851.462079000001</v>
      </c>
      <c r="BB43" s="14">
        <v>23851.462079000001</v>
      </c>
      <c r="BC43" s="14">
        <v>23851.462079000001</v>
      </c>
      <c r="BD43" s="14">
        <v>23851.462079000001</v>
      </c>
      <c r="BE43" s="14">
        <v>23851.462079000001</v>
      </c>
      <c r="BG43" s="15">
        <v>23851.462079000001</v>
      </c>
      <c r="BH43" s="15">
        <v>23851.462079000001</v>
      </c>
      <c r="BI43" s="15">
        <v>23851.462079000001</v>
      </c>
      <c r="BJ43" s="14">
        <v>23851.462079000001</v>
      </c>
      <c r="BK43" s="14">
        <v>23851.462079000001</v>
      </c>
      <c r="BL43" s="14">
        <v>23851.462079000001</v>
      </c>
      <c r="BM43" s="14">
        <v>23851.462079000001</v>
      </c>
      <c r="BN43" s="14">
        <v>23851.462079000001</v>
      </c>
      <c r="BO43" s="14">
        <v>23851.462079000001</v>
      </c>
      <c r="BP43" s="14">
        <v>23851.462079000001</v>
      </c>
      <c r="BQ43" s="14">
        <v>23851.462079000001</v>
      </c>
      <c r="BR43" s="14">
        <v>23851.462079000001</v>
      </c>
      <c r="BS43" s="15"/>
      <c r="BT43" s="15">
        <f t="shared" si="0"/>
        <v>23851.462079000001</v>
      </c>
      <c r="BU43" s="15">
        <f t="shared" si="1"/>
        <v>23851.462079000001</v>
      </c>
      <c r="BV43" s="15">
        <f t="shared" si="2"/>
        <v>23851.462079000001</v>
      </c>
      <c r="BW43" s="15">
        <f t="shared" si="3"/>
        <v>23851.462079000001</v>
      </c>
      <c r="BX43" s="15">
        <f t="shared" si="4"/>
        <v>23851.462079000001</v>
      </c>
      <c r="BY43" s="15">
        <f t="shared" si="5"/>
        <v>23851.462079000001</v>
      </c>
      <c r="BZ43" s="15">
        <f t="shared" si="6"/>
        <v>0</v>
      </c>
      <c r="CA43" s="15">
        <f t="shared" si="7"/>
        <v>0</v>
      </c>
      <c r="CB43" s="15">
        <f t="shared" si="8"/>
        <v>0</v>
      </c>
      <c r="CC43" s="15">
        <f t="shared" si="9"/>
        <v>0</v>
      </c>
      <c r="CD43" s="15">
        <f t="shared" si="10"/>
        <v>0</v>
      </c>
      <c r="CE43" s="15">
        <f t="shared" si="11"/>
        <v>0</v>
      </c>
      <c r="CG43" s="15">
        <f t="shared" si="12"/>
        <v>0</v>
      </c>
      <c r="CH43" s="15">
        <f t="shared" si="13"/>
        <v>0</v>
      </c>
      <c r="CI43" s="15">
        <f t="shared" si="14"/>
        <v>0</v>
      </c>
      <c r="CJ43" s="15">
        <f t="shared" si="15"/>
        <v>0</v>
      </c>
      <c r="CK43" s="15">
        <f t="shared" si="16"/>
        <v>11288.920158749999</v>
      </c>
      <c r="CL43" s="15">
        <f t="shared" si="17"/>
        <v>22577.840317499998</v>
      </c>
      <c r="CM43" s="15">
        <f t="shared" si="18"/>
        <v>22577.840317499998</v>
      </c>
      <c r="CN43" s="15">
        <f t="shared" si="19"/>
        <v>22577.840317499998</v>
      </c>
      <c r="CO43" s="15">
        <f t="shared" si="20"/>
        <v>22577.840317499998</v>
      </c>
      <c r="CP43" s="15">
        <f t="shared" si="21"/>
        <v>22577.840317499998</v>
      </c>
      <c r="CQ43" s="15">
        <f t="shared" si="22"/>
        <v>22577.840317499998</v>
      </c>
      <c r="CR43" s="15">
        <f t="shared" si="23"/>
        <v>22577.840317499998</v>
      </c>
      <c r="CS43" s="15">
        <f t="shared" si="24"/>
        <v>0</v>
      </c>
      <c r="CT43" s="15">
        <f t="shared" si="25"/>
        <v>22577.840317499998</v>
      </c>
      <c r="CU43" s="15">
        <f t="shared" si="26"/>
        <v>22577.840317499998</v>
      </c>
      <c r="CV43" s="15">
        <f t="shared" si="27"/>
        <v>22577.840317499998</v>
      </c>
      <c r="CW43" s="15">
        <f t="shared" si="28"/>
        <v>22577.840317499998</v>
      </c>
      <c r="CX43" s="15">
        <f t="shared" si="29"/>
        <v>22577.840317499998</v>
      </c>
      <c r="CY43" s="15">
        <f t="shared" si="30"/>
        <v>22577.840317499998</v>
      </c>
      <c r="CZ43" s="15">
        <f t="shared" si="31"/>
        <v>22577.840317499998</v>
      </c>
      <c r="DA43" s="15">
        <f t="shared" si="32"/>
        <v>22577.840317499998</v>
      </c>
      <c r="DB43" s="15">
        <f t="shared" si="33"/>
        <v>22577.840317499998</v>
      </c>
      <c r="DC43" s="15">
        <f t="shared" si="34"/>
        <v>22577.840317499998</v>
      </c>
      <c r="DD43" s="15">
        <f t="shared" si="35"/>
        <v>22577.840317499998</v>
      </c>
      <c r="DE43" s="15">
        <f t="shared" si="36"/>
        <v>22577.840317499998</v>
      </c>
      <c r="DF43" s="15">
        <f t="shared" si="37"/>
        <v>0</v>
      </c>
      <c r="DG43" s="15">
        <f t="shared" si="38"/>
        <v>22577.840317499998</v>
      </c>
      <c r="DH43" s="15">
        <f t="shared" si="39"/>
        <v>22577.840317499998</v>
      </c>
      <c r="DI43" s="15">
        <f t="shared" si="40"/>
        <v>22577.840317499998</v>
      </c>
      <c r="DJ43" s="15">
        <f t="shared" si="41"/>
        <v>22577.840317499998</v>
      </c>
      <c r="DK43" s="15">
        <f t="shared" si="42"/>
        <v>22577.840317499998</v>
      </c>
      <c r="DL43" s="15">
        <f t="shared" si="43"/>
        <v>22577.840317499998</v>
      </c>
      <c r="DM43" s="15">
        <f t="shared" si="44"/>
        <v>0</v>
      </c>
      <c r="DN43" s="15">
        <f t="shared" si="45"/>
        <v>0</v>
      </c>
      <c r="DO43" s="15">
        <f t="shared" si="46"/>
        <v>0</v>
      </c>
      <c r="DP43" s="15">
        <f t="shared" si="47"/>
        <v>0</v>
      </c>
      <c r="DQ43" s="15">
        <f t="shared" si="48"/>
        <v>0</v>
      </c>
      <c r="DR43" s="15">
        <f t="shared" si="49"/>
        <v>0</v>
      </c>
      <c r="DT43" s="15">
        <f t="shared" si="50"/>
        <v>0</v>
      </c>
      <c r="DU43" s="15">
        <f t="shared" si="51"/>
        <v>0</v>
      </c>
      <c r="DV43" s="15">
        <f t="shared" si="52"/>
        <v>0</v>
      </c>
      <c r="DW43" s="15">
        <f t="shared" si="53"/>
        <v>0</v>
      </c>
      <c r="DX43" s="15">
        <f t="shared" si="54"/>
        <v>636.81088075000116</v>
      </c>
      <c r="DY43" s="15">
        <f t="shared" si="55"/>
        <v>1273.6217615000023</v>
      </c>
      <c r="DZ43" s="15">
        <f t="shared" si="56"/>
        <v>1273.6217615000023</v>
      </c>
      <c r="EA43" s="15">
        <f t="shared" si="57"/>
        <v>1273.6217615000023</v>
      </c>
      <c r="EB43" s="15">
        <f t="shared" si="58"/>
        <v>1273.6217615000023</v>
      </c>
      <c r="EC43" s="15">
        <f t="shared" si="59"/>
        <v>1273.6217615000023</v>
      </c>
      <c r="ED43" s="15">
        <f t="shared" si="60"/>
        <v>1273.6217615000023</v>
      </c>
      <c r="EE43" s="15">
        <f t="shared" si="61"/>
        <v>1273.6217615000023</v>
      </c>
      <c r="EF43" s="15">
        <f t="shared" si="62"/>
        <v>0</v>
      </c>
      <c r="EG43" s="15">
        <f t="shared" si="63"/>
        <v>1273.6217615000023</v>
      </c>
      <c r="EH43" s="15">
        <f t="shared" si="64"/>
        <v>1273.6217615000023</v>
      </c>
      <c r="EI43" s="15">
        <f t="shared" si="65"/>
        <v>1273.6217615000023</v>
      </c>
      <c r="EJ43" s="15">
        <f t="shared" si="66"/>
        <v>1273.6217615000023</v>
      </c>
      <c r="EK43" s="15">
        <f t="shared" si="67"/>
        <v>1273.6217615000023</v>
      </c>
      <c r="EL43" s="15">
        <f t="shared" si="68"/>
        <v>1273.6217615000023</v>
      </c>
      <c r="EM43" s="15">
        <f t="shared" si="69"/>
        <v>1273.6217615000023</v>
      </c>
      <c r="EN43" s="15">
        <f t="shared" si="70"/>
        <v>1273.6217615000023</v>
      </c>
      <c r="EO43" s="15">
        <f t="shared" si="71"/>
        <v>1273.6217615000023</v>
      </c>
      <c r="EP43" s="15">
        <f t="shared" si="72"/>
        <v>1273.6217615000023</v>
      </c>
      <c r="EQ43" s="15">
        <f t="shared" si="73"/>
        <v>1273.6217615000023</v>
      </c>
      <c r="ER43" s="15">
        <f t="shared" si="74"/>
        <v>1273.6217615000023</v>
      </c>
      <c r="ES43" s="15">
        <f t="shared" si="75"/>
        <v>0</v>
      </c>
      <c r="ET43" s="15">
        <f t="shared" si="76"/>
        <v>1273.6217615000023</v>
      </c>
      <c r="EU43" s="15">
        <f t="shared" si="77"/>
        <v>1273.6217615000023</v>
      </c>
      <c r="EV43" s="15">
        <f t="shared" si="78"/>
        <v>1273.6217615000023</v>
      </c>
      <c r="EW43" s="15">
        <f t="shared" si="79"/>
        <v>1273.6217615000023</v>
      </c>
      <c r="EX43" s="15">
        <f t="shared" si="80"/>
        <v>1273.6217615000023</v>
      </c>
      <c r="EY43" s="15">
        <f t="shared" si="81"/>
        <v>1273.6217615000023</v>
      </c>
      <c r="EZ43" s="15">
        <f t="shared" si="82"/>
        <v>0</v>
      </c>
      <c r="FA43" s="15">
        <f t="shared" si="83"/>
        <v>0</v>
      </c>
      <c r="FB43" s="15">
        <f t="shared" si="84"/>
        <v>0</v>
      </c>
      <c r="FC43" s="15">
        <f t="shared" si="85"/>
        <v>0</v>
      </c>
      <c r="FD43" s="15">
        <f t="shared" si="86"/>
        <v>0</v>
      </c>
      <c r="FE43" s="15">
        <f t="shared" si="87"/>
        <v>0</v>
      </c>
    </row>
    <row r="44" spans="1:161" x14ac:dyDescent="0.25">
      <c r="A44" s="3" t="s">
        <v>73</v>
      </c>
      <c r="B44" s="13">
        <v>2.06E-2</v>
      </c>
      <c r="C44" s="13">
        <v>2.06E-2</v>
      </c>
      <c r="D44" s="13">
        <v>2.06E-2</v>
      </c>
      <c r="E44" s="13">
        <v>1.95E-2</v>
      </c>
      <c r="G44" s="225">
        <v>100964297.73999999</v>
      </c>
      <c r="H44" s="225">
        <v>101056142.53</v>
      </c>
      <c r="I44" s="225">
        <v>101120012.8</v>
      </c>
      <c r="J44" s="14">
        <v>101197169.11</v>
      </c>
      <c r="K44" s="14">
        <v>101426358.56</v>
      </c>
      <c r="L44" s="14">
        <v>101544204.56999999</v>
      </c>
      <c r="M44" s="14">
        <v>101574338.95</v>
      </c>
      <c r="N44" s="14">
        <v>101708788.61</v>
      </c>
      <c r="O44" s="14">
        <v>101769542.56</v>
      </c>
      <c r="P44" s="14">
        <v>101817022.52</v>
      </c>
      <c r="Q44" s="14">
        <v>101866098.55</v>
      </c>
      <c r="R44" s="14">
        <v>102279362.81</v>
      </c>
      <c r="T44" s="14">
        <v>102706708.66</v>
      </c>
      <c r="U44" s="14">
        <v>102742439.98</v>
      </c>
      <c r="V44" s="14">
        <v>102744927.33</v>
      </c>
      <c r="W44" s="14">
        <v>102742265.38</v>
      </c>
      <c r="X44" s="14">
        <v>102693867.38</v>
      </c>
      <c r="Y44" s="14">
        <v>102578515.78</v>
      </c>
      <c r="Z44" s="14">
        <v>102497420.31</v>
      </c>
      <c r="AA44" s="14">
        <v>102520028.3</v>
      </c>
      <c r="AB44" s="14">
        <v>102314569.36</v>
      </c>
      <c r="AC44" s="14">
        <v>102077263.84</v>
      </c>
      <c r="AD44" s="14">
        <v>102068678.61</v>
      </c>
      <c r="AE44" s="14">
        <v>102251073.51000001</v>
      </c>
      <c r="AF44" s="14"/>
      <c r="AG44" s="14">
        <v>102449802.97</v>
      </c>
      <c r="AH44" s="14">
        <v>102484270.27</v>
      </c>
      <c r="AI44" s="14">
        <v>102531106.40000001</v>
      </c>
      <c r="AJ44" s="14">
        <v>102621097.58</v>
      </c>
      <c r="AK44" s="14">
        <v>102698778.18000001</v>
      </c>
      <c r="AL44" s="14">
        <v>102682636.47</v>
      </c>
      <c r="AM44" s="14"/>
      <c r="AN44" s="14"/>
      <c r="AO44" s="14"/>
      <c r="AP44" s="14"/>
      <c r="AQ44" s="14"/>
      <c r="AR44" s="14"/>
      <c r="AS44" s="15"/>
      <c r="AT44" s="15">
        <v>173322.04445366666</v>
      </c>
      <c r="AU44" s="15">
        <v>173479.71134316668</v>
      </c>
      <c r="AV44" s="15">
        <v>173589.35530666666</v>
      </c>
      <c r="AW44" s="14">
        <v>173721.80697216667</v>
      </c>
      <c r="AX44" s="14">
        <v>174115.24886133333</v>
      </c>
      <c r="AY44" s="14">
        <v>174317.5511785</v>
      </c>
      <c r="AZ44" s="14">
        <v>174369.28186416667</v>
      </c>
      <c r="BA44" s="14">
        <v>174600.08711383332</v>
      </c>
      <c r="BB44" s="14">
        <v>174704.38139466668</v>
      </c>
      <c r="BC44" s="14">
        <v>174785.88865933334</v>
      </c>
      <c r="BD44" s="14">
        <v>174870.13584416665</v>
      </c>
      <c r="BE44" s="14">
        <v>175579.57282383332</v>
      </c>
      <c r="BG44" s="15">
        <v>176313.18319966667</v>
      </c>
      <c r="BH44" s="15">
        <v>176374.52196566667</v>
      </c>
      <c r="BI44" s="15">
        <v>176378.79191649999</v>
      </c>
      <c r="BJ44" s="14">
        <v>176374.22223566668</v>
      </c>
      <c r="BK44" s="14">
        <v>176291.13900233331</v>
      </c>
      <c r="BL44" s="14">
        <v>176093.11875566666</v>
      </c>
      <c r="BM44" s="14">
        <v>175953.90486550002</v>
      </c>
      <c r="BN44" s="14">
        <v>175992.71524833332</v>
      </c>
      <c r="BO44" s="14">
        <v>175640.01073466669</v>
      </c>
      <c r="BP44" s="14">
        <v>175232.63625866667</v>
      </c>
      <c r="BQ44" s="14">
        <v>175217.8982805</v>
      </c>
      <c r="BR44" s="14">
        <v>175531.00952550001</v>
      </c>
      <c r="BS44" s="15"/>
      <c r="BT44" s="15">
        <f t="shared" si="0"/>
        <v>175872.16176516667</v>
      </c>
      <c r="BU44" s="15">
        <f t="shared" si="1"/>
        <v>175931.33063016666</v>
      </c>
      <c r="BV44" s="15">
        <f t="shared" si="2"/>
        <v>176011.73265333334</v>
      </c>
      <c r="BW44" s="15">
        <f t="shared" si="3"/>
        <v>176166.21751233333</v>
      </c>
      <c r="BX44" s="15">
        <f t="shared" si="4"/>
        <v>176299.56920900001</v>
      </c>
      <c r="BY44" s="15">
        <f t="shared" si="5"/>
        <v>176271.85927350001</v>
      </c>
      <c r="BZ44" s="15">
        <f t="shared" si="6"/>
        <v>0</v>
      </c>
      <c r="CA44" s="15">
        <f t="shared" si="7"/>
        <v>0</v>
      </c>
      <c r="CB44" s="15">
        <f t="shared" si="8"/>
        <v>0</v>
      </c>
      <c r="CC44" s="15">
        <f t="shared" si="9"/>
        <v>0</v>
      </c>
      <c r="CD44" s="15">
        <f t="shared" si="10"/>
        <v>0</v>
      </c>
      <c r="CE44" s="15">
        <f t="shared" si="11"/>
        <v>0</v>
      </c>
      <c r="CG44" s="15">
        <f t="shared" si="12"/>
        <v>164066.98382749999</v>
      </c>
      <c r="CH44" s="15">
        <f t="shared" si="13"/>
        <v>164216.23161125</v>
      </c>
      <c r="CI44" s="15">
        <f t="shared" si="14"/>
        <v>164320.0208</v>
      </c>
      <c r="CJ44" s="15">
        <f t="shared" si="15"/>
        <v>164445.39980375001</v>
      </c>
      <c r="CK44" s="15">
        <f t="shared" si="16"/>
        <v>164817.83265999999</v>
      </c>
      <c r="CL44" s="15">
        <f t="shared" si="17"/>
        <v>165009.33242624998</v>
      </c>
      <c r="CM44" s="15">
        <f t="shared" si="18"/>
        <v>165058.30079375001</v>
      </c>
      <c r="CN44" s="15">
        <f t="shared" si="19"/>
        <v>165276.78149125</v>
      </c>
      <c r="CO44" s="15">
        <f t="shared" si="20"/>
        <v>165375.50665999998</v>
      </c>
      <c r="CP44" s="15">
        <f t="shared" si="21"/>
        <v>165452.66159499998</v>
      </c>
      <c r="CQ44" s="15">
        <f t="shared" si="22"/>
        <v>165532.41014374999</v>
      </c>
      <c r="CR44" s="15">
        <f t="shared" si="23"/>
        <v>166203.96456625001</v>
      </c>
      <c r="CS44" s="15">
        <f t="shared" si="24"/>
        <v>0</v>
      </c>
      <c r="CT44" s="15">
        <f t="shared" si="25"/>
        <v>166898.40157249998</v>
      </c>
      <c r="CU44" s="15">
        <f t="shared" si="26"/>
        <v>166956.46496750001</v>
      </c>
      <c r="CV44" s="15">
        <f t="shared" si="27"/>
        <v>166960.50691125001</v>
      </c>
      <c r="CW44" s="15">
        <f t="shared" si="28"/>
        <v>166956.1812425</v>
      </c>
      <c r="CX44" s="15">
        <f t="shared" si="29"/>
        <v>166877.53449249998</v>
      </c>
      <c r="CY44" s="15">
        <f t="shared" si="30"/>
        <v>166690.0881425</v>
      </c>
      <c r="CZ44" s="15">
        <f t="shared" si="31"/>
        <v>166558.30800375002</v>
      </c>
      <c r="DA44" s="15">
        <f t="shared" si="32"/>
        <v>166595.04598749999</v>
      </c>
      <c r="DB44" s="15">
        <f t="shared" si="33"/>
        <v>166261.17520999999</v>
      </c>
      <c r="DC44" s="15">
        <f t="shared" si="34"/>
        <v>165875.55374</v>
      </c>
      <c r="DD44" s="15">
        <f t="shared" si="35"/>
        <v>165861.60274124998</v>
      </c>
      <c r="DE44" s="15">
        <f t="shared" si="36"/>
        <v>166157.99445375</v>
      </c>
      <c r="DF44" s="15">
        <f t="shared" si="37"/>
        <v>0</v>
      </c>
      <c r="DG44" s="15">
        <f t="shared" si="38"/>
        <v>166480.92982624998</v>
      </c>
      <c r="DH44" s="15">
        <f t="shared" si="39"/>
        <v>166536.93918875</v>
      </c>
      <c r="DI44" s="15">
        <f t="shared" si="40"/>
        <v>166613.04790000001</v>
      </c>
      <c r="DJ44" s="15">
        <f t="shared" si="41"/>
        <v>166759.28356749998</v>
      </c>
      <c r="DK44" s="15">
        <f t="shared" si="42"/>
        <v>166885.51454249999</v>
      </c>
      <c r="DL44" s="15">
        <f t="shared" si="43"/>
        <v>166859.28426374999</v>
      </c>
      <c r="DM44" s="15">
        <f t="shared" si="44"/>
        <v>0</v>
      </c>
      <c r="DN44" s="15">
        <f t="shared" si="45"/>
        <v>0</v>
      </c>
      <c r="DO44" s="15">
        <f t="shared" si="46"/>
        <v>0</v>
      </c>
      <c r="DP44" s="15">
        <f t="shared" si="47"/>
        <v>0</v>
      </c>
      <c r="DQ44" s="15">
        <f t="shared" si="48"/>
        <v>0</v>
      </c>
      <c r="DR44" s="15">
        <f t="shared" si="49"/>
        <v>0</v>
      </c>
      <c r="DT44" s="15">
        <f t="shared" si="50"/>
        <v>9255.060626166669</v>
      </c>
      <c r="DU44" s="15">
        <f t="shared" si="51"/>
        <v>9263.4797319166828</v>
      </c>
      <c r="DV44" s="15">
        <f t="shared" si="52"/>
        <v>9269.3345066666661</v>
      </c>
      <c r="DW44" s="15">
        <f t="shared" si="53"/>
        <v>9276.4071684166556</v>
      </c>
      <c r="DX44" s="15">
        <f t="shared" si="54"/>
        <v>9297.4162013333407</v>
      </c>
      <c r="DY44" s="15">
        <f t="shared" si="55"/>
        <v>9308.2187522500171</v>
      </c>
      <c r="DZ44" s="15">
        <f t="shared" si="56"/>
        <v>9310.9810704166593</v>
      </c>
      <c r="EA44" s="15">
        <f t="shared" si="57"/>
        <v>9323.3056225833134</v>
      </c>
      <c r="EB44" s="15">
        <f t="shared" si="58"/>
        <v>9328.8747346666933</v>
      </c>
      <c r="EC44" s="15">
        <f t="shared" si="59"/>
        <v>9333.2270643333613</v>
      </c>
      <c r="ED44" s="15">
        <f t="shared" si="60"/>
        <v>9337.7257004166604</v>
      </c>
      <c r="EE44" s="15">
        <f t="shared" si="61"/>
        <v>9375.6082575833134</v>
      </c>
      <c r="EF44" s="15">
        <f t="shared" si="62"/>
        <v>0</v>
      </c>
      <c r="EG44" s="15">
        <f t="shared" si="63"/>
        <v>9414.7816271666961</v>
      </c>
      <c r="EH44" s="15">
        <f t="shared" si="64"/>
        <v>9418.0569981666631</v>
      </c>
      <c r="EI44" s="15">
        <f t="shared" si="65"/>
        <v>9418.2850052499853</v>
      </c>
      <c r="EJ44" s="15">
        <f t="shared" si="66"/>
        <v>9418.04099316668</v>
      </c>
      <c r="EK44" s="15">
        <f t="shared" si="67"/>
        <v>9413.604509833327</v>
      </c>
      <c r="EL44" s="15">
        <f t="shared" si="68"/>
        <v>9403.0306131666584</v>
      </c>
      <c r="EM44" s="15">
        <f t="shared" si="69"/>
        <v>9395.5968617500039</v>
      </c>
      <c r="EN44" s="15">
        <f t="shared" si="70"/>
        <v>9397.6692608333251</v>
      </c>
      <c r="EO44" s="15">
        <f t="shared" si="71"/>
        <v>9378.8355246667052</v>
      </c>
      <c r="EP44" s="15">
        <f t="shared" si="72"/>
        <v>9357.0825186666625</v>
      </c>
      <c r="EQ44" s="15">
        <f t="shared" si="73"/>
        <v>9356.2955392500153</v>
      </c>
      <c r="ER44" s="15">
        <f t="shared" si="74"/>
        <v>9373.0150717500073</v>
      </c>
      <c r="ES44" s="15">
        <f t="shared" si="75"/>
        <v>0</v>
      </c>
      <c r="ET44" s="15">
        <f t="shared" si="76"/>
        <v>9391.2319389166951</v>
      </c>
      <c r="EU44" s="15">
        <f t="shared" si="77"/>
        <v>9394.3914414166647</v>
      </c>
      <c r="EV44" s="15">
        <f t="shared" si="78"/>
        <v>9398.6847533333348</v>
      </c>
      <c r="EW44" s="15">
        <f t="shared" si="79"/>
        <v>9406.9339448333485</v>
      </c>
      <c r="EX44" s="15">
        <f t="shared" si="80"/>
        <v>9414.0546665000147</v>
      </c>
      <c r="EY44" s="15">
        <f t="shared" si="81"/>
        <v>9412.5750097500277</v>
      </c>
      <c r="EZ44" s="15">
        <f t="shared" si="82"/>
        <v>0</v>
      </c>
      <c r="FA44" s="15">
        <f t="shared" si="83"/>
        <v>0</v>
      </c>
      <c r="FB44" s="15">
        <f t="shared" si="84"/>
        <v>0</v>
      </c>
      <c r="FC44" s="15">
        <f t="shared" si="85"/>
        <v>0</v>
      </c>
      <c r="FD44" s="15">
        <f t="shared" si="86"/>
        <v>0</v>
      </c>
      <c r="FE44" s="15">
        <f t="shared" si="87"/>
        <v>0</v>
      </c>
    </row>
    <row r="45" spans="1:161" x14ac:dyDescent="0.25">
      <c r="A45" s="3" t="s">
        <v>74</v>
      </c>
      <c r="B45" s="13">
        <v>2.06E-2</v>
      </c>
      <c r="C45" s="13">
        <v>2.06E-2</v>
      </c>
      <c r="D45" s="13">
        <v>2.06E-2</v>
      </c>
      <c r="E45" s="13">
        <v>1.95E-2</v>
      </c>
      <c r="G45" s="225">
        <v>0</v>
      </c>
      <c r="H45" s="225">
        <v>0</v>
      </c>
      <c r="I45" s="225">
        <v>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0</v>
      </c>
      <c r="T45" s="14">
        <v>0</v>
      </c>
      <c r="U45" s="14">
        <v>0</v>
      </c>
      <c r="V45" s="14">
        <v>0</v>
      </c>
      <c r="W45" s="14">
        <v>0</v>
      </c>
      <c r="X45" s="14">
        <v>0</v>
      </c>
      <c r="Y45" s="14">
        <v>0</v>
      </c>
      <c r="Z45" s="14">
        <v>0</v>
      </c>
      <c r="AA45" s="14">
        <v>0</v>
      </c>
      <c r="AB45" s="14">
        <v>0</v>
      </c>
      <c r="AC45" s="14">
        <v>0</v>
      </c>
      <c r="AD45" s="14">
        <v>0</v>
      </c>
      <c r="AE45" s="14">
        <v>0</v>
      </c>
      <c r="AF45" s="14"/>
      <c r="AG45" s="14">
        <v>0</v>
      </c>
      <c r="AH45" s="14">
        <v>0</v>
      </c>
      <c r="AI45" s="14">
        <v>0</v>
      </c>
      <c r="AJ45" s="14">
        <v>0</v>
      </c>
      <c r="AK45" s="14">
        <v>0</v>
      </c>
      <c r="AL45" s="14">
        <v>0</v>
      </c>
      <c r="AM45" s="14"/>
      <c r="AN45" s="14"/>
      <c r="AO45" s="14"/>
      <c r="AP45" s="14"/>
      <c r="AQ45" s="14"/>
      <c r="AR45" s="14"/>
      <c r="AS45" s="15"/>
      <c r="AT45" s="15">
        <v>0</v>
      </c>
      <c r="AU45" s="15">
        <v>0</v>
      </c>
      <c r="AV45" s="15">
        <v>0</v>
      </c>
      <c r="AW45" s="14">
        <v>0</v>
      </c>
      <c r="AX45" s="14">
        <v>0</v>
      </c>
      <c r="AY45" s="14">
        <v>0</v>
      </c>
      <c r="AZ45" s="14">
        <v>0</v>
      </c>
      <c r="BA45" s="14">
        <v>0</v>
      </c>
      <c r="BB45" s="14">
        <v>0</v>
      </c>
      <c r="BC45" s="14">
        <v>0</v>
      </c>
      <c r="BD45" s="14">
        <v>0</v>
      </c>
      <c r="BE45" s="14">
        <v>0</v>
      </c>
      <c r="BG45" s="15">
        <v>0</v>
      </c>
      <c r="BH45" s="15">
        <v>0</v>
      </c>
      <c r="BI45" s="15">
        <v>0</v>
      </c>
      <c r="BJ45" s="14">
        <v>0</v>
      </c>
      <c r="BK45" s="14">
        <v>0</v>
      </c>
      <c r="BL45" s="14">
        <v>0</v>
      </c>
      <c r="BM45" s="14">
        <v>0</v>
      </c>
      <c r="BN45" s="14">
        <v>0</v>
      </c>
      <c r="BO45" s="14">
        <v>0</v>
      </c>
      <c r="BP45" s="14">
        <v>0</v>
      </c>
      <c r="BQ45" s="14">
        <v>0</v>
      </c>
      <c r="BR45" s="14">
        <v>0</v>
      </c>
      <c r="BS45" s="15"/>
      <c r="BT45" s="15">
        <f t="shared" si="0"/>
        <v>0</v>
      </c>
      <c r="BU45" s="15">
        <f t="shared" si="1"/>
        <v>0</v>
      </c>
      <c r="BV45" s="15">
        <f t="shared" si="2"/>
        <v>0</v>
      </c>
      <c r="BW45" s="15">
        <f t="shared" si="3"/>
        <v>0</v>
      </c>
      <c r="BX45" s="15">
        <f t="shared" si="4"/>
        <v>0</v>
      </c>
      <c r="BY45" s="15">
        <f t="shared" si="5"/>
        <v>0</v>
      </c>
      <c r="BZ45" s="15">
        <f t="shared" si="6"/>
        <v>0</v>
      </c>
      <c r="CA45" s="15">
        <f t="shared" si="7"/>
        <v>0</v>
      </c>
      <c r="CB45" s="15">
        <f t="shared" si="8"/>
        <v>0</v>
      </c>
      <c r="CC45" s="15">
        <f t="shared" si="9"/>
        <v>0</v>
      </c>
      <c r="CD45" s="15">
        <f t="shared" si="10"/>
        <v>0</v>
      </c>
      <c r="CE45" s="15">
        <f t="shared" si="11"/>
        <v>0</v>
      </c>
      <c r="CG45" s="15">
        <f t="shared" si="12"/>
        <v>0</v>
      </c>
      <c r="CH45" s="15">
        <f t="shared" si="13"/>
        <v>0</v>
      </c>
      <c r="CI45" s="15">
        <f t="shared" si="14"/>
        <v>0</v>
      </c>
      <c r="CJ45" s="15">
        <f t="shared" si="15"/>
        <v>0</v>
      </c>
      <c r="CK45" s="15">
        <f t="shared" si="16"/>
        <v>0</v>
      </c>
      <c r="CL45" s="15">
        <f t="shared" si="17"/>
        <v>0</v>
      </c>
      <c r="CM45" s="15">
        <f t="shared" si="18"/>
        <v>0</v>
      </c>
      <c r="CN45" s="15">
        <f t="shared" si="19"/>
        <v>0</v>
      </c>
      <c r="CO45" s="15">
        <f t="shared" si="20"/>
        <v>0</v>
      </c>
      <c r="CP45" s="15">
        <f t="shared" si="21"/>
        <v>0</v>
      </c>
      <c r="CQ45" s="15">
        <f t="shared" si="22"/>
        <v>0</v>
      </c>
      <c r="CR45" s="15">
        <f t="shared" si="23"/>
        <v>0</v>
      </c>
      <c r="CS45" s="15">
        <f t="shared" si="24"/>
        <v>0</v>
      </c>
      <c r="CT45" s="15">
        <f t="shared" si="25"/>
        <v>0</v>
      </c>
      <c r="CU45" s="15">
        <f t="shared" si="26"/>
        <v>0</v>
      </c>
      <c r="CV45" s="15">
        <f t="shared" si="27"/>
        <v>0</v>
      </c>
      <c r="CW45" s="15">
        <f t="shared" si="28"/>
        <v>0</v>
      </c>
      <c r="CX45" s="15">
        <f t="shared" si="29"/>
        <v>0</v>
      </c>
      <c r="CY45" s="15">
        <f t="shared" si="30"/>
        <v>0</v>
      </c>
      <c r="CZ45" s="15">
        <f t="shared" si="31"/>
        <v>0</v>
      </c>
      <c r="DA45" s="15">
        <f t="shared" si="32"/>
        <v>0</v>
      </c>
      <c r="DB45" s="15">
        <f t="shared" si="33"/>
        <v>0</v>
      </c>
      <c r="DC45" s="15">
        <f t="shared" si="34"/>
        <v>0</v>
      </c>
      <c r="DD45" s="15">
        <f t="shared" si="35"/>
        <v>0</v>
      </c>
      <c r="DE45" s="15">
        <f t="shared" si="36"/>
        <v>0</v>
      </c>
      <c r="DF45" s="15">
        <f t="shared" si="37"/>
        <v>0</v>
      </c>
      <c r="DG45" s="15">
        <f t="shared" si="38"/>
        <v>0</v>
      </c>
      <c r="DH45" s="15">
        <f t="shared" si="39"/>
        <v>0</v>
      </c>
      <c r="DI45" s="15">
        <f t="shared" si="40"/>
        <v>0</v>
      </c>
      <c r="DJ45" s="15">
        <f t="shared" si="41"/>
        <v>0</v>
      </c>
      <c r="DK45" s="15">
        <f t="shared" si="42"/>
        <v>0</v>
      </c>
      <c r="DL45" s="15">
        <f t="shared" si="43"/>
        <v>0</v>
      </c>
      <c r="DM45" s="15">
        <f t="shared" si="44"/>
        <v>0</v>
      </c>
      <c r="DN45" s="15">
        <f t="shared" si="45"/>
        <v>0</v>
      </c>
      <c r="DO45" s="15">
        <f t="shared" si="46"/>
        <v>0</v>
      </c>
      <c r="DP45" s="15">
        <f t="shared" si="47"/>
        <v>0</v>
      </c>
      <c r="DQ45" s="15">
        <f t="shared" si="48"/>
        <v>0</v>
      </c>
      <c r="DR45" s="15">
        <f t="shared" si="49"/>
        <v>0</v>
      </c>
      <c r="DT45" s="15">
        <f t="shared" si="50"/>
        <v>0</v>
      </c>
      <c r="DU45" s="15">
        <f t="shared" si="51"/>
        <v>0</v>
      </c>
      <c r="DV45" s="15">
        <f t="shared" si="52"/>
        <v>0</v>
      </c>
      <c r="DW45" s="15">
        <f t="shared" si="53"/>
        <v>0</v>
      </c>
      <c r="DX45" s="15">
        <f t="shared" si="54"/>
        <v>0</v>
      </c>
      <c r="DY45" s="15">
        <f t="shared" si="55"/>
        <v>0</v>
      </c>
      <c r="DZ45" s="15">
        <f t="shared" si="56"/>
        <v>0</v>
      </c>
      <c r="EA45" s="15">
        <f t="shared" si="57"/>
        <v>0</v>
      </c>
      <c r="EB45" s="15">
        <f t="shared" si="58"/>
        <v>0</v>
      </c>
      <c r="EC45" s="15">
        <f t="shared" si="59"/>
        <v>0</v>
      </c>
      <c r="ED45" s="15">
        <f t="shared" si="60"/>
        <v>0</v>
      </c>
      <c r="EE45" s="15">
        <f t="shared" si="61"/>
        <v>0</v>
      </c>
      <c r="EF45" s="15">
        <f t="shared" si="62"/>
        <v>0</v>
      </c>
      <c r="EG45" s="15">
        <f t="shared" si="63"/>
        <v>0</v>
      </c>
      <c r="EH45" s="15">
        <f t="shared" si="64"/>
        <v>0</v>
      </c>
      <c r="EI45" s="15">
        <f t="shared" si="65"/>
        <v>0</v>
      </c>
      <c r="EJ45" s="15">
        <f t="shared" si="66"/>
        <v>0</v>
      </c>
      <c r="EK45" s="15">
        <f t="shared" si="67"/>
        <v>0</v>
      </c>
      <c r="EL45" s="15">
        <f t="shared" si="68"/>
        <v>0</v>
      </c>
      <c r="EM45" s="15">
        <f t="shared" si="69"/>
        <v>0</v>
      </c>
      <c r="EN45" s="15">
        <f t="shared" si="70"/>
        <v>0</v>
      </c>
      <c r="EO45" s="15">
        <f t="shared" si="71"/>
        <v>0</v>
      </c>
      <c r="EP45" s="15">
        <f t="shared" si="72"/>
        <v>0</v>
      </c>
      <c r="EQ45" s="15">
        <f t="shared" si="73"/>
        <v>0</v>
      </c>
      <c r="ER45" s="15">
        <f t="shared" si="74"/>
        <v>0</v>
      </c>
      <c r="ES45" s="15">
        <f t="shared" si="75"/>
        <v>0</v>
      </c>
      <c r="ET45" s="15">
        <f t="shared" si="76"/>
        <v>0</v>
      </c>
      <c r="EU45" s="15">
        <f t="shared" si="77"/>
        <v>0</v>
      </c>
      <c r="EV45" s="15">
        <f t="shared" si="78"/>
        <v>0</v>
      </c>
      <c r="EW45" s="15">
        <f t="shared" si="79"/>
        <v>0</v>
      </c>
      <c r="EX45" s="15">
        <f t="shared" si="80"/>
        <v>0</v>
      </c>
      <c r="EY45" s="15">
        <f t="shared" si="81"/>
        <v>0</v>
      </c>
      <c r="EZ45" s="15">
        <f t="shared" si="82"/>
        <v>0</v>
      </c>
      <c r="FA45" s="15">
        <f t="shared" si="83"/>
        <v>0</v>
      </c>
      <c r="FB45" s="15">
        <f t="shared" si="84"/>
        <v>0</v>
      </c>
      <c r="FC45" s="15">
        <f t="shared" si="85"/>
        <v>0</v>
      </c>
      <c r="FD45" s="15">
        <f t="shared" si="86"/>
        <v>0</v>
      </c>
      <c r="FE45" s="15">
        <f t="shared" si="87"/>
        <v>0</v>
      </c>
    </row>
    <row r="46" spans="1:161" x14ac:dyDescent="0.25">
      <c r="A46" s="3" t="s">
        <v>75</v>
      </c>
      <c r="B46" s="13">
        <v>2.06E-2</v>
      </c>
      <c r="C46" s="13">
        <v>2.06E-2</v>
      </c>
      <c r="D46" s="13">
        <v>2.06E-2</v>
      </c>
      <c r="E46" s="13">
        <v>1.95E-2</v>
      </c>
      <c r="G46" s="225">
        <v>320016.99</v>
      </c>
      <c r="H46" s="225">
        <v>320016.99</v>
      </c>
      <c r="I46" s="225">
        <v>320016.99</v>
      </c>
      <c r="J46" s="14">
        <v>320016.99</v>
      </c>
      <c r="K46" s="14">
        <v>320016.99</v>
      </c>
      <c r="L46" s="14">
        <v>320016.99</v>
      </c>
      <c r="M46" s="14">
        <v>320016.99</v>
      </c>
      <c r="N46" s="14">
        <v>320016.99</v>
      </c>
      <c r="O46" s="14">
        <v>320016.99</v>
      </c>
      <c r="P46" s="14">
        <v>320016.99</v>
      </c>
      <c r="Q46" s="14">
        <v>320016.99</v>
      </c>
      <c r="R46" s="14">
        <v>320016.99</v>
      </c>
      <c r="T46" s="14">
        <v>320016.99</v>
      </c>
      <c r="U46" s="14">
        <v>320016.99</v>
      </c>
      <c r="V46" s="14">
        <v>320016.99</v>
      </c>
      <c r="W46" s="14">
        <v>320016.99</v>
      </c>
      <c r="X46" s="14">
        <v>320016.99</v>
      </c>
      <c r="Y46" s="14">
        <v>320016.99</v>
      </c>
      <c r="Z46" s="14">
        <v>320016.99</v>
      </c>
      <c r="AA46" s="14">
        <v>320016.99</v>
      </c>
      <c r="AB46" s="14">
        <v>320016.99</v>
      </c>
      <c r="AC46" s="14">
        <v>320016.99</v>
      </c>
      <c r="AD46" s="14">
        <v>320016.99</v>
      </c>
      <c r="AE46" s="14">
        <v>320016.99</v>
      </c>
      <c r="AF46" s="14"/>
      <c r="AG46" s="14">
        <v>320016.99</v>
      </c>
      <c r="AH46" s="14">
        <v>320016.99</v>
      </c>
      <c r="AI46" s="14">
        <v>320016.99</v>
      </c>
      <c r="AJ46" s="14">
        <v>320016.99</v>
      </c>
      <c r="AK46" s="14">
        <v>320016.99</v>
      </c>
      <c r="AL46" s="14">
        <v>320016.99</v>
      </c>
      <c r="AM46" s="14"/>
      <c r="AN46" s="14"/>
      <c r="AO46" s="14"/>
      <c r="AP46" s="14"/>
      <c r="AQ46" s="14"/>
      <c r="AR46" s="14"/>
      <c r="AS46" s="15"/>
      <c r="AT46" s="15">
        <v>549.36249950000001</v>
      </c>
      <c r="AU46" s="15">
        <v>549.36249950000001</v>
      </c>
      <c r="AV46" s="15">
        <v>549.36249950000001</v>
      </c>
      <c r="AW46" s="14">
        <v>549.36249950000001</v>
      </c>
      <c r="AX46" s="14">
        <v>549.36249950000001</v>
      </c>
      <c r="AY46" s="14">
        <v>549.36249950000001</v>
      </c>
      <c r="AZ46" s="14">
        <v>549.36249950000001</v>
      </c>
      <c r="BA46" s="14">
        <v>549.36249950000001</v>
      </c>
      <c r="BB46" s="14">
        <v>549.36249950000001</v>
      </c>
      <c r="BC46" s="14">
        <v>549.36249950000001</v>
      </c>
      <c r="BD46" s="14">
        <v>549.36249950000001</v>
      </c>
      <c r="BE46" s="14">
        <v>549.36249950000001</v>
      </c>
      <c r="BG46" s="15">
        <v>549.36249950000001</v>
      </c>
      <c r="BH46" s="15">
        <v>549.36249950000001</v>
      </c>
      <c r="BI46" s="15">
        <v>549.36249950000001</v>
      </c>
      <c r="BJ46" s="14">
        <v>549.36249950000001</v>
      </c>
      <c r="BK46" s="14">
        <v>549.36249950000001</v>
      </c>
      <c r="BL46" s="14">
        <v>549.36249950000001</v>
      </c>
      <c r="BM46" s="14">
        <v>549.36249950000001</v>
      </c>
      <c r="BN46" s="14">
        <v>549.36249950000001</v>
      </c>
      <c r="BO46" s="14">
        <v>549.36249950000001</v>
      </c>
      <c r="BP46" s="14">
        <v>549.36249950000001</v>
      </c>
      <c r="BQ46" s="14">
        <v>549.36249950000001</v>
      </c>
      <c r="BR46" s="14">
        <v>549.36249950000001</v>
      </c>
      <c r="BS46" s="15"/>
      <c r="BT46" s="15">
        <f t="shared" si="0"/>
        <v>549.36249950000001</v>
      </c>
      <c r="BU46" s="15">
        <f t="shared" si="1"/>
        <v>549.36249950000001</v>
      </c>
      <c r="BV46" s="15">
        <f t="shared" si="2"/>
        <v>549.36249950000001</v>
      </c>
      <c r="BW46" s="15">
        <f t="shared" si="3"/>
        <v>549.36249950000001</v>
      </c>
      <c r="BX46" s="15">
        <f t="shared" si="4"/>
        <v>549.36249950000001</v>
      </c>
      <c r="BY46" s="15">
        <f t="shared" si="5"/>
        <v>549.36249950000001</v>
      </c>
      <c r="BZ46" s="15">
        <f t="shared" si="6"/>
        <v>0</v>
      </c>
      <c r="CA46" s="15">
        <f t="shared" si="7"/>
        <v>0</v>
      </c>
      <c r="CB46" s="15">
        <f t="shared" si="8"/>
        <v>0</v>
      </c>
      <c r="CC46" s="15">
        <f t="shared" si="9"/>
        <v>0</v>
      </c>
      <c r="CD46" s="15">
        <f t="shared" si="10"/>
        <v>0</v>
      </c>
      <c r="CE46" s="15">
        <f t="shared" si="11"/>
        <v>0</v>
      </c>
      <c r="CG46" s="15">
        <f t="shared" si="12"/>
        <v>520.02760875000001</v>
      </c>
      <c r="CH46" s="15">
        <f t="shared" si="13"/>
        <v>520.02760875000001</v>
      </c>
      <c r="CI46" s="15">
        <f t="shared" si="14"/>
        <v>520.02760875000001</v>
      </c>
      <c r="CJ46" s="15">
        <f t="shared" si="15"/>
        <v>520.02760875000001</v>
      </c>
      <c r="CK46" s="15">
        <f t="shared" si="16"/>
        <v>520.02760875000001</v>
      </c>
      <c r="CL46" s="15">
        <f t="shared" si="17"/>
        <v>520.02760875000001</v>
      </c>
      <c r="CM46" s="15">
        <f t="shared" si="18"/>
        <v>520.02760875000001</v>
      </c>
      <c r="CN46" s="15">
        <f t="shared" si="19"/>
        <v>520.02760875000001</v>
      </c>
      <c r="CO46" s="15">
        <f t="shared" si="20"/>
        <v>520.02760875000001</v>
      </c>
      <c r="CP46" s="15">
        <f t="shared" si="21"/>
        <v>520.02760875000001</v>
      </c>
      <c r="CQ46" s="15">
        <f t="shared" si="22"/>
        <v>520.02760875000001</v>
      </c>
      <c r="CR46" s="15">
        <f t="shared" si="23"/>
        <v>520.02760875000001</v>
      </c>
      <c r="CS46" s="15">
        <f t="shared" si="24"/>
        <v>0</v>
      </c>
      <c r="CT46" s="15">
        <f t="shared" si="25"/>
        <v>520.02760875000001</v>
      </c>
      <c r="CU46" s="15">
        <f t="shared" si="26"/>
        <v>520.02760875000001</v>
      </c>
      <c r="CV46" s="15">
        <f t="shared" si="27"/>
        <v>520.02760875000001</v>
      </c>
      <c r="CW46" s="15">
        <f t="shared" si="28"/>
        <v>520.02760875000001</v>
      </c>
      <c r="CX46" s="15">
        <f t="shared" si="29"/>
        <v>520.02760875000001</v>
      </c>
      <c r="CY46" s="15">
        <f t="shared" si="30"/>
        <v>520.02760875000001</v>
      </c>
      <c r="CZ46" s="15">
        <f t="shared" si="31"/>
        <v>520.02760875000001</v>
      </c>
      <c r="DA46" s="15">
        <f t="shared" si="32"/>
        <v>520.02760875000001</v>
      </c>
      <c r="DB46" s="15">
        <f t="shared" si="33"/>
        <v>520.02760875000001</v>
      </c>
      <c r="DC46" s="15">
        <f t="shared" si="34"/>
        <v>520.02760875000001</v>
      </c>
      <c r="DD46" s="15">
        <f t="shared" si="35"/>
        <v>520.02760875000001</v>
      </c>
      <c r="DE46" s="15">
        <f t="shared" si="36"/>
        <v>520.02760875000001</v>
      </c>
      <c r="DF46" s="15">
        <f t="shared" si="37"/>
        <v>0</v>
      </c>
      <c r="DG46" s="15">
        <f t="shared" si="38"/>
        <v>520.02760875000001</v>
      </c>
      <c r="DH46" s="15">
        <f t="shared" si="39"/>
        <v>520.02760875000001</v>
      </c>
      <c r="DI46" s="15">
        <f t="shared" si="40"/>
        <v>520.02760875000001</v>
      </c>
      <c r="DJ46" s="15">
        <f t="shared" si="41"/>
        <v>520.02760875000001</v>
      </c>
      <c r="DK46" s="15">
        <f t="shared" si="42"/>
        <v>520.02760875000001</v>
      </c>
      <c r="DL46" s="15">
        <f t="shared" si="43"/>
        <v>520.02760875000001</v>
      </c>
      <c r="DM46" s="15">
        <f t="shared" si="44"/>
        <v>0</v>
      </c>
      <c r="DN46" s="15">
        <f t="shared" si="45"/>
        <v>0</v>
      </c>
      <c r="DO46" s="15">
        <f t="shared" si="46"/>
        <v>0</v>
      </c>
      <c r="DP46" s="15">
        <f t="shared" si="47"/>
        <v>0</v>
      </c>
      <c r="DQ46" s="15">
        <f t="shared" si="48"/>
        <v>0</v>
      </c>
      <c r="DR46" s="15">
        <f t="shared" si="49"/>
        <v>0</v>
      </c>
      <c r="DT46" s="15">
        <f t="shared" si="50"/>
        <v>29.33489075</v>
      </c>
      <c r="DU46" s="15">
        <f t="shared" si="51"/>
        <v>29.33489075</v>
      </c>
      <c r="DV46" s="15">
        <f t="shared" si="52"/>
        <v>29.33489075</v>
      </c>
      <c r="DW46" s="15">
        <f t="shared" si="53"/>
        <v>29.33489075</v>
      </c>
      <c r="DX46" s="15">
        <f t="shared" si="54"/>
        <v>29.33489075</v>
      </c>
      <c r="DY46" s="15">
        <f t="shared" si="55"/>
        <v>29.33489075</v>
      </c>
      <c r="DZ46" s="15">
        <f t="shared" si="56"/>
        <v>29.33489075</v>
      </c>
      <c r="EA46" s="15">
        <f t="shared" si="57"/>
        <v>29.33489075</v>
      </c>
      <c r="EB46" s="15">
        <f t="shared" si="58"/>
        <v>29.33489075</v>
      </c>
      <c r="EC46" s="15">
        <f t="shared" si="59"/>
        <v>29.33489075</v>
      </c>
      <c r="ED46" s="15">
        <f t="shared" si="60"/>
        <v>29.33489075</v>
      </c>
      <c r="EE46" s="15">
        <f t="shared" si="61"/>
        <v>29.33489075</v>
      </c>
      <c r="EF46" s="15">
        <f t="shared" si="62"/>
        <v>0</v>
      </c>
      <c r="EG46" s="15">
        <f t="shared" si="63"/>
        <v>29.33489075</v>
      </c>
      <c r="EH46" s="15">
        <f t="shared" si="64"/>
        <v>29.33489075</v>
      </c>
      <c r="EI46" s="15">
        <f t="shared" si="65"/>
        <v>29.33489075</v>
      </c>
      <c r="EJ46" s="15">
        <f t="shared" si="66"/>
        <v>29.33489075</v>
      </c>
      <c r="EK46" s="15">
        <f t="shared" si="67"/>
        <v>29.33489075</v>
      </c>
      <c r="EL46" s="15">
        <f t="shared" si="68"/>
        <v>29.33489075</v>
      </c>
      <c r="EM46" s="15">
        <f t="shared" si="69"/>
        <v>29.33489075</v>
      </c>
      <c r="EN46" s="15">
        <f t="shared" si="70"/>
        <v>29.33489075</v>
      </c>
      <c r="EO46" s="15">
        <f t="shared" si="71"/>
        <v>29.33489075</v>
      </c>
      <c r="EP46" s="15">
        <f t="shared" si="72"/>
        <v>29.33489075</v>
      </c>
      <c r="EQ46" s="15">
        <f t="shared" si="73"/>
        <v>29.33489075</v>
      </c>
      <c r="ER46" s="15">
        <f t="shared" si="74"/>
        <v>29.33489075</v>
      </c>
      <c r="ES46" s="15">
        <f t="shared" si="75"/>
        <v>0</v>
      </c>
      <c r="ET46" s="15">
        <f t="shared" si="76"/>
        <v>29.33489075</v>
      </c>
      <c r="EU46" s="15">
        <f t="shared" si="77"/>
        <v>29.33489075</v>
      </c>
      <c r="EV46" s="15">
        <f t="shared" si="78"/>
        <v>29.33489075</v>
      </c>
      <c r="EW46" s="15">
        <f t="shared" si="79"/>
        <v>29.33489075</v>
      </c>
      <c r="EX46" s="15">
        <f t="shared" si="80"/>
        <v>29.33489075</v>
      </c>
      <c r="EY46" s="15">
        <f t="shared" si="81"/>
        <v>29.33489075</v>
      </c>
      <c r="EZ46" s="15">
        <f t="shared" si="82"/>
        <v>0</v>
      </c>
      <c r="FA46" s="15">
        <f t="shared" si="83"/>
        <v>0</v>
      </c>
      <c r="FB46" s="15">
        <f t="shared" si="84"/>
        <v>0</v>
      </c>
      <c r="FC46" s="15">
        <f t="shared" si="85"/>
        <v>0</v>
      </c>
      <c r="FD46" s="15">
        <f t="shared" si="86"/>
        <v>0</v>
      </c>
      <c r="FE46" s="15">
        <f t="shared" si="87"/>
        <v>0</v>
      </c>
    </row>
    <row r="47" spans="1:161" x14ac:dyDescent="0.25">
      <c r="A47" s="3" t="s">
        <v>78</v>
      </c>
      <c r="B47" s="13">
        <v>0</v>
      </c>
      <c r="C47" s="13">
        <v>0</v>
      </c>
      <c r="D47" s="13">
        <v>0</v>
      </c>
      <c r="E47" s="13">
        <v>0</v>
      </c>
      <c r="G47" s="225">
        <v>0</v>
      </c>
      <c r="H47" s="225">
        <v>0</v>
      </c>
      <c r="I47" s="225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T47" s="14">
        <v>0</v>
      </c>
      <c r="U47" s="14">
        <v>0</v>
      </c>
      <c r="V47" s="14">
        <v>0</v>
      </c>
      <c r="W47" s="14">
        <v>0</v>
      </c>
      <c r="X47" s="14">
        <v>0</v>
      </c>
      <c r="Y47" s="14">
        <v>0</v>
      </c>
      <c r="Z47" s="14">
        <v>0</v>
      </c>
      <c r="AA47" s="14">
        <v>0</v>
      </c>
      <c r="AB47" s="14">
        <v>0</v>
      </c>
      <c r="AC47" s="14">
        <v>0</v>
      </c>
      <c r="AD47" s="14">
        <v>0</v>
      </c>
      <c r="AE47" s="14">
        <v>0</v>
      </c>
      <c r="AF47" s="14"/>
      <c r="AG47" s="14">
        <v>0</v>
      </c>
      <c r="AH47" s="14">
        <v>0</v>
      </c>
      <c r="AI47" s="14">
        <v>0</v>
      </c>
      <c r="AJ47" s="14">
        <v>0</v>
      </c>
      <c r="AK47" s="14">
        <v>0</v>
      </c>
      <c r="AL47" s="14">
        <v>0</v>
      </c>
      <c r="AM47" s="14"/>
      <c r="AN47" s="14"/>
      <c r="AO47" s="14"/>
      <c r="AP47" s="14"/>
      <c r="AQ47" s="14"/>
      <c r="AR47" s="14"/>
      <c r="AS47" s="15"/>
      <c r="AT47" s="15">
        <v>0</v>
      </c>
      <c r="AU47" s="15">
        <v>0</v>
      </c>
      <c r="AV47" s="15">
        <v>0</v>
      </c>
      <c r="AW47" s="14">
        <v>0</v>
      </c>
      <c r="AX47" s="14">
        <v>0</v>
      </c>
      <c r="AY47" s="14">
        <v>0</v>
      </c>
      <c r="AZ47" s="14">
        <v>0</v>
      </c>
      <c r="BA47" s="14">
        <v>0</v>
      </c>
      <c r="BB47" s="14">
        <v>0</v>
      </c>
      <c r="BC47" s="14">
        <v>0</v>
      </c>
      <c r="BD47" s="14">
        <v>0</v>
      </c>
      <c r="BE47" s="14">
        <v>0</v>
      </c>
      <c r="BG47" s="15">
        <v>0</v>
      </c>
      <c r="BH47" s="15">
        <v>0</v>
      </c>
      <c r="BI47" s="15">
        <v>0</v>
      </c>
      <c r="BJ47" s="14">
        <v>0</v>
      </c>
      <c r="BK47" s="14">
        <v>0</v>
      </c>
      <c r="BL47" s="14">
        <v>0</v>
      </c>
      <c r="BM47" s="14">
        <v>0</v>
      </c>
      <c r="BN47" s="14">
        <v>0</v>
      </c>
      <c r="BO47" s="14">
        <v>0</v>
      </c>
      <c r="BP47" s="14">
        <v>0</v>
      </c>
      <c r="BQ47" s="14">
        <v>0</v>
      </c>
      <c r="BR47" s="14">
        <v>0</v>
      </c>
      <c r="BS47" s="15"/>
      <c r="BT47" s="15">
        <f t="shared" si="0"/>
        <v>0</v>
      </c>
      <c r="BU47" s="15">
        <f t="shared" si="1"/>
        <v>0</v>
      </c>
      <c r="BV47" s="15">
        <f t="shared" si="2"/>
        <v>0</v>
      </c>
      <c r="BW47" s="15">
        <f t="shared" si="3"/>
        <v>0</v>
      </c>
      <c r="BX47" s="15">
        <f t="shared" si="4"/>
        <v>0</v>
      </c>
      <c r="BY47" s="15">
        <f t="shared" si="5"/>
        <v>0</v>
      </c>
      <c r="BZ47" s="15">
        <f t="shared" si="6"/>
        <v>0</v>
      </c>
      <c r="CA47" s="15">
        <f t="shared" si="7"/>
        <v>0</v>
      </c>
      <c r="CB47" s="15">
        <f t="shared" si="8"/>
        <v>0</v>
      </c>
      <c r="CC47" s="15">
        <f t="shared" si="9"/>
        <v>0</v>
      </c>
      <c r="CD47" s="15">
        <f t="shared" si="10"/>
        <v>0</v>
      </c>
      <c r="CE47" s="15">
        <f t="shared" si="11"/>
        <v>0</v>
      </c>
      <c r="CG47" s="15">
        <f t="shared" si="12"/>
        <v>0</v>
      </c>
      <c r="CH47" s="15">
        <f t="shared" si="13"/>
        <v>0</v>
      </c>
      <c r="CI47" s="15">
        <f t="shared" si="14"/>
        <v>0</v>
      </c>
      <c r="CJ47" s="15">
        <f t="shared" si="15"/>
        <v>0</v>
      </c>
      <c r="CK47" s="15">
        <f t="shared" si="16"/>
        <v>0</v>
      </c>
      <c r="CL47" s="15">
        <f t="shared" si="17"/>
        <v>0</v>
      </c>
      <c r="CM47" s="15">
        <f t="shared" si="18"/>
        <v>0</v>
      </c>
      <c r="CN47" s="15">
        <f t="shared" si="19"/>
        <v>0</v>
      </c>
      <c r="CO47" s="15">
        <f t="shared" si="20"/>
        <v>0</v>
      </c>
      <c r="CP47" s="15">
        <f t="shared" si="21"/>
        <v>0</v>
      </c>
      <c r="CQ47" s="15">
        <f t="shared" si="22"/>
        <v>0</v>
      </c>
      <c r="CR47" s="15">
        <f t="shared" si="23"/>
        <v>0</v>
      </c>
      <c r="CS47" s="15">
        <f t="shared" si="24"/>
        <v>0</v>
      </c>
      <c r="CT47" s="15">
        <f t="shared" si="25"/>
        <v>0</v>
      </c>
      <c r="CU47" s="15">
        <f t="shared" si="26"/>
        <v>0</v>
      </c>
      <c r="CV47" s="15">
        <f t="shared" si="27"/>
        <v>0</v>
      </c>
      <c r="CW47" s="15">
        <f t="shared" si="28"/>
        <v>0</v>
      </c>
      <c r="CX47" s="15">
        <f t="shared" si="29"/>
        <v>0</v>
      </c>
      <c r="CY47" s="15">
        <f t="shared" si="30"/>
        <v>0</v>
      </c>
      <c r="CZ47" s="15">
        <f t="shared" si="31"/>
        <v>0</v>
      </c>
      <c r="DA47" s="15">
        <f t="shared" si="32"/>
        <v>0</v>
      </c>
      <c r="DB47" s="15">
        <f t="shared" si="33"/>
        <v>0</v>
      </c>
      <c r="DC47" s="15">
        <f t="shared" si="34"/>
        <v>0</v>
      </c>
      <c r="DD47" s="15">
        <f t="shared" si="35"/>
        <v>0</v>
      </c>
      <c r="DE47" s="15">
        <f t="shared" si="36"/>
        <v>0</v>
      </c>
      <c r="DF47" s="15">
        <f t="shared" si="37"/>
        <v>0</v>
      </c>
      <c r="DG47" s="15">
        <f t="shared" si="38"/>
        <v>0</v>
      </c>
      <c r="DH47" s="15">
        <f t="shared" si="39"/>
        <v>0</v>
      </c>
      <c r="DI47" s="15">
        <f t="shared" si="40"/>
        <v>0</v>
      </c>
      <c r="DJ47" s="15">
        <f t="shared" si="41"/>
        <v>0</v>
      </c>
      <c r="DK47" s="15">
        <f t="shared" si="42"/>
        <v>0</v>
      </c>
      <c r="DL47" s="15">
        <f t="shared" si="43"/>
        <v>0</v>
      </c>
      <c r="DM47" s="15">
        <f t="shared" si="44"/>
        <v>0</v>
      </c>
      <c r="DN47" s="15">
        <f t="shared" si="45"/>
        <v>0</v>
      </c>
      <c r="DO47" s="15">
        <f t="shared" si="46"/>
        <v>0</v>
      </c>
      <c r="DP47" s="15">
        <f t="shared" si="47"/>
        <v>0</v>
      </c>
      <c r="DQ47" s="15">
        <f t="shared" si="48"/>
        <v>0</v>
      </c>
      <c r="DR47" s="15">
        <f t="shared" si="49"/>
        <v>0</v>
      </c>
      <c r="DT47" s="15">
        <f t="shared" si="50"/>
        <v>0</v>
      </c>
      <c r="DU47" s="15">
        <f t="shared" si="51"/>
        <v>0</v>
      </c>
      <c r="DV47" s="15">
        <f t="shared" si="52"/>
        <v>0</v>
      </c>
      <c r="DW47" s="15">
        <f t="shared" si="53"/>
        <v>0</v>
      </c>
      <c r="DX47" s="15">
        <f t="shared" si="54"/>
        <v>0</v>
      </c>
      <c r="DY47" s="15">
        <f t="shared" si="55"/>
        <v>0</v>
      </c>
      <c r="DZ47" s="15">
        <f t="shared" si="56"/>
        <v>0</v>
      </c>
      <c r="EA47" s="15">
        <f t="shared" si="57"/>
        <v>0</v>
      </c>
      <c r="EB47" s="15">
        <f t="shared" si="58"/>
        <v>0</v>
      </c>
      <c r="EC47" s="15">
        <f t="shared" si="59"/>
        <v>0</v>
      </c>
      <c r="ED47" s="15">
        <f t="shared" si="60"/>
        <v>0</v>
      </c>
      <c r="EE47" s="15">
        <f t="shared" si="61"/>
        <v>0</v>
      </c>
      <c r="EF47" s="15">
        <f t="shared" si="62"/>
        <v>0</v>
      </c>
      <c r="EG47" s="15">
        <f t="shared" si="63"/>
        <v>0</v>
      </c>
      <c r="EH47" s="15">
        <f t="shared" si="64"/>
        <v>0</v>
      </c>
      <c r="EI47" s="15">
        <f t="shared" si="65"/>
        <v>0</v>
      </c>
      <c r="EJ47" s="15">
        <f t="shared" si="66"/>
        <v>0</v>
      </c>
      <c r="EK47" s="15">
        <f t="shared" si="67"/>
        <v>0</v>
      </c>
      <c r="EL47" s="15">
        <f t="shared" si="68"/>
        <v>0</v>
      </c>
      <c r="EM47" s="15">
        <f t="shared" si="69"/>
        <v>0</v>
      </c>
      <c r="EN47" s="15">
        <f t="shared" si="70"/>
        <v>0</v>
      </c>
      <c r="EO47" s="15">
        <f t="shared" si="71"/>
        <v>0</v>
      </c>
      <c r="EP47" s="15">
        <f t="shared" si="72"/>
        <v>0</v>
      </c>
      <c r="EQ47" s="15">
        <f t="shared" si="73"/>
        <v>0</v>
      </c>
      <c r="ER47" s="15">
        <f t="shared" si="74"/>
        <v>0</v>
      </c>
      <c r="ES47" s="15">
        <f t="shared" si="75"/>
        <v>0</v>
      </c>
      <c r="ET47" s="15">
        <f t="shared" si="76"/>
        <v>0</v>
      </c>
      <c r="EU47" s="15">
        <f t="shared" si="77"/>
        <v>0</v>
      </c>
      <c r="EV47" s="15">
        <f t="shared" si="78"/>
        <v>0</v>
      </c>
      <c r="EW47" s="15">
        <f t="shared" si="79"/>
        <v>0</v>
      </c>
      <c r="EX47" s="15">
        <f t="shared" si="80"/>
        <v>0</v>
      </c>
      <c r="EY47" s="15">
        <f t="shared" si="81"/>
        <v>0</v>
      </c>
      <c r="EZ47" s="15">
        <f t="shared" si="82"/>
        <v>0</v>
      </c>
      <c r="FA47" s="15">
        <f t="shared" si="83"/>
        <v>0</v>
      </c>
      <c r="FB47" s="15">
        <f t="shared" si="84"/>
        <v>0</v>
      </c>
      <c r="FC47" s="15">
        <f t="shared" si="85"/>
        <v>0</v>
      </c>
      <c r="FD47" s="15">
        <f t="shared" si="86"/>
        <v>0</v>
      </c>
      <c r="FE47" s="15">
        <f t="shared" si="87"/>
        <v>0</v>
      </c>
    </row>
    <row r="48" spans="1:161" x14ac:dyDescent="0.25">
      <c r="A48" s="3" t="s">
        <v>79</v>
      </c>
      <c r="B48" s="13">
        <v>0</v>
      </c>
      <c r="C48" s="13">
        <v>0</v>
      </c>
      <c r="D48" s="13">
        <v>0</v>
      </c>
      <c r="E48" s="13">
        <v>0</v>
      </c>
      <c r="G48" s="225">
        <v>0</v>
      </c>
      <c r="H48" s="225">
        <v>0</v>
      </c>
      <c r="I48" s="225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/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/>
      <c r="AN48" s="14"/>
      <c r="AO48" s="14"/>
      <c r="AP48" s="14"/>
      <c r="AQ48" s="14"/>
      <c r="AR48" s="14"/>
      <c r="AS48" s="15"/>
      <c r="AT48" s="15">
        <v>0</v>
      </c>
      <c r="AU48" s="15">
        <v>0</v>
      </c>
      <c r="AV48" s="15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G48" s="15">
        <v>0</v>
      </c>
      <c r="BH48" s="15">
        <v>0</v>
      </c>
      <c r="BI48" s="15">
        <v>0</v>
      </c>
      <c r="BJ48" s="14">
        <v>0</v>
      </c>
      <c r="BK48" s="14">
        <v>0</v>
      </c>
      <c r="BL48" s="14">
        <v>0</v>
      </c>
      <c r="BM48" s="14">
        <v>0</v>
      </c>
      <c r="BN48" s="14">
        <v>0</v>
      </c>
      <c r="BO48" s="14">
        <v>0</v>
      </c>
      <c r="BP48" s="14">
        <v>0</v>
      </c>
      <c r="BQ48" s="14">
        <v>0</v>
      </c>
      <c r="BR48" s="14">
        <v>0</v>
      </c>
      <c r="BS48" s="15"/>
      <c r="BT48" s="15">
        <f t="shared" si="0"/>
        <v>0</v>
      </c>
      <c r="BU48" s="15">
        <f t="shared" si="1"/>
        <v>0</v>
      </c>
      <c r="BV48" s="15">
        <f t="shared" si="2"/>
        <v>0</v>
      </c>
      <c r="BW48" s="15">
        <f t="shared" si="3"/>
        <v>0</v>
      </c>
      <c r="BX48" s="15">
        <f t="shared" si="4"/>
        <v>0</v>
      </c>
      <c r="BY48" s="15">
        <f t="shared" si="5"/>
        <v>0</v>
      </c>
      <c r="BZ48" s="15">
        <f t="shared" si="6"/>
        <v>0</v>
      </c>
      <c r="CA48" s="15">
        <f t="shared" si="7"/>
        <v>0</v>
      </c>
      <c r="CB48" s="15">
        <f t="shared" si="8"/>
        <v>0</v>
      </c>
      <c r="CC48" s="15">
        <f t="shared" si="9"/>
        <v>0</v>
      </c>
      <c r="CD48" s="15">
        <f t="shared" si="10"/>
        <v>0</v>
      </c>
      <c r="CE48" s="15">
        <f t="shared" si="11"/>
        <v>0</v>
      </c>
      <c r="CG48" s="15">
        <f t="shared" si="12"/>
        <v>0</v>
      </c>
      <c r="CH48" s="15">
        <f t="shared" si="13"/>
        <v>0</v>
      </c>
      <c r="CI48" s="15">
        <f t="shared" si="14"/>
        <v>0</v>
      </c>
      <c r="CJ48" s="15">
        <f t="shared" si="15"/>
        <v>0</v>
      </c>
      <c r="CK48" s="15">
        <f t="shared" si="16"/>
        <v>0</v>
      </c>
      <c r="CL48" s="15">
        <f t="shared" si="17"/>
        <v>0</v>
      </c>
      <c r="CM48" s="15">
        <f t="shared" si="18"/>
        <v>0</v>
      </c>
      <c r="CN48" s="15">
        <f t="shared" si="19"/>
        <v>0</v>
      </c>
      <c r="CO48" s="15">
        <f t="shared" si="20"/>
        <v>0</v>
      </c>
      <c r="CP48" s="15">
        <f t="shared" si="21"/>
        <v>0</v>
      </c>
      <c r="CQ48" s="15">
        <f t="shared" si="22"/>
        <v>0</v>
      </c>
      <c r="CR48" s="15">
        <f t="shared" si="23"/>
        <v>0</v>
      </c>
      <c r="CS48" s="15">
        <f t="shared" si="24"/>
        <v>0</v>
      </c>
      <c r="CT48" s="15">
        <f t="shared" si="25"/>
        <v>0</v>
      </c>
      <c r="CU48" s="15">
        <f t="shared" si="26"/>
        <v>0</v>
      </c>
      <c r="CV48" s="15">
        <f t="shared" si="27"/>
        <v>0</v>
      </c>
      <c r="CW48" s="15">
        <f t="shared" si="28"/>
        <v>0</v>
      </c>
      <c r="CX48" s="15">
        <f t="shared" si="29"/>
        <v>0</v>
      </c>
      <c r="CY48" s="15">
        <f t="shared" si="30"/>
        <v>0</v>
      </c>
      <c r="CZ48" s="15">
        <f t="shared" si="31"/>
        <v>0</v>
      </c>
      <c r="DA48" s="15">
        <f t="shared" si="32"/>
        <v>0</v>
      </c>
      <c r="DB48" s="15">
        <f t="shared" si="33"/>
        <v>0</v>
      </c>
      <c r="DC48" s="15">
        <f t="shared" si="34"/>
        <v>0</v>
      </c>
      <c r="DD48" s="15">
        <f t="shared" si="35"/>
        <v>0</v>
      </c>
      <c r="DE48" s="15">
        <f t="shared" si="36"/>
        <v>0</v>
      </c>
      <c r="DF48" s="15">
        <f t="shared" si="37"/>
        <v>0</v>
      </c>
      <c r="DG48" s="15">
        <f t="shared" si="38"/>
        <v>0</v>
      </c>
      <c r="DH48" s="15">
        <f t="shared" si="39"/>
        <v>0</v>
      </c>
      <c r="DI48" s="15">
        <f t="shared" si="40"/>
        <v>0</v>
      </c>
      <c r="DJ48" s="15">
        <f t="shared" si="41"/>
        <v>0</v>
      </c>
      <c r="DK48" s="15">
        <f t="shared" si="42"/>
        <v>0</v>
      </c>
      <c r="DL48" s="15">
        <f t="shared" si="43"/>
        <v>0</v>
      </c>
      <c r="DM48" s="15">
        <f t="shared" si="44"/>
        <v>0</v>
      </c>
      <c r="DN48" s="15">
        <f t="shared" si="45"/>
        <v>0</v>
      </c>
      <c r="DO48" s="15">
        <f t="shared" si="46"/>
        <v>0</v>
      </c>
      <c r="DP48" s="15">
        <f t="shared" si="47"/>
        <v>0</v>
      </c>
      <c r="DQ48" s="15">
        <f t="shared" si="48"/>
        <v>0</v>
      </c>
      <c r="DR48" s="15">
        <f t="shared" si="49"/>
        <v>0</v>
      </c>
      <c r="DT48" s="15">
        <f t="shared" si="50"/>
        <v>0</v>
      </c>
      <c r="DU48" s="15">
        <f t="shared" si="51"/>
        <v>0</v>
      </c>
      <c r="DV48" s="15">
        <f t="shared" si="52"/>
        <v>0</v>
      </c>
      <c r="DW48" s="15">
        <f t="shared" si="53"/>
        <v>0</v>
      </c>
      <c r="DX48" s="15">
        <f t="shared" si="54"/>
        <v>0</v>
      </c>
      <c r="DY48" s="15">
        <f t="shared" si="55"/>
        <v>0</v>
      </c>
      <c r="DZ48" s="15">
        <f t="shared" si="56"/>
        <v>0</v>
      </c>
      <c r="EA48" s="15">
        <f t="shared" si="57"/>
        <v>0</v>
      </c>
      <c r="EB48" s="15">
        <f t="shared" si="58"/>
        <v>0</v>
      </c>
      <c r="EC48" s="15">
        <f t="shared" si="59"/>
        <v>0</v>
      </c>
      <c r="ED48" s="15">
        <f t="shared" si="60"/>
        <v>0</v>
      </c>
      <c r="EE48" s="15">
        <f t="shared" si="61"/>
        <v>0</v>
      </c>
      <c r="EF48" s="15">
        <f t="shared" si="62"/>
        <v>0</v>
      </c>
      <c r="EG48" s="15">
        <f t="shared" si="63"/>
        <v>0</v>
      </c>
      <c r="EH48" s="15">
        <f t="shared" si="64"/>
        <v>0</v>
      </c>
      <c r="EI48" s="15">
        <f t="shared" si="65"/>
        <v>0</v>
      </c>
      <c r="EJ48" s="15">
        <f t="shared" si="66"/>
        <v>0</v>
      </c>
      <c r="EK48" s="15">
        <f t="shared" si="67"/>
        <v>0</v>
      </c>
      <c r="EL48" s="15">
        <f t="shared" si="68"/>
        <v>0</v>
      </c>
      <c r="EM48" s="15">
        <f t="shared" si="69"/>
        <v>0</v>
      </c>
      <c r="EN48" s="15">
        <f t="shared" si="70"/>
        <v>0</v>
      </c>
      <c r="EO48" s="15">
        <f t="shared" si="71"/>
        <v>0</v>
      </c>
      <c r="EP48" s="15">
        <f t="shared" si="72"/>
        <v>0</v>
      </c>
      <c r="EQ48" s="15">
        <f t="shared" si="73"/>
        <v>0</v>
      </c>
      <c r="ER48" s="15">
        <f t="shared" si="74"/>
        <v>0</v>
      </c>
      <c r="ES48" s="15">
        <f t="shared" si="75"/>
        <v>0</v>
      </c>
      <c r="ET48" s="15">
        <f t="shared" si="76"/>
        <v>0</v>
      </c>
      <c r="EU48" s="15">
        <f t="shared" si="77"/>
        <v>0</v>
      </c>
      <c r="EV48" s="15">
        <f t="shared" si="78"/>
        <v>0</v>
      </c>
      <c r="EW48" s="15">
        <f t="shared" si="79"/>
        <v>0</v>
      </c>
      <c r="EX48" s="15">
        <f t="shared" si="80"/>
        <v>0</v>
      </c>
      <c r="EY48" s="15">
        <f t="shared" si="81"/>
        <v>0</v>
      </c>
      <c r="EZ48" s="15">
        <f t="shared" si="82"/>
        <v>0</v>
      </c>
      <c r="FA48" s="15">
        <f t="shared" si="83"/>
        <v>0</v>
      </c>
      <c r="FB48" s="15">
        <f t="shared" si="84"/>
        <v>0</v>
      </c>
      <c r="FC48" s="15">
        <f t="shared" si="85"/>
        <v>0</v>
      </c>
      <c r="FD48" s="15">
        <f t="shared" si="86"/>
        <v>0</v>
      </c>
      <c r="FE48" s="15">
        <f t="shared" si="87"/>
        <v>0</v>
      </c>
    </row>
    <row r="49" spans="1:161" x14ac:dyDescent="0.25">
      <c r="A49" s="3" t="s">
        <v>80</v>
      </c>
      <c r="B49" s="13">
        <v>0</v>
      </c>
      <c r="C49" s="13">
        <v>0</v>
      </c>
      <c r="D49" s="13">
        <v>0</v>
      </c>
      <c r="E49" s="13">
        <v>0</v>
      </c>
      <c r="G49" s="225">
        <v>0</v>
      </c>
      <c r="H49" s="225">
        <v>0</v>
      </c>
      <c r="I49" s="225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T49" s="14">
        <v>0</v>
      </c>
      <c r="U49" s="14">
        <v>0</v>
      </c>
      <c r="V49" s="14">
        <v>0</v>
      </c>
      <c r="W49" s="14">
        <v>0</v>
      </c>
      <c r="X49" s="14">
        <v>0</v>
      </c>
      <c r="Y49" s="14">
        <v>0</v>
      </c>
      <c r="Z49" s="14">
        <v>0</v>
      </c>
      <c r="AA49" s="14">
        <v>0</v>
      </c>
      <c r="AB49" s="14">
        <v>0</v>
      </c>
      <c r="AC49" s="14">
        <v>0</v>
      </c>
      <c r="AD49" s="14">
        <v>0</v>
      </c>
      <c r="AE49" s="14">
        <v>0</v>
      </c>
      <c r="AF49" s="14"/>
      <c r="AG49" s="14">
        <v>0</v>
      </c>
      <c r="AH49" s="14">
        <v>0</v>
      </c>
      <c r="AI49" s="14">
        <v>0</v>
      </c>
      <c r="AJ49" s="14">
        <v>0</v>
      </c>
      <c r="AK49" s="14">
        <v>0</v>
      </c>
      <c r="AL49" s="14">
        <v>0</v>
      </c>
      <c r="AM49" s="14"/>
      <c r="AN49" s="14"/>
      <c r="AO49" s="14"/>
      <c r="AP49" s="14"/>
      <c r="AQ49" s="14"/>
      <c r="AR49" s="14"/>
      <c r="AS49" s="15"/>
      <c r="AT49" s="15">
        <v>0</v>
      </c>
      <c r="AU49" s="15">
        <v>0</v>
      </c>
      <c r="AV49" s="15">
        <v>0</v>
      </c>
      <c r="AW49" s="14">
        <v>0</v>
      </c>
      <c r="AX49" s="14">
        <v>0</v>
      </c>
      <c r="AY49" s="14">
        <v>0</v>
      </c>
      <c r="AZ49" s="14">
        <v>0</v>
      </c>
      <c r="BA49" s="14">
        <v>0</v>
      </c>
      <c r="BB49" s="14">
        <v>0</v>
      </c>
      <c r="BC49" s="14">
        <v>0</v>
      </c>
      <c r="BD49" s="14">
        <v>0</v>
      </c>
      <c r="BE49" s="14">
        <v>0</v>
      </c>
      <c r="BG49" s="15">
        <v>0</v>
      </c>
      <c r="BH49" s="15">
        <v>0</v>
      </c>
      <c r="BI49" s="15">
        <v>0</v>
      </c>
      <c r="BJ49" s="14">
        <v>0</v>
      </c>
      <c r="BK49" s="14">
        <v>0</v>
      </c>
      <c r="BL49" s="14">
        <v>0</v>
      </c>
      <c r="BM49" s="14">
        <v>0</v>
      </c>
      <c r="BN49" s="14">
        <v>0</v>
      </c>
      <c r="BO49" s="14">
        <v>0</v>
      </c>
      <c r="BP49" s="14">
        <v>0</v>
      </c>
      <c r="BQ49" s="14">
        <v>0</v>
      </c>
      <c r="BR49" s="14">
        <v>0</v>
      </c>
      <c r="BS49" s="15"/>
      <c r="BT49" s="15">
        <f t="shared" si="0"/>
        <v>0</v>
      </c>
      <c r="BU49" s="15">
        <f t="shared" si="1"/>
        <v>0</v>
      </c>
      <c r="BV49" s="15">
        <f t="shared" si="2"/>
        <v>0</v>
      </c>
      <c r="BW49" s="15">
        <f t="shared" si="3"/>
        <v>0</v>
      </c>
      <c r="BX49" s="15">
        <f t="shared" si="4"/>
        <v>0</v>
      </c>
      <c r="BY49" s="15">
        <f t="shared" si="5"/>
        <v>0</v>
      </c>
      <c r="BZ49" s="15">
        <f t="shared" si="6"/>
        <v>0</v>
      </c>
      <c r="CA49" s="15">
        <f t="shared" si="7"/>
        <v>0</v>
      </c>
      <c r="CB49" s="15">
        <f t="shared" si="8"/>
        <v>0</v>
      </c>
      <c r="CC49" s="15">
        <f t="shared" si="9"/>
        <v>0</v>
      </c>
      <c r="CD49" s="15">
        <f t="shared" si="10"/>
        <v>0</v>
      </c>
      <c r="CE49" s="15">
        <f t="shared" si="11"/>
        <v>0</v>
      </c>
      <c r="CG49" s="15">
        <f t="shared" si="12"/>
        <v>0</v>
      </c>
      <c r="CH49" s="15">
        <f t="shared" si="13"/>
        <v>0</v>
      </c>
      <c r="CI49" s="15">
        <f t="shared" si="14"/>
        <v>0</v>
      </c>
      <c r="CJ49" s="15">
        <f t="shared" si="15"/>
        <v>0</v>
      </c>
      <c r="CK49" s="15">
        <f t="shared" si="16"/>
        <v>0</v>
      </c>
      <c r="CL49" s="15">
        <f t="shared" si="17"/>
        <v>0</v>
      </c>
      <c r="CM49" s="15">
        <f t="shared" si="18"/>
        <v>0</v>
      </c>
      <c r="CN49" s="15">
        <f t="shared" si="19"/>
        <v>0</v>
      </c>
      <c r="CO49" s="15">
        <f t="shared" si="20"/>
        <v>0</v>
      </c>
      <c r="CP49" s="15">
        <f t="shared" si="21"/>
        <v>0</v>
      </c>
      <c r="CQ49" s="15">
        <f t="shared" si="22"/>
        <v>0</v>
      </c>
      <c r="CR49" s="15">
        <f t="shared" si="23"/>
        <v>0</v>
      </c>
      <c r="CS49" s="15">
        <f t="shared" si="24"/>
        <v>0</v>
      </c>
      <c r="CT49" s="15">
        <f t="shared" si="25"/>
        <v>0</v>
      </c>
      <c r="CU49" s="15">
        <f t="shared" si="26"/>
        <v>0</v>
      </c>
      <c r="CV49" s="15">
        <f t="shared" si="27"/>
        <v>0</v>
      </c>
      <c r="CW49" s="15">
        <f t="shared" si="28"/>
        <v>0</v>
      </c>
      <c r="CX49" s="15">
        <f t="shared" si="29"/>
        <v>0</v>
      </c>
      <c r="CY49" s="15">
        <f t="shared" si="30"/>
        <v>0</v>
      </c>
      <c r="CZ49" s="15">
        <f t="shared" si="31"/>
        <v>0</v>
      </c>
      <c r="DA49" s="15">
        <f t="shared" si="32"/>
        <v>0</v>
      </c>
      <c r="DB49" s="15">
        <f t="shared" si="33"/>
        <v>0</v>
      </c>
      <c r="DC49" s="15">
        <f t="shared" si="34"/>
        <v>0</v>
      </c>
      <c r="DD49" s="15">
        <f t="shared" si="35"/>
        <v>0</v>
      </c>
      <c r="DE49" s="15">
        <f t="shared" si="36"/>
        <v>0</v>
      </c>
      <c r="DF49" s="15">
        <f t="shared" si="37"/>
        <v>0</v>
      </c>
      <c r="DG49" s="15">
        <f t="shared" si="38"/>
        <v>0</v>
      </c>
      <c r="DH49" s="15">
        <f t="shared" si="39"/>
        <v>0</v>
      </c>
      <c r="DI49" s="15">
        <f t="shared" si="40"/>
        <v>0</v>
      </c>
      <c r="DJ49" s="15">
        <f t="shared" si="41"/>
        <v>0</v>
      </c>
      <c r="DK49" s="15">
        <f t="shared" si="42"/>
        <v>0</v>
      </c>
      <c r="DL49" s="15">
        <f t="shared" si="43"/>
        <v>0</v>
      </c>
      <c r="DM49" s="15">
        <f t="shared" si="44"/>
        <v>0</v>
      </c>
      <c r="DN49" s="15">
        <f t="shared" si="45"/>
        <v>0</v>
      </c>
      <c r="DO49" s="15">
        <f t="shared" si="46"/>
        <v>0</v>
      </c>
      <c r="DP49" s="15">
        <f t="shared" si="47"/>
        <v>0</v>
      </c>
      <c r="DQ49" s="15">
        <f t="shared" si="48"/>
        <v>0</v>
      </c>
      <c r="DR49" s="15">
        <f t="shared" si="49"/>
        <v>0</v>
      </c>
      <c r="DT49" s="15">
        <f t="shared" si="50"/>
        <v>0</v>
      </c>
      <c r="DU49" s="15">
        <f t="shared" si="51"/>
        <v>0</v>
      </c>
      <c r="DV49" s="15">
        <f t="shared" si="52"/>
        <v>0</v>
      </c>
      <c r="DW49" s="15">
        <f t="shared" si="53"/>
        <v>0</v>
      </c>
      <c r="DX49" s="15">
        <f t="shared" si="54"/>
        <v>0</v>
      </c>
      <c r="DY49" s="15">
        <f t="shared" si="55"/>
        <v>0</v>
      </c>
      <c r="DZ49" s="15">
        <f t="shared" si="56"/>
        <v>0</v>
      </c>
      <c r="EA49" s="15">
        <f t="shared" si="57"/>
        <v>0</v>
      </c>
      <c r="EB49" s="15">
        <f t="shared" si="58"/>
        <v>0</v>
      </c>
      <c r="EC49" s="15">
        <f t="shared" si="59"/>
        <v>0</v>
      </c>
      <c r="ED49" s="15">
        <f t="shared" si="60"/>
        <v>0</v>
      </c>
      <c r="EE49" s="15">
        <f t="shared" si="61"/>
        <v>0</v>
      </c>
      <c r="EF49" s="15">
        <f t="shared" si="62"/>
        <v>0</v>
      </c>
      <c r="EG49" s="15">
        <f t="shared" si="63"/>
        <v>0</v>
      </c>
      <c r="EH49" s="15">
        <f t="shared" si="64"/>
        <v>0</v>
      </c>
      <c r="EI49" s="15">
        <f t="shared" si="65"/>
        <v>0</v>
      </c>
      <c r="EJ49" s="15">
        <f t="shared" si="66"/>
        <v>0</v>
      </c>
      <c r="EK49" s="15">
        <f t="shared" si="67"/>
        <v>0</v>
      </c>
      <c r="EL49" s="15">
        <f t="shared" si="68"/>
        <v>0</v>
      </c>
      <c r="EM49" s="15">
        <f t="shared" si="69"/>
        <v>0</v>
      </c>
      <c r="EN49" s="15">
        <f t="shared" si="70"/>
        <v>0</v>
      </c>
      <c r="EO49" s="15">
        <f t="shared" si="71"/>
        <v>0</v>
      </c>
      <c r="EP49" s="15">
        <f t="shared" si="72"/>
        <v>0</v>
      </c>
      <c r="EQ49" s="15">
        <f t="shared" si="73"/>
        <v>0</v>
      </c>
      <c r="ER49" s="15">
        <f t="shared" si="74"/>
        <v>0</v>
      </c>
      <c r="ES49" s="15">
        <f t="shared" si="75"/>
        <v>0</v>
      </c>
      <c r="ET49" s="15">
        <f t="shared" si="76"/>
        <v>0</v>
      </c>
      <c r="EU49" s="15">
        <f t="shared" si="77"/>
        <v>0</v>
      </c>
      <c r="EV49" s="15">
        <f t="shared" si="78"/>
        <v>0</v>
      </c>
      <c r="EW49" s="15">
        <f t="shared" si="79"/>
        <v>0</v>
      </c>
      <c r="EX49" s="15">
        <f t="shared" si="80"/>
        <v>0</v>
      </c>
      <c r="EY49" s="15">
        <f t="shared" si="81"/>
        <v>0</v>
      </c>
      <c r="EZ49" s="15">
        <f t="shared" si="82"/>
        <v>0</v>
      </c>
      <c r="FA49" s="15">
        <f t="shared" si="83"/>
        <v>0</v>
      </c>
      <c r="FB49" s="15">
        <f t="shared" si="84"/>
        <v>0</v>
      </c>
      <c r="FC49" s="15">
        <f t="shared" si="85"/>
        <v>0</v>
      </c>
      <c r="FD49" s="15">
        <f t="shared" si="86"/>
        <v>0</v>
      </c>
      <c r="FE49" s="15">
        <f t="shared" si="87"/>
        <v>0</v>
      </c>
    </row>
    <row r="50" spans="1:161" x14ac:dyDescent="0.25">
      <c r="A50" s="3" t="s">
        <v>81</v>
      </c>
      <c r="B50" s="13">
        <v>5.1900000000000002E-2</v>
      </c>
      <c r="C50" s="13">
        <v>5.3898418999999996E-2</v>
      </c>
      <c r="D50" s="13">
        <v>5.3957773000000001E-2</v>
      </c>
      <c r="E50" s="13">
        <v>4.9599999999999998E-2</v>
      </c>
      <c r="G50" s="225">
        <v>468847591.75999999</v>
      </c>
      <c r="H50" s="225">
        <v>468423142.56</v>
      </c>
      <c r="I50" s="225">
        <v>467986444.63</v>
      </c>
      <c r="J50" s="14">
        <v>467988218.51999998</v>
      </c>
      <c r="K50" s="14">
        <v>467867330.33999997</v>
      </c>
      <c r="L50" s="14">
        <v>467621589.68000001</v>
      </c>
      <c r="M50" s="14">
        <v>467334942.06999999</v>
      </c>
      <c r="N50" s="14">
        <v>467172918.73000002</v>
      </c>
      <c r="O50" s="14">
        <v>467466349.38</v>
      </c>
      <c r="P50" s="14">
        <v>466312754.77999997</v>
      </c>
      <c r="Q50" s="14">
        <v>464962466.79000002</v>
      </c>
      <c r="R50" s="14">
        <v>465059204.05000001</v>
      </c>
      <c r="T50" s="14">
        <v>465033087.35000002</v>
      </c>
      <c r="U50" s="14">
        <v>464937252.98000002</v>
      </c>
      <c r="V50" s="14">
        <v>464867535.31999999</v>
      </c>
      <c r="W50" s="14">
        <v>464867535.31999999</v>
      </c>
      <c r="X50" s="14">
        <v>465618730.32999998</v>
      </c>
      <c r="Y50" s="14">
        <v>466328166.73000002</v>
      </c>
      <c r="Z50" s="14">
        <v>466241462.19999999</v>
      </c>
      <c r="AA50" s="14">
        <v>466315888.44</v>
      </c>
      <c r="AB50" s="14">
        <v>466608141.88999999</v>
      </c>
      <c r="AC50" s="14">
        <v>466781023.17000002</v>
      </c>
      <c r="AD50" s="14">
        <v>466716564.13999999</v>
      </c>
      <c r="AE50" s="14">
        <v>466679623.87</v>
      </c>
      <c r="AF50" s="14"/>
      <c r="AG50" s="14">
        <v>466707142.63</v>
      </c>
      <c r="AH50" s="14">
        <v>466737528.81</v>
      </c>
      <c r="AI50" s="14">
        <v>466773576.24000001</v>
      </c>
      <c r="AJ50" s="14">
        <v>466778642.25999999</v>
      </c>
      <c r="AK50" s="14">
        <v>466775694.80000001</v>
      </c>
      <c r="AL50" s="14">
        <v>466747742.38999999</v>
      </c>
      <c r="AM50" s="14"/>
      <c r="AN50" s="14"/>
      <c r="AO50" s="14"/>
      <c r="AP50" s="14"/>
      <c r="AQ50" s="14"/>
      <c r="AR50" s="14"/>
      <c r="AS50" s="15"/>
      <c r="AT50" s="15">
        <v>2115868.1183779682</v>
      </c>
      <c r="AU50" s="15">
        <v>2113952.6163130444</v>
      </c>
      <c r="AV50" s="15">
        <v>2111981.8368024146</v>
      </c>
      <c r="AW50" s="14">
        <v>2111989.8422126211</v>
      </c>
      <c r="AX50" s="14">
        <v>2111444.2844440709</v>
      </c>
      <c r="AY50" s="14">
        <v>2110335.278368277</v>
      </c>
      <c r="AZ50" s="14">
        <v>2109041.6628099005</v>
      </c>
      <c r="BA50" s="14">
        <v>2108310.4656670247</v>
      </c>
      <c r="BB50" s="14">
        <v>2109634.6924908399</v>
      </c>
      <c r="BC50" s="14">
        <v>2104428.6210967004</v>
      </c>
      <c r="BD50" s="14">
        <v>2098334.8896605535</v>
      </c>
      <c r="BE50" s="14">
        <v>2098771.4564423622</v>
      </c>
      <c r="BG50" s="15">
        <v>2088712.3492378248</v>
      </c>
      <c r="BH50" s="15">
        <v>2088281.9058187532</v>
      </c>
      <c r="BI50" s="15">
        <v>2087968.7665145546</v>
      </c>
      <c r="BJ50" s="14">
        <v>2087968.7665145546</v>
      </c>
      <c r="BK50" s="14">
        <v>2091342.7851311956</v>
      </c>
      <c r="BL50" s="14">
        <v>2094529.24349295</v>
      </c>
      <c r="BM50" s="14">
        <v>2094139.8070690215</v>
      </c>
      <c r="BN50" s="14">
        <v>2094474.095124698</v>
      </c>
      <c r="BO50" s="14">
        <v>2095786.7616998891</v>
      </c>
      <c r="BP50" s="14">
        <v>2096563.2640054475</v>
      </c>
      <c r="BQ50" s="14">
        <v>2096273.7440215077</v>
      </c>
      <c r="BR50" s="14">
        <v>2096107.8255089717</v>
      </c>
      <c r="BS50" s="15"/>
      <c r="BT50" s="15">
        <f t="shared" si="0"/>
        <v>2098539.8382923468</v>
      </c>
      <c r="BU50" s="15">
        <f t="shared" si="1"/>
        <v>2098676.469175912</v>
      </c>
      <c r="BV50" s="15">
        <f t="shared" si="2"/>
        <v>2098838.5557630095</v>
      </c>
      <c r="BW50" s="15">
        <f t="shared" si="3"/>
        <v>2098861.3350261073</v>
      </c>
      <c r="BX50" s="15">
        <f t="shared" si="4"/>
        <v>2098848.0818279735</v>
      </c>
      <c r="BY50" s="15">
        <f t="shared" si="5"/>
        <v>2098722.394345175</v>
      </c>
      <c r="BZ50" s="15">
        <f t="shared" si="6"/>
        <v>0</v>
      </c>
      <c r="CA50" s="15">
        <f t="shared" si="7"/>
        <v>0</v>
      </c>
      <c r="CB50" s="15">
        <f t="shared" si="8"/>
        <v>0</v>
      </c>
      <c r="CC50" s="15">
        <f t="shared" si="9"/>
        <v>0</v>
      </c>
      <c r="CD50" s="15">
        <f t="shared" si="10"/>
        <v>0</v>
      </c>
      <c r="CE50" s="15">
        <f t="shared" si="11"/>
        <v>0</v>
      </c>
      <c r="CG50" s="15">
        <f t="shared" si="12"/>
        <v>1937903.3792746665</v>
      </c>
      <c r="CH50" s="15">
        <f t="shared" si="13"/>
        <v>1936148.9892480001</v>
      </c>
      <c r="CI50" s="15">
        <f t="shared" si="14"/>
        <v>1934343.9711373334</v>
      </c>
      <c r="CJ50" s="15">
        <f t="shared" si="15"/>
        <v>1934351.3032159999</v>
      </c>
      <c r="CK50" s="15">
        <f t="shared" si="16"/>
        <v>1933851.6320719998</v>
      </c>
      <c r="CL50" s="15">
        <f t="shared" si="17"/>
        <v>1932835.9040106665</v>
      </c>
      <c r="CM50" s="15">
        <f t="shared" si="18"/>
        <v>1931651.0938893333</v>
      </c>
      <c r="CN50" s="15">
        <f t="shared" si="19"/>
        <v>1930981.3974173332</v>
      </c>
      <c r="CO50" s="15">
        <f t="shared" si="20"/>
        <v>1932194.2441039998</v>
      </c>
      <c r="CP50" s="15">
        <f t="shared" si="21"/>
        <v>1927426.0530906664</v>
      </c>
      <c r="CQ50" s="15">
        <f t="shared" si="22"/>
        <v>1921844.862732</v>
      </c>
      <c r="CR50" s="15">
        <f t="shared" si="23"/>
        <v>1922244.7100733332</v>
      </c>
      <c r="CS50" s="15">
        <f t="shared" si="24"/>
        <v>0</v>
      </c>
      <c r="CT50" s="15">
        <f t="shared" si="25"/>
        <v>1922136.7610466667</v>
      </c>
      <c r="CU50" s="15">
        <f t="shared" si="26"/>
        <v>1921740.6456506669</v>
      </c>
      <c r="CV50" s="15">
        <f t="shared" si="27"/>
        <v>1921452.4793226665</v>
      </c>
      <c r="CW50" s="15">
        <f t="shared" si="28"/>
        <v>1921452.4793226665</v>
      </c>
      <c r="CX50" s="15">
        <f t="shared" si="29"/>
        <v>1924557.4186973332</v>
      </c>
      <c r="CY50" s="15">
        <f t="shared" si="30"/>
        <v>1927489.7558173332</v>
      </c>
      <c r="CZ50" s="15">
        <f t="shared" si="31"/>
        <v>1927131.3770933331</v>
      </c>
      <c r="DA50" s="15">
        <f t="shared" si="32"/>
        <v>1927439.0055520001</v>
      </c>
      <c r="DB50" s="15">
        <f t="shared" si="33"/>
        <v>1928646.9864786665</v>
      </c>
      <c r="DC50" s="15">
        <f t="shared" si="34"/>
        <v>1929361.5624360002</v>
      </c>
      <c r="DD50" s="15">
        <f t="shared" si="35"/>
        <v>1929095.1317786665</v>
      </c>
      <c r="DE50" s="15">
        <f t="shared" si="36"/>
        <v>1928942.4453293334</v>
      </c>
      <c r="DF50" s="15">
        <f t="shared" si="37"/>
        <v>0</v>
      </c>
      <c r="DG50" s="15">
        <f t="shared" si="38"/>
        <v>1929056.1895373333</v>
      </c>
      <c r="DH50" s="15">
        <f t="shared" si="39"/>
        <v>1929181.785748</v>
      </c>
      <c r="DI50" s="15">
        <f t="shared" si="40"/>
        <v>1929330.7817919999</v>
      </c>
      <c r="DJ50" s="15">
        <f t="shared" si="41"/>
        <v>1929351.7213413334</v>
      </c>
      <c r="DK50" s="15">
        <f t="shared" si="42"/>
        <v>1929339.5385066664</v>
      </c>
      <c r="DL50" s="15">
        <f t="shared" si="43"/>
        <v>1929224.0018786667</v>
      </c>
      <c r="DM50" s="15">
        <f t="shared" si="44"/>
        <v>0</v>
      </c>
      <c r="DN50" s="15">
        <f t="shared" si="45"/>
        <v>0</v>
      </c>
      <c r="DO50" s="15">
        <f t="shared" si="46"/>
        <v>0</v>
      </c>
      <c r="DP50" s="15">
        <f t="shared" si="47"/>
        <v>0</v>
      </c>
      <c r="DQ50" s="15">
        <f t="shared" si="48"/>
        <v>0</v>
      </c>
      <c r="DR50" s="15">
        <f t="shared" si="49"/>
        <v>0</v>
      </c>
      <c r="DT50" s="15">
        <f t="shared" si="50"/>
        <v>177964.73910330166</v>
      </c>
      <c r="DU50" s="15">
        <f t="shared" si="51"/>
        <v>177803.62706504436</v>
      </c>
      <c r="DV50" s="15">
        <f t="shared" si="52"/>
        <v>177637.86566508119</v>
      </c>
      <c r="DW50" s="15">
        <f t="shared" si="53"/>
        <v>177638.53899662127</v>
      </c>
      <c r="DX50" s="15">
        <f t="shared" si="54"/>
        <v>177592.65237207105</v>
      </c>
      <c r="DY50" s="15">
        <f t="shared" si="55"/>
        <v>177499.37435761048</v>
      </c>
      <c r="DZ50" s="15">
        <f t="shared" si="56"/>
        <v>177390.56892056717</v>
      </c>
      <c r="EA50" s="15">
        <f t="shared" si="57"/>
        <v>177329.06824969151</v>
      </c>
      <c r="EB50" s="15">
        <f t="shared" si="58"/>
        <v>177440.44838684006</v>
      </c>
      <c r="EC50" s="15">
        <f t="shared" si="59"/>
        <v>177002.56800603401</v>
      </c>
      <c r="ED50" s="15">
        <f t="shared" si="60"/>
        <v>176490.02692855359</v>
      </c>
      <c r="EE50" s="15">
        <f t="shared" si="61"/>
        <v>176526.74636902893</v>
      </c>
      <c r="EF50" s="15">
        <f t="shared" si="62"/>
        <v>0</v>
      </c>
      <c r="EG50" s="15">
        <f t="shared" si="63"/>
        <v>166575.58819115814</v>
      </c>
      <c r="EH50" s="15">
        <f t="shared" si="64"/>
        <v>166541.26016808627</v>
      </c>
      <c r="EI50" s="15">
        <f t="shared" si="65"/>
        <v>166516.28719188808</v>
      </c>
      <c r="EJ50" s="15">
        <f t="shared" si="66"/>
        <v>166516.28719188808</v>
      </c>
      <c r="EK50" s="15">
        <f t="shared" si="67"/>
        <v>166785.36643386236</v>
      </c>
      <c r="EL50" s="15">
        <f t="shared" si="68"/>
        <v>167039.48767561675</v>
      </c>
      <c r="EM50" s="15">
        <f t="shared" si="69"/>
        <v>167008.42997568846</v>
      </c>
      <c r="EN50" s="15">
        <f t="shared" si="70"/>
        <v>167035.08957269788</v>
      </c>
      <c r="EO50" s="15">
        <f t="shared" si="71"/>
        <v>167139.77522122255</v>
      </c>
      <c r="EP50" s="15">
        <f t="shared" si="72"/>
        <v>167201.70156944729</v>
      </c>
      <c r="EQ50" s="15">
        <f t="shared" si="73"/>
        <v>167178.61224284116</v>
      </c>
      <c r="ER50" s="15">
        <f t="shared" si="74"/>
        <v>167165.38017963828</v>
      </c>
      <c r="ES50" s="15">
        <f t="shared" si="75"/>
        <v>0</v>
      </c>
      <c r="ET50" s="15">
        <f t="shared" si="76"/>
        <v>169483.64875501348</v>
      </c>
      <c r="EU50" s="15">
        <f t="shared" si="77"/>
        <v>169494.68342791195</v>
      </c>
      <c r="EV50" s="15">
        <f t="shared" si="78"/>
        <v>169507.77397100953</v>
      </c>
      <c r="EW50" s="15">
        <f t="shared" si="79"/>
        <v>169509.61368477391</v>
      </c>
      <c r="EX50" s="15">
        <f t="shared" si="80"/>
        <v>169508.54332130705</v>
      </c>
      <c r="EY50" s="15">
        <f t="shared" si="81"/>
        <v>169498.39246650832</v>
      </c>
      <c r="EZ50" s="15">
        <f t="shared" si="82"/>
        <v>0</v>
      </c>
      <c r="FA50" s="15">
        <f t="shared" si="83"/>
        <v>0</v>
      </c>
      <c r="FB50" s="15">
        <f t="shared" si="84"/>
        <v>0</v>
      </c>
      <c r="FC50" s="15">
        <f t="shared" si="85"/>
        <v>0</v>
      </c>
      <c r="FD50" s="15">
        <f t="shared" si="86"/>
        <v>0</v>
      </c>
      <c r="FE50" s="15">
        <f t="shared" si="87"/>
        <v>0</v>
      </c>
    </row>
    <row r="51" spans="1:161" x14ac:dyDescent="0.25">
      <c r="A51" s="3" t="s">
        <v>82</v>
      </c>
      <c r="B51" s="13">
        <v>4.1099999999999998E-2</v>
      </c>
      <c r="C51" s="13">
        <v>4.0488157999999989E-2</v>
      </c>
      <c r="D51" s="13">
        <v>4.0469985999999999E-2</v>
      </c>
      <c r="E51" s="13">
        <v>4.0469985999999999E-2</v>
      </c>
      <c r="G51" s="225">
        <v>19802080.260000002</v>
      </c>
      <c r="H51" s="225">
        <v>19802080.260000002</v>
      </c>
      <c r="I51" s="225">
        <v>19802080.260000002</v>
      </c>
      <c r="J51" s="14">
        <v>19802080.260000002</v>
      </c>
      <c r="K51" s="14">
        <v>19802080.260000002</v>
      </c>
      <c r="L51" s="14">
        <v>19802080.260000002</v>
      </c>
      <c r="M51" s="14">
        <v>19802080.260000002</v>
      </c>
      <c r="N51" s="14">
        <v>19802080.260000002</v>
      </c>
      <c r="O51" s="14">
        <v>19802080.260000002</v>
      </c>
      <c r="P51" s="14">
        <v>19802080.260000002</v>
      </c>
      <c r="Q51" s="14">
        <v>19802080.260000002</v>
      </c>
      <c r="R51" s="14">
        <v>19802080.260000002</v>
      </c>
      <c r="T51" s="14">
        <v>19802080.260000002</v>
      </c>
      <c r="U51" s="14">
        <v>19802080.260000002</v>
      </c>
      <c r="V51" s="14">
        <v>19802080.260000002</v>
      </c>
      <c r="W51" s="14">
        <v>19802080.260000002</v>
      </c>
      <c r="X51" s="14">
        <v>19802080.260000002</v>
      </c>
      <c r="Y51" s="14">
        <v>19802080.260000002</v>
      </c>
      <c r="Z51" s="14">
        <v>19802080.260000002</v>
      </c>
      <c r="AA51" s="14">
        <v>19802080.260000002</v>
      </c>
      <c r="AB51" s="14">
        <v>19802080.260000002</v>
      </c>
      <c r="AC51" s="14">
        <v>19802080.260000002</v>
      </c>
      <c r="AD51" s="14">
        <v>19802080.260000002</v>
      </c>
      <c r="AE51" s="14">
        <v>19802080.260000002</v>
      </c>
      <c r="AF51" s="14"/>
      <c r="AG51" s="14">
        <v>19802080.260000002</v>
      </c>
      <c r="AH51" s="14">
        <v>19802080.260000002</v>
      </c>
      <c r="AI51" s="14">
        <v>19802080.260000002</v>
      </c>
      <c r="AJ51" s="14">
        <v>19802080.260000002</v>
      </c>
      <c r="AK51" s="14">
        <v>19802080.260000002</v>
      </c>
      <c r="AL51" s="14">
        <v>19802080.260000002</v>
      </c>
      <c r="AM51" s="14"/>
      <c r="AN51" s="14"/>
      <c r="AO51" s="14"/>
      <c r="AP51" s="14"/>
      <c r="AQ51" s="14"/>
      <c r="AR51" s="14"/>
      <c r="AS51" s="15"/>
      <c r="AT51" s="15">
        <v>66682.874909328384</v>
      </c>
      <c r="AU51" s="15">
        <v>66682.874909328384</v>
      </c>
      <c r="AV51" s="15">
        <v>66682.874909328384</v>
      </c>
      <c r="AW51" s="14">
        <v>66682.874909328384</v>
      </c>
      <c r="AX51" s="14">
        <v>66682.874909328384</v>
      </c>
      <c r="AY51" s="14">
        <v>66682.874909328384</v>
      </c>
      <c r="AZ51" s="14">
        <v>66682.874909328384</v>
      </c>
      <c r="BA51" s="14">
        <v>66682.874909328384</v>
      </c>
      <c r="BB51" s="14">
        <v>66682.874909328384</v>
      </c>
      <c r="BC51" s="14">
        <v>66682.874909328384</v>
      </c>
      <c r="BD51" s="14">
        <v>66682.874909328384</v>
      </c>
      <c r="BE51" s="14">
        <v>66682.874909328384</v>
      </c>
      <c r="BG51" s="15">
        <v>66812.479524630078</v>
      </c>
      <c r="BH51" s="15">
        <v>66812.479524630078</v>
      </c>
      <c r="BI51" s="15">
        <v>66812.479524630078</v>
      </c>
      <c r="BJ51" s="14">
        <v>66812.479524630078</v>
      </c>
      <c r="BK51" s="14">
        <v>66812.479524630078</v>
      </c>
      <c r="BL51" s="14">
        <v>66812.479524630078</v>
      </c>
      <c r="BM51" s="14">
        <v>66812.479524630078</v>
      </c>
      <c r="BN51" s="14">
        <v>66812.479524630078</v>
      </c>
      <c r="BO51" s="14">
        <v>66812.479524630078</v>
      </c>
      <c r="BP51" s="14">
        <v>66812.479524630078</v>
      </c>
      <c r="BQ51" s="14">
        <v>66812.479524630078</v>
      </c>
      <c r="BR51" s="14">
        <v>66812.479524630078</v>
      </c>
      <c r="BS51" s="15"/>
      <c r="BT51" s="15">
        <f t="shared" si="0"/>
        <v>66782.492574423042</v>
      </c>
      <c r="BU51" s="15">
        <f t="shared" si="1"/>
        <v>66782.492574423042</v>
      </c>
      <c r="BV51" s="15">
        <f t="shared" si="2"/>
        <v>66782.492574423042</v>
      </c>
      <c r="BW51" s="15">
        <f t="shared" si="3"/>
        <v>66782.492574423042</v>
      </c>
      <c r="BX51" s="15">
        <f t="shared" si="4"/>
        <v>66782.492574423042</v>
      </c>
      <c r="BY51" s="15">
        <f t="shared" si="5"/>
        <v>66782.492574423042</v>
      </c>
      <c r="BZ51" s="15">
        <f t="shared" si="6"/>
        <v>0</v>
      </c>
      <c r="CA51" s="15">
        <f t="shared" si="7"/>
        <v>0</v>
      </c>
      <c r="CB51" s="15">
        <f t="shared" si="8"/>
        <v>0</v>
      </c>
      <c r="CC51" s="15">
        <f t="shared" si="9"/>
        <v>0</v>
      </c>
      <c r="CD51" s="15">
        <f t="shared" si="10"/>
        <v>0</v>
      </c>
      <c r="CE51" s="15">
        <f t="shared" si="11"/>
        <v>0</v>
      </c>
      <c r="CG51" s="15">
        <f t="shared" si="12"/>
        <v>66782.492574423042</v>
      </c>
      <c r="CH51" s="15">
        <f t="shared" si="13"/>
        <v>66782.492574423042</v>
      </c>
      <c r="CI51" s="15">
        <f t="shared" si="14"/>
        <v>66782.492574423042</v>
      </c>
      <c r="CJ51" s="15">
        <f t="shared" si="15"/>
        <v>66782.492574423042</v>
      </c>
      <c r="CK51" s="15">
        <f t="shared" si="16"/>
        <v>66782.492574423042</v>
      </c>
      <c r="CL51" s="15">
        <f t="shared" si="17"/>
        <v>66782.492574423042</v>
      </c>
      <c r="CM51" s="15">
        <f t="shared" si="18"/>
        <v>66782.492574423042</v>
      </c>
      <c r="CN51" s="15">
        <f t="shared" si="19"/>
        <v>66782.492574423042</v>
      </c>
      <c r="CO51" s="15">
        <f t="shared" si="20"/>
        <v>66782.492574423042</v>
      </c>
      <c r="CP51" s="15">
        <f t="shared" si="21"/>
        <v>66782.492574423042</v>
      </c>
      <c r="CQ51" s="15">
        <f t="shared" si="22"/>
        <v>66782.492574423042</v>
      </c>
      <c r="CR51" s="15">
        <f t="shared" si="23"/>
        <v>66782.492574423042</v>
      </c>
      <c r="CS51" s="15">
        <f t="shared" si="24"/>
        <v>0</v>
      </c>
      <c r="CT51" s="15">
        <f t="shared" si="25"/>
        <v>66782.492574423042</v>
      </c>
      <c r="CU51" s="15">
        <f t="shared" si="26"/>
        <v>66782.492574423042</v>
      </c>
      <c r="CV51" s="15">
        <f t="shared" si="27"/>
        <v>66782.492574423042</v>
      </c>
      <c r="CW51" s="15">
        <f t="shared" si="28"/>
        <v>66782.492574423042</v>
      </c>
      <c r="CX51" s="15">
        <f t="shared" si="29"/>
        <v>66782.492574423042</v>
      </c>
      <c r="CY51" s="15">
        <f t="shared" si="30"/>
        <v>66782.492574423042</v>
      </c>
      <c r="CZ51" s="15">
        <f t="shared" si="31"/>
        <v>66782.492574423042</v>
      </c>
      <c r="DA51" s="15">
        <f t="shared" si="32"/>
        <v>66782.492574423042</v>
      </c>
      <c r="DB51" s="15">
        <f t="shared" si="33"/>
        <v>66782.492574423042</v>
      </c>
      <c r="DC51" s="15">
        <f t="shared" si="34"/>
        <v>66782.492574423042</v>
      </c>
      <c r="DD51" s="15">
        <f t="shared" si="35"/>
        <v>66782.492574423042</v>
      </c>
      <c r="DE51" s="15">
        <f t="shared" si="36"/>
        <v>66782.492574423042</v>
      </c>
      <c r="DF51" s="15">
        <f t="shared" si="37"/>
        <v>0</v>
      </c>
      <c r="DG51" s="15">
        <f t="shared" si="38"/>
        <v>66782.492574423042</v>
      </c>
      <c r="DH51" s="15">
        <f t="shared" si="39"/>
        <v>66782.492574423042</v>
      </c>
      <c r="DI51" s="15">
        <f t="shared" si="40"/>
        <v>66782.492574423042</v>
      </c>
      <c r="DJ51" s="15">
        <f t="shared" si="41"/>
        <v>66782.492574423042</v>
      </c>
      <c r="DK51" s="15">
        <f t="shared" si="42"/>
        <v>66782.492574423042</v>
      </c>
      <c r="DL51" s="15">
        <f t="shared" si="43"/>
        <v>66782.492574423042</v>
      </c>
      <c r="DM51" s="15">
        <f t="shared" si="44"/>
        <v>0</v>
      </c>
      <c r="DN51" s="15">
        <f t="shared" si="45"/>
        <v>0</v>
      </c>
      <c r="DO51" s="15">
        <f t="shared" si="46"/>
        <v>0</v>
      </c>
      <c r="DP51" s="15">
        <f t="shared" si="47"/>
        <v>0</v>
      </c>
      <c r="DQ51" s="15">
        <f t="shared" si="48"/>
        <v>0</v>
      </c>
      <c r="DR51" s="15">
        <f t="shared" si="49"/>
        <v>0</v>
      </c>
      <c r="DT51" s="15">
        <f t="shared" si="50"/>
        <v>-99.61766509465815</v>
      </c>
      <c r="DU51" s="15">
        <f t="shared" si="51"/>
        <v>-99.61766509465815</v>
      </c>
      <c r="DV51" s="15">
        <f t="shared" si="52"/>
        <v>-99.61766509465815</v>
      </c>
      <c r="DW51" s="15">
        <f t="shared" si="53"/>
        <v>-99.61766509465815</v>
      </c>
      <c r="DX51" s="15">
        <f t="shared" si="54"/>
        <v>-99.61766509465815</v>
      </c>
      <c r="DY51" s="15">
        <f t="shared" si="55"/>
        <v>-99.61766509465815</v>
      </c>
      <c r="DZ51" s="15">
        <f t="shared" si="56"/>
        <v>-99.61766509465815</v>
      </c>
      <c r="EA51" s="15">
        <f t="shared" si="57"/>
        <v>-99.61766509465815</v>
      </c>
      <c r="EB51" s="15">
        <f t="shared" si="58"/>
        <v>-99.61766509465815</v>
      </c>
      <c r="EC51" s="15">
        <f t="shared" si="59"/>
        <v>-99.61766509465815</v>
      </c>
      <c r="ED51" s="15">
        <f t="shared" si="60"/>
        <v>-99.61766509465815</v>
      </c>
      <c r="EE51" s="15">
        <f t="shared" si="61"/>
        <v>-99.61766509465815</v>
      </c>
      <c r="EF51" s="15">
        <f t="shared" si="62"/>
        <v>0</v>
      </c>
      <c r="EG51" s="15">
        <f t="shared" si="63"/>
        <v>29.986950207035989</v>
      </c>
      <c r="EH51" s="15">
        <f t="shared" si="64"/>
        <v>29.986950207035989</v>
      </c>
      <c r="EI51" s="15">
        <f t="shared" si="65"/>
        <v>29.986950207035989</v>
      </c>
      <c r="EJ51" s="15">
        <f t="shared" si="66"/>
        <v>29.986950207035989</v>
      </c>
      <c r="EK51" s="15">
        <f t="shared" si="67"/>
        <v>29.986950207035989</v>
      </c>
      <c r="EL51" s="15">
        <f t="shared" si="68"/>
        <v>29.986950207035989</v>
      </c>
      <c r="EM51" s="15">
        <f t="shared" si="69"/>
        <v>29.986950207035989</v>
      </c>
      <c r="EN51" s="15">
        <f t="shared" si="70"/>
        <v>29.986950207035989</v>
      </c>
      <c r="EO51" s="15">
        <f t="shared" si="71"/>
        <v>29.986950207035989</v>
      </c>
      <c r="EP51" s="15">
        <f t="shared" si="72"/>
        <v>29.986950207035989</v>
      </c>
      <c r="EQ51" s="15">
        <f t="shared" si="73"/>
        <v>29.986950207035989</v>
      </c>
      <c r="ER51" s="15">
        <f t="shared" si="74"/>
        <v>29.986950207035989</v>
      </c>
      <c r="ES51" s="15">
        <f t="shared" si="75"/>
        <v>0</v>
      </c>
      <c r="ET51" s="15">
        <f t="shared" si="76"/>
        <v>0</v>
      </c>
      <c r="EU51" s="15">
        <f t="shared" si="77"/>
        <v>0</v>
      </c>
      <c r="EV51" s="15">
        <f t="shared" si="78"/>
        <v>0</v>
      </c>
      <c r="EW51" s="15">
        <f t="shared" si="79"/>
        <v>0</v>
      </c>
      <c r="EX51" s="15">
        <f t="shared" si="80"/>
        <v>0</v>
      </c>
      <c r="EY51" s="15">
        <f t="shared" si="81"/>
        <v>0</v>
      </c>
      <c r="EZ51" s="15">
        <f t="shared" si="82"/>
        <v>0</v>
      </c>
      <c r="FA51" s="15">
        <f t="shared" si="83"/>
        <v>0</v>
      </c>
      <c r="FB51" s="15">
        <f t="shared" si="84"/>
        <v>0</v>
      </c>
      <c r="FC51" s="15">
        <f t="shared" si="85"/>
        <v>0</v>
      </c>
      <c r="FD51" s="15">
        <f t="shared" si="86"/>
        <v>0</v>
      </c>
      <c r="FE51" s="15">
        <f t="shared" si="87"/>
        <v>0</v>
      </c>
    </row>
    <row r="52" spans="1:161" x14ac:dyDescent="0.25">
      <c r="A52" s="3" t="s">
        <v>83</v>
      </c>
      <c r="B52" s="13">
        <v>5.1900000000000002E-2</v>
      </c>
      <c r="C52" s="13">
        <v>5.3898418999999996E-2</v>
      </c>
      <c r="D52" s="13">
        <v>5.3957773000000001E-2</v>
      </c>
      <c r="E52" s="13">
        <v>4.9599999999999998E-2</v>
      </c>
      <c r="G52" s="225">
        <v>0</v>
      </c>
      <c r="H52" s="225">
        <v>0</v>
      </c>
      <c r="I52" s="225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  <c r="Z52" s="14">
        <v>0</v>
      </c>
      <c r="AA52" s="14">
        <v>0</v>
      </c>
      <c r="AB52" s="14">
        <v>0</v>
      </c>
      <c r="AC52" s="14">
        <v>0</v>
      </c>
      <c r="AD52" s="14">
        <v>0</v>
      </c>
      <c r="AE52" s="14">
        <v>0</v>
      </c>
      <c r="AF52" s="14"/>
      <c r="AG52" s="14">
        <v>0</v>
      </c>
      <c r="AH52" s="14">
        <v>0</v>
      </c>
      <c r="AI52" s="14">
        <v>0</v>
      </c>
      <c r="AJ52" s="14">
        <v>0</v>
      </c>
      <c r="AK52" s="14">
        <v>0</v>
      </c>
      <c r="AL52" s="14">
        <v>0</v>
      </c>
      <c r="AM52" s="14"/>
      <c r="AN52" s="14"/>
      <c r="AO52" s="14"/>
      <c r="AP52" s="14"/>
      <c r="AQ52" s="14"/>
      <c r="AR52" s="14"/>
      <c r="AS52" s="15"/>
      <c r="AT52" s="15">
        <v>0</v>
      </c>
      <c r="AU52" s="15">
        <v>0</v>
      </c>
      <c r="AV52" s="15">
        <v>0</v>
      </c>
      <c r="AW52" s="14">
        <v>0</v>
      </c>
      <c r="AX52" s="14">
        <v>0</v>
      </c>
      <c r="AY52" s="14">
        <v>0</v>
      </c>
      <c r="AZ52" s="14">
        <v>0</v>
      </c>
      <c r="BA52" s="14">
        <v>0</v>
      </c>
      <c r="BB52" s="14">
        <v>0</v>
      </c>
      <c r="BC52" s="14">
        <v>0</v>
      </c>
      <c r="BD52" s="14">
        <v>0</v>
      </c>
      <c r="BE52" s="14">
        <v>0</v>
      </c>
      <c r="BG52" s="15">
        <v>0</v>
      </c>
      <c r="BH52" s="15">
        <v>0</v>
      </c>
      <c r="BI52" s="15">
        <v>0</v>
      </c>
      <c r="BJ52" s="14">
        <v>0</v>
      </c>
      <c r="BK52" s="14">
        <v>0</v>
      </c>
      <c r="BL52" s="14">
        <v>0</v>
      </c>
      <c r="BM52" s="14">
        <v>0</v>
      </c>
      <c r="BN52" s="14">
        <v>0</v>
      </c>
      <c r="BO52" s="14">
        <v>0</v>
      </c>
      <c r="BP52" s="14">
        <v>0</v>
      </c>
      <c r="BQ52" s="14">
        <v>0</v>
      </c>
      <c r="BR52" s="14">
        <v>0</v>
      </c>
      <c r="BS52" s="15"/>
      <c r="BT52" s="15">
        <f t="shared" si="0"/>
        <v>0</v>
      </c>
      <c r="BU52" s="15">
        <f t="shared" si="1"/>
        <v>0</v>
      </c>
      <c r="BV52" s="15">
        <f t="shared" si="2"/>
        <v>0</v>
      </c>
      <c r="BW52" s="15">
        <f t="shared" si="3"/>
        <v>0</v>
      </c>
      <c r="BX52" s="15">
        <f t="shared" si="4"/>
        <v>0</v>
      </c>
      <c r="BY52" s="15">
        <f t="shared" si="5"/>
        <v>0</v>
      </c>
      <c r="BZ52" s="15">
        <f t="shared" si="6"/>
        <v>0</v>
      </c>
      <c r="CA52" s="15">
        <f t="shared" si="7"/>
        <v>0</v>
      </c>
      <c r="CB52" s="15">
        <f t="shared" si="8"/>
        <v>0</v>
      </c>
      <c r="CC52" s="15">
        <f t="shared" si="9"/>
        <v>0</v>
      </c>
      <c r="CD52" s="15">
        <f t="shared" si="10"/>
        <v>0</v>
      </c>
      <c r="CE52" s="15">
        <f t="shared" si="11"/>
        <v>0</v>
      </c>
      <c r="CG52" s="15">
        <f t="shared" si="12"/>
        <v>0</v>
      </c>
      <c r="CH52" s="15">
        <f t="shared" si="13"/>
        <v>0</v>
      </c>
      <c r="CI52" s="15">
        <f t="shared" si="14"/>
        <v>0</v>
      </c>
      <c r="CJ52" s="15">
        <f t="shared" si="15"/>
        <v>0</v>
      </c>
      <c r="CK52" s="15">
        <f t="shared" si="16"/>
        <v>0</v>
      </c>
      <c r="CL52" s="15">
        <f t="shared" si="17"/>
        <v>0</v>
      </c>
      <c r="CM52" s="15">
        <f t="shared" si="18"/>
        <v>0</v>
      </c>
      <c r="CN52" s="15">
        <f t="shared" si="19"/>
        <v>0</v>
      </c>
      <c r="CO52" s="15">
        <f t="shared" si="20"/>
        <v>0</v>
      </c>
      <c r="CP52" s="15">
        <f t="shared" si="21"/>
        <v>0</v>
      </c>
      <c r="CQ52" s="15">
        <f t="shared" si="22"/>
        <v>0</v>
      </c>
      <c r="CR52" s="15">
        <f t="shared" si="23"/>
        <v>0</v>
      </c>
      <c r="CS52" s="15">
        <f t="shared" si="24"/>
        <v>0</v>
      </c>
      <c r="CT52" s="15">
        <f t="shared" si="25"/>
        <v>0</v>
      </c>
      <c r="CU52" s="15">
        <f t="shared" si="26"/>
        <v>0</v>
      </c>
      <c r="CV52" s="15">
        <f t="shared" si="27"/>
        <v>0</v>
      </c>
      <c r="CW52" s="15">
        <f t="shared" si="28"/>
        <v>0</v>
      </c>
      <c r="CX52" s="15">
        <f t="shared" si="29"/>
        <v>0</v>
      </c>
      <c r="CY52" s="15">
        <f t="shared" si="30"/>
        <v>0</v>
      </c>
      <c r="CZ52" s="15">
        <f t="shared" si="31"/>
        <v>0</v>
      </c>
      <c r="DA52" s="15">
        <f t="shared" si="32"/>
        <v>0</v>
      </c>
      <c r="DB52" s="15">
        <f t="shared" si="33"/>
        <v>0</v>
      </c>
      <c r="DC52" s="15">
        <f t="shared" si="34"/>
        <v>0</v>
      </c>
      <c r="DD52" s="15">
        <f t="shared" si="35"/>
        <v>0</v>
      </c>
      <c r="DE52" s="15">
        <f t="shared" si="36"/>
        <v>0</v>
      </c>
      <c r="DF52" s="15">
        <f t="shared" si="37"/>
        <v>0</v>
      </c>
      <c r="DG52" s="15">
        <f t="shared" si="38"/>
        <v>0</v>
      </c>
      <c r="DH52" s="15">
        <f t="shared" si="39"/>
        <v>0</v>
      </c>
      <c r="DI52" s="15">
        <f t="shared" si="40"/>
        <v>0</v>
      </c>
      <c r="DJ52" s="15">
        <f t="shared" si="41"/>
        <v>0</v>
      </c>
      <c r="DK52" s="15">
        <f t="shared" si="42"/>
        <v>0</v>
      </c>
      <c r="DL52" s="15">
        <f t="shared" si="43"/>
        <v>0</v>
      </c>
      <c r="DM52" s="15">
        <f t="shared" si="44"/>
        <v>0</v>
      </c>
      <c r="DN52" s="15">
        <f t="shared" si="45"/>
        <v>0</v>
      </c>
      <c r="DO52" s="15">
        <f t="shared" si="46"/>
        <v>0</v>
      </c>
      <c r="DP52" s="15">
        <f t="shared" si="47"/>
        <v>0</v>
      </c>
      <c r="DQ52" s="15">
        <f t="shared" si="48"/>
        <v>0</v>
      </c>
      <c r="DR52" s="15">
        <f t="shared" si="49"/>
        <v>0</v>
      </c>
      <c r="DT52" s="15">
        <f t="shared" si="50"/>
        <v>0</v>
      </c>
      <c r="DU52" s="15">
        <f t="shared" si="51"/>
        <v>0</v>
      </c>
      <c r="DV52" s="15">
        <f t="shared" si="52"/>
        <v>0</v>
      </c>
      <c r="DW52" s="15">
        <f t="shared" si="53"/>
        <v>0</v>
      </c>
      <c r="DX52" s="15">
        <f t="shared" si="54"/>
        <v>0</v>
      </c>
      <c r="DY52" s="15">
        <f t="shared" si="55"/>
        <v>0</v>
      </c>
      <c r="DZ52" s="15">
        <f t="shared" si="56"/>
        <v>0</v>
      </c>
      <c r="EA52" s="15">
        <f t="shared" si="57"/>
        <v>0</v>
      </c>
      <c r="EB52" s="15">
        <f t="shared" si="58"/>
        <v>0</v>
      </c>
      <c r="EC52" s="15">
        <f t="shared" si="59"/>
        <v>0</v>
      </c>
      <c r="ED52" s="15">
        <f t="shared" si="60"/>
        <v>0</v>
      </c>
      <c r="EE52" s="15">
        <f t="shared" si="61"/>
        <v>0</v>
      </c>
      <c r="EF52" s="15">
        <f t="shared" si="62"/>
        <v>0</v>
      </c>
      <c r="EG52" s="15">
        <f t="shared" si="63"/>
        <v>0</v>
      </c>
      <c r="EH52" s="15">
        <f t="shared" si="64"/>
        <v>0</v>
      </c>
      <c r="EI52" s="15">
        <f t="shared" si="65"/>
        <v>0</v>
      </c>
      <c r="EJ52" s="15">
        <f t="shared" si="66"/>
        <v>0</v>
      </c>
      <c r="EK52" s="15">
        <f t="shared" si="67"/>
        <v>0</v>
      </c>
      <c r="EL52" s="15">
        <f t="shared" si="68"/>
        <v>0</v>
      </c>
      <c r="EM52" s="15">
        <f t="shared" si="69"/>
        <v>0</v>
      </c>
      <c r="EN52" s="15">
        <f t="shared" si="70"/>
        <v>0</v>
      </c>
      <c r="EO52" s="15">
        <f t="shared" si="71"/>
        <v>0</v>
      </c>
      <c r="EP52" s="15">
        <f t="shared" si="72"/>
        <v>0</v>
      </c>
      <c r="EQ52" s="15">
        <f t="shared" si="73"/>
        <v>0</v>
      </c>
      <c r="ER52" s="15">
        <f t="shared" si="74"/>
        <v>0</v>
      </c>
      <c r="ES52" s="15">
        <f t="shared" si="75"/>
        <v>0</v>
      </c>
      <c r="ET52" s="15">
        <f t="shared" si="76"/>
        <v>0</v>
      </c>
      <c r="EU52" s="15">
        <f t="shared" si="77"/>
        <v>0</v>
      </c>
      <c r="EV52" s="15">
        <f t="shared" si="78"/>
        <v>0</v>
      </c>
      <c r="EW52" s="15">
        <f t="shared" si="79"/>
        <v>0</v>
      </c>
      <c r="EX52" s="15">
        <f t="shared" si="80"/>
        <v>0</v>
      </c>
      <c r="EY52" s="15">
        <f t="shared" si="81"/>
        <v>0</v>
      </c>
      <c r="EZ52" s="15">
        <f t="shared" si="82"/>
        <v>0</v>
      </c>
      <c r="FA52" s="15">
        <f t="shared" si="83"/>
        <v>0</v>
      </c>
      <c r="FB52" s="15">
        <f t="shared" si="84"/>
        <v>0</v>
      </c>
      <c r="FC52" s="15">
        <f t="shared" si="85"/>
        <v>0</v>
      </c>
      <c r="FD52" s="15">
        <f t="shared" si="86"/>
        <v>0</v>
      </c>
      <c r="FE52" s="15">
        <f t="shared" si="87"/>
        <v>0</v>
      </c>
    </row>
    <row r="53" spans="1:161" x14ac:dyDescent="0.25">
      <c r="A53" s="3" t="s">
        <v>84</v>
      </c>
      <c r="B53" s="13">
        <v>5.1900000000000002E-2</v>
      </c>
      <c r="C53" s="13">
        <v>5.3898418999999996E-2</v>
      </c>
      <c r="D53" s="13">
        <v>5.3957773000000001E-2</v>
      </c>
      <c r="E53" s="13">
        <v>4.9599999999999998E-2</v>
      </c>
      <c r="G53" s="225">
        <v>0</v>
      </c>
      <c r="H53" s="225">
        <v>0</v>
      </c>
      <c r="I53" s="225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0</v>
      </c>
      <c r="T53" s="14">
        <v>0</v>
      </c>
      <c r="U53" s="14">
        <v>0</v>
      </c>
      <c r="V53" s="14">
        <v>0</v>
      </c>
      <c r="W53" s="14">
        <v>0</v>
      </c>
      <c r="X53" s="14">
        <v>0</v>
      </c>
      <c r="Y53" s="14">
        <v>0</v>
      </c>
      <c r="Z53" s="14">
        <v>0</v>
      </c>
      <c r="AA53" s="14">
        <v>0</v>
      </c>
      <c r="AB53" s="14">
        <v>0</v>
      </c>
      <c r="AC53" s="14">
        <v>0</v>
      </c>
      <c r="AD53" s="14">
        <v>0</v>
      </c>
      <c r="AE53" s="14">
        <v>0</v>
      </c>
      <c r="AF53" s="14"/>
      <c r="AG53" s="14">
        <v>0</v>
      </c>
      <c r="AH53" s="14">
        <v>0</v>
      </c>
      <c r="AI53" s="14">
        <v>0</v>
      </c>
      <c r="AJ53" s="14">
        <v>0</v>
      </c>
      <c r="AK53" s="14">
        <v>0</v>
      </c>
      <c r="AL53" s="14">
        <v>0</v>
      </c>
      <c r="AM53" s="14"/>
      <c r="AN53" s="14"/>
      <c r="AO53" s="14"/>
      <c r="AP53" s="14"/>
      <c r="AQ53" s="14"/>
      <c r="AR53" s="14"/>
      <c r="AS53" s="15"/>
      <c r="AT53" s="15">
        <v>0</v>
      </c>
      <c r="AU53" s="15">
        <v>0</v>
      </c>
      <c r="AV53" s="15">
        <v>0</v>
      </c>
      <c r="AW53" s="14">
        <v>0</v>
      </c>
      <c r="AX53" s="14">
        <v>0</v>
      </c>
      <c r="AY53" s="14">
        <v>0</v>
      </c>
      <c r="AZ53" s="14">
        <v>0</v>
      </c>
      <c r="BA53" s="14">
        <v>0</v>
      </c>
      <c r="BB53" s="14">
        <v>0</v>
      </c>
      <c r="BC53" s="14">
        <v>0</v>
      </c>
      <c r="BD53" s="14">
        <v>0</v>
      </c>
      <c r="BE53" s="14">
        <v>0</v>
      </c>
      <c r="BG53" s="15">
        <v>0</v>
      </c>
      <c r="BH53" s="15">
        <v>0</v>
      </c>
      <c r="BI53" s="15">
        <v>0</v>
      </c>
      <c r="BJ53" s="14">
        <v>0</v>
      </c>
      <c r="BK53" s="14">
        <v>0</v>
      </c>
      <c r="BL53" s="14">
        <v>0</v>
      </c>
      <c r="BM53" s="14">
        <v>0</v>
      </c>
      <c r="BN53" s="14">
        <v>0</v>
      </c>
      <c r="BO53" s="14">
        <v>0</v>
      </c>
      <c r="BP53" s="14">
        <v>0</v>
      </c>
      <c r="BQ53" s="14">
        <v>0</v>
      </c>
      <c r="BR53" s="14">
        <v>0</v>
      </c>
      <c r="BS53" s="15"/>
      <c r="BT53" s="15">
        <f t="shared" si="0"/>
        <v>0</v>
      </c>
      <c r="BU53" s="15">
        <f t="shared" si="1"/>
        <v>0</v>
      </c>
      <c r="BV53" s="15">
        <f t="shared" si="2"/>
        <v>0</v>
      </c>
      <c r="BW53" s="15">
        <f t="shared" si="3"/>
        <v>0</v>
      </c>
      <c r="BX53" s="15">
        <f t="shared" si="4"/>
        <v>0</v>
      </c>
      <c r="BY53" s="15">
        <f t="shared" si="5"/>
        <v>0</v>
      </c>
      <c r="BZ53" s="15">
        <f t="shared" si="6"/>
        <v>0</v>
      </c>
      <c r="CA53" s="15">
        <f t="shared" si="7"/>
        <v>0</v>
      </c>
      <c r="CB53" s="15">
        <f t="shared" si="8"/>
        <v>0</v>
      </c>
      <c r="CC53" s="15">
        <f t="shared" si="9"/>
        <v>0</v>
      </c>
      <c r="CD53" s="15">
        <f t="shared" si="10"/>
        <v>0</v>
      </c>
      <c r="CE53" s="15">
        <f t="shared" si="11"/>
        <v>0</v>
      </c>
      <c r="CG53" s="15">
        <f t="shared" si="12"/>
        <v>0</v>
      </c>
      <c r="CH53" s="15">
        <f t="shared" si="13"/>
        <v>0</v>
      </c>
      <c r="CI53" s="15">
        <f t="shared" si="14"/>
        <v>0</v>
      </c>
      <c r="CJ53" s="15">
        <f t="shared" si="15"/>
        <v>0</v>
      </c>
      <c r="CK53" s="15">
        <f t="shared" si="16"/>
        <v>0</v>
      </c>
      <c r="CL53" s="15">
        <f t="shared" si="17"/>
        <v>0</v>
      </c>
      <c r="CM53" s="15">
        <f t="shared" si="18"/>
        <v>0</v>
      </c>
      <c r="CN53" s="15">
        <f t="shared" si="19"/>
        <v>0</v>
      </c>
      <c r="CO53" s="15">
        <f t="shared" si="20"/>
        <v>0</v>
      </c>
      <c r="CP53" s="15">
        <f t="shared" si="21"/>
        <v>0</v>
      </c>
      <c r="CQ53" s="15">
        <f t="shared" si="22"/>
        <v>0</v>
      </c>
      <c r="CR53" s="15">
        <f t="shared" si="23"/>
        <v>0</v>
      </c>
      <c r="CS53" s="15">
        <f t="shared" si="24"/>
        <v>0</v>
      </c>
      <c r="CT53" s="15">
        <f t="shared" si="25"/>
        <v>0</v>
      </c>
      <c r="CU53" s="15">
        <f t="shared" si="26"/>
        <v>0</v>
      </c>
      <c r="CV53" s="15">
        <f t="shared" si="27"/>
        <v>0</v>
      </c>
      <c r="CW53" s="15">
        <f t="shared" si="28"/>
        <v>0</v>
      </c>
      <c r="CX53" s="15">
        <f t="shared" si="29"/>
        <v>0</v>
      </c>
      <c r="CY53" s="15">
        <f t="shared" si="30"/>
        <v>0</v>
      </c>
      <c r="CZ53" s="15">
        <f t="shared" si="31"/>
        <v>0</v>
      </c>
      <c r="DA53" s="15">
        <f t="shared" si="32"/>
        <v>0</v>
      </c>
      <c r="DB53" s="15">
        <f t="shared" si="33"/>
        <v>0</v>
      </c>
      <c r="DC53" s="15">
        <f t="shared" si="34"/>
        <v>0</v>
      </c>
      <c r="DD53" s="15">
        <f t="shared" si="35"/>
        <v>0</v>
      </c>
      <c r="DE53" s="15">
        <f t="shared" si="36"/>
        <v>0</v>
      </c>
      <c r="DF53" s="15">
        <f t="shared" si="37"/>
        <v>0</v>
      </c>
      <c r="DG53" s="15">
        <f t="shared" si="38"/>
        <v>0</v>
      </c>
      <c r="DH53" s="15">
        <f t="shared" si="39"/>
        <v>0</v>
      </c>
      <c r="DI53" s="15">
        <f t="shared" si="40"/>
        <v>0</v>
      </c>
      <c r="DJ53" s="15">
        <f t="shared" si="41"/>
        <v>0</v>
      </c>
      <c r="DK53" s="15">
        <f t="shared" si="42"/>
        <v>0</v>
      </c>
      <c r="DL53" s="15">
        <f t="shared" si="43"/>
        <v>0</v>
      </c>
      <c r="DM53" s="15">
        <f t="shared" si="44"/>
        <v>0</v>
      </c>
      <c r="DN53" s="15">
        <f t="shared" si="45"/>
        <v>0</v>
      </c>
      <c r="DO53" s="15">
        <f t="shared" si="46"/>
        <v>0</v>
      </c>
      <c r="DP53" s="15">
        <f t="shared" si="47"/>
        <v>0</v>
      </c>
      <c r="DQ53" s="15">
        <f t="shared" si="48"/>
        <v>0</v>
      </c>
      <c r="DR53" s="15">
        <f t="shared" si="49"/>
        <v>0</v>
      </c>
      <c r="DT53" s="15">
        <f t="shared" si="50"/>
        <v>0</v>
      </c>
      <c r="DU53" s="15">
        <f t="shared" si="51"/>
        <v>0</v>
      </c>
      <c r="DV53" s="15">
        <f t="shared" si="52"/>
        <v>0</v>
      </c>
      <c r="DW53" s="15">
        <f t="shared" si="53"/>
        <v>0</v>
      </c>
      <c r="DX53" s="15">
        <f t="shared" si="54"/>
        <v>0</v>
      </c>
      <c r="DY53" s="15">
        <f t="shared" si="55"/>
        <v>0</v>
      </c>
      <c r="DZ53" s="15">
        <f t="shared" si="56"/>
        <v>0</v>
      </c>
      <c r="EA53" s="15">
        <f t="shared" si="57"/>
        <v>0</v>
      </c>
      <c r="EB53" s="15">
        <f t="shared" si="58"/>
        <v>0</v>
      </c>
      <c r="EC53" s="15">
        <f t="shared" si="59"/>
        <v>0</v>
      </c>
      <c r="ED53" s="15">
        <f t="shared" si="60"/>
        <v>0</v>
      </c>
      <c r="EE53" s="15">
        <f t="shared" si="61"/>
        <v>0</v>
      </c>
      <c r="EF53" s="15">
        <f t="shared" si="62"/>
        <v>0</v>
      </c>
      <c r="EG53" s="15">
        <f t="shared" si="63"/>
        <v>0</v>
      </c>
      <c r="EH53" s="15">
        <f t="shared" si="64"/>
        <v>0</v>
      </c>
      <c r="EI53" s="15">
        <f t="shared" si="65"/>
        <v>0</v>
      </c>
      <c r="EJ53" s="15">
        <f t="shared" si="66"/>
        <v>0</v>
      </c>
      <c r="EK53" s="15">
        <f t="shared" si="67"/>
        <v>0</v>
      </c>
      <c r="EL53" s="15">
        <f t="shared" si="68"/>
        <v>0</v>
      </c>
      <c r="EM53" s="15">
        <f t="shared" si="69"/>
        <v>0</v>
      </c>
      <c r="EN53" s="15">
        <f t="shared" si="70"/>
        <v>0</v>
      </c>
      <c r="EO53" s="15">
        <f t="shared" si="71"/>
        <v>0</v>
      </c>
      <c r="EP53" s="15">
        <f t="shared" si="72"/>
        <v>0</v>
      </c>
      <c r="EQ53" s="15">
        <f t="shared" si="73"/>
        <v>0</v>
      </c>
      <c r="ER53" s="15">
        <f t="shared" si="74"/>
        <v>0</v>
      </c>
      <c r="ES53" s="15">
        <f t="shared" si="75"/>
        <v>0</v>
      </c>
      <c r="ET53" s="15">
        <f t="shared" si="76"/>
        <v>0</v>
      </c>
      <c r="EU53" s="15">
        <f t="shared" si="77"/>
        <v>0</v>
      </c>
      <c r="EV53" s="15">
        <f t="shared" si="78"/>
        <v>0</v>
      </c>
      <c r="EW53" s="15">
        <f t="shared" si="79"/>
        <v>0</v>
      </c>
      <c r="EX53" s="15">
        <f t="shared" si="80"/>
        <v>0</v>
      </c>
      <c r="EY53" s="15">
        <f t="shared" si="81"/>
        <v>0</v>
      </c>
      <c r="EZ53" s="15">
        <f t="shared" si="82"/>
        <v>0</v>
      </c>
      <c r="FA53" s="15">
        <f t="shared" si="83"/>
        <v>0</v>
      </c>
      <c r="FB53" s="15">
        <f t="shared" si="84"/>
        <v>0</v>
      </c>
      <c r="FC53" s="15">
        <f t="shared" si="85"/>
        <v>0</v>
      </c>
      <c r="FD53" s="15">
        <f t="shared" si="86"/>
        <v>0</v>
      </c>
      <c r="FE53" s="15">
        <f t="shared" si="87"/>
        <v>0</v>
      </c>
    </row>
    <row r="54" spans="1:161" x14ac:dyDescent="0.25">
      <c r="A54" s="3" t="s">
        <v>85</v>
      </c>
      <c r="B54" s="13">
        <v>5.1900000000000002E-2</v>
      </c>
      <c r="C54" s="13">
        <v>5.3898418999999996E-2</v>
      </c>
      <c r="D54" s="13">
        <v>5.3957773000000001E-2</v>
      </c>
      <c r="E54" s="13">
        <v>4.9599999999999998E-2</v>
      </c>
      <c r="G54" s="225">
        <v>0</v>
      </c>
      <c r="H54" s="225">
        <v>0</v>
      </c>
      <c r="I54" s="225">
        <v>0</v>
      </c>
      <c r="J54" s="14">
        <v>0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T54" s="14">
        <v>0</v>
      </c>
      <c r="U54" s="14">
        <v>0</v>
      </c>
      <c r="V54" s="14">
        <v>0</v>
      </c>
      <c r="W54" s="14">
        <v>0</v>
      </c>
      <c r="X54" s="14">
        <v>0</v>
      </c>
      <c r="Y54" s="14">
        <v>0</v>
      </c>
      <c r="Z54" s="14">
        <v>0</v>
      </c>
      <c r="AA54" s="14">
        <v>0</v>
      </c>
      <c r="AB54" s="14">
        <v>0</v>
      </c>
      <c r="AC54" s="14">
        <v>0</v>
      </c>
      <c r="AD54" s="14">
        <v>0</v>
      </c>
      <c r="AE54" s="14">
        <v>0</v>
      </c>
      <c r="AF54" s="14"/>
      <c r="AG54" s="14">
        <v>0</v>
      </c>
      <c r="AH54" s="14">
        <v>0</v>
      </c>
      <c r="AI54" s="14">
        <v>0</v>
      </c>
      <c r="AJ54" s="14">
        <v>0</v>
      </c>
      <c r="AK54" s="14">
        <v>0</v>
      </c>
      <c r="AL54" s="14">
        <v>0</v>
      </c>
      <c r="AM54" s="14"/>
      <c r="AN54" s="14"/>
      <c r="AO54" s="14"/>
      <c r="AP54" s="14"/>
      <c r="AQ54" s="14"/>
      <c r="AR54" s="14"/>
      <c r="AS54" s="15"/>
      <c r="AT54" s="15">
        <v>0</v>
      </c>
      <c r="AU54" s="15">
        <v>0</v>
      </c>
      <c r="AV54" s="15">
        <v>0</v>
      </c>
      <c r="AW54" s="14">
        <v>0</v>
      </c>
      <c r="AX54" s="14">
        <v>0</v>
      </c>
      <c r="AY54" s="14">
        <v>0</v>
      </c>
      <c r="AZ54" s="14">
        <v>0</v>
      </c>
      <c r="BA54" s="14">
        <v>0</v>
      </c>
      <c r="BB54" s="14">
        <v>0</v>
      </c>
      <c r="BC54" s="14">
        <v>0</v>
      </c>
      <c r="BD54" s="14">
        <v>0</v>
      </c>
      <c r="BE54" s="14">
        <v>0</v>
      </c>
      <c r="BG54" s="15">
        <v>0</v>
      </c>
      <c r="BH54" s="15">
        <v>0</v>
      </c>
      <c r="BI54" s="15">
        <v>0</v>
      </c>
      <c r="BJ54" s="14">
        <v>0</v>
      </c>
      <c r="BK54" s="14">
        <v>0</v>
      </c>
      <c r="BL54" s="14">
        <v>0</v>
      </c>
      <c r="BM54" s="14">
        <v>0</v>
      </c>
      <c r="BN54" s="14">
        <v>0</v>
      </c>
      <c r="BO54" s="14">
        <v>0</v>
      </c>
      <c r="BP54" s="14">
        <v>0</v>
      </c>
      <c r="BQ54" s="14">
        <v>0</v>
      </c>
      <c r="BR54" s="14">
        <v>0</v>
      </c>
      <c r="BS54" s="15"/>
      <c r="BT54" s="15">
        <f t="shared" si="0"/>
        <v>0</v>
      </c>
      <c r="BU54" s="15">
        <f t="shared" si="1"/>
        <v>0</v>
      </c>
      <c r="BV54" s="15">
        <f t="shared" si="2"/>
        <v>0</v>
      </c>
      <c r="BW54" s="15">
        <f t="shared" si="3"/>
        <v>0</v>
      </c>
      <c r="BX54" s="15">
        <f t="shared" si="4"/>
        <v>0</v>
      </c>
      <c r="BY54" s="15">
        <f t="shared" si="5"/>
        <v>0</v>
      </c>
      <c r="BZ54" s="15">
        <f t="shared" si="6"/>
        <v>0</v>
      </c>
      <c r="CA54" s="15">
        <f t="shared" si="7"/>
        <v>0</v>
      </c>
      <c r="CB54" s="15">
        <f t="shared" si="8"/>
        <v>0</v>
      </c>
      <c r="CC54" s="15">
        <f t="shared" si="9"/>
        <v>0</v>
      </c>
      <c r="CD54" s="15">
        <f t="shared" si="10"/>
        <v>0</v>
      </c>
      <c r="CE54" s="15">
        <f t="shared" si="11"/>
        <v>0</v>
      </c>
      <c r="CG54" s="15">
        <f t="shared" si="12"/>
        <v>0</v>
      </c>
      <c r="CH54" s="15">
        <f t="shared" si="13"/>
        <v>0</v>
      </c>
      <c r="CI54" s="15">
        <f t="shared" si="14"/>
        <v>0</v>
      </c>
      <c r="CJ54" s="15">
        <f t="shared" si="15"/>
        <v>0</v>
      </c>
      <c r="CK54" s="15">
        <f t="shared" si="16"/>
        <v>0</v>
      </c>
      <c r="CL54" s="15">
        <f t="shared" si="17"/>
        <v>0</v>
      </c>
      <c r="CM54" s="15">
        <f t="shared" si="18"/>
        <v>0</v>
      </c>
      <c r="CN54" s="15">
        <f t="shared" si="19"/>
        <v>0</v>
      </c>
      <c r="CO54" s="15">
        <f t="shared" si="20"/>
        <v>0</v>
      </c>
      <c r="CP54" s="15">
        <f t="shared" si="21"/>
        <v>0</v>
      </c>
      <c r="CQ54" s="15">
        <f t="shared" si="22"/>
        <v>0</v>
      </c>
      <c r="CR54" s="15">
        <f t="shared" si="23"/>
        <v>0</v>
      </c>
      <c r="CS54" s="15">
        <f t="shared" si="24"/>
        <v>0</v>
      </c>
      <c r="CT54" s="15">
        <f t="shared" si="25"/>
        <v>0</v>
      </c>
      <c r="CU54" s="15">
        <f t="shared" si="26"/>
        <v>0</v>
      </c>
      <c r="CV54" s="15">
        <f t="shared" si="27"/>
        <v>0</v>
      </c>
      <c r="CW54" s="15">
        <f t="shared" si="28"/>
        <v>0</v>
      </c>
      <c r="CX54" s="15">
        <f t="shared" si="29"/>
        <v>0</v>
      </c>
      <c r="CY54" s="15">
        <f t="shared" si="30"/>
        <v>0</v>
      </c>
      <c r="CZ54" s="15">
        <f t="shared" si="31"/>
        <v>0</v>
      </c>
      <c r="DA54" s="15">
        <f t="shared" si="32"/>
        <v>0</v>
      </c>
      <c r="DB54" s="15">
        <f t="shared" si="33"/>
        <v>0</v>
      </c>
      <c r="DC54" s="15">
        <f t="shared" si="34"/>
        <v>0</v>
      </c>
      <c r="DD54" s="15">
        <f t="shared" si="35"/>
        <v>0</v>
      </c>
      <c r="DE54" s="15">
        <f t="shared" si="36"/>
        <v>0</v>
      </c>
      <c r="DF54" s="15">
        <f t="shared" si="37"/>
        <v>0</v>
      </c>
      <c r="DG54" s="15">
        <f t="shared" si="38"/>
        <v>0</v>
      </c>
      <c r="DH54" s="15">
        <f t="shared" si="39"/>
        <v>0</v>
      </c>
      <c r="DI54" s="15">
        <f t="shared" si="40"/>
        <v>0</v>
      </c>
      <c r="DJ54" s="15">
        <f t="shared" si="41"/>
        <v>0</v>
      </c>
      <c r="DK54" s="15">
        <f t="shared" si="42"/>
        <v>0</v>
      </c>
      <c r="DL54" s="15">
        <f t="shared" si="43"/>
        <v>0</v>
      </c>
      <c r="DM54" s="15">
        <f t="shared" si="44"/>
        <v>0</v>
      </c>
      <c r="DN54" s="15">
        <f t="shared" si="45"/>
        <v>0</v>
      </c>
      <c r="DO54" s="15">
        <f t="shared" si="46"/>
        <v>0</v>
      </c>
      <c r="DP54" s="15">
        <f t="shared" si="47"/>
        <v>0</v>
      </c>
      <c r="DQ54" s="15">
        <f t="shared" si="48"/>
        <v>0</v>
      </c>
      <c r="DR54" s="15">
        <f t="shared" si="49"/>
        <v>0</v>
      </c>
      <c r="DT54" s="15">
        <f t="shared" si="50"/>
        <v>0</v>
      </c>
      <c r="DU54" s="15">
        <f t="shared" si="51"/>
        <v>0</v>
      </c>
      <c r="DV54" s="15">
        <f t="shared" si="52"/>
        <v>0</v>
      </c>
      <c r="DW54" s="15">
        <f t="shared" si="53"/>
        <v>0</v>
      </c>
      <c r="DX54" s="15">
        <f t="shared" si="54"/>
        <v>0</v>
      </c>
      <c r="DY54" s="15">
        <f t="shared" si="55"/>
        <v>0</v>
      </c>
      <c r="DZ54" s="15">
        <f t="shared" si="56"/>
        <v>0</v>
      </c>
      <c r="EA54" s="15">
        <f t="shared" si="57"/>
        <v>0</v>
      </c>
      <c r="EB54" s="15">
        <f t="shared" si="58"/>
        <v>0</v>
      </c>
      <c r="EC54" s="15">
        <f t="shared" si="59"/>
        <v>0</v>
      </c>
      <c r="ED54" s="15">
        <f t="shared" si="60"/>
        <v>0</v>
      </c>
      <c r="EE54" s="15">
        <f t="shared" si="61"/>
        <v>0</v>
      </c>
      <c r="EF54" s="15">
        <f t="shared" si="62"/>
        <v>0</v>
      </c>
      <c r="EG54" s="15">
        <f t="shared" si="63"/>
        <v>0</v>
      </c>
      <c r="EH54" s="15">
        <f t="shared" si="64"/>
        <v>0</v>
      </c>
      <c r="EI54" s="15">
        <f t="shared" si="65"/>
        <v>0</v>
      </c>
      <c r="EJ54" s="15">
        <f t="shared" si="66"/>
        <v>0</v>
      </c>
      <c r="EK54" s="15">
        <f t="shared" si="67"/>
        <v>0</v>
      </c>
      <c r="EL54" s="15">
        <f t="shared" si="68"/>
        <v>0</v>
      </c>
      <c r="EM54" s="15">
        <f t="shared" si="69"/>
        <v>0</v>
      </c>
      <c r="EN54" s="15">
        <f t="shared" si="70"/>
        <v>0</v>
      </c>
      <c r="EO54" s="15">
        <f t="shared" si="71"/>
        <v>0</v>
      </c>
      <c r="EP54" s="15">
        <f t="shared" si="72"/>
        <v>0</v>
      </c>
      <c r="EQ54" s="15">
        <f t="shared" si="73"/>
        <v>0</v>
      </c>
      <c r="ER54" s="15">
        <f t="shared" si="74"/>
        <v>0</v>
      </c>
      <c r="ES54" s="15">
        <f t="shared" si="75"/>
        <v>0</v>
      </c>
      <c r="ET54" s="15">
        <f t="shared" si="76"/>
        <v>0</v>
      </c>
      <c r="EU54" s="15">
        <f t="shared" si="77"/>
        <v>0</v>
      </c>
      <c r="EV54" s="15">
        <f t="shared" si="78"/>
        <v>0</v>
      </c>
      <c r="EW54" s="15">
        <f t="shared" si="79"/>
        <v>0</v>
      </c>
      <c r="EX54" s="15">
        <f t="shared" si="80"/>
        <v>0</v>
      </c>
      <c r="EY54" s="15">
        <f t="shared" si="81"/>
        <v>0</v>
      </c>
      <c r="EZ54" s="15">
        <f t="shared" si="82"/>
        <v>0</v>
      </c>
      <c r="FA54" s="15">
        <f t="shared" si="83"/>
        <v>0</v>
      </c>
      <c r="FB54" s="15">
        <f t="shared" si="84"/>
        <v>0</v>
      </c>
      <c r="FC54" s="15">
        <f t="shared" si="85"/>
        <v>0</v>
      </c>
      <c r="FD54" s="15">
        <f t="shared" si="86"/>
        <v>0</v>
      </c>
      <c r="FE54" s="15">
        <f t="shared" si="87"/>
        <v>0</v>
      </c>
    </row>
    <row r="55" spans="1:161" x14ac:dyDescent="0.25">
      <c r="A55" s="3" t="s">
        <v>86</v>
      </c>
      <c r="B55" s="13">
        <v>5.1900000000000002E-2</v>
      </c>
      <c r="C55" s="13">
        <v>5.3898418999999996E-2</v>
      </c>
      <c r="D55" s="13">
        <v>5.3957773000000001E-2</v>
      </c>
      <c r="E55" s="13">
        <v>4.9599999999999998E-2</v>
      </c>
      <c r="G55" s="225">
        <v>25007837.670000002</v>
      </c>
      <c r="H55" s="225">
        <v>25007837.670000002</v>
      </c>
      <c r="I55" s="225">
        <v>25007837.670000002</v>
      </c>
      <c r="J55" s="14">
        <v>25007837.670000002</v>
      </c>
      <c r="K55" s="14">
        <v>25174536.850000001</v>
      </c>
      <c r="L55" s="14">
        <v>25341236.030000001</v>
      </c>
      <c r="M55" s="14">
        <v>25341236.030000001</v>
      </c>
      <c r="N55" s="14">
        <v>25341236.030000001</v>
      </c>
      <c r="O55" s="14">
        <v>25341236.030000001</v>
      </c>
      <c r="P55" s="14">
        <v>25341236.030000001</v>
      </c>
      <c r="Q55" s="14">
        <v>25341236.030000001</v>
      </c>
      <c r="R55" s="14">
        <v>25341236.030000001</v>
      </c>
      <c r="T55" s="14">
        <v>25341236.030000001</v>
      </c>
      <c r="U55" s="14">
        <v>25341236.030000001</v>
      </c>
      <c r="V55" s="14">
        <v>25341236.030000001</v>
      </c>
      <c r="W55" s="14">
        <v>25341236.030000001</v>
      </c>
      <c r="X55" s="14">
        <v>25341236.030000001</v>
      </c>
      <c r="Y55" s="14">
        <v>25341236.030000001</v>
      </c>
      <c r="Z55" s="14">
        <v>25341236.030000001</v>
      </c>
      <c r="AA55" s="14">
        <v>25341236.030000001</v>
      </c>
      <c r="AB55" s="14">
        <v>25341236.030000001</v>
      </c>
      <c r="AC55" s="14">
        <v>25341236.030000001</v>
      </c>
      <c r="AD55" s="14">
        <v>25341236.030000001</v>
      </c>
      <c r="AE55" s="14">
        <v>25341236.030000001</v>
      </c>
      <c r="AF55" s="14"/>
      <c r="AG55" s="14">
        <v>25341236.030000001</v>
      </c>
      <c r="AH55" s="14">
        <v>25341236.030000001</v>
      </c>
      <c r="AI55" s="14">
        <v>25341236.030000001</v>
      </c>
      <c r="AJ55" s="14">
        <v>25341236.030000001</v>
      </c>
      <c r="AK55" s="14">
        <v>25341236.030000001</v>
      </c>
      <c r="AL55" s="14">
        <v>25341236.030000001</v>
      </c>
      <c r="AM55" s="14"/>
      <c r="AN55" s="14"/>
      <c r="AO55" s="14"/>
      <c r="AP55" s="14"/>
      <c r="AQ55" s="14"/>
      <c r="AR55" s="14"/>
      <c r="AS55" s="15"/>
      <c r="AT55" s="15">
        <v>112858.18113492742</v>
      </c>
      <c r="AU55" s="15">
        <v>112858.18113492742</v>
      </c>
      <c r="AV55" s="15">
        <v>112858.18113492742</v>
      </c>
      <c r="AW55" s="14">
        <v>112858.18113492742</v>
      </c>
      <c r="AX55" s="14">
        <v>113610.47993419756</v>
      </c>
      <c r="AY55" s="14">
        <v>114362.77873346773</v>
      </c>
      <c r="AZ55" s="14">
        <v>114362.77873346773</v>
      </c>
      <c r="BA55" s="14">
        <v>114362.77873346773</v>
      </c>
      <c r="BB55" s="14">
        <v>114362.77873346773</v>
      </c>
      <c r="BC55" s="14">
        <v>114362.77873346773</v>
      </c>
      <c r="BD55" s="14">
        <v>114362.77873346773</v>
      </c>
      <c r="BE55" s="14">
        <v>114362.77873346773</v>
      </c>
      <c r="BG55" s="15">
        <v>113821.04646023638</v>
      </c>
      <c r="BH55" s="15">
        <v>113821.04646023638</v>
      </c>
      <c r="BI55" s="15">
        <v>113821.04646023638</v>
      </c>
      <c r="BJ55" s="14">
        <v>113821.04646023638</v>
      </c>
      <c r="BK55" s="14">
        <v>113821.04646023638</v>
      </c>
      <c r="BL55" s="14">
        <v>113821.04646023638</v>
      </c>
      <c r="BM55" s="14">
        <v>113821.04646023638</v>
      </c>
      <c r="BN55" s="14">
        <v>113821.04646023638</v>
      </c>
      <c r="BO55" s="14">
        <v>113821.04646023638</v>
      </c>
      <c r="BP55" s="14">
        <v>113821.04646023638</v>
      </c>
      <c r="BQ55" s="14">
        <v>113821.04646023638</v>
      </c>
      <c r="BR55" s="14">
        <v>113821.04646023638</v>
      </c>
      <c r="BS55" s="15"/>
      <c r="BT55" s="15">
        <f t="shared" si="0"/>
        <v>113946.3884371801</v>
      </c>
      <c r="BU55" s="15">
        <f t="shared" si="1"/>
        <v>113946.3884371801</v>
      </c>
      <c r="BV55" s="15">
        <f t="shared" si="2"/>
        <v>113946.3884371801</v>
      </c>
      <c r="BW55" s="15">
        <f t="shared" si="3"/>
        <v>113946.3884371801</v>
      </c>
      <c r="BX55" s="15">
        <f t="shared" si="4"/>
        <v>113946.3884371801</v>
      </c>
      <c r="BY55" s="15">
        <f t="shared" si="5"/>
        <v>113946.3884371801</v>
      </c>
      <c r="BZ55" s="15">
        <f t="shared" si="6"/>
        <v>0</v>
      </c>
      <c r="CA55" s="15">
        <f t="shared" si="7"/>
        <v>0</v>
      </c>
      <c r="CB55" s="15">
        <f t="shared" si="8"/>
        <v>0</v>
      </c>
      <c r="CC55" s="15">
        <f t="shared" si="9"/>
        <v>0</v>
      </c>
      <c r="CD55" s="15">
        <f t="shared" si="10"/>
        <v>0</v>
      </c>
      <c r="CE55" s="15">
        <f t="shared" si="11"/>
        <v>0</v>
      </c>
      <c r="CG55" s="15">
        <f t="shared" si="12"/>
        <v>103365.72903599999</v>
      </c>
      <c r="CH55" s="15">
        <f t="shared" si="13"/>
        <v>103365.72903599999</v>
      </c>
      <c r="CI55" s="15">
        <f t="shared" si="14"/>
        <v>103365.72903599999</v>
      </c>
      <c r="CJ55" s="15">
        <f t="shared" si="15"/>
        <v>103365.72903599999</v>
      </c>
      <c r="CK55" s="15">
        <f t="shared" si="16"/>
        <v>104054.75231333333</v>
      </c>
      <c r="CL55" s="15">
        <f t="shared" si="17"/>
        <v>104743.77559066667</v>
      </c>
      <c r="CM55" s="15">
        <f t="shared" si="18"/>
        <v>104743.77559066667</v>
      </c>
      <c r="CN55" s="15">
        <f t="shared" si="19"/>
        <v>104743.77559066667</v>
      </c>
      <c r="CO55" s="15">
        <f t="shared" si="20"/>
        <v>104743.77559066667</v>
      </c>
      <c r="CP55" s="15">
        <f t="shared" si="21"/>
        <v>104743.77559066667</v>
      </c>
      <c r="CQ55" s="15">
        <f t="shared" si="22"/>
        <v>104743.77559066667</v>
      </c>
      <c r="CR55" s="15">
        <f t="shared" si="23"/>
        <v>104743.77559066667</v>
      </c>
      <c r="CS55" s="15">
        <f t="shared" si="24"/>
        <v>0</v>
      </c>
      <c r="CT55" s="15">
        <f t="shared" si="25"/>
        <v>104743.77559066667</v>
      </c>
      <c r="CU55" s="15">
        <f t="shared" si="26"/>
        <v>104743.77559066667</v>
      </c>
      <c r="CV55" s="15">
        <f t="shared" si="27"/>
        <v>104743.77559066667</v>
      </c>
      <c r="CW55" s="15">
        <f t="shared" si="28"/>
        <v>104743.77559066667</v>
      </c>
      <c r="CX55" s="15">
        <f t="shared" si="29"/>
        <v>104743.77559066667</v>
      </c>
      <c r="CY55" s="15">
        <f t="shared" si="30"/>
        <v>104743.77559066667</v>
      </c>
      <c r="CZ55" s="15">
        <f t="shared" si="31"/>
        <v>104743.77559066667</v>
      </c>
      <c r="DA55" s="15">
        <f t="shared" si="32"/>
        <v>104743.77559066667</v>
      </c>
      <c r="DB55" s="15">
        <f t="shared" si="33"/>
        <v>104743.77559066667</v>
      </c>
      <c r="DC55" s="15">
        <f t="shared" si="34"/>
        <v>104743.77559066667</v>
      </c>
      <c r="DD55" s="15">
        <f t="shared" si="35"/>
        <v>104743.77559066667</v>
      </c>
      <c r="DE55" s="15">
        <f t="shared" si="36"/>
        <v>104743.77559066667</v>
      </c>
      <c r="DF55" s="15">
        <f t="shared" si="37"/>
        <v>0</v>
      </c>
      <c r="DG55" s="15">
        <f t="shared" si="38"/>
        <v>104743.77559066667</v>
      </c>
      <c r="DH55" s="15">
        <f t="shared" si="39"/>
        <v>104743.77559066667</v>
      </c>
      <c r="DI55" s="15">
        <f t="shared" si="40"/>
        <v>104743.77559066667</v>
      </c>
      <c r="DJ55" s="15">
        <f t="shared" si="41"/>
        <v>104743.77559066667</v>
      </c>
      <c r="DK55" s="15">
        <f t="shared" si="42"/>
        <v>104743.77559066667</v>
      </c>
      <c r="DL55" s="15">
        <f t="shared" si="43"/>
        <v>104743.77559066667</v>
      </c>
      <c r="DM55" s="15">
        <f t="shared" si="44"/>
        <v>0</v>
      </c>
      <c r="DN55" s="15">
        <f t="shared" si="45"/>
        <v>0</v>
      </c>
      <c r="DO55" s="15">
        <f t="shared" si="46"/>
        <v>0</v>
      </c>
      <c r="DP55" s="15">
        <f t="shared" si="47"/>
        <v>0</v>
      </c>
      <c r="DQ55" s="15">
        <f t="shared" si="48"/>
        <v>0</v>
      </c>
      <c r="DR55" s="15">
        <f t="shared" si="49"/>
        <v>0</v>
      </c>
      <c r="DT55" s="15">
        <f t="shared" si="50"/>
        <v>9492.4520989274315</v>
      </c>
      <c r="DU55" s="15">
        <f t="shared" si="51"/>
        <v>9492.4520989274315</v>
      </c>
      <c r="DV55" s="15">
        <f t="shared" si="52"/>
        <v>9492.4520989274315</v>
      </c>
      <c r="DW55" s="15">
        <f t="shared" si="53"/>
        <v>9492.4520989274315</v>
      </c>
      <c r="DX55" s="15">
        <f t="shared" si="54"/>
        <v>9555.7276208642288</v>
      </c>
      <c r="DY55" s="15">
        <f t="shared" si="55"/>
        <v>9619.0031428010552</v>
      </c>
      <c r="DZ55" s="15">
        <f t="shared" si="56"/>
        <v>9619.0031428010552</v>
      </c>
      <c r="EA55" s="15">
        <f t="shared" si="57"/>
        <v>9619.0031428010552</v>
      </c>
      <c r="EB55" s="15">
        <f t="shared" si="58"/>
        <v>9619.0031428010552</v>
      </c>
      <c r="EC55" s="15">
        <f t="shared" si="59"/>
        <v>9619.0031428010552</v>
      </c>
      <c r="ED55" s="15">
        <f t="shared" si="60"/>
        <v>9619.0031428010552</v>
      </c>
      <c r="EE55" s="15">
        <f t="shared" si="61"/>
        <v>9619.0031428010552</v>
      </c>
      <c r="EF55" s="15">
        <f t="shared" si="62"/>
        <v>0</v>
      </c>
      <c r="EG55" s="15">
        <f t="shared" si="63"/>
        <v>9077.2708695697074</v>
      </c>
      <c r="EH55" s="15">
        <f t="shared" si="64"/>
        <v>9077.2708695697074</v>
      </c>
      <c r="EI55" s="15">
        <f t="shared" si="65"/>
        <v>9077.2708695697074</v>
      </c>
      <c r="EJ55" s="15">
        <f t="shared" si="66"/>
        <v>9077.2708695697074</v>
      </c>
      <c r="EK55" s="15">
        <f t="shared" si="67"/>
        <v>9077.2708695697074</v>
      </c>
      <c r="EL55" s="15">
        <f t="shared" si="68"/>
        <v>9077.2708695697074</v>
      </c>
      <c r="EM55" s="15">
        <f t="shared" si="69"/>
        <v>9077.2708695697074</v>
      </c>
      <c r="EN55" s="15">
        <f t="shared" si="70"/>
        <v>9077.2708695697074</v>
      </c>
      <c r="EO55" s="15">
        <f t="shared" si="71"/>
        <v>9077.2708695697074</v>
      </c>
      <c r="EP55" s="15">
        <f t="shared" si="72"/>
        <v>9077.2708695697074</v>
      </c>
      <c r="EQ55" s="15">
        <f t="shared" si="73"/>
        <v>9077.2708695697074</v>
      </c>
      <c r="ER55" s="15">
        <f t="shared" si="74"/>
        <v>9077.2708695697074</v>
      </c>
      <c r="ES55" s="15">
        <f t="shared" si="75"/>
        <v>0</v>
      </c>
      <c r="ET55" s="15">
        <f t="shared" si="76"/>
        <v>9202.6128465134243</v>
      </c>
      <c r="EU55" s="15">
        <f t="shared" si="77"/>
        <v>9202.6128465134243</v>
      </c>
      <c r="EV55" s="15">
        <f t="shared" si="78"/>
        <v>9202.6128465134243</v>
      </c>
      <c r="EW55" s="15">
        <f t="shared" si="79"/>
        <v>9202.6128465134243</v>
      </c>
      <c r="EX55" s="15">
        <f t="shared" si="80"/>
        <v>9202.6128465134243</v>
      </c>
      <c r="EY55" s="15">
        <f t="shared" si="81"/>
        <v>9202.6128465134243</v>
      </c>
      <c r="EZ55" s="15">
        <f t="shared" si="82"/>
        <v>0</v>
      </c>
      <c r="FA55" s="15">
        <f t="shared" si="83"/>
        <v>0</v>
      </c>
      <c r="FB55" s="15">
        <f t="shared" si="84"/>
        <v>0</v>
      </c>
      <c r="FC55" s="15">
        <f t="shared" si="85"/>
        <v>0</v>
      </c>
      <c r="FD55" s="15">
        <f t="shared" si="86"/>
        <v>0</v>
      </c>
      <c r="FE55" s="15">
        <f t="shared" si="87"/>
        <v>0</v>
      </c>
    </row>
    <row r="56" spans="1:161" x14ac:dyDescent="0.25">
      <c r="A56" s="3" t="s">
        <v>87</v>
      </c>
      <c r="B56" s="13">
        <v>5.1900000000000002E-2</v>
      </c>
      <c r="C56" s="13">
        <v>5.3898418999999996E-2</v>
      </c>
      <c r="D56" s="13">
        <v>5.3957773000000001E-2</v>
      </c>
      <c r="E56" s="13">
        <v>4.9599999999999998E-2</v>
      </c>
      <c r="G56" s="225">
        <v>12680573.1</v>
      </c>
      <c r="H56" s="225">
        <v>12680739.640000001</v>
      </c>
      <c r="I56" s="225">
        <v>12680906.18</v>
      </c>
      <c r="J56" s="14">
        <v>12680906.18</v>
      </c>
      <c r="K56" s="14">
        <v>12680906.18</v>
      </c>
      <c r="L56" s="14">
        <v>12680906.18</v>
      </c>
      <c r="M56" s="14">
        <v>12680906.18</v>
      </c>
      <c r="N56" s="14">
        <v>12680906.18</v>
      </c>
      <c r="O56" s="14">
        <v>12680906.18</v>
      </c>
      <c r="P56" s="14">
        <v>12680906.18</v>
      </c>
      <c r="Q56" s="14">
        <v>12680906.18</v>
      </c>
      <c r="R56" s="14">
        <v>12680906.18</v>
      </c>
      <c r="T56" s="14">
        <v>12680906.18</v>
      </c>
      <c r="U56" s="14">
        <v>12680906.18</v>
      </c>
      <c r="V56" s="14">
        <v>12680906.18</v>
      </c>
      <c r="W56" s="14">
        <v>12680906.18</v>
      </c>
      <c r="X56" s="14">
        <v>12680906.18</v>
      </c>
      <c r="Y56" s="14">
        <v>12680906.18</v>
      </c>
      <c r="Z56" s="14">
        <v>12680906.18</v>
      </c>
      <c r="AA56" s="14">
        <v>12680906.18</v>
      </c>
      <c r="AB56" s="14">
        <v>12680906.18</v>
      </c>
      <c r="AC56" s="14">
        <v>12680906.18</v>
      </c>
      <c r="AD56" s="14">
        <v>12680906.18</v>
      </c>
      <c r="AE56" s="14">
        <v>12680906.18</v>
      </c>
      <c r="AF56" s="14"/>
      <c r="AG56" s="14">
        <v>12680906.18</v>
      </c>
      <c r="AH56" s="14">
        <v>12680906.18</v>
      </c>
      <c r="AI56" s="14">
        <v>12680906.18</v>
      </c>
      <c r="AJ56" s="14">
        <v>12680906.18</v>
      </c>
      <c r="AK56" s="14">
        <v>12680906.18</v>
      </c>
      <c r="AL56" s="14">
        <v>12680906.18</v>
      </c>
      <c r="AM56" s="14"/>
      <c r="AN56" s="14"/>
      <c r="AO56" s="14"/>
      <c r="AP56" s="14"/>
      <c r="AQ56" s="14"/>
      <c r="AR56" s="14"/>
      <c r="AS56" s="15"/>
      <c r="AT56" s="15">
        <v>57226.315793439331</v>
      </c>
      <c r="AU56" s="15">
        <v>57227.0673738732</v>
      </c>
      <c r="AV56" s="15">
        <v>57227.818954307069</v>
      </c>
      <c r="AW56" s="14">
        <v>57227.818954307069</v>
      </c>
      <c r="AX56" s="14">
        <v>57227.818954307069</v>
      </c>
      <c r="AY56" s="14">
        <v>57227.818954307069</v>
      </c>
      <c r="AZ56" s="14">
        <v>57227.818954307069</v>
      </c>
      <c r="BA56" s="14">
        <v>57227.818954307069</v>
      </c>
      <c r="BB56" s="14">
        <v>57227.818954307069</v>
      </c>
      <c r="BC56" s="14">
        <v>57227.818954307069</v>
      </c>
      <c r="BD56" s="14">
        <v>57227.818954307069</v>
      </c>
      <c r="BE56" s="14">
        <v>57227.818954307069</v>
      </c>
      <c r="BG56" s="15">
        <v>56956.732882444114</v>
      </c>
      <c r="BH56" s="15">
        <v>56956.732882444114</v>
      </c>
      <c r="BI56" s="15">
        <v>56956.732882444114</v>
      </c>
      <c r="BJ56" s="14">
        <v>56956.732882444114</v>
      </c>
      <c r="BK56" s="14">
        <v>56956.732882444114</v>
      </c>
      <c r="BL56" s="14">
        <v>56956.732882444114</v>
      </c>
      <c r="BM56" s="14">
        <v>56956.732882444114</v>
      </c>
      <c r="BN56" s="14">
        <v>56956.732882444114</v>
      </c>
      <c r="BO56" s="14">
        <v>56956.732882444114</v>
      </c>
      <c r="BP56" s="14">
        <v>56956.732882444114</v>
      </c>
      <c r="BQ56" s="14">
        <v>56956.732882444114</v>
      </c>
      <c r="BR56" s="14">
        <v>56956.732882444114</v>
      </c>
      <c r="BS56" s="15"/>
      <c r="BT56" s="15">
        <f t="shared" si="0"/>
        <v>57019.45475789476</v>
      </c>
      <c r="BU56" s="15">
        <f t="shared" si="1"/>
        <v>57019.45475789476</v>
      </c>
      <c r="BV56" s="15">
        <f t="shared" si="2"/>
        <v>57019.45475789476</v>
      </c>
      <c r="BW56" s="15">
        <f t="shared" si="3"/>
        <v>57019.45475789476</v>
      </c>
      <c r="BX56" s="15">
        <f t="shared" si="4"/>
        <v>57019.45475789476</v>
      </c>
      <c r="BY56" s="15">
        <f t="shared" si="5"/>
        <v>57019.45475789476</v>
      </c>
      <c r="BZ56" s="15">
        <f t="shared" si="6"/>
        <v>0</v>
      </c>
      <c r="CA56" s="15">
        <f t="shared" si="7"/>
        <v>0</v>
      </c>
      <c r="CB56" s="15">
        <f t="shared" si="8"/>
        <v>0</v>
      </c>
      <c r="CC56" s="15">
        <f t="shared" si="9"/>
        <v>0</v>
      </c>
      <c r="CD56" s="15">
        <f t="shared" si="10"/>
        <v>0</v>
      </c>
      <c r="CE56" s="15">
        <f t="shared" si="11"/>
        <v>0</v>
      </c>
      <c r="CG56" s="15">
        <f t="shared" si="12"/>
        <v>52413.035479999999</v>
      </c>
      <c r="CH56" s="15">
        <f t="shared" si="13"/>
        <v>52413.723845333334</v>
      </c>
      <c r="CI56" s="15">
        <f t="shared" si="14"/>
        <v>52414.412210666662</v>
      </c>
      <c r="CJ56" s="15">
        <f t="shared" si="15"/>
        <v>52414.412210666662</v>
      </c>
      <c r="CK56" s="15">
        <f t="shared" si="16"/>
        <v>52414.412210666662</v>
      </c>
      <c r="CL56" s="15">
        <f t="shared" si="17"/>
        <v>52414.412210666662</v>
      </c>
      <c r="CM56" s="15">
        <f t="shared" si="18"/>
        <v>52414.412210666662</v>
      </c>
      <c r="CN56" s="15">
        <f t="shared" si="19"/>
        <v>52414.412210666662</v>
      </c>
      <c r="CO56" s="15">
        <f t="shared" si="20"/>
        <v>52414.412210666662</v>
      </c>
      <c r="CP56" s="15">
        <f t="shared" si="21"/>
        <v>52414.412210666662</v>
      </c>
      <c r="CQ56" s="15">
        <f t="shared" si="22"/>
        <v>52414.412210666662</v>
      </c>
      <c r="CR56" s="15">
        <f t="shared" si="23"/>
        <v>52414.412210666662</v>
      </c>
      <c r="CS56" s="15">
        <f t="shared" si="24"/>
        <v>0</v>
      </c>
      <c r="CT56" s="15">
        <f t="shared" si="25"/>
        <v>52414.412210666662</v>
      </c>
      <c r="CU56" s="15">
        <f t="shared" si="26"/>
        <v>52414.412210666662</v>
      </c>
      <c r="CV56" s="15">
        <f t="shared" si="27"/>
        <v>52414.412210666662</v>
      </c>
      <c r="CW56" s="15">
        <f t="shared" si="28"/>
        <v>52414.412210666662</v>
      </c>
      <c r="CX56" s="15">
        <f t="shared" si="29"/>
        <v>52414.412210666662</v>
      </c>
      <c r="CY56" s="15">
        <f t="shared" si="30"/>
        <v>52414.412210666662</v>
      </c>
      <c r="CZ56" s="15">
        <f t="shared" si="31"/>
        <v>52414.412210666662</v>
      </c>
      <c r="DA56" s="15">
        <f t="shared" si="32"/>
        <v>52414.412210666662</v>
      </c>
      <c r="DB56" s="15">
        <f t="shared" si="33"/>
        <v>52414.412210666662</v>
      </c>
      <c r="DC56" s="15">
        <f t="shared" si="34"/>
        <v>52414.412210666662</v>
      </c>
      <c r="DD56" s="15">
        <f t="shared" si="35"/>
        <v>52414.412210666662</v>
      </c>
      <c r="DE56" s="15">
        <f t="shared" si="36"/>
        <v>52414.412210666662</v>
      </c>
      <c r="DF56" s="15">
        <f t="shared" si="37"/>
        <v>0</v>
      </c>
      <c r="DG56" s="15">
        <f t="shared" si="38"/>
        <v>52414.412210666662</v>
      </c>
      <c r="DH56" s="15">
        <f t="shared" si="39"/>
        <v>52414.412210666662</v>
      </c>
      <c r="DI56" s="15">
        <f t="shared" si="40"/>
        <v>52414.412210666662</v>
      </c>
      <c r="DJ56" s="15">
        <f t="shared" si="41"/>
        <v>52414.412210666662</v>
      </c>
      <c r="DK56" s="15">
        <f t="shared" si="42"/>
        <v>52414.412210666662</v>
      </c>
      <c r="DL56" s="15">
        <f t="shared" si="43"/>
        <v>52414.412210666662</v>
      </c>
      <c r="DM56" s="15">
        <f t="shared" si="44"/>
        <v>0</v>
      </c>
      <c r="DN56" s="15">
        <f t="shared" si="45"/>
        <v>0</v>
      </c>
      <c r="DO56" s="15">
        <f t="shared" si="46"/>
        <v>0</v>
      </c>
      <c r="DP56" s="15">
        <f t="shared" si="47"/>
        <v>0</v>
      </c>
      <c r="DQ56" s="15">
        <f t="shared" si="48"/>
        <v>0</v>
      </c>
      <c r="DR56" s="15">
        <f t="shared" si="49"/>
        <v>0</v>
      </c>
      <c r="DT56" s="15">
        <f t="shared" si="50"/>
        <v>4813.2803134393325</v>
      </c>
      <c r="DU56" s="15">
        <f t="shared" si="51"/>
        <v>4813.3435285398664</v>
      </c>
      <c r="DV56" s="15">
        <f t="shared" si="52"/>
        <v>4813.4067436404075</v>
      </c>
      <c r="DW56" s="15">
        <f t="shared" si="53"/>
        <v>4813.4067436404075</v>
      </c>
      <c r="DX56" s="15">
        <f t="shared" si="54"/>
        <v>4813.4067436404075</v>
      </c>
      <c r="DY56" s="15">
        <f t="shared" si="55"/>
        <v>4813.4067436404075</v>
      </c>
      <c r="DZ56" s="15">
        <f t="shared" si="56"/>
        <v>4813.4067436404075</v>
      </c>
      <c r="EA56" s="15">
        <f t="shared" si="57"/>
        <v>4813.4067436404075</v>
      </c>
      <c r="EB56" s="15">
        <f t="shared" si="58"/>
        <v>4813.4067436404075</v>
      </c>
      <c r="EC56" s="15">
        <f t="shared" si="59"/>
        <v>4813.4067436404075</v>
      </c>
      <c r="ED56" s="15">
        <f t="shared" si="60"/>
        <v>4813.4067436404075</v>
      </c>
      <c r="EE56" s="15">
        <f t="shared" si="61"/>
        <v>4813.4067436404075</v>
      </c>
      <c r="EF56" s="15">
        <f t="shared" si="62"/>
        <v>0</v>
      </c>
      <c r="EG56" s="15">
        <f t="shared" si="63"/>
        <v>4542.3206717774519</v>
      </c>
      <c r="EH56" s="15">
        <f t="shared" si="64"/>
        <v>4542.3206717774519</v>
      </c>
      <c r="EI56" s="15">
        <f t="shared" si="65"/>
        <v>4542.3206717774519</v>
      </c>
      <c r="EJ56" s="15">
        <f t="shared" si="66"/>
        <v>4542.3206717774519</v>
      </c>
      <c r="EK56" s="15">
        <f t="shared" si="67"/>
        <v>4542.3206717774519</v>
      </c>
      <c r="EL56" s="15">
        <f t="shared" si="68"/>
        <v>4542.3206717774519</v>
      </c>
      <c r="EM56" s="15">
        <f t="shared" si="69"/>
        <v>4542.3206717774519</v>
      </c>
      <c r="EN56" s="15">
        <f t="shared" si="70"/>
        <v>4542.3206717774519</v>
      </c>
      <c r="EO56" s="15">
        <f t="shared" si="71"/>
        <v>4542.3206717774519</v>
      </c>
      <c r="EP56" s="15">
        <f t="shared" si="72"/>
        <v>4542.3206717774519</v>
      </c>
      <c r="EQ56" s="15">
        <f t="shared" si="73"/>
        <v>4542.3206717774519</v>
      </c>
      <c r="ER56" s="15">
        <f t="shared" si="74"/>
        <v>4542.3206717774519</v>
      </c>
      <c r="ES56" s="15">
        <f t="shared" si="75"/>
        <v>0</v>
      </c>
      <c r="ET56" s="15">
        <f t="shared" si="76"/>
        <v>4605.0425472280986</v>
      </c>
      <c r="EU56" s="15">
        <f t="shared" si="77"/>
        <v>4605.0425472280986</v>
      </c>
      <c r="EV56" s="15">
        <f t="shared" si="78"/>
        <v>4605.0425472280986</v>
      </c>
      <c r="EW56" s="15">
        <f t="shared" si="79"/>
        <v>4605.0425472280986</v>
      </c>
      <c r="EX56" s="15">
        <f t="shared" si="80"/>
        <v>4605.0425472280986</v>
      </c>
      <c r="EY56" s="15">
        <f t="shared" si="81"/>
        <v>4605.0425472280986</v>
      </c>
      <c r="EZ56" s="15">
        <f t="shared" si="82"/>
        <v>0</v>
      </c>
      <c r="FA56" s="15">
        <f t="shared" si="83"/>
        <v>0</v>
      </c>
      <c r="FB56" s="15">
        <f t="shared" si="84"/>
        <v>0</v>
      </c>
      <c r="FC56" s="15">
        <f t="shared" si="85"/>
        <v>0</v>
      </c>
      <c r="FD56" s="15">
        <f t="shared" si="86"/>
        <v>0</v>
      </c>
      <c r="FE56" s="15">
        <f t="shared" si="87"/>
        <v>0</v>
      </c>
    </row>
    <row r="57" spans="1:161" x14ac:dyDescent="0.25">
      <c r="A57" s="3" t="s">
        <v>88</v>
      </c>
      <c r="B57" s="13">
        <v>4.9200000000000001E-2</v>
      </c>
      <c r="C57" s="13">
        <v>5.0832903000000006E-2</v>
      </c>
      <c r="D57" s="13">
        <v>5.0881400999999993E-2</v>
      </c>
      <c r="E57" s="13">
        <v>4.6899999999999997E-2</v>
      </c>
      <c r="G57" s="225">
        <v>335982510.81999999</v>
      </c>
      <c r="H57" s="225">
        <v>335982510.81999999</v>
      </c>
      <c r="I57" s="225">
        <v>335982510.81999999</v>
      </c>
      <c r="J57" s="14">
        <v>335982510.81999999</v>
      </c>
      <c r="K57" s="14">
        <v>335982510.81999999</v>
      </c>
      <c r="L57" s="14">
        <v>335982510.81999999</v>
      </c>
      <c r="M57" s="14">
        <v>335982510.81999999</v>
      </c>
      <c r="N57" s="14">
        <v>335982510.81999999</v>
      </c>
      <c r="O57" s="14">
        <v>336050169.88999999</v>
      </c>
      <c r="P57" s="14">
        <v>336117828.94999999</v>
      </c>
      <c r="Q57" s="14">
        <v>336117828.94999999</v>
      </c>
      <c r="R57" s="14">
        <v>336117828.94999999</v>
      </c>
      <c r="T57" s="14">
        <v>336117828.94999999</v>
      </c>
      <c r="U57" s="14">
        <v>336117828.94999999</v>
      </c>
      <c r="V57" s="14">
        <v>336117828.94999999</v>
      </c>
      <c r="W57" s="14">
        <v>336117828.94999999</v>
      </c>
      <c r="X57" s="14">
        <v>336117828.94999999</v>
      </c>
      <c r="Y57" s="14">
        <v>336117828.94999999</v>
      </c>
      <c r="Z57" s="14">
        <v>336117828.94999999</v>
      </c>
      <c r="AA57" s="14">
        <v>336117828.94999999</v>
      </c>
      <c r="AB57" s="14">
        <v>336117828.94999999</v>
      </c>
      <c r="AC57" s="14">
        <v>336117828.94999999</v>
      </c>
      <c r="AD57" s="14">
        <v>336117828.94999999</v>
      </c>
      <c r="AE57" s="14">
        <v>336146033.19</v>
      </c>
      <c r="AF57" s="14"/>
      <c r="AG57" s="14">
        <v>336174237.43000001</v>
      </c>
      <c r="AH57" s="14">
        <v>336174237.43000001</v>
      </c>
      <c r="AI57" s="14">
        <v>336174237.43000001</v>
      </c>
      <c r="AJ57" s="14">
        <v>336174237.43000001</v>
      </c>
      <c r="AK57" s="14">
        <v>336157608.68000001</v>
      </c>
      <c r="AL57" s="14">
        <v>336140979.93000001</v>
      </c>
      <c r="AM57" s="14"/>
      <c r="AN57" s="14"/>
      <c r="AO57" s="14"/>
      <c r="AP57" s="14"/>
      <c r="AQ57" s="14"/>
      <c r="AR57" s="14"/>
      <c r="AS57" s="15"/>
      <c r="AT57" s="15">
        <v>1429115.9730252074</v>
      </c>
      <c r="AU57" s="15">
        <v>1429115.9730252074</v>
      </c>
      <c r="AV57" s="15">
        <v>1429115.9730252074</v>
      </c>
      <c r="AW57" s="14">
        <v>1429115.9730252074</v>
      </c>
      <c r="AX57" s="14">
        <v>1429115.9730252074</v>
      </c>
      <c r="AY57" s="14">
        <v>1429115.9730252074</v>
      </c>
      <c r="AZ57" s="14">
        <v>1429115.9730252074</v>
      </c>
      <c r="BA57" s="14">
        <v>1429115.9730252074</v>
      </c>
      <c r="BB57" s="14">
        <v>1429403.7637718776</v>
      </c>
      <c r="BC57" s="14">
        <v>1429691.5544760125</v>
      </c>
      <c r="BD57" s="14">
        <v>1429691.5544760125</v>
      </c>
      <c r="BE57" s="14">
        <v>1429691.5544760125</v>
      </c>
      <c r="BG57" s="15">
        <v>1423820.4162988288</v>
      </c>
      <c r="BH57" s="15">
        <v>1423820.4162988288</v>
      </c>
      <c r="BI57" s="15">
        <v>1423820.4162988288</v>
      </c>
      <c r="BJ57" s="14">
        <v>1423820.4162988288</v>
      </c>
      <c r="BK57" s="14">
        <v>1423820.4162988288</v>
      </c>
      <c r="BL57" s="14">
        <v>1423820.4162988288</v>
      </c>
      <c r="BM57" s="14">
        <v>1423820.4162988288</v>
      </c>
      <c r="BN57" s="14">
        <v>1423820.4162988288</v>
      </c>
      <c r="BO57" s="14">
        <v>1423820.4162988288</v>
      </c>
      <c r="BP57" s="14">
        <v>1423820.4162988288</v>
      </c>
      <c r="BQ57" s="14">
        <v>1423820.4162988288</v>
      </c>
      <c r="BR57" s="14">
        <v>1423939.8915818378</v>
      </c>
      <c r="BS57" s="15"/>
      <c r="BT57" s="15">
        <f t="shared" si="0"/>
        <v>1425418.0150454196</v>
      </c>
      <c r="BU57" s="15">
        <f t="shared" si="1"/>
        <v>1425418.0150454196</v>
      </c>
      <c r="BV57" s="15">
        <f t="shared" si="2"/>
        <v>1425418.0150454196</v>
      </c>
      <c r="BW57" s="15">
        <f t="shared" si="3"/>
        <v>1425418.0150454196</v>
      </c>
      <c r="BX57" s="15">
        <f t="shared" si="4"/>
        <v>1425347.5072040132</v>
      </c>
      <c r="BY57" s="15">
        <f t="shared" si="5"/>
        <v>1425276.9993626066</v>
      </c>
      <c r="BZ57" s="15">
        <f t="shared" si="6"/>
        <v>0</v>
      </c>
      <c r="CA57" s="15">
        <f t="shared" si="7"/>
        <v>0</v>
      </c>
      <c r="CB57" s="15">
        <f t="shared" si="8"/>
        <v>0</v>
      </c>
      <c r="CC57" s="15">
        <f t="shared" si="9"/>
        <v>0</v>
      </c>
      <c r="CD57" s="15">
        <f t="shared" si="10"/>
        <v>0</v>
      </c>
      <c r="CE57" s="15">
        <f t="shared" si="11"/>
        <v>0</v>
      </c>
      <c r="CG57" s="15">
        <f t="shared" si="12"/>
        <v>1313131.6464548332</v>
      </c>
      <c r="CH57" s="15">
        <f t="shared" si="13"/>
        <v>1313131.6464548332</v>
      </c>
      <c r="CI57" s="15">
        <f t="shared" si="14"/>
        <v>1313131.6464548332</v>
      </c>
      <c r="CJ57" s="15">
        <f t="shared" si="15"/>
        <v>1313131.6464548332</v>
      </c>
      <c r="CK57" s="15">
        <f t="shared" si="16"/>
        <v>1313131.6464548332</v>
      </c>
      <c r="CL57" s="15">
        <f t="shared" si="17"/>
        <v>1313131.6464548332</v>
      </c>
      <c r="CM57" s="15">
        <f t="shared" si="18"/>
        <v>1313131.6464548332</v>
      </c>
      <c r="CN57" s="15">
        <f t="shared" si="19"/>
        <v>1313131.6464548332</v>
      </c>
      <c r="CO57" s="15">
        <f t="shared" si="20"/>
        <v>1313396.0806534165</v>
      </c>
      <c r="CP57" s="15">
        <f t="shared" si="21"/>
        <v>1313660.5148129165</v>
      </c>
      <c r="CQ57" s="15">
        <f t="shared" si="22"/>
        <v>1313660.5148129165</v>
      </c>
      <c r="CR57" s="15">
        <f t="shared" si="23"/>
        <v>1313660.5148129165</v>
      </c>
      <c r="CS57" s="15">
        <f t="shared" si="24"/>
        <v>0</v>
      </c>
      <c r="CT57" s="15">
        <f t="shared" si="25"/>
        <v>1313660.5148129165</v>
      </c>
      <c r="CU57" s="15">
        <f t="shared" si="26"/>
        <v>1313660.5148129165</v>
      </c>
      <c r="CV57" s="15">
        <f t="shared" si="27"/>
        <v>1313660.5148129165</v>
      </c>
      <c r="CW57" s="15">
        <f t="shared" si="28"/>
        <v>1313660.5148129165</v>
      </c>
      <c r="CX57" s="15">
        <f t="shared" si="29"/>
        <v>1313660.5148129165</v>
      </c>
      <c r="CY57" s="15">
        <f t="shared" si="30"/>
        <v>1313660.5148129165</v>
      </c>
      <c r="CZ57" s="15">
        <f t="shared" si="31"/>
        <v>1313660.5148129165</v>
      </c>
      <c r="DA57" s="15">
        <f t="shared" si="32"/>
        <v>1313660.5148129165</v>
      </c>
      <c r="DB57" s="15">
        <f t="shared" si="33"/>
        <v>1313660.5148129165</v>
      </c>
      <c r="DC57" s="15">
        <f t="shared" si="34"/>
        <v>1313660.5148129165</v>
      </c>
      <c r="DD57" s="15">
        <f t="shared" si="35"/>
        <v>1313660.5148129165</v>
      </c>
      <c r="DE57" s="15">
        <f t="shared" si="36"/>
        <v>1313770.7463842498</v>
      </c>
      <c r="DF57" s="15">
        <f t="shared" si="37"/>
        <v>0</v>
      </c>
      <c r="DG57" s="15">
        <f t="shared" si="38"/>
        <v>1313880.9779555833</v>
      </c>
      <c r="DH57" s="15">
        <f t="shared" si="39"/>
        <v>1313880.9779555833</v>
      </c>
      <c r="DI57" s="15">
        <f t="shared" si="40"/>
        <v>1313880.9779555833</v>
      </c>
      <c r="DJ57" s="15">
        <f t="shared" si="41"/>
        <v>1313880.9779555833</v>
      </c>
      <c r="DK57" s="15">
        <f t="shared" si="42"/>
        <v>1313815.9872576667</v>
      </c>
      <c r="DL57" s="15">
        <f t="shared" si="43"/>
        <v>1313750.9965597501</v>
      </c>
      <c r="DM57" s="15">
        <f t="shared" si="44"/>
        <v>0</v>
      </c>
      <c r="DN57" s="15">
        <f t="shared" si="45"/>
        <v>0</v>
      </c>
      <c r="DO57" s="15">
        <f t="shared" si="46"/>
        <v>0</v>
      </c>
      <c r="DP57" s="15">
        <f t="shared" si="47"/>
        <v>0</v>
      </c>
      <c r="DQ57" s="15">
        <f t="shared" si="48"/>
        <v>0</v>
      </c>
      <c r="DR57" s="15">
        <f t="shared" si="49"/>
        <v>0</v>
      </c>
      <c r="DT57" s="15">
        <f t="shared" si="50"/>
        <v>115984.32657037419</v>
      </c>
      <c r="DU57" s="15">
        <f t="shared" si="51"/>
        <v>115984.32657037419</v>
      </c>
      <c r="DV57" s="15">
        <f t="shared" si="52"/>
        <v>115984.32657037419</v>
      </c>
      <c r="DW57" s="15">
        <f t="shared" si="53"/>
        <v>115984.32657037419</v>
      </c>
      <c r="DX57" s="15">
        <f t="shared" si="54"/>
        <v>115984.32657037419</v>
      </c>
      <c r="DY57" s="15">
        <f t="shared" si="55"/>
        <v>115984.32657037419</v>
      </c>
      <c r="DZ57" s="15">
        <f t="shared" si="56"/>
        <v>115984.32657037419</v>
      </c>
      <c r="EA57" s="15">
        <f t="shared" si="57"/>
        <v>115984.32657037419</v>
      </c>
      <c r="EB57" s="15">
        <f t="shared" si="58"/>
        <v>116007.68311846117</v>
      </c>
      <c r="EC57" s="15">
        <f t="shared" si="59"/>
        <v>116031.03966309596</v>
      </c>
      <c r="ED57" s="15">
        <f t="shared" si="60"/>
        <v>116031.03966309596</v>
      </c>
      <c r="EE57" s="15">
        <f t="shared" si="61"/>
        <v>116031.03966309596</v>
      </c>
      <c r="EF57" s="15">
        <f t="shared" si="62"/>
        <v>0</v>
      </c>
      <c r="EG57" s="15">
        <f t="shared" si="63"/>
        <v>110159.90148591227</v>
      </c>
      <c r="EH57" s="15">
        <f t="shared" si="64"/>
        <v>110159.90148591227</v>
      </c>
      <c r="EI57" s="15">
        <f t="shared" si="65"/>
        <v>110159.90148591227</v>
      </c>
      <c r="EJ57" s="15">
        <f t="shared" si="66"/>
        <v>110159.90148591227</v>
      </c>
      <c r="EK57" s="15">
        <f t="shared" si="67"/>
        <v>110159.90148591227</v>
      </c>
      <c r="EL57" s="15">
        <f t="shared" si="68"/>
        <v>110159.90148591227</v>
      </c>
      <c r="EM57" s="15">
        <f t="shared" si="69"/>
        <v>110159.90148591227</v>
      </c>
      <c r="EN57" s="15">
        <f t="shared" si="70"/>
        <v>110159.90148591227</v>
      </c>
      <c r="EO57" s="15">
        <f t="shared" si="71"/>
        <v>110159.90148591227</v>
      </c>
      <c r="EP57" s="15">
        <f t="shared" si="72"/>
        <v>110159.90148591227</v>
      </c>
      <c r="EQ57" s="15">
        <f t="shared" si="73"/>
        <v>110159.90148591227</v>
      </c>
      <c r="ER57" s="15">
        <f t="shared" si="74"/>
        <v>110169.14519758802</v>
      </c>
      <c r="ES57" s="15">
        <f t="shared" si="75"/>
        <v>0</v>
      </c>
      <c r="ET57" s="15">
        <f t="shared" si="76"/>
        <v>111537.03708983632</v>
      </c>
      <c r="EU57" s="15">
        <f t="shared" si="77"/>
        <v>111537.03708983632</v>
      </c>
      <c r="EV57" s="15">
        <f t="shared" si="78"/>
        <v>111537.03708983632</v>
      </c>
      <c r="EW57" s="15">
        <f t="shared" si="79"/>
        <v>111537.03708983632</v>
      </c>
      <c r="EX57" s="15">
        <f t="shared" si="80"/>
        <v>111531.51994634653</v>
      </c>
      <c r="EY57" s="15">
        <f t="shared" si="81"/>
        <v>111526.0028028565</v>
      </c>
      <c r="EZ57" s="15">
        <f t="shared" si="82"/>
        <v>0</v>
      </c>
      <c r="FA57" s="15">
        <f t="shared" si="83"/>
        <v>0</v>
      </c>
      <c r="FB57" s="15">
        <f t="shared" si="84"/>
        <v>0</v>
      </c>
      <c r="FC57" s="15">
        <f t="shared" si="85"/>
        <v>0</v>
      </c>
      <c r="FD57" s="15">
        <f t="shared" si="86"/>
        <v>0</v>
      </c>
      <c r="FE57" s="15">
        <f t="shared" si="87"/>
        <v>0</v>
      </c>
    </row>
    <row r="58" spans="1:161" x14ac:dyDescent="0.25">
      <c r="A58" s="3" t="s">
        <v>89</v>
      </c>
      <c r="B58" s="13">
        <v>5.4100000000000002E-2</v>
      </c>
      <c r="C58" s="13">
        <v>5.4100000000000002E-2</v>
      </c>
      <c r="D58" s="13">
        <v>5.4100000000000002E-2</v>
      </c>
      <c r="E58" s="13">
        <v>5.0500000000000003E-2</v>
      </c>
      <c r="G58" s="225">
        <v>393079166.00999999</v>
      </c>
      <c r="H58" s="225">
        <v>393075523.31</v>
      </c>
      <c r="I58" s="225">
        <v>392967358.74000001</v>
      </c>
      <c r="J58" s="14">
        <v>392930040.44</v>
      </c>
      <c r="K58" s="14">
        <v>392885863.81999999</v>
      </c>
      <c r="L58" s="14">
        <v>392805593.70999998</v>
      </c>
      <c r="M58" s="14">
        <v>392799784.18000001</v>
      </c>
      <c r="N58" s="14">
        <v>392831703.73000002</v>
      </c>
      <c r="O58" s="14">
        <v>392821240.19999999</v>
      </c>
      <c r="P58" s="14">
        <v>392821240.19999999</v>
      </c>
      <c r="Q58" s="14">
        <v>392791911.19</v>
      </c>
      <c r="R58" s="14">
        <v>392762582.18000001</v>
      </c>
      <c r="T58" s="14">
        <v>392970394.54000002</v>
      </c>
      <c r="U58" s="14">
        <v>393130799.17000002</v>
      </c>
      <c r="V58" s="14">
        <v>393083391.43000001</v>
      </c>
      <c r="W58" s="14">
        <v>393083391.43000001</v>
      </c>
      <c r="X58" s="14">
        <v>393083391.43000001</v>
      </c>
      <c r="Y58" s="14">
        <v>393495262.16000003</v>
      </c>
      <c r="Z58" s="14">
        <v>394141299.58999997</v>
      </c>
      <c r="AA58" s="14">
        <v>394474447.50999999</v>
      </c>
      <c r="AB58" s="14">
        <v>394794592.01999998</v>
      </c>
      <c r="AC58" s="14">
        <v>395015189.74000001</v>
      </c>
      <c r="AD58" s="14">
        <v>394992097.38</v>
      </c>
      <c r="AE58" s="14">
        <v>395004824.07999998</v>
      </c>
      <c r="AF58" s="14"/>
      <c r="AG58" s="14">
        <v>395040077.52999997</v>
      </c>
      <c r="AH58" s="14">
        <v>395147236.17000002</v>
      </c>
      <c r="AI58" s="14">
        <v>395254394.80000001</v>
      </c>
      <c r="AJ58" s="14">
        <v>395254394.80000001</v>
      </c>
      <c r="AK58" s="14">
        <v>395164547.06999999</v>
      </c>
      <c r="AL58" s="14">
        <v>395077719.16000003</v>
      </c>
      <c r="AM58" s="14"/>
      <c r="AN58" s="14"/>
      <c r="AO58" s="14"/>
      <c r="AP58" s="14"/>
      <c r="AQ58" s="14"/>
      <c r="AR58" s="14"/>
      <c r="AS58" s="15"/>
      <c r="AT58" s="14">
        <v>1772131.9067617499</v>
      </c>
      <c r="AU58" s="14">
        <v>1772115.4842559167</v>
      </c>
      <c r="AV58" s="14">
        <v>1771627.8423194999</v>
      </c>
      <c r="AW58" s="14">
        <v>1771459.5989836669</v>
      </c>
      <c r="AX58" s="14">
        <v>1771260.4360551666</v>
      </c>
      <c r="AY58" s="14">
        <v>1770898.5516425835</v>
      </c>
      <c r="AZ58" s="14">
        <v>1770872.3603448335</v>
      </c>
      <c r="BA58" s="14">
        <v>1771016.2643160836</v>
      </c>
      <c r="BB58" s="14">
        <v>1770969.0912349999</v>
      </c>
      <c r="BC58" s="14">
        <v>1770969.0912349999</v>
      </c>
      <c r="BD58" s="14">
        <v>1770836.8662815832</v>
      </c>
      <c r="BE58" s="14">
        <v>1770704.6413281669</v>
      </c>
      <c r="BG58" s="15">
        <v>1771641.5287178336</v>
      </c>
      <c r="BH58" s="15">
        <v>1772364.6862580834</v>
      </c>
      <c r="BI58" s="15">
        <v>1772150.9563635832</v>
      </c>
      <c r="BJ58" s="14">
        <v>1772150.9563635832</v>
      </c>
      <c r="BK58" s="14">
        <v>1772150.9563635832</v>
      </c>
      <c r="BL58" s="14">
        <v>1774007.8069046668</v>
      </c>
      <c r="BM58" s="14">
        <v>1776920.3589849165</v>
      </c>
      <c r="BN58" s="14">
        <v>1778422.3008575833</v>
      </c>
      <c r="BO58" s="14">
        <v>1779865.6190235</v>
      </c>
      <c r="BP58" s="14">
        <v>1780860.1470778333</v>
      </c>
      <c r="BQ58" s="14">
        <v>1780756.0390215002</v>
      </c>
      <c r="BR58" s="14">
        <v>1780813.4152273333</v>
      </c>
      <c r="BS58" s="15"/>
      <c r="BT58" s="15">
        <f t="shared" si="0"/>
        <v>1780972.3495310834</v>
      </c>
      <c r="BU58" s="15">
        <f t="shared" si="1"/>
        <v>1781455.4563997502</v>
      </c>
      <c r="BV58" s="15">
        <f t="shared" si="2"/>
        <v>1781938.5632233333</v>
      </c>
      <c r="BW58" s="15">
        <f t="shared" si="3"/>
        <v>1781938.5632233333</v>
      </c>
      <c r="BX58" s="15">
        <f t="shared" si="4"/>
        <v>1781533.4997072499</v>
      </c>
      <c r="BY58" s="15">
        <f t="shared" si="5"/>
        <v>1781142.0505463334</v>
      </c>
      <c r="BZ58" s="15">
        <f t="shared" si="6"/>
        <v>0</v>
      </c>
      <c r="CA58" s="15">
        <f t="shared" si="7"/>
        <v>0</v>
      </c>
      <c r="CB58" s="15">
        <f t="shared" si="8"/>
        <v>0</v>
      </c>
      <c r="CC58" s="15">
        <f t="shared" si="9"/>
        <v>0</v>
      </c>
      <c r="CD58" s="15">
        <f t="shared" si="10"/>
        <v>0</v>
      </c>
      <c r="CE58" s="15">
        <f t="shared" si="11"/>
        <v>0</v>
      </c>
      <c r="CG58" s="15">
        <f t="shared" si="12"/>
        <v>1654208.1569587502</v>
      </c>
      <c r="CH58" s="15">
        <f t="shared" si="13"/>
        <v>1654192.8272629168</v>
      </c>
      <c r="CI58" s="15">
        <f t="shared" si="14"/>
        <v>1653737.6346974999</v>
      </c>
      <c r="CJ58" s="15">
        <f t="shared" si="15"/>
        <v>1653580.5868516667</v>
      </c>
      <c r="CK58" s="15">
        <f t="shared" si="16"/>
        <v>1653394.6769091666</v>
      </c>
      <c r="CL58" s="15">
        <f t="shared" si="17"/>
        <v>1653056.8735295832</v>
      </c>
      <c r="CM58" s="15">
        <f t="shared" si="18"/>
        <v>1653032.4250908336</v>
      </c>
      <c r="CN58" s="15">
        <f t="shared" si="19"/>
        <v>1653166.7531970835</v>
      </c>
      <c r="CO58" s="15">
        <f t="shared" si="20"/>
        <v>1653122.719175</v>
      </c>
      <c r="CP58" s="15">
        <f t="shared" si="21"/>
        <v>1653122.719175</v>
      </c>
      <c r="CQ58" s="15">
        <f t="shared" si="22"/>
        <v>1652999.2929245837</v>
      </c>
      <c r="CR58" s="15">
        <f t="shared" si="23"/>
        <v>1652875.8666741669</v>
      </c>
      <c r="CS58" s="15">
        <f t="shared" si="24"/>
        <v>0</v>
      </c>
      <c r="CT58" s="15">
        <f t="shared" si="25"/>
        <v>1653750.4103558336</v>
      </c>
      <c r="CU58" s="15">
        <f t="shared" si="26"/>
        <v>1654425.4465070835</v>
      </c>
      <c r="CV58" s="15">
        <f t="shared" si="27"/>
        <v>1654225.9389345834</v>
      </c>
      <c r="CW58" s="15">
        <f t="shared" si="28"/>
        <v>1654225.9389345834</v>
      </c>
      <c r="CX58" s="15">
        <f t="shared" si="29"/>
        <v>1654225.9389345834</v>
      </c>
      <c r="CY58" s="15">
        <f t="shared" si="30"/>
        <v>1655959.228256667</v>
      </c>
      <c r="CZ58" s="15">
        <f t="shared" si="31"/>
        <v>1658677.9691079166</v>
      </c>
      <c r="DA58" s="15">
        <f t="shared" si="32"/>
        <v>1660079.9666045832</v>
      </c>
      <c r="DB58" s="15">
        <f t="shared" si="33"/>
        <v>1661427.2414175</v>
      </c>
      <c r="DC58" s="15">
        <f t="shared" si="34"/>
        <v>1662355.5901558334</v>
      </c>
      <c r="DD58" s="15">
        <f t="shared" si="35"/>
        <v>1662258.4098075002</v>
      </c>
      <c r="DE58" s="15">
        <f t="shared" si="36"/>
        <v>1662311.9680033333</v>
      </c>
      <c r="DF58" s="15">
        <f t="shared" si="37"/>
        <v>0</v>
      </c>
      <c r="DG58" s="15">
        <f t="shared" si="38"/>
        <v>1662460.3262720834</v>
      </c>
      <c r="DH58" s="15">
        <f t="shared" si="39"/>
        <v>1662911.2855487503</v>
      </c>
      <c r="DI58" s="15">
        <f t="shared" si="40"/>
        <v>1663362.2447833335</v>
      </c>
      <c r="DJ58" s="15">
        <f t="shared" si="41"/>
        <v>1663362.2447833335</v>
      </c>
      <c r="DK58" s="15">
        <f t="shared" si="42"/>
        <v>1662984.1355862499</v>
      </c>
      <c r="DL58" s="15">
        <f t="shared" si="43"/>
        <v>1662618.7347983336</v>
      </c>
      <c r="DM58" s="15">
        <f t="shared" si="44"/>
        <v>0</v>
      </c>
      <c r="DN58" s="15">
        <f t="shared" si="45"/>
        <v>0</v>
      </c>
      <c r="DO58" s="15">
        <f t="shared" si="46"/>
        <v>0</v>
      </c>
      <c r="DP58" s="15">
        <f t="shared" si="47"/>
        <v>0</v>
      </c>
      <c r="DQ58" s="15">
        <f t="shared" si="48"/>
        <v>0</v>
      </c>
      <c r="DR58" s="15">
        <f t="shared" si="49"/>
        <v>0</v>
      </c>
      <c r="DT58" s="15">
        <f t="shared" si="50"/>
        <v>117923.74980299966</v>
      </c>
      <c r="DU58" s="15">
        <f t="shared" si="51"/>
        <v>117922.65699299984</v>
      </c>
      <c r="DV58" s="15">
        <f t="shared" si="52"/>
        <v>117890.20762200002</v>
      </c>
      <c r="DW58" s="15">
        <f t="shared" si="53"/>
        <v>117879.01213200018</v>
      </c>
      <c r="DX58" s="15">
        <f t="shared" si="54"/>
        <v>117865.75914600003</v>
      </c>
      <c r="DY58" s="15">
        <f t="shared" si="55"/>
        <v>117841.67811300023</v>
      </c>
      <c r="DZ58" s="15">
        <f t="shared" si="56"/>
        <v>117839.93525399989</v>
      </c>
      <c r="EA58" s="15">
        <f t="shared" si="57"/>
        <v>117849.51111900015</v>
      </c>
      <c r="EB58" s="15">
        <f t="shared" si="58"/>
        <v>117846.37205999997</v>
      </c>
      <c r="EC58" s="15">
        <f t="shared" si="59"/>
        <v>117846.37205999997</v>
      </c>
      <c r="ED58" s="15">
        <f t="shared" si="60"/>
        <v>117837.57335699955</v>
      </c>
      <c r="EE58" s="15">
        <f t="shared" si="61"/>
        <v>117828.77465400007</v>
      </c>
      <c r="EF58" s="15">
        <f t="shared" si="62"/>
        <v>0</v>
      </c>
      <c r="EG58" s="15">
        <f t="shared" si="63"/>
        <v>117891.11836199998</v>
      </c>
      <c r="EH58" s="15">
        <f t="shared" si="64"/>
        <v>117939.23975099996</v>
      </c>
      <c r="EI58" s="15">
        <f t="shared" si="65"/>
        <v>117925.01742899977</v>
      </c>
      <c r="EJ58" s="15">
        <f t="shared" si="66"/>
        <v>117925.01742899977</v>
      </c>
      <c r="EK58" s="15">
        <f t="shared" si="67"/>
        <v>117925.01742899977</v>
      </c>
      <c r="EL58" s="15">
        <f t="shared" si="68"/>
        <v>118048.57864799979</v>
      </c>
      <c r="EM58" s="15">
        <f t="shared" si="69"/>
        <v>118242.38987699989</v>
      </c>
      <c r="EN58" s="15">
        <f t="shared" si="70"/>
        <v>118342.3342530001</v>
      </c>
      <c r="EO58" s="15">
        <f t="shared" si="71"/>
        <v>118438.37760600005</v>
      </c>
      <c r="EP58" s="15">
        <f t="shared" si="72"/>
        <v>118504.5569219999</v>
      </c>
      <c r="EQ58" s="15">
        <f t="shared" si="73"/>
        <v>118497.62921399996</v>
      </c>
      <c r="ER58" s="15">
        <f t="shared" si="74"/>
        <v>118501.447224</v>
      </c>
      <c r="ES58" s="15">
        <f t="shared" si="75"/>
        <v>0</v>
      </c>
      <c r="ET58" s="15">
        <f t="shared" si="76"/>
        <v>118512.02325899992</v>
      </c>
      <c r="EU58" s="15">
        <f t="shared" si="77"/>
        <v>118544.17085099989</v>
      </c>
      <c r="EV58" s="15">
        <f t="shared" si="78"/>
        <v>118576.31843999983</v>
      </c>
      <c r="EW58" s="15">
        <f t="shared" si="79"/>
        <v>118576.31843999983</v>
      </c>
      <c r="EX58" s="15">
        <f t="shared" si="80"/>
        <v>118549.36412100005</v>
      </c>
      <c r="EY58" s="15">
        <f t="shared" si="81"/>
        <v>118523.31574799982</v>
      </c>
      <c r="EZ58" s="15">
        <f t="shared" si="82"/>
        <v>0</v>
      </c>
      <c r="FA58" s="15">
        <f t="shared" si="83"/>
        <v>0</v>
      </c>
      <c r="FB58" s="15">
        <f t="shared" si="84"/>
        <v>0</v>
      </c>
      <c r="FC58" s="15">
        <f t="shared" si="85"/>
        <v>0</v>
      </c>
      <c r="FD58" s="15">
        <f t="shared" si="86"/>
        <v>0</v>
      </c>
      <c r="FE58" s="15">
        <f t="shared" si="87"/>
        <v>0</v>
      </c>
    </row>
    <row r="59" spans="1:161" x14ac:dyDescent="0.25">
      <c r="A59" s="3" t="s">
        <v>90</v>
      </c>
      <c r="B59" s="13">
        <v>2E-3</v>
      </c>
      <c r="C59" s="13">
        <v>2E-3</v>
      </c>
      <c r="D59" s="13">
        <v>2E-3</v>
      </c>
      <c r="E59" s="13">
        <v>2E-3</v>
      </c>
      <c r="G59" s="225">
        <v>0</v>
      </c>
      <c r="H59" s="225">
        <v>0</v>
      </c>
      <c r="I59" s="225">
        <v>0</v>
      </c>
      <c r="J59" s="14">
        <v>0</v>
      </c>
      <c r="K59" s="14">
        <v>0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T59" s="14">
        <v>0</v>
      </c>
      <c r="U59" s="14">
        <v>0</v>
      </c>
      <c r="V59" s="14">
        <v>0</v>
      </c>
      <c r="W59" s="14">
        <v>0</v>
      </c>
      <c r="X59" s="14">
        <v>0</v>
      </c>
      <c r="Y59" s="14">
        <v>0</v>
      </c>
      <c r="Z59" s="14">
        <v>0</v>
      </c>
      <c r="AA59" s="14">
        <v>0</v>
      </c>
      <c r="AB59" s="14">
        <v>0</v>
      </c>
      <c r="AC59" s="14">
        <v>0</v>
      </c>
      <c r="AD59" s="14">
        <v>0</v>
      </c>
      <c r="AE59" s="14">
        <v>0</v>
      </c>
      <c r="AF59" s="14"/>
      <c r="AG59" s="14">
        <v>0</v>
      </c>
      <c r="AH59" s="14">
        <v>0</v>
      </c>
      <c r="AI59" s="14">
        <v>0</v>
      </c>
      <c r="AJ59" s="14">
        <v>0</v>
      </c>
      <c r="AK59" s="14">
        <v>0</v>
      </c>
      <c r="AL59" s="14">
        <v>0</v>
      </c>
      <c r="AM59" s="14"/>
      <c r="AN59" s="14"/>
      <c r="AO59" s="14"/>
      <c r="AP59" s="14"/>
      <c r="AQ59" s="14"/>
      <c r="AR59" s="14"/>
      <c r="AS59" s="15"/>
      <c r="AT59" s="14">
        <v>0</v>
      </c>
      <c r="AU59" s="14">
        <v>0</v>
      </c>
      <c r="AV59" s="14">
        <v>0</v>
      </c>
      <c r="AW59" s="14">
        <v>0</v>
      </c>
      <c r="AX59" s="14">
        <v>0</v>
      </c>
      <c r="AY59" s="14">
        <v>0</v>
      </c>
      <c r="AZ59" s="14">
        <v>0</v>
      </c>
      <c r="BA59" s="14">
        <v>0</v>
      </c>
      <c r="BB59" s="14">
        <v>0</v>
      </c>
      <c r="BC59" s="14">
        <v>0</v>
      </c>
      <c r="BD59" s="14">
        <v>0</v>
      </c>
      <c r="BE59" s="14">
        <v>0</v>
      </c>
      <c r="BG59" s="15">
        <v>0</v>
      </c>
      <c r="BH59" s="15">
        <v>0</v>
      </c>
      <c r="BI59" s="15">
        <v>0</v>
      </c>
      <c r="BJ59" s="14">
        <v>0</v>
      </c>
      <c r="BK59" s="14">
        <v>0</v>
      </c>
      <c r="BL59" s="14">
        <v>0</v>
      </c>
      <c r="BM59" s="14">
        <v>0</v>
      </c>
      <c r="BN59" s="14">
        <v>0</v>
      </c>
      <c r="BO59" s="14">
        <v>0</v>
      </c>
      <c r="BP59" s="14">
        <v>0</v>
      </c>
      <c r="BQ59" s="14">
        <v>0</v>
      </c>
      <c r="BR59" s="14">
        <v>0</v>
      </c>
      <c r="BS59" s="15"/>
      <c r="BT59" s="15">
        <f t="shared" si="0"/>
        <v>0</v>
      </c>
      <c r="BU59" s="15">
        <f t="shared" si="1"/>
        <v>0</v>
      </c>
      <c r="BV59" s="15">
        <f t="shared" si="2"/>
        <v>0</v>
      </c>
      <c r="BW59" s="15">
        <f t="shared" si="3"/>
        <v>0</v>
      </c>
      <c r="BX59" s="15">
        <f t="shared" si="4"/>
        <v>0</v>
      </c>
      <c r="BY59" s="15">
        <f t="shared" si="5"/>
        <v>0</v>
      </c>
      <c r="BZ59" s="15">
        <f t="shared" si="6"/>
        <v>0</v>
      </c>
      <c r="CA59" s="15">
        <f t="shared" si="7"/>
        <v>0</v>
      </c>
      <c r="CB59" s="15">
        <f t="shared" si="8"/>
        <v>0</v>
      </c>
      <c r="CC59" s="15">
        <f t="shared" si="9"/>
        <v>0</v>
      </c>
      <c r="CD59" s="15">
        <f t="shared" si="10"/>
        <v>0</v>
      </c>
      <c r="CE59" s="15">
        <f t="shared" si="11"/>
        <v>0</v>
      </c>
      <c r="CG59" s="15">
        <f t="shared" si="12"/>
        <v>0</v>
      </c>
      <c r="CH59" s="15">
        <f t="shared" si="13"/>
        <v>0</v>
      </c>
      <c r="CI59" s="15">
        <f t="shared" si="14"/>
        <v>0</v>
      </c>
      <c r="CJ59" s="15">
        <f t="shared" si="15"/>
        <v>0</v>
      </c>
      <c r="CK59" s="15">
        <f t="shared" si="16"/>
        <v>0</v>
      </c>
      <c r="CL59" s="15">
        <f t="shared" si="17"/>
        <v>0</v>
      </c>
      <c r="CM59" s="15">
        <f t="shared" si="18"/>
        <v>0</v>
      </c>
      <c r="CN59" s="15">
        <f t="shared" si="19"/>
        <v>0</v>
      </c>
      <c r="CO59" s="15">
        <f t="shared" si="20"/>
        <v>0</v>
      </c>
      <c r="CP59" s="15">
        <f t="shared" si="21"/>
        <v>0</v>
      </c>
      <c r="CQ59" s="15">
        <f t="shared" si="22"/>
        <v>0</v>
      </c>
      <c r="CR59" s="15">
        <f t="shared" si="23"/>
        <v>0</v>
      </c>
      <c r="CS59" s="15">
        <f t="shared" si="24"/>
        <v>0</v>
      </c>
      <c r="CT59" s="15">
        <f t="shared" si="25"/>
        <v>0</v>
      </c>
      <c r="CU59" s="15">
        <f t="shared" si="26"/>
        <v>0</v>
      </c>
      <c r="CV59" s="15">
        <f t="shared" si="27"/>
        <v>0</v>
      </c>
      <c r="CW59" s="15">
        <f t="shared" si="28"/>
        <v>0</v>
      </c>
      <c r="CX59" s="15">
        <f t="shared" si="29"/>
        <v>0</v>
      </c>
      <c r="CY59" s="15">
        <f t="shared" si="30"/>
        <v>0</v>
      </c>
      <c r="CZ59" s="15">
        <f t="shared" si="31"/>
        <v>0</v>
      </c>
      <c r="DA59" s="15">
        <f t="shared" si="32"/>
        <v>0</v>
      </c>
      <c r="DB59" s="15">
        <f t="shared" si="33"/>
        <v>0</v>
      </c>
      <c r="DC59" s="15">
        <f t="shared" si="34"/>
        <v>0</v>
      </c>
      <c r="DD59" s="15">
        <f t="shared" si="35"/>
        <v>0</v>
      </c>
      <c r="DE59" s="15">
        <f t="shared" si="36"/>
        <v>0</v>
      </c>
      <c r="DF59" s="15">
        <f t="shared" si="37"/>
        <v>0</v>
      </c>
      <c r="DG59" s="15">
        <f t="shared" si="38"/>
        <v>0</v>
      </c>
      <c r="DH59" s="15">
        <f t="shared" si="39"/>
        <v>0</v>
      </c>
      <c r="DI59" s="15">
        <f t="shared" si="40"/>
        <v>0</v>
      </c>
      <c r="DJ59" s="15">
        <f t="shared" si="41"/>
        <v>0</v>
      </c>
      <c r="DK59" s="15">
        <f t="shared" si="42"/>
        <v>0</v>
      </c>
      <c r="DL59" s="15">
        <f t="shared" si="43"/>
        <v>0</v>
      </c>
      <c r="DM59" s="15">
        <f t="shared" si="44"/>
        <v>0</v>
      </c>
      <c r="DN59" s="15">
        <f t="shared" si="45"/>
        <v>0</v>
      </c>
      <c r="DO59" s="15">
        <f t="shared" si="46"/>
        <v>0</v>
      </c>
      <c r="DP59" s="15">
        <f t="shared" si="47"/>
        <v>0</v>
      </c>
      <c r="DQ59" s="15">
        <f t="shared" si="48"/>
        <v>0</v>
      </c>
      <c r="DR59" s="15">
        <f t="shared" si="49"/>
        <v>0</v>
      </c>
      <c r="DT59" s="15">
        <f t="shared" si="50"/>
        <v>0</v>
      </c>
      <c r="DU59" s="15">
        <f t="shared" si="51"/>
        <v>0</v>
      </c>
      <c r="DV59" s="15">
        <f t="shared" si="52"/>
        <v>0</v>
      </c>
      <c r="DW59" s="15">
        <f t="shared" si="53"/>
        <v>0</v>
      </c>
      <c r="DX59" s="15">
        <f t="shared" si="54"/>
        <v>0</v>
      </c>
      <c r="DY59" s="15">
        <f t="shared" si="55"/>
        <v>0</v>
      </c>
      <c r="DZ59" s="15">
        <f t="shared" si="56"/>
        <v>0</v>
      </c>
      <c r="EA59" s="15">
        <f t="shared" si="57"/>
        <v>0</v>
      </c>
      <c r="EB59" s="15">
        <f t="shared" si="58"/>
        <v>0</v>
      </c>
      <c r="EC59" s="15">
        <f t="shared" si="59"/>
        <v>0</v>
      </c>
      <c r="ED59" s="15">
        <f t="shared" si="60"/>
        <v>0</v>
      </c>
      <c r="EE59" s="15">
        <f t="shared" si="61"/>
        <v>0</v>
      </c>
      <c r="EF59" s="15">
        <f t="shared" si="62"/>
        <v>0</v>
      </c>
      <c r="EG59" s="15">
        <f t="shared" si="63"/>
        <v>0</v>
      </c>
      <c r="EH59" s="15">
        <f t="shared" si="64"/>
        <v>0</v>
      </c>
      <c r="EI59" s="15">
        <f t="shared" si="65"/>
        <v>0</v>
      </c>
      <c r="EJ59" s="15">
        <f t="shared" si="66"/>
        <v>0</v>
      </c>
      <c r="EK59" s="15">
        <f t="shared" si="67"/>
        <v>0</v>
      </c>
      <c r="EL59" s="15">
        <f t="shared" si="68"/>
        <v>0</v>
      </c>
      <c r="EM59" s="15">
        <f t="shared" si="69"/>
        <v>0</v>
      </c>
      <c r="EN59" s="15">
        <f t="shared" si="70"/>
        <v>0</v>
      </c>
      <c r="EO59" s="15">
        <f t="shared" si="71"/>
        <v>0</v>
      </c>
      <c r="EP59" s="15">
        <f t="shared" si="72"/>
        <v>0</v>
      </c>
      <c r="EQ59" s="15">
        <f t="shared" si="73"/>
        <v>0</v>
      </c>
      <c r="ER59" s="15">
        <f t="shared" si="74"/>
        <v>0</v>
      </c>
      <c r="ES59" s="15">
        <f t="shared" si="75"/>
        <v>0</v>
      </c>
      <c r="ET59" s="15">
        <f t="shared" si="76"/>
        <v>0</v>
      </c>
      <c r="EU59" s="15">
        <f t="shared" si="77"/>
        <v>0</v>
      </c>
      <c r="EV59" s="15">
        <f t="shared" si="78"/>
        <v>0</v>
      </c>
      <c r="EW59" s="15">
        <f t="shared" si="79"/>
        <v>0</v>
      </c>
      <c r="EX59" s="15">
        <f t="shared" si="80"/>
        <v>0</v>
      </c>
      <c r="EY59" s="15">
        <f t="shared" si="81"/>
        <v>0</v>
      </c>
      <c r="EZ59" s="15">
        <f t="shared" si="82"/>
        <v>0</v>
      </c>
      <c r="FA59" s="15">
        <f t="shared" si="83"/>
        <v>0</v>
      </c>
      <c r="FB59" s="15">
        <f t="shared" si="84"/>
        <v>0</v>
      </c>
      <c r="FC59" s="15">
        <f t="shared" si="85"/>
        <v>0</v>
      </c>
      <c r="FD59" s="15">
        <f t="shared" si="86"/>
        <v>0</v>
      </c>
      <c r="FE59" s="15">
        <f t="shared" si="87"/>
        <v>0</v>
      </c>
    </row>
    <row r="60" spans="1:161" x14ac:dyDescent="0.25">
      <c r="A60" s="3" t="s">
        <v>91</v>
      </c>
      <c r="B60" s="13">
        <v>5.4100000000000002E-2</v>
      </c>
      <c r="C60" s="13">
        <v>5.4100000000000002E-2</v>
      </c>
      <c r="D60" s="13">
        <v>5.4100000000000002E-2</v>
      </c>
      <c r="E60" s="13">
        <v>5.0500000000000003E-2</v>
      </c>
      <c r="G60" s="225">
        <v>0</v>
      </c>
      <c r="H60" s="225">
        <v>0</v>
      </c>
      <c r="I60" s="225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T60" s="14">
        <v>0</v>
      </c>
      <c r="U60" s="14">
        <v>0</v>
      </c>
      <c r="V60" s="14">
        <v>0</v>
      </c>
      <c r="W60" s="14">
        <v>0</v>
      </c>
      <c r="X60" s="14">
        <v>0</v>
      </c>
      <c r="Y60" s="14">
        <v>0</v>
      </c>
      <c r="Z60" s="14">
        <v>0</v>
      </c>
      <c r="AA60" s="14">
        <v>0</v>
      </c>
      <c r="AB60" s="14">
        <v>0</v>
      </c>
      <c r="AC60" s="14">
        <v>0</v>
      </c>
      <c r="AD60" s="14">
        <v>0</v>
      </c>
      <c r="AE60" s="14">
        <v>0</v>
      </c>
      <c r="AF60" s="14"/>
      <c r="AG60" s="14">
        <v>0</v>
      </c>
      <c r="AH60" s="14">
        <v>0</v>
      </c>
      <c r="AI60" s="14">
        <v>0</v>
      </c>
      <c r="AJ60" s="14">
        <v>0</v>
      </c>
      <c r="AK60" s="14">
        <v>0</v>
      </c>
      <c r="AL60" s="14">
        <v>0</v>
      </c>
      <c r="AM60" s="14"/>
      <c r="AN60" s="14"/>
      <c r="AO60" s="14"/>
      <c r="AP60" s="14"/>
      <c r="AQ60" s="14"/>
      <c r="AR60" s="14"/>
      <c r="AS60" s="15"/>
      <c r="AT60" s="14">
        <v>0</v>
      </c>
      <c r="AU60" s="14">
        <v>0</v>
      </c>
      <c r="AV60" s="14">
        <v>0</v>
      </c>
      <c r="AW60" s="14">
        <v>0</v>
      </c>
      <c r="AX60" s="14">
        <v>0</v>
      </c>
      <c r="AY60" s="14">
        <v>0</v>
      </c>
      <c r="AZ60" s="14">
        <v>0</v>
      </c>
      <c r="BA60" s="14">
        <v>0</v>
      </c>
      <c r="BB60" s="14">
        <v>0</v>
      </c>
      <c r="BC60" s="14">
        <v>0</v>
      </c>
      <c r="BD60" s="14">
        <v>0</v>
      </c>
      <c r="BE60" s="14">
        <v>0</v>
      </c>
      <c r="BG60" s="15">
        <v>0</v>
      </c>
      <c r="BH60" s="15">
        <v>0</v>
      </c>
      <c r="BI60" s="15">
        <v>0</v>
      </c>
      <c r="BJ60" s="14">
        <v>0</v>
      </c>
      <c r="BK60" s="14">
        <v>0</v>
      </c>
      <c r="BL60" s="14">
        <v>0</v>
      </c>
      <c r="BM60" s="14">
        <v>0</v>
      </c>
      <c r="BN60" s="14">
        <v>0</v>
      </c>
      <c r="BO60" s="14">
        <v>0</v>
      </c>
      <c r="BP60" s="14">
        <v>0</v>
      </c>
      <c r="BQ60" s="14">
        <v>0</v>
      </c>
      <c r="BR60" s="14">
        <v>0</v>
      </c>
      <c r="BS60" s="15"/>
      <c r="BT60" s="15">
        <f t="shared" si="0"/>
        <v>0</v>
      </c>
      <c r="BU60" s="15">
        <f t="shared" si="1"/>
        <v>0</v>
      </c>
      <c r="BV60" s="15">
        <f t="shared" si="2"/>
        <v>0</v>
      </c>
      <c r="BW60" s="15">
        <f t="shared" si="3"/>
        <v>0</v>
      </c>
      <c r="BX60" s="15">
        <f t="shared" si="4"/>
        <v>0</v>
      </c>
      <c r="BY60" s="15">
        <f t="shared" si="5"/>
        <v>0</v>
      </c>
      <c r="BZ60" s="15">
        <f t="shared" si="6"/>
        <v>0</v>
      </c>
      <c r="CA60" s="15">
        <f t="shared" si="7"/>
        <v>0</v>
      </c>
      <c r="CB60" s="15">
        <f t="shared" si="8"/>
        <v>0</v>
      </c>
      <c r="CC60" s="15">
        <f t="shared" si="9"/>
        <v>0</v>
      </c>
      <c r="CD60" s="15">
        <f t="shared" si="10"/>
        <v>0</v>
      </c>
      <c r="CE60" s="15">
        <f t="shared" si="11"/>
        <v>0</v>
      </c>
      <c r="CG60" s="15">
        <f t="shared" si="12"/>
        <v>0</v>
      </c>
      <c r="CH60" s="15">
        <f t="shared" si="13"/>
        <v>0</v>
      </c>
      <c r="CI60" s="15">
        <f t="shared" si="14"/>
        <v>0</v>
      </c>
      <c r="CJ60" s="15">
        <f t="shared" si="15"/>
        <v>0</v>
      </c>
      <c r="CK60" s="15">
        <f t="shared" si="16"/>
        <v>0</v>
      </c>
      <c r="CL60" s="15">
        <f t="shared" si="17"/>
        <v>0</v>
      </c>
      <c r="CM60" s="15">
        <f t="shared" si="18"/>
        <v>0</v>
      </c>
      <c r="CN60" s="15">
        <f t="shared" si="19"/>
        <v>0</v>
      </c>
      <c r="CO60" s="15">
        <f t="shared" si="20"/>
        <v>0</v>
      </c>
      <c r="CP60" s="15">
        <f t="shared" si="21"/>
        <v>0</v>
      </c>
      <c r="CQ60" s="15">
        <f t="shared" si="22"/>
        <v>0</v>
      </c>
      <c r="CR60" s="15">
        <f t="shared" si="23"/>
        <v>0</v>
      </c>
      <c r="CS60" s="15">
        <f t="shared" si="24"/>
        <v>0</v>
      </c>
      <c r="CT60" s="15">
        <f t="shared" si="25"/>
        <v>0</v>
      </c>
      <c r="CU60" s="15">
        <f t="shared" si="26"/>
        <v>0</v>
      </c>
      <c r="CV60" s="15">
        <f t="shared" si="27"/>
        <v>0</v>
      </c>
      <c r="CW60" s="15">
        <f t="shared" si="28"/>
        <v>0</v>
      </c>
      <c r="CX60" s="15">
        <f t="shared" si="29"/>
        <v>0</v>
      </c>
      <c r="CY60" s="15">
        <f t="shared" si="30"/>
        <v>0</v>
      </c>
      <c r="CZ60" s="15">
        <f t="shared" si="31"/>
        <v>0</v>
      </c>
      <c r="DA60" s="15">
        <f t="shared" si="32"/>
        <v>0</v>
      </c>
      <c r="DB60" s="15">
        <f t="shared" si="33"/>
        <v>0</v>
      </c>
      <c r="DC60" s="15">
        <f t="shared" si="34"/>
        <v>0</v>
      </c>
      <c r="DD60" s="15">
        <f t="shared" si="35"/>
        <v>0</v>
      </c>
      <c r="DE60" s="15">
        <f t="shared" si="36"/>
        <v>0</v>
      </c>
      <c r="DF60" s="15">
        <f t="shared" si="37"/>
        <v>0</v>
      </c>
      <c r="DG60" s="15">
        <f t="shared" si="38"/>
        <v>0</v>
      </c>
      <c r="DH60" s="15">
        <f t="shared" si="39"/>
        <v>0</v>
      </c>
      <c r="DI60" s="15">
        <f t="shared" si="40"/>
        <v>0</v>
      </c>
      <c r="DJ60" s="15">
        <f t="shared" si="41"/>
        <v>0</v>
      </c>
      <c r="DK60" s="15">
        <f t="shared" si="42"/>
        <v>0</v>
      </c>
      <c r="DL60" s="15">
        <f t="shared" si="43"/>
        <v>0</v>
      </c>
      <c r="DM60" s="15">
        <f t="shared" si="44"/>
        <v>0</v>
      </c>
      <c r="DN60" s="15">
        <f t="shared" si="45"/>
        <v>0</v>
      </c>
      <c r="DO60" s="15">
        <f t="shared" si="46"/>
        <v>0</v>
      </c>
      <c r="DP60" s="15">
        <f t="shared" si="47"/>
        <v>0</v>
      </c>
      <c r="DQ60" s="15">
        <f t="shared" si="48"/>
        <v>0</v>
      </c>
      <c r="DR60" s="15">
        <f t="shared" si="49"/>
        <v>0</v>
      </c>
      <c r="DT60" s="15">
        <f t="shared" si="50"/>
        <v>0</v>
      </c>
      <c r="DU60" s="15">
        <f t="shared" si="51"/>
        <v>0</v>
      </c>
      <c r="DV60" s="15">
        <f t="shared" si="52"/>
        <v>0</v>
      </c>
      <c r="DW60" s="15">
        <f t="shared" si="53"/>
        <v>0</v>
      </c>
      <c r="DX60" s="15">
        <f t="shared" si="54"/>
        <v>0</v>
      </c>
      <c r="DY60" s="15">
        <f t="shared" si="55"/>
        <v>0</v>
      </c>
      <c r="DZ60" s="15">
        <f t="shared" si="56"/>
        <v>0</v>
      </c>
      <c r="EA60" s="15">
        <f t="shared" si="57"/>
        <v>0</v>
      </c>
      <c r="EB60" s="15">
        <f t="shared" si="58"/>
        <v>0</v>
      </c>
      <c r="EC60" s="15">
        <f t="shared" si="59"/>
        <v>0</v>
      </c>
      <c r="ED60" s="15">
        <f t="shared" si="60"/>
        <v>0</v>
      </c>
      <c r="EE60" s="15">
        <f t="shared" si="61"/>
        <v>0</v>
      </c>
      <c r="EF60" s="15">
        <f t="shared" si="62"/>
        <v>0</v>
      </c>
      <c r="EG60" s="15">
        <f t="shared" si="63"/>
        <v>0</v>
      </c>
      <c r="EH60" s="15">
        <f t="shared" si="64"/>
        <v>0</v>
      </c>
      <c r="EI60" s="15">
        <f t="shared" si="65"/>
        <v>0</v>
      </c>
      <c r="EJ60" s="15">
        <f t="shared" si="66"/>
        <v>0</v>
      </c>
      <c r="EK60" s="15">
        <f t="shared" si="67"/>
        <v>0</v>
      </c>
      <c r="EL60" s="15">
        <f t="shared" si="68"/>
        <v>0</v>
      </c>
      <c r="EM60" s="15">
        <f t="shared" si="69"/>
        <v>0</v>
      </c>
      <c r="EN60" s="15">
        <f t="shared" si="70"/>
        <v>0</v>
      </c>
      <c r="EO60" s="15">
        <f t="shared" si="71"/>
        <v>0</v>
      </c>
      <c r="EP60" s="15">
        <f t="shared" si="72"/>
        <v>0</v>
      </c>
      <c r="EQ60" s="15">
        <f t="shared" si="73"/>
        <v>0</v>
      </c>
      <c r="ER60" s="15">
        <f t="shared" si="74"/>
        <v>0</v>
      </c>
      <c r="ES60" s="15">
        <f t="shared" si="75"/>
        <v>0</v>
      </c>
      <c r="ET60" s="15">
        <f t="shared" si="76"/>
        <v>0</v>
      </c>
      <c r="EU60" s="15">
        <f t="shared" si="77"/>
        <v>0</v>
      </c>
      <c r="EV60" s="15">
        <f t="shared" si="78"/>
        <v>0</v>
      </c>
      <c r="EW60" s="15">
        <f t="shared" si="79"/>
        <v>0</v>
      </c>
      <c r="EX60" s="15">
        <f t="shared" si="80"/>
        <v>0</v>
      </c>
      <c r="EY60" s="15">
        <f t="shared" si="81"/>
        <v>0</v>
      </c>
      <c r="EZ60" s="15">
        <f t="shared" si="82"/>
        <v>0</v>
      </c>
      <c r="FA60" s="15">
        <f t="shared" si="83"/>
        <v>0</v>
      </c>
      <c r="FB60" s="15">
        <f t="shared" si="84"/>
        <v>0</v>
      </c>
      <c r="FC60" s="15">
        <f t="shared" si="85"/>
        <v>0</v>
      </c>
      <c r="FD60" s="15">
        <f t="shared" si="86"/>
        <v>0</v>
      </c>
      <c r="FE60" s="15">
        <f t="shared" si="87"/>
        <v>0</v>
      </c>
    </row>
    <row r="61" spans="1:161" x14ac:dyDescent="0.25">
      <c r="A61" s="3" t="s">
        <v>92</v>
      </c>
      <c r="B61" s="13">
        <v>5.4100000000000002E-2</v>
      </c>
      <c r="C61" s="13">
        <v>5.4100000000000002E-2</v>
      </c>
      <c r="D61" s="13">
        <v>5.4100000000000002E-2</v>
      </c>
      <c r="E61" s="13">
        <v>5.0500000000000003E-2</v>
      </c>
      <c r="G61" s="225">
        <v>0</v>
      </c>
      <c r="H61" s="225">
        <v>0</v>
      </c>
      <c r="I61" s="225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1727001.52</v>
      </c>
      <c r="T61" s="14">
        <v>3454003.0300000003</v>
      </c>
      <c r="U61" s="14">
        <v>3454003.0300000003</v>
      </c>
      <c r="V61" s="14">
        <v>3454003.0300000003</v>
      </c>
      <c r="W61" s="14">
        <v>3454003.0300000003</v>
      </c>
      <c r="X61" s="14">
        <v>3454003.0300000003</v>
      </c>
      <c r="Y61" s="14">
        <v>3454003.0300000003</v>
      </c>
      <c r="Z61" s="14">
        <v>3454003.0300000003</v>
      </c>
      <c r="AA61" s="14">
        <v>3454003.0300000003</v>
      </c>
      <c r="AB61" s="14">
        <v>3454003.0300000003</v>
      </c>
      <c r="AC61" s="14">
        <v>3454003.0300000003</v>
      </c>
      <c r="AD61" s="14">
        <v>3454003.0300000003</v>
      </c>
      <c r="AE61" s="14">
        <v>3454003.0300000003</v>
      </c>
      <c r="AF61" s="14"/>
      <c r="AG61" s="14">
        <v>3454003.0300000003</v>
      </c>
      <c r="AH61" s="14">
        <v>3454003.0300000003</v>
      </c>
      <c r="AI61" s="14">
        <v>3454003.0300000003</v>
      </c>
      <c r="AJ61" s="14">
        <v>3454003.0300000003</v>
      </c>
      <c r="AK61" s="14">
        <v>3454003.0300000003</v>
      </c>
      <c r="AL61" s="14">
        <v>3454003.0300000003</v>
      </c>
      <c r="AM61" s="14"/>
      <c r="AN61" s="14"/>
      <c r="AO61" s="14"/>
      <c r="AP61" s="14"/>
      <c r="AQ61" s="14"/>
      <c r="AR61" s="14"/>
      <c r="AS61" s="15"/>
      <c r="AT61" s="14">
        <v>0</v>
      </c>
      <c r="AU61" s="14">
        <v>0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14">
        <v>0</v>
      </c>
      <c r="BC61" s="14">
        <v>0</v>
      </c>
      <c r="BD61" s="14">
        <v>0</v>
      </c>
      <c r="BE61" s="14">
        <v>7785.8985193333328</v>
      </c>
      <c r="BG61" s="15">
        <v>15571.796993583333</v>
      </c>
      <c r="BH61" s="15">
        <v>15571.796993583333</v>
      </c>
      <c r="BI61" s="15">
        <v>15571.796993583333</v>
      </c>
      <c r="BJ61" s="14">
        <v>15571.796993583333</v>
      </c>
      <c r="BK61" s="14">
        <v>15571.796993583333</v>
      </c>
      <c r="BL61" s="14">
        <v>15571.796993583333</v>
      </c>
      <c r="BM61" s="14">
        <v>15571.796993583333</v>
      </c>
      <c r="BN61" s="14">
        <v>15571.796993583333</v>
      </c>
      <c r="BO61" s="14">
        <v>15571.796993583333</v>
      </c>
      <c r="BP61" s="14">
        <v>15571.796993583333</v>
      </c>
      <c r="BQ61" s="14">
        <v>15571.796993583333</v>
      </c>
      <c r="BR61" s="14">
        <v>15571.796993583333</v>
      </c>
      <c r="BS61" s="15"/>
      <c r="BT61" s="15">
        <f t="shared" si="0"/>
        <v>15571.796993583333</v>
      </c>
      <c r="BU61" s="15">
        <f t="shared" si="1"/>
        <v>15571.796993583333</v>
      </c>
      <c r="BV61" s="15">
        <f t="shared" si="2"/>
        <v>15571.796993583333</v>
      </c>
      <c r="BW61" s="15">
        <f t="shared" si="3"/>
        <v>15571.796993583333</v>
      </c>
      <c r="BX61" s="15">
        <f t="shared" si="4"/>
        <v>15571.796993583333</v>
      </c>
      <c r="BY61" s="15">
        <f t="shared" si="5"/>
        <v>15571.796993583333</v>
      </c>
      <c r="BZ61" s="15">
        <f t="shared" si="6"/>
        <v>0</v>
      </c>
      <c r="CA61" s="15">
        <f t="shared" si="7"/>
        <v>0</v>
      </c>
      <c r="CB61" s="15">
        <f t="shared" si="8"/>
        <v>0</v>
      </c>
      <c r="CC61" s="15">
        <f t="shared" si="9"/>
        <v>0</v>
      </c>
      <c r="CD61" s="15">
        <f t="shared" si="10"/>
        <v>0</v>
      </c>
      <c r="CE61" s="15">
        <f t="shared" si="11"/>
        <v>0</v>
      </c>
      <c r="CG61" s="15">
        <f t="shared" si="12"/>
        <v>0</v>
      </c>
      <c r="CH61" s="15">
        <f t="shared" si="13"/>
        <v>0</v>
      </c>
      <c r="CI61" s="15">
        <f t="shared" si="14"/>
        <v>0</v>
      </c>
      <c r="CJ61" s="15">
        <f t="shared" si="15"/>
        <v>0</v>
      </c>
      <c r="CK61" s="15">
        <f t="shared" si="16"/>
        <v>0</v>
      </c>
      <c r="CL61" s="15">
        <f t="shared" si="17"/>
        <v>0</v>
      </c>
      <c r="CM61" s="15">
        <f t="shared" si="18"/>
        <v>0</v>
      </c>
      <c r="CN61" s="15">
        <f t="shared" si="19"/>
        <v>0</v>
      </c>
      <c r="CO61" s="15">
        <f t="shared" si="20"/>
        <v>0</v>
      </c>
      <c r="CP61" s="15">
        <f t="shared" si="21"/>
        <v>0</v>
      </c>
      <c r="CQ61" s="15">
        <f t="shared" si="22"/>
        <v>0</v>
      </c>
      <c r="CR61" s="15">
        <f t="shared" si="23"/>
        <v>7267.7980633333345</v>
      </c>
      <c r="CS61" s="15">
        <f t="shared" si="24"/>
        <v>0</v>
      </c>
      <c r="CT61" s="15">
        <f t="shared" si="25"/>
        <v>14535.596084583334</v>
      </c>
      <c r="CU61" s="15">
        <f t="shared" si="26"/>
        <v>14535.596084583334</v>
      </c>
      <c r="CV61" s="15">
        <f t="shared" si="27"/>
        <v>14535.596084583334</v>
      </c>
      <c r="CW61" s="15">
        <f t="shared" si="28"/>
        <v>14535.596084583334</v>
      </c>
      <c r="CX61" s="15">
        <f t="shared" si="29"/>
        <v>14535.596084583334</v>
      </c>
      <c r="CY61" s="15">
        <f t="shared" si="30"/>
        <v>14535.596084583334</v>
      </c>
      <c r="CZ61" s="15">
        <f t="shared" si="31"/>
        <v>14535.596084583334</v>
      </c>
      <c r="DA61" s="15">
        <f t="shared" si="32"/>
        <v>14535.596084583334</v>
      </c>
      <c r="DB61" s="15">
        <f t="shared" si="33"/>
        <v>14535.596084583334</v>
      </c>
      <c r="DC61" s="15">
        <f t="shared" si="34"/>
        <v>14535.596084583334</v>
      </c>
      <c r="DD61" s="15">
        <f t="shared" si="35"/>
        <v>14535.596084583334</v>
      </c>
      <c r="DE61" s="15">
        <f t="shared" si="36"/>
        <v>14535.596084583334</v>
      </c>
      <c r="DF61" s="15">
        <f t="shared" si="37"/>
        <v>0</v>
      </c>
      <c r="DG61" s="15">
        <f t="shared" si="38"/>
        <v>14535.596084583334</v>
      </c>
      <c r="DH61" s="15">
        <f t="shared" si="39"/>
        <v>14535.596084583334</v>
      </c>
      <c r="DI61" s="15">
        <f t="shared" si="40"/>
        <v>14535.596084583334</v>
      </c>
      <c r="DJ61" s="15">
        <f t="shared" si="41"/>
        <v>14535.596084583334</v>
      </c>
      <c r="DK61" s="15">
        <f t="shared" si="42"/>
        <v>14535.596084583334</v>
      </c>
      <c r="DL61" s="15">
        <f t="shared" si="43"/>
        <v>14535.596084583334</v>
      </c>
      <c r="DM61" s="15">
        <f t="shared" si="44"/>
        <v>0</v>
      </c>
      <c r="DN61" s="15">
        <f t="shared" si="45"/>
        <v>0</v>
      </c>
      <c r="DO61" s="15">
        <f t="shared" si="46"/>
        <v>0</v>
      </c>
      <c r="DP61" s="15">
        <f t="shared" si="47"/>
        <v>0</v>
      </c>
      <c r="DQ61" s="15">
        <f t="shared" si="48"/>
        <v>0</v>
      </c>
      <c r="DR61" s="15">
        <f t="shared" si="49"/>
        <v>0</v>
      </c>
      <c r="DT61" s="15">
        <f t="shared" si="50"/>
        <v>0</v>
      </c>
      <c r="DU61" s="15">
        <f t="shared" si="51"/>
        <v>0</v>
      </c>
      <c r="DV61" s="15">
        <f t="shared" si="52"/>
        <v>0</v>
      </c>
      <c r="DW61" s="15">
        <f t="shared" si="53"/>
        <v>0</v>
      </c>
      <c r="DX61" s="15">
        <f t="shared" si="54"/>
        <v>0</v>
      </c>
      <c r="DY61" s="15">
        <f t="shared" si="55"/>
        <v>0</v>
      </c>
      <c r="DZ61" s="15">
        <f t="shared" si="56"/>
        <v>0</v>
      </c>
      <c r="EA61" s="15">
        <f t="shared" si="57"/>
        <v>0</v>
      </c>
      <c r="EB61" s="15">
        <f t="shared" si="58"/>
        <v>0</v>
      </c>
      <c r="EC61" s="15">
        <f t="shared" si="59"/>
        <v>0</v>
      </c>
      <c r="ED61" s="15">
        <f t="shared" si="60"/>
        <v>0</v>
      </c>
      <c r="EE61" s="15">
        <f t="shared" si="61"/>
        <v>518.1004559999983</v>
      </c>
      <c r="EF61" s="15">
        <f t="shared" si="62"/>
        <v>0</v>
      </c>
      <c r="EG61" s="15">
        <f t="shared" si="63"/>
        <v>1036.2009089999992</v>
      </c>
      <c r="EH61" s="15">
        <f t="shared" si="64"/>
        <v>1036.2009089999992</v>
      </c>
      <c r="EI61" s="15">
        <f t="shared" si="65"/>
        <v>1036.2009089999992</v>
      </c>
      <c r="EJ61" s="15">
        <f t="shared" si="66"/>
        <v>1036.2009089999992</v>
      </c>
      <c r="EK61" s="15">
        <f t="shared" si="67"/>
        <v>1036.2009089999992</v>
      </c>
      <c r="EL61" s="15">
        <f t="shared" si="68"/>
        <v>1036.2009089999992</v>
      </c>
      <c r="EM61" s="15">
        <f t="shared" si="69"/>
        <v>1036.2009089999992</v>
      </c>
      <c r="EN61" s="15">
        <f t="shared" si="70"/>
        <v>1036.2009089999992</v>
      </c>
      <c r="EO61" s="15">
        <f t="shared" si="71"/>
        <v>1036.2009089999992</v>
      </c>
      <c r="EP61" s="15">
        <f t="shared" si="72"/>
        <v>1036.2009089999992</v>
      </c>
      <c r="EQ61" s="15">
        <f t="shared" si="73"/>
        <v>1036.2009089999992</v>
      </c>
      <c r="ER61" s="15">
        <f t="shared" si="74"/>
        <v>1036.2009089999992</v>
      </c>
      <c r="ES61" s="15">
        <f t="shared" si="75"/>
        <v>0</v>
      </c>
      <c r="ET61" s="15">
        <f t="shared" si="76"/>
        <v>1036.2009089999992</v>
      </c>
      <c r="EU61" s="15">
        <f t="shared" si="77"/>
        <v>1036.2009089999992</v>
      </c>
      <c r="EV61" s="15">
        <f t="shared" si="78"/>
        <v>1036.2009089999992</v>
      </c>
      <c r="EW61" s="15">
        <f t="shared" si="79"/>
        <v>1036.2009089999992</v>
      </c>
      <c r="EX61" s="15">
        <f t="shared" si="80"/>
        <v>1036.2009089999992</v>
      </c>
      <c r="EY61" s="15">
        <f t="shared" si="81"/>
        <v>1036.2009089999992</v>
      </c>
      <c r="EZ61" s="15">
        <f t="shared" si="82"/>
        <v>0</v>
      </c>
      <c r="FA61" s="15">
        <f t="shared" si="83"/>
        <v>0</v>
      </c>
      <c r="FB61" s="15">
        <f t="shared" si="84"/>
        <v>0</v>
      </c>
      <c r="FC61" s="15">
        <f t="shared" si="85"/>
        <v>0</v>
      </c>
      <c r="FD61" s="15">
        <f t="shared" si="86"/>
        <v>0</v>
      </c>
      <c r="FE61" s="15">
        <f t="shared" si="87"/>
        <v>0</v>
      </c>
    </row>
    <row r="62" spans="1:161" x14ac:dyDescent="0.25">
      <c r="A62" s="3" t="s">
        <v>93</v>
      </c>
      <c r="B62" s="13">
        <v>0</v>
      </c>
      <c r="C62" s="13">
        <v>0</v>
      </c>
      <c r="D62" s="13">
        <v>0</v>
      </c>
      <c r="E62" s="13">
        <v>0</v>
      </c>
      <c r="G62" s="225">
        <v>0</v>
      </c>
      <c r="H62" s="225">
        <v>0</v>
      </c>
      <c r="I62" s="225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T62" s="14">
        <v>0</v>
      </c>
      <c r="U62" s="14">
        <v>0</v>
      </c>
      <c r="V62" s="14">
        <v>0</v>
      </c>
      <c r="W62" s="14">
        <v>0</v>
      </c>
      <c r="X62" s="14">
        <v>0</v>
      </c>
      <c r="Y62" s="14">
        <v>0</v>
      </c>
      <c r="Z62" s="14">
        <v>0</v>
      </c>
      <c r="AA62" s="14">
        <v>0</v>
      </c>
      <c r="AB62" s="14">
        <v>0</v>
      </c>
      <c r="AC62" s="14">
        <v>0</v>
      </c>
      <c r="AD62" s="14">
        <v>0</v>
      </c>
      <c r="AE62" s="14">
        <v>0</v>
      </c>
      <c r="AF62" s="14"/>
      <c r="AG62" s="14">
        <v>0</v>
      </c>
      <c r="AH62" s="14">
        <v>0</v>
      </c>
      <c r="AI62" s="14">
        <v>0</v>
      </c>
      <c r="AJ62" s="14">
        <v>0</v>
      </c>
      <c r="AK62" s="14">
        <v>0</v>
      </c>
      <c r="AL62" s="14">
        <v>0</v>
      </c>
      <c r="AM62" s="14"/>
      <c r="AN62" s="14"/>
      <c r="AO62" s="14"/>
      <c r="AP62" s="14"/>
      <c r="AQ62" s="14"/>
      <c r="AR62" s="14"/>
      <c r="AS62" s="15"/>
      <c r="AT62" s="14">
        <v>0</v>
      </c>
      <c r="AU62" s="14">
        <v>0</v>
      </c>
      <c r="AV62" s="14">
        <v>0</v>
      </c>
      <c r="AW62" s="14">
        <v>0</v>
      </c>
      <c r="AX62" s="14">
        <v>0</v>
      </c>
      <c r="AY62" s="14">
        <v>0</v>
      </c>
      <c r="AZ62" s="14">
        <v>0</v>
      </c>
      <c r="BA62" s="14">
        <v>0</v>
      </c>
      <c r="BB62" s="14">
        <v>0</v>
      </c>
      <c r="BC62" s="14">
        <v>0</v>
      </c>
      <c r="BD62" s="14">
        <v>0</v>
      </c>
      <c r="BE62" s="14">
        <v>0</v>
      </c>
      <c r="BG62" s="15">
        <v>0</v>
      </c>
      <c r="BH62" s="15">
        <v>0</v>
      </c>
      <c r="BI62" s="15">
        <v>0</v>
      </c>
      <c r="BJ62" s="14">
        <v>0</v>
      </c>
      <c r="BK62" s="14">
        <v>0</v>
      </c>
      <c r="BL62" s="14">
        <v>0</v>
      </c>
      <c r="BM62" s="14">
        <v>0</v>
      </c>
      <c r="BN62" s="14">
        <v>0</v>
      </c>
      <c r="BO62" s="14">
        <v>0</v>
      </c>
      <c r="BP62" s="14">
        <v>0</v>
      </c>
      <c r="BQ62" s="14">
        <v>0</v>
      </c>
      <c r="BR62" s="14">
        <v>0</v>
      </c>
      <c r="BS62" s="15"/>
      <c r="BT62" s="15">
        <f t="shared" si="0"/>
        <v>0</v>
      </c>
      <c r="BU62" s="15">
        <f t="shared" si="1"/>
        <v>0</v>
      </c>
      <c r="BV62" s="15">
        <f t="shared" si="2"/>
        <v>0</v>
      </c>
      <c r="BW62" s="15">
        <f t="shared" si="3"/>
        <v>0</v>
      </c>
      <c r="BX62" s="15">
        <f t="shared" si="4"/>
        <v>0</v>
      </c>
      <c r="BY62" s="15">
        <f t="shared" si="5"/>
        <v>0</v>
      </c>
      <c r="BZ62" s="15">
        <f t="shared" si="6"/>
        <v>0</v>
      </c>
      <c r="CA62" s="15">
        <f t="shared" si="7"/>
        <v>0</v>
      </c>
      <c r="CB62" s="15">
        <f t="shared" si="8"/>
        <v>0</v>
      </c>
      <c r="CC62" s="15">
        <f t="shared" si="9"/>
        <v>0</v>
      </c>
      <c r="CD62" s="15">
        <f t="shared" si="10"/>
        <v>0</v>
      </c>
      <c r="CE62" s="15">
        <f t="shared" si="11"/>
        <v>0</v>
      </c>
      <c r="CG62" s="15">
        <f t="shared" si="12"/>
        <v>0</v>
      </c>
      <c r="CH62" s="15">
        <f t="shared" si="13"/>
        <v>0</v>
      </c>
      <c r="CI62" s="15">
        <f t="shared" si="14"/>
        <v>0</v>
      </c>
      <c r="CJ62" s="15">
        <f t="shared" si="15"/>
        <v>0</v>
      </c>
      <c r="CK62" s="15">
        <f t="shared" si="16"/>
        <v>0</v>
      </c>
      <c r="CL62" s="15">
        <f t="shared" si="17"/>
        <v>0</v>
      </c>
      <c r="CM62" s="15">
        <f t="shared" si="18"/>
        <v>0</v>
      </c>
      <c r="CN62" s="15">
        <f t="shared" si="19"/>
        <v>0</v>
      </c>
      <c r="CO62" s="15">
        <f t="shared" si="20"/>
        <v>0</v>
      </c>
      <c r="CP62" s="15">
        <f t="shared" si="21"/>
        <v>0</v>
      </c>
      <c r="CQ62" s="15">
        <f t="shared" si="22"/>
        <v>0</v>
      </c>
      <c r="CR62" s="15">
        <f t="shared" si="23"/>
        <v>0</v>
      </c>
      <c r="CS62" s="15">
        <f t="shared" si="24"/>
        <v>0</v>
      </c>
      <c r="CT62" s="15">
        <f t="shared" si="25"/>
        <v>0</v>
      </c>
      <c r="CU62" s="15">
        <f t="shared" si="26"/>
        <v>0</v>
      </c>
      <c r="CV62" s="15">
        <f t="shared" si="27"/>
        <v>0</v>
      </c>
      <c r="CW62" s="15">
        <f t="shared" si="28"/>
        <v>0</v>
      </c>
      <c r="CX62" s="15">
        <f t="shared" si="29"/>
        <v>0</v>
      </c>
      <c r="CY62" s="15">
        <f t="shared" si="30"/>
        <v>0</v>
      </c>
      <c r="CZ62" s="15">
        <f t="shared" si="31"/>
        <v>0</v>
      </c>
      <c r="DA62" s="15">
        <f t="shared" si="32"/>
        <v>0</v>
      </c>
      <c r="DB62" s="15">
        <f t="shared" si="33"/>
        <v>0</v>
      </c>
      <c r="DC62" s="15">
        <f t="shared" si="34"/>
        <v>0</v>
      </c>
      <c r="DD62" s="15">
        <f t="shared" si="35"/>
        <v>0</v>
      </c>
      <c r="DE62" s="15">
        <f t="shared" si="36"/>
        <v>0</v>
      </c>
      <c r="DF62" s="15">
        <f t="shared" si="37"/>
        <v>0</v>
      </c>
      <c r="DG62" s="15">
        <f t="shared" si="38"/>
        <v>0</v>
      </c>
      <c r="DH62" s="15">
        <f t="shared" si="39"/>
        <v>0</v>
      </c>
      <c r="DI62" s="15">
        <f t="shared" si="40"/>
        <v>0</v>
      </c>
      <c r="DJ62" s="15">
        <f t="shared" si="41"/>
        <v>0</v>
      </c>
      <c r="DK62" s="15">
        <f t="shared" si="42"/>
        <v>0</v>
      </c>
      <c r="DL62" s="15">
        <f t="shared" si="43"/>
        <v>0</v>
      </c>
      <c r="DM62" s="15">
        <f t="shared" si="44"/>
        <v>0</v>
      </c>
      <c r="DN62" s="15">
        <f t="shared" si="45"/>
        <v>0</v>
      </c>
      <c r="DO62" s="15">
        <f t="shared" si="46"/>
        <v>0</v>
      </c>
      <c r="DP62" s="15">
        <f t="shared" si="47"/>
        <v>0</v>
      </c>
      <c r="DQ62" s="15">
        <f t="shared" si="48"/>
        <v>0</v>
      </c>
      <c r="DR62" s="15">
        <f t="shared" si="49"/>
        <v>0</v>
      </c>
      <c r="DT62" s="15">
        <f t="shared" si="50"/>
        <v>0</v>
      </c>
      <c r="DU62" s="15">
        <f t="shared" si="51"/>
        <v>0</v>
      </c>
      <c r="DV62" s="15">
        <f t="shared" si="52"/>
        <v>0</v>
      </c>
      <c r="DW62" s="15">
        <f t="shared" si="53"/>
        <v>0</v>
      </c>
      <c r="DX62" s="15">
        <f t="shared" si="54"/>
        <v>0</v>
      </c>
      <c r="DY62" s="15">
        <f t="shared" si="55"/>
        <v>0</v>
      </c>
      <c r="DZ62" s="15">
        <f t="shared" si="56"/>
        <v>0</v>
      </c>
      <c r="EA62" s="15">
        <f t="shared" si="57"/>
        <v>0</v>
      </c>
      <c r="EB62" s="15">
        <f t="shared" si="58"/>
        <v>0</v>
      </c>
      <c r="EC62" s="15">
        <f t="shared" si="59"/>
        <v>0</v>
      </c>
      <c r="ED62" s="15">
        <f t="shared" si="60"/>
        <v>0</v>
      </c>
      <c r="EE62" s="15">
        <f t="shared" si="61"/>
        <v>0</v>
      </c>
      <c r="EF62" s="15">
        <f t="shared" si="62"/>
        <v>0</v>
      </c>
      <c r="EG62" s="15">
        <f t="shared" si="63"/>
        <v>0</v>
      </c>
      <c r="EH62" s="15">
        <f t="shared" si="64"/>
        <v>0</v>
      </c>
      <c r="EI62" s="15">
        <f t="shared" si="65"/>
        <v>0</v>
      </c>
      <c r="EJ62" s="15">
        <f t="shared" si="66"/>
        <v>0</v>
      </c>
      <c r="EK62" s="15">
        <f t="shared" si="67"/>
        <v>0</v>
      </c>
      <c r="EL62" s="15">
        <f t="shared" si="68"/>
        <v>0</v>
      </c>
      <c r="EM62" s="15">
        <f t="shared" si="69"/>
        <v>0</v>
      </c>
      <c r="EN62" s="15">
        <f t="shared" si="70"/>
        <v>0</v>
      </c>
      <c r="EO62" s="15">
        <f t="shared" si="71"/>
        <v>0</v>
      </c>
      <c r="EP62" s="15">
        <f t="shared" si="72"/>
        <v>0</v>
      </c>
      <c r="EQ62" s="15">
        <f t="shared" si="73"/>
        <v>0</v>
      </c>
      <c r="ER62" s="15">
        <f t="shared" si="74"/>
        <v>0</v>
      </c>
      <c r="ES62" s="15">
        <f t="shared" si="75"/>
        <v>0</v>
      </c>
      <c r="ET62" s="15">
        <f t="shared" si="76"/>
        <v>0</v>
      </c>
      <c r="EU62" s="15">
        <f t="shared" si="77"/>
        <v>0</v>
      </c>
      <c r="EV62" s="15">
        <f t="shared" si="78"/>
        <v>0</v>
      </c>
      <c r="EW62" s="15">
        <f t="shared" si="79"/>
        <v>0</v>
      </c>
      <c r="EX62" s="15">
        <f t="shared" si="80"/>
        <v>0</v>
      </c>
      <c r="EY62" s="15">
        <f t="shared" si="81"/>
        <v>0</v>
      </c>
      <c r="EZ62" s="15">
        <f t="shared" si="82"/>
        <v>0</v>
      </c>
      <c r="FA62" s="15">
        <f t="shared" si="83"/>
        <v>0</v>
      </c>
      <c r="FB62" s="15">
        <f t="shared" si="84"/>
        <v>0</v>
      </c>
      <c r="FC62" s="15">
        <f t="shared" si="85"/>
        <v>0</v>
      </c>
      <c r="FD62" s="15">
        <f t="shared" si="86"/>
        <v>0</v>
      </c>
      <c r="FE62" s="15">
        <f t="shared" si="87"/>
        <v>0</v>
      </c>
    </row>
    <row r="63" spans="1:161" x14ac:dyDescent="0.25">
      <c r="A63" s="3" t="s">
        <v>94</v>
      </c>
      <c r="B63" s="13">
        <v>4.1500000000000002E-2</v>
      </c>
      <c r="C63" s="13">
        <v>4.1500000000000002E-2</v>
      </c>
      <c r="D63" s="13">
        <v>4.1500000000000002E-2</v>
      </c>
      <c r="E63" s="13">
        <v>3.78E-2</v>
      </c>
      <c r="G63" s="225">
        <v>141127903.05000001</v>
      </c>
      <c r="H63" s="225">
        <v>141127903.05000001</v>
      </c>
      <c r="I63" s="225">
        <v>141127903.05000001</v>
      </c>
      <c r="J63" s="14">
        <v>141127903.05000001</v>
      </c>
      <c r="K63" s="14">
        <v>141127903.05000001</v>
      </c>
      <c r="L63" s="14">
        <v>141127903.05000001</v>
      </c>
      <c r="M63" s="14">
        <v>141172063.78999999</v>
      </c>
      <c r="N63" s="14">
        <v>141216224.53</v>
      </c>
      <c r="O63" s="14">
        <v>141207028.97999999</v>
      </c>
      <c r="P63" s="14">
        <v>141197833.41999999</v>
      </c>
      <c r="Q63" s="14">
        <v>141209144.58000001</v>
      </c>
      <c r="R63" s="14">
        <v>141220455.72999999</v>
      </c>
      <c r="T63" s="14">
        <v>141220455.72999999</v>
      </c>
      <c r="U63" s="14">
        <v>141220455.72999999</v>
      </c>
      <c r="V63" s="14">
        <v>141220455.72999999</v>
      </c>
      <c r="W63" s="14">
        <v>141220455.72999999</v>
      </c>
      <c r="X63" s="14">
        <v>141220455.72999999</v>
      </c>
      <c r="Y63" s="14">
        <v>141543593.74000001</v>
      </c>
      <c r="Z63" s="14">
        <v>141640523.22999999</v>
      </c>
      <c r="AA63" s="14">
        <v>141387528.30000001</v>
      </c>
      <c r="AB63" s="14">
        <v>141360741.88999999</v>
      </c>
      <c r="AC63" s="14">
        <v>141360741.88999999</v>
      </c>
      <c r="AD63" s="14">
        <v>141364390.80000001</v>
      </c>
      <c r="AE63" s="14">
        <v>141368039.69999999</v>
      </c>
      <c r="AF63" s="14"/>
      <c r="AG63" s="14">
        <v>141368039.69999999</v>
      </c>
      <c r="AH63" s="14">
        <v>141368039.69999999</v>
      </c>
      <c r="AI63" s="14">
        <v>141368039.69999999</v>
      </c>
      <c r="AJ63" s="14">
        <v>141368039.69999999</v>
      </c>
      <c r="AK63" s="14">
        <v>141368039.69999999</v>
      </c>
      <c r="AL63" s="14">
        <v>141368039.69999999</v>
      </c>
      <c r="AM63" s="14"/>
      <c r="AN63" s="14"/>
      <c r="AO63" s="14"/>
      <c r="AP63" s="14"/>
      <c r="AQ63" s="14"/>
      <c r="AR63" s="14"/>
      <c r="AS63" s="15"/>
      <c r="AT63" s="14">
        <v>488067.33138125011</v>
      </c>
      <c r="AU63" s="14">
        <v>488067.33138125011</v>
      </c>
      <c r="AV63" s="14">
        <v>488067.33138125011</v>
      </c>
      <c r="AW63" s="14">
        <v>488067.33138125011</v>
      </c>
      <c r="AX63" s="14">
        <v>488067.33138125011</v>
      </c>
      <c r="AY63" s="14">
        <v>488067.33138125011</v>
      </c>
      <c r="AZ63" s="14">
        <v>488220.05394041672</v>
      </c>
      <c r="BA63" s="14">
        <v>488372.77649958339</v>
      </c>
      <c r="BB63" s="14">
        <v>488340.97522249998</v>
      </c>
      <c r="BC63" s="14">
        <v>488309.17391083337</v>
      </c>
      <c r="BD63" s="14">
        <v>488348.29167250008</v>
      </c>
      <c r="BE63" s="14">
        <v>488387.4093995833</v>
      </c>
      <c r="BG63" s="15">
        <v>488387.4093995833</v>
      </c>
      <c r="BH63" s="15">
        <v>488387.4093995833</v>
      </c>
      <c r="BI63" s="15">
        <v>488387.4093995833</v>
      </c>
      <c r="BJ63" s="14">
        <v>488387.4093995833</v>
      </c>
      <c r="BK63" s="14">
        <v>488387.4093995833</v>
      </c>
      <c r="BL63" s="14">
        <v>489504.92835083342</v>
      </c>
      <c r="BM63" s="14">
        <v>489840.14283708337</v>
      </c>
      <c r="BN63" s="14">
        <v>488965.20203750004</v>
      </c>
      <c r="BO63" s="14">
        <v>488872.56570291665</v>
      </c>
      <c r="BP63" s="14">
        <v>488872.56570291665</v>
      </c>
      <c r="BQ63" s="14">
        <v>488885.18485000008</v>
      </c>
      <c r="BR63" s="14">
        <v>488897.80396250001</v>
      </c>
      <c r="BS63" s="15"/>
      <c r="BT63" s="15">
        <f t="shared" si="0"/>
        <v>488897.80396250001</v>
      </c>
      <c r="BU63" s="15">
        <f t="shared" si="1"/>
        <v>488897.80396250001</v>
      </c>
      <c r="BV63" s="15">
        <f t="shared" si="2"/>
        <v>488897.80396250001</v>
      </c>
      <c r="BW63" s="15">
        <f t="shared" si="3"/>
        <v>488897.80396250001</v>
      </c>
      <c r="BX63" s="15">
        <f t="shared" si="4"/>
        <v>488897.80396250001</v>
      </c>
      <c r="BY63" s="15">
        <f t="shared" si="5"/>
        <v>488897.80396250001</v>
      </c>
      <c r="BZ63" s="15">
        <f t="shared" si="6"/>
        <v>0</v>
      </c>
      <c r="CA63" s="15">
        <f t="shared" si="7"/>
        <v>0</v>
      </c>
      <c r="CB63" s="15">
        <f t="shared" si="8"/>
        <v>0</v>
      </c>
      <c r="CC63" s="15">
        <f t="shared" si="9"/>
        <v>0</v>
      </c>
      <c r="CD63" s="15">
        <f t="shared" si="10"/>
        <v>0</v>
      </c>
      <c r="CE63" s="15">
        <f t="shared" si="11"/>
        <v>0</v>
      </c>
      <c r="CG63" s="15">
        <f t="shared" si="12"/>
        <v>444552.8946075</v>
      </c>
      <c r="CH63" s="15">
        <f t="shared" si="13"/>
        <v>444552.8946075</v>
      </c>
      <c r="CI63" s="15">
        <f t="shared" si="14"/>
        <v>444552.8946075</v>
      </c>
      <c r="CJ63" s="15">
        <f t="shared" si="15"/>
        <v>444552.8946075</v>
      </c>
      <c r="CK63" s="15">
        <f t="shared" si="16"/>
        <v>444552.8946075</v>
      </c>
      <c r="CL63" s="15">
        <f t="shared" si="17"/>
        <v>444552.8946075</v>
      </c>
      <c r="CM63" s="15">
        <f t="shared" si="18"/>
        <v>444692.00093849999</v>
      </c>
      <c r="CN63" s="15">
        <f t="shared" si="19"/>
        <v>444831.10726949997</v>
      </c>
      <c r="CO63" s="15">
        <f t="shared" si="20"/>
        <v>444802.14128699998</v>
      </c>
      <c r="CP63" s="15">
        <f t="shared" si="21"/>
        <v>444773.17527299997</v>
      </c>
      <c r="CQ63" s="15">
        <f t="shared" si="22"/>
        <v>444808.8054270001</v>
      </c>
      <c r="CR63" s="15">
        <f t="shared" si="23"/>
        <v>444844.43554949993</v>
      </c>
      <c r="CS63" s="15">
        <f t="shared" si="24"/>
        <v>0</v>
      </c>
      <c r="CT63" s="15">
        <f t="shared" si="25"/>
        <v>444844.43554949993</v>
      </c>
      <c r="CU63" s="15">
        <f t="shared" si="26"/>
        <v>444844.43554949993</v>
      </c>
      <c r="CV63" s="15">
        <f t="shared" si="27"/>
        <v>444844.43554949993</v>
      </c>
      <c r="CW63" s="15">
        <f t="shared" si="28"/>
        <v>444844.43554949993</v>
      </c>
      <c r="CX63" s="15">
        <f t="shared" si="29"/>
        <v>444844.43554949993</v>
      </c>
      <c r="CY63" s="15">
        <f t="shared" si="30"/>
        <v>445862.32028100005</v>
      </c>
      <c r="CZ63" s="15">
        <f t="shared" si="31"/>
        <v>446167.64817449992</v>
      </c>
      <c r="DA63" s="15">
        <f t="shared" si="32"/>
        <v>445370.71414500003</v>
      </c>
      <c r="DB63" s="15">
        <f t="shared" si="33"/>
        <v>445286.33695349999</v>
      </c>
      <c r="DC63" s="15">
        <f t="shared" si="34"/>
        <v>445286.33695349999</v>
      </c>
      <c r="DD63" s="15">
        <f t="shared" si="35"/>
        <v>445297.83101999998</v>
      </c>
      <c r="DE63" s="15">
        <f t="shared" si="36"/>
        <v>445309.32505499996</v>
      </c>
      <c r="DF63" s="15">
        <f t="shared" si="37"/>
        <v>0</v>
      </c>
      <c r="DG63" s="15">
        <f t="shared" si="38"/>
        <v>445309.32505499996</v>
      </c>
      <c r="DH63" s="15">
        <f t="shared" si="39"/>
        <v>445309.32505499996</v>
      </c>
      <c r="DI63" s="15">
        <f t="shared" si="40"/>
        <v>445309.32505499996</v>
      </c>
      <c r="DJ63" s="15">
        <f t="shared" si="41"/>
        <v>445309.32505499996</v>
      </c>
      <c r="DK63" s="15">
        <f t="shared" si="42"/>
        <v>445309.32505499996</v>
      </c>
      <c r="DL63" s="15">
        <f t="shared" si="43"/>
        <v>445309.32505499996</v>
      </c>
      <c r="DM63" s="15">
        <f t="shared" si="44"/>
        <v>0</v>
      </c>
      <c r="DN63" s="15">
        <f t="shared" si="45"/>
        <v>0</v>
      </c>
      <c r="DO63" s="15">
        <f t="shared" si="46"/>
        <v>0</v>
      </c>
      <c r="DP63" s="15">
        <f t="shared" si="47"/>
        <v>0</v>
      </c>
      <c r="DQ63" s="15">
        <f t="shared" si="48"/>
        <v>0</v>
      </c>
      <c r="DR63" s="15">
        <f t="shared" si="49"/>
        <v>0</v>
      </c>
      <c r="DT63" s="15">
        <f t="shared" si="50"/>
        <v>43514.436773750116</v>
      </c>
      <c r="DU63" s="15">
        <f t="shared" si="51"/>
        <v>43514.436773750116</v>
      </c>
      <c r="DV63" s="15">
        <f t="shared" si="52"/>
        <v>43514.436773750116</v>
      </c>
      <c r="DW63" s="15">
        <f t="shared" si="53"/>
        <v>43514.436773750116</v>
      </c>
      <c r="DX63" s="15">
        <f t="shared" si="54"/>
        <v>43514.436773750116</v>
      </c>
      <c r="DY63" s="15">
        <f t="shared" si="55"/>
        <v>43514.436773750116</v>
      </c>
      <c r="DZ63" s="15">
        <f t="shared" si="56"/>
        <v>43528.053001916735</v>
      </c>
      <c r="EA63" s="15">
        <f t="shared" si="57"/>
        <v>43541.669230083411</v>
      </c>
      <c r="EB63" s="15">
        <f t="shared" si="58"/>
        <v>43538.833935500006</v>
      </c>
      <c r="EC63" s="15">
        <f t="shared" si="59"/>
        <v>43535.9986378334</v>
      </c>
      <c r="ED63" s="15">
        <f t="shared" si="60"/>
        <v>43539.486245499982</v>
      </c>
      <c r="EE63" s="15">
        <f t="shared" si="61"/>
        <v>43542.973850083363</v>
      </c>
      <c r="EF63" s="15">
        <f t="shared" si="62"/>
        <v>0</v>
      </c>
      <c r="EG63" s="15">
        <f t="shared" si="63"/>
        <v>43542.973850083363</v>
      </c>
      <c r="EH63" s="15">
        <f t="shared" si="64"/>
        <v>43542.973850083363</v>
      </c>
      <c r="EI63" s="15">
        <f t="shared" si="65"/>
        <v>43542.973850083363</v>
      </c>
      <c r="EJ63" s="15">
        <f t="shared" si="66"/>
        <v>43542.973850083363</v>
      </c>
      <c r="EK63" s="15">
        <f t="shared" si="67"/>
        <v>43542.973850083363</v>
      </c>
      <c r="EL63" s="15">
        <f t="shared" si="68"/>
        <v>43642.608069833368</v>
      </c>
      <c r="EM63" s="15">
        <f t="shared" si="69"/>
        <v>43672.494662583456</v>
      </c>
      <c r="EN63" s="15">
        <f t="shared" si="70"/>
        <v>43594.487892500008</v>
      </c>
      <c r="EO63" s="15">
        <f t="shared" si="71"/>
        <v>43586.228749416652</v>
      </c>
      <c r="EP63" s="15">
        <f t="shared" si="72"/>
        <v>43586.228749416652</v>
      </c>
      <c r="EQ63" s="15">
        <f t="shared" si="73"/>
        <v>43587.353830000095</v>
      </c>
      <c r="ER63" s="15">
        <f t="shared" si="74"/>
        <v>43588.478907500044</v>
      </c>
      <c r="ES63" s="15">
        <f t="shared" si="75"/>
        <v>0</v>
      </c>
      <c r="ET63" s="15">
        <f t="shared" si="76"/>
        <v>43588.478907500044</v>
      </c>
      <c r="EU63" s="15">
        <f t="shared" si="77"/>
        <v>43588.478907500044</v>
      </c>
      <c r="EV63" s="15">
        <f t="shared" si="78"/>
        <v>43588.478907500044</v>
      </c>
      <c r="EW63" s="15">
        <f t="shared" si="79"/>
        <v>43588.478907500044</v>
      </c>
      <c r="EX63" s="15">
        <f t="shared" si="80"/>
        <v>43588.478907500044</v>
      </c>
      <c r="EY63" s="15">
        <f t="shared" si="81"/>
        <v>43588.478907500044</v>
      </c>
      <c r="EZ63" s="15">
        <f t="shared" si="82"/>
        <v>0</v>
      </c>
      <c r="FA63" s="15">
        <f t="shared" si="83"/>
        <v>0</v>
      </c>
      <c r="FB63" s="15">
        <f t="shared" si="84"/>
        <v>0</v>
      </c>
      <c r="FC63" s="15">
        <f t="shared" si="85"/>
        <v>0</v>
      </c>
      <c r="FD63" s="15">
        <f t="shared" si="86"/>
        <v>0</v>
      </c>
      <c r="FE63" s="15">
        <f t="shared" si="87"/>
        <v>0</v>
      </c>
    </row>
    <row r="64" spans="1:161" x14ac:dyDescent="0.25">
      <c r="A64" s="3" t="s">
        <v>95</v>
      </c>
      <c r="B64" s="13">
        <v>4.1500000000000002E-2</v>
      </c>
      <c r="C64" s="13">
        <v>4.1500000000000002E-2</v>
      </c>
      <c r="D64" s="13">
        <v>4.1500000000000002E-2</v>
      </c>
      <c r="E64" s="13">
        <v>3.78E-2</v>
      </c>
      <c r="G64" s="225">
        <v>0</v>
      </c>
      <c r="H64" s="225">
        <v>0</v>
      </c>
      <c r="I64" s="225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T64" s="14">
        <v>0</v>
      </c>
      <c r="U64" s="14">
        <v>0</v>
      </c>
      <c r="V64" s="14">
        <v>0</v>
      </c>
      <c r="W64" s="14">
        <v>0</v>
      </c>
      <c r="X64" s="14">
        <v>0</v>
      </c>
      <c r="Y64" s="14">
        <v>0</v>
      </c>
      <c r="Z64" s="14">
        <v>0</v>
      </c>
      <c r="AA64" s="14">
        <v>0</v>
      </c>
      <c r="AB64" s="14">
        <v>0</v>
      </c>
      <c r="AC64" s="14">
        <v>0</v>
      </c>
      <c r="AD64" s="14">
        <v>0</v>
      </c>
      <c r="AE64" s="14">
        <v>0</v>
      </c>
      <c r="AF64" s="14"/>
      <c r="AG64" s="14">
        <v>0</v>
      </c>
      <c r="AH64" s="14">
        <v>0</v>
      </c>
      <c r="AI64" s="14">
        <v>0</v>
      </c>
      <c r="AJ64" s="14">
        <v>0</v>
      </c>
      <c r="AK64" s="14">
        <v>0</v>
      </c>
      <c r="AL64" s="14">
        <v>0</v>
      </c>
      <c r="AM64" s="14"/>
      <c r="AN64" s="14"/>
      <c r="AO64" s="14"/>
      <c r="AP64" s="14"/>
      <c r="AQ64" s="14"/>
      <c r="AR64" s="14"/>
      <c r="AS64" s="15"/>
      <c r="AT64" s="14">
        <v>0</v>
      </c>
      <c r="AU64" s="14">
        <v>0</v>
      </c>
      <c r="AV64" s="14">
        <v>0</v>
      </c>
      <c r="AW64" s="14">
        <v>0</v>
      </c>
      <c r="AX64" s="14">
        <v>0</v>
      </c>
      <c r="AY64" s="14">
        <v>0</v>
      </c>
      <c r="AZ64" s="14">
        <v>0</v>
      </c>
      <c r="BA64" s="14">
        <v>0</v>
      </c>
      <c r="BB64" s="14">
        <v>0</v>
      </c>
      <c r="BC64" s="14">
        <v>0</v>
      </c>
      <c r="BD64" s="14">
        <v>0</v>
      </c>
      <c r="BE64" s="14">
        <v>0</v>
      </c>
      <c r="BG64" s="15">
        <v>0</v>
      </c>
      <c r="BH64" s="15">
        <v>0</v>
      </c>
      <c r="BI64" s="15">
        <v>0</v>
      </c>
      <c r="BJ64" s="14">
        <v>0</v>
      </c>
      <c r="BK64" s="14">
        <v>0</v>
      </c>
      <c r="BL64" s="14">
        <v>0</v>
      </c>
      <c r="BM64" s="14">
        <v>0</v>
      </c>
      <c r="BN64" s="14">
        <v>0</v>
      </c>
      <c r="BO64" s="14">
        <v>0</v>
      </c>
      <c r="BP64" s="14">
        <v>0</v>
      </c>
      <c r="BQ64" s="14">
        <v>0</v>
      </c>
      <c r="BR64" s="14">
        <v>0</v>
      </c>
      <c r="BS64" s="15"/>
      <c r="BT64" s="15">
        <f t="shared" si="0"/>
        <v>0</v>
      </c>
      <c r="BU64" s="15">
        <f t="shared" si="1"/>
        <v>0</v>
      </c>
      <c r="BV64" s="15">
        <f t="shared" si="2"/>
        <v>0</v>
      </c>
      <c r="BW64" s="15">
        <f t="shared" si="3"/>
        <v>0</v>
      </c>
      <c r="BX64" s="15">
        <f t="shared" si="4"/>
        <v>0</v>
      </c>
      <c r="BY64" s="15">
        <f t="shared" si="5"/>
        <v>0</v>
      </c>
      <c r="BZ64" s="15">
        <f t="shared" si="6"/>
        <v>0</v>
      </c>
      <c r="CA64" s="15">
        <f t="shared" si="7"/>
        <v>0</v>
      </c>
      <c r="CB64" s="15">
        <f t="shared" si="8"/>
        <v>0</v>
      </c>
      <c r="CC64" s="15">
        <f t="shared" si="9"/>
        <v>0</v>
      </c>
      <c r="CD64" s="15">
        <f t="shared" si="10"/>
        <v>0</v>
      </c>
      <c r="CE64" s="15">
        <f t="shared" si="11"/>
        <v>0</v>
      </c>
      <c r="CG64" s="15">
        <f t="shared" si="12"/>
        <v>0</v>
      </c>
      <c r="CH64" s="15">
        <f t="shared" si="13"/>
        <v>0</v>
      </c>
      <c r="CI64" s="15">
        <f t="shared" si="14"/>
        <v>0</v>
      </c>
      <c r="CJ64" s="15">
        <f t="shared" si="15"/>
        <v>0</v>
      </c>
      <c r="CK64" s="15">
        <f t="shared" si="16"/>
        <v>0</v>
      </c>
      <c r="CL64" s="15">
        <f t="shared" si="17"/>
        <v>0</v>
      </c>
      <c r="CM64" s="15">
        <f t="shared" si="18"/>
        <v>0</v>
      </c>
      <c r="CN64" s="15">
        <f t="shared" si="19"/>
        <v>0</v>
      </c>
      <c r="CO64" s="15">
        <f t="shared" si="20"/>
        <v>0</v>
      </c>
      <c r="CP64" s="15">
        <f t="shared" si="21"/>
        <v>0</v>
      </c>
      <c r="CQ64" s="15">
        <f t="shared" si="22"/>
        <v>0</v>
      </c>
      <c r="CR64" s="15">
        <f t="shared" si="23"/>
        <v>0</v>
      </c>
      <c r="CS64" s="15">
        <f t="shared" si="24"/>
        <v>0</v>
      </c>
      <c r="CT64" s="15">
        <f t="shared" si="25"/>
        <v>0</v>
      </c>
      <c r="CU64" s="15">
        <f t="shared" si="26"/>
        <v>0</v>
      </c>
      <c r="CV64" s="15">
        <f t="shared" si="27"/>
        <v>0</v>
      </c>
      <c r="CW64" s="15">
        <f t="shared" si="28"/>
        <v>0</v>
      </c>
      <c r="CX64" s="15">
        <f t="shared" si="29"/>
        <v>0</v>
      </c>
      <c r="CY64" s="15">
        <f t="shared" si="30"/>
        <v>0</v>
      </c>
      <c r="CZ64" s="15">
        <f t="shared" si="31"/>
        <v>0</v>
      </c>
      <c r="DA64" s="15">
        <f t="shared" si="32"/>
        <v>0</v>
      </c>
      <c r="DB64" s="15">
        <f t="shared" si="33"/>
        <v>0</v>
      </c>
      <c r="DC64" s="15">
        <f t="shared" si="34"/>
        <v>0</v>
      </c>
      <c r="DD64" s="15">
        <f t="shared" si="35"/>
        <v>0</v>
      </c>
      <c r="DE64" s="15">
        <f t="shared" si="36"/>
        <v>0</v>
      </c>
      <c r="DF64" s="15">
        <f t="shared" si="37"/>
        <v>0</v>
      </c>
      <c r="DG64" s="15">
        <f t="shared" si="38"/>
        <v>0</v>
      </c>
      <c r="DH64" s="15">
        <f t="shared" si="39"/>
        <v>0</v>
      </c>
      <c r="DI64" s="15">
        <f t="shared" si="40"/>
        <v>0</v>
      </c>
      <c r="DJ64" s="15">
        <f t="shared" si="41"/>
        <v>0</v>
      </c>
      <c r="DK64" s="15">
        <f t="shared" si="42"/>
        <v>0</v>
      </c>
      <c r="DL64" s="15">
        <f t="shared" si="43"/>
        <v>0</v>
      </c>
      <c r="DM64" s="15">
        <f t="shared" si="44"/>
        <v>0</v>
      </c>
      <c r="DN64" s="15">
        <f t="shared" si="45"/>
        <v>0</v>
      </c>
      <c r="DO64" s="15">
        <f t="shared" si="46"/>
        <v>0</v>
      </c>
      <c r="DP64" s="15">
        <f t="shared" si="47"/>
        <v>0</v>
      </c>
      <c r="DQ64" s="15">
        <f t="shared" si="48"/>
        <v>0</v>
      </c>
      <c r="DR64" s="15">
        <f t="shared" si="49"/>
        <v>0</v>
      </c>
      <c r="DT64" s="15">
        <f t="shared" si="50"/>
        <v>0</v>
      </c>
      <c r="DU64" s="15">
        <f t="shared" si="51"/>
        <v>0</v>
      </c>
      <c r="DV64" s="15">
        <f t="shared" si="52"/>
        <v>0</v>
      </c>
      <c r="DW64" s="15">
        <f t="shared" si="53"/>
        <v>0</v>
      </c>
      <c r="DX64" s="15">
        <f t="shared" si="54"/>
        <v>0</v>
      </c>
      <c r="DY64" s="15">
        <f t="shared" si="55"/>
        <v>0</v>
      </c>
      <c r="DZ64" s="15">
        <f t="shared" si="56"/>
        <v>0</v>
      </c>
      <c r="EA64" s="15">
        <f t="shared" si="57"/>
        <v>0</v>
      </c>
      <c r="EB64" s="15">
        <f t="shared" si="58"/>
        <v>0</v>
      </c>
      <c r="EC64" s="15">
        <f t="shared" si="59"/>
        <v>0</v>
      </c>
      <c r="ED64" s="15">
        <f t="shared" si="60"/>
        <v>0</v>
      </c>
      <c r="EE64" s="15">
        <f t="shared" si="61"/>
        <v>0</v>
      </c>
      <c r="EF64" s="15">
        <f t="shared" si="62"/>
        <v>0</v>
      </c>
      <c r="EG64" s="15">
        <f t="shared" si="63"/>
        <v>0</v>
      </c>
      <c r="EH64" s="15">
        <f t="shared" si="64"/>
        <v>0</v>
      </c>
      <c r="EI64" s="15">
        <f t="shared" si="65"/>
        <v>0</v>
      </c>
      <c r="EJ64" s="15">
        <f t="shared" si="66"/>
        <v>0</v>
      </c>
      <c r="EK64" s="15">
        <f t="shared" si="67"/>
        <v>0</v>
      </c>
      <c r="EL64" s="15">
        <f t="shared" si="68"/>
        <v>0</v>
      </c>
      <c r="EM64" s="15">
        <f t="shared" si="69"/>
        <v>0</v>
      </c>
      <c r="EN64" s="15">
        <f t="shared" si="70"/>
        <v>0</v>
      </c>
      <c r="EO64" s="15">
        <f t="shared" si="71"/>
        <v>0</v>
      </c>
      <c r="EP64" s="15">
        <f t="shared" si="72"/>
        <v>0</v>
      </c>
      <c r="EQ64" s="15">
        <f t="shared" si="73"/>
        <v>0</v>
      </c>
      <c r="ER64" s="15">
        <f t="shared" si="74"/>
        <v>0</v>
      </c>
      <c r="ES64" s="15">
        <f t="shared" si="75"/>
        <v>0</v>
      </c>
      <c r="ET64" s="15">
        <f t="shared" si="76"/>
        <v>0</v>
      </c>
      <c r="EU64" s="15">
        <f t="shared" si="77"/>
        <v>0</v>
      </c>
      <c r="EV64" s="15">
        <f t="shared" si="78"/>
        <v>0</v>
      </c>
      <c r="EW64" s="15">
        <f t="shared" si="79"/>
        <v>0</v>
      </c>
      <c r="EX64" s="15">
        <f t="shared" si="80"/>
        <v>0</v>
      </c>
      <c r="EY64" s="15">
        <f t="shared" si="81"/>
        <v>0</v>
      </c>
      <c r="EZ64" s="15">
        <f t="shared" si="82"/>
        <v>0</v>
      </c>
      <c r="FA64" s="15">
        <f t="shared" si="83"/>
        <v>0</v>
      </c>
      <c r="FB64" s="15">
        <f t="shared" si="84"/>
        <v>0</v>
      </c>
      <c r="FC64" s="15">
        <f t="shared" si="85"/>
        <v>0</v>
      </c>
      <c r="FD64" s="15">
        <f t="shared" si="86"/>
        <v>0</v>
      </c>
      <c r="FE64" s="15">
        <f t="shared" si="87"/>
        <v>0</v>
      </c>
    </row>
    <row r="65" spans="1:161" x14ac:dyDescent="0.25">
      <c r="A65" s="3" t="s">
        <v>96</v>
      </c>
      <c r="B65" s="13">
        <v>5.62E-2</v>
      </c>
      <c r="C65" s="13">
        <v>5.62E-2</v>
      </c>
      <c r="D65" s="13">
        <v>5.62E-2</v>
      </c>
      <c r="E65" s="13">
        <v>5.2499999999999998E-2</v>
      </c>
      <c r="G65" s="225">
        <v>282729334.37</v>
      </c>
      <c r="H65" s="225">
        <v>282867411.39999998</v>
      </c>
      <c r="I65" s="225">
        <v>283050136.56</v>
      </c>
      <c r="J65" s="14">
        <v>283220956.48000002</v>
      </c>
      <c r="K65" s="14">
        <v>283156964.94</v>
      </c>
      <c r="L65" s="14">
        <v>283136511.94999999</v>
      </c>
      <c r="M65" s="14">
        <v>283180050.5</v>
      </c>
      <c r="N65" s="14">
        <v>283239577.79000002</v>
      </c>
      <c r="O65" s="14">
        <v>283210135.62</v>
      </c>
      <c r="P65" s="14">
        <v>283102204.24000001</v>
      </c>
      <c r="Q65" s="14">
        <v>283153191.5</v>
      </c>
      <c r="R65" s="14">
        <v>283223140.69</v>
      </c>
      <c r="T65" s="14">
        <v>283223140.69</v>
      </c>
      <c r="U65" s="14">
        <v>283223140.69</v>
      </c>
      <c r="V65" s="14">
        <v>283203381.88999999</v>
      </c>
      <c r="W65" s="14">
        <v>283465310.06999999</v>
      </c>
      <c r="X65" s="14">
        <v>283744902.32999998</v>
      </c>
      <c r="Y65" s="14">
        <v>283742807.61000001</v>
      </c>
      <c r="Z65" s="14">
        <v>283905604.08999997</v>
      </c>
      <c r="AA65" s="14">
        <v>284430243.75999999</v>
      </c>
      <c r="AB65" s="14">
        <v>284533229.79000002</v>
      </c>
      <c r="AC65" s="14">
        <v>284273810.85000002</v>
      </c>
      <c r="AD65" s="14">
        <v>284539787.55000001</v>
      </c>
      <c r="AE65" s="14">
        <v>285798501.56</v>
      </c>
      <c r="AF65" s="14"/>
      <c r="AG65" s="14">
        <v>286790677.08999997</v>
      </c>
      <c r="AH65" s="14">
        <v>287674239.99000001</v>
      </c>
      <c r="AI65" s="14">
        <v>288684573.19999999</v>
      </c>
      <c r="AJ65" s="14">
        <v>288961470.79000002</v>
      </c>
      <c r="AK65" s="14">
        <v>288919915.57999998</v>
      </c>
      <c r="AL65" s="14">
        <v>288755248.13999999</v>
      </c>
      <c r="AM65" s="14"/>
      <c r="AN65" s="14"/>
      <c r="AO65" s="14"/>
      <c r="AP65" s="14"/>
      <c r="AQ65" s="14"/>
      <c r="AR65" s="14"/>
      <c r="AS65" s="15"/>
      <c r="AT65" s="14">
        <v>1324115.7159661667</v>
      </c>
      <c r="AU65" s="14">
        <v>1324762.3767233333</v>
      </c>
      <c r="AV65" s="14">
        <v>1325618.139556</v>
      </c>
      <c r="AW65" s="14">
        <v>1326418.1461813333</v>
      </c>
      <c r="AX65" s="14">
        <v>1326118.4524689999</v>
      </c>
      <c r="AY65" s="14">
        <v>1326022.6642991665</v>
      </c>
      <c r="AZ65" s="14">
        <v>1326226.5698416666</v>
      </c>
      <c r="BA65" s="14">
        <v>1326505.3559831667</v>
      </c>
      <c r="BB65" s="14">
        <v>1326367.4684870001</v>
      </c>
      <c r="BC65" s="14">
        <v>1325861.9898573335</v>
      </c>
      <c r="BD65" s="14">
        <v>1326100.7801916667</v>
      </c>
      <c r="BE65" s="14">
        <v>1326428.3755648334</v>
      </c>
      <c r="BG65" s="15">
        <v>1326428.3755648334</v>
      </c>
      <c r="BH65" s="15">
        <v>1326428.3755648334</v>
      </c>
      <c r="BI65" s="15">
        <v>1326335.8385181667</v>
      </c>
      <c r="BJ65" s="14">
        <v>1327562.5354945001</v>
      </c>
      <c r="BK65" s="14">
        <v>1328871.9592454999</v>
      </c>
      <c r="BL65" s="14">
        <v>1328862.1489735001</v>
      </c>
      <c r="BM65" s="14">
        <v>1329624.5791548332</v>
      </c>
      <c r="BN65" s="14">
        <v>1332081.6416093332</v>
      </c>
      <c r="BO65" s="14">
        <v>1332563.9595165001</v>
      </c>
      <c r="BP65" s="14">
        <v>1331349.0141475</v>
      </c>
      <c r="BQ65" s="14">
        <v>1332594.6716925001</v>
      </c>
      <c r="BR65" s="14">
        <v>1338489.6489726666</v>
      </c>
      <c r="BS65" s="15"/>
      <c r="BT65" s="15">
        <f t="shared" si="0"/>
        <v>1343136.3377048334</v>
      </c>
      <c r="BU65" s="15">
        <f t="shared" si="1"/>
        <v>1347274.3572865</v>
      </c>
      <c r="BV65" s="15">
        <f t="shared" si="2"/>
        <v>1352006.0844866666</v>
      </c>
      <c r="BW65" s="15">
        <f t="shared" si="3"/>
        <v>1353302.8881998335</v>
      </c>
      <c r="BX65" s="15">
        <f t="shared" si="4"/>
        <v>1353108.2712996665</v>
      </c>
      <c r="BY65" s="15">
        <f t="shared" si="5"/>
        <v>1352337.0787889999</v>
      </c>
      <c r="BZ65" s="15">
        <f t="shared" si="6"/>
        <v>0</v>
      </c>
      <c r="CA65" s="15">
        <f t="shared" si="7"/>
        <v>0</v>
      </c>
      <c r="CB65" s="15">
        <f t="shared" si="8"/>
        <v>0</v>
      </c>
      <c r="CC65" s="15">
        <f t="shared" si="9"/>
        <v>0</v>
      </c>
      <c r="CD65" s="15">
        <f t="shared" si="10"/>
        <v>0</v>
      </c>
      <c r="CE65" s="15">
        <f t="shared" si="11"/>
        <v>0</v>
      </c>
      <c r="CG65" s="15">
        <f t="shared" si="12"/>
        <v>1236940.8378687499</v>
      </c>
      <c r="CH65" s="15">
        <f t="shared" si="13"/>
        <v>1237544.9248749998</v>
      </c>
      <c r="CI65" s="15">
        <f t="shared" si="14"/>
        <v>1238344.34745</v>
      </c>
      <c r="CJ65" s="15">
        <f t="shared" si="15"/>
        <v>1239091.6846</v>
      </c>
      <c r="CK65" s="15">
        <f t="shared" si="16"/>
        <v>1238811.7216124998</v>
      </c>
      <c r="CL65" s="15">
        <f t="shared" si="17"/>
        <v>1238722.23978125</v>
      </c>
      <c r="CM65" s="15">
        <f t="shared" si="18"/>
        <v>1238912.7209375</v>
      </c>
      <c r="CN65" s="15">
        <f t="shared" si="19"/>
        <v>1239173.1528312501</v>
      </c>
      <c r="CO65" s="15">
        <f t="shared" si="20"/>
        <v>1239044.3433375</v>
      </c>
      <c r="CP65" s="15">
        <f t="shared" si="21"/>
        <v>1238572.1435499999</v>
      </c>
      <c r="CQ65" s="15">
        <f t="shared" si="22"/>
        <v>1238795.2128124998</v>
      </c>
      <c r="CR65" s="15">
        <f t="shared" si="23"/>
        <v>1239101.2405187499</v>
      </c>
      <c r="CS65" s="15">
        <f t="shared" si="24"/>
        <v>0</v>
      </c>
      <c r="CT65" s="15">
        <f t="shared" si="25"/>
        <v>1239101.2405187499</v>
      </c>
      <c r="CU65" s="15">
        <f t="shared" si="26"/>
        <v>1239101.2405187499</v>
      </c>
      <c r="CV65" s="15">
        <f t="shared" si="27"/>
        <v>1239014.7957687499</v>
      </c>
      <c r="CW65" s="15">
        <f t="shared" si="28"/>
        <v>1240160.73155625</v>
      </c>
      <c r="CX65" s="15">
        <f t="shared" si="29"/>
        <v>1241383.94769375</v>
      </c>
      <c r="CY65" s="15">
        <f t="shared" si="30"/>
        <v>1241374.7832937499</v>
      </c>
      <c r="CZ65" s="15">
        <f t="shared" si="31"/>
        <v>1242087.01789375</v>
      </c>
      <c r="DA65" s="15">
        <f t="shared" si="32"/>
        <v>1244382.31645</v>
      </c>
      <c r="DB65" s="15">
        <f t="shared" si="33"/>
        <v>1244832.8803312501</v>
      </c>
      <c r="DC65" s="15">
        <f t="shared" si="34"/>
        <v>1243697.92246875</v>
      </c>
      <c r="DD65" s="15">
        <f t="shared" si="35"/>
        <v>1244861.57053125</v>
      </c>
      <c r="DE65" s="15">
        <f t="shared" si="36"/>
        <v>1250368.4443249998</v>
      </c>
      <c r="DF65" s="15">
        <f t="shared" si="37"/>
        <v>0</v>
      </c>
      <c r="DG65" s="15">
        <f t="shared" si="38"/>
        <v>1254709.21226875</v>
      </c>
      <c r="DH65" s="15">
        <f t="shared" si="39"/>
        <v>1258574.79995625</v>
      </c>
      <c r="DI65" s="15">
        <f t="shared" si="40"/>
        <v>1262995.0077499999</v>
      </c>
      <c r="DJ65" s="15">
        <f t="shared" si="41"/>
        <v>1264206.43470625</v>
      </c>
      <c r="DK65" s="15">
        <f t="shared" si="42"/>
        <v>1264024.6306624999</v>
      </c>
      <c r="DL65" s="15">
        <f t="shared" si="43"/>
        <v>1263304.2106124999</v>
      </c>
      <c r="DM65" s="15">
        <f t="shared" si="44"/>
        <v>0</v>
      </c>
      <c r="DN65" s="15">
        <f t="shared" si="45"/>
        <v>0</v>
      </c>
      <c r="DO65" s="15">
        <f t="shared" si="46"/>
        <v>0</v>
      </c>
      <c r="DP65" s="15">
        <f t="shared" si="47"/>
        <v>0</v>
      </c>
      <c r="DQ65" s="15">
        <f t="shared" si="48"/>
        <v>0</v>
      </c>
      <c r="DR65" s="15">
        <f t="shared" si="49"/>
        <v>0</v>
      </c>
      <c r="DT65" s="15">
        <f t="shared" si="50"/>
        <v>87174.878097416833</v>
      </c>
      <c r="DU65" s="15">
        <f t="shared" si="51"/>
        <v>87217.451848333469</v>
      </c>
      <c r="DV65" s="15">
        <f t="shared" si="52"/>
        <v>87273.792106000008</v>
      </c>
      <c r="DW65" s="15">
        <f t="shared" si="53"/>
        <v>87326.461581333308</v>
      </c>
      <c r="DX65" s="15">
        <f t="shared" si="54"/>
        <v>87306.7308565001</v>
      </c>
      <c r="DY65" s="15">
        <f t="shared" si="55"/>
        <v>87300.424517916515</v>
      </c>
      <c r="DZ65" s="15">
        <f t="shared" si="56"/>
        <v>87313.848904166603</v>
      </c>
      <c r="EA65" s="15">
        <f t="shared" si="57"/>
        <v>87332.203151916619</v>
      </c>
      <c r="EB65" s="15">
        <f t="shared" si="58"/>
        <v>87323.125149500091</v>
      </c>
      <c r="EC65" s="15">
        <f t="shared" si="59"/>
        <v>87289.846307333559</v>
      </c>
      <c r="ED65" s="15">
        <f t="shared" si="60"/>
        <v>87305.567379166838</v>
      </c>
      <c r="EE65" s="15">
        <f t="shared" si="61"/>
        <v>87327.13504608348</v>
      </c>
      <c r="EF65" s="15">
        <f t="shared" si="62"/>
        <v>0</v>
      </c>
      <c r="EG65" s="15">
        <f t="shared" si="63"/>
        <v>87327.13504608348</v>
      </c>
      <c r="EH65" s="15">
        <f t="shared" si="64"/>
        <v>87327.13504608348</v>
      </c>
      <c r="EI65" s="15">
        <f t="shared" si="65"/>
        <v>87321.042749416782</v>
      </c>
      <c r="EJ65" s="15">
        <f t="shared" si="66"/>
        <v>87401.803938250057</v>
      </c>
      <c r="EK65" s="15">
        <f t="shared" si="67"/>
        <v>87488.011551749893</v>
      </c>
      <c r="EL65" s="15">
        <f t="shared" si="68"/>
        <v>87487.365679750219</v>
      </c>
      <c r="EM65" s="15">
        <f t="shared" si="69"/>
        <v>87537.561261083232</v>
      </c>
      <c r="EN65" s="15">
        <f t="shared" si="70"/>
        <v>87699.325159333181</v>
      </c>
      <c r="EO65" s="15">
        <f t="shared" si="71"/>
        <v>87731.079185249982</v>
      </c>
      <c r="EP65" s="15">
        <f t="shared" si="72"/>
        <v>87651.091678750003</v>
      </c>
      <c r="EQ65" s="15">
        <f t="shared" si="73"/>
        <v>87733.101161250146</v>
      </c>
      <c r="ER65" s="15">
        <f t="shared" si="74"/>
        <v>88121.204647666775</v>
      </c>
      <c r="ES65" s="15">
        <f t="shared" si="75"/>
        <v>0</v>
      </c>
      <c r="ET65" s="15">
        <f t="shared" si="76"/>
        <v>88427.125436083414</v>
      </c>
      <c r="EU65" s="15">
        <f t="shared" si="77"/>
        <v>88699.557330250042</v>
      </c>
      <c r="EV65" s="15">
        <f t="shared" si="78"/>
        <v>89011.076736666728</v>
      </c>
      <c r="EW65" s="15">
        <f t="shared" si="79"/>
        <v>89096.453493583482</v>
      </c>
      <c r="EX65" s="15">
        <f t="shared" si="80"/>
        <v>89083.640637166565</v>
      </c>
      <c r="EY65" s="15">
        <f t="shared" si="81"/>
        <v>89032.86817650008</v>
      </c>
      <c r="EZ65" s="15">
        <f t="shared" si="82"/>
        <v>0</v>
      </c>
      <c r="FA65" s="15">
        <f t="shared" si="83"/>
        <v>0</v>
      </c>
      <c r="FB65" s="15">
        <f t="shared" si="84"/>
        <v>0</v>
      </c>
      <c r="FC65" s="15">
        <f t="shared" si="85"/>
        <v>0</v>
      </c>
      <c r="FD65" s="15">
        <f t="shared" si="86"/>
        <v>0</v>
      </c>
      <c r="FE65" s="15">
        <f t="shared" si="87"/>
        <v>0</v>
      </c>
    </row>
    <row r="66" spans="1:161" x14ac:dyDescent="0.25">
      <c r="A66" s="3" t="s">
        <v>97</v>
      </c>
      <c r="B66" s="13">
        <v>5.62E-2</v>
      </c>
      <c r="C66" s="13">
        <v>5.62E-2</v>
      </c>
      <c r="D66" s="13">
        <v>5.62E-2</v>
      </c>
      <c r="E66" s="13">
        <v>5.2499999999999998E-2</v>
      </c>
      <c r="G66" s="225">
        <v>0</v>
      </c>
      <c r="H66" s="225">
        <v>0</v>
      </c>
      <c r="I66" s="225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/>
      <c r="AG66" s="14">
        <v>0</v>
      </c>
      <c r="AH66" s="14">
        <v>0</v>
      </c>
      <c r="AI66" s="14">
        <v>0</v>
      </c>
      <c r="AJ66" s="14">
        <v>0</v>
      </c>
      <c r="AK66" s="14">
        <v>0</v>
      </c>
      <c r="AL66" s="14">
        <v>0</v>
      </c>
      <c r="AM66" s="14"/>
      <c r="AN66" s="14"/>
      <c r="AO66" s="14"/>
      <c r="AP66" s="14"/>
      <c r="AQ66" s="14"/>
      <c r="AR66" s="14"/>
      <c r="AS66" s="15"/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14">
        <v>0</v>
      </c>
      <c r="BG66" s="15">
        <v>0</v>
      </c>
      <c r="BH66" s="15">
        <v>0</v>
      </c>
      <c r="BI66" s="15">
        <v>0</v>
      </c>
      <c r="BJ66" s="14">
        <v>0</v>
      </c>
      <c r="BK66" s="14">
        <v>0</v>
      </c>
      <c r="BL66" s="14">
        <v>0</v>
      </c>
      <c r="BM66" s="14">
        <v>0</v>
      </c>
      <c r="BN66" s="14">
        <v>0</v>
      </c>
      <c r="BO66" s="14">
        <v>0</v>
      </c>
      <c r="BP66" s="14">
        <v>0</v>
      </c>
      <c r="BQ66" s="14">
        <v>0</v>
      </c>
      <c r="BR66" s="14">
        <v>0</v>
      </c>
      <c r="BS66" s="15"/>
      <c r="BT66" s="15">
        <f t="shared" si="0"/>
        <v>0</v>
      </c>
      <c r="BU66" s="15">
        <f t="shared" si="1"/>
        <v>0</v>
      </c>
      <c r="BV66" s="15">
        <f t="shared" si="2"/>
        <v>0</v>
      </c>
      <c r="BW66" s="15">
        <f t="shared" si="3"/>
        <v>0</v>
      </c>
      <c r="BX66" s="15">
        <f t="shared" si="4"/>
        <v>0</v>
      </c>
      <c r="BY66" s="15">
        <f t="shared" si="5"/>
        <v>0</v>
      </c>
      <c r="BZ66" s="15">
        <f t="shared" si="6"/>
        <v>0</v>
      </c>
      <c r="CA66" s="15">
        <f t="shared" si="7"/>
        <v>0</v>
      </c>
      <c r="CB66" s="15">
        <f t="shared" si="8"/>
        <v>0</v>
      </c>
      <c r="CC66" s="15">
        <f t="shared" si="9"/>
        <v>0</v>
      </c>
      <c r="CD66" s="15">
        <f t="shared" si="10"/>
        <v>0</v>
      </c>
      <c r="CE66" s="15">
        <f t="shared" si="11"/>
        <v>0</v>
      </c>
      <c r="CG66" s="15">
        <f t="shared" si="12"/>
        <v>0</v>
      </c>
      <c r="CH66" s="15">
        <f t="shared" si="13"/>
        <v>0</v>
      </c>
      <c r="CI66" s="15">
        <f t="shared" si="14"/>
        <v>0</v>
      </c>
      <c r="CJ66" s="15">
        <f t="shared" si="15"/>
        <v>0</v>
      </c>
      <c r="CK66" s="15">
        <f t="shared" si="16"/>
        <v>0</v>
      </c>
      <c r="CL66" s="15">
        <f t="shared" si="17"/>
        <v>0</v>
      </c>
      <c r="CM66" s="15">
        <f t="shared" si="18"/>
        <v>0</v>
      </c>
      <c r="CN66" s="15">
        <f t="shared" si="19"/>
        <v>0</v>
      </c>
      <c r="CO66" s="15">
        <f t="shared" si="20"/>
        <v>0</v>
      </c>
      <c r="CP66" s="15">
        <f t="shared" si="21"/>
        <v>0</v>
      </c>
      <c r="CQ66" s="15">
        <f t="shared" si="22"/>
        <v>0</v>
      </c>
      <c r="CR66" s="15">
        <f t="shared" si="23"/>
        <v>0</v>
      </c>
      <c r="CS66" s="15">
        <f t="shared" si="24"/>
        <v>0</v>
      </c>
      <c r="CT66" s="15">
        <f t="shared" si="25"/>
        <v>0</v>
      </c>
      <c r="CU66" s="15">
        <f t="shared" si="26"/>
        <v>0</v>
      </c>
      <c r="CV66" s="15">
        <f t="shared" si="27"/>
        <v>0</v>
      </c>
      <c r="CW66" s="15">
        <f t="shared" si="28"/>
        <v>0</v>
      </c>
      <c r="CX66" s="15">
        <f t="shared" si="29"/>
        <v>0</v>
      </c>
      <c r="CY66" s="15">
        <f t="shared" si="30"/>
        <v>0</v>
      </c>
      <c r="CZ66" s="15">
        <f t="shared" si="31"/>
        <v>0</v>
      </c>
      <c r="DA66" s="15">
        <f t="shared" si="32"/>
        <v>0</v>
      </c>
      <c r="DB66" s="15">
        <f t="shared" si="33"/>
        <v>0</v>
      </c>
      <c r="DC66" s="15">
        <f t="shared" si="34"/>
        <v>0</v>
      </c>
      <c r="DD66" s="15">
        <f t="shared" si="35"/>
        <v>0</v>
      </c>
      <c r="DE66" s="15">
        <f t="shared" si="36"/>
        <v>0</v>
      </c>
      <c r="DF66" s="15">
        <f t="shared" si="37"/>
        <v>0</v>
      </c>
      <c r="DG66" s="15">
        <f t="shared" si="38"/>
        <v>0</v>
      </c>
      <c r="DH66" s="15">
        <f t="shared" si="39"/>
        <v>0</v>
      </c>
      <c r="DI66" s="15">
        <f t="shared" si="40"/>
        <v>0</v>
      </c>
      <c r="DJ66" s="15">
        <f t="shared" si="41"/>
        <v>0</v>
      </c>
      <c r="DK66" s="15">
        <f t="shared" si="42"/>
        <v>0</v>
      </c>
      <c r="DL66" s="15">
        <f t="shared" si="43"/>
        <v>0</v>
      </c>
      <c r="DM66" s="15">
        <f t="shared" si="44"/>
        <v>0</v>
      </c>
      <c r="DN66" s="15">
        <f t="shared" si="45"/>
        <v>0</v>
      </c>
      <c r="DO66" s="15">
        <f t="shared" si="46"/>
        <v>0</v>
      </c>
      <c r="DP66" s="15">
        <f t="shared" si="47"/>
        <v>0</v>
      </c>
      <c r="DQ66" s="15">
        <f t="shared" si="48"/>
        <v>0</v>
      </c>
      <c r="DR66" s="15">
        <f t="shared" si="49"/>
        <v>0</v>
      </c>
      <c r="DT66" s="15">
        <f t="shared" si="50"/>
        <v>0</v>
      </c>
      <c r="DU66" s="15">
        <f t="shared" si="51"/>
        <v>0</v>
      </c>
      <c r="DV66" s="15">
        <f t="shared" si="52"/>
        <v>0</v>
      </c>
      <c r="DW66" s="15">
        <f t="shared" si="53"/>
        <v>0</v>
      </c>
      <c r="DX66" s="15">
        <f t="shared" si="54"/>
        <v>0</v>
      </c>
      <c r="DY66" s="15">
        <f t="shared" si="55"/>
        <v>0</v>
      </c>
      <c r="DZ66" s="15">
        <f t="shared" si="56"/>
        <v>0</v>
      </c>
      <c r="EA66" s="15">
        <f t="shared" si="57"/>
        <v>0</v>
      </c>
      <c r="EB66" s="15">
        <f t="shared" si="58"/>
        <v>0</v>
      </c>
      <c r="EC66" s="15">
        <f t="shared" si="59"/>
        <v>0</v>
      </c>
      <c r="ED66" s="15">
        <f t="shared" si="60"/>
        <v>0</v>
      </c>
      <c r="EE66" s="15">
        <f t="shared" si="61"/>
        <v>0</v>
      </c>
      <c r="EF66" s="15">
        <f t="shared" si="62"/>
        <v>0</v>
      </c>
      <c r="EG66" s="15">
        <f t="shared" si="63"/>
        <v>0</v>
      </c>
      <c r="EH66" s="15">
        <f t="shared" si="64"/>
        <v>0</v>
      </c>
      <c r="EI66" s="15">
        <f t="shared" si="65"/>
        <v>0</v>
      </c>
      <c r="EJ66" s="15">
        <f t="shared" si="66"/>
        <v>0</v>
      </c>
      <c r="EK66" s="15">
        <f t="shared" si="67"/>
        <v>0</v>
      </c>
      <c r="EL66" s="15">
        <f t="shared" si="68"/>
        <v>0</v>
      </c>
      <c r="EM66" s="15">
        <f t="shared" si="69"/>
        <v>0</v>
      </c>
      <c r="EN66" s="15">
        <f t="shared" si="70"/>
        <v>0</v>
      </c>
      <c r="EO66" s="15">
        <f t="shared" si="71"/>
        <v>0</v>
      </c>
      <c r="EP66" s="15">
        <f t="shared" si="72"/>
        <v>0</v>
      </c>
      <c r="EQ66" s="15">
        <f t="shared" si="73"/>
        <v>0</v>
      </c>
      <c r="ER66" s="15">
        <f t="shared" si="74"/>
        <v>0</v>
      </c>
      <c r="ES66" s="15">
        <f t="shared" si="75"/>
        <v>0</v>
      </c>
      <c r="ET66" s="15">
        <f t="shared" si="76"/>
        <v>0</v>
      </c>
      <c r="EU66" s="15">
        <f t="shared" si="77"/>
        <v>0</v>
      </c>
      <c r="EV66" s="15">
        <f t="shared" si="78"/>
        <v>0</v>
      </c>
      <c r="EW66" s="15">
        <f t="shared" si="79"/>
        <v>0</v>
      </c>
      <c r="EX66" s="15">
        <f t="shared" si="80"/>
        <v>0</v>
      </c>
      <c r="EY66" s="15">
        <f t="shared" si="81"/>
        <v>0</v>
      </c>
      <c r="EZ66" s="15">
        <f t="shared" si="82"/>
        <v>0</v>
      </c>
      <c r="FA66" s="15">
        <f t="shared" si="83"/>
        <v>0</v>
      </c>
      <c r="FB66" s="15">
        <f t="shared" si="84"/>
        <v>0</v>
      </c>
      <c r="FC66" s="15">
        <f t="shared" si="85"/>
        <v>0</v>
      </c>
      <c r="FD66" s="15">
        <f t="shared" si="86"/>
        <v>0</v>
      </c>
      <c r="FE66" s="15">
        <f t="shared" si="87"/>
        <v>0</v>
      </c>
    </row>
    <row r="67" spans="1:161" x14ac:dyDescent="0.25">
      <c r="A67" s="3" t="s">
        <v>98</v>
      </c>
      <c r="B67" s="13">
        <v>5.62E-2</v>
      </c>
      <c r="C67" s="13">
        <v>5.62E-2</v>
      </c>
      <c r="D67" s="13">
        <v>5.62E-2</v>
      </c>
      <c r="E67" s="13">
        <v>5.2499999999999998E-2</v>
      </c>
      <c r="G67" s="14"/>
      <c r="H67" s="14"/>
      <c r="I67" s="14"/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T67" s="14">
        <v>0</v>
      </c>
      <c r="U67" s="14">
        <v>1428869.9</v>
      </c>
      <c r="V67" s="14">
        <v>2857739.8</v>
      </c>
      <c r="W67" s="14">
        <v>2857739.8</v>
      </c>
      <c r="X67" s="14">
        <v>2857739.8</v>
      </c>
      <c r="Y67" s="14">
        <v>2857739.8</v>
      </c>
      <c r="Z67" s="14">
        <v>2857739.8</v>
      </c>
      <c r="AA67" s="14">
        <v>2857739.8</v>
      </c>
      <c r="AB67" s="14">
        <v>2857739.8</v>
      </c>
      <c r="AC67" s="14">
        <v>2857739.8</v>
      </c>
      <c r="AD67" s="14">
        <v>2857739.8</v>
      </c>
      <c r="AE67" s="14">
        <v>2857739.8</v>
      </c>
      <c r="AF67" s="14"/>
      <c r="AG67" s="14">
        <v>2857739.8</v>
      </c>
      <c r="AH67" s="14">
        <v>2857739.8</v>
      </c>
      <c r="AI67" s="14">
        <v>2857739.8</v>
      </c>
      <c r="AJ67" s="14">
        <v>2857739.8</v>
      </c>
      <c r="AK67" s="14">
        <v>2857739.8</v>
      </c>
      <c r="AL67" s="14">
        <v>2857739.8</v>
      </c>
      <c r="AM67" s="14"/>
      <c r="AN67" s="14"/>
      <c r="AO67" s="14"/>
      <c r="AP67" s="14"/>
      <c r="AQ67" s="14"/>
      <c r="AR67" s="14"/>
      <c r="AS67" s="15"/>
      <c r="AT67" s="14">
        <v>0</v>
      </c>
      <c r="AU67" s="14">
        <v>0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14">
        <v>0</v>
      </c>
      <c r="BG67" s="15">
        <v>0</v>
      </c>
      <c r="BH67" s="15">
        <v>6691.8740316666663</v>
      </c>
      <c r="BI67" s="15">
        <v>13383.748063333333</v>
      </c>
      <c r="BJ67" s="14">
        <v>13383.748063333333</v>
      </c>
      <c r="BK67" s="14">
        <v>13383.748063333333</v>
      </c>
      <c r="BL67" s="14">
        <v>13383.748063333333</v>
      </c>
      <c r="BM67" s="14">
        <v>13383.748063333333</v>
      </c>
      <c r="BN67" s="14">
        <v>13383.748063333333</v>
      </c>
      <c r="BO67" s="14">
        <v>13383.748063333333</v>
      </c>
      <c r="BP67" s="14">
        <v>13383.748063333333</v>
      </c>
      <c r="BQ67" s="14">
        <v>13383.748063333333</v>
      </c>
      <c r="BR67" s="14">
        <v>13383.748063333333</v>
      </c>
      <c r="BS67" s="15"/>
      <c r="BT67" s="15">
        <f t="shared" si="0"/>
        <v>13383.748063333333</v>
      </c>
      <c r="BU67" s="15">
        <f t="shared" si="1"/>
        <v>13383.748063333333</v>
      </c>
      <c r="BV67" s="15">
        <f t="shared" si="2"/>
        <v>13383.748063333333</v>
      </c>
      <c r="BW67" s="15">
        <f t="shared" si="3"/>
        <v>13383.748063333333</v>
      </c>
      <c r="BX67" s="15">
        <f t="shared" si="4"/>
        <v>13383.748063333333</v>
      </c>
      <c r="BY67" s="15">
        <f t="shared" si="5"/>
        <v>13383.748063333333</v>
      </c>
      <c r="BZ67" s="15">
        <f t="shared" si="6"/>
        <v>0</v>
      </c>
      <c r="CA67" s="15">
        <f t="shared" si="7"/>
        <v>0</v>
      </c>
      <c r="CB67" s="15">
        <f t="shared" si="8"/>
        <v>0</v>
      </c>
      <c r="CC67" s="15">
        <f t="shared" si="9"/>
        <v>0</v>
      </c>
      <c r="CD67" s="15">
        <f t="shared" si="10"/>
        <v>0</v>
      </c>
      <c r="CE67" s="15">
        <f t="shared" si="11"/>
        <v>0</v>
      </c>
      <c r="CG67" s="15">
        <f t="shared" si="12"/>
        <v>0</v>
      </c>
      <c r="CH67" s="15">
        <f t="shared" si="13"/>
        <v>0</v>
      </c>
      <c r="CI67" s="15">
        <f t="shared" si="14"/>
        <v>0</v>
      </c>
      <c r="CJ67" s="15">
        <f t="shared" si="15"/>
        <v>0</v>
      </c>
      <c r="CK67" s="15">
        <f t="shared" si="16"/>
        <v>0</v>
      </c>
      <c r="CL67" s="15">
        <f t="shared" si="17"/>
        <v>0</v>
      </c>
      <c r="CM67" s="15">
        <f t="shared" si="18"/>
        <v>0</v>
      </c>
      <c r="CN67" s="15">
        <f t="shared" si="19"/>
        <v>0</v>
      </c>
      <c r="CO67" s="15">
        <f t="shared" si="20"/>
        <v>0</v>
      </c>
      <c r="CP67" s="15">
        <f t="shared" si="21"/>
        <v>0</v>
      </c>
      <c r="CQ67" s="15">
        <f t="shared" si="22"/>
        <v>0</v>
      </c>
      <c r="CR67" s="15">
        <f t="shared" si="23"/>
        <v>0</v>
      </c>
      <c r="CS67" s="15">
        <f t="shared" si="24"/>
        <v>0</v>
      </c>
      <c r="CT67" s="15">
        <f t="shared" si="25"/>
        <v>0</v>
      </c>
      <c r="CU67" s="15">
        <f t="shared" si="26"/>
        <v>6251.3058124999989</v>
      </c>
      <c r="CV67" s="15">
        <f t="shared" si="27"/>
        <v>12502.611624999998</v>
      </c>
      <c r="CW67" s="15">
        <f t="shared" si="28"/>
        <v>12502.611624999998</v>
      </c>
      <c r="CX67" s="15">
        <f t="shared" si="29"/>
        <v>12502.611624999998</v>
      </c>
      <c r="CY67" s="15">
        <f t="shared" si="30"/>
        <v>12502.611624999998</v>
      </c>
      <c r="CZ67" s="15">
        <f t="shared" si="31"/>
        <v>12502.611624999998</v>
      </c>
      <c r="DA67" s="15">
        <f t="shared" si="32"/>
        <v>12502.611624999998</v>
      </c>
      <c r="DB67" s="15">
        <f t="shared" si="33"/>
        <v>12502.611624999998</v>
      </c>
      <c r="DC67" s="15">
        <f t="shared" si="34"/>
        <v>12502.611624999998</v>
      </c>
      <c r="DD67" s="15">
        <f t="shared" si="35"/>
        <v>12502.611624999998</v>
      </c>
      <c r="DE67" s="15">
        <f t="shared" si="36"/>
        <v>12502.611624999998</v>
      </c>
      <c r="DF67" s="15">
        <f t="shared" si="37"/>
        <v>0</v>
      </c>
      <c r="DG67" s="15">
        <f t="shared" si="38"/>
        <v>12502.611624999998</v>
      </c>
      <c r="DH67" s="15">
        <f t="shared" si="39"/>
        <v>12502.611624999998</v>
      </c>
      <c r="DI67" s="15">
        <f t="shared" si="40"/>
        <v>12502.611624999998</v>
      </c>
      <c r="DJ67" s="15">
        <f t="shared" si="41"/>
        <v>12502.611624999998</v>
      </c>
      <c r="DK67" s="15">
        <f t="shared" si="42"/>
        <v>12502.611624999998</v>
      </c>
      <c r="DL67" s="15">
        <f t="shared" si="43"/>
        <v>12502.611624999998</v>
      </c>
      <c r="DM67" s="15">
        <f t="shared" si="44"/>
        <v>0</v>
      </c>
      <c r="DN67" s="15">
        <f t="shared" si="45"/>
        <v>0</v>
      </c>
      <c r="DO67" s="15">
        <f t="shared" si="46"/>
        <v>0</v>
      </c>
      <c r="DP67" s="15">
        <f t="shared" si="47"/>
        <v>0</v>
      </c>
      <c r="DQ67" s="15">
        <f t="shared" si="48"/>
        <v>0</v>
      </c>
      <c r="DR67" s="15">
        <f t="shared" si="49"/>
        <v>0</v>
      </c>
      <c r="DT67" s="15">
        <f t="shared" si="50"/>
        <v>0</v>
      </c>
      <c r="DU67" s="15">
        <f t="shared" si="51"/>
        <v>0</v>
      </c>
      <c r="DV67" s="15">
        <f t="shared" si="52"/>
        <v>0</v>
      </c>
      <c r="DW67" s="15">
        <f t="shared" si="53"/>
        <v>0</v>
      </c>
      <c r="DX67" s="15">
        <f t="shared" si="54"/>
        <v>0</v>
      </c>
      <c r="DY67" s="15">
        <f t="shared" si="55"/>
        <v>0</v>
      </c>
      <c r="DZ67" s="15">
        <f t="shared" si="56"/>
        <v>0</v>
      </c>
      <c r="EA67" s="15">
        <f t="shared" si="57"/>
        <v>0</v>
      </c>
      <c r="EB67" s="15">
        <f t="shared" si="58"/>
        <v>0</v>
      </c>
      <c r="EC67" s="15">
        <f t="shared" si="59"/>
        <v>0</v>
      </c>
      <c r="ED67" s="15">
        <f t="shared" si="60"/>
        <v>0</v>
      </c>
      <c r="EE67" s="15">
        <f t="shared" si="61"/>
        <v>0</v>
      </c>
      <c r="EF67" s="15">
        <f t="shared" si="62"/>
        <v>0</v>
      </c>
      <c r="EG67" s="15">
        <f t="shared" si="63"/>
        <v>0</v>
      </c>
      <c r="EH67" s="15">
        <f t="shared" si="64"/>
        <v>440.5682191666674</v>
      </c>
      <c r="EI67" s="15">
        <f t="shared" si="65"/>
        <v>881.13643833333481</v>
      </c>
      <c r="EJ67" s="15">
        <f t="shared" si="66"/>
        <v>881.13643833333481</v>
      </c>
      <c r="EK67" s="15">
        <f t="shared" si="67"/>
        <v>881.13643833333481</v>
      </c>
      <c r="EL67" s="15">
        <f t="shared" si="68"/>
        <v>881.13643833333481</v>
      </c>
      <c r="EM67" s="15">
        <f t="shared" si="69"/>
        <v>881.13643833333481</v>
      </c>
      <c r="EN67" s="15">
        <f t="shared" si="70"/>
        <v>881.13643833333481</v>
      </c>
      <c r="EO67" s="15">
        <f t="shared" si="71"/>
        <v>881.13643833333481</v>
      </c>
      <c r="EP67" s="15">
        <f t="shared" si="72"/>
        <v>881.13643833333481</v>
      </c>
      <c r="EQ67" s="15">
        <f t="shared" si="73"/>
        <v>881.13643833333481</v>
      </c>
      <c r="ER67" s="15">
        <f t="shared" si="74"/>
        <v>881.13643833333481</v>
      </c>
      <c r="ES67" s="15">
        <f t="shared" si="75"/>
        <v>0</v>
      </c>
      <c r="ET67" s="15">
        <f t="shared" si="76"/>
        <v>881.13643833333481</v>
      </c>
      <c r="EU67" s="15">
        <f t="shared" si="77"/>
        <v>881.13643833333481</v>
      </c>
      <c r="EV67" s="15">
        <f t="shared" si="78"/>
        <v>881.13643833333481</v>
      </c>
      <c r="EW67" s="15">
        <f t="shared" si="79"/>
        <v>881.13643833333481</v>
      </c>
      <c r="EX67" s="15">
        <f t="shared" si="80"/>
        <v>881.13643833333481</v>
      </c>
      <c r="EY67" s="15">
        <f t="shared" si="81"/>
        <v>881.13643833333481</v>
      </c>
      <c r="EZ67" s="15">
        <f t="shared" si="82"/>
        <v>0</v>
      </c>
      <c r="FA67" s="15">
        <f t="shared" si="83"/>
        <v>0</v>
      </c>
      <c r="FB67" s="15">
        <f t="shared" si="84"/>
        <v>0</v>
      </c>
      <c r="FC67" s="15">
        <f t="shared" si="85"/>
        <v>0</v>
      </c>
      <c r="FD67" s="15">
        <f t="shared" si="86"/>
        <v>0</v>
      </c>
      <c r="FE67" s="15">
        <f t="shared" si="87"/>
        <v>0</v>
      </c>
    </row>
    <row r="68" spans="1:161" x14ac:dyDescent="0.25">
      <c r="A68" s="3" t="s">
        <v>99</v>
      </c>
      <c r="B68" s="13">
        <v>0</v>
      </c>
      <c r="C68" s="13">
        <v>0</v>
      </c>
      <c r="D68" s="13">
        <v>0</v>
      </c>
      <c r="E68" s="13">
        <v>0</v>
      </c>
      <c r="G68" s="14"/>
      <c r="H68" s="14"/>
      <c r="I68" s="14"/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T68" s="14">
        <v>0</v>
      </c>
      <c r="U68" s="14">
        <v>0</v>
      </c>
      <c r="V68" s="14">
        <v>0</v>
      </c>
      <c r="W68" s="14">
        <v>0</v>
      </c>
      <c r="X68" s="14">
        <v>0</v>
      </c>
      <c r="Y68" s="14">
        <v>0</v>
      </c>
      <c r="Z68" s="14">
        <v>0</v>
      </c>
      <c r="AA68" s="14">
        <v>0</v>
      </c>
      <c r="AB68" s="14">
        <v>0</v>
      </c>
      <c r="AC68" s="14">
        <v>0</v>
      </c>
      <c r="AD68" s="14">
        <v>0</v>
      </c>
      <c r="AE68" s="14">
        <v>0</v>
      </c>
      <c r="AF68" s="14"/>
      <c r="AG68" s="14">
        <v>0</v>
      </c>
      <c r="AH68" s="14">
        <v>0</v>
      </c>
      <c r="AI68" s="14">
        <v>0</v>
      </c>
      <c r="AJ68" s="14">
        <v>0</v>
      </c>
      <c r="AK68" s="14">
        <v>0</v>
      </c>
      <c r="AL68" s="14">
        <v>0</v>
      </c>
      <c r="AM68" s="14"/>
      <c r="AN68" s="14"/>
      <c r="AO68" s="14"/>
      <c r="AP68" s="14"/>
      <c r="AQ68" s="14"/>
      <c r="AR68" s="14"/>
      <c r="AS68" s="15"/>
      <c r="AT68" s="14">
        <v>0</v>
      </c>
      <c r="AU68" s="14">
        <v>0</v>
      </c>
      <c r="AV68" s="14">
        <v>0</v>
      </c>
      <c r="AW68" s="14">
        <v>0</v>
      </c>
      <c r="AX68" s="14">
        <v>0</v>
      </c>
      <c r="AY68" s="14">
        <v>0</v>
      </c>
      <c r="AZ68" s="14">
        <v>0</v>
      </c>
      <c r="BA68" s="14">
        <v>0</v>
      </c>
      <c r="BB68" s="14">
        <v>0</v>
      </c>
      <c r="BC68" s="14">
        <v>0</v>
      </c>
      <c r="BD68" s="14">
        <v>0</v>
      </c>
      <c r="BE68" s="14">
        <v>0</v>
      </c>
      <c r="BG68" s="15">
        <v>0</v>
      </c>
      <c r="BH68" s="15">
        <v>0</v>
      </c>
      <c r="BI68" s="15">
        <v>0</v>
      </c>
      <c r="BJ68" s="14">
        <v>0</v>
      </c>
      <c r="BK68" s="14">
        <v>0</v>
      </c>
      <c r="BL68" s="14">
        <v>0</v>
      </c>
      <c r="BM68" s="14">
        <v>0</v>
      </c>
      <c r="BN68" s="14">
        <v>0</v>
      </c>
      <c r="BO68" s="14">
        <v>0</v>
      </c>
      <c r="BP68" s="14">
        <v>0</v>
      </c>
      <c r="BQ68" s="14">
        <v>0</v>
      </c>
      <c r="BR68" s="14">
        <v>0</v>
      </c>
      <c r="BS68" s="15"/>
      <c r="BT68" s="15">
        <f t="shared" ref="BT68:BT131" si="88">AG68*$D68/12</f>
        <v>0</v>
      </c>
      <c r="BU68" s="15">
        <f t="shared" ref="BU68:BU131" si="89">AH68*$D68/12</f>
        <v>0</v>
      </c>
      <c r="BV68" s="15">
        <f t="shared" ref="BV68:BV131" si="90">AI68*$D68/12</f>
        <v>0</v>
      </c>
      <c r="BW68" s="15">
        <f t="shared" ref="BW68:BW131" si="91">AJ68*$D68/12</f>
        <v>0</v>
      </c>
      <c r="BX68" s="15">
        <f t="shared" ref="BX68:BX131" si="92">AK68*$D68/12</f>
        <v>0</v>
      </c>
      <c r="BY68" s="15">
        <f t="shared" ref="BY68:BY131" si="93">AL68*$D68/12</f>
        <v>0</v>
      </c>
      <c r="BZ68" s="15">
        <f t="shared" ref="BZ68:BZ131" si="94">AM68*$D68/12</f>
        <v>0</v>
      </c>
      <c r="CA68" s="15">
        <f t="shared" ref="CA68:CA131" si="95">AN68*$D68/12</f>
        <v>0</v>
      </c>
      <c r="CB68" s="15">
        <f t="shared" ref="CB68:CB131" si="96">AO68*$D68/12</f>
        <v>0</v>
      </c>
      <c r="CC68" s="15">
        <f t="shared" ref="CC68:CC131" si="97">AP68*$D68/12</f>
        <v>0</v>
      </c>
      <c r="CD68" s="15">
        <f t="shared" ref="CD68:CD131" si="98">AQ68*$D68/12</f>
        <v>0</v>
      </c>
      <c r="CE68" s="15">
        <f t="shared" ref="CE68:CE131" si="99">AR68*$D68/12</f>
        <v>0</v>
      </c>
      <c r="CG68" s="15">
        <f t="shared" ref="CG68:CG131" si="100">G68*$E68/12</f>
        <v>0</v>
      </c>
      <c r="CH68" s="15">
        <f t="shared" ref="CH68:CH131" si="101">H68*$E68/12</f>
        <v>0</v>
      </c>
      <c r="CI68" s="15">
        <f t="shared" ref="CI68:CI131" si="102">I68*$E68/12</f>
        <v>0</v>
      </c>
      <c r="CJ68" s="15">
        <f t="shared" ref="CJ68:CJ131" si="103">J68*$E68/12</f>
        <v>0</v>
      </c>
      <c r="CK68" s="15">
        <f t="shared" ref="CK68:CK131" si="104">K68*$E68/12</f>
        <v>0</v>
      </c>
      <c r="CL68" s="15">
        <f t="shared" ref="CL68:CL131" si="105">L68*$E68/12</f>
        <v>0</v>
      </c>
      <c r="CM68" s="15">
        <f t="shared" ref="CM68:CM131" si="106">M68*$E68/12</f>
        <v>0</v>
      </c>
      <c r="CN68" s="15">
        <f t="shared" ref="CN68:CN131" si="107">N68*$E68/12</f>
        <v>0</v>
      </c>
      <c r="CO68" s="15">
        <f t="shared" ref="CO68:CO131" si="108">O68*$E68/12</f>
        <v>0</v>
      </c>
      <c r="CP68" s="15">
        <f t="shared" ref="CP68:CP131" si="109">P68*$E68/12</f>
        <v>0</v>
      </c>
      <c r="CQ68" s="15">
        <f t="shared" ref="CQ68:CQ131" si="110">Q68*$E68/12</f>
        <v>0</v>
      </c>
      <c r="CR68" s="15">
        <f t="shared" ref="CR68:CR131" si="111">R68*$E68/12</f>
        <v>0</v>
      </c>
      <c r="CS68" s="15">
        <f t="shared" ref="CS68:CS131" si="112">S68*$E68/12</f>
        <v>0</v>
      </c>
      <c r="CT68" s="15">
        <f t="shared" ref="CT68:CT131" si="113">T68*$E68/12</f>
        <v>0</v>
      </c>
      <c r="CU68" s="15">
        <f t="shared" ref="CU68:CU131" si="114">U68*$E68/12</f>
        <v>0</v>
      </c>
      <c r="CV68" s="15">
        <f t="shared" ref="CV68:CV131" si="115">V68*$E68/12</f>
        <v>0</v>
      </c>
      <c r="CW68" s="15">
        <f t="shared" ref="CW68:CW131" si="116">W68*$E68/12</f>
        <v>0</v>
      </c>
      <c r="CX68" s="15">
        <f t="shared" ref="CX68:CX131" si="117">X68*$E68/12</f>
        <v>0</v>
      </c>
      <c r="CY68" s="15">
        <f t="shared" ref="CY68:CY131" si="118">Y68*$E68/12</f>
        <v>0</v>
      </c>
      <c r="CZ68" s="15">
        <f t="shared" ref="CZ68:CZ131" si="119">Z68*$E68/12</f>
        <v>0</v>
      </c>
      <c r="DA68" s="15">
        <f t="shared" ref="DA68:DA131" si="120">AA68*$E68/12</f>
        <v>0</v>
      </c>
      <c r="DB68" s="15">
        <f t="shared" ref="DB68:DB131" si="121">AB68*$E68/12</f>
        <v>0</v>
      </c>
      <c r="DC68" s="15">
        <f t="shared" ref="DC68:DC131" si="122">AC68*$E68/12</f>
        <v>0</v>
      </c>
      <c r="DD68" s="15">
        <f t="shared" ref="DD68:DD131" si="123">AD68*$E68/12</f>
        <v>0</v>
      </c>
      <c r="DE68" s="15">
        <f t="shared" ref="DE68:DE131" si="124">AE68*$E68/12</f>
        <v>0</v>
      </c>
      <c r="DF68" s="15">
        <f t="shared" ref="DF68:DF131" si="125">AF68*$E68/12</f>
        <v>0</v>
      </c>
      <c r="DG68" s="15">
        <f t="shared" ref="DG68:DG131" si="126">AG68*$E68/12</f>
        <v>0</v>
      </c>
      <c r="DH68" s="15">
        <f t="shared" ref="DH68:DH131" si="127">AH68*$E68/12</f>
        <v>0</v>
      </c>
      <c r="DI68" s="15">
        <f t="shared" ref="DI68:DI131" si="128">AI68*$E68/12</f>
        <v>0</v>
      </c>
      <c r="DJ68" s="15">
        <f t="shared" ref="DJ68:DJ131" si="129">AJ68*$E68/12</f>
        <v>0</v>
      </c>
      <c r="DK68" s="15">
        <f t="shared" ref="DK68:DK131" si="130">AK68*$E68/12</f>
        <v>0</v>
      </c>
      <c r="DL68" s="15">
        <f t="shared" ref="DL68:DL131" si="131">AL68*$E68/12</f>
        <v>0</v>
      </c>
      <c r="DM68" s="15">
        <f t="shared" ref="DM68:DM131" si="132">AM68*$E68/12</f>
        <v>0</v>
      </c>
      <c r="DN68" s="15">
        <f t="shared" ref="DN68:DN131" si="133">AN68*$E68/12</f>
        <v>0</v>
      </c>
      <c r="DO68" s="15">
        <f t="shared" ref="DO68:DO131" si="134">AO68*$E68/12</f>
        <v>0</v>
      </c>
      <c r="DP68" s="15">
        <f t="shared" ref="DP68:DP131" si="135">AP68*$E68/12</f>
        <v>0</v>
      </c>
      <c r="DQ68" s="15">
        <f t="shared" ref="DQ68:DQ131" si="136">AQ68*$E68/12</f>
        <v>0</v>
      </c>
      <c r="DR68" s="15">
        <f t="shared" ref="DR68:DR131" si="137">AR68*$E68/12</f>
        <v>0</v>
      </c>
      <c r="DT68" s="15">
        <f t="shared" ref="DT68:DT131" si="138">+AT68-CG68</f>
        <v>0</v>
      </c>
      <c r="DU68" s="15">
        <f t="shared" ref="DU68:DU131" si="139">+AU68-CH68</f>
        <v>0</v>
      </c>
      <c r="DV68" s="15">
        <f t="shared" ref="DV68:DV131" si="140">+AV68-CI68</f>
        <v>0</v>
      </c>
      <c r="DW68" s="15">
        <f t="shared" ref="DW68:DW131" si="141">+AW68-CJ68</f>
        <v>0</v>
      </c>
      <c r="DX68" s="15">
        <f t="shared" ref="DX68:DX131" si="142">+AX68-CK68</f>
        <v>0</v>
      </c>
      <c r="DY68" s="15">
        <f t="shared" ref="DY68:DY131" si="143">+AY68-CL68</f>
        <v>0</v>
      </c>
      <c r="DZ68" s="15">
        <f t="shared" ref="DZ68:DZ131" si="144">+AZ68-CM68</f>
        <v>0</v>
      </c>
      <c r="EA68" s="15">
        <f t="shared" ref="EA68:EA131" si="145">+BA68-CN68</f>
        <v>0</v>
      </c>
      <c r="EB68" s="15">
        <f t="shared" ref="EB68:EB131" si="146">+BB68-CO68</f>
        <v>0</v>
      </c>
      <c r="EC68" s="15">
        <f t="shared" ref="EC68:EC131" si="147">+BC68-CP68</f>
        <v>0</v>
      </c>
      <c r="ED68" s="15">
        <f t="shared" ref="ED68:ED131" si="148">+BD68-CQ68</f>
        <v>0</v>
      </c>
      <c r="EE68" s="15">
        <f t="shared" ref="EE68:EE131" si="149">+BE68-CR68</f>
        <v>0</v>
      </c>
      <c r="EF68" s="15">
        <f t="shared" ref="EF68:EF131" si="150">+BF68-CS68</f>
        <v>0</v>
      </c>
      <c r="EG68" s="15">
        <f t="shared" ref="EG68:EG131" si="151">+BG68-CT68</f>
        <v>0</v>
      </c>
      <c r="EH68" s="15">
        <f t="shared" ref="EH68:EH131" si="152">+BH68-CU68</f>
        <v>0</v>
      </c>
      <c r="EI68" s="15">
        <f t="shared" ref="EI68:EI131" si="153">+BI68-CV68</f>
        <v>0</v>
      </c>
      <c r="EJ68" s="15">
        <f t="shared" ref="EJ68:EJ131" si="154">+BJ68-CW68</f>
        <v>0</v>
      </c>
      <c r="EK68" s="15">
        <f t="shared" ref="EK68:EK131" si="155">+BK68-CX68</f>
        <v>0</v>
      </c>
      <c r="EL68" s="15">
        <f t="shared" ref="EL68:EL131" si="156">+BL68-CY68</f>
        <v>0</v>
      </c>
      <c r="EM68" s="15">
        <f t="shared" ref="EM68:EM131" si="157">+BM68-CZ68</f>
        <v>0</v>
      </c>
      <c r="EN68" s="15">
        <f t="shared" ref="EN68:EN131" si="158">+BN68-DA68</f>
        <v>0</v>
      </c>
      <c r="EO68" s="15">
        <f t="shared" ref="EO68:EO131" si="159">+BO68-DB68</f>
        <v>0</v>
      </c>
      <c r="EP68" s="15">
        <f t="shared" ref="EP68:EP131" si="160">+BP68-DC68</f>
        <v>0</v>
      </c>
      <c r="EQ68" s="15">
        <f t="shared" ref="EQ68:EQ131" si="161">+BQ68-DD68</f>
        <v>0</v>
      </c>
      <c r="ER68" s="15">
        <f t="shared" ref="ER68:ER131" si="162">+BR68-DE68</f>
        <v>0</v>
      </c>
      <c r="ES68" s="15">
        <f t="shared" ref="ES68:ES131" si="163">+BS68-DF68</f>
        <v>0</v>
      </c>
      <c r="ET68" s="15">
        <f t="shared" ref="ET68:ET131" si="164">+BT68-DG68</f>
        <v>0</v>
      </c>
      <c r="EU68" s="15">
        <f t="shared" ref="EU68:EU131" si="165">+BU68-DH68</f>
        <v>0</v>
      </c>
      <c r="EV68" s="15">
        <f t="shared" ref="EV68:EV131" si="166">+BV68-DI68</f>
        <v>0</v>
      </c>
      <c r="EW68" s="15">
        <f t="shared" ref="EW68:EW131" si="167">+BW68-DJ68</f>
        <v>0</v>
      </c>
      <c r="EX68" s="15">
        <f t="shared" ref="EX68:EX131" si="168">+BX68-DK68</f>
        <v>0</v>
      </c>
      <c r="EY68" s="15">
        <f t="shared" ref="EY68:EY131" si="169">+BY68-DL68</f>
        <v>0</v>
      </c>
      <c r="EZ68" s="15">
        <f t="shared" ref="EZ68:EZ131" si="170">+BZ68-DM68</f>
        <v>0</v>
      </c>
      <c r="FA68" s="15">
        <f t="shared" ref="FA68:FA131" si="171">+CA68-DN68</f>
        <v>0</v>
      </c>
      <c r="FB68" s="15">
        <f t="shared" ref="FB68:FB131" si="172">+CB68-DO68</f>
        <v>0</v>
      </c>
      <c r="FC68" s="15">
        <f t="shared" ref="FC68:FC131" si="173">+CC68-DP68</f>
        <v>0</v>
      </c>
      <c r="FD68" s="15">
        <f t="shared" ref="FD68:FD131" si="174">+CD68-DQ68</f>
        <v>0</v>
      </c>
      <c r="FE68" s="15">
        <f t="shared" ref="FE68:FE131" si="175">+CE68-DR68</f>
        <v>0</v>
      </c>
    </row>
    <row r="69" spans="1:161" x14ac:dyDescent="0.25">
      <c r="A69" s="3" t="s">
        <v>100</v>
      </c>
      <c r="B69" s="13">
        <v>1.17E-2</v>
      </c>
      <c r="C69" s="13">
        <v>1.17E-2</v>
      </c>
      <c r="D69" s="13">
        <v>1.17E-2</v>
      </c>
      <c r="E69" s="13">
        <v>8.0999999999999996E-3</v>
      </c>
      <c r="G69" s="225">
        <v>72250279.109999999</v>
      </c>
      <c r="H69" s="225">
        <v>72250279.109999999</v>
      </c>
      <c r="I69" s="225">
        <v>72250279.109999999</v>
      </c>
      <c r="J69" s="14">
        <v>72250279.109999999</v>
      </c>
      <c r="K69" s="14">
        <v>72229561.640000001</v>
      </c>
      <c r="L69" s="14">
        <v>72208844.159999996</v>
      </c>
      <c r="M69" s="14">
        <v>72208844.159999996</v>
      </c>
      <c r="N69" s="14">
        <v>72208844.159999996</v>
      </c>
      <c r="O69" s="14">
        <v>72208844.159999996</v>
      </c>
      <c r="P69" s="14">
        <v>72208844.159999996</v>
      </c>
      <c r="Q69" s="14">
        <v>72376637.579999998</v>
      </c>
      <c r="R69" s="14">
        <v>72544430.989999995</v>
      </c>
      <c r="T69" s="14">
        <v>72544588.109999999</v>
      </c>
      <c r="U69" s="14">
        <v>72544745.230000004</v>
      </c>
      <c r="V69" s="14">
        <v>72544745.230000004</v>
      </c>
      <c r="W69" s="14">
        <v>72544745.230000004</v>
      </c>
      <c r="X69" s="14">
        <v>72544745.230000004</v>
      </c>
      <c r="Y69" s="14">
        <v>72544745.230000004</v>
      </c>
      <c r="Z69" s="14">
        <v>72544745.230000004</v>
      </c>
      <c r="AA69" s="14">
        <v>72544745.230000004</v>
      </c>
      <c r="AB69" s="14">
        <v>72673189.549999997</v>
      </c>
      <c r="AC69" s="14">
        <v>72801633.859999999</v>
      </c>
      <c r="AD69" s="14">
        <v>72801633.859999999</v>
      </c>
      <c r="AE69" s="14">
        <v>72943130.609999999</v>
      </c>
      <c r="AF69" s="14"/>
      <c r="AG69" s="14">
        <v>73084627.349999994</v>
      </c>
      <c r="AH69" s="14">
        <v>73136913.909999996</v>
      </c>
      <c r="AI69" s="14">
        <v>73189200.459999993</v>
      </c>
      <c r="AJ69" s="14">
        <v>73161132.920000002</v>
      </c>
      <c r="AK69" s="14">
        <v>73096576.870000005</v>
      </c>
      <c r="AL69" s="14">
        <v>73060088.359999999</v>
      </c>
      <c r="AM69" s="14"/>
      <c r="AN69" s="14"/>
      <c r="AO69" s="14"/>
      <c r="AP69" s="14"/>
      <c r="AQ69" s="14"/>
      <c r="AR69" s="14"/>
      <c r="AS69" s="15"/>
      <c r="AT69" s="14">
        <v>70444.02213225</v>
      </c>
      <c r="AU69" s="14">
        <v>70444.02213225</v>
      </c>
      <c r="AV69" s="14">
        <v>70444.02213225</v>
      </c>
      <c r="AW69" s="14">
        <v>70444.02213225</v>
      </c>
      <c r="AX69" s="14">
        <v>70423.822599000006</v>
      </c>
      <c r="AY69" s="14">
        <v>70403.623055999997</v>
      </c>
      <c r="AZ69" s="14">
        <v>70403.623055999997</v>
      </c>
      <c r="BA69" s="14">
        <v>70403.623055999997</v>
      </c>
      <c r="BB69" s="14">
        <v>70403.623055999997</v>
      </c>
      <c r="BC69" s="14">
        <v>70403.623055999997</v>
      </c>
      <c r="BD69" s="14">
        <v>70567.221640499993</v>
      </c>
      <c r="BE69" s="14">
        <v>70730.820215250002</v>
      </c>
      <c r="BG69" s="15">
        <v>70730.97340725</v>
      </c>
      <c r="BH69" s="15">
        <v>70731.126599249998</v>
      </c>
      <c r="BI69" s="15">
        <v>70731.126599249998</v>
      </c>
      <c r="BJ69" s="14">
        <v>70731.126599249998</v>
      </c>
      <c r="BK69" s="14">
        <v>70731.126599249998</v>
      </c>
      <c r="BL69" s="14">
        <v>70731.126599249998</v>
      </c>
      <c r="BM69" s="14">
        <v>70731.126599249998</v>
      </c>
      <c r="BN69" s="14">
        <v>70731.126599249998</v>
      </c>
      <c r="BO69" s="14">
        <v>70856.359811249989</v>
      </c>
      <c r="BP69" s="14">
        <v>70981.593013499994</v>
      </c>
      <c r="BQ69" s="14">
        <v>70981.593013499994</v>
      </c>
      <c r="BR69" s="14">
        <v>71119.552344750002</v>
      </c>
      <c r="BS69" s="15"/>
      <c r="BT69" s="15">
        <f t="shared" si="88"/>
        <v>71257.511666249993</v>
      </c>
      <c r="BU69" s="15">
        <f t="shared" si="89"/>
        <v>71308.491062250003</v>
      </c>
      <c r="BV69" s="15">
        <f t="shared" si="90"/>
        <v>71359.470448499997</v>
      </c>
      <c r="BW69" s="15">
        <f t="shared" si="91"/>
        <v>71332.104597000012</v>
      </c>
      <c r="BX69" s="15">
        <f t="shared" si="92"/>
        <v>71269.162448250005</v>
      </c>
      <c r="BY69" s="15">
        <f t="shared" si="93"/>
        <v>71233.58615100001</v>
      </c>
      <c r="BZ69" s="15">
        <f t="shared" si="94"/>
        <v>0</v>
      </c>
      <c r="CA69" s="15">
        <f t="shared" si="95"/>
        <v>0</v>
      </c>
      <c r="CB69" s="15">
        <f t="shared" si="96"/>
        <v>0</v>
      </c>
      <c r="CC69" s="15">
        <f t="shared" si="97"/>
        <v>0</v>
      </c>
      <c r="CD69" s="15">
        <f t="shared" si="98"/>
        <v>0</v>
      </c>
      <c r="CE69" s="15">
        <f t="shared" si="99"/>
        <v>0</v>
      </c>
      <c r="CG69" s="15">
        <f t="shared" si="100"/>
        <v>48768.938399250001</v>
      </c>
      <c r="CH69" s="15">
        <f t="shared" si="101"/>
        <v>48768.938399250001</v>
      </c>
      <c r="CI69" s="15">
        <f t="shared" si="102"/>
        <v>48768.938399250001</v>
      </c>
      <c r="CJ69" s="15">
        <f t="shared" si="103"/>
        <v>48768.938399250001</v>
      </c>
      <c r="CK69" s="15">
        <f t="shared" si="104"/>
        <v>48754.954106999998</v>
      </c>
      <c r="CL69" s="15">
        <f t="shared" si="105"/>
        <v>48740.969807999994</v>
      </c>
      <c r="CM69" s="15">
        <f t="shared" si="106"/>
        <v>48740.969807999994</v>
      </c>
      <c r="CN69" s="15">
        <f t="shared" si="107"/>
        <v>48740.969807999994</v>
      </c>
      <c r="CO69" s="15">
        <f t="shared" si="108"/>
        <v>48740.969807999994</v>
      </c>
      <c r="CP69" s="15">
        <f t="shared" si="109"/>
        <v>48740.969807999994</v>
      </c>
      <c r="CQ69" s="15">
        <f t="shared" si="110"/>
        <v>48854.2303665</v>
      </c>
      <c r="CR69" s="15">
        <f t="shared" si="111"/>
        <v>48967.490918249998</v>
      </c>
      <c r="CS69" s="15">
        <f t="shared" si="112"/>
        <v>0</v>
      </c>
      <c r="CT69" s="15">
        <f t="shared" si="113"/>
        <v>48967.596974249995</v>
      </c>
      <c r="CU69" s="15">
        <f t="shared" si="114"/>
        <v>48967.703030249999</v>
      </c>
      <c r="CV69" s="15">
        <f t="shared" si="115"/>
        <v>48967.703030249999</v>
      </c>
      <c r="CW69" s="15">
        <f t="shared" si="116"/>
        <v>48967.703030249999</v>
      </c>
      <c r="CX69" s="15">
        <f t="shared" si="117"/>
        <v>48967.703030249999</v>
      </c>
      <c r="CY69" s="15">
        <f t="shared" si="118"/>
        <v>48967.703030249999</v>
      </c>
      <c r="CZ69" s="15">
        <f t="shared" si="119"/>
        <v>48967.703030249999</v>
      </c>
      <c r="DA69" s="15">
        <f t="shared" si="120"/>
        <v>48967.703030249999</v>
      </c>
      <c r="DB69" s="15">
        <f t="shared" si="121"/>
        <v>49054.402946249997</v>
      </c>
      <c r="DC69" s="15">
        <f t="shared" si="122"/>
        <v>49141.102855500001</v>
      </c>
      <c r="DD69" s="15">
        <f t="shared" si="123"/>
        <v>49141.102855500001</v>
      </c>
      <c r="DE69" s="15">
        <f t="shared" si="124"/>
        <v>49236.613161749992</v>
      </c>
      <c r="DF69" s="15">
        <f t="shared" si="125"/>
        <v>0</v>
      </c>
      <c r="DG69" s="15">
        <f t="shared" si="126"/>
        <v>49332.12346124999</v>
      </c>
      <c r="DH69" s="15">
        <f t="shared" si="127"/>
        <v>49367.416889249995</v>
      </c>
      <c r="DI69" s="15">
        <f t="shared" si="128"/>
        <v>49402.710310499991</v>
      </c>
      <c r="DJ69" s="15">
        <f t="shared" si="129"/>
        <v>49383.764720999992</v>
      </c>
      <c r="DK69" s="15">
        <f t="shared" si="130"/>
        <v>49340.18938725</v>
      </c>
      <c r="DL69" s="15">
        <f t="shared" si="131"/>
        <v>49315.559642999993</v>
      </c>
      <c r="DM69" s="15">
        <f t="shared" si="132"/>
        <v>0</v>
      </c>
      <c r="DN69" s="15">
        <f t="shared" si="133"/>
        <v>0</v>
      </c>
      <c r="DO69" s="15">
        <f t="shared" si="134"/>
        <v>0</v>
      </c>
      <c r="DP69" s="15">
        <f t="shared" si="135"/>
        <v>0</v>
      </c>
      <c r="DQ69" s="15">
        <f t="shared" si="136"/>
        <v>0</v>
      </c>
      <c r="DR69" s="15">
        <f t="shared" si="137"/>
        <v>0</v>
      </c>
      <c r="DT69" s="15">
        <f t="shared" si="138"/>
        <v>21675.083732999999</v>
      </c>
      <c r="DU69" s="15">
        <f t="shared" si="139"/>
        <v>21675.083732999999</v>
      </c>
      <c r="DV69" s="15">
        <f t="shared" si="140"/>
        <v>21675.083732999999</v>
      </c>
      <c r="DW69" s="15">
        <f t="shared" si="141"/>
        <v>21675.083732999999</v>
      </c>
      <c r="DX69" s="15">
        <f t="shared" si="142"/>
        <v>21668.868492000009</v>
      </c>
      <c r="DY69" s="15">
        <f t="shared" si="143"/>
        <v>21662.653248000002</v>
      </c>
      <c r="DZ69" s="15">
        <f t="shared" si="144"/>
        <v>21662.653248000002</v>
      </c>
      <c r="EA69" s="15">
        <f t="shared" si="145"/>
        <v>21662.653248000002</v>
      </c>
      <c r="EB69" s="15">
        <f t="shared" si="146"/>
        <v>21662.653248000002</v>
      </c>
      <c r="EC69" s="15">
        <f t="shared" si="147"/>
        <v>21662.653248000002</v>
      </c>
      <c r="ED69" s="15">
        <f t="shared" si="148"/>
        <v>21712.991273999993</v>
      </c>
      <c r="EE69" s="15">
        <f t="shared" si="149"/>
        <v>21763.329297000004</v>
      </c>
      <c r="EF69" s="15">
        <f t="shared" si="150"/>
        <v>0</v>
      </c>
      <c r="EG69" s="15">
        <f t="shared" si="151"/>
        <v>21763.376433000005</v>
      </c>
      <c r="EH69" s="15">
        <f t="shared" si="152"/>
        <v>21763.423568999999</v>
      </c>
      <c r="EI69" s="15">
        <f t="shared" si="153"/>
        <v>21763.423568999999</v>
      </c>
      <c r="EJ69" s="15">
        <f t="shared" si="154"/>
        <v>21763.423568999999</v>
      </c>
      <c r="EK69" s="15">
        <f t="shared" si="155"/>
        <v>21763.423568999999</v>
      </c>
      <c r="EL69" s="15">
        <f t="shared" si="156"/>
        <v>21763.423568999999</v>
      </c>
      <c r="EM69" s="15">
        <f t="shared" si="157"/>
        <v>21763.423568999999</v>
      </c>
      <c r="EN69" s="15">
        <f t="shared" si="158"/>
        <v>21763.423568999999</v>
      </c>
      <c r="EO69" s="15">
        <f t="shared" si="159"/>
        <v>21801.956864999993</v>
      </c>
      <c r="EP69" s="15">
        <f t="shared" si="160"/>
        <v>21840.490157999993</v>
      </c>
      <c r="EQ69" s="15">
        <f t="shared" si="161"/>
        <v>21840.490157999993</v>
      </c>
      <c r="ER69" s="15">
        <f t="shared" si="162"/>
        <v>21882.93918300001</v>
      </c>
      <c r="ES69" s="15">
        <f t="shared" si="163"/>
        <v>0</v>
      </c>
      <c r="ET69" s="15">
        <f t="shared" si="164"/>
        <v>21925.388205000003</v>
      </c>
      <c r="EU69" s="15">
        <f t="shared" si="165"/>
        <v>21941.074173000008</v>
      </c>
      <c r="EV69" s="15">
        <f t="shared" si="166"/>
        <v>21956.760138000005</v>
      </c>
      <c r="EW69" s="15">
        <f t="shared" si="167"/>
        <v>21948.33987600002</v>
      </c>
      <c r="EX69" s="15">
        <f t="shared" si="168"/>
        <v>21928.973061000004</v>
      </c>
      <c r="EY69" s="15">
        <f t="shared" si="169"/>
        <v>21918.026508000017</v>
      </c>
      <c r="EZ69" s="15">
        <f t="shared" si="170"/>
        <v>0</v>
      </c>
      <c r="FA69" s="15">
        <f t="shared" si="171"/>
        <v>0</v>
      </c>
      <c r="FB69" s="15">
        <f t="shared" si="172"/>
        <v>0</v>
      </c>
      <c r="FC69" s="15">
        <f t="shared" si="173"/>
        <v>0</v>
      </c>
      <c r="FD69" s="15">
        <f t="shared" si="174"/>
        <v>0</v>
      </c>
      <c r="FE69" s="15">
        <f t="shared" si="175"/>
        <v>0</v>
      </c>
    </row>
    <row r="70" spans="1:161" x14ac:dyDescent="0.25">
      <c r="A70" s="3" t="s">
        <v>101</v>
      </c>
      <c r="B70" s="13">
        <v>1.17E-2</v>
      </c>
      <c r="C70" s="13">
        <v>1.17E-2</v>
      </c>
      <c r="D70" s="13">
        <v>1.17E-2</v>
      </c>
      <c r="E70" s="13">
        <v>8.0999999999999996E-3</v>
      </c>
      <c r="G70" s="225">
        <v>0</v>
      </c>
      <c r="H70" s="225">
        <v>0</v>
      </c>
      <c r="I70" s="225">
        <v>0</v>
      </c>
      <c r="J70" s="14">
        <v>0</v>
      </c>
      <c r="K70" s="14">
        <v>0</v>
      </c>
      <c r="L70" s="14">
        <v>0</v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T70" s="14">
        <v>0</v>
      </c>
      <c r="U70" s="14">
        <v>0</v>
      </c>
      <c r="V70" s="14">
        <v>0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/>
      <c r="AG70" s="14">
        <v>0</v>
      </c>
      <c r="AH70" s="14">
        <v>0</v>
      </c>
      <c r="AI70" s="14">
        <v>0</v>
      </c>
      <c r="AJ70" s="14">
        <v>0</v>
      </c>
      <c r="AK70" s="14">
        <v>0</v>
      </c>
      <c r="AL70" s="14">
        <v>0</v>
      </c>
      <c r="AM70" s="14"/>
      <c r="AN70" s="14"/>
      <c r="AO70" s="14"/>
      <c r="AP70" s="14"/>
      <c r="AQ70" s="14"/>
      <c r="AR70" s="14"/>
      <c r="AS70" s="15"/>
      <c r="AT70" s="14">
        <v>0</v>
      </c>
      <c r="AU70" s="14">
        <v>0</v>
      </c>
      <c r="AV70" s="14">
        <v>0</v>
      </c>
      <c r="AW70" s="14">
        <v>0</v>
      </c>
      <c r="AX70" s="14">
        <v>0</v>
      </c>
      <c r="AY70" s="14">
        <v>0</v>
      </c>
      <c r="AZ70" s="14">
        <v>0</v>
      </c>
      <c r="BA70" s="14">
        <v>0</v>
      </c>
      <c r="BB70" s="14">
        <v>0</v>
      </c>
      <c r="BC70" s="14">
        <v>0</v>
      </c>
      <c r="BD70" s="14">
        <v>0</v>
      </c>
      <c r="BE70" s="14">
        <v>0</v>
      </c>
      <c r="BG70" s="15">
        <v>0</v>
      </c>
      <c r="BH70" s="15">
        <v>0</v>
      </c>
      <c r="BI70" s="15">
        <v>0</v>
      </c>
      <c r="BJ70" s="14">
        <v>0</v>
      </c>
      <c r="BK70" s="14">
        <v>0</v>
      </c>
      <c r="BL70" s="14">
        <v>0</v>
      </c>
      <c r="BM70" s="14">
        <v>0</v>
      </c>
      <c r="BN70" s="14">
        <v>0</v>
      </c>
      <c r="BO70" s="14">
        <v>0</v>
      </c>
      <c r="BP70" s="14">
        <v>0</v>
      </c>
      <c r="BQ70" s="14">
        <v>0</v>
      </c>
      <c r="BR70" s="14">
        <v>0</v>
      </c>
      <c r="BS70" s="15"/>
      <c r="BT70" s="15">
        <f t="shared" si="88"/>
        <v>0</v>
      </c>
      <c r="BU70" s="15">
        <f t="shared" si="89"/>
        <v>0</v>
      </c>
      <c r="BV70" s="15">
        <f t="shared" si="90"/>
        <v>0</v>
      </c>
      <c r="BW70" s="15">
        <f t="shared" si="91"/>
        <v>0</v>
      </c>
      <c r="BX70" s="15">
        <f t="shared" si="92"/>
        <v>0</v>
      </c>
      <c r="BY70" s="15">
        <f t="shared" si="93"/>
        <v>0</v>
      </c>
      <c r="BZ70" s="15">
        <f t="shared" si="94"/>
        <v>0</v>
      </c>
      <c r="CA70" s="15">
        <f t="shared" si="95"/>
        <v>0</v>
      </c>
      <c r="CB70" s="15">
        <f t="shared" si="96"/>
        <v>0</v>
      </c>
      <c r="CC70" s="15">
        <f t="shared" si="97"/>
        <v>0</v>
      </c>
      <c r="CD70" s="15">
        <f t="shared" si="98"/>
        <v>0</v>
      </c>
      <c r="CE70" s="15">
        <f t="shared" si="99"/>
        <v>0</v>
      </c>
      <c r="CG70" s="15">
        <f t="shared" si="100"/>
        <v>0</v>
      </c>
      <c r="CH70" s="15">
        <f t="shared" si="101"/>
        <v>0</v>
      </c>
      <c r="CI70" s="15">
        <f t="shared" si="102"/>
        <v>0</v>
      </c>
      <c r="CJ70" s="15">
        <f t="shared" si="103"/>
        <v>0</v>
      </c>
      <c r="CK70" s="15">
        <f t="shared" si="104"/>
        <v>0</v>
      </c>
      <c r="CL70" s="15">
        <f t="shared" si="105"/>
        <v>0</v>
      </c>
      <c r="CM70" s="15">
        <f t="shared" si="106"/>
        <v>0</v>
      </c>
      <c r="CN70" s="15">
        <f t="shared" si="107"/>
        <v>0</v>
      </c>
      <c r="CO70" s="15">
        <f t="shared" si="108"/>
        <v>0</v>
      </c>
      <c r="CP70" s="15">
        <f t="shared" si="109"/>
        <v>0</v>
      </c>
      <c r="CQ70" s="15">
        <f t="shared" si="110"/>
        <v>0</v>
      </c>
      <c r="CR70" s="15">
        <f t="shared" si="111"/>
        <v>0</v>
      </c>
      <c r="CS70" s="15">
        <f t="shared" si="112"/>
        <v>0</v>
      </c>
      <c r="CT70" s="15">
        <f t="shared" si="113"/>
        <v>0</v>
      </c>
      <c r="CU70" s="15">
        <f t="shared" si="114"/>
        <v>0</v>
      </c>
      <c r="CV70" s="15">
        <f t="shared" si="115"/>
        <v>0</v>
      </c>
      <c r="CW70" s="15">
        <f t="shared" si="116"/>
        <v>0</v>
      </c>
      <c r="CX70" s="15">
        <f t="shared" si="117"/>
        <v>0</v>
      </c>
      <c r="CY70" s="15">
        <f t="shared" si="118"/>
        <v>0</v>
      </c>
      <c r="CZ70" s="15">
        <f t="shared" si="119"/>
        <v>0</v>
      </c>
      <c r="DA70" s="15">
        <f t="shared" si="120"/>
        <v>0</v>
      </c>
      <c r="DB70" s="15">
        <f t="shared" si="121"/>
        <v>0</v>
      </c>
      <c r="DC70" s="15">
        <f t="shared" si="122"/>
        <v>0</v>
      </c>
      <c r="DD70" s="15">
        <f t="shared" si="123"/>
        <v>0</v>
      </c>
      <c r="DE70" s="15">
        <f t="shared" si="124"/>
        <v>0</v>
      </c>
      <c r="DF70" s="15">
        <f t="shared" si="125"/>
        <v>0</v>
      </c>
      <c r="DG70" s="15">
        <f t="shared" si="126"/>
        <v>0</v>
      </c>
      <c r="DH70" s="15">
        <f t="shared" si="127"/>
        <v>0</v>
      </c>
      <c r="DI70" s="15">
        <f t="shared" si="128"/>
        <v>0</v>
      </c>
      <c r="DJ70" s="15">
        <f t="shared" si="129"/>
        <v>0</v>
      </c>
      <c r="DK70" s="15">
        <f t="shared" si="130"/>
        <v>0</v>
      </c>
      <c r="DL70" s="15">
        <f t="shared" si="131"/>
        <v>0</v>
      </c>
      <c r="DM70" s="15">
        <f t="shared" si="132"/>
        <v>0</v>
      </c>
      <c r="DN70" s="15">
        <f t="shared" si="133"/>
        <v>0</v>
      </c>
      <c r="DO70" s="15">
        <f t="shared" si="134"/>
        <v>0</v>
      </c>
      <c r="DP70" s="15">
        <f t="shared" si="135"/>
        <v>0</v>
      </c>
      <c r="DQ70" s="15">
        <f t="shared" si="136"/>
        <v>0</v>
      </c>
      <c r="DR70" s="15">
        <f t="shared" si="137"/>
        <v>0</v>
      </c>
      <c r="DT70" s="15">
        <f t="shared" si="138"/>
        <v>0</v>
      </c>
      <c r="DU70" s="15">
        <f t="shared" si="139"/>
        <v>0</v>
      </c>
      <c r="DV70" s="15">
        <f t="shared" si="140"/>
        <v>0</v>
      </c>
      <c r="DW70" s="15">
        <f t="shared" si="141"/>
        <v>0</v>
      </c>
      <c r="DX70" s="15">
        <f t="shared" si="142"/>
        <v>0</v>
      </c>
      <c r="DY70" s="15">
        <f t="shared" si="143"/>
        <v>0</v>
      </c>
      <c r="DZ70" s="15">
        <f t="shared" si="144"/>
        <v>0</v>
      </c>
      <c r="EA70" s="15">
        <f t="shared" si="145"/>
        <v>0</v>
      </c>
      <c r="EB70" s="15">
        <f t="shared" si="146"/>
        <v>0</v>
      </c>
      <c r="EC70" s="15">
        <f t="shared" si="147"/>
        <v>0</v>
      </c>
      <c r="ED70" s="15">
        <f t="shared" si="148"/>
        <v>0</v>
      </c>
      <c r="EE70" s="15">
        <f t="shared" si="149"/>
        <v>0</v>
      </c>
      <c r="EF70" s="15">
        <f t="shared" si="150"/>
        <v>0</v>
      </c>
      <c r="EG70" s="15">
        <f t="shared" si="151"/>
        <v>0</v>
      </c>
      <c r="EH70" s="15">
        <f t="shared" si="152"/>
        <v>0</v>
      </c>
      <c r="EI70" s="15">
        <f t="shared" si="153"/>
        <v>0</v>
      </c>
      <c r="EJ70" s="15">
        <f t="shared" si="154"/>
        <v>0</v>
      </c>
      <c r="EK70" s="15">
        <f t="shared" si="155"/>
        <v>0</v>
      </c>
      <c r="EL70" s="15">
        <f t="shared" si="156"/>
        <v>0</v>
      </c>
      <c r="EM70" s="15">
        <f t="shared" si="157"/>
        <v>0</v>
      </c>
      <c r="EN70" s="15">
        <f t="shared" si="158"/>
        <v>0</v>
      </c>
      <c r="EO70" s="15">
        <f t="shared" si="159"/>
        <v>0</v>
      </c>
      <c r="EP70" s="15">
        <f t="shared" si="160"/>
        <v>0</v>
      </c>
      <c r="EQ70" s="15">
        <f t="shared" si="161"/>
        <v>0</v>
      </c>
      <c r="ER70" s="15">
        <f t="shared" si="162"/>
        <v>0</v>
      </c>
      <c r="ES70" s="15">
        <f t="shared" si="163"/>
        <v>0</v>
      </c>
      <c r="ET70" s="15">
        <f t="shared" si="164"/>
        <v>0</v>
      </c>
      <c r="EU70" s="15">
        <f t="shared" si="165"/>
        <v>0</v>
      </c>
      <c r="EV70" s="15">
        <f t="shared" si="166"/>
        <v>0</v>
      </c>
      <c r="EW70" s="15">
        <f t="shared" si="167"/>
        <v>0</v>
      </c>
      <c r="EX70" s="15">
        <f t="shared" si="168"/>
        <v>0</v>
      </c>
      <c r="EY70" s="15">
        <f t="shared" si="169"/>
        <v>0</v>
      </c>
      <c r="EZ70" s="15">
        <f t="shared" si="170"/>
        <v>0</v>
      </c>
      <c r="FA70" s="15">
        <f t="shared" si="171"/>
        <v>0</v>
      </c>
      <c r="FB70" s="15">
        <f t="shared" si="172"/>
        <v>0</v>
      </c>
      <c r="FC70" s="15">
        <f t="shared" si="173"/>
        <v>0</v>
      </c>
      <c r="FD70" s="15">
        <f t="shared" si="174"/>
        <v>0</v>
      </c>
      <c r="FE70" s="15">
        <f t="shared" si="175"/>
        <v>0</v>
      </c>
    </row>
    <row r="71" spans="1:161" x14ac:dyDescent="0.25">
      <c r="A71" s="3" t="s">
        <v>102</v>
      </c>
      <c r="B71" s="13">
        <v>3.8600000000000002E-2</v>
      </c>
      <c r="C71" s="13">
        <v>3.8600000000000002E-2</v>
      </c>
      <c r="D71" s="13">
        <v>3.8600000000000002E-2</v>
      </c>
      <c r="E71" s="13">
        <v>3.5499999999999997E-2</v>
      </c>
      <c r="G71" s="225">
        <v>451613514.79000002</v>
      </c>
      <c r="H71" s="225">
        <v>451738010.22000003</v>
      </c>
      <c r="I71" s="225">
        <v>451738010.22000003</v>
      </c>
      <c r="J71" s="14">
        <v>451738010.22000003</v>
      </c>
      <c r="K71" s="14">
        <v>451683469.18000001</v>
      </c>
      <c r="L71" s="14">
        <v>451596255.12</v>
      </c>
      <c r="M71" s="14">
        <v>451563582.11000001</v>
      </c>
      <c r="N71" s="14">
        <v>451599203.62</v>
      </c>
      <c r="O71" s="14">
        <v>451634825.13</v>
      </c>
      <c r="P71" s="14">
        <v>451634825.13</v>
      </c>
      <c r="Q71" s="14">
        <v>451679408.60000002</v>
      </c>
      <c r="R71" s="14">
        <v>455169480.69</v>
      </c>
      <c r="T71" s="14">
        <v>459084685.95999998</v>
      </c>
      <c r="U71" s="14">
        <v>458411826.60000002</v>
      </c>
      <c r="V71" s="14">
        <v>457281947.00999999</v>
      </c>
      <c r="W71" s="14">
        <v>457466108.06999999</v>
      </c>
      <c r="X71" s="14">
        <v>457870079.19</v>
      </c>
      <c r="Y71" s="14">
        <v>458332636.54000002</v>
      </c>
      <c r="Z71" s="14">
        <v>458406200.50999999</v>
      </c>
      <c r="AA71" s="14">
        <v>458254530.24000001</v>
      </c>
      <c r="AB71" s="14">
        <v>458204080.42000002</v>
      </c>
      <c r="AC71" s="14">
        <v>458188088.06999999</v>
      </c>
      <c r="AD71" s="14">
        <v>458396397.56</v>
      </c>
      <c r="AE71" s="14">
        <v>458854687.94999999</v>
      </c>
      <c r="AF71" s="14"/>
      <c r="AG71" s="14">
        <v>459143942.93000001</v>
      </c>
      <c r="AH71" s="14">
        <v>459067725.89999998</v>
      </c>
      <c r="AI71" s="14">
        <v>458989816.98000002</v>
      </c>
      <c r="AJ71" s="14">
        <v>458894984.23000002</v>
      </c>
      <c r="AK71" s="14">
        <v>458735840.33999997</v>
      </c>
      <c r="AL71" s="14">
        <v>458775041.74000001</v>
      </c>
      <c r="AM71" s="14"/>
      <c r="AN71" s="14"/>
      <c r="AO71" s="14"/>
      <c r="AP71" s="14"/>
      <c r="AQ71" s="14"/>
      <c r="AR71" s="14"/>
      <c r="AS71" s="15"/>
      <c r="AT71" s="14">
        <v>1452690.1392411666</v>
      </c>
      <c r="AU71" s="14">
        <v>1453090.5995410001</v>
      </c>
      <c r="AV71" s="14">
        <v>1453090.5995410001</v>
      </c>
      <c r="AW71" s="14">
        <v>1453090.5995410001</v>
      </c>
      <c r="AX71" s="14">
        <v>1452915.1591956669</v>
      </c>
      <c r="AY71" s="14">
        <v>1452634.6206360001</v>
      </c>
      <c r="AZ71" s="14">
        <v>1452529.5224538334</v>
      </c>
      <c r="BA71" s="14">
        <v>1452644.1049776666</v>
      </c>
      <c r="BB71" s="14">
        <v>1452758.6875015001</v>
      </c>
      <c r="BC71" s="14">
        <v>1452758.6875015001</v>
      </c>
      <c r="BD71" s="14">
        <v>1452902.0976633336</v>
      </c>
      <c r="BE71" s="14">
        <v>1464128.4962195</v>
      </c>
      <c r="BG71" s="15">
        <v>1476722.4065046667</v>
      </c>
      <c r="BH71" s="15">
        <v>1474558.04223</v>
      </c>
      <c r="BI71" s="15">
        <v>1470923.5962155003</v>
      </c>
      <c r="BJ71" s="14">
        <v>1471515.9809584999</v>
      </c>
      <c r="BK71" s="14">
        <v>1472815.4213945</v>
      </c>
      <c r="BL71" s="14">
        <v>1474303.3142036668</v>
      </c>
      <c r="BM71" s="14">
        <v>1474539.9449738332</v>
      </c>
      <c r="BN71" s="14">
        <v>1474052.0722720001</v>
      </c>
      <c r="BO71" s="14">
        <v>1473889.7920176669</v>
      </c>
      <c r="BP71" s="14">
        <v>1473838.3499585001</v>
      </c>
      <c r="BQ71" s="14">
        <v>1474508.4121513336</v>
      </c>
      <c r="BR71" s="14">
        <v>1475982.5795725</v>
      </c>
      <c r="BS71" s="15"/>
      <c r="BT71" s="15">
        <f t="shared" si="88"/>
        <v>1476913.0164248336</v>
      </c>
      <c r="BU71" s="15">
        <f t="shared" si="89"/>
        <v>1476667.851645</v>
      </c>
      <c r="BV71" s="15">
        <f t="shared" si="90"/>
        <v>1476417.244619</v>
      </c>
      <c r="BW71" s="15">
        <f t="shared" si="91"/>
        <v>1476112.1992731669</v>
      </c>
      <c r="BX71" s="15">
        <f t="shared" si="92"/>
        <v>1475600.2864269998</v>
      </c>
      <c r="BY71" s="15">
        <f t="shared" si="93"/>
        <v>1475726.3842636666</v>
      </c>
      <c r="BZ71" s="15">
        <f t="shared" si="94"/>
        <v>0</v>
      </c>
      <c r="CA71" s="15">
        <f t="shared" si="95"/>
        <v>0</v>
      </c>
      <c r="CB71" s="15">
        <f t="shared" si="96"/>
        <v>0</v>
      </c>
      <c r="CC71" s="15">
        <f t="shared" si="97"/>
        <v>0</v>
      </c>
      <c r="CD71" s="15">
        <f t="shared" si="98"/>
        <v>0</v>
      </c>
      <c r="CE71" s="15">
        <f t="shared" si="99"/>
        <v>0</v>
      </c>
      <c r="CG71" s="15">
        <f t="shared" si="100"/>
        <v>1336023.3145870834</v>
      </c>
      <c r="CH71" s="15">
        <f t="shared" si="101"/>
        <v>1336391.6135674999</v>
      </c>
      <c r="CI71" s="15">
        <f t="shared" si="102"/>
        <v>1336391.6135674999</v>
      </c>
      <c r="CJ71" s="15">
        <f t="shared" si="103"/>
        <v>1336391.6135674999</v>
      </c>
      <c r="CK71" s="15">
        <f t="shared" si="104"/>
        <v>1336230.2629908333</v>
      </c>
      <c r="CL71" s="15">
        <f t="shared" si="105"/>
        <v>1335972.2547299999</v>
      </c>
      <c r="CM71" s="15">
        <f t="shared" si="106"/>
        <v>1335875.5970754165</v>
      </c>
      <c r="CN71" s="15">
        <f t="shared" si="107"/>
        <v>1335980.9773758331</v>
      </c>
      <c r="CO71" s="15">
        <f t="shared" si="108"/>
        <v>1336086.3576762499</v>
      </c>
      <c r="CP71" s="15">
        <f t="shared" si="109"/>
        <v>1336086.3576762499</v>
      </c>
      <c r="CQ71" s="15">
        <f t="shared" si="110"/>
        <v>1336218.2504416667</v>
      </c>
      <c r="CR71" s="15">
        <f t="shared" si="111"/>
        <v>1346543.0470412499</v>
      </c>
      <c r="CS71" s="15">
        <f t="shared" si="112"/>
        <v>0</v>
      </c>
      <c r="CT71" s="15">
        <f t="shared" si="113"/>
        <v>1358125.5292983332</v>
      </c>
      <c r="CU71" s="15">
        <f t="shared" si="114"/>
        <v>1356134.9870249999</v>
      </c>
      <c r="CV71" s="15">
        <f t="shared" si="115"/>
        <v>1352792.4265712497</v>
      </c>
      <c r="CW71" s="15">
        <f t="shared" si="116"/>
        <v>1353337.2363737498</v>
      </c>
      <c r="CX71" s="15">
        <f t="shared" si="117"/>
        <v>1354532.3176037499</v>
      </c>
      <c r="CY71" s="15">
        <f t="shared" si="118"/>
        <v>1355900.7164308333</v>
      </c>
      <c r="CZ71" s="15">
        <f t="shared" si="119"/>
        <v>1356118.3431754166</v>
      </c>
      <c r="DA71" s="15">
        <f t="shared" si="120"/>
        <v>1355669.6519599999</v>
      </c>
      <c r="DB71" s="15">
        <f t="shared" si="121"/>
        <v>1355520.4045758334</v>
      </c>
      <c r="DC71" s="15">
        <f t="shared" si="122"/>
        <v>1355473.0938737497</v>
      </c>
      <c r="DD71" s="15">
        <f t="shared" si="123"/>
        <v>1356089.3427816664</v>
      </c>
      <c r="DE71" s="15">
        <f t="shared" si="124"/>
        <v>1357445.11851875</v>
      </c>
      <c r="DF71" s="15">
        <f t="shared" si="125"/>
        <v>0</v>
      </c>
      <c r="DG71" s="15">
        <f t="shared" si="126"/>
        <v>1358300.8311679165</v>
      </c>
      <c r="DH71" s="15">
        <f t="shared" si="127"/>
        <v>1358075.3557874998</v>
      </c>
      <c r="DI71" s="15">
        <f t="shared" si="128"/>
        <v>1357844.8752324998</v>
      </c>
      <c r="DJ71" s="15">
        <f t="shared" si="129"/>
        <v>1357564.3283470834</v>
      </c>
      <c r="DK71" s="15">
        <f t="shared" si="130"/>
        <v>1357093.5276724997</v>
      </c>
      <c r="DL71" s="15">
        <f t="shared" si="131"/>
        <v>1357209.4984808334</v>
      </c>
      <c r="DM71" s="15">
        <f t="shared" si="132"/>
        <v>0</v>
      </c>
      <c r="DN71" s="15">
        <f t="shared" si="133"/>
        <v>0</v>
      </c>
      <c r="DO71" s="15">
        <f t="shared" si="134"/>
        <v>0</v>
      </c>
      <c r="DP71" s="15">
        <f t="shared" si="135"/>
        <v>0</v>
      </c>
      <c r="DQ71" s="15">
        <f t="shared" si="136"/>
        <v>0</v>
      </c>
      <c r="DR71" s="15">
        <f t="shared" si="137"/>
        <v>0</v>
      </c>
      <c r="DT71" s="15">
        <f t="shared" si="138"/>
        <v>116666.82465408323</v>
      </c>
      <c r="DU71" s="15">
        <f t="shared" si="139"/>
        <v>116698.98597350018</v>
      </c>
      <c r="DV71" s="15">
        <f t="shared" si="140"/>
        <v>116698.98597350018</v>
      </c>
      <c r="DW71" s="15">
        <f t="shared" si="141"/>
        <v>116698.98597350018</v>
      </c>
      <c r="DX71" s="15">
        <f t="shared" si="142"/>
        <v>116684.89620483364</v>
      </c>
      <c r="DY71" s="15">
        <f t="shared" si="143"/>
        <v>116662.36590600014</v>
      </c>
      <c r="DZ71" s="15">
        <f t="shared" si="144"/>
        <v>116653.9253784169</v>
      </c>
      <c r="EA71" s="15">
        <f t="shared" si="145"/>
        <v>116663.12760183355</v>
      </c>
      <c r="EB71" s="15">
        <f t="shared" si="146"/>
        <v>116672.3298252502</v>
      </c>
      <c r="EC71" s="15">
        <f t="shared" si="147"/>
        <v>116672.3298252502</v>
      </c>
      <c r="ED71" s="15">
        <f t="shared" si="148"/>
        <v>116683.84722166695</v>
      </c>
      <c r="EE71" s="15">
        <f t="shared" si="149"/>
        <v>117585.44917825004</v>
      </c>
      <c r="EF71" s="15">
        <f t="shared" si="150"/>
        <v>0</v>
      </c>
      <c r="EG71" s="15">
        <f t="shared" si="151"/>
        <v>118596.87720633345</v>
      </c>
      <c r="EH71" s="15">
        <f t="shared" si="152"/>
        <v>118423.0552050001</v>
      </c>
      <c r="EI71" s="15">
        <f t="shared" si="153"/>
        <v>118131.16964425053</v>
      </c>
      <c r="EJ71" s="15">
        <f t="shared" si="154"/>
        <v>118178.74458475015</v>
      </c>
      <c r="EK71" s="15">
        <f t="shared" si="155"/>
        <v>118283.10379075003</v>
      </c>
      <c r="EL71" s="15">
        <f t="shared" si="156"/>
        <v>118402.59777283343</v>
      </c>
      <c r="EM71" s="15">
        <f t="shared" si="157"/>
        <v>118421.60179841658</v>
      </c>
      <c r="EN71" s="15">
        <f t="shared" si="158"/>
        <v>118382.42031200021</v>
      </c>
      <c r="EO71" s="15">
        <f t="shared" si="159"/>
        <v>118369.3874418335</v>
      </c>
      <c r="EP71" s="15">
        <f t="shared" si="160"/>
        <v>118365.25608475041</v>
      </c>
      <c r="EQ71" s="15">
        <f t="shared" si="161"/>
        <v>118419.06936966721</v>
      </c>
      <c r="ER71" s="15">
        <f t="shared" si="162"/>
        <v>118537.46105375001</v>
      </c>
      <c r="ES71" s="15">
        <f t="shared" si="163"/>
        <v>0</v>
      </c>
      <c r="ET71" s="15">
        <f t="shared" si="164"/>
        <v>118612.18525691703</v>
      </c>
      <c r="EU71" s="15">
        <f t="shared" si="165"/>
        <v>118592.49585750024</v>
      </c>
      <c r="EV71" s="15">
        <f t="shared" si="166"/>
        <v>118572.36938650021</v>
      </c>
      <c r="EW71" s="15">
        <f t="shared" si="167"/>
        <v>118547.87092608353</v>
      </c>
      <c r="EX71" s="15">
        <f t="shared" si="168"/>
        <v>118506.75875450019</v>
      </c>
      <c r="EY71" s="15">
        <f t="shared" si="169"/>
        <v>118516.88578283321</v>
      </c>
      <c r="EZ71" s="15">
        <f t="shared" si="170"/>
        <v>0</v>
      </c>
      <c r="FA71" s="15">
        <f t="shared" si="171"/>
        <v>0</v>
      </c>
      <c r="FB71" s="15">
        <f t="shared" si="172"/>
        <v>0</v>
      </c>
      <c r="FC71" s="15">
        <f t="shared" si="173"/>
        <v>0</v>
      </c>
      <c r="FD71" s="15">
        <f t="shared" si="174"/>
        <v>0</v>
      </c>
      <c r="FE71" s="15">
        <f t="shared" si="175"/>
        <v>0</v>
      </c>
    </row>
    <row r="72" spans="1:161" x14ac:dyDescent="0.25">
      <c r="A72" s="3" t="s">
        <v>103</v>
      </c>
      <c r="B72" s="13">
        <v>3.8600000000000002E-2</v>
      </c>
      <c r="C72" s="13">
        <v>3.8600000000000002E-2</v>
      </c>
      <c r="D72" s="13">
        <v>3.8600000000000002E-2</v>
      </c>
      <c r="E72" s="13">
        <v>3.5499999999999997E-2</v>
      </c>
      <c r="G72" s="14"/>
      <c r="H72" s="14"/>
      <c r="I72" s="14"/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T72" s="14">
        <v>0</v>
      </c>
      <c r="U72" s="14">
        <v>0</v>
      </c>
      <c r="V72" s="14">
        <v>0</v>
      </c>
      <c r="W72" s="14">
        <v>0</v>
      </c>
      <c r="X72" s="14">
        <v>0</v>
      </c>
      <c r="Y72" s="14">
        <v>0</v>
      </c>
      <c r="Z72" s="14">
        <v>0</v>
      </c>
      <c r="AA72" s="14">
        <v>0</v>
      </c>
      <c r="AB72" s="14">
        <v>0</v>
      </c>
      <c r="AC72" s="14">
        <v>0</v>
      </c>
      <c r="AD72" s="14">
        <v>0</v>
      </c>
      <c r="AE72" s="14">
        <v>0</v>
      </c>
      <c r="AF72" s="14"/>
      <c r="AG72" s="14">
        <v>0</v>
      </c>
      <c r="AH72" s="14">
        <v>0</v>
      </c>
      <c r="AI72" s="14">
        <v>0</v>
      </c>
      <c r="AJ72" s="14">
        <v>0</v>
      </c>
      <c r="AK72" s="14">
        <v>0</v>
      </c>
      <c r="AL72" s="14">
        <v>0</v>
      </c>
      <c r="AM72" s="14"/>
      <c r="AN72" s="14"/>
      <c r="AO72" s="14"/>
      <c r="AP72" s="14"/>
      <c r="AQ72" s="14"/>
      <c r="AR72" s="14"/>
      <c r="AS72" s="15"/>
      <c r="AT72" s="14">
        <v>0</v>
      </c>
      <c r="AU72" s="14">
        <v>0</v>
      </c>
      <c r="AV72" s="14">
        <v>0</v>
      </c>
      <c r="AW72" s="14">
        <v>0</v>
      </c>
      <c r="AX72" s="14">
        <v>0</v>
      </c>
      <c r="AY72" s="14">
        <v>0</v>
      </c>
      <c r="AZ72" s="14">
        <v>0</v>
      </c>
      <c r="BA72" s="14">
        <v>0</v>
      </c>
      <c r="BB72" s="14">
        <v>0</v>
      </c>
      <c r="BC72" s="14">
        <v>0</v>
      </c>
      <c r="BD72" s="14">
        <v>0</v>
      </c>
      <c r="BE72" s="14">
        <v>0</v>
      </c>
      <c r="BG72" s="15">
        <v>0</v>
      </c>
      <c r="BH72" s="15">
        <v>0</v>
      </c>
      <c r="BI72" s="15">
        <v>0</v>
      </c>
      <c r="BJ72" s="14">
        <v>0</v>
      </c>
      <c r="BK72" s="14">
        <v>0</v>
      </c>
      <c r="BL72" s="14">
        <v>0</v>
      </c>
      <c r="BM72" s="14">
        <v>0</v>
      </c>
      <c r="BN72" s="14">
        <v>0</v>
      </c>
      <c r="BO72" s="14">
        <v>0</v>
      </c>
      <c r="BP72" s="14">
        <v>0</v>
      </c>
      <c r="BQ72" s="14">
        <v>0</v>
      </c>
      <c r="BR72" s="14">
        <v>0</v>
      </c>
      <c r="BS72" s="15"/>
      <c r="BT72" s="15">
        <f t="shared" si="88"/>
        <v>0</v>
      </c>
      <c r="BU72" s="15">
        <f t="shared" si="89"/>
        <v>0</v>
      </c>
      <c r="BV72" s="15">
        <f t="shared" si="90"/>
        <v>0</v>
      </c>
      <c r="BW72" s="15">
        <f t="shared" si="91"/>
        <v>0</v>
      </c>
      <c r="BX72" s="15">
        <f t="shared" si="92"/>
        <v>0</v>
      </c>
      <c r="BY72" s="15">
        <f t="shared" si="93"/>
        <v>0</v>
      </c>
      <c r="BZ72" s="15">
        <f t="shared" si="94"/>
        <v>0</v>
      </c>
      <c r="CA72" s="15">
        <f t="shared" si="95"/>
        <v>0</v>
      </c>
      <c r="CB72" s="15">
        <f t="shared" si="96"/>
        <v>0</v>
      </c>
      <c r="CC72" s="15">
        <f t="shared" si="97"/>
        <v>0</v>
      </c>
      <c r="CD72" s="15">
        <f t="shared" si="98"/>
        <v>0</v>
      </c>
      <c r="CE72" s="15">
        <f t="shared" si="99"/>
        <v>0</v>
      </c>
      <c r="CG72" s="15">
        <f t="shared" si="100"/>
        <v>0</v>
      </c>
      <c r="CH72" s="15">
        <f t="shared" si="101"/>
        <v>0</v>
      </c>
      <c r="CI72" s="15">
        <f t="shared" si="102"/>
        <v>0</v>
      </c>
      <c r="CJ72" s="15">
        <f t="shared" si="103"/>
        <v>0</v>
      </c>
      <c r="CK72" s="15">
        <f t="shared" si="104"/>
        <v>0</v>
      </c>
      <c r="CL72" s="15">
        <f t="shared" si="105"/>
        <v>0</v>
      </c>
      <c r="CM72" s="15">
        <f t="shared" si="106"/>
        <v>0</v>
      </c>
      <c r="CN72" s="15">
        <f t="shared" si="107"/>
        <v>0</v>
      </c>
      <c r="CO72" s="15">
        <f t="shared" si="108"/>
        <v>0</v>
      </c>
      <c r="CP72" s="15">
        <f t="shared" si="109"/>
        <v>0</v>
      </c>
      <c r="CQ72" s="15">
        <f t="shared" si="110"/>
        <v>0</v>
      </c>
      <c r="CR72" s="15">
        <f t="shared" si="111"/>
        <v>0</v>
      </c>
      <c r="CS72" s="15">
        <f t="shared" si="112"/>
        <v>0</v>
      </c>
      <c r="CT72" s="15">
        <f t="shared" si="113"/>
        <v>0</v>
      </c>
      <c r="CU72" s="15">
        <f t="shared" si="114"/>
        <v>0</v>
      </c>
      <c r="CV72" s="15">
        <f t="shared" si="115"/>
        <v>0</v>
      </c>
      <c r="CW72" s="15">
        <f t="shared" si="116"/>
        <v>0</v>
      </c>
      <c r="CX72" s="15">
        <f t="shared" si="117"/>
        <v>0</v>
      </c>
      <c r="CY72" s="15">
        <f t="shared" si="118"/>
        <v>0</v>
      </c>
      <c r="CZ72" s="15">
        <f t="shared" si="119"/>
        <v>0</v>
      </c>
      <c r="DA72" s="15">
        <f t="shared" si="120"/>
        <v>0</v>
      </c>
      <c r="DB72" s="15">
        <f t="shared" si="121"/>
        <v>0</v>
      </c>
      <c r="DC72" s="15">
        <f t="shared" si="122"/>
        <v>0</v>
      </c>
      <c r="DD72" s="15">
        <f t="shared" si="123"/>
        <v>0</v>
      </c>
      <c r="DE72" s="15">
        <f t="shared" si="124"/>
        <v>0</v>
      </c>
      <c r="DF72" s="15">
        <f t="shared" si="125"/>
        <v>0</v>
      </c>
      <c r="DG72" s="15">
        <f t="shared" si="126"/>
        <v>0</v>
      </c>
      <c r="DH72" s="15">
        <f t="shared" si="127"/>
        <v>0</v>
      </c>
      <c r="DI72" s="15">
        <f t="shared" si="128"/>
        <v>0</v>
      </c>
      <c r="DJ72" s="15">
        <f t="shared" si="129"/>
        <v>0</v>
      </c>
      <c r="DK72" s="15">
        <f t="shared" si="130"/>
        <v>0</v>
      </c>
      <c r="DL72" s="15">
        <f t="shared" si="131"/>
        <v>0</v>
      </c>
      <c r="DM72" s="15">
        <f t="shared" si="132"/>
        <v>0</v>
      </c>
      <c r="DN72" s="15">
        <f t="shared" si="133"/>
        <v>0</v>
      </c>
      <c r="DO72" s="15">
        <f t="shared" si="134"/>
        <v>0</v>
      </c>
      <c r="DP72" s="15">
        <f t="shared" si="135"/>
        <v>0</v>
      </c>
      <c r="DQ72" s="15">
        <f t="shared" si="136"/>
        <v>0</v>
      </c>
      <c r="DR72" s="15">
        <f t="shared" si="137"/>
        <v>0</v>
      </c>
      <c r="DT72" s="15">
        <f t="shared" si="138"/>
        <v>0</v>
      </c>
      <c r="DU72" s="15">
        <f t="shared" si="139"/>
        <v>0</v>
      </c>
      <c r="DV72" s="15">
        <f t="shared" si="140"/>
        <v>0</v>
      </c>
      <c r="DW72" s="15">
        <f t="shared" si="141"/>
        <v>0</v>
      </c>
      <c r="DX72" s="15">
        <f t="shared" si="142"/>
        <v>0</v>
      </c>
      <c r="DY72" s="15">
        <f t="shared" si="143"/>
        <v>0</v>
      </c>
      <c r="DZ72" s="15">
        <f t="shared" si="144"/>
        <v>0</v>
      </c>
      <c r="EA72" s="15">
        <f t="shared" si="145"/>
        <v>0</v>
      </c>
      <c r="EB72" s="15">
        <f t="shared" si="146"/>
        <v>0</v>
      </c>
      <c r="EC72" s="15">
        <f t="shared" si="147"/>
        <v>0</v>
      </c>
      <c r="ED72" s="15">
        <f t="shared" si="148"/>
        <v>0</v>
      </c>
      <c r="EE72" s="15">
        <f t="shared" si="149"/>
        <v>0</v>
      </c>
      <c r="EF72" s="15">
        <f t="shared" si="150"/>
        <v>0</v>
      </c>
      <c r="EG72" s="15">
        <f t="shared" si="151"/>
        <v>0</v>
      </c>
      <c r="EH72" s="15">
        <f t="shared" si="152"/>
        <v>0</v>
      </c>
      <c r="EI72" s="15">
        <f t="shared" si="153"/>
        <v>0</v>
      </c>
      <c r="EJ72" s="15">
        <f t="shared" si="154"/>
        <v>0</v>
      </c>
      <c r="EK72" s="15">
        <f t="shared" si="155"/>
        <v>0</v>
      </c>
      <c r="EL72" s="15">
        <f t="shared" si="156"/>
        <v>0</v>
      </c>
      <c r="EM72" s="15">
        <f t="shared" si="157"/>
        <v>0</v>
      </c>
      <c r="EN72" s="15">
        <f t="shared" si="158"/>
        <v>0</v>
      </c>
      <c r="EO72" s="15">
        <f t="shared" si="159"/>
        <v>0</v>
      </c>
      <c r="EP72" s="15">
        <f t="shared" si="160"/>
        <v>0</v>
      </c>
      <c r="EQ72" s="15">
        <f t="shared" si="161"/>
        <v>0</v>
      </c>
      <c r="ER72" s="15">
        <f t="shared" si="162"/>
        <v>0</v>
      </c>
      <c r="ES72" s="15">
        <f t="shared" si="163"/>
        <v>0</v>
      </c>
      <c r="ET72" s="15">
        <f t="shared" si="164"/>
        <v>0</v>
      </c>
      <c r="EU72" s="15">
        <f t="shared" si="165"/>
        <v>0</v>
      </c>
      <c r="EV72" s="15">
        <f t="shared" si="166"/>
        <v>0</v>
      </c>
      <c r="EW72" s="15">
        <f t="shared" si="167"/>
        <v>0</v>
      </c>
      <c r="EX72" s="15">
        <f t="shared" si="168"/>
        <v>0</v>
      </c>
      <c r="EY72" s="15">
        <f t="shared" si="169"/>
        <v>0</v>
      </c>
      <c r="EZ72" s="15">
        <f t="shared" si="170"/>
        <v>0</v>
      </c>
      <c r="FA72" s="15">
        <f t="shared" si="171"/>
        <v>0</v>
      </c>
      <c r="FB72" s="15">
        <f t="shared" si="172"/>
        <v>0</v>
      </c>
      <c r="FC72" s="15">
        <f t="shared" si="173"/>
        <v>0</v>
      </c>
      <c r="FD72" s="15">
        <f t="shared" si="174"/>
        <v>0</v>
      </c>
      <c r="FE72" s="15">
        <f t="shared" si="175"/>
        <v>0</v>
      </c>
    </row>
    <row r="73" spans="1:161" x14ac:dyDescent="0.25">
      <c r="A73" s="3" t="s">
        <v>104</v>
      </c>
      <c r="B73" s="13">
        <v>3.8600000000000002E-2</v>
      </c>
      <c r="C73" s="13">
        <v>3.8600000000000002E-2</v>
      </c>
      <c r="D73" s="13">
        <v>3.8600000000000002E-2</v>
      </c>
      <c r="E73" s="13">
        <v>3.5499999999999997E-2</v>
      </c>
      <c r="G73" s="14"/>
      <c r="H73" s="14"/>
      <c r="I73" s="14"/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0</v>
      </c>
      <c r="P73" s="14">
        <v>0</v>
      </c>
      <c r="Q73" s="14">
        <v>0</v>
      </c>
      <c r="R73" s="14">
        <v>0</v>
      </c>
      <c r="T73" s="14">
        <v>0</v>
      </c>
      <c r="U73" s="14">
        <v>0</v>
      </c>
      <c r="V73" s="14">
        <v>0</v>
      </c>
      <c r="W73" s="14">
        <v>0</v>
      </c>
      <c r="X73" s="14">
        <v>0</v>
      </c>
      <c r="Y73" s="14">
        <v>0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/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/>
      <c r="AN73" s="14"/>
      <c r="AO73" s="14"/>
      <c r="AP73" s="14"/>
      <c r="AQ73" s="14"/>
      <c r="AR73" s="14"/>
      <c r="AS73" s="15"/>
      <c r="AT73" s="14">
        <v>0</v>
      </c>
      <c r="AU73" s="14">
        <v>0</v>
      </c>
      <c r="AV73" s="14">
        <v>0</v>
      </c>
      <c r="AW73" s="14">
        <v>0</v>
      </c>
      <c r="AX73" s="14">
        <v>0</v>
      </c>
      <c r="AY73" s="14">
        <v>0</v>
      </c>
      <c r="AZ73" s="14">
        <v>0</v>
      </c>
      <c r="BA73" s="14">
        <v>0</v>
      </c>
      <c r="BB73" s="14">
        <v>0</v>
      </c>
      <c r="BC73" s="14">
        <v>0</v>
      </c>
      <c r="BD73" s="14">
        <v>0</v>
      </c>
      <c r="BE73" s="14">
        <v>0</v>
      </c>
      <c r="BG73" s="15">
        <v>0</v>
      </c>
      <c r="BH73" s="15">
        <v>0</v>
      </c>
      <c r="BI73" s="15">
        <v>0</v>
      </c>
      <c r="BJ73" s="14">
        <v>0</v>
      </c>
      <c r="BK73" s="14">
        <v>0</v>
      </c>
      <c r="BL73" s="14">
        <v>0</v>
      </c>
      <c r="BM73" s="14">
        <v>0</v>
      </c>
      <c r="BN73" s="14">
        <v>0</v>
      </c>
      <c r="BO73" s="14">
        <v>0</v>
      </c>
      <c r="BP73" s="14">
        <v>0</v>
      </c>
      <c r="BQ73" s="14">
        <v>0</v>
      </c>
      <c r="BR73" s="14">
        <v>0</v>
      </c>
      <c r="BS73" s="15"/>
      <c r="BT73" s="15">
        <f t="shared" si="88"/>
        <v>0</v>
      </c>
      <c r="BU73" s="15">
        <f t="shared" si="89"/>
        <v>0</v>
      </c>
      <c r="BV73" s="15">
        <f t="shared" si="90"/>
        <v>0</v>
      </c>
      <c r="BW73" s="15">
        <f t="shared" si="91"/>
        <v>0</v>
      </c>
      <c r="BX73" s="15">
        <f t="shared" si="92"/>
        <v>0</v>
      </c>
      <c r="BY73" s="15">
        <f t="shared" si="93"/>
        <v>0</v>
      </c>
      <c r="BZ73" s="15">
        <f t="shared" si="94"/>
        <v>0</v>
      </c>
      <c r="CA73" s="15">
        <f t="shared" si="95"/>
        <v>0</v>
      </c>
      <c r="CB73" s="15">
        <f t="shared" si="96"/>
        <v>0</v>
      </c>
      <c r="CC73" s="15">
        <f t="shared" si="97"/>
        <v>0</v>
      </c>
      <c r="CD73" s="15">
        <f t="shared" si="98"/>
        <v>0</v>
      </c>
      <c r="CE73" s="15">
        <f t="shared" si="99"/>
        <v>0</v>
      </c>
      <c r="CG73" s="15">
        <f t="shared" si="100"/>
        <v>0</v>
      </c>
      <c r="CH73" s="15">
        <f t="shared" si="101"/>
        <v>0</v>
      </c>
      <c r="CI73" s="15">
        <f t="shared" si="102"/>
        <v>0</v>
      </c>
      <c r="CJ73" s="15">
        <f t="shared" si="103"/>
        <v>0</v>
      </c>
      <c r="CK73" s="15">
        <f t="shared" si="104"/>
        <v>0</v>
      </c>
      <c r="CL73" s="15">
        <f t="shared" si="105"/>
        <v>0</v>
      </c>
      <c r="CM73" s="15">
        <f t="shared" si="106"/>
        <v>0</v>
      </c>
      <c r="CN73" s="15">
        <f t="shared" si="107"/>
        <v>0</v>
      </c>
      <c r="CO73" s="15">
        <f t="shared" si="108"/>
        <v>0</v>
      </c>
      <c r="CP73" s="15">
        <f t="shared" si="109"/>
        <v>0</v>
      </c>
      <c r="CQ73" s="15">
        <f t="shared" si="110"/>
        <v>0</v>
      </c>
      <c r="CR73" s="15">
        <f t="shared" si="111"/>
        <v>0</v>
      </c>
      <c r="CS73" s="15">
        <f t="shared" si="112"/>
        <v>0</v>
      </c>
      <c r="CT73" s="15">
        <f t="shared" si="113"/>
        <v>0</v>
      </c>
      <c r="CU73" s="15">
        <f t="shared" si="114"/>
        <v>0</v>
      </c>
      <c r="CV73" s="15">
        <f t="shared" si="115"/>
        <v>0</v>
      </c>
      <c r="CW73" s="15">
        <f t="shared" si="116"/>
        <v>0</v>
      </c>
      <c r="CX73" s="15">
        <f t="shared" si="117"/>
        <v>0</v>
      </c>
      <c r="CY73" s="15">
        <f t="shared" si="118"/>
        <v>0</v>
      </c>
      <c r="CZ73" s="15">
        <f t="shared" si="119"/>
        <v>0</v>
      </c>
      <c r="DA73" s="15">
        <f t="shared" si="120"/>
        <v>0</v>
      </c>
      <c r="DB73" s="15">
        <f t="shared" si="121"/>
        <v>0</v>
      </c>
      <c r="DC73" s="15">
        <f t="shared" si="122"/>
        <v>0</v>
      </c>
      <c r="DD73" s="15">
        <f t="shared" si="123"/>
        <v>0</v>
      </c>
      <c r="DE73" s="15">
        <f t="shared" si="124"/>
        <v>0</v>
      </c>
      <c r="DF73" s="15">
        <f t="shared" si="125"/>
        <v>0</v>
      </c>
      <c r="DG73" s="15">
        <f t="shared" si="126"/>
        <v>0</v>
      </c>
      <c r="DH73" s="15">
        <f t="shared" si="127"/>
        <v>0</v>
      </c>
      <c r="DI73" s="15">
        <f t="shared" si="128"/>
        <v>0</v>
      </c>
      <c r="DJ73" s="15">
        <f t="shared" si="129"/>
        <v>0</v>
      </c>
      <c r="DK73" s="15">
        <f t="shared" si="130"/>
        <v>0</v>
      </c>
      <c r="DL73" s="15">
        <f t="shared" si="131"/>
        <v>0</v>
      </c>
      <c r="DM73" s="15">
        <f t="shared" si="132"/>
        <v>0</v>
      </c>
      <c r="DN73" s="15">
        <f t="shared" si="133"/>
        <v>0</v>
      </c>
      <c r="DO73" s="15">
        <f t="shared" si="134"/>
        <v>0</v>
      </c>
      <c r="DP73" s="15">
        <f t="shared" si="135"/>
        <v>0</v>
      </c>
      <c r="DQ73" s="15">
        <f t="shared" si="136"/>
        <v>0</v>
      </c>
      <c r="DR73" s="15">
        <f t="shared" si="137"/>
        <v>0</v>
      </c>
      <c r="DT73" s="15">
        <f t="shared" si="138"/>
        <v>0</v>
      </c>
      <c r="DU73" s="15">
        <f t="shared" si="139"/>
        <v>0</v>
      </c>
      <c r="DV73" s="15">
        <f t="shared" si="140"/>
        <v>0</v>
      </c>
      <c r="DW73" s="15">
        <f t="shared" si="141"/>
        <v>0</v>
      </c>
      <c r="DX73" s="15">
        <f t="shared" si="142"/>
        <v>0</v>
      </c>
      <c r="DY73" s="15">
        <f t="shared" si="143"/>
        <v>0</v>
      </c>
      <c r="DZ73" s="15">
        <f t="shared" si="144"/>
        <v>0</v>
      </c>
      <c r="EA73" s="15">
        <f t="shared" si="145"/>
        <v>0</v>
      </c>
      <c r="EB73" s="15">
        <f t="shared" si="146"/>
        <v>0</v>
      </c>
      <c r="EC73" s="15">
        <f t="shared" si="147"/>
        <v>0</v>
      </c>
      <c r="ED73" s="15">
        <f t="shared" si="148"/>
        <v>0</v>
      </c>
      <c r="EE73" s="15">
        <f t="shared" si="149"/>
        <v>0</v>
      </c>
      <c r="EF73" s="15">
        <f t="shared" si="150"/>
        <v>0</v>
      </c>
      <c r="EG73" s="15">
        <f t="shared" si="151"/>
        <v>0</v>
      </c>
      <c r="EH73" s="15">
        <f t="shared" si="152"/>
        <v>0</v>
      </c>
      <c r="EI73" s="15">
        <f t="shared" si="153"/>
        <v>0</v>
      </c>
      <c r="EJ73" s="15">
        <f t="shared" si="154"/>
        <v>0</v>
      </c>
      <c r="EK73" s="15">
        <f t="shared" si="155"/>
        <v>0</v>
      </c>
      <c r="EL73" s="15">
        <f t="shared" si="156"/>
        <v>0</v>
      </c>
      <c r="EM73" s="15">
        <f t="shared" si="157"/>
        <v>0</v>
      </c>
      <c r="EN73" s="15">
        <f t="shared" si="158"/>
        <v>0</v>
      </c>
      <c r="EO73" s="15">
        <f t="shared" si="159"/>
        <v>0</v>
      </c>
      <c r="EP73" s="15">
        <f t="shared" si="160"/>
        <v>0</v>
      </c>
      <c r="EQ73" s="15">
        <f t="shared" si="161"/>
        <v>0</v>
      </c>
      <c r="ER73" s="15">
        <f t="shared" si="162"/>
        <v>0</v>
      </c>
      <c r="ES73" s="15">
        <f t="shared" si="163"/>
        <v>0</v>
      </c>
      <c r="ET73" s="15">
        <f t="shared" si="164"/>
        <v>0</v>
      </c>
      <c r="EU73" s="15">
        <f t="shared" si="165"/>
        <v>0</v>
      </c>
      <c r="EV73" s="15">
        <f t="shared" si="166"/>
        <v>0</v>
      </c>
      <c r="EW73" s="15">
        <f t="shared" si="167"/>
        <v>0</v>
      </c>
      <c r="EX73" s="15">
        <f t="shared" si="168"/>
        <v>0</v>
      </c>
      <c r="EY73" s="15">
        <f t="shared" si="169"/>
        <v>0</v>
      </c>
      <c r="EZ73" s="15">
        <f t="shared" si="170"/>
        <v>0</v>
      </c>
      <c r="FA73" s="15">
        <f t="shared" si="171"/>
        <v>0</v>
      </c>
      <c r="FB73" s="15">
        <f t="shared" si="172"/>
        <v>0</v>
      </c>
      <c r="FC73" s="15">
        <f t="shared" si="173"/>
        <v>0</v>
      </c>
      <c r="FD73" s="15">
        <f t="shared" si="174"/>
        <v>0</v>
      </c>
      <c r="FE73" s="15">
        <f t="shared" si="175"/>
        <v>0</v>
      </c>
    </row>
    <row r="74" spans="1:161" x14ac:dyDescent="0.25">
      <c r="A74" s="3" t="s">
        <v>105</v>
      </c>
      <c r="B74" s="13">
        <v>3.8600000000000002E-2</v>
      </c>
      <c r="C74" s="13">
        <v>3.8600000000000002E-2</v>
      </c>
      <c r="D74" s="13">
        <v>3.8600000000000002E-2</v>
      </c>
      <c r="E74" s="13">
        <v>3.5499999999999997E-2</v>
      </c>
      <c r="G74" s="14"/>
      <c r="H74" s="14"/>
      <c r="I74" s="14"/>
      <c r="J74" s="14">
        <v>0</v>
      </c>
      <c r="K74" s="14">
        <v>0</v>
      </c>
      <c r="L74" s="14">
        <v>0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T74" s="14">
        <v>0</v>
      </c>
      <c r="U74" s="14">
        <v>0</v>
      </c>
      <c r="V74" s="14">
        <v>0</v>
      </c>
      <c r="W74" s="14">
        <v>0</v>
      </c>
      <c r="X74" s="14">
        <v>2204564.84</v>
      </c>
      <c r="Y74" s="14">
        <v>4409129.67</v>
      </c>
      <c r="Z74" s="14">
        <v>4409129.67</v>
      </c>
      <c r="AA74" s="14">
        <v>4409129.67</v>
      </c>
      <c r="AB74" s="14">
        <v>4409129.67</v>
      </c>
      <c r="AC74" s="14">
        <v>4409129.67</v>
      </c>
      <c r="AD74" s="14">
        <v>4409129.67</v>
      </c>
      <c r="AE74" s="14">
        <v>4409129.67</v>
      </c>
      <c r="AF74" s="14"/>
      <c r="AG74" s="14">
        <v>4409129.67</v>
      </c>
      <c r="AH74" s="14">
        <v>4409129.67</v>
      </c>
      <c r="AI74" s="14">
        <v>4409129.67</v>
      </c>
      <c r="AJ74" s="14">
        <v>4409129.67</v>
      </c>
      <c r="AK74" s="14">
        <v>4409129.67</v>
      </c>
      <c r="AL74" s="14">
        <v>4409129.67</v>
      </c>
      <c r="AM74" s="14"/>
      <c r="AN74" s="14"/>
      <c r="AO74" s="14"/>
      <c r="AP74" s="14"/>
      <c r="AQ74" s="14"/>
      <c r="AR74" s="14"/>
      <c r="AS74" s="15"/>
      <c r="AT74" s="14">
        <v>0</v>
      </c>
      <c r="AU74" s="14">
        <v>0</v>
      </c>
      <c r="AV74" s="14">
        <v>0</v>
      </c>
      <c r="AW74" s="14">
        <v>0</v>
      </c>
      <c r="AX74" s="14">
        <v>0</v>
      </c>
      <c r="AY74" s="14">
        <v>0</v>
      </c>
      <c r="AZ74" s="14">
        <v>0</v>
      </c>
      <c r="BA74" s="14">
        <v>0</v>
      </c>
      <c r="BB74" s="14">
        <v>0</v>
      </c>
      <c r="BC74" s="14">
        <v>0</v>
      </c>
      <c r="BD74" s="14">
        <v>0</v>
      </c>
      <c r="BE74" s="14">
        <v>0</v>
      </c>
      <c r="BG74" s="15">
        <v>0</v>
      </c>
      <c r="BH74" s="15">
        <v>0</v>
      </c>
      <c r="BI74" s="15">
        <v>0</v>
      </c>
      <c r="BJ74" s="14">
        <v>0</v>
      </c>
      <c r="BK74" s="14">
        <v>7091.3502353333324</v>
      </c>
      <c r="BL74" s="14">
        <v>14182.700438500002</v>
      </c>
      <c r="BM74" s="14">
        <v>14182.700438500002</v>
      </c>
      <c r="BN74" s="14">
        <v>14182.700438500002</v>
      </c>
      <c r="BO74" s="14">
        <v>14182.700438500002</v>
      </c>
      <c r="BP74" s="14">
        <v>14182.700438500002</v>
      </c>
      <c r="BQ74" s="14">
        <v>14182.700438500002</v>
      </c>
      <c r="BR74" s="14">
        <v>14182.700438500002</v>
      </c>
      <c r="BS74" s="15"/>
      <c r="BT74" s="15">
        <f t="shared" si="88"/>
        <v>14182.700438500002</v>
      </c>
      <c r="BU74" s="15">
        <f t="shared" si="89"/>
        <v>14182.700438500002</v>
      </c>
      <c r="BV74" s="15">
        <f t="shared" si="90"/>
        <v>14182.700438500002</v>
      </c>
      <c r="BW74" s="15">
        <f t="shared" si="91"/>
        <v>14182.700438500002</v>
      </c>
      <c r="BX74" s="15">
        <f t="shared" si="92"/>
        <v>14182.700438500002</v>
      </c>
      <c r="BY74" s="15">
        <f t="shared" si="93"/>
        <v>14182.700438500002</v>
      </c>
      <c r="BZ74" s="15">
        <f t="shared" si="94"/>
        <v>0</v>
      </c>
      <c r="CA74" s="15">
        <f t="shared" si="95"/>
        <v>0</v>
      </c>
      <c r="CB74" s="15">
        <f t="shared" si="96"/>
        <v>0</v>
      </c>
      <c r="CC74" s="15">
        <f t="shared" si="97"/>
        <v>0</v>
      </c>
      <c r="CD74" s="15">
        <f t="shared" si="98"/>
        <v>0</v>
      </c>
      <c r="CE74" s="15">
        <f t="shared" si="99"/>
        <v>0</v>
      </c>
      <c r="CG74" s="15">
        <f t="shared" si="100"/>
        <v>0</v>
      </c>
      <c r="CH74" s="15">
        <f t="shared" si="101"/>
        <v>0</v>
      </c>
      <c r="CI74" s="15">
        <f t="shared" si="102"/>
        <v>0</v>
      </c>
      <c r="CJ74" s="15">
        <f t="shared" si="103"/>
        <v>0</v>
      </c>
      <c r="CK74" s="15">
        <f t="shared" si="104"/>
        <v>0</v>
      </c>
      <c r="CL74" s="15">
        <f t="shared" si="105"/>
        <v>0</v>
      </c>
      <c r="CM74" s="15">
        <f t="shared" si="106"/>
        <v>0</v>
      </c>
      <c r="CN74" s="15">
        <f t="shared" si="107"/>
        <v>0</v>
      </c>
      <c r="CO74" s="15">
        <f t="shared" si="108"/>
        <v>0</v>
      </c>
      <c r="CP74" s="15">
        <f t="shared" si="109"/>
        <v>0</v>
      </c>
      <c r="CQ74" s="15">
        <f t="shared" si="110"/>
        <v>0</v>
      </c>
      <c r="CR74" s="15">
        <f t="shared" si="111"/>
        <v>0</v>
      </c>
      <c r="CS74" s="15">
        <f t="shared" si="112"/>
        <v>0</v>
      </c>
      <c r="CT74" s="15">
        <f t="shared" si="113"/>
        <v>0</v>
      </c>
      <c r="CU74" s="15">
        <f t="shared" si="114"/>
        <v>0</v>
      </c>
      <c r="CV74" s="15">
        <f t="shared" si="115"/>
        <v>0</v>
      </c>
      <c r="CW74" s="15">
        <f t="shared" si="116"/>
        <v>0</v>
      </c>
      <c r="CX74" s="15">
        <f t="shared" si="117"/>
        <v>6521.8376516666658</v>
      </c>
      <c r="CY74" s="15">
        <f t="shared" si="118"/>
        <v>13043.675273749999</v>
      </c>
      <c r="CZ74" s="15">
        <f t="shared" si="119"/>
        <v>13043.675273749999</v>
      </c>
      <c r="DA74" s="15">
        <f t="shared" si="120"/>
        <v>13043.675273749999</v>
      </c>
      <c r="DB74" s="15">
        <f t="shared" si="121"/>
        <v>13043.675273749999</v>
      </c>
      <c r="DC74" s="15">
        <f t="shared" si="122"/>
        <v>13043.675273749999</v>
      </c>
      <c r="DD74" s="15">
        <f t="shared" si="123"/>
        <v>13043.675273749999</v>
      </c>
      <c r="DE74" s="15">
        <f t="shared" si="124"/>
        <v>13043.675273749999</v>
      </c>
      <c r="DF74" s="15">
        <f t="shared" si="125"/>
        <v>0</v>
      </c>
      <c r="DG74" s="15">
        <f t="shared" si="126"/>
        <v>13043.675273749999</v>
      </c>
      <c r="DH74" s="15">
        <f t="shared" si="127"/>
        <v>13043.675273749999</v>
      </c>
      <c r="DI74" s="15">
        <f t="shared" si="128"/>
        <v>13043.675273749999</v>
      </c>
      <c r="DJ74" s="15">
        <f t="shared" si="129"/>
        <v>13043.675273749999</v>
      </c>
      <c r="DK74" s="15">
        <f t="shared" si="130"/>
        <v>13043.675273749999</v>
      </c>
      <c r="DL74" s="15">
        <f t="shared" si="131"/>
        <v>13043.675273749999</v>
      </c>
      <c r="DM74" s="15">
        <f t="shared" si="132"/>
        <v>0</v>
      </c>
      <c r="DN74" s="15">
        <f t="shared" si="133"/>
        <v>0</v>
      </c>
      <c r="DO74" s="15">
        <f t="shared" si="134"/>
        <v>0</v>
      </c>
      <c r="DP74" s="15">
        <f t="shared" si="135"/>
        <v>0</v>
      </c>
      <c r="DQ74" s="15">
        <f t="shared" si="136"/>
        <v>0</v>
      </c>
      <c r="DR74" s="15">
        <f t="shared" si="137"/>
        <v>0</v>
      </c>
      <c r="DT74" s="15">
        <f t="shared" si="138"/>
        <v>0</v>
      </c>
      <c r="DU74" s="15">
        <f t="shared" si="139"/>
        <v>0</v>
      </c>
      <c r="DV74" s="15">
        <f t="shared" si="140"/>
        <v>0</v>
      </c>
      <c r="DW74" s="15">
        <f t="shared" si="141"/>
        <v>0</v>
      </c>
      <c r="DX74" s="15">
        <f t="shared" si="142"/>
        <v>0</v>
      </c>
      <c r="DY74" s="15">
        <f t="shared" si="143"/>
        <v>0</v>
      </c>
      <c r="DZ74" s="15">
        <f t="shared" si="144"/>
        <v>0</v>
      </c>
      <c r="EA74" s="15">
        <f t="shared" si="145"/>
        <v>0</v>
      </c>
      <c r="EB74" s="15">
        <f t="shared" si="146"/>
        <v>0</v>
      </c>
      <c r="EC74" s="15">
        <f t="shared" si="147"/>
        <v>0</v>
      </c>
      <c r="ED74" s="15">
        <f t="shared" si="148"/>
        <v>0</v>
      </c>
      <c r="EE74" s="15">
        <f t="shared" si="149"/>
        <v>0</v>
      </c>
      <c r="EF74" s="15">
        <f t="shared" si="150"/>
        <v>0</v>
      </c>
      <c r="EG74" s="15">
        <f t="shared" si="151"/>
        <v>0</v>
      </c>
      <c r="EH74" s="15">
        <f t="shared" si="152"/>
        <v>0</v>
      </c>
      <c r="EI74" s="15">
        <f t="shared" si="153"/>
        <v>0</v>
      </c>
      <c r="EJ74" s="15">
        <f t="shared" si="154"/>
        <v>0</v>
      </c>
      <c r="EK74" s="15">
        <f t="shared" si="155"/>
        <v>569.51258366666661</v>
      </c>
      <c r="EL74" s="15">
        <f t="shared" si="156"/>
        <v>1139.0251647500027</v>
      </c>
      <c r="EM74" s="15">
        <f t="shared" si="157"/>
        <v>1139.0251647500027</v>
      </c>
      <c r="EN74" s="15">
        <f t="shared" si="158"/>
        <v>1139.0251647500027</v>
      </c>
      <c r="EO74" s="15">
        <f t="shared" si="159"/>
        <v>1139.0251647500027</v>
      </c>
      <c r="EP74" s="15">
        <f t="shared" si="160"/>
        <v>1139.0251647500027</v>
      </c>
      <c r="EQ74" s="15">
        <f t="shared" si="161"/>
        <v>1139.0251647500027</v>
      </c>
      <c r="ER74" s="15">
        <f t="shared" si="162"/>
        <v>1139.0251647500027</v>
      </c>
      <c r="ES74" s="15">
        <f t="shared" si="163"/>
        <v>0</v>
      </c>
      <c r="ET74" s="15">
        <f t="shared" si="164"/>
        <v>1139.0251647500027</v>
      </c>
      <c r="EU74" s="15">
        <f t="shared" si="165"/>
        <v>1139.0251647500027</v>
      </c>
      <c r="EV74" s="15">
        <f t="shared" si="166"/>
        <v>1139.0251647500027</v>
      </c>
      <c r="EW74" s="15">
        <f t="shared" si="167"/>
        <v>1139.0251647500027</v>
      </c>
      <c r="EX74" s="15">
        <f t="shared" si="168"/>
        <v>1139.0251647500027</v>
      </c>
      <c r="EY74" s="15">
        <f t="shared" si="169"/>
        <v>1139.0251647500027</v>
      </c>
      <c r="EZ74" s="15">
        <f t="shared" si="170"/>
        <v>0</v>
      </c>
      <c r="FA74" s="15">
        <f t="shared" si="171"/>
        <v>0</v>
      </c>
      <c r="FB74" s="15">
        <f t="shared" si="172"/>
        <v>0</v>
      </c>
      <c r="FC74" s="15">
        <f t="shared" si="173"/>
        <v>0</v>
      </c>
      <c r="FD74" s="15">
        <f t="shared" si="174"/>
        <v>0</v>
      </c>
      <c r="FE74" s="15">
        <f t="shared" si="175"/>
        <v>0</v>
      </c>
    </row>
    <row r="75" spans="1:161" x14ac:dyDescent="0.25">
      <c r="A75" s="3" t="s">
        <v>106</v>
      </c>
      <c r="B75" s="13">
        <v>5.1400000000000001E-2</v>
      </c>
      <c r="C75" s="13">
        <v>5.1400000000000001E-2</v>
      </c>
      <c r="D75" s="13">
        <v>5.1400000000000001E-2</v>
      </c>
      <c r="E75" s="13">
        <v>4.8399999999999999E-2</v>
      </c>
      <c r="G75" s="225">
        <v>800200771.39999998</v>
      </c>
      <c r="H75" s="225">
        <v>796668232.86000001</v>
      </c>
      <c r="I75" s="225">
        <v>796612088.66999996</v>
      </c>
      <c r="J75" s="14">
        <v>796601098.76999998</v>
      </c>
      <c r="K75" s="14">
        <v>796678053.13999999</v>
      </c>
      <c r="L75" s="14">
        <v>796832865.11000001</v>
      </c>
      <c r="M75" s="14">
        <v>797942323.61000001</v>
      </c>
      <c r="N75" s="14">
        <v>798689066.35000002</v>
      </c>
      <c r="O75" s="14">
        <v>798429343.53999996</v>
      </c>
      <c r="P75" s="14">
        <v>798479960.32000005</v>
      </c>
      <c r="Q75" s="14">
        <v>798511589.20000005</v>
      </c>
      <c r="R75" s="14">
        <v>799172202.29999995</v>
      </c>
      <c r="T75" s="14">
        <v>800008218.50999999</v>
      </c>
      <c r="U75" s="14">
        <v>799846597.87</v>
      </c>
      <c r="V75" s="14">
        <v>799446129.49000001</v>
      </c>
      <c r="W75" s="14">
        <v>799416569.42999995</v>
      </c>
      <c r="X75" s="14">
        <v>799447907.90999997</v>
      </c>
      <c r="Y75" s="14">
        <v>799493153.55999994</v>
      </c>
      <c r="Z75" s="14">
        <v>799887092.40999997</v>
      </c>
      <c r="AA75" s="14">
        <v>800319578.47000003</v>
      </c>
      <c r="AB75" s="14">
        <v>800384663.50999999</v>
      </c>
      <c r="AC75" s="14">
        <v>800367096.12</v>
      </c>
      <c r="AD75" s="14">
        <v>800325223.73000002</v>
      </c>
      <c r="AE75" s="14">
        <v>803272857.28999996</v>
      </c>
      <c r="AF75" s="14"/>
      <c r="AG75" s="14">
        <v>806284485.22000003</v>
      </c>
      <c r="AH75" s="14">
        <v>806180960.49000001</v>
      </c>
      <c r="AI75" s="14">
        <v>806446020.86000001</v>
      </c>
      <c r="AJ75" s="14">
        <v>807700304.89999998</v>
      </c>
      <c r="AK75" s="14">
        <v>808281669.33000004</v>
      </c>
      <c r="AL75" s="14">
        <v>807805874.54999995</v>
      </c>
      <c r="AM75" s="14"/>
      <c r="AN75" s="14"/>
      <c r="AO75" s="14"/>
      <c r="AP75" s="14"/>
      <c r="AQ75" s="14"/>
      <c r="AR75" s="14"/>
      <c r="AS75" s="15"/>
      <c r="AT75" s="14">
        <v>3427526.6374966665</v>
      </c>
      <c r="AU75" s="14">
        <v>3412395.5974170002</v>
      </c>
      <c r="AV75" s="14">
        <v>3412155.1131365001</v>
      </c>
      <c r="AW75" s="14">
        <v>3412108.0397315002</v>
      </c>
      <c r="AX75" s="14">
        <v>3412437.6609496665</v>
      </c>
      <c r="AY75" s="14">
        <v>3413100.7722211666</v>
      </c>
      <c r="AZ75" s="14">
        <v>3417852.9527961668</v>
      </c>
      <c r="BA75" s="14">
        <v>3421051.5008658334</v>
      </c>
      <c r="BB75" s="14">
        <v>3419939.0214963332</v>
      </c>
      <c r="BC75" s="14">
        <v>3420155.8300373335</v>
      </c>
      <c r="BD75" s="14">
        <v>3420291.3070733338</v>
      </c>
      <c r="BE75" s="14">
        <v>3423120.933185</v>
      </c>
      <c r="BG75" s="15">
        <v>3426701.8692844999</v>
      </c>
      <c r="BH75" s="15">
        <v>3426009.5942098335</v>
      </c>
      <c r="BI75" s="15">
        <v>3424294.2546488331</v>
      </c>
      <c r="BJ75" s="14">
        <v>3424167.6390585001</v>
      </c>
      <c r="BK75" s="14">
        <v>3424301.8722144999</v>
      </c>
      <c r="BL75" s="14">
        <v>3424495.6744153332</v>
      </c>
      <c r="BM75" s="14">
        <v>3426183.0458228332</v>
      </c>
      <c r="BN75" s="14">
        <v>3428035.5277798339</v>
      </c>
      <c r="BO75" s="14">
        <v>3428314.3087011669</v>
      </c>
      <c r="BP75" s="14">
        <v>3428239.0617140005</v>
      </c>
      <c r="BQ75" s="14">
        <v>3428059.7083101668</v>
      </c>
      <c r="BR75" s="14">
        <v>3440685.4053921667</v>
      </c>
      <c r="BS75" s="15"/>
      <c r="BT75" s="15">
        <f t="shared" si="88"/>
        <v>3453585.2116923337</v>
      </c>
      <c r="BU75" s="15">
        <f t="shared" si="89"/>
        <v>3453141.7807654999</v>
      </c>
      <c r="BV75" s="15">
        <f t="shared" si="90"/>
        <v>3454277.1226836666</v>
      </c>
      <c r="BW75" s="15">
        <f t="shared" si="91"/>
        <v>3459649.6393216667</v>
      </c>
      <c r="BX75" s="15">
        <f t="shared" si="92"/>
        <v>3462139.8169634999</v>
      </c>
      <c r="BY75" s="15">
        <f t="shared" si="93"/>
        <v>3460101.8293225002</v>
      </c>
      <c r="BZ75" s="15">
        <f t="shared" si="94"/>
        <v>0</v>
      </c>
      <c r="CA75" s="15">
        <f t="shared" si="95"/>
        <v>0</v>
      </c>
      <c r="CB75" s="15">
        <f t="shared" si="96"/>
        <v>0</v>
      </c>
      <c r="CC75" s="15">
        <f t="shared" si="97"/>
        <v>0</v>
      </c>
      <c r="CD75" s="15">
        <f t="shared" si="98"/>
        <v>0</v>
      </c>
      <c r="CE75" s="15">
        <f t="shared" si="99"/>
        <v>0</v>
      </c>
      <c r="CG75" s="15">
        <f t="shared" si="100"/>
        <v>3227476.4446466663</v>
      </c>
      <c r="CH75" s="15">
        <f t="shared" si="101"/>
        <v>3213228.5392019995</v>
      </c>
      <c r="CI75" s="15">
        <f t="shared" si="102"/>
        <v>3213002.090969</v>
      </c>
      <c r="CJ75" s="15">
        <f t="shared" si="103"/>
        <v>3212957.7650390002</v>
      </c>
      <c r="CK75" s="15">
        <f t="shared" si="104"/>
        <v>3213268.1476646666</v>
      </c>
      <c r="CL75" s="15">
        <f t="shared" si="105"/>
        <v>3213892.5559436665</v>
      </c>
      <c r="CM75" s="15">
        <f t="shared" si="106"/>
        <v>3218367.3718936667</v>
      </c>
      <c r="CN75" s="15">
        <f t="shared" si="107"/>
        <v>3221379.2342783329</v>
      </c>
      <c r="CO75" s="15">
        <f t="shared" si="108"/>
        <v>3220331.6856113332</v>
      </c>
      <c r="CP75" s="15">
        <f t="shared" si="109"/>
        <v>3220535.8399573336</v>
      </c>
      <c r="CQ75" s="15">
        <f t="shared" si="110"/>
        <v>3220663.4097733335</v>
      </c>
      <c r="CR75" s="15">
        <f t="shared" si="111"/>
        <v>3223327.8826099993</v>
      </c>
      <c r="CS75" s="15">
        <f t="shared" si="112"/>
        <v>0</v>
      </c>
      <c r="CT75" s="15">
        <f t="shared" si="113"/>
        <v>3226699.8146569994</v>
      </c>
      <c r="CU75" s="15">
        <f t="shared" si="114"/>
        <v>3226047.9447423331</v>
      </c>
      <c r="CV75" s="15">
        <f t="shared" si="115"/>
        <v>3224432.7222763333</v>
      </c>
      <c r="CW75" s="15">
        <f t="shared" si="116"/>
        <v>3224313.4967009998</v>
      </c>
      <c r="CX75" s="15">
        <f t="shared" si="117"/>
        <v>3224439.8952370002</v>
      </c>
      <c r="CY75" s="15">
        <f t="shared" si="118"/>
        <v>3224622.3860253333</v>
      </c>
      <c r="CZ75" s="15">
        <f t="shared" si="119"/>
        <v>3226211.2727203332</v>
      </c>
      <c r="DA75" s="15">
        <f t="shared" si="120"/>
        <v>3227955.6331623332</v>
      </c>
      <c r="DB75" s="15">
        <f t="shared" si="121"/>
        <v>3228218.1428236663</v>
      </c>
      <c r="DC75" s="15">
        <f t="shared" si="122"/>
        <v>3228147.2876839996</v>
      </c>
      <c r="DD75" s="15">
        <f t="shared" si="123"/>
        <v>3227978.4023776669</v>
      </c>
      <c r="DE75" s="15">
        <f t="shared" si="124"/>
        <v>3239867.1910696663</v>
      </c>
      <c r="DF75" s="15">
        <f t="shared" si="125"/>
        <v>0</v>
      </c>
      <c r="DG75" s="15">
        <f t="shared" si="126"/>
        <v>3252014.0903873332</v>
      </c>
      <c r="DH75" s="15">
        <f t="shared" si="127"/>
        <v>3251596.5406429996</v>
      </c>
      <c r="DI75" s="15">
        <f t="shared" si="128"/>
        <v>3252665.6174686668</v>
      </c>
      <c r="DJ75" s="15">
        <f t="shared" si="129"/>
        <v>3257724.5630966667</v>
      </c>
      <c r="DK75" s="15">
        <f t="shared" si="130"/>
        <v>3260069.3996309997</v>
      </c>
      <c r="DL75" s="15">
        <f t="shared" si="131"/>
        <v>3258150.3606849997</v>
      </c>
      <c r="DM75" s="15">
        <f t="shared" si="132"/>
        <v>0</v>
      </c>
      <c r="DN75" s="15">
        <f t="shared" si="133"/>
        <v>0</v>
      </c>
      <c r="DO75" s="15">
        <f t="shared" si="134"/>
        <v>0</v>
      </c>
      <c r="DP75" s="15">
        <f t="shared" si="135"/>
        <v>0</v>
      </c>
      <c r="DQ75" s="15">
        <f t="shared" si="136"/>
        <v>0</v>
      </c>
      <c r="DR75" s="15">
        <f t="shared" si="137"/>
        <v>0</v>
      </c>
      <c r="DT75" s="15">
        <f t="shared" si="138"/>
        <v>200050.19285000023</v>
      </c>
      <c r="DU75" s="15">
        <f t="shared" si="139"/>
        <v>199167.05821500067</v>
      </c>
      <c r="DV75" s="15">
        <f t="shared" si="140"/>
        <v>199153.02216750011</v>
      </c>
      <c r="DW75" s="15">
        <f t="shared" si="141"/>
        <v>199150.27469250001</v>
      </c>
      <c r="DX75" s="15">
        <f t="shared" si="142"/>
        <v>199169.51328499988</v>
      </c>
      <c r="DY75" s="15">
        <f t="shared" si="143"/>
        <v>199208.21627750015</v>
      </c>
      <c r="DZ75" s="15">
        <f t="shared" si="144"/>
        <v>199485.58090250008</v>
      </c>
      <c r="EA75" s="15">
        <f t="shared" si="145"/>
        <v>199672.26658750046</v>
      </c>
      <c r="EB75" s="15">
        <f t="shared" si="146"/>
        <v>199607.33588499995</v>
      </c>
      <c r="EC75" s="15">
        <f t="shared" si="147"/>
        <v>199619.9900799999</v>
      </c>
      <c r="ED75" s="15">
        <f t="shared" si="148"/>
        <v>199627.8973000003</v>
      </c>
      <c r="EE75" s="15">
        <f t="shared" si="149"/>
        <v>199793.0505750007</v>
      </c>
      <c r="EF75" s="15">
        <f t="shared" si="150"/>
        <v>0</v>
      </c>
      <c r="EG75" s="15">
        <f t="shared" si="151"/>
        <v>200002.05462750047</v>
      </c>
      <c r="EH75" s="15">
        <f t="shared" si="152"/>
        <v>199961.64946750039</v>
      </c>
      <c r="EI75" s="15">
        <f t="shared" si="153"/>
        <v>199861.53237249982</v>
      </c>
      <c r="EJ75" s="15">
        <f t="shared" si="154"/>
        <v>199854.14235750027</v>
      </c>
      <c r="EK75" s="15">
        <f t="shared" si="155"/>
        <v>199861.97697749967</v>
      </c>
      <c r="EL75" s="15">
        <f t="shared" si="156"/>
        <v>199873.28838999989</v>
      </c>
      <c r="EM75" s="15">
        <f t="shared" si="157"/>
        <v>199971.77310250001</v>
      </c>
      <c r="EN75" s="15">
        <f t="shared" si="158"/>
        <v>200079.89461750071</v>
      </c>
      <c r="EO75" s="15">
        <f t="shared" si="159"/>
        <v>200096.16587750055</v>
      </c>
      <c r="EP75" s="15">
        <f t="shared" si="160"/>
        <v>200091.7740300009</v>
      </c>
      <c r="EQ75" s="15">
        <f t="shared" si="161"/>
        <v>200081.30593249993</v>
      </c>
      <c r="ER75" s="15">
        <f t="shared" si="162"/>
        <v>200818.2143225004</v>
      </c>
      <c r="ES75" s="15">
        <f t="shared" si="163"/>
        <v>0</v>
      </c>
      <c r="ET75" s="15">
        <f t="shared" si="164"/>
        <v>201571.1213050005</v>
      </c>
      <c r="EU75" s="15">
        <f t="shared" si="165"/>
        <v>201545.24012250034</v>
      </c>
      <c r="EV75" s="15">
        <f t="shared" si="166"/>
        <v>201611.5052149999</v>
      </c>
      <c r="EW75" s="15">
        <f t="shared" si="167"/>
        <v>201925.07622499997</v>
      </c>
      <c r="EX75" s="15">
        <f t="shared" si="168"/>
        <v>202070.41733250022</v>
      </c>
      <c r="EY75" s="15">
        <f t="shared" si="169"/>
        <v>201951.46863750042</v>
      </c>
      <c r="EZ75" s="15">
        <f t="shared" si="170"/>
        <v>0</v>
      </c>
      <c r="FA75" s="15">
        <f t="shared" si="171"/>
        <v>0</v>
      </c>
      <c r="FB75" s="15">
        <f t="shared" si="172"/>
        <v>0</v>
      </c>
      <c r="FC75" s="15">
        <f t="shared" si="173"/>
        <v>0</v>
      </c>
      <c r="FD75" s="15">
        <f t="shared" si="174"/>
        <v>0</v>
      </c>
      <c r="FE75" s="15">
        <f t="shared" si="175"/>
        <v>0</v>
      </c>
    </row>
    <row r="76" spans="1:161" x14ac:dyDescent="0.25">
      <c r="A76" s="3" t="s">
        <v>107</v>
      </c>
      <c r="B76" s="13">
        <v>3.7100000000000001E-2</v>
      </c>
      <c r="C76" s="13">
        <v>3.7100000000000001E-2</v>
      </c>
      <c r="D76" s="13">
        <v>3.7100000000000001E-2</v>
      </c>
      <c r="E76" s="13">
        <v>3.7100000000000001E-2</v>
      </c>
      <c r="G76" s="225">
        <v>32692663.850000001</v>
      </c>
      <c r="H76" s="225">
        <v>32692663.850000001</v>
      </c>
      <c r="I76" s="225">
        <v>32692663.850000001</v>
      </c>
      <c r="J76" s="14">
        <v>32692663.850000001</v>
      </c>
      <c r="K76" s="14">
        <v>32692663.850000001</v>
      </c>
      <c r="L76" s="14">
        <v>32692663.850000001</v>
      </c>
      <c r="M76" s="14">
        <v>32692663.850000001</v>
      </c>
      <c r="N76" s="14">
        <v>32692663.850000001</v>
      </c>
      <c r="O76" s="14">
        <v>32692663.850000001</v>
      </c>
      <c r="P76" s="14">
        <v>32692663.850000001</v>
      </c>
      <c r="Q76" s="14">
        <v>32692663.850000001</v>
      </c>
      <c r="R76" s="14">
        <v>32692663.850000001</v>
      </c>
      <c r="T76" s="14">
        <v>32692663.850000001</v>
      </c>
      <c r="U76" s="14">
        <v>32692663.850000001</v>
      </c>
      <c r="V76" s="14">
        <v>32692663.850000001</v>
      </c>
      <c r="W76" s="14">
        <v>32692663.850000001</v>
      </c>
      <c r="X76" s="14">
        <v>32692663.850000001</v>
      </c>
      <c r="Y76" s="14">
        <v>32692663.850000001</v>
      </c>
      <c r="Z76" s="14">
        <v>32692663.850000001</v>
      </c>
      <c r="AA76" s="14">
        <v>32692663.850000001</v>
      </c>
      <c r="AB76" s="14">
        <v>16346331.93</v>
      </c>
      <c r="AC76" s="14">
        <v>0</v>
      </c>
      <c r="AD76" s="14">
        <v>0</v>
      </c>
      <c r="AE76" s="14">
        <v>0</v>
      </c>
      <c r="AF76" s="14"/>
      <c r="AG76" s="14">
        <v>0</v>
      </c>
      <c r="AH76" s="14">
        <v>0</v>
      </c>
      <c r="AI76" s="14">
        <v>0</v>
      </c>
      <c r="AJ76" s="14">
        <v>0</v>
      </c>
      <c r="AK76" s="14">
        <v>0</v>
      </c>
      <c r="AL76" s="14">
        <v>0</v>
      </c>
      <c r="AM76" s="14"/>
      <c r="AN76" s="14"/>
      <c r="AO76" s="14"/>
      <c r="AP76" s="14"/>
      <c r="AQ76" s="14"/>
      <c r="AR76" s="14"/>
      <c r="AS76" s="15"/>
      <c r="AT76" s="14">
        <v>101074.81906958333</v>
      </c>
      <c r="AU76" s="14">
        <v>101074.81906958333</v>
      </c>
      <c r="AV76" s="14">
        <v>101074.81906958333</v>
      </c>
      <c r="AW76" s="14">
        <v>101074.81906958333</v>
      </c>
      <c r="AX76" s="14">
        <v>101074.81906958333</v>
      </c>
      <c r="AY76" s="14">
        <v>101074.81906958333</v>
      </c>
      <c r="AZ76" s="14">
        <v>101074.81906958333</v>
      </c>
      <c r="BA76" s="14">
        <v>101074.81906958333</v>
      </c>
      <c r="BB76" s="14">
        <v>101074.81906958333</v>
      </c>
      <c r="BC76" s="14">
        <v>101074.81906958333</v>
      </c>
      <c r="BD76" s="14">
        <v>101074.81906958333</v>
      </c>
      <c r="BE76" s="14">
        <v>101074.81906958333</v>
      </c>
      <c r="BG76" s="15">
        <v>101074.81906958333</v>
      </c>
      <c r="BH76" s="15">
        <v>101074.81906958333</v>
      </c>
      <c r="BI76" s="15">
        <v>101074.81906958333</v>
      </c>
      <c r="BJ76" s="14">
        <v>101074.81906958333</v>
      </c>
      <c r="BK76" s="14">
        <v>101074.81906958333</v>
      </c>
      <c r="BL76" s="14">
        <v>101074.81906958333</v>
      </c>
      <c r="BM76" s="14">
        <v>101074.81906958333</v>
      </c>
      <c r="BN76" s="14">
        <v>101074.81906958333</v>
      </c>
      <c r="BO76" s="14">
        <v>50537.409550250006</v>
      </c>
      <c r="BP76" s="14">
        <v>0</v>
      </c>
      <c r="BQ76" s="14">
        <v>0</v>
      </c>
      <c r="BR76" s="14">
        <v>0</v>
      </c>
      <c r="BS76" s="15"/>
      <c r="BT76" s="15">
        <f t="shared" si="88"/>
        <v>0</v>
      </c>
      <c r="BU76" s="15">
        <f t="shared" si="89"/>
        <v>0</v>
      </c>
      <c r="BV76" s="15">
        <f t="shared" si="90"/>
        <v>0</v>
      </c>
      <c r="BW76" s="15">
        <f t="shared" si="91"/>
        <v>0</v>
      </c>
      <c r="BX76" s="15">
        <f t="shared" si="92"/>
        <v>0</v>
      </c>
      <c r="BY76" s="15">
        <f t="shared" si="93"/>
        <v>0</v>
      </c>
      <c r="BZ76" s="15">
        <f t="shared" si="94"/>
        <v>0</v>
      </c>
      <c r="CA76" s="15">
        <f t="shared" si="95"/>
        <v>0</v>
      </c>
      <c r="CB76" s="15">
        <f t="shared" si="96"/>
        <v>0</v>
      </c>
      <c r="CC76" s="15">
        <f t="shared" si="97"/>
        <v>0</v>
      </c>
      <c r="CD76" s="15">
        <f t="shared" si="98"/>
        <v>0</v>
      </c>
      <c r="CE76" s="15">
        <f t="shared" si="99"/>
        <v>0</v>
      </c>
      <c r="CG76" s="15">
        <f t="shared" si="100"/>
        <v>101074.81906958333</v>
      </c>
      <c r="CH76" s="15">
        <f t="shared" si="101"/>
        <v>101074.81906958333</v>
      </c>
      <c r="CI76" s="15">
        <f t="shared" si="102"/>
        <v>101074.81906958333</v>
      </c>
      <c r="CJ76" s="15">
        <f t="shared" si="103"/>
        <v>101074.81906958333</v>
      </c>
      <c r="CK76" s="15">
        <f t="shared" si="104"/>
        <v>101074.81906958333</v>
      </c>
      <c r="CL76" s="15">
        <f t="shared" si="105"/>
        <v>101074.81906958333</v>
      </c>
      <c r="CM76" s="15">
        <f t="shared" si="106"/>
        <v>101074.81906958333</v>
      </c>
      <c r="CN76" s="15">
        <f t="shared" si="107"/>
        <v>101074.81906958333</v>
      </c>
      <c r="CO76" s="15">
        <f t="shared" si="108"/>
        <v>101074.81906958333</v>
      </c>
      <c r="CP76" s="15">
        <f t="shared" si="109"/>
        <v>101074.81906958333</v>
      </c>
      <c r="CQ76" s="15">
        <f t="shared" si="110"/>
        <v>101074.81906958333</v>
      </c>
      <c r="CR76" s="15">
        <f t="shared" si="111"/>
        <v>101074.81906958333</v>
      </c>
      <c r="CS76" s="15">
        <f t="shared" si="112"/>
        <v>0</v>
      </c>
      <c r="CT76" s="15">
        <f t="shared" si="113"/>
        <v>101074.81906958333</v>
      </c>
      <c r="CU76" s="15">
        <f t="shared" si="114"/>
        <v>101074.81906958333</v>
      </c>
      <c r="CV76" s="15">
        <f t="shared" si="115"/>
        <v>101074.81906958333</v>
      </c>
      <c r="CW76" s="15">
        <f t="shared" si="116"/>
        <v>101074.81906958333</v>
      </c>
      <c r="CX76" s="15">
        <f t="shared" si="117"/>
        <v>101074.81906958333</v>
      </c>
      <c r="CY76" s="15">
        <f t="shared" si="118"/>
        <v>101074.81906958333</v>
      </c>
      <c r="CZ76" s="15">
        <f t="shared" si="119"/>
        <v>101074.81906958333</v>
      </c>
      <c r="DA76" s="15">
        <f t="shared" si="120"/>
        <v>101074.81906958333</v>
      </c>
      <c r="DB76" s="15">
        <f t="shared" si="121"/>
        <v>50537.409550250006</v>
      </c>
      <c r="DC76" s="15">
        <f t="shared" si="122"/>
        <v>0</v>
      </c>
      <c r="DD76" s="15">
        <f t="shared" si="123"/>
        <v>0</v>
      </c>
      <c r="DE76" s="15">
        <f t="shared" si="124"/>
        <v>0</v>
      </c>
      <c r="DF76" s="15">
        <f t="shared" si="125"/>
        <v>0</v>
      </c>
      <c r="DG76" s="15">
        <f t="shared" si="126"/>
        <v>0</v>
      </c>
      <c r="DH76" s="15">
        <f t="shared" si="127"/>
        <v>0</v>
      </c>
      <c r="DI76" s="15">
        <f t="shared" si="128"/>
        <v>0</v>
      </c>
      <c r="DJ76" s="15">
        <f t="shared" si="129"/>
        <v>0</v>
      </c>
      <c r="DK76" s="15">
        <f t="shared" si="130"/>
        <v>0</v>
      </c>
      <c r="DL76" s="15">
        <f t="shared" si="131"/>
        <v>0</v>
      </c>
      <c r="DM76" s="15">
        <f t="shared" si="132"/>
        <v>0</v>
      </c>
      <c r="DN76" s="15">
        <f t="shared" si="133"/>
        <v>0</v>
      </c>
      <c r="DO76" s="15">
        <f t="shared" si="134"/>
        <v>0</v>
      </c>
      <c r="DP76" s="15">
        <f t="shared" si="135"/>
        <v>0</v>
      </c>
      <c r="DQ76" s="15">
        <f t="shared" si="136"/>
        <v>0</v>
      </c>
      <c r="DR76" s="15">
        <f t="shared" si="137"/>
        <v>0</v>
      </c>
      <c r="DT76" s="15">
        <f t="shared" si="138"/>
        <v>0</v>
      </c>
      <c r="DU76" s="15">
        <f t="shared" si="139"/>
        <v>0</v>
      </c>
      <c r="DV76" s="15">
        <f t="shared" si="140"/>
        <v>0</v>
      </c>
      <c r="DW76" s="15">
        <f t="shared" si="141"/>
        <v>0</v>
      </c>
      <c r="DX76" s="15">
        <f t="shared" si="142"/>
        <v>0</v>
      </c>
      <c r="DY76" s="15">
        <f t="shared" si="143"/>
        <v>0</v>
      </c>
      <c r="DZ76" s="15">
        <f t="shared" si="144"/>
        <v>0</v>
      </c>
      <c r="EA76" s="15">
        <f t="shared" si="145"/>
        <v>0</v>
      </c>
      <c r="EB76" s="15">
        <f t="shared" si="146"/>
        <v>0</v>
      </c>
      <c r="EC76" s="15">
        <f t="shared" si="147"/>
        <v>0</v>
      </c>
      <c r="ED76" s="15">
        <f t="shared" si="148"/>
        <v>0</v>
      </c>
      <c r="EE76" s="15">
        <f t="shared" si="149"/>
        <v>0</v>
      </c>
      <c r="EF76" s="15">
        <f t="shared" si="150"/>
        <v>0</v>
      </c>
      <c r="EG76" s="15">
        <f t="shared" si="151"/>
        <v>0</v>
      </c>
      <c r="EH76" s="15">
        <f t="shared" si="152"/>
        <v>0</v>
      </c>
      <c r="EI76" s="15">
        <f t="shared" si="153"/>
        <v>0</v>
      </c>
      <c r="EJ76" s="15">
        <f t="shared" si="154"/>
        <v>0</v>
      </c>
      <c r="EK76" s="15">
        <f t="shared" si="155"/>
        <v>0</v>
      </c>
      <c r="EL76" s="15">
        <f t="shared" si="156"/>
        <v>0</v>
      </c>
      <c r="EM76" s="15">
        <f t="shared" si="157"/>
        <v>0</v>
      </c>
      <c r="EN76" s="15">
        <f t="shared" si="158"/>
        <v>0</v>
      </c>
      <c r="EO76" s="15">
        <f t="shared" si="159"/>
        <v>0</v>
      </c>
      <c r="EP76" s="15">
        <f t="shared" si="160"/>
        <v>0</v>
      </c>
      <c r="EQ76" s="15">
        <f t="shared" si="161"/>
        <v>0</v>
      </c>
      <c r="ER76" s="15">
        <f t="shared" si="162"/>
        <v>0</v>
      </c>
      <c r="ES76" s="15">
        <f t="shared" si="163"/>
        <v>0</v>
      </c>
      <c r="ET76" s="15">
        <f t="shared" si="164"/>
        <v>0</v>
      </c>
      <c r="EU76" s="15">
        <f t="shared" si="165"/>
        <v>0</v>
      </c>
      <c r="EV76" s="15">
        <f t="shared" si="166"/>
        <v>0</v>
      </c>
      <c r="EW76" s="15">
        <f t="shared" si="167"/>
        <v>0</v>
      </c>
      <c r="EX76" s="15">
        <f t="shared" si="168"/>
        <v>0</v>
      </c>
      <c r="EY76" s="15">
        <f t="shared" si="169"/>
        <v>0</v>
      </c>
      <c r="EZ76" s="15">
        <f t="shared" si="170"/>
        <v>0</v>
      </c>
      <c r="FA76" s="15">
        <f t="shared" si="171"/>
        <v>0</v>
      </c>
      <c r="FB76" s="15">
        <f t="shared" si="172"/>
        <v>0</v>
      </c>
      <c r="FC76" s="15">
        <f t="shared" si="173"/>
        <v>0</v>
      </c>
      <c r="FD76" s="15">
        <f t="shared" si="174"/>
        <v>0</v>
      </c>
      <c r="FE76" s="15">
        <f t="shared" si="175"/>
        <v>0</v>
      </c>
    </row>
    <row r="77" spans="1:161" x14ac:dyDescent="0.25">
      <c r="A77" s="3" t="s">
        <v>108</v>
      </c>
      <c r="B77" s="13">
        <v>5.1400000000000001E-2</v>
      </c>
      <c r="C77" s="13">
        <v>5.1400000000000001E-2</v>
      </c>
      <c r="D77" s="13">
        <v>5.1400000000000001E-2</v>
      </c>
      <c r="E77" s="13">
        <v>4.8399999999999999E-2</v>
      </c>
      <c r="G77" s="225">
        <v>0</v>
      </c>
      <c r="H77" s="225">
        <v>0</v>
      </c>
      <c r="I77" s="225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0</v>
      </c>
      <c r="P77" s="14">
        <v>0</v>
      </c>
      <c r="Q77" s="14">
        <v>0</v>
      </c>
      <c r="R77" s="14">
        <v>0</v>
      </c>
      <c r="T77" s="14">
        <v>0</v>
      </c>
      <c r="U77" s="14">
        <v>0</v>
      </c>
      <c r="V77" s="14">
        <v>0</v>
      </c>
      <c r="W77" s="14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4">
        <v>0</v>
      </c>
      <c r="AF77" s="14"/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0</v>
      </c>
      <c r="AM77" s="14"/>
      <c r="AN77" s="14"/>
      <c r="AO77" s="14"/>
      <c r="AP77" s="14"/>
      <c r="AQ77" s="14"/>
      <c r="AR77" s="14"/>
      <c r="AS77" s="15"/>
      <c r="AT77" s="14">
        <v>0</v>
      </c>
      <c r="AU77" s="14">
        <v>0</v>
      </c>
      <c r="AV77" s="14">
        <v>0</v>
      </c>
      <c r="AW77" s="14">
        <v>0</v>
      </c>
      <c r="AX77" s="14">
        <v>0</v>
      </c>
      <c r="AY77" s="14">
        <v>0</v>
      </c>
      <c r="AZ77" s="14">
        <v>0</v>
      </c>
      <c r="BA77" s="14">
        <v>0</v>
      </c>
      <c r="BB77" s="14">
        <v>0</v>
      </c>
      <c r="BC77" s="14">
        <v>0</v>
      </c>
      <c r="BD77" s="14">
        <v>0</v>
      </c>
      <c r="BE77" s="14">
        <v>0</v>
      </c>
      <c r="BG77" s="15">
        <v>0</v>
      </c>
      <c r="BH77" s="15">
        <v>0</v>
      </c>
      <c r="BI77" s="15">
        <v>0</v>
      </c>
      <c r="BJ77" s="14">
        <v>0</v>
      </c>
      <c r="BK77" s="14">
        <v>0</v>
      </c>
      <c r="BL77" s="14">
        <v>0</v>
      </c>
      <c r="BM77" s="14">
        <v>0</v>
      </c>
      <c r="BN77" s="14">
        <v>0</v>
      </c>
      <c r="BO77" s="14">
        <v>0</v>
      </c>
      <c r="BP77" s="14">
        <v>0</v>
      </c>
      <c r="BQ77" s="14">
        <v>0</v>
      </c>
      <c r="BR77" s="14">
        <v>0</v>
      </c>
      <c r="BS77" s="15"/>
      <c r="BT77" s="15">
        <f t="shared" si="88"/>
        <v>0</v>
      </c>
      <c r="BU77" s="15">
        <f t="shared" si="89"/>
        <v>0</v>
      </c>
      <c r="BV77" s="15">
        <f t="shared" si="90"/>
        <v>0</v>
      </c>
      <c r="BW77" s="15">
        <f t="shared" si="91"/>
        <v>0</v>
      </c>
      <c r="BX77" s="15">
        <f t="shared" si="92"/>
        <v>0</v>
      </c>
      <c r="BY77" s="15">
        <f t="shared" si="93"/>
        <v>0</v>
      </c>
      <c r="BZ77" s="15">
        <f t="shared" si="94"/>
        <v>0</v>
      </c>
      <c r="CA77" s="15">
        <f t="shared" si="95"/>
        <v>0</v>
      </c>
      <c r="CB77" s="15">
        <f t="shared" si="96"/>
        <v>0</v>
      </c>
      <c r="CC77" s="15">
        <f t="shared" si="97"/>
        <v>0</v>
      </c>
      <c r="CD77" s="15">
        <f t="shared" si="98"/>
        <v>0</v>
      </c>
      <c r="CE77" s="15">
        <f t="shared" si="99"/>
        <v>0</v>
      </c>
      <c r="CG77" s="15">
        <f t="shared" si="100"/>
        <v>0</v>
      </c>
      <c r="CH77" s="15">
        <f t="shared" si="101"/>
        <v>0</v>
      </c>
      <c r="CI77" s="15">
        <f t="shared" si="102"/>
        <v>0</v>
      </c>
      <c r="CJ77" s="15">
        <f t="shared" si="103"/>
        <v>0</v>
      </c>
      <c r="CK77" s="15">
        <f t="shared" si="104"/>
        <v>0</v>
      </c>
      <c r="CL77" s="15">
        <f t="shared" si="105"/>
        <v>0</v>
      </c>
      <c r="CM77" s="15">
        <f t="shared" si="106"/>
        <v>0</v>
      </c>
      <c r="CN77" s="15">
        <f t="shared" si="107"/>
        <v>0</v>
      </c>
      <c r="CO77" s="15">
        <f t="shared" si="108"/>
        <v>0</v>
      </c>
      <c r="CP77" s="15">
        <f t="shared" si="109"/>
        <v>0</v>
      </c>
      <c r="CQ77" s="15">
        <f t="shared" si="110"/>
        <v>0</v>
      </c>
      <c r="CR77" s="15">
        <f t="shared" si="111"/>
        <v>0</v>
      </c>
      <c r="CS77" s="15">
        <f t="shared" si="112"/>
        <v>0</v>
      </c>
      <c r="CT77" s="15">
        <f t="shared" si="113"/>
        <v>0</v>
      </c>
      <c r="CU77" s="15">
        <f t="shared" si="114"/>
        <v>0</v>
      </c>
      <c r="CV77" s="15">
        <f t="shared" si="115"/>
        <v>0</v>
      </c>
      <c r="CW77" s="15">
        <f t="shared" si="116"/>
        <v>0</v>
      </c>
      <c r="CX77" s="15">
        <f t="shared" si="117"/>
        <v>0</v>
      </c>
      <c r="CY77" s="15">
        <f t="shared" si="118"/>
        <v>0</v>
      </c>
      <c r="CZ77" s="15">
        <f t="shared" si="119"/>
        <v>0</v>
      </c>
      <c r="DA77" s="15">
        <f t="shared" si="120"/>
        <v>0</v>
      </c>
      <c r="DB77" s="15">
        <f t="shared" si="121"/>
        <v>0</v>
      </c>
      <c r="DC77" s="15">
        <f t="shared" si="122"/>
        <v>0</v>
      </c>
      <c r="DD77" s="15">
        <f t="shared" si="123"/>
        <v>0</v>
      </c>
      <c r="DE77" s="15">
        <f t="shared" si="124"/>
        <v>0</v>
      </c>
      <c r="DF77" s="15">
        <f t="shared" si="125"/>
        <v>0</v>
      </c>
      <c r="DG77" s="15">
        <f t="shared" si="126"/>
        <v>0</v>
      </c>
      <c r="DH77" s="15">
        <f t="shared" si="127"/>
        <v>0</v>
      </c>
      <c r="DI77" s="15">
        <f t="shared" si="128"/>
        <v>0</v>
      </c>
      <c r="DJ77" s="15">
        <f t="shared" si="129"/>
        <v>0</v>
      </c>
      <c r="DK77" s="15">
        <f t="shared" si="130"/>
        <v>0</v>
      </c>
      <c r="DL77" s="15">
        <f t="shared" si="131"/>
        <v>0</v>
      </c>
      <c r="DM77" s="15">
        <f t="shared" si="132"/>
        <v>0</v>
      </c>
      <c r="DN77" s="15">
        <f t="shared" si="133"/>
        <v>0</v>
      </c>
      <c r="DO77" s="15">
        <f t="shared" si="134"/>
        <v>0</v>
      </c>
      <c r="DP77" s="15">
        <f t="shared" si="135"/>
        <v>0</v>
      </c>
      <c r="DQ77" s="15">
        <f t="shared" si="136"/>
        <v>0</v>
      </c>
      <c r="DR77" s="15">
        <f t="shared" si="137"/>
        <v>0</v>
      </c>
      <c r="DT77" s="15">
        <f t="shared" si="138"/>
        <v>0</v>
      </c>
      <c r="DU77" s="15">
        <f t="shared" si="139"/>
        <v>0</v>
      </c>
      <c r="DV77" s="15">
        <f t="shared" si="140"/>
        <v>0</v>
      </c>
      <c r="DW77" s="15">
        <f t="shared" si="141"/>
        <v>0</v>
      </c>
      <c r="DX77" s="15">
        <f t="shared" si="142"/>
        <v>0</v>
      </c>
      <c r="DY77" s="15">
        <f t="shared" si="143"/>
        <v>0</v>
      </c>
      <c r="DZ77" s="15">
        <f t="shared" si="144"/>
        <v>0</v>
      </c>
      <c r="EA77" s="15">
        <f t="shared" si="145"/>
        <v>0</v>
      </c>
      <c r="EB77" s="15">
        <f t="shared" si="146"/>
        <v>0</v>
      </c>
      <c r="EC77" s="15">
        <f t="shared" si="147"/>
        <v>0</v>
      </c>
      <c r="ED77" s="15">
        <f t="shared" si="148"/>
        <v>0</v>
      </c>
      <c r="EE77" s="15">
        <f t="shared" si="149"/>
        <v>0</v>
      </c>
      <c r="EF77" s="15">
        <f t="shared" si="150"/>
        <v>0</v>
      </c>
      <c r="EG77" s="15">
        <f t="shared" si="151"/>
        <v>0</v>
      </c>
      <c r="EH77" s="15">
        <f t="shared" si="152"/>
        <v>0</v>
      </c>
      <c r="EI77" s="15">
        <f t="shared" si="153"/>
        <v>0</v>
      </c>
      <c r="EJ77" s="15">
        <f t="shared" si="154"/>
        <v>0</v>
      </c>
      <c r="EK77" s="15">
        <f t="shared" si="155"/>
        <v>0</v>
      </c>
      <c r="EL77" s="15">
        <f t="shared" si="156"/>
        <v>0</v>
      </c>
      <c r="EM77" s="15">
        <f t="shared" si="157"/>
        <v>0</v>
      </c>
      <c r="EN77" s="15">
        <f t="shared" si="158"/>
        <v>0</v>
      </c>
      <c r="EO77" s="15">
        <f t="shared" si="159"/>
        <v>0</v>
      </c>
      <c r="EP77" s="15">
        <f t="shared" si="160"/>
        <v>0</v>
      </c>
      <c r="EQ77" s="15">
        <f t="shared" si="161"/>
        <v>0</v>
      </c>
      <c r="ER77" s="15">
        <f t="shared" si="162"/>
        <v>0</v>
      </c>
      <c r="ES77" s="15">
        <f t="shared" si="163"/>
        <v>0</v>
      </c>
      <c r="ET77" s="15">
        <f t="shared" si="164"/>
        <v>0</v>
      </c>
      <c r="EU77" s="15">
        <f t="shared" si="165"/>
        <v>0</v>
      </c>
      <c r="EV77" s="15">
        <f t="shared" si="166"/>
        <v>0</v>
      </c>
      <c r="EW77" s="15">
        <f t="shared" si="167"/>
        <v>0</v>
      </c>
      <c r="EX77" s="15">
        <f t="shared" si="168"/>
        <v>0</v>
      </c>
      <c r="EY77" s="15">
        <f t="shared" si="169"/>
        <v>0</v>
      </c>
      <c r="EZ77" s="15">
        <f t="shared" si="170"/>
        <v>0</v>
      </c>
      <c r="FA77" s="15">
        <f t="shared" si="171"/>
        <v>0</v>
      </c>
      <c r="FB77" s="15">
        <f t="shared" si="172"/>
        <v>0</v>
      </c>
      <c r="FC77" s="15">
        <f t="shared" si="173"/>
        <v>0</v>
      </c>
      <c r="FD77" s="15">
        <f t="shared" si="174"/>
        <v>0</v>
      </c>
      <c r="FE77" s="15">
        <f t="shared" si="175"/>
        <v>0</v>
      </c>
    </row>
    <row r="78" spans="1:161" x14ac:dyDescent="0.25">
      <c r="A78" s="3" t="s">
        <v>109</v>
      </c>
      <c r="B78" s="13">
        <v>5.1400000000000001E-2</v>
      </c>
      <c r="C78" s="13">
        <v>5.1400000000000001E-2</v>
      </c>
      <c r="D78" s="13">
        <v>5.1400000000000001E-2</v>
      </c>
      <c r="E78" s="13">
        <v>4.8399999999999999E-2</v>
      </c>
      <c r="G78" s="225">
        <v>0</v>
      </c>
      <c r="H78" s="225">
        <v>0</v>
      </c>
      <c r="I78" s="225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T78" s="14">
        <v>0</v>
      </c>
      <c r="U78" s="14">
        <v>0</v>
      </c>
      <c r="V78" s="14">
        <v>0</v>
      </c>
      <c r="W78" s="14">
        <v>0</v>
      </c>
      <c r="X78" s="14">
        <v>0</v>
      </c>
      <c r="Y78" s="14">
        <v>0</v>
      </c>
      <c r="Z78" s="14">
        <v>0</v>
      </c>
      <c r="AA78" s="14">
        <v>0</v>
      </c>
      <c r="AB78" s="14">
        <v>0</v>
      </c>
      <c r="AC78" s="14">
        <v>0</v>
      </c>
      <c r="AD78" s="14">
        <v>0</v>
      </c>
      <c r="AE78" s="14">
        <v>0</v>
      </c>
      <c r="AF78" s="14"/>
      <c r="AG78" s="14">
        <v>0</v>
      </c>
      <c r="AH78" s="14">
        <v>0</v>
      </c>
      <c r="AI78" s="14">
        <v>0</v>
      </c>
      <c r="AJ78" s="14">
        <v>0</v>
      </c>
      <c r="AK78" s="14">
        <v>0</v>
      </c>
      <c r="AL78" s="14">
        <v>0</v>
      </c>
      <c r="AM78" s="14"/>
      <c r="AN78" s="14"/>
      <c r="AO78" s="14"/>
      <c r="AP78" s="14"/>
      <c r="AQ78" s="14"/>
      <c r="AR78" s="14"/>
      <c r="AS78" s="15"/>
      <c r="AT78" s="14">
        <v>0</v>
      </c>
      <c r="AU78" s="14">
        <v>0</v>
      </c>
      <c r="AV78" s="14">
        <v>0</v>
      </c>
      <c r="AW78" s="14">
        <v>0</v>
      </c>
      <c r="AX78" s="14">
        <v>0</v>
      </c>
      <c r="AY78" s="14">
        <v>0</v>
      </c>
      <c r="AZ78" s="14">
        <v>0</v>
      </c>
      <c r="BA78" s="14">
        <v>0</v>
      </c>
      <c r="BB78" s="14">
        <v>0</v>
      </c>
      <c r="BC78" s="14">
        <v>0</v>
      </c>
      <c r="BD78" s="14">
        <v>0</v>
      </c>
      <c r="BE78" s="14">
        <v>0</v>
      </c>
      <c r="BG78" s="15">
        <v>0</v>
      </c>
      <c r="BH78" s="15">
        <v>0</v>
      </c>
      <c r="BI78" s="15">
        <v>0</v>
      </c>
      <c r="BJ78" s="14">
        <v>0</v>
      </c>
      <c r="BK78" s="14">
        <v>0</v>
      </c>
      <c r="BL78" s="14">
        <v>0</v>
      </c>
      <c r="BM78" s="14">
        <v>0</v>
      </c>
      <c r="BN78" s="14">
        <v>0</v>
      </c>
      <c r="BO78" s="14">
        <v>0</v>
      </c>
      <c r="BP78" s="14">
        <v>0</v>
      </c>
      <c r="BQ78" s="14">
        <v>0</v>
      </c>
      <c r="BR78" s="14">
        <v>0</v>
      </c>
      <c r="BS78" s="15"/>
      <c r="BT78" s="15">
        <f t="shared" si="88"/>
        <v>0</v>
      </c>
      <c r="BU78" s="15">
        <f t="shared" si="89"/>
        <v>0</v>
      </c>
      <c r="BV78" s="15">
        <f t="shared" si="90"/>
        <v>0</v>
      </c>
      <c r="BW78" s="15">
        <f t="shared" si="91"/>
        <v>0</v>
      </c>
      <c r="BX78" s="15">
        <f t="shared" si="92"/>
        <v>0</v>
      </c>
      <c r="BY78" s="15">
        <f t="shared" si="93"/>
        <v>0</v>
      </c>
      <c r="BZ78" s="15">
        <f t="shared" si="94"/>
        <v>0</v>
      </c>
      <c r="CA78" s="15">
        <f t="shared" si="95"/>
        <v>0</v>
      </c>
      <c r="CB78" s="15">
        <f t="shared" si="96"/>
        <v>0</v>
      </c>
      <c r="CC78" s="15">
        <f t="shared" si="97"/>
        <v>0</v>
      </c>
      <c r="CD78" s="15">
        <f t="shared" si="98"/>
        <v>0</v>
      </c>
      <c r="CE78" s="15">
        <f t="shared" si="99"/>
        <v>0</v>
      </c>
      <c r="CG78" s="15">
        <f t="shared" si="100"/>
        <v>0</v>
      </c>
      <c r="CH78" s="15">
        <f t="shared" si="101"/>
        <v>0</v>
      </c>
      <c r="CI78" s="15">
        <f t="shared" si="102"/>
        <v>0</v>
      </c>
      <c r="CJ78" s="15">
        <f t="shared" si="103"/>
        <v>0</v>
      </c>
      <c r="CK78" s="15">
        <f t="shared" si="104"/>
        <v>0</v>
      </c>
      <c r="CL78" s="15">
        <f t="shared" si="105"/>
        <v>0</v>
      </c>
      <c r="CM78" s="15">
        <f t="shared" si="106"/>
        <v>0</v>
      </c>
      <c r="CN78" s="15">
        <f t="shared" si="107"/>
        <v>0</v>
      </c>
      <c r="CO78" s="15">
        <f t="shared" si="108"/>
        <v>0</v>
      </c>
      <c r="CP78" s="15">
        <f t="shared" si="109"/>
        <v>0</v>
      </c>
      <c r="CQ78" s="15">
        <f t="shared" si="110"/>
        <v>0</v>
      </c>
      <c r="CR78" s="15">
        <f t="shared" si="111"/>
        <v>0</v>
      </c>
      <c r="CS78" s="15">
        <f t="shared" si="112"/>
        <v>0</v>
      </c>
      <c r="CT78" s="15">
        <f t="shared" si="113"/>
        <v>0</v>
      </c>
      <c r="CU78" s="15">
        <f t="shared" si="114"/>
        <v>0</v>
      </c>
      <c r="CV78" s="15">
        <f t="shared" si="115"/>
        <v>0</v>
      </c>
      <c r="CW78" s="15">
        <f t="shared" si="116"/>
        <v>0</v>
      </c>
      <c r="CX78" s="15">
        <f t="shared" si="117"/>
        <v>0</v>
      </c>
      <c r="CY78" s="15">
        <f t="shared" si="118"/>
        <v>0</v>
      </c>
      <c r="CZ78" s="15">
        <f t="shared" si="119"/>
        <v>0</v>
      </c>
      <c r="DA78" s="15">
        <f t="shared" si="120"/>
        <v>0</v>
      </c>
      <c r="DB78" s="15">
        <f t="shared" si="121"/>
        <v>0</v>
      </c>
      <c r="DC78" s="15">
        <f t="shared" si="122"/>
        <v>0</v>
      </c>
      <c r="DD78" s="15">
        <f t="shared" si="123"/>
        <v>0</v>
      </c>
      <c r="DE78" s="15">
        <f t="shared" si="124"/>
        <v>0</v>
      </c>
      <c r="DF78" s="15">
        <f t="shared" si="125"/>
        <v>0</v>
      </c>
      <c r="DG78" s="15">
        <f t="shared" si="126"/>
        <v>0</v>
      </c>
      <c r="DH78" s="15">
        <f t="shared" si="127"/>
        <v>0</v>
      </c>
      <c r="DI78" s="15">
        <f t="shared" si="128"/>
        <v>0</v>
      </c>
      <c r="DJ78" s="15">
        <f t="shared" si="129"/>
        <v>0</v>
      </c>
      <c r="DK78" s="15">
        <f t="shared" si="130"/>
        <v>0</v>
      </c>
      <c r="DL78" s="15">
        <f t="shared" si="131"/>
        <v>0</v>
      </c>
      <c r="DM78" s="15">
        <f t="shared" si="132"/>
        <v>0</v>
      </c>
      <c r="DN78" s="15">
        <f t="shared" si="133"/>
        <v>0</v>
      </c>
      <c r="DO78" s="15">
        <f t="shared" si="134"/>
        <v>0</v>
      </c>
      <c r="DP78" s="15">
        <f t="shared" si="135"/>
        <v>0</v>
      </c>
      <c r="DQ78" s="15">
        <f t="shared" si="136"/>
        <v>0</v>
      </c>
      <c r="DR78" s="15">
        <f t="shared" si="137"/>
        <v>0</v>
      </c>
      <c r="DT78" s="15">
        <f t="shared" si="138"/>
        <v>0</v>
      </c>
      <c r="DU78" s="15">
        <f t="shared" si="139"/>
        <v>0</v>
      </c>
      <c r="DV78" s="15">
        <f t="shared" si="140"/>
        <v>0</v>
      </c>
      <c r="DW78" s="15">
        <f t="shared" si="141"/>
        <v>0</v>
      </c>
      <c r="DX78" s="15">
        <f t="shared" si="142"/>
        <v>0</v>
      </c>
      <c r="DY78" s="15">
        <f t="shared" si="143"/>
        <v>0</v>
      </c>
      <c r="DZ78" s="15">
        <f t="shared" si="144"/>
        <v>0</v>
      </c>
      <c r="EA78" s="15">
        <f t="shared" si="145"/>
        <v>0</v>
      </c>
      <c r="EB78" s="15">
        <f t="shared" si="146"/>
        <v>0</v>
      </c>
      <c r="EC78" s="15">
        <f t="shared" si="147"/>
        <v>0</v>
      </c>
      <c r="ED78" s="15">
        <f t="shared" si="148"/>
        <v>0</v>
      </c>
      <c r="EE78" s="15">
        <f t="shared" si="149"/>
        <v>0</v>
      </c>
      <c r="EF78" s="15">
        <f t="shared" si="150"/>
        <v>0</v>
      </c>
      <c r="EG78" s="15">
        <f t="shared" si="151"/>
        <v>0</v>
      </c>
      <c r="EH78" s="15">
        <f t="shared" si="152"/>
        <v>0</v>
      </c>
      <c r="EI78" s="15">
        <f t="shared" si="153"/>
        <v>0</v>
      </c>
      <c r="EJ78" s="15">
        <f t="shared" si="154"/>
        <v>0</v>
      </c>
      <c r="EK78" s="15">
        <f t="shared" si="155"/>
        <v>0</v>
      </c>
      <c r="EL78" s="15">
        <f t="shared" si="156"/>
        <v>0</v>
      </c>
      <c r="EM78" s="15">
        <f t="shared" si="157"/>
        <v>0</v>
      </c>
      <c r="EN78" s="15">
        <f t="shared" si="158"/>
        <v>0</v>
      </c>
      <c r="EO78" s="15">
        <f t="shared" si="159"/>
        <v>0</v>
      </c>
      <c r="EP78" s="15">
        <f t="shared" si="160"/>
        <v>0</v>
      </c>
      <c r="EQ78" s="15">
        <f t="shared" si="161"/>
        <v>0</v>
      </c>
      <c r="ER78" s="15">
        <f t="shared" si="162"/>
        <v>0</v>
      </c>
      <c r="ES78" s="15">
        <f t="shared" si="163"/>
        <v>0</v>
      </c>
      <c r="ET78" s="15">
        <f t="shared" si="164"/>
        <v>0</v>
      </c>
      <c r="EU78" s="15">
        <f t="shared" si="165"/>
        <v>0</v>
      </c>
      <c r="EV78" s="15">
        <f t="shared" si="166"/>
        <v>0</v>
      </c>
      <c r="EW78" s="15">
        <f t="shared" si="167"/>
        <v>0</v>
      </c>
      <c r="EX78" s="15">
        <f t="shared" si="168"/>
        <v>0</v>
      </c>
      <c r="EY78" s="15">
        <f t="shared" si="169"/>
        <v>0</v>
      </c>
      <c r="EZ78" s="15">
        <f t="shared" si="170"/>
        <v>0</v>
      </c>
      <c r="FA78" s="15">
        <f t="shared" si="171"/>
        <v>0</v>
      </c>
      <c r="FB78" s="15">
        <f t="shared" si="172"/>
        <v>0</v>
      </c>
      <c r="FC78" s="15">
        <f t="shared" si="173"/>
        <v>0</v>
      </c>
      <c r="FD78" s="15">
        <f t="shared" si="174"/>
        <v>0</v>
      </c>
      <c r="FE78" s="15">
        <f t="shared" si="175"/>
        <v>0</v>
      </c>
    </row>
    <row r="79" spans="1:161" x14ac:dyDescent="0.25">
      <c r="A79" s="3" t="s">
        <v>110</v>
      </c>
      <c r="B79" s="13">
        <v>5.1400000000000001E-2</v>
      </c>
      <c r="C79" s="13">
        <v>5.1400000000000001E-2</v>
      </c>
      <c r="D79" s="13">
        <v>5.1400000000000001E-2</v>
      </c>
      <c r="E79" s="13">
        <v>4.8399999999999999E-2</v>
      </c>
      <c r="G79" s="225"/>
      <c r="H79" s="225"/>
      <c r="I79" s="225"/>
      <c r="J79" s="14"/>
      <c r="K79" s="14"/>
      <c r="L79" s="14"/>
      <c r="M79" s="14"/>
      <c r="N79" s="14"/>
      <c r="O79" s="14"/>
      <c r="P79" s="14"/>
      <c r="Q79" s="14"/>
      <c r="R79" s="14"/>
      <c r="T79" s="14"/>
      <c r="U79" s="14"/>
      <c r="V79" s="14"/>
      <c r="W79" s="14"/>
      <c r="X79" s="14">
        <v>29066182.210000001</v>
      </c>
      <c r="Y79" s="14">
        <v>29066182.210000001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/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/>
      <c r="AN79" s="14"/>
      <c r="AO79" s="14"/>
      <c r="AP79" s="14"/>
      <c r="AQ79" s="14"/>
      <c r="AR79" s="14"/>
      <c r="AS79" s="15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G79" s="15">
        <v>0</v>
      </c>
      <c r="BH79" s="15">
        <v>0</v>
      </c>
      <c r="BI79" s="15">
        <v>0</v>
      </c>
      <c r="BJ79" s="14">
        <v>0</v>
      </c>
      <c r="BK79" s="14">
        <v>124500.14713283333</v>
      </c>
      <c r="BL79" s="14">
        <v>124500.14713283333</v>
      </c>
      <c r="BM79" s="14">
        <v>0</v>
      </c>
      <c r="BN79" s="14">
        <v>0</v>
      </c>
      <c r="BO79" s="14">
        <v>0</v>
      </c>
      <c r="BP79" s="14">
        <v>0</v>
      </c>
      <c r="BQ79" s="14">
        <v>0</v>
      </c>
      <c r="BR79" s="14">
        <v>0</v>
      </c>
      <c r="BS79" s="15"/>
      <c r="BT79" s="15">
        <f t="shared" si="88"/>
        <v>0</v>
      </c>
      <c r="BU79" s="15">
        <f t="shared" si="89"/>
        <v>0</v>
      </c>
      <c r="BV79" s="15">
        <f t="shared" si="90"/>
        <v>0</v>
      </c>
      <c r="BW79" s="15">
        <f t="shared" si="91"/>
        <v>0</v>
      </c>
      <c r="BX79" s="15">
        <f t="shared" si="92"/>
        <v>0</v>
      </c>
      <c r="BY79" s="15">
        <f t="shared" si="93"/>
        <v>0</v>
      </c>
      <c r="BZ79" s="15">
        <f t="shared" si="94"/>
        <v>0</v>
      </c>
      <c r="CA79" s="15">
        <f t="shared" si="95"/>
        <v>0</v>
      </c>
      <c r="CB79" s="15">
        <f t="shared" si="96"/>
        <v>0</v>
      </c>
      <c r="CC79" s="15">
        <f t="shared" si="97"/>
        <v>0</v>
      </c>
      <c r="CD79" s="15">
        <f t="shared" si="98"/>
        <v>0</v>
      </c>
      <c r="CE79" s="15">
        <f t="shared" si="99"/>
        <v>0</v>
      </c>
      <c r="CG79" s="15">
        <f t="shared" si="100"/>
        <v>0</v>
      </c>
      <c r="CH79" s="15">
        <f t="shared" si="101"/>
        <v>0</v>
      </c>
      <c r="CI79" s="15">
        <f t="shared" si="102"/>
        <v>0</v>
      </c>
      <c r="CJ79" s="15">
        <f t="shared" si="103"/>
        <v>0</v>
      </c>
      <c r="CK79" s="15">
        <f t="shared" si="104"/>
        <v>0</v>
      </c>
      <c r="CL79" s="15">
        <f t="shared" si="105"/>
        <v>0</v>
      </c>
      <c r="CM79" s="15">
        <f t="shared" si="106"/>
        <v>0</v>
      </c>
      <c r="CN79" s="15">
        <f t="shared" si="107"/>
        <v>0</v>
      </c>
      <c r="CO79" s="15">
        <f t="shared" si="108"/>
        <v>0</v>
      </c>
      <c r="CP79" s="15">
        <f t="shared" si="109"/>
        <v>0</v>
      </c>
      <c r="CQ79" s="15">
        <f t="shared" si="110"/>
        <v>0</v>
      </c>
      <c r="CR79" s="15">
        <f t="shared" si="111"/>
        <v>0</v>
      </c>
      <c r="CS79" s="15">
        <f t="shared" si="112"/>
        <v>0</v>
      </c>
      <c r="CT79" s="15">
        <f t="shared" si="113"/>
        <v>0</v>
      </c>
      <c r="CU79" s="15">
        <f t="shared" si="114"/>
        <v>0</v>
      </c>
      <c r="CV79" s="15">
        <f t="shared" si="115"/>
        <v>0</v>
      </c>
      <c r="CW79" s="15">
        <f t="shared" si="116"/>
        <v>0</v>
      </c>
      <c r="CX79" s="15">
        <f t="shared" si="117"/>
        <v>117233.60158033333</v>
      </c>
      <c r="CY79" s="15">
        <f t="shared" si="118"/>
        <v>117233.60158033333</v>
      </c>
      <c r="CZ79" s="15">
        <f t="shared" si="119"/>
        <v>0</v>
      </c>
      <c r="DA79" s="15">
        <f t="shared" si="120"/>
        <v>0</v>
      </c>
      <c r="DB79" s="15">
        <f t="shared" si="121"/>
        <v>0</v>
      </c>
      <c r="DC79" s="15">
        <f t="shared" si="122"/>
        <v>0</v>
      </c>
      <c r="DD79" s="15">
        <f t="shared" si="123"/>
        <v>0</v>
      </c>
      <c r="DE79" s="15">
        <f t="shared" si="124"/>
        <v>0</v>
      </c>
      <c r="DF79" s="15">
        <f t="shared" si="125"/>
        <v>0</v>
      </c>
      <c r="DG79" s="15">
        <f t="shared" si="126"/>
        <v>0</v>
      </c>
      <c r="DH79" s="15">
        <f t="shared" si="127"/>
        <v>0</v>
      </c>
      <c r="DI79" s="15">
        <f t="shared" si="128"/>
        <v>0</v>
      </c>
      <c r="DJ79" s="15">
        <f t="shared" si="129"/>
        <v>0</v>
      </c>
      <c r="DK79" s="15">
        <f t="shared" si="130"/>
        <v>0</v>
      </c>
      <c r="DL79" s="15">
        <f t="shared" si="131"/>
        <v>0</v>
      </c>
      <c r="DM79" s="15">
        <f t="shared" si="132"/>
        <v>0</v>
      </c>
      <c r="DN79" s="15">
        <f t="shared" si="133"/>
        <v>0</v>
      </c>
      <c r="DO79" s="15">
        <f t="shared" si="134"/>
        <v>0</v>
      </c>
      <c r="DP79" s="15">
        <f t="shared" si="135"/>
        <v>0</v>
      </c>
      <c r="DQ79" s="15">
        <f t="shared" si="136"/>
        <v>0</v>
      </c>
      <c r="DR79" s="15">
        <f t="shared" si="137"/>
        <v>0</v>
      </c>
      <c r="DT79" s="15">
        <f t="shared" si="138"/>
        <v>0</v>
      </c>
      <c r="DU79" s="15">
        <f t="shared" si="139"/>
        <v>0</v>
      </c>
      <c r="DV79" s="15">
        <f t="shared" si="140"/>
        <v>0</v>
      </c>
      <c r="DW79" s="15">
        <f t="shared" si="141"/>
        <v>0</v>
      </c>
      <c r="DX79" s="15">
        <f t="shared" si="142"/>
        <v>0</v>
      </c>
      <c r="DY79" s="15">
        <f t="shared" si="143"/>
        <v>0</v>
      </c>
      <c r="DZ79" s="15">
        <f t="shared" si="144"/>
        <v>0</v>
      </c>
      <c r="EA79" s="15">
        <f t="shared" si="145"/>
        <v>0</v>
      </c>
      <c r="EB79" s="15">
        <f t="shared" si="146"/>
        <v>0</v>
      </c>
      <c r="EC79" s="15">
        <f t="shared" si="147"/>
        <v>0</v>
      </c>
      <c r="ED79" s="15">
        <f t="shared" si="148"/>
        <v>0</v>
      </c>
      <c r="EE79" s="15">
        <f t="shared" si="149"/>
        <v>0</v>
      </c>
      <c r="EF79" s="15">
        <f t="shared" si="150"/>
        <v>0</v>
      </c>
      <c r="EG79" s="15">
        <f t="shared" si="151"/>
        <v>0</v>
      </c>
      <c r="EH79" s="15">
        <f t="shared" si="152"/>
        <v>0</v>
      </c>
      <c r="EI79" s="15">
        <f t="shared" si="153"/>
        <v>0</v>
      </c>
      <c r="EJ79" s="15">
        <f t="shared" si="154"/>
        <v>0</v>
      </c>
      <c r="EK79" s="15">
        <f t="shared" si="155"/>
        <v>7266.5455524999998</v>
      </c>
      <c r="EL79" s="15">
        <f t="shared" si="156"/>
        <v>7266.5455524999998</v>
      </c>
      <c r="EM79" s="15">
        <f t="shared" si="157"/>
        <v>0</v>
      </c>
      <c r="EN79" s="15">
        <f t="shared" si="158"/>
        <v>0</v>
      </c>
      <c r="EO79" s="15">
        <f t="shared" si="159"/>
        <v>0</v>
      </c>
      <c r="EP79" s="15">
        <f t="shared" si="160"/>
        <v>0</v>
      </c>
      <c r="EQ79" s="15">
        <f t="shared" si="161"/>
        <v>0</v>
      </c>
      <c r="ER79" s="15">
        <f t="shared" si="162"/>
        <v>0</v>
      </c>
      <c r="ES79" s="15">
        <f t="shared" si="163"/>
        <v>0</v>
      </c>
      <c r="ET79" s="15">
        <f t="shared" si="164"/>
        <v>0</v>
      </c>
      <c r="EU79" s="15">
        <f t="shared" si="165"/>
        <v>0</v>
      </c>
      <c r="EV79" s="15">
        <f t="shared" si="166"/>
        <v>0</v>
      </c>
      <c r="EW79" s="15">
        <f t="shared" si="167"/>
        <v>0</v>
      </c>
      <c r="EX79" s="15">
        <f t="shared" si="168"/>
        <v>0</v>
      </c>
      <c r="EY79" s="15">
        <f t="shared" si="169"/>
        <v>0</v>
      </c>
      <c r="EZ79" s="15">
        <f t="shared" si="170"/>
        <v>0</v>
      </c>
      <c r="FA79" s="15">
        <f t="shared" si="171"/>
        <v>0</v>
      </c>
      <c r="FB79" s="15">
        <f t="shared" si="172"/>
        <v>0</v>
      </c>
      <c r="FC79" s="15">
        <f t="shared" si="173"/>
        <v>0</v>
      </c>
      <c r="FD79" s="15">
        <f t="shared" si="174"/>
        <v>0</v>
      </c>
      <c r="FE79" s="15">
        <f t="shared" si="175"/>
        <v>0</v>
      </c>
    </row>
    <row r="80" spans="1:161" x14ac:dyDescent="0.25">
      <c r="A80" s="3" t="s">
        <v>111</v>
      </c>
      <c r="B80" s="13">
        <v>5.1400000000000001E-2</v>
      </c>
      <c r="C80" s="13">
        <v>5.1400000000000001E-2</v>
      </c>
      <c r="D80" s="13">
        <v>5.1400000000000001E-2</v>
      </c>
      <c r="E80" s="13">
        <v>4.8399999999999999E-2</v>
      </c>
      <c r="G80" s="225">
        <v>170530651.05000001</v>
      </c>
      <c r="H80" s="225">
        <v>170530651.05000001</v>
      </c>
      <c r="I80" s="225">
        <v>170530651.05000001</v>
      </c>
      <c r="J80" s="14">
        <v>170530651.05000001</v>
      </c>
      <c r="K80" s="14">
        <v>140961990.63</v>
      </c>
      <c r="L80" s="14">
        <v>111393330.2</v>
      </c>
      <c r="M80" s="14">
        <v>111393330.2</v>
      </c>
      <c r="N80" s="14">
        <v>111393330.2</v>
      </c>
      <c r="O80" s="14">
        <v>111393330.2</v>
      </c>
      <c r="P80" s="14">
        <v>111393330.2</v>
      </c>
      <c r="Q80" s="14">
        <v>111393330.2</v>
      </c>
      <c r="R80" s="14">
        <v>111393330.2</v>
      </c>
      <c r="T80" s="14">
        <v>111393330.2</v>
      </c>
      <c r="U80" s="14">
        <v>111393330.2</v>
      </c>
      <c r="V80" s="14">
        <v>111393330.2</v>
      </c>
      <c r="W80" s="14">
        <v>111393330.2</v>
      </c>
      <c r="X80" s="14">
        <v>111393330.2</v>
      </c>
      <c r="Y80" s="14">
        <v>111393330.2</v>
      </c>
      <c r="Z80" s="14">
        <v>111393330.2</v>
      </c>
      <c r="AA80" s="14">
        <v>111393330.2</v>
      </c>
      <c r="AB80" s="14">
        <v>111393330.2</v>
      </c>
      <c r="AC80" s="14">
        <v>111393330.2</v>
      </c>
      <c r="AD80" s="14">
        <v>111393330.2</v>
      </c>
      <c r="AE80" s="14">
        <v>111393330.2</v>
      </c>
      <c r="AF80" s="14"/>
      <c r="AG80" s="14">
        <v>111393330.2</v>
      </c>
      <c r="AH80" s="14">
        <v>111393330.2</v>
      </c>
      <c r="AI80" s="14">
        <v>111393330.2</v>
      </c>
      <c r="AJ80" s="14">
        <v>111469287.56</v>
      </c>
      <c r="AK80" s="14">
        <v>111545244.92</v>
      </c>
      <c r="AL80" s="14">
        <v>111545244.92</v>
      </c>
      <c r="AM80" s="14"/>
      <c r="AN80" s="14"/>
      <c r="AO80" s="14"/>
      <c r="AP80" s="14"/>
      <c r="AQ80" s="14"/>
      <c r="AR80" s="14"/>
      <c r="AS80" s="15"/>
      <c r="AT80" s="14">
        <v>730439.62199749995</v>
      </c>
      <c r="AU80" s="14">
        <v>730439.62199749995</v>
      </c>
      <c r="AV80" s="14">
        <v>730439.62199749995</v>
      </c>
      <c r="AW80" s="14">
        <v>730439.62199749995</v>
      </c>
      <c r="AX80" s="14">
        <v>603787.19319849997</v>
      </c>
      <c r="AY80" s="14">
        <v>477134.76435666671</v>
      </c>
      <c r="AZ80" s="14">
        <v>477134.76435666671</v>
      </c>
      <c r="BA80" s="14">
        <v>477134.76435666671</v>
      </c>
      <c r="BB80" s="14">
        <v>477134.76435666671</v>
      </c>
      <c r="BC80" s="14">
        <v>477134.76435666671</v>
      </c>
      <c r="BD80" s="14">
        <v>477134.76435666671</v>
      </c>
      <c r="BE80" s="14">
        <v>477134.76435666671</v>
      </c>
      <c r="BG80" s="15">
        <v>477134.76435666671</v>
      </c>
      <c r="BH80" s="15">
        <v>477134.76435666671</v>
      </c>
      <c r="BI80" s="15">
        <v>477134.76435666671</v>
      </c>
      <c r="BJ80" s="14">
        <v>477134.76435666671</v>
      </c>
      <c r="BK80" s="14">
        <v>477134.76435666671</v>
      </c>
      <c r="BL80" s="14">
        <v>477134.76435666671</v>
      </c>
      <c r="BM80" s="14">
        <v>477134.76435666671</v>
      </c>
      <c r="BN80" s="14">
        <v>477134.76435666671</v>
      </c>
      <c r="BO80" s="14">
        <v>477134.76435666671</v>
      </c>
      <c r="BP80" s="14">
        <v>477134.76435666671</v>
      </c>
      <c r="BQ80" s="14">
        <v>477134.76435666671</v>
      </c>
      <c r="BR80" s="14">
        <v>477134.76435666671</v>
      </c>
      <c r="BS80" s="15"/>
      <c r="BT80" s="15">
        <f t="shared" si="88"/>
        <v>477134.76435666671</v>
      </c>
      <c r="BU80" s="15">
        <f t="shared" si="89"/>
        <v>477134.76435666671</v>
      </c>
      <c r="BV80" s="15">
        <f t="shared" si="90"/>
        <v>477134.76435666671</v>
      </c>
      <c r="BW80" s="15">
        <f t="shared" si="91"/>
        <v>477460.11504866672</v>
      </c>
      <c r="BX80" s="15">
        <f t="shared" si="92"/>
        <v>477785.46574066667</v>
      </c>
      <c r="BY80" s="15">
        <f t="shared" si="93"/>
        <v>477785.46574066667</v>
      </c>
      <c r="BZ80" s="15">
        <f t="shared" si="94"/>
        <v>0</v>
      </c>
      <c r="CA80" s="15">
        <f t="shared" si="95"/>
        <v>0</v>
      </c>
      <c r="CB80" s="15">
        <f t="shared" si="96"/>
        <v>0</v>
      </c>
      <c r="CC80" s="15">
        <f t="shared" si="97"/>
        <v>0</v>
      </c>
      <c r="CD80" s="15">
        <f t="shared" si="98"/>
        <v>0</v>
      </c>
      <c r="CE80" s="15">
        <f t="shared" si="99"/>
        <v>0</v>
      </c>
      <c r="CG80" s="15">
        <f t="shared" si="100"/>
        <v>687806.95923500007</v>
      </c>
      <c r="CH80" s="15">
        <f t="shared" si="101"/>
        <v>687806.95923500007</v>
      </c>
      <c r="CI80" s="15">
        <f t="shared" si="102"/>
        <v>687806.95923500007</v>
      </c>
      <c r="CJ80" s="15">
        <f t="shared" si="103"/>
        <v>687806.95923500007</v>
      </c>
      <c r="CK80" s="15">
        <f t="shared" si="104"/>
        <v>568546.69554099999</v>
      </c>
      <c r="CL80" s="15">
        <f t="shared" si="105"/>
        <v>449286.43180666672</v>
      </c>
      <c r="CM80" s="15">
        <f t="shared" si="106"/>
        <v>449286.43180666672</v>
      </c>
      <c r="CN80" s="15">
        <f t="shared" si="107"/>
        <v>449286.43180666672</v>
      </c>
      <c r="CO80" s="15">
        <f t="shared" si="108"/>
        <v>449286.43180666672</v>
      </c>
      <c r="CP80" s="15">
        <f t="shared" si="109"/>
        <v>449286.43180666672</v>
      </c>
      <c r="CQ80" s="15">
        <f t="shared" si="110"/>
        <v>449286.43180666672</v>
      </c>
      <c r="CR80" s="15">
        <f t="shared" si="111"/>
        <v>449286.43180666672</v>
      </c>
      <c r="CS80" s="15">
        <f t="shared" si="112"/>
        <v>0</v>
      </c>
      <c r="CT80" s="15">
        <f t="shared" si="113"/>
        <v>449286.43180666672</v>
      </c>
      <c r="CU80" s="15">
        <f t="shared" si="114"/>
        <v>449286.43180666672</v>
      </c>
      <c r="CV80" s="15">
        <f t="shared" si="115"/>
        <v>449286.43180666672</v>
      </c>
      <c r="CW80" s="15">
        <f t="shared" si="116"/>
        <v>449286.43180666672</v>
      </c>
      <c r="CX80" s="15">
        <f t="shared" si="117"/>
        <v>449286.43180666672</v>
      </c>
      <c r="CY80" s="15">
        <f t="shared" si="118"/>
        <v>449286.43180666672</v>
      </c>
      <c r="CZ80" s="15">
        <f t="shared" si="119"/>
        <v>449286.43180666672</v>
      </c>
      <c r="DA80" s="15">
        <f t="shared" si="120"/>
        <v>449286.43180666672</v>
      </c>
      <c r="DB80" s="15">
        <f t="shared" si="121"/>
        <v>449286.43180666672</v>
      </c>
      <c r="DC80" s="15">
        <f t="shared" si="122"/>
        <v>449286.43180666672</v>
      </c>
      <c r="DD80" s="15">
        <f t="shared" si="123"/>
        <v>449286.43180666672</v>
      </c>
      <c r="DE80" s="15">
        <f t="shared" si="124"/>
        <v>449286.43180666672</v>
      </c>
      <c r="DF80" s="15">
        <f t="shared" si="125"/>
        <v>0</v>
      </c>
      <c r="DG80" s="15">
        <f t="shared" si="126"/>
        <v>449286.43180666672</v>
      </c>
      <c r="DH80" s="15">
        <f t="shared" si="127"/>
        <v>449286.43180666672</v>
      </c>
      <c r="DI80" s="15">
        <f t="shared" si="128"/>
        <v>449286.43180666672</v>
      </c>
      <c r="DJ80" s="15">
        <f t="shared" si="129"/>
        <v>449592.7931586667</v>
      </c>
      <c r="DK80" s="15">
        <f t="shared" si="130"/>
        <v>449899.15451066667</v>
      </c>
      <c r="DL80" s="15">
        <f t="shared" si="131"/>
        <v>449899.15451066667</v>
      </c>
      <c r="DM80" s="15">
        <f t="shared" si="132"/>
        <v>0</v>
      </c>
      <c r="DN80" s="15">
        <f t="shared" si="133"/>
        <v>0</v>
      </c>
      <c r="DO80" s="15">
        <f t="shared" si="134"/>
        <v>0</v>
      </c>
      <c r="DP80" s="15">
        <f t="shared" si="135"/>
        <v>0</v>
      </c>
      <c r="DQ80" s="15">
        <f t="shared" si="136"/>
        <v>0</v>
      </c>
      <c r="DR80" s="15">
        <f t="shared" si="137"/>
        <v>0</v>
      </c>
      <c r="DT80" s="15">
        <f t="shared" si="138"/>
        <v>42632.66276249988</v>
      </c>
      <c r="DU80" s="15">
        <f t="shared" si="139"/>
        <v>42632.66276249988</v>
      </c>
      <c r="DV80" s="15">
        <f t="shared" si="140"/>
        <v>42632.66276249988</v>
      </c>
      <c r="DW80" s="15">
        <f t="shared" si="141"/>
        <v>42632.66276249988</v>
      </c>
      <c r="DX80" s="15">
        <f t="shared" si="142"/>
        <v>35240.497657499975</v>
      </c>
      <c r="DY80" s="15">
        <f t="shared" si="143"/>
        <v>27848.332549999992</v>
      </c>
      <c r="DZ80" s="15">
        <f t="shared" si="144"/>
        <v>27848.332549999992</v>
      </c>
      <c r="EA80" s="15">
        <f t="shared" si="145"/>
        <v>27848.332549999992</v>
      </c>
      <c r="EB80" s="15">
        <f t="shared" si="146"/>
        <v>27848.332549999992</v>
      </c>
      <c r="EC80" s="15">
        <f t="shared" si="147"/>
        <v>27848.332549999992</v>
      </c>
      <c r="ED80" s="15">
        <f t="shared" si="148"/>
        <v>27848.332549999992</v>
      </c>
      <c r="EE80" s="15">
        <f t="shared" si="149"/>
        <v>27848.332549999992</v>
      </c>
      <c r="EF80" s="15">
        <f t="shared" si="150"/>
        <v>0</v>
      </c>
      <c r="EG80" s="15">
        <f t="shared" si="151"/>
        <v>27848.332549999992</v>
      </c>
      <c r="EH80" s="15">
        <f t="shared" si="152"/>
        <v>27848.332549999992</v>
      </c>
      <c r="EI80" s="15">
        <f t="shared" si="153"/>
        <v>27848.332549999992</v>
      </c>
      <c r="EJ80" s="15">
        <f t="shared" si="154"/>
        <v>27848.332549999992</v>
      </c>
      <c r="EK80" s="15">
        <f t="shared" si="155"/>
        <v>27848.332549999992</v>
      </c>
      <c r="EL80" s="15">
        <f t="shared" si="156"/>
        <v>27848.332549999992</v>
      </c>
      <c r="EM80" s="15">
        <f t="shared" si="157"/>
        <v>27848.332549999992</v>
      </c>
      <c r="EN80" s="15">
        <f t="shared" si="158"/>
        <v>27848.332549999992</v>
      </c>
      <c r="EO80" s="15">
        <f t="shared" si="159"/>
        <v>27848.332549999992</v>
      </c>
      <c r="EP80" s="15">
        <f t="shared" si="160"/>
        <v>27848.332549999992</v>
      </c>
      <c r="EQ80" s="15">
        <f t="shared" si="161"/>
        <v>27848.332549999992</v>
      </c>
      <c r="ER80" s="15">
        <f t="shared" si="162"/>
        <v>27848.332549999992</v>
      </c>
      <c r="ES80" s="15">
        <f t="shared" si="163"/>
        <v>0</v>
      </c>
      <c r="ET80" s="15">
        <f t="shared" si="164"/>
        <v>27848.332549999992</v>
      </c>
      <c r="EU80" s="15">
        <f t="shared" si="165"/>
        <v>27848.332549999992</v>
      </c>
      <c r="EV80" s="15">
        <f t="shared" si="166"/>
        <v>27848.332549999992</v>
      </c>
      <c r="EW80" s="15">
        <f t="shared" si="167"/>
        <v>27867.321890000021</v>
      </c>
      <c r="EX80" s="15">
        <f t="shared" si="168"/>
        <v>27886.311229999992</v>
      </c>
      <c r="EY80" s="15">
        <f t="shared" si="169"/>
        <v>27886.311229999992</v>
      </c>
      <c r="EZ80" s="15">
        <f t="shared" si="170"/>
        <v>0</v>
      </c>
      <c r="FA80" s="15">
        <f t="shared" si="171"/>
        <v>0</v>
      </c>
      <c r="FB80" s="15">
        <f t="shared" si="172"/>
        <v>0</v>
      </c>
      <c r="FC80" s="15">
        <f t="shared" si="173"/>
        <v>0</v>
      </c>
      <c r="FD80" s="15">
        <f t="shared" si="174"/>
        <v>0</v>
      </c>
      <c r="FE80" s="15">
        <f t="shared" si="175"/>
        <v>0</v>
      </c>
    </row>
    <row r="81" spans="1:161" x14ac:dyDescent="0.25">
      <c r="A81" s="3" t="s">
        <v>112</v>
      </c>
      <c r="B81" s="13">
        <v>5.1400000000000001E-2</v>
      </c>
      <c r="C81" s="13">
        <v>5.1400000000000001E-2</v>
      </c>
      <c r="D81" s="13">
        <v>5.1400000000000001E-2</v>
      </c>
      <c r="E81" s="13">
        <v>4.8399999999999999E-2</v>
      </c>
      <c r="G81" s="225"/>
      <c r="H81" s="225"/>
      <c r="I81" s="225"/>
      <c r="J81" s="14"/>
      <c r="K81" s="14"/>
      <c r="L81" s="14"/>
      <c r="M81" s="14"/>
      <c r="N81" s="14"/>
      <c r="O81" s="14"/>
      <c r="P81" s="14"/>
      <c r="Q81" s="14"/>
      <c r="R81" s="14"/>
      <c r="T81" s="14">
        <v>0</v>
      </c>
      <c r="U81" s="14">
        <v>0</v>
      </c>
      <c r="V81" s="14">
        <v>0</v>
      </c>
      <c r="W81" s="14">
        <v>0</v>
      </c>
      <c r="X81" s="14">
        <v>0</v>
      </c>
      <c r="Y81" s="14">
        <v>29066182.210000001</v>
      </c>
      <c r="Z81" s="14">
        <v>58132364.420000002</v>
      </c>
      <c r="AA81" s="14">
        <v>58132364.420000002</v>
      </c>
      <c r="AB81" s="14">
        <v>58132364.420000002</v>
      </c>
      <c r="AC81" s="14">
        <v>58132364.420000002</v>
      </c>
      <c r="AD81" s="14">
        <v>58132364.420000002</v>
      </c>
      <c r="AE81" s="14">
        <v>58132364.420000002</v>
      </c>
      <c r="AF81" s="14"/>
      <c r="AG81" s="14">
        <v>58132364.420000002</v>
      </c>
      <c r="AH81" s="14">
        <v>58132364.420000002</v>
      </c>
      <c r="AI81" s="14">
        <v>58132364.420000002</v>
      </c>
      <c r="AJ81" s="14">
        <v>58132364.420000002</v>
      </c>
      <c r="AK81" s="14">
        <v>58132364.420000002</v>
      </c>
      <c r="AL81" s="14">
        <v>58132364.420000002</v>
      </c>
      <c r="AM81" s="14"/>
      <c r="AN81" s="14"/>
      <c r="AO81" s="14"/>
      <c r="AP81" s="14"/>
      <c r="AQ81" s="14"/>
      <c r="AR81" s="14"/>
      <c r="AS81" s="15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G81" s="15">
        <v>0</v>
      </c>
      <c r="BH81" s="15">
        <v>0</v>
      </c>
      <c r="BI81" s="15">
        <v>0</v>
      </c>
      <c r="BJ81" s="14">
        <v>0</v>
      </c>
      <c r="BK81" s="14">
        <v>0</v>
      </c>
      <c r="BL81" s="14">
        <v>124500.14713283333</v>
      </c>
      <c r="BM81" s="14">
        <v>249000.29426566666</v>
      </c>
      <c r="BN81" s="14">
        <v>249000.29426566666</v>
      </c>
      <c r="BO81" s="14">
        <v>249000.29426566666</v>
      </c>
      <c r="BP81" s="14">
        <v>249000.29426566666</v>
      </c>
      <c r="BQ81" s="14">
        <v>249000.29426566666</v>
      </c>
      <c r="BR81" s="14">
        <v>249000.29426566666</v>
      </c>
      <c r="BS81" s="15"/>
      <c r="BT81" s="15">
        <f t="shared" si="88"/>
        <v>249000.29426566666</v>
      </c>
      <c r="BU81" s="15">
        <f t="shared" si="89"/>
        <v>249000.29426566666</v>
      </c>
      <c r="BV81" s="15">
        <f t="shared" si="90"/>
        <v>249000.29426566666</v>
      </c>
      <c r="BW81" s="15">
        <f t="shared" si="91"/>
        <v>249000.29426566666</v>
      </c>
      <c r="BX81" s="15">
        <f t="shared" si="92"/>
        <v>249000.29426566666</v>
      </c>
      <c r="BY81" s="15">
        <f t="shared" si="93"/>
        <v>249000.29426566666</v>
      </c>
      <c r="BZ81" s="15">
        <f t="shared" si="94"/>
        <v>0</v>
      </c>
      <c r="CA81" s="15">
        <f t="shared" si="95"/>
        <v>0</v>
      </c>
      <c r="CB81" s="15">
        <f t="shared" si="96"/>
        <v>0</v>
      </c>
      <c r="CC81" s="15">
        <f t="shared" si="97"/>
        <v>0</v>
      </c>
      <c r="CD81" s="15">
        <f t="shared" si="98"/>
        <v>0</v>
      </c>
      <c r="CE81" s="15">
        <f t="shared" si="99"/>
        <v>0</v>
      </c>
      <c r="CG81" s="15">
        <f t="shared" si="100"/>
        <v>0</v>
      </c>
      <c r="CH81" s="15">
        <f t="shared" si="101"/>
        <v>0</v>
      </c>
      <c r="CI81" s="15">
        <f t="shared" si="102"/>
        <v>0</v>
      </c>
      <c r="CJ81" s="15">
        <f t="shared" si="103"/>
        <v>0</v>
      </c>
      <c r="CK81" s="15">
        <f t="shared" si="104"/>
        <v>0</v>
      </c>
      <c r="CL81" s="15">
        <f t="shared" si="105"/>
        <v>0</v>
      </c>
      <c r="CM81" s="15">
        <f t="shared" si="106"/>
        <v>0</v>
      </c>
      <c r="CN81" s="15">
        <f t="shared" si="107"/>
        <v>0</v>
      </c>
      <c r="CO81" s="15">
        <f t="shared" si="108"/>
        <v>0</v>
      </c>
      <c r="CP81" s="15">
        <f t="shared" si="109"/>
        <v>0</v>
      </c>
      <c r="CQ81" s="15">
        <f t="shared" si="110"/>
        <v>0</v>
      </c>
      <c r="CR81" s="15">
        <f t="shared" si="111"/>
        <v>0</v>
      </c>
      <c r="CS81" s="15">
        <f t="shared" si="112"/>
        <v>0</v>
      </c>
      <c r="CT81" s="15">
        <f t="shared" si="113"/>
        <v>0</v>
      </c>
      <c r="CU81" s="15">
        <f t="shared" si="114"/>
        <v>0</v>
      </c>
      <c r="CV81" s="15">
        <f t="shared" si="115"/>
        <v>0</v>
      </c>
      <c r="CW81" s="15">
        <f t="shared" si="116"/>
        <v>0</v>
      </c>
      <c r="CX81" s="15">
        <f t="shared" si="117"/>
        <v>0</v>
      </c>
      <c r="CY81" s="15">
        <f t="shared" si="118"/>
        <v>117233.60158033333</v>
      </c>
      <c r="CZ81" s="15">
        <f t="shared" si="119"/>
        <v>234467.20316066666</v>
      </c>
      <c r="DA81" s="15">
        <f t="shared" si="120"/>
        <v>234467.20316066666</v>
      </c>
      <c r="DB81" s="15">
        <f t="shared" si="121"/>
        <v>234467.20316066666</v>
      </c>
      <c r="DC81" s="15">
        <f t="shared" si="122"/>
        <v>234467.20316066666</v>
      </c>
      <c r="DD81" s="15">
        <f t="shared" si="123"/>
        <v>234467.20316066666</v>
      </c>
      <c r="DE81" s="15">
        <f t="shared" si="124"/>
        <v>234467.20316066666</v>
      </c>
      <c r="DF81" s="15">
        <f t="shared" si="125"/>
        <v>0</v>
      </c>
      <c r="DG81" s="15">
        <f t="shared" si="126"/>
        <v>234467.20316066666</v>
      </c>
      <c r="DH81" s="15">
        <f t="shared" si="127"/>
        <v>234467.20316066666</v>
      </c>
      <c r="DI81" s="15">
        <f t="shared" si="128"/>
        <v>234467.20316066666</v>
      </c>
      <c r="DJ81" s="15">
        <f t="shared" si="129"/>
        <v>234467.20316066666</v>
      </c>
      <c r="DK81" s="15">
        <f t="shared" si="130"/>
        <v>234467.20316066666</v>
      </c>
      <c r="DL81" s="15">
        <f t="shared" si="131"/>
        <v>234467.20316066666</v>
      </c>
      <c r="DM81" s="15">
        <f t="shared" si="132"/>
        <v>0</v>
      </c>
      <c r="DN81" s="15">
        <f t="shared" si="133"/>
        <v>0</v>
      </c>
      <c r="DO81" s="15">
        <f t="shared" si="134"/>
        <v>0</v>
      </c>
      <c r="DP81" s="15">
        <f t="shared" si="135"/>
        <v>0</v>
      </c>
      <c r="DQ81" s="15">
        <f t="shared" si="136"/>
        <v>0</v>
      </c>
      <c r="DR81" s="15">
        <f t="shared" si="137"/>
        <v>0</v>
      </c>
      <c r="DT81" s="15">
        <f t="shared" si="138"/>
        <v>0</v>
      </c>
      <c r="DU81" s="15">
        <f t="shared" si="139"/>
        <v>0</v>
      </c>
      <c r="DV81" s="15">
        <f t="shared" si="140"/>
        <v>0</v>
      </c>
      <c r="DW81" s="15">
        <f t="shared" si="141"/>
        <v>0</v>
      </c>
      <c r="DX81" s="15">
        <f t="shared" si="142"/>
        <v>0</v>
      </c>
      <c r="DY81" s="15">
        <f t="shared" si="143"/>
        <v>0</v>
      </c>
      <c r="DZ81" s="15">
        <f t="shared" si="144"/>
        <v>0</v>
      </c>
      <c r="EA81" s="15">
        <f t="shared" si="145"/>
        <v>0</v>
      </c>
      <c r="EB81" s="15">
        <f t="shared" si="146"/>
        <v>0</v>
      </c>
      <c r="EC81" s="15">
        <f t="shared" si="147"/>
        <v>0</v>
      </c>
      <c r="ED81" s="15">
        <f t="shared" si="148"/>
        <v>0</v>
      </c>
      <c r="EE81" s="15">
        <f t="shared" si="149"/>
        <v>0</v>
      </c>
      <c r="EF81" s="15">
        <f t="shared" si="150"/>
        <v>0</v>
      </c>
      <c r="EG81" s="15">
        <f t="shared" si="151"/>
        <v>0</v>
      </c>
      <c r="EH81" s="15">
        <f t="shared" si="152"/>
        <v>0</v>
      </c>
      <c r="EI81" s="15">
        <f t="shared" si="153"/>
        <v>0</v>
      </c>
      <c r="EJ81" s="15">
        <f t="shared" si="154"/>
        <v>0</v>
      </c>
      <c r="EK81" s="15">
        <f t="shared" si="155"/>
        <v>0</v>
      </c>
      <c r="EL81" s="15">
        <f t="shared" si="156"/>
        <v>7266.5455524999998</v>
      </c>
      <c r="EM81" s="15">
        <f t="shared" si="157"/>
        <v>14533.091105</v>
      </c>
      <c r="EN81" s="15">
        <f t="shared" si="158"/>
        <v>14533.091105</v>
      </c>
      <c r="EO81" s="15">
        <f t="shared" si="159"/>
        <v>14533.091105</v>
      </c>
      <c r="EP81" s="15">
        <f t="shared" si="160"/>
        <v>14533.091105</v>
      </c>
      <c r="EQ81" s="15">
        <f t="shared" si="161"/>
        <v>14533.091105</v>
      </c>
      <c r="ER81" s="15">
        <f t="shared" si="162"/>
        <v>14533.091105</v>
      </c>
      <c r="ES81" s="15">
        <f t="shared" si="163"/>
        <v>0</v>
      </c>
      <c r="ET81" s="15">
        <f t="shared" si="164"/>
        <v>14533.091105</v>
      </c>
      <c r="EU81" s="15">
        <f t="shared" si="165"/>
        <v>14533.091105</v>
      </c>
      <c r="EV81" s="15">
        <f t="shared" si="166"/>
        <v>14533.091105</v>
      </c>
      <c r="EW81" s="15">
        <f t="shared" si="167"/>
        <v>14533.091105</v>
      </c>
      <c r="EX81" s="15">
        <f t="shared" si="168"/>
        <v>14533.091105</v>
      </c>
      <c r="EY81" s="15">
        <f t="shared" si="169"/>
        <v>14533.091105</v>
      </c>
      <c r="EZ81" s="15">
        <f t="shared" si="170"/>
        <v>0</v>
      </c>
      <c r="FA81" s="15">
        <f t="shared" si="171"/>
        <v>0</v>
      </c>
      <c r="FB81" s="15">
        <f t="shared" si="172"/>
        <v>0</v>
      </c>
      <c r="FC81" s="15">
        <f t="shared" si="173"/>
        <v>0</v>
      </c>
      <c r="FD81" s="15">
        <f t="shared" si="174"/>
        <v>0</v>
      </c>
      <c r="FE81" s="15">
        <f t="shared" si="175"/>
        <v>0</v>
      </c>
    </row>
    <row r="82" spans="1:161" x14ac:dyDescent="0.25">
      <c r="A82" s="3" t="s">
        <v>113</v>
      </c>
      <c r="B82" s="13">
        <v>5.1400000000000001E-2</v>
      </c>
      <c r="C82" s="13">
        <v>5.1400000000000001E-2</v>
      </c>
      <c r="D82" s="13">
        <v>5.1400000000000001E-2</v>
      </c>
      <c r="E82" s="13">
        <v>4.8399999999999999E-2</v>
      </c>
      <c r="G82" s="225">
        <v>7271356.5800000001</v>
      </c>
      <c r="H82" s="225">
        <v>7299411.1900000004</v>
      </c>
      <c r="I82" s="225">
        <v>7327465.79</v>
      </c>
      <c r="J82" s="14">
        <v>7327465.79</v>
      </c>
      <c r="K82" s="14">
        <v>7327465.79</v>
      </c>
      <c r="L82" s="14">
        <v>7327465.79</v>
      </c>
      <c r="M82" s="14">
        <v>7327465.79</v>
      </c>
      <c r="N82" s="14">
        <v>7327465.79</v>
      </c>
      <c r="O82" s="14">
        <v>7327465.79</v>
      </c>
      <c r="P82" s="14">
        <v>7327465.79</v>
      </c>
      <c r="Q82" s="14">
        <v>7327465.79</v>
      </c>
      <c r="R82" s="14">
        <v>7327465.79</v>
      </c>
      <c r="T82" s="14">
        <v>7327465.79</v>
      </c>
      <c r="U82" s="14">
        <v>7327465.79</v>
      </c>
      <c r="V82" s="14">
        <v>7327465.79</v>
      </c>
      <c r="W82" s="14">
        <v>7327465.79</v>
      </c>
      <c r="X82" s="14">
        <v>7327465.79</v>
      </c>
      <c r="Y82" s="14">
        <v>7327465.79</v>
      </c>
      <c r="Z82" s="14">
        <v>7327465.79</v>
      </c>
      <c r="AA82" s="14">
        <v>7327465.79</v>
      </c>
      <c r="AB82" s="14">
        <v>7327465.79</v>
      </c>
      <c r="AC82" s="14">
        <v>7327465.79</v>
      </c>
      <c r="AD82" s="14">
        <v>7327465.79</v>
      </c>
      <c r="AE82" s="14">
        <v>7327465.79</v>
      </c>
      <c r="AF82" s="14"/>
      <c r="AG82" s="14">
        <v>7327465.79</v>
      </c>
      <c r="AH82" s="14">
        <v>7327465.79</v>
      </c>
      <c r="AI82" s="14">
        <v>7327465.79</v>
      </c>
      <c r="AJ82" s="14">
        <v>7327465.79</v>
      </c>
      <c r="AK82" s="14">
        <v>7327465.79</v>
      </c>
      <c r="AL82" s="14">
        <v>7327465.79</v>
      </c>
      <c r="AM82" s="14"/>
      <c r="AN82" s="14"/>
      <c r="AO82" s="14"/>
      <c r="AP82" s="14"/>
      <c r="AQ82" s="14"/>
      <c r="AR82" s="14"/>
      <c r="AS82" s="15"/>
      <c r="AT82" s="14">
        <v>31145.644017666666</v>
      </c>
      <c r="AU82" s="14">
        <v>31265.811263833337</v>
      </c>
      <c r="AV82" s="14">
        <v>31385.978467166668</v>
      </c>
      <c r="AW82" s="14">
        <v>31385.978467166668</v>
      </c>
      <c r="AX82" s="14">
        <v>31385.978467166668</v>
      </c>
      <c r="AY82" s="14">
        <v>31385.978467166668</v>
      </c>
      <c r="AZ82" s="14">
        <v>31385.978467166668</v>
      </c>
      <c r="BA82" s="14">
        <v>31385.978467166668</v>
      </c>
      <c r="BB82" s="14">
        <v>31385.978467166668</v>
      </c>
      <c r="BC82" s="14">
        <v>31385.978467166668</v>
      </c>
      <c r="BD82" s="14">
        <v>31385.978467166668</v>
      </c>
      <c r="BE82" s="14">
        <v>31385.978467166668</v>
      </c>
      <c r="BG82" s="15">
        <v>31385.978467166668</v>
      </c>
      <c r="BH82" s="15">
        <v>31385.978467166668</v>
      </c>
      <c r="BI82" s="15">
        <v>31385.978467166668</v>
      </c>
      <c r="BJ82" s="14">
        <v>31385.978467166668</v>
      </c>
      <c r="BK82" s="14">
        <v>31385.978467166668</v>
      </c>
      <c r="BL82" s="14">
        <v>31385.978467166668</v>
      </c>
      <c r="BM82" s="14">
        <v>31385.978467166668</v>
      </c>
      <c r="BN82" s="14">
        <v>31385.978467166668</v>
      </c>
      <c r="BO82" s="14">
        <v>31385.978467166668</v>
      </c>
      <c r="BP82" s="14">
        <v>31385.978467166668</v>
      </c>
      <c r="BQ82" s="14">
        <v>31385.978467166668</v>
      </c>
      <c r="BR82" s="14">
        <v>31385.978467166668</v>
      </c>
      <c r="BS82" s="15"/>
      <c r="BT82" s="15">
        <f t="shared" si="88"/>
        <v>31385.978467166668</v>
      </c>
      <c r="BU82" s="15">
        <f t="shared" si="89"/>
        <v>31385.978467166668</v>
      </c>
      <c r="BV82" s="15">
        <f t="shared" si="90"/>
        <v>31385.978467166668</v>
      </c>
      <c r="BW82" s="15">
        <f t="shared" si="91"/>
        <v>31385.978467166668</v>
      </c>
      <c r="BX82" s="15">
        <f t="shared" si="92"/>
        <v>31385.978467166668</v>
      </c>
      <c r="BY82" s="15">
        <f t="shared" si="93"/>
        <v>31385.978467166668</v>
      </c>
      <c r="BZ82" s="15">
        <f t="shared" si="94"/>
        <v>0</v>
      </c>
      <c r="CA82" s="15">
        <f t="shared" si="95"/>
        <v>0</v>
      </c>
      <c r="CB82" s="15">
        <f t="shared" si="96"/>
        <v>0</v>
      </c>
      <c r="CC82" s="15">
        <f t="shared" si="97"/>
        <v>0</v>
      </c>
      <c r="CD82" s="15">
        <f t="shared" si="98"/>
        <v>0</v>
      </c>
      <c r="CE82" s="15">
        <f t="shared" si="99"/>
        <v>0</v>
      </c>
      <c r="CG82" s="15">
        <f t="shared" si="100"/>
        <v>29327.804872666664</v>
      </c>
      <c r="CH82" s="15">
        <f t="shared" si="101"/>
        <v>29440.958466333333</v>
      </c>
      <c r="CI82" s="15">
        <f t="shared" si="102"/>
        <v>29554.112019666663</v>
      </c>
      <c r="CJ82" s="15">
        <f t="shared" si="103"/>
        <v>29554.112019666663</v>
      </c>
      <c r="CK82" s="15">
        <f t="shared" si="104"/>
        <v>29554.112019666663</v>
      </c>
      <c r="CL82" s="15">
        <f t="shared" si="105"/>
        <v>29554.112019666663</v>
      </c>
      <c r="CM82" s="15">
        <f t="shared" si="106"/>
        <v>29554.112019666663</v>
      </c>
      <c r="CN82" s="15">
        <f t="shared" si="107"/>
        <v>29554.112019666663</v>
      </c>
      <c r="CO82" s="15">
        <f t="shared" si="108"/>
        <v>29554.112019666663</v>
      </c>
      <c r="CP82" s="15">
        <f t="shared" si="109"/>
        <v>29554.112019666663</v>
      </c>
      <c r="CQ82" s="15">
        <f t="shared" si="110"/>
        <v>29554.112019666663</v>
      </c>
      <c r="CR82" s="15">
        <f t="shared" si="111"/>
        <v>29554.112019666663</v>
      </c>
      <c r="CS82" s="15">
        <f t="shared" si="112"/>
        <v>0</v>
      </c>
      <c r="CT82" s="15">
        <f t="shared" si="113"/>
        <v>29554.112019666663</v>
      </c>
      <c r="CU82" s="15">
        <f t="shared" si="114"/>
        <v>29554.112019666663</v>
      </c>
      <c r="CV82" s="15">
        <f t="shared" si="115"/>
        <v>29554.112019666663</v>
      </c>
      <c r="CW82" s="15">
        <f t="shared" si="116"/>
        <v>29554.112019666663</v>
      </c>
      <c r="CX82" s="15">
        <f t="shared" si="117"/>
        <v>29554.112019666663</v>
      </c>
      <c r="CY82" s="15">
        <f t="shared" si="118"/>
        <v>29554.112019666663</v>
      </c>
      <c r="CZ82" s="15">
        <f t="shared" si="119"/>
        <v>29554.112019666663</v>
      </c>
      <c r="DA82" s="15">
        <f t="shared" si="120"/>
        <v>29554.112019666663</v>
      </c>
      <c r="DB82" s="15">
        <f t="shared" si="121"/>
        <v>29554.112019666663</v>
      </c>
      <c r="DC82" s="15">
        <f t="shared" si="122"/>
        <v>29554.112019666663</v>
      </c>
      <c r="DD82" s="15">
        <f t="shared" si="123"/>
        <v>29554.112019666663</v>
      </c>
      <c r="DE82" s="15">
        <f t="shared" si="124"/>
        <v>29554.112019666663</v>
      </c>
      <c r="DF82" s="15">
        <f t="shared" si="125"/>
        <v>0</v>
      </c>
      <c r="DG82" s="15">
        <f t="shared" si="126"/>
        <v>29554.112019666663</v>
      </c>
      <c r="DH82" s="15">
        <f t="shared" si="127"/>
        <v>29554.112019666663</v>
      </c>
      <c r="DI82" s="15">
        <f t="shared" si="128"/>
        <v>29554.112019666663</v>
      </c>
      <c r="DJ82" s="15">
        <f t="shared" si="129"/>
        <v>29554.112019666663</v>
      </c>
      <c r="DK82" s="15">
        <f t="shared" si="130"/>
        <v>29554.112019666663</v>
      </c>
      <c r="DL82" s="15">
        <f t="shared" si="131"/>
        <v>29554.112019666663</v>
      </c>
      <c r="DM82" s="15">
        <f t="shared" si="132"/>
        <v>0</v>
      </c>
      <c r="DN82" s="15">
        <f t="shared" si="133"/>
        <v>0</v>
      </c>
      <c r="DO82" s="15">
        <f t="shared" si="134"/>
        <v>0</v>
      </c>
      <c r="DP82" s="15">
        <f t="shared" si="135"/>
        <v>0</v>
      </c>
      <c r="DQ82" s="15">
        <f t="shared" si="136"/>
        <v>0</v>
      </c>
      <c r="DR82" s="15">
        <f t="shared" si="137"/>
        <v>0</v>
      </c>
      <c r="DT82" s="15">
        <f t="shared" si="138"/>
        <v>1817.8391450000017</v>
      </c>
      <c r="DU82" s="15">
        <f t="shared" si="139"/>
        <v>1824.8527975000034</v>
      </c>
      <c r="DV82" s="15">
        <f t="shared" si="140"/>
        <v>1831.8664475000041</v>
      </c>
      <c r="DW82" s="15">
        <f t="shared" si="141"/>
        <v>1831.8664475000041</v>
      </c>
      <c r="DX82" s="15">
        <f t="shared" si="142"/>
        <v>1831.8664475000041</v>
      </c>
      <c r="DY82" s="15">
        <f t="shared" si="143"/>
        <v>1831.8664475000041</v>
      </c>
      <c r="DZ82" s="15">
        <f t="shared" si="144"/>
        <v>1831.8664475000041</v>
      </c>
      <c r="EA82" s="15">
        <f t="shared" si="145"/>
        <v>1831.8664475000041</v>
      </c>
      <c r="EB82" s="15">
        <f t="shared" si="146"/>
        <v>1831.8664475000041</v>
      </c>
      <c r="EC82" s="15">
        <f t="shared" si="147"/>
        <v>1831.8664475000041</v>
      </c>
      <c r="ED82" s="15">
        <f t="shared" si="148"/>
        <v>1831.8664475000041</v>
      </c>
      <c r="EE82" s="15">
        <f t="shared" si="149"/>
        <v>1831.8664475000041</v>
      </c>
      <c r="EF82" s="15">
        <f t="shared" si="150"/>
        <v>0</v>
      </c>
      <c r="EG82" s="15">
        <f t="shared" si="151"/>
        <v>1831.8664475000041</v>
      </c>
      <c r="EH82" s="15">
        <f t="shared" si="152"/>
        <v>1831.8664475000041</v>
      </c>
      <c r="EI82" s="15">
        <f t="shared" si="153"/>
        <v>1831.8664475000041</v>
      </c>
      <c r="EJ82" s="15">
        <f t="shared" si="154"/>
        <v>1831.8664475000041</v>
      </c>
      <c r="EK82" s="15">
        <f t="shared" si="155"/>
        <v>1831.8664475000041</v>
      </c>
      <c r="EL82" s="15">
        <f t="shared" si="156"/>
        <v>1831.8664475000041</v>
      </c>
      <c r="EM82" s="15">
        <f t="shared" si="157"/>
        <v>1831.8664475000041</v>
      </c>
      <c r="EN82" s="15">
        <f t="shared" si="158"/>
        <v>1831.8664475000041</v>
      </c>
      <c r="EO82" s="15">
        <f t="shared" si="159"/>
        <v>1831.8664475000041</v>
      </c>
      <c r="EP82" s="15">
        <f t="shared" si="160"/>
        <v>1831.8664475000041</v>
      </c>
      <c r="EQ82" s="15">
        <f t="shared" si="161"/>
        <v>1831.8664475000041</v>
      </c>
      <c r="ER82" s="15">
        <f t="shared" si="162"/>
        <v>1831.8664475000041</v>
      </c>
      <c r="ES82" s="15">
        <f t="shared" si="163"/>
        <v>0</v>
      </c>
      <c r="ET82" s="15">
        <f t="shared" si="164"/>
        <v>1831.8664475000041</v>
      </c>
      <c r="EU82" s="15">
        <f t="shared" si="165"/>
        <v>1831.8664475000041</v>
      </c>
      <c r="EV82" s="15">
        <f t="shared" si="166"/>
        <v>1831.8664475000041</v>
      </c>
      <c r="EW82" s="15">
        <f t="shared" si="167"/>
        <v>1831.8664475000041</v>
      </c>
      <c r="EX82" s="15">
        <f t="shared" si="168"/>
        <v>1831.8664475000041</v>
      </c>
      <c r="EY82" s="15">
        <f t="shared" si="169"/>
        <v>1831.8664475000041</v>
      </c>
      <c r="EZ82" s="15">
        <f t="shared" si="170"/>
        <v>0</v>
      </c>
      <c r="FA82" s="15">
        <f t="shared" si="171"/>
        <v>0</v>
      </c>
      <c r="FB82" s="15">
        <f t="shared" si="172"/>
        <v>0</v>
      </c>
      <c r="FC82" s="15">
        <f t="shared" si="173"/>
        <v>0</v>
      </c>
      <c r="FD82" s="15">
        <f t="shared" si="174"/>
        <v>0</v>
      </c>
      <c r="FE82" s="15">
        <f t="shared" si="175"/>
        <v>0</v>
      </c>
    </row>
    <row r="83" spans="1:161" x14ac:dyDescent="0.25">
      <c r="A83" s="3" t="s">
        <v>114</v>
      </c>
      <c r="B83" s="13">
        <v>5.1400000000000001E-2</v>
      </c>
      <c r="C83" s="13">
        <v>5.1400000000000001E-2</v>
      </c>
      <c r="D83" s="13">
        <v>5.1400000000000001E-2</v>
      </c>
      <c r="E83" s="13">
        <v>4.8399999999999999E-2</v>
      </c>
      <c r="G83" s="225">
        <v>0</v>
      </c>
      <c r="H83" s="225">
        <v>0</v>
      </c>
      <c r="I83" s="225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0</v>
      </c>
      <c r="T83" s="14">
        <v>0</v>
      </c>
      <c r="U83" s="14">
        <v>0</v>
      </c>
      <c r="V83" s="14">
        <v>0</v>
      </c>
      <c r="W83" s="14">
        <v>24904993.079999998</v>
      </c>
      <c r="X83" s="14">
        <v>49809986.159999996</v>
      </c>
      <c r="Y83" s="14">
        <v>49809986.159999996</v>
      </c>
      <c r="Z83" s="14">
        <v>49809986.159999996</v>
      </c>
      <c r="AA83" s="14">
        <v>49809986.159999996</v>
      </c>
      <c r="AB83" s="14">
        <v>49809986.159999996</v>
      </c>
      <c r="AC83" s="14">
        <v>49809986.159999996</v>
      </c>
      <c r="AD83" s="14">
        <v>49809986.159999996</v>
      </c>
      <c r="AE83" s="14">
        <v>49809986.159999996</v>
      </c>
      <c r="AF83" s="14"/>
      <c r="AG83" s="14">
        <v>49809986.159999996</v>
      </c>
      <c r="AH83" s="14">
        <v>49809986.159999996</v>
      </c>
      <c r="AI83" s="14">
        <v>49809986.159999996</v>
      </c>
      <c r="AJ83" s="14">
        <v>49809986.159999996</v>
      </c>
      <c r="AK83" s="14">
        <v>49809986.159999996</v>
      </c>
      <c r="AL83" s="14">
        <v>49809986.159999996</v>
      </c>
      <c r="AM83" s="14"/>
      <c r="AN83" s="14"/>
      <c r="AO83" s="14"/>
      <c r="AP83" s="14"/>
      <c r="AQ83" s="14"/>
      <c r="AR83" s="14"/>
      <c r="AS83" s="15"/>
      <c r="AT83" s="14">
        <v>0</v>
      </c>
      <c r="AU83" s="14">
        <v>0</v>
      </c>
      <c r="AV83" s="14">
        <v>0</v>
      </c>
      <c r="AW83" s="14">
        <v>0</v>
      </c>
      <c r="AX83" s="14">
        <v>0</v>
      </c>
      <c r="AY83" s="14">
        <v>0</v>
      </c>
      <c r="AZ83" s="14">
        <v>0</v>
      </c>
      <c r="BA83" s="14">
        <v>0</v>
      </c>
      <c r="BB83" s="14">
        <v>0</v>
      </c>
      <c r="BC83" s="14">
        <v>0</v>
      </c>
      <c r="BD83" s="14">
        <v>0</v>
      </c>
      <c r="BE83" s="14">
        <v>0</v>
      </c>
      <c r="BG83" s="15">
        <v>0</v>
      </c>
      <c r="BH83" s="15">
        <v>0</v>
      </c>
      <c r="BI83" s="15">
        <v>0</v>
      </c>
      <c r="BJ83" s="14">
        <v>106676.387026</v>
      </c>
      <c r="BK83" s="14">
        <v>213352.77405199999</v>
      </c>
      <c r="BL83" s="14">
        <v>213352.77405199999</v>
      </c>
      <c r="BM83" s="14">
        <v>213352.77405199999</v>
      </c>
      <c r="BN83" s="14">
        <v>213352.77405199999</v>
      </c>
      <c r="BO83" s="14">
        <v>213352.77405199999</v>
      </c>
      <c r="BP83" s="14">
        <v>213352.77405199999</v>
      </c>
      <c r="BQ83" s="14">
        <v>213352.77405199999</v>
      </c>
      <c r="BR83" s="14">
        <v>213352.77405199999</v>
      </c>
      <c r="BS83" s="15"/>
      <c r="BT83" s="15">
        <f t="shared" si="88"/>
        <v>213352.77405199999</v>
      </c>
      <c r="BU83" s="15">
        <f t="shared" si="89"/>
        <v>213352.77405199999</v>
      </c>
      <c r="BV83" s="15">
        <f t="shared" si="90"/>
        <v>213352.77405199999</v>
      </c>
      <c r="BW83" s="15">
        <f t="shared" si="91"/>
        <v>213352.77405199999</v>
      </c>
      <c r="BX83" s="15">
        <f t="shared" si="92"/>
        <v>213352.77405199999</v>
      </c>
      <c r="BY83" s="15">
        <f t="shared" si="93"/>
        <v>213352.77405199999</v>
      </c>
      <c r="BZ83" s="15">
        <f t="shared" si="94"/>
        <v>0</v>
      </c>
      <c r="CA83" s="15">
        <f t="shared" si="95"/>
        <v>0</v>
      </c>
      <c r="CB83" s="15">
        <f t="shared" si="96"/>
        <v>0</v>
      </c>
      <c r="CC83" s="15">
        <f t="shared" si="97"/>
        <v>0</v>
      </c>
      <c r="CD83" s="15">
        <f t="shared" si="98"/>
        <v>0</v>
      </c>
      <c r="CE83" s="15">
        <f t="shared" si="99"/>
        <v>0</v>
      </c>
      <c r="CG83" s="15">
        <f t="shared" si="100"/>
        <v>0</v>
      </c>
      <c r="CH83" s="15">
        <f t="shared" si="101"/>
        <v>0</v>
      </c>
      <c r="CI83" s="15">
        <f t="shared" si="102"/>
        <v>0</v>
      </c>
      <c r="CJ83" s="15">
        <f t="shared" si="103"/>
        <v>0</v>
      </c>
      <c r="CK83" s="15">
        <f t="shared" si="104"/>
        <v>0</v>
      </c>
      <c r="CL83" s="15">
        <f t="shared" si="105"/>
        <v>0</v>
      </c>
      <c r="CM83" s="15">
        <f t="shared" si="106"/>
        <v>0</v>
      </c>
      <c r="CN83" s="15">
        <f t="shared" si="107"/>
        <v>0</v>
      </c>
      <c r="CO83" s="15">
        <f t="shared" si="108"/>
        <v>0</v>
      </c>
      <c r="CP83" s="15">
        <f t="shared" si="109"/>
        <v>0</v>
      </c>
      <c r="CQ83" s="15">
        <f t="shared" si="110"/>
        <v>0</v>
      </c>
      <c r="CR83" s="15">
        <f t="shared" si="111"/>
        <v>0</v>
      </c>
      <c r="CS83" s="15">
        <f t="shared" si="112"/>
        <v>0</v>
      </c>
      <c r="CT83" s="15">
        <f t="shared" si="113"/>
        <v>0</v>
      </c>
      <c r="CU83" s="15">
        <f t="shared" si="114"/>
        <v>0</v>
      </c>
      <c r="CV83" s="15">
        <f t="shared" si="115"/>
        <v>0</v>
      </c>
      <c r="CW83" s="15">
        <f t="shared" si="116"/>
        <v>100450.13875599999</v>
      </c>
      <c r="CX83" s="15">
        <f t="shared" si="117"/>
        <v>200900.27751199997</v>
      </c>
      <c r="CY83" s="15">
        <f t="shared" si="118"/>
        <v>200900.27751199997</v>
      </c>
      <c r="CZ83" s="15">
        <f t="shared" si="119"/>
        <v>200900.27751199997</v>
      </c>
      <c r="DA83" s="15">
        <f t="shared" si="120"/>
        <v>200900.27751199997</v>
      </c>
      <c r="DB83" s="15">
        <f t="shared" si="121"/>
        <v>200900.27751199997</v>
      </c>
      <c r="DC83" s="15">
        <f t="shared" si="122"/>
        <v>200900.27751199997</v>
      </c>
      <c r="DD83" s="15">
        <f t="shared" si="123"/>
        <v>200900.27751199997</v>
      </c>
      <c r="DE83" s="15">
        <f t="shared" si="124"/>
        <v>200900.27751199997</v>
      </c>
      <c r="DF83" s="15">
        <f t="shared" si="125"/>
        <v>0</v>
      </c>
      <c r="DG83" s="15">
        <f t="shared" si="126"/>
        <v>200900.27751199997</v>
      </c>
      <c r="DH83" s="15">
        <f t="shared" si="127"/>
        <v>200900.27751199997</v>
      </c>
      <c r="DI83" s="15">
        <f t="shared" si="128"/>
        <v>200900.27751199997</v>
      </c>
      <c r="DJ83" s="15">
        <f t="shared" si="129"/>
        <v>200900.27751199997</v>
      </c>
      <c r="DK83" s="15">
        <f t="shared" si="130"/>
        <v>200900.27751199997</v>
      </c>
      <c r="DL83" s="15">
        <f t="shared" si="131"/>
        <v>200900.27751199997</v>
      </c>
      <c r="DM83" s="15">
        <f t="shared" si="132"/>
        <v>0</v>
      </c>
      <c r="DN83" s="15">
        <f t="shared" si="133"/>
        <v>0</v>
      </c>
      <c r="DO83" s="15">
        <f t="shared" si="134"/>
        <v>0</v>
      </c>
      <c r="DP83" s="15">
        <f t="shared" si="135"/>
        <v>0</v>
      </c>
      <c r="DQ83" s="15">
        <f t="shared" si="136"/>
        <v>0</v>
      </c>
      <c r="DR83" s="15">
        <f t="shared" si="137"/>
        <v>0</v>
      </c>
      <c r="DT83" s="15">
        <f t="shared" si="138"/>
        <v>0</v>
      </c>
      <c r="DU83" s="15">
        <f t="shared" si="139"/>
        <v>0</v>
      </c>
      <c r="DV83" s="15">
        <f t="shared" si="140"/>
        <v>0</v>
      </c>
      <c r="DW83" s="15">
        <f t="shared" si="141"/>
        <v>0</v>
      </c>
      <c r="DX83" s="15">
        <f t="shared" si="142"/>
        <v>0</v>
      </c>
      <c r="DY83" s="15">
        <f t="shared" si="143"/>
        <v>0</v>
      </c>
      <c r="DZ83" s="15">
        <f t="shared" si="144"/>
        <v>0</v>
      </c>
      <c r="EA83" s="15">
        <f t="shared" si="145"/>
        <v>0</v>
      </c>
      <c r="EB83" s="15">
        <f t="shared" si="146"/>
        <v>0</v>
      </c>
      <c r="EC83" s="15">
        <f t="shared" si="147"/>
        <v>0</v>
      </c>
      <c r="ED83" s="15">
        <f t="shared" si="148"/>
        <v>0</v>
      </c>
      <c r="EE83" s="15">
        <f t="shared" si="149"/>
        <v>0</v>
      </c>
      <c r="EF83" s="15">
        <f t="shared" si="150"/>
        <v>0</v>
      </c>
      <c r="EG83" s="15">
        <f t="shared" si="151"/>
        <v>0</v>
      </c>
      <c r="EH83" s="15">
        <f t="shared" si="152"/>
        <v>0</v>
      </c>
      <c r="EI83" s="15">
        <f t="shared" si="153"/>
        <v>0</v>
      </c>
      <c r="EJ83" s="15">
        <f t="shared" si="154"/>
        <v>6226.248270000011</v>
      </c>
      <c r="EK83" s="15">
        <f t="shared" si="155"/>
        <v>12452.496540000022</v>
      </c>
      <c r="EL83" s="15">
        <f t="shared" si="156"/>
        <v>12452.496540000022</v>
      </c>
      <c r="EM83" s="15">
        <f t="shared" si="157"/>
        <v>12452.496540000022</v>
      </c>
      <c r="EN83" s="15">
        <f t="shared" si="158"/>
        <v>12452.496540000022</v>
      </c>
      <c r="EO83" s="15">
        <f t="shared" si="159"/>
        <v>12452.496540000022</v>
      </c>
      <c r="EP83" s="15">
        <f t="shared" si="160"/>
        <v>12452.496540000022</v>
      </c>
      <c r="EQ83" s="15">
        <f t="shared" si="161"/>
        <v>12452.496540000022</v>
      </c>
      <c r="ER83" s="15">
        <f t="shared" si="162"/>
        <v>12452.496540000022</v>
      </c>
      <c r="ES83" s="15">
        <f t="shared" si="163"/>
        <v>0</v>
      </c>
      <c r="ET83" s="15">
        <f t="shared" si="164"/>
        <v>12452.496540000022</v>
      </c>
      <c r="EU83" s="15">
        <f t="shared" si="165"/>
        <v>12452.496540000022</v>
      </c>
      <c r="EV83" s="15">
        <f t="shared" si="166"/>
        <v>12452.496540000022</v>
      </c>
      <c r="EW83" s="15">
        <f t="shared" si="167"/>
        <v>12452.496540000022</v>
      </c>
      <c r="EX83" s="15">
        <f t="shared" si="168"/>
        <v>12452.496540000022</v>
      </c>
      <c r="EY83" s="15">
        <f t="shared" si="169"/>
        <v>12452.496540000022</v>
      </c>
      <c r="EZ83" s="15">
        <f t="shared" si="170"/>
        <v>0</v>
      </c>
      <c r="FA83" s="15">
        <f t="shared" si="171"/>
        <v>0</v>
      </c>
      <c r="FB83" s="15">
        <f t="shared" si="172"/>
        <v>0</v>
      </c>
      <c r="FC83" s="15">
        <f t="shared" si="173"/>
        <v>0</v>
      </c>
      <c r="FD83" s="15">
        <f t="shared" si="174"/>
        <v>0</v>
      </c>
      <c r="FE83" s="15">
        <f t="shared" si="175"/>
        <v>0</v>
      </c>
    </row>
    <row r="84" spans="1:161" x14ac:dyDescent="0.25">
      <c r="A84" s="3" t="s">
        <v>115</v>
      </c>
      <c r="B84" s="13">
        <v>5.1400000000000001E-2</v>
      </c>
      <c r="C84" s="13">
        <v>5.1400000000000001E-2</v>
      </c>
      <c r="D84" s="13">
        <v>5.1400000000000001E-2</v>
      </c>
      <c r="E84" s="13">
        <v>4.8399999999999999E-2</v>
      </c>
      <c r="G84" s="225">
        <v>0</v>
      </c>
      <c r="H84" s="225">
        <v>0</v>
      </c>
      <c r="I84" s="225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T84" s="14">
        <v>0</v>
      </c>
      <c r="U84" s="14">
        <v>940834.70000000007</v>
      </c>
      <c r="V84" s="14">
        <v>1881669.3900000001</v>
      </c>
      <c r="W84" s="14">
        <v>1881669.3900000001</v>
      </c>
      <c r="X84" s="14">
        <v>1881669.3900000001</v>
      </c>
      <c r="Y84" s="14">
        <v>1881669.3900000001</v>
      </c>
      <c r="Z84" s="14">
        <v>1881669.3900000001</v>
      </c>
      <c r="AA84" s="14">
        <v>1881669.3900000001</v>
      </c>
      <c r="AB84" s="14">
        <v>1881669.3900000001</v>
      </c>
      <c r="AC84" s="14">
        <v>1881669.3900000001</v>
      </c>
      <c r="AD84" s="14">
        <v>1881669.3900000001</v>
      </c>
      <c r="AE84" s="14">
        <v>1881669.3900000001</v>
      </c>
      <c r="AF84" s="14"/>
      <c r="AG84" s="14">
        <v>1881669.3900000001</v>
      </c>
      <c r="AH84" s="14">
        <v>1881669.3900000001</v>
      </c>
      <c r="AI84" s="14">
        <v>1881669.3900000001</v>
      </c>
      <c r="AJ84" s="14">
        <v>1881669.3900000001</v>
      </c>
      <c r="AK84" s="14">
        <v>1881669.3900000001</v>
      </c>
      <c r="AL84" s="14">
        <v>1881669.3900000001</v>
      </c>
      <c r="AM84" s="14"/>
      <c r="AN84" s="14"/>
      <c r="AO84" s="14"/>
      <c r="AP84" s="14"/>
      <c r="AQ84" s="14"/>
      <c r="AR84" s="14"/>
      <c r="AS84" s="15"/>
      <c r="AT84" s="14">
        <v>0</v>
      </c>
      <c r="AU84" s="14">
        <v>0</v>
      </c>
      <c r="AV84" s="14">
        <v>0</v>
      </c>
      <c r="AW84" s="14">
        <v>0</v>
      </c>
      <c r="AX84" s="14">
        <v>0</v>
      </c>
      <c r="AY84" s="14">
        <v>0</v>
      </c>
      <c r="AZ84" s="14">
        <v>0</v>
      </c>
      <c r="BA84" s="14">
        <v>0</v>
      </c>
      <c r="BB84" s="14">
        <v>0</v>
      </c>
      <c r="BC84" s="14">
        <v>0</v>
      </c>
      <c r="BD84" s="14">
        <v>0</v>
      </c>
      <c r="BE84" s="14">
        <v>0</v>
      </c>
      <c r="BG84" s="15">
        <v>0</v>
      </c>
      <c r="BH84" s="15">
        <v>4029.9086316666671</v>
      </c>
      <c r="BI84" s="15">
        <v>8059.817220500001</v>
      </c>
      <c r="BJ84" s="14">
        <v>8059.817220500001</v>
      </c>
      <c r="BK84" s="14">
        <v>8059.817220500001</v>
      </c>
      <c r="BL84" s="14">
        <v>8059.817220500001</v>
      </c>
      <c r="BM84" s="14">
        <v>8059.817220500001</v>
      </c>
      <c r="BN84" s="14">
        <v>8059.817220500001</v>
      </c>
      <c r="BO84" s="14">
        <v>8059.817220500001</v>
      </c>
      <c r="BP84" s="14">
        <v>8059.817220500001</v>
      </c>
      <c r="BQ84" s="14">
        <v>8059.817220500001</v>
      </c>
      <c r="BR84" s="14">
        <v>8059.817220500001</v>
      </c>
      <c r="BS84" s="15"/>
      <c r="BT84" s="15">
        <f t="shared" si="88"/>
        <v>8059.817220500001</v>
      </c>
      <c r="BU84" s="15">
        <f t="shared" si="89"/>
        <v>8059.817220500001</v>
      </c>
      <c r="BV84" s="15">
        <f t="shared" si="90"/>
        <v>8059.817220500001</v>
      </c>
      <c r="BW84" s="15">
        <f t="shared" si="91"/>
        <v>8059.817220500001</v>
      </c>
      <c r="BX84" s="15">
        <f t="shared" si="92"/>
        <v>8059.817220500001</v>
      </c>
      <c r="BY84" s="15">
        <f t="shared" si="93"/>
        <v>8059.817220500001</v>
      </c>
      <c r="BZ84" s="15">
        <f t="shared" si="94"/>
        <v>0</v>
      </c>
      <c r="CA84" s="15">
        <f t="shared" si="95"/>
        <v>0</v>
      </c>
      <c r="CB84" s="15">
        <f t="shared" si="96"/>
        <v>0</v>
      </c>
      <c r="CC84" s="15">
        <f t="shared" si="97"/>
        <v>0</v>
      </c>
      <c r="CD84" s="15">
        <f t="shared" si="98"/>
        <v>0</v>
      </c>
      <c r="CE84" s="15">
        <f t="shared" si="99"/>
        <v>0</v>
      </c>
      <c r="CG84" s="15">
        <f t="shared" si="100"/>
        <v>0</v>
      </c>
      <c r="CH84" s="15">
        <f t="shared" si="101"/>
        <v>0</v>
      </c>
      <c r="CI84" s="15">
        <f t="shared" si="102"/>
        <v>0</v>
      </c>
      <c r="CJ84" s="15">
        <f t="shared" si="103"/>
        <v>0</v>
      </c>
      <c r="CK84" s="15">
        <f t="shared" si="104"/>
        <v>0</v>
      </c>
      <c r="CL84" s="15">
        <f t="shared" si="105"/>
        <v>0</v>
      </c>
      <c r="CM84" s="15">
        <f t="shared" si="106"/>
        <v>0</v>
      </c>
      <c r="CN84" s="15">
        <f t="shared" si="107"/>
        <v>0</v>
      </c>
      <c r="CO84" s="15">
        <f t="shared" si="108"/>
        <v>0</v>
      </c>
      <c r="CP84" s="15">
        <f t="shared" si="109"/>
        <v>0</v>
      </c>
      <c r="CQ84" s="15">
        <f t="shared" si="110"/>
        <v>0</v>
      </c>
      <c r="CR84" s="15">
        <f t="shared" si="111"/>
        <v>0</v>
      </c>
      <c r="CS84" s="15">
        <f t="shared" si="112"/>
        <v>0</v>
      </c>
      <c r="CT84" s="15">
        <f t="shared" si="113"/>
        <v>0</v>
      </c>
      <c r="CU84" s="15">
        <f t="shared" si="114"/>
        <v>3794.6999566666668</v>
      </c>
      <c r="CV84" s="15">
        <f t="shared" si="115"/>
        <v>7589.3998730000012</v>
      </c>
      <c r="CW84" s="15">
        <f t="shared" si="116"/>
        <v>7589.3998730000012</v>
      </c>
      <c r="CX84" s="15">
        <f t="shared" si="117"/>
        <v>7589.3998730000012</v>
      </c>
      <c r="CY84" s="15">
        <f t="shared" si="118"/>
        <v>7589.3998730000012</v>
      </c>
      <c r="CZ84" s="15">
        <f t="shared" si="119"/>
        <v>7589.3998730000012</v>
      </c>
      <c r="DA84" s="15">
        <f t="shared" si="120"/>
        <v>7589.3998730000012</v>
      </c>
      <c r="DB84" s="15">
        <f t="shared" si="121"/>
        <v>7589.3998730000012</v>
      </c>
      <c r="DC84" s="15">
        <f t="shared" si="122"/>
        <v>7589.3998730000012</v>
      </c>
      <c r="DD84" s="15">
        <f t="shared" si="123"/>
        <v>7589.3998730000012</v>
      </c>
      <c r="DE84" s="15">
        <f t="shared" si="124"/>
        <v>7589.3998730000012</v>
      </c>
      <c r="DF84" s="15">
        <f t="shared" si="125"/>
        <v>0</v>
      </c>
      <c r="DG84" s="15">
        <f t="shared" si="126"/>
        <v>7589.3998730000012</v>
      </c>
      <c r="DH84" s="15">
        <f t="shared" si="127"/>
        <v>7589.3998730000012</v>
      </c>
      <c r="DI84" s="15">
        <f t="shared" si="128"/>
        <v>7589.3998730000012</v>
      </c>
      <c r="DJ84" s="15">
        <f t="shared" si="129"/>
        <v>7589.3998730000012</v>
      </c>
      <c r="DK84" s="15">
        <f t="shared" si="130"/>
        <v>7589.3998730000012</v>
      </c>
      <c r="DL84" s="15">
        <f t="shared" si="131"/>
        <v>7589.3998730000012</v>
      </c>
      <c r="DM84" s="15">
        <f t="shared" si="132"/>
        <v>0</v>
      </c>
      <c r="DN84" s="15">
        <f t="shared" si="133"/>
        <v>0</v>
      </c>
      <c r="DO84" s="15">
        <f t="shared" si="134"/>
        <v>0</v>
      </c>
      <c r="DP84" s="15">
        <f t="shared" si="135"/>
        <v>0</v>
      </c>
      <c r="DQ84" s="15">
        <f t="shared" si="136"/>
        <v>0</v>
      </c>
      <c r="DR84" s="15">
        <f t="shared" si="137"/>
        <v>0</v>
      </c>
      <c r="DT84" s="15">
        <f t="shared" si="138"/>
        <v>0</v>
      </c>
      <c r="DU84" s="15">
        <f t="shared" si="139"/>
        <v>0</v>
      </c>
      <c r="DV84" s="15">
        <f t="shared" si="140"/>
        <v>0</v>
      </c>
      <c r="DW84" s="15">
        <f t="shared" si="141"/>
        <v>0</v>
      </c>
      <c r="DX84" s="15">
        <f t="shared" si="142"/>
        <v>0</v>
      </c>
      <c r="DY84" s="15">
        <f t="shared" si="143"/>
        <v>0</v>
      </c>
      <c r="DZ84" s="15">
        <f t="shared" si="144"/>
        <v>0</v>
      </c>
      <c r="EA84" s="15">
        <f t="shared" si="145"/>
        <v>0</v>
      </c>
      <c r="EB84" s="15">
        <f t="shared" si="146"/>
        <v>0</v>
      </c>
      <c r="EC84" s="15">
        <f t="shared" si="147"/>
        <v>0</v>
      </c>
      <c r="ED84" s="15">
        <f t="shared" si="148"/>
        <v>0</v>
      </c>
      <c r="EE84" s="15">
        <f t="shared" si="149"/>
        <v>0</v>
      </c>
      <c r="EF84" s="15">
        <f t="shared" si="150"/>
        <v>0</v>
      </c>
      <c r="EG84" s="15">
        <f t="shared" si="151"/>
        <v>0</v>
      </c>
      <c r="EH84" s="15">
        <f t="shared" si="152"/>
        <v>235.20867500000031</v>
      </c>
      <c r="EI84" s="15">
        <f t="shared" si="153"/>
        <v>470.41734749999978</v>
      </c>
      <c r="EJ84" s="15">
        <f t="shared" si="154"/>
        <v>470.41734749999978</v>
      </c>
      <c r="EK84" s="15">
        <f t="shared" si="155"/>
        <v>470.41734749999978</v>
      </c>
      <c r="EL84" s="15">
        <f t="shared" si="156"/>
        <v>470.41734749999978</v>
      </c>
      <c r="EM84" s="15">
        <f t="shared" si="157"/>
        <v>470.41734749999978</v>
      </c>
      <c r="EN84" s="15">
        <f t="shared" si="158"/>
        <v>470.41734749999978</v>
      </c>
      <c r="EO84" s="15">
        <f t="shared" si="159"/>
        <v>470.41734749999978</v>
      </c>
      <c r="EP84" s="15">
        <f t="shared" si="160"/>
        <v>470.41734749999978</v>
      </c>
      <c r="EQ84" s="15">
        <f t="shared" si="161"/>
        <v>470.41734749999978</v>
      </c>
      <c r="ER84" s="15">
        <f t="shared" si="162"/>
        <v>470.41734749999978</v>
      </c>
      <c r="ES84" s="15">
        <f t="shared" si="163"/>
        <v>0</v>
      </c>
      <c r="ET84" s="15">
        <f t="shared" si="164"/>
        <v>470.41734749999978</v>
      </c>
      <c r="EU84" s="15">
        <f t="shared" si="165"/>
        <v>470.41734749999978</v>
      </c>
      <c r="EV84" s="15">
        <f t="shared" si="166"/>
        <v>470.41734749999978</v>
      </c>
      <c r="EW84" s="15">
        <f t="shared" si="167"/>
        <v>470.41734749999978</v>
      </c>
      <c r="EX84" s="15">
        <f t="shared" si="168"/>
        <v>470.41734749999978</v>
      </c>
      <c r="EY84" s="15">
        <f t="shared" si="169"/>
        <v>470.41734749999978</v>
      </c>
      <c r="EZ84" s="15">
        <f t="shared" si="170"/>
        <v>0</v>
      </c>
      <c r="FA84" s="15">
        <f t="shared" si="171"/>
        <v>0</v>
      </c>
      <c r="FB84" s="15">
        <f t="shared" si="172"/>
        <v>0</v>
      </c>
      <c r="FC84" s="15">
        <f t="shared" si="173"/>
        <v>0</v>
      </c>
      <c r="FD84" s="15">
        <f t="shared" si="174"/>
        <v>0</v>
      </c>
      <c r="FE84" s="15">
        <f t="shared" si="175"/>
        <v>0</v>
      </c>
    </row>
    <row r="85" spans="1:161" x14ac:dyDescent="0.25">
      <c r="A85" s="3" t="s">
        <v>116</v>
      </c>
      <c r="B85" s="13">
        <v>4.1099999999999998E-2</v>
      </c>
      <c r="C85" s="13">
        <v>4.1099999999999998E-2</v>
      </c>
      <c r="D85" s="13">
        <v>4.1099999999999998E-2</v>
      </c>
      <c r="E85" s="13">
        <v>3.8100000000000002E-2</v>
      </c>
      <c r="G85" s="225">
        <v>120702141.83</v>
      </c>
      <c r="H85" s="225">
        <v>120702141.83</v>
      </c>
      <c r="I85" s="225">
        <v>120702141.83</v>
      </c>
      <c r="J85" s="14">
        <v>120684477.48</v>
      </c>
      <c r="K85" s="14">
        <v>120596278.88</v>
      </c>
      <c r="L85" s="14">
        <v>120525744.64</v>
      </c>
      <c r="M85" s="14">
        <v>120525744.64</v>
      </c>
      <c r="N85" s="14">
        <v>120525744.64</v>
      </c>
      <c r="O85" s="14">
        <v>120545882.73999999</v>
      </c>
      <c r="P85" s="14">
        <v>120539934.86</v>
      </c>
      <c r="Q85" s="14">
        <v>120513848.88</v>
      </c>
      <c r="R85" s="14">
        <v>120561304.84999999</v>
      </c>
      <c r="T85" s="14">
        <v>120608760.81</v>
      </c>
      <c r="U85" s="14">
        <v>120610993.63</v>
      </c>
      <c r="V85" s="14">
        <v>120613226.44</v>
      </c>
      <c r="W85" s="14">
        <v>120613226.44</v>
      </c>
      <c r="X85" s="14">
        <v>120613226.44</v>
      </c>
      <c r="Y85" s="14">
        <v>120613226.44</v>
      </c>
      <c r="Z85" s="14">
        <v>120613226.44</v>
      </c>
      <c r="AA85" s="14">
        <v>120587263.76000001</v>
      </c>
      <c r="AB85" s="14">
        <v>120561301.08</v>
      </c>
      <c r="AC85" s="14">
        <v>120561301.08</v>
      </c>
      <c r="AD85" s="14">
        <v>120580141.19</v>
      </c>
      <c r="AE85" s="14">
        <v>120598981.29000001</v>
      </c>
      <c r="AF85" s="14"/>
      <c r="AG85" s="14">
        <v>120598981.29000001</v>
      </c>
      <c r="AH85" s="14">
        <v>120810688.13</v>
      </c>
      <c r="AI85" s="14">
        <v>121010347.3</v>
      </c>
      <c r="AJ85" s="14">
        <v>120998299.63</v>
      </c>
      <c r="AK85" s="14">
        <v>120988153.45</v>
      </c>
      <c r="AL85" s="14">
        <v>120863994.31999999</v>
      </c>
      <c r="AM85" s="14"/>
      <c r="AN85" s="14"/>
      <c r="AO85" s="14"/>
      <c r="AP85" s="14"/>
      <c r="AQ85" s="14"/>
      <c r="AR85" s="14"/>
      <c r="AS85" s="15"/>
      <c r="AT85" s="15">
        <v>413404.83576774999</v>
      </c>
      <c r="AU85" s="15">
        <v>413404.83576774999</v>
      </c>
      <c r="AV85" s="15">
        <v>413404.83576774999</v>
      </c>
      <c r="AW85" s="14">
        <v>413344.33536899998</v>
      </c>
      <c r="AX85" s="14">
        <v>413042.25516399997</v>
      </c>
      <c r="AY85" s="14">
        <v>412800.675392</v>
      </c>
      <c r="AZ85" s="14">
        <v>412800.675392</v>
      </c>
      <c r="BA85" s="14">
        <v>412800.675392</v>
      </c>
      <c r="BB85" s="14">
        <v>412869.6483845</v>
      </c>
      <c r="BC85" s="14">
        <v>412849.27689549996</v>
      </c>
      <c r="BD85" s="14">
        <v>412759.93241399992</v>
      </c>
      <c r="BE85" s="14">
        <v>412922.46911124996</v>
      </c>
      <c r="BG85" s="15">
        <v>413085.00577425002</v>
      </c>
      <c r="BH85" s="15">
        <v>413092.65318274993</v>
      </c>
      <c r="BI85" s="15">
        <v>413100.30055699992</v>
      </c>
      <c r="BJ85" s="14">
        <v>413100.30055699992</v>
      </c>
      <c r="BK85" s="14">
        <v>413100.30055699992</v>
      </c>
      <c r="BL85" s="14">
        <v>413100.30055699992</v>
      </c>
      <c r="BM85" s="14">
        <v>413100.30055699992</v>
      </c>
      <c r="BN85" s="14">
        <v>413011.37837800005</v>
      </c>
      <c r="BO85" s="14">
        <v>412922.45619899995</v>
      </c>
      <c r="BP85" s="14">
        <v>412922.45619899995</v>
      </c>
      <c r="BQ85" s="14">
        <v>412986.98357574997</v>
      </c>
      <c r="BR85" s="14">
        <v>413051.51091825002</v>
      </c>
      <c r="BS85" s="15"/>
      <c r="BT85" s="15">
        <f t="shared" si="88"/>
        <v>413051.51091825002</v>
      </c>
      <c r="BU85" s="15">
        <f t="shared" si="89"/>
        <v>413776.60684524995</v>
      </c>
      <c r="BV85" s="15">
        <f t="shared" si="90"/>
        <v>414460.4395025</v>
      </c>
      <c r="BW85" s="15">
        <f t="shared" si="91"/>
        <v>414419.17623275</v>
      </c>
      <c r="BX85" s="15">
        <f t="shared" si="92"/>
        <v>414384.42556624999</v>
      </c>
      <c r="BY85" s="15">
        <f t="shared" si="93"/>
        <v>413959.18054599996</v>
      </c>
      <c r="BZ85" s="15">
        <f t="shared" si="94"/>
        <v>0</v>
      </c>
      <c r="CA85" s="15">
        <f t="shared" si="95"/>
        <v>0</v>
      </c>
      <c r="CB85" s="15">
        <f t="shared" si="96"/>
        <v>0</v>
      </c>
      <c r="CC85" s="15">
        <f t="shared" si="97"/>
        <v>0</v>
      </c>
      <c r="CD85" s="15">
        <f t="shared" si="98"/>
        <v>0</v>
      </c>
      <c r="CE85" s="15">
        <f t="shared" si="99"/>
        <v>0</v>
      </c>
      <c r="CG85" s="15">
        <f t="shared" si="100"/>
        <v>383229.30031024996</v>
      </c>
      <c r="CH85" s="15">
        <f t="shared" si="101"/>
        <v>383229.30031024996</v>
      </c>
      <c r="CI85" s="15">
        <f t="shared" si="102"/>
        <v>383229.30031024996</v>
      </c>
      <c r="CJ85" s="15">
        <f t="shared" si="103"/>
        <v>383173.21599900001</v>
      </c>
      <c r="CK85" s="15">
        <f t="shared" si="104"/>
        <v>382893.185444</v>
      </c>
      <c r="CL85" s="15">
        <f t="shared" si="105"/>
        <v>382669.23923200002</v>
      </c>
      <c r="CM85" s="15">
        <f t="shared" si="106"/>
        <v>382669.23923200002</v>
      </c>
      <c r="CN85" s="15">
        <f t="shared" si="107"/>
        <v>382669.23923200002</v>
      </c>
      <c r="CO85" s="15">
        <f t="shared" si="108"/>
        <v>382733.1776995</v>
      </c>
      <c r="CP85" s="15">
        <f t="shared" si="109"/>
        <v>382714.29318049998</v>
      </c>
      <c r="CQ85" s="15">
        <f t="shared" si="110"/>
        <v>382631.47019399999</v>
      </c>
      <c r="CR85" s="15">
        <f t="shared" si="111"/>
        <v>382782.14289875003</v>
      </c>
      <c r="CS85" s="15">
        <f t="shared" si="112"/>
        <v>0</v>
      </c>
      <c r="CT85" s="15">
        <f t="shared" si="113"/>
        <v>382932.81557175005</v>
      </c>
      <c r="CU85" s="15">
        <f t="shared" si="114"/>
        <v>382939.90477525</v>
      </c>
      <c r="CV85" s="15">
        <f t="shared" si="115"/>
        <v>382946.99394700001</v>
      </c>
      <c r="CW85" s="15">
        <f t="shared" si="116"/>
        <v>382946.99394700001</v>
      </c>
      <c r="CX85" s="15">
        <f t="shared" si="117"/>
        <v>382946.99394700001</v>
      </c>
      <c r="CY85" s="15">
        <f t="shared" si="118"/>
        <v>382946.99394700001</v>
      </c>
      <c r="CZ85" s="15">
        <f t="shared" si="119"/>
        <v>382946.99394700001</v>
      </c>
      <c r="DA85" s="15">
        <f t="shared" si="120"/>
        <v>382864.56243800005</v>
      </c>
      <c r="DB85" s="15">
        <f t="shared" si="121"/>
        <v>382782.13092899998</v>
      </c>
      <c r="DC85" s="15">
        <f t="shared" si="122"/>
        <v>382782.13092899998</v>
      </c>
      <c r="DD85" s="15">
        <f t="shared" si="123"/>
        <v>382841.94827825</v>
      </c>
      <c r="DE85" s="15">
        <f t="shared" si="124"/>
        <v>382901.76559575001</v>
      </c>
      <c r="DF85" s="15">
        <f t="shared" si="125"/>
        <v>0</v>
      </c>
      <c r="DG85" s="15">
        <f t="shared" si="126"/>
        <v>382901.76559575001</v>
      </c>
      <c r="DH85" s="15">
        <f t="shared" si="127"/>
        <v>383573.93481274997</v>
      </c>
      <c r="DI85" s="15">
        <f t="shared" si="128"/>
        <v>384207.85267750005</v>
      </c>
      <c r="DJ85" s="15">
        <f t="shared" si="129"/>
        <v>384169.60132525</v>
      </c>
      <c r="DK85" s="15">
        <f t="shared" si="130"/>
        <v>384137.38720375003</v>
      </c>
      <c r="DL85" s="15">
        <f t="shared" si="131"/>
        <v>383743.181966</v>
      </c>
      <c r="DM85" s="15">
        <f t="shared" si="132"/>
        <v>0</v>
      </c>
      <c r="DN85" s="15">
        <f t="shared" si="133"/>
        <v>0</v>
      </c>
      <c r="DO85" s="15">
        <f t="shared" si="134"/>
        <v>0</v>
      </c>
      <c r="DP85" s="15">
        <f t="shared" si="135"/>
        <v>0</v>
      </c>
      <c r="DQ85" s="15">
        <f t="shared" si="136"/>
        <v>0</v>
      </c>
      <c r="DR85" s="15">
        <f t="shared" si="137"/>
        <v>0</v>
      </c>
      <c r="DT85" s="15">
        <f t="shared" si="138"/>
        <v>30175.535457500024</v>
      </c>
      <c r="DU85" s="15">
        <f t="shared" si="139"/>
        <v>30175.535457500024</v>
      </c>
      <c r="DV85" s="15">
        <f t="shared" si="140"/>
        <v>30175.535457500024</v>
      </c>
      <c r="DW85" s="15">
        <f t="shared" si="141"/>
        <v>30171.119369999971</v>
      </c>
      <c r="DX85" s="15">
        <f t="shared" si="142"/>
        <v>30149.06971999997</v>
      </c>
      <c r="DY85" s="15">
        <f t="shared" si="143"/>
        <v>30131.436159999983</v>
      </c>
      <c r="DZ85" s="15">
        <f t="shared" si="144"/>
        <v>30131.436159999983</v>
      </c>
      <c r="EA85" s="15">
        <f t="shared" si="145"/>
        <v>30131.436159999983</v>
      </c>
      <c r="EB85" s="15">
        <f t="shared" si="146"/>
        <v>30136.470685000008</v>
      </c>
      <c r="EC85" s="15">
        <f t="shared" si="147"/>
        <v>30134.98371499998</v>
      </c>
      <c r="ED85" s="15">
        <f t="shared" si="148"/>
        <v>30128.462219999928</v>
      </c>
      <c r="EE85" s="15">
        <f t="shared" si="149"/>
        <v>30140.326212499931</v>
      </c>
      <c r="EF85" s="15">
        <f t="shared" si="150"/>
        <v>0</v>
      </c>
      <c r="EG85" s="15">
        <f t="shared" si="151"/>
        <v>30152.190202499973</v>
      </c>
      <c r="EH85" s="15">
        <f t="shared" si="152"/>
        <v>30152.748407499923</v>
      </c>
      <c r="EI85" s="15">
        <f t="shared" si="153"/>
        <v>30153.306609999912</v>
      </c>
      <c r="EJ85" s="15">
        <f t="shared" si="154"/>
        <v>30153.306609999912</v>
      </c>
      <c r="EK85" s="15">
        <f t="shared" si="155"/>
        <v>30153.306609999912</v>
      </c>
      <c r="EL85" s="15">
        <f t="shared" si="156"/>
        <v>30153.306609999912</v>
      </c>
      <c r="EM85" s="15">
        <f t="shared" si="157"/>
        <v>30153.306609999912</v>
      </c>
      <c r="EN85" s="15">
        <f t="shared" si="158"/>
        <v>30146.81594</v>
      </c>
      <c r="EO85" s="15">
        <f t="shared" si="159"/>
        <v>30140.325269999972</v>
      </c>
      <c r="EP85" s="15">
        <f t="shared" si="160"/>
        <v>30140.325269999972</v>
      </c>
      <c r="EQ85" s="15">
        <f t="shared" si="161"/>
        <v>30145.03529749997</v>
      </c>
      <c r="ER85" s="15">
        <f t="shared" si="162"/>
        <v>30149.745322500006</v>
      </c>
      <c r="ES85" s="15">
        <f t="shared" si="163"/>
        <v>0</v>
      </c>
      <c r="ET85" s="15">
        <f t="shared" si="164"/>
        <v>30149.745322500006</v>
      </c>
      <c r="EU85" s="15">
        <f t="shared" si="165"/>
        <v>30202.672032499977</v>
      </c>
      <c r="EV85" s="15">
        <f t="shared" si="166"/>
        <v>30252.586824999948</v>
      </c>
      <c r="EW85" s="15">
        <f t="shared" si="167"/>
        <v>30249.574907500006</v>
      </c>
      <c r="EX85" s="15">
        <f t="shared" si="168"/>
        <v>30247.038362499967</v>
      </c>
      <c r="EY85" s="15">
        <f t="shared" si="169"/>
        <v>30215.998579999956</v>
      </c>
      <c r="EZ85" s="15">
        <f t="shared" si="170"/>
        <v>0</v>
      </c>
      <c r="FA85" s="15">
        <f t="shared" si="171"/>
        <v>0</v>
      </c>
      <c r="FB85" s="15">
        <f t="shared" si="172"/>
        <v>0</v>
      </c>
      <c r="FC85" s="15">
        <f t="shared" si="173"/>
        <v>0</v>
      </c>
      <c r="FD85" s="15">
        <f t="shared" si="174"/>
        <v>0</v>
      </c>
      <c r="FE85" s="15">
        <f t="shared" si="175"/>
        <v>0</v>
      </c>
    </row>
    <row r="86" spans="1:161" x14ac:dyDescent="0.25">
      <c r="A86" s="3" t="s">
        <v>117</v>
      </c>
      <c r="B86" s="13">
        <v>4.1099999999999998E-2</v>
      </c>
      <c r="C86" s="13">
        <v>4.1099999999999998E-2</v>
      </c>
      <c r="D86" s="13">
        <v>4.1099999999999998E-2</v>
      </c>
      <c r="E86" s="13">
        <v>3.8100000000000002E-2</v>
      </c>
      <c r="G86" s="225">
        <v>0</v>
      </c>
      <c r="H86" s="225">
        <v>0</v>
      </c>
      <c r="I86" s="225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0</v>
      </c>
      <c r="Z86" s="14">
        <v>0</v>
      </c>
      <c r="AA86" s="14">
        <v>0</v>
      </c>
      <c r="AB86" s="14">
        <v>0</v>
      </c>
      <c r="AC86" s="14">
        <v>0</v>
      </c>
      <c r="AD86" s="14">
        <v>0</v>
      </c>
      <c r="AE86" s="14">
        <v>0</v>
      </c>
      <c r="AF86" s="14"/>
      <c r="AG86" s="14">
        <v>0</v>
      </c>
      <c r="AH86" s="14">
        <v>0</v>
      </c>
      <c r="AI86" s="14">
        <v>0</v>
      </c>
      <c r="AJ86" s="14">
        <v>0</v>
      </c>
      <c r="AK86" s="14">
        <v>0</v>
      </c>
      <c r="AL86" s="14">
        <v>0</v>
      </c>
      <c r="AM86" s="14"/>
      <c r="AN86" s="14"/>
      <c r="AO86" s="14"/>
      <c r="AP86" s="14"/>
      <c r="AQ86" s="14"/>
      <c r="AR86" s="14"/>
      <c r="AS86" s="15"/>
      <c r="AT86" s="15">
        <v>0</v>
      </c>
      <c r="AU86" s="15">
        <v>0</v>
      </c>
      <c r="AV86" s="15">
        <v>0</v>
      </c>
      <c r="AW86" s="14">
        <v>0</v>
      </c>
      <c r="AX86" s="14">
        <v>0</v>
      </c>
      <c r="AY86" s="14">
        <v>0</v>
      </c>
      <c r="AZ86" s="14">
        <v>0</v>
      </c>
      <c r="BA86" s="14">
        <v>0</v>
      </c>
      <c r="BB86" s="14">
        <v>0</v>
      </c>
      <c r="BC86" s="14">
        <v>0</v>
      </c>
      <c r="BD86" s="14">
        <v>0</v>
      </c>
      <c r="BE86" s="14">
        <v>0</v>
      </c>
      <c r="BG86" s="15">
        <v>0</v>
      </c>
      <c r="BH86" s="15">
        <v>0</v>
      </c>
      <c r="BI86" s="15">
        <v>0</v>
      </c>
      <c r="BJ86" s="14">
        <v>0</v>
      </c>
      <c r="BK86" s="14">
        <v>0</v>
      </c>
      <c r="BL86" s="14">
        <v>0</v>
      </c>
      <c r="BM86" s="14">
        <v>0</v>
      </c>
      <c r="BN86" s="14">
        <v>0</v>
      </c>
      <c r="BO86" s="14">
        <v>0</v>
      </c>
      <c r="BP86" s="14">
        <v>0</v>
      </c>
      <c r="BQ86" s="14">
        <v>0</v>
      </c>
      <c r="BR86" s="14">
        <v>0</v>
      </c>
      <c r="BS86" s="15"/>
      <c r="BT86" s="15">
        <f t="shared" si="88"/>
        <v>0</v>
      </c>
      <c r="BU86" s="15">
        <f t="shared" si="89"/>
        <v>0</v>
      </c>
      <c r="BV86" s="15">
        <f t="shared" si="90"/>
        <v>0</v>
      </c>
      <c r="BW86" s="15">
        <f t="shared" si="91"/>
        <v>0</v>
      </c>
      <c r="BX86" s="15">
        <f t="shared" si="92"/>
        <v>0</v>
      </c>
      <c r="BY86" s="15">
        <f t="shared" si="93"/>
        <v>0</v>
      </c>
      <c r="BZ86" s="15">
        <f t="shared" si="94"/>
        <v>0</v>
      </c>
      <c r="CA86" s="15">
        <f t="shared" si="95"/>
        <v>0</v>
      </c>
      <c r="CB86" s="15">
        <f t="shared" si="96"/>
        <v>0</v>
      </c>
      <c r="CC86" s="15">
        <f t="shared" si="97"/>
        <v>0</v>
      </c>
      <c r="CD86" s="15">
        <f t="shared" si="98"/>
        <v>0</v>
      </c>
      <c r="CE86" s="15">
        <f t="shared" si="99"/>
        <v>0</v>
      </c>
      <c r="CG86" s="15">
        <f t="shared" si="100"/>
        <v>0</v>
      </c>
      <c r="CH86" s="15">
        <f t="shared" si="101"/>
        <v>0</v>
      </c>
      <c r="CI86" s="15">
        <f t="shared" si="102"/>
        <v>0</v>
      </c>
      <c r="CJ86" s="15">
        <f t="shared" si="103"/>
        <v>0</v>
      </c>
      <c r="CK86" s="15">
        <f t="shared" si="104"/>
        <v>0</v>
      </c>
      <c r="CL86" s="15">
        <f t="shared" si="105"/>
        <v>0</v>
      </c>
      <c r="CM86" s="15">
        <f t="shared" si="106"/>
        <v>0</v>
      </c>
      <c r="CN86" s="15">
        <f t="shared" si="107"/>
        <v>0</v>
      </c>
      <c r="CO86" s="15">
        <f t="shared" si="108"/>
        <v>0</v>
      </c>
      <c r="CP86" s="15">
        <f t="shared" si="109"/>
        <v>0</v>
      </c>
      <c r="CQ86" s="15">
        <f t="shared" si="110"/>
        <v>0</v>
      </c>
      <c r="CR86" s="15">
        <f t="shared" si="111"/>
        <v>0</v>
      </c>
      <c r="CS86" s="15">
        <f t="shared" si="112"/>
        <v>0</v>
      </c>
      <c r="CT86" s="15">
        <f t="shared" si="113"/>
        <v>0</v>
      </c>
      <c r="CU86" s="15">
        <f t="shared" si="114"/>
        <v>0</v>
      </c>
      <c r="CV86" s="15">
        <f t="shared" si="115"/>
        <v>0</v>
      </c>
      <c r="CW86" s="15">
        <f t="shared" si="116"/>
        <v>0</v>
      </c>
      <c r="CX86" s="15">
        <f t="shared" si="117"/>
        <v>0</v>
      </c>
      <c r="CY86" s="15">
        <f t="shared" si="118"/>
        <v>0</v>
      </c>
      <c r="CZ86" s="15">
        <f t="shared" si="119"/>
        <v>0</v>
      </c>
      <c r="DA86" s="15">
        <f t="shared" si="120"/>
        <v>0</v>
      </c>
      <c r="DB86" s="15">
        <f t="shared" si="121"/>
        <v>0</v>
      </c>
      <c r="DC86" s="15">
        <f t="shared" si="122"/>
        <v>0</v>
      </c>
      <c r="DD86" s="15">
        <f t="shared" si="123"/>
        <v>0</v>
      </c>
      <c r="DE86" s="15">
        <f t="shared" si="124"/>
        <v>0</v>
      </c>
      <c r="DF86" s="15">
        <f t="shared" si="125"/>
        <v>0</v>
      </c>
      <c r="DG86" s="15">
        <f t="shared" si="126"/>
        <v>0</v>
      </c>
      <c r="DH86" s="15">
        <f t="shared" si="127"/>
        <v>0</v>
      </c>
      <c r="DI86" s="15">
        <f t="shared" si="128"/>
        <v>0</v>
      </c>
      <c r="DJ86" s="15">
        <f t="shared" si="129"/>
        <v>0</v>
      </c>
      <c r="DK86" s="15">
        <f t="shared" si="130"/>
        <v>0</v>
      </c>
      <c r="DL86" s="15">
        <f t="shared" si="131"/>
        <v>0</v>
      </c>
      <c r="DM86" s="15">
        <f t="shared" si="132"/>
        <v>0</v>
      </c>
      <c r="DN86" s="15">
        <f t="shared" si="133"/>
        <v>0</v>
      </c>
      <c r="DO86" s="15">
        <f t="shared" si="134"/>
        <v>0</v>
      </c>
      <c r="DP86" s="15">
        <f t="shared" si="135"/>
        <v>0</v>
      </c>
      <c r="DQ86" s="15">
        <f t="shared" si="136"/>
        <v>0</v>
      </c>
      <c r="DR86" s="15">
        <f t="shared" si="137"/>
        <v>0</v>
      </c>
      <c r="DT86" s="15">
        <f t="shared" si="138"/>
        <v>0</v>
      </c>
      <c r="DU86" s="15">
        <f t="shared" si="139"/>
        <v>0</v>
      </c>
      <c r="DV86" s="15">
        <f t="shared" si="140"/>
        <v>0</v>
      </c>
      <c r="DW86" s="15">
        <f t="shared" si="141"/>
        <v>0</v>
      </c>
      <c r="DX86" s="15">
        <f t="shared" si="142"/>
        <v>0</v>
      </c>
      <c r="DY86" s="15">
        <f t="shared" si="143"/>
        <v>0</v>
      </c>
      <c r="DZ86" s="15">
        <f t="shared" si="144"/>
        <v>0</v>
      </c>
      <c r="EA86" s="15">
        <f t="shared" si="145"/>
        <v>0</v>
      </c>
      <c r="EB86" s="15">
        <f t="shared" si="146"/>
        <v>0</v>
      </c>
      <c r="EC86" s="15">
        <f t="shared" si="147"/>
        <v>0</v>
      </c>
      <c r="ED86" s="15">
        <f t="shared" si="148"/>
        <v>0</v>
      </c>
      <c r="EE86" s="15">
        <f t="shared" si="149"/>
        <v>0</v>
      </c>
      <c r="EF86" s="15">
        <f t="shared" si="150"/>
        <v>0</v>
      </c>
      <c r="EG86" s="15">
        <f t="shared" si="151"/>
        <v>0</v>
      </c>
      <c r="EH86" s="15">
        <f t="shared" si="152"/>
        <v>0</v>
      </c>
      <c r="EI86" s="15">
        <f t="shared" si="153"/>
        <v>0</v>
      </c>
      <c r="EJ86" s="15">
        <f t="shared" si="154"/>
        <v>0</v>
      </c>
      <c r="EK86" s="15">
        <f t="shared" si="155"/>
        <v>0</v>
      </c>
      <c r="EL86" s="15">
        <f t="shared" si="156"/>
        <v>0</v>
      </c>
      <c r="EM86" s="15">
        <f t="shared" si="157"/>
        <v>0</v>
      </c>
      <c r="EN86" s="15">
        <f t="shared" si="158"/>
        <v>0</v>
      </c>
      <c r="EO86" s="15">
        <f t="shared" si="159"/>
        <v>0</v>
      </c>
      <c r="EP86" s="15">
        <f t="shared" si="160"/>
        <v>0</v>
      </c>
      <c r="EQ86" s="15">
        <f t="shared" si="161"/>
        <v>0</v>
      </c>
      <c r="ER86" s="15">
        <f t="shared" si="162"/>
        <v>0</v>
      </c>
      <c r="ES86" s="15">
        <f t="shared" si="163"/>
        <v>0</v>
      </c>
      <c r="ET86" s="15">
        <f t="shared" si="164"/>
        <v>0</v>
      </c>
      <c r="EU86" s="15">
        <f t="shared" si="165"/>
        <v>0</v>
      </c>
      <c r="EV86" s="15">
        <f t="shared" si="166"/>
        <v>0</v>
      </c>
      <c r="EW86" s="15">
        <f t="shared" si="167"/>
        <v>0</v>
      </c>
      <c r="EX86" s="15">
        <f t="shared" si="168"/>
        <v>0</v>
      </c>
      <c r="EY86" s="15">
        <f t="shared" si="169"/>
        <v>0</v>
      </c>
      <c r="EZ86" s="15">
        <f t="shared" si="170"/>
        <v>0</v>
      </c>
      <c r="FA86" s="15">
        <f t="shared" si="171"/>
        <v>0</v>
      </c>
      <c r="FB86" s="15">
        <f t="shared" si="172"/>
        <v>0</v>
      </c>
      <c r="FC86" s="15">
        <f t="shared" si="173"/>
        <v>0</v>
      </c>
      <c r="FD86" s="15">
        <f t="shared" si="174"/>
        <v>0</v>
      </c>
      <c r="FE86" s="15">
        <f t="shared" si="175"/>
        <v>0</v>
      </c>
    </row>
    <row r="87" spans="1:161" x14ac:dyDescent="0.25">
      <c r="A87" s="3" t="s">
        <v>118</v>
      </c>
      <c r="B87" s="13">
        <v>3.8699999999999998E-2</v>
      </c>
      <c r="C87" s="13">
        <v>3.8699999999999998E-2</v>
      </c>
      <c r="D87" s="13">
        <v>3.8699999999999998E-2</v>
      </c>
      <c r="E87" s="13">
        <v>3.5700000000000003E-2</v>
      </c>
      <c r="G87" s="225">
        <v>255706939.31999999</v>
      </c>
      <c r="H87" s="225">
        <v>255706939.31999999</v>
      </c>
      <c r="I87" s="225">
        <v>255706939.31999999</v>
      </c>
      <c r="J87" s="14">
        <v>255706939.31999999</v>
      </c>
      <c r="K87" s="14">
        <v>255706939.31999999</v>
      </c>
      <c r="L87" s="14">
        <v>255706939.31999999</v>
      </c>
      <c r="M87" s="14">
        <v>255706939.31999999</v>
      </c>
      <c r="N87" s="14">
        <v>255706939.31999999</v>
      </c>
      <c r="O87" s="14">
        <v>255706939.31999999</v>
      </c>
      <c r="P87" s="14">
        <v>255706939.31999999</v>
      </c>
      <c r="Q87" s="14">
        <v>255822411.93000001</v>
      </c>
      <c r="R87" s="14">
        <v>255937884.53999999</v>
      </c>
      <c r="T87" s="14">
        <v>255956854.61000001</v>
      </c>
      <c r="U87" s="14">
        <v>255975824.66999999</v>
      </c>
      <c r="V87" s="14">
        <v>255975824.66999999</v>
      </c>
      <c r="W87" s="14">
        <v>256067659.66</v>
      </c>
      <c r="X87" s="14">
        <v>256159494.65000001</v>
      </c>
      <c r="Y87" s="14">
        <v>256159494.65000001</v>
      </c>
      <c r="Z87" s="14">
        <v>256147419.55000001</v>
      </c>
      <c r="AA87" s="14">
        <v>256094292.94999999</v>
      </c>
      <c r="AB87" s="14">
        <v>256053241.46000001</v>
      </c>
      <c r="AC87" s="14">
        <v>256053241.46000001</v>
      </c>
      <c r="AD87" s="14">
        <v>256053241.46000001</v>
      </c>
      <c r="AE87" s="14">
        <v>256228699.09999999</v>
      </c>
      <c r="AF87" s="14"/>
      <c r="AG87" s="14">
        <v>256404156.74000001</v>
      </c>
      <c r="AH87" s="14">
        <v>256404156.74000001</v>
      </c>
      <c r="AI87" s="14">
        <v>256399733.47999999</v>
      </c>
      <c r="AJ87" s="14">
        <v>256636383.78</v>
      </c>
      <c r="AK87" s="14">
        <v>256838074.03999999</v>
      </c>
      <c r="AL87" s="14">
        <v>256798690.72999999</v>
      </c>
      <c r="AM87" s="14"/>
      <c r="AN87" s="14"/>
      <c r="AO87" s="14"/>
      <c r="AP87" s="14"/>
      <c r="AQ87" s="14"/>
      <c r="AR87" s="14"/>
      <c r="AS87" s="15"/>
      <c r="AT87" s="15">
        <v>824654.87930699997</v>
      </c>
      <c r="AU87" s="15">
        <v>824654.87930699997</v>
      </c>
      <c r="AV87" s="15">
        <v>824654.87930699997</v>
      </c>
      <c r="AW87" s="14">
        <v>824654.87930699997</v>
      </c>
      <c r="AX87" s="14">
        <v>824654.87930699997</v>
      </c>
      <c r="AY87" s="14">
        <v>824654.87930699997</v>
      </c>
      <c r="AZ87" s="14">
        <v>824654.87930699997</v>
      </c>
      <c r="BA87" s="14">
        <v>824654.87930699997</v>
      </c>
      <c r="BB87" s="14">
        <v>824654.87930699997</v>
      </c>
      <c r="BC87" s="14">
        <v>824654.87930699997</v>
      </c>
      <c r="BD87" s="14">
        <v>825027.27847424999</v>
      </c>
      <c r="BE87" s="14">
        <v>825399.6776414999</v>
      </c>
      <c r="BG87" s="15">
        <v>825460.85611724993</v>
      </c>
      <c r="BH87" s="15">
        <v>825522.03456074989</v>
      </c>
      <c r="BI87" s="15">
        <v>825522.03456074989</v>
      </c>
      <c r="BJ87" s="14">
        <v>825818.20240349986</v>
      </c>
      <c r="BK87" s="14">
        <v>826114.37024625007</v>
      </c>
      <c r="BL87" s="14">
        <v>826114.37024625007</v>
      </c>
      <c r="BM87" s="14">
        <v>826075.42804875004</v>
      </c>
      <c r="BN87" s="14">
        <v>825904.09476374986</v>
      </c>
      <c r="BO87" s="14">
        <v>825771.70370850002</v>
      </c>
      <c r="BP87" s="14">
        <v>825771.70370850002</v>
      </c>
      <c r="BQ87" s="14">
        <v>825771.70370850002</v>
      </c>
      <c r="BR87" s="14">
        <v>826337.5545974999</v>
      </c>
      <c r="BS87" s="15"/>
      <c r="BT87" s="15">
        <f t="shared" si="88"/>
        <v>826903.40548650001</v>
      </c>
      <c r="BU87" s="15">
        <f t="shared" si="89"/>
        <v>826903.40548650001</v>
      </c>
      <c r="BV87" s="15">
        <f t="shared" si="90"/>
        <v>826889.14047299989</v>
      </c>
      <c r="BW87" s="15">
        <f t="shared" si="91"/>
        <v>827652.33769049996</v>
      </c>
      <c r="BX87" s="15">
        <f t="shared" si="92"/>
        <v>828302.78877899994</v>
      </c>
      <c r="BY87" s="15">
        <f t="shared" si="93"/>
        <v>828175.77760424989</v>
      </c>
      <c r="BZ87" s="15">
        <f t="shared" si="94"/>
        <v>0</v>
      </c>
      <c r="CA87" s="15">
        <f t="shared" si="95"/>
        <v>0</v>
      </c>
      <c r="CB87" s="15">
        <f t="shared" si="96"/>
        <v>0</v>
      </c>
      <c r="CC87" s="15">
        <f t="shared" si="97"/>
        <v>0</v>
      </c>
      <c r="CD87" s="15">
        <f t="shared" si="98"/>
        <v>0</v>
      </c>
      <c r="CE87" s="15">
        <f t="shared" si="99"/>
        <v>0</v>
      </c>
      <c r="CG87" s="15">
        <f t="shared" si="100"/>
        <v>760728.14447699999</v>
      </c>
      <c r="CH87" s="15">
        <f t="shared" si="101"/>
        <v>760728.14447699999</v>
      </c>
      <c r="CI87" s="15">
        <f t="shared" si="102"/>
        <v>760728.14447699999</v>
      </c>
      <c r="CJ87" s="15">
        <f t="shared" si="103"/>
        <v>760728.14447699999</v>
      </c>
      <c r="CK87" s="15">
        <f t="shared" si="104"/>
        <v>760728.14447699999</v>
      </c>
      <c r="CL87" s="15">
        <f t="shared" si="105"/>
        <v>760728.14447699999</v>
      </c>
      <c r="CM87" s="15">
        <f t="shared" si="106"/>
        <v>760728.14447699999</v>
      </c>
      <c r="CN87" s="15">
        <f t="shared" si="107"/>
        <v>760728.14447699999</v>
      </c>
      <c r="CO87" s="15">
        <f t="shared" si="108"/>
        <v>760728.14447699999</v>
      </c>
      <c r="CP87" s="15">
        <f t="shared" si="109"/>
        <v>760728.14447699999</v>
      </c>
      <c r="CQ87" s="15">
        <f t="shared" si="110"/>
        <v>761071.67549175012</v>
      </c>
      <c r="CR87" s="15">
        <f t="shared" si="111"/>
        <v>761415.20650650002</v>
      </c>
      <c r="CS87" s="15">
        <f t="shared" si="112"/>
        <v>0</v>
      </c>
      <c r="CT87" s="15">
        <f t="shared" si="113"/>
        <v>761471.6424647501</v>
      </c>
      <c r="CU87" s="15">
        <f t="shared" si="114"/>
        <v>761528.07839325012</v>
      </c>
      <c r="CV87" s="15">
        <f t="shared" si="115"/>
        <v>761528.07839325012</v>
      </c>
      <c r="CW87" s="15">
        <f t="shared" si="116"/>
        <v>761801.28748850001</v>
      </c>
      <c r="CX87" s="15">
        <f t="shared" si="117"/>
        <v>762074.49658375001</v>
      </c>
      <c r="CY87" s="15">
        <f t="shared" si="118"/>
        <v>762074.49658375001</v>
      </c>
      <c r="CZ87" s="15">
        <f t="shared" si="119"/>
        <v>762038.5731612501</v>
      </c>
      <c r="DA87" s="15">
        <f t="shared" si="120"/>
        <v>761880.52152625006</v>
      </c>
      <c r="DB87" s="15">
        <f t="shared" si="121"/>
        <v>761758.39334349998</v>
      </c>
      <c r="DC87" s="15">
        <f t="shared" si="122"/>
        <v>761758.39334349998</v>
      </c>
      <c r="DD87" s="15">
        <f t="shared" si="123"/>
        <v>761758.39334349998</v>
      </c>
      <c r="DE87" s="15">
        <f t="shared" si="124"/>
        <v>762280.37982250005</v>
      </c>
      <c r="DF87" s="15">
        <f t="shared" si="125"/>
        <v>0</v>
      </c>
      <c r="DG87" s="15">
        <f t="shared" si="126"/>
        <v>762802.36630150012</v>
      </c>
      <c r="DH87" s="15">
        <f t="shared" si="127"/>
        <v>762802.36630150012</v>
      </c>
      <c r="DI87" s="15">
        <f t="shared" si="128"/>
        <v>762789.20710300002</v>
      </c>
      <c r="DJ87" s="15">
        <f t="shared" si="129"/>
        <v>763493.24174550001</v>
      </c>
      <c r="DK87" s="15">
        <f t="shared" si="130"/>
        <v>764093.27026899997</v>
      </c>
      <c r="DL87" s="15">
        <f t="shared" si="131"/>
        <v>763976.10492174991</v>
      </c>
      <c r="DM87" s="15">
        <f t="shared" si="132"/>
        <v>0</v>
      </c>
      <c r="DN87" s="15">
        <f t="shared" si="133"/>
        <v>0</v>
      </c>
      <c r="DO87" s="15">
        <f t="shared" si="134"/>
        <v>0</v>
      </c>
      <c r="DP87" s="15">
        <f t="shared" si="135"/>
        <v>0</v>
      </c>
      <c r="DQ87" s="15">
        <f t="shared" si="136"/>
        <v>0</v>
      </c>
      <c r="DR87" s="15">
        <f t="shared" si="137"/>
        <v>0</v>
      </c>
      <c r="DT87" s="15">
        <f t="shared" si="138"/>
        <v>63926.734829999972</v>
      </c>
      <c r="DU87" s="15">
        <f t="shared" si="139"/>
        <v>63926.734829999972</v>
      </c>
      <c r="DV87" s="15">
        <f t="shared" si="140"/>
        <v>63926.734829999972</v>
      </c>
      <c r="DW87" s="15">
        <f t="shared" si="141"/>
        <v>63926.734829999972</v>
      </c>
      <c r="DX87" s="15">
        <f t="shared" si="142"/>
        <v>63926.734829999972</v>
      </c>
      <c r="DY87" s="15">
        <f t="shared" si="143"/>
        <v>63926.734829999972</v>
      </c>
      <c r="DZ87" s="15">
        <f t="shared" si="144"/>
        <v>63926.734829999972</v>
      </c>
      <c r="EA87" s="15">
        <f t="shared" si="145"/>
        <v>63926.734829999972</v>
      </c>
      <c r="EB87" s="15">
        <f t="shared" si="146"/>
        <v>63926.734829999972</v>
      </c>
      <c r="EC87" s="15">
        <f t="shared" si="147"/>
        <v>63926.734829999972</v>
      </c>
      <c r="ED87" s="15">
        <f t="shared" si="148"/>
        <v>63955.60298249987</v>
      </c>
      <c r="EE87" s="15">
        <f t="shared" si="149"/>
        <v>63984.471134999883</v>
      </c>
      <c r="EF87" s="15">
        <f t="shared" si="150"/>
        <v>0</v>
      </c>
      <c r="EG87" s="15">
        <f t="shared" si="151"/>
        <v>63989.213652499835</v>
      </c>
      <c r="EH87" s="15">
        <f t="shared" si="152"/>
        <v>63993.956167499768</v>
      </c>
      <c r="EI87" s="15">
        <f t="shared" si="153"/>
        <v>63993.956167499768</v>
      </c>
      <c r="EJ87" s="15">
        <f t="shared" si="154"/>
        <v>64016.914914999856</v>
      </c>
      <c r="EK87" s="15">
        <f t="shared" si="155"/>
        <v>64039.87366250006</v>
      </c>
      <c r="EL87" s="15">
        <f t="shared" si="156"/>
        <v>64039.87366250006</v>
      </c>
      <c r="EM87" s="15">
        <f t="shared" si="157"/>
        <v>64036.85488749994</v>
      </c>
      <c r="EN87" s="15">
        <f t="shared" si="158"/>
        <v>64023.573237499804</v>
      </c>
      <c r="EO87" s="15">
        <f t="shared" si="159"/>
        <v>64013.310365000041</v>
      </c>
      <c r="EP87" s="15">
        <f t="shared" si="160"/>
        <v>64013.310365000041</v>
      </c>
      <c r="EQ87" s="15">
        <f t="shared" si="161"/>
        <v>64013.310365000041</v>
      </c>
      <c r="ER87" s="15">
        <f t="shared" si="162"/>
        <v>64057.174774999847</v>
      </c>
      <c r="ES87" s="15">
        <f t="shared" si="163"/>
        <v>0</v>
      </c>
      <c r="ET87" s="15">
        <f t="shared" si="164"/>
        <v>64101.039184999885</v>
      </c>
      <c r="EU87" s="15">
        <f t="shared" si="165"/>
        <v>64101.039184999885</v>
      </c>
      <c r="EV87" s="15">
        <f t="shared" si="166"/>
        <v>64099.933369999868</v>
      </c>
      <c r="EW87" s="15">
        <f t="shared" si="167"/>
        <v>64159.09594499995</v>
      </c>
      <c r="EX87" s="15">
        <f t="shared" si="168"/>
        <v>64209.518509999965</v>
      </c>
      <c r="EY87" s="15">
        <f t="shared" si="169"/>
        <v>64199.672682499979</v>
      </c>
      <c r="EZ87" s="15">
        <f t="shared" si="170"/>
        <v>0</v>
      </c>
      <c r="FA87" s="15">
        <f t="shared" si="171"/>
        <v>0</v>
      </c>
      <c r="FB87" s="15">
        <f t="shared" si="172"/>
        <v>0</v>
      </c>
      <c r="FC87" s="15">
        <f t="shared" si="173"/>
        <v>0</v>
      </c>
      <c r="FD87" s="15">
        <f t="shared" si="174"/>
        <v>0</v>
      </c>
      <c r="FE87" s="15">
        <f t="shared" si="175"/>
        <v>0</v>
      </c>
    </row>
    <row r="88" spans="1:161" x14ac:dyDescent="0.25">
      <c r="A88" s="3" t="s">
        <v>119</v>
      </c>
      <c r="B88" s="13">
        <v>3.8699999999999998E-2</v>
      </c>
      <c r="C88" s="13">
        <v>3.8699999999999998E-2</v>
      </c>
      <c r="D88" s="13">
        <v>3.8699999999999998E-2</v>
      </c>
      <c r="E88" s="13">
        <v>3.5700000000000003E-2</v>
      </c>
      <c r="G88" s="14"/>
      <c r="H88" s="14"/>
      <c r="I88" s="14"/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T88" s="14">
        <v>0</v>
      </c>
      <c r="U88" s="14">
        <v>0</v>
      </c>
      <c r="V88" s="14">
        <v>0</v>
      </c>
      <c r="W88" s="14">
        <v>0</v>
      </c>
      <c r="X88" s="14">
        <v>0</v>
      </c>
      <c r="Y88" s="14">
        <v>0</v>
      </c>
      <c r="Z88" s="14">
        <v>0</v>
      </c>
      <c r="AA88" s="14">
        <v>0</v>
      </c>
      <c r="AB88" s="14">
        <v>0</v>
      </c>
      <c r="AC88" s="14">
        <v>0</v>
      </c>
      <c r="AD88" s="14">
        <v>0</v>
      </c>
      <c r="AE88" s="14">
        <v>0</v>
      </c>
      <c r="AF88" s="14"/>
      <c r="AG88" s="14">
        <v>0</v>
      </c>
      <c r="AH88" s="14">
        <v>0</v>
      </c>
      <c r="AI88" s="14">
        <v>0</v>
      </c>
      <c r="AJ88" s="14">
        <v>0</v>
      </c>
      <c r="AK88" s="14">
        <v>0</v>
      </c>
      <c r="AL88" s="14">
        <v>0</v>
      </c>
      <c r="AM88" s="14"/>
      <c r="AN88" s="14"/>
      <c r="AO88" s="14"/>
      <c r="AP88" s="14"/>
      <c r="AQ88" s="14"/>
      <c r="AR88" s="14"/>
      <c r="AS88" s="15"/>
      <c r="AT88" s="15">
        <v>0</v>
      </c>
      <c r="AU88" s="15">
        <v>0</v>
      </c>
      <c r="AV88" s="15">
        <v>0</v>
      </c>
      <c r="AW88" s="14">
        <v>0</v>
      </c>
      <c r="AX88" s="14">
        <v>0</v>
      </c>
      <c r="AY88" s="14">
        <v>0</v>
      </c>
      <c r="AZ88" s="14">
        <v>0</v>
      </c>
      <c r="BA88" s="14">
        <v>0</v>
      </c>
      <c r="BB88" s="14">
        <v>0</v>
      </c>
      <c r="BC88" s="14">
        <v>0</v>
      </c>
      <c r="BD88" s="14">
        <v>0</v>
      </c>
      <c r="BE88" s="14">
        <v>0</v>
      </c>
      <c r="BG88" s="15">
        <v>0</v>
      </c>
      <c r="BH88" s="15">
        <v>0</v>
      </c>
      <c r="BI88" s="15">
        <v>0</v>
      </c>
      <c r="BJ88" s="14">
        <v>0</v>
      </c>
      <c r="BK88" s="14">
        <v>0</v>
      </c>
      <c r="BL88" s="14">
        <v>0</v>
      </c>
      <c r="BM88" s="14">
        <v>0</v>
      </c>
      <c r="BN88" s="14">
        <v>0</v>
      </c>
      <c r="BO88" s="14">
        <v>0</v>
      </c>
      <c r="BP88" s="14">
        <v>0</v>
      </c>
      <c r="BQ88" s="14">
        <v>0</v>
      </c>
      <c r="BR88" s="14">
        <v>0</v>
      </c>
      <c r="BS88" s="15"/>
      <c r="BT88" s="15">
        <f t="shared" si="88"/>
        <v>0</v>
      </c>
      <c r="BU88" s="15">
        <f t="shared" si="89"/>
        <v>0</v>
      </c>
      <c r="BV88" s="15">
        <f t="shared" si="90"/>
        <v>0</v>
      </c>
      <c r="BW88" s="15">
        <f t="shared" si="91"/>
        <v>0</v>
      </c>
      <c r="BX88" s="15">
        <f t="shared" si="92"/>
        <v>0</v>
      </c>
      <c r="BY88" s="15">
        <f t="shared" si="93"/>
        <v>0</v>
      </c>
      <c r="BZ88" s="15">
        <f t="shared" si="94"/>
        <v>0</v>
      </c>
      <c r="CA88" s="15">
        <f t="shared" si="95"/>
        <v>0</v>
      </c>
      <c r="CB88" s="15">
        <f t="shared" si="96"/>
        <v>0</v>
      </c>
      <c r="CC88" s="15">
        <f t="shared" si="97"/>
        <v>0</v>
      </c>
      <c r="CD88" s="15">
        <f t="shared" si="98"/>
        <v>0</v>
      </c>
      <c r="CE88" s="15">
        <f t="shared" si="99"/>
        <v>0</v>
      </c>
      <c r="CG88" s="15">
        <f t="shared" si="100"/>
        <v>0</v>
      </c>
      <c r="CH88" s="15">
        <f t="shared" si="101"/>
        <v>0</v>
      </c>
      <c r="CI88" s="15">
        <f t="shared" si="102"/>
        <v>0</v>
      </c>
      <c r="CJ88" s="15">
        <f t="shared" si="103"/>
        <v>0</v>
      </c>
      <c r="CK88" s="15">
        <f t="shared" si="104"/>
        <v>0</v>
      </c>
      <c r="CL88" s="15">
        <f t="shared" si="105"/>
        <v>0</v>
      </c>
      <c r="CM88" s="15">
        <f t="shared" si="106"/>
        <v>0</v>
      </c>
      <c r="CN88" s="15">
        <f t="shared" si="107"/>
        <v>0</v>
      </c>
      <c r="CO88" s="15">
        <f t="shared" si="108"/>
        <v>0</v>
      </c>
      <c r="CP88" s="15">
        <f t="shared" si="109"/>
        <v>0</v>
      </c>
      <c r="CQ88" s="15">
        <f t="shared" si="110"/>
        <v>0</v>
      </c>
      <c r="CR88" s="15">
        <f t="shared" si="111"/>
        <v>0</v>
      </c>
      <c r="CS88" s="15">
        <f t="shared" si="112"/>
        <v>0</v>
      </c>
      <c r="CT88" s="15">
        <f t="shared" si="113"/>
        <v>0</v>
      </c>
      <c r="CU88" s="15">
        <f t="shared" si="114"/>
        <v>0</v>
      </c>
      <c r="CV88" s="15">
        <f t="shared" si="115"/>
        <v>0</v>
      </c>
      <c r="CW88" s="15">
        <f t="shared" si="116"/>
        <v>0</v>
      </c>
      <c r="CX88" s="15">
        <f t="shared" si="117"/>
        <v>0</v>
      </c>
      <c r="CY88" s="15">
        <f t="shared" si="118"/>
        <v>0</v>
      </c>
      <c r="CZ88" s="15">
        <f t="shared" si="119"/>
        <v>0</v>
      </c>
      <c r="DA88" s="15">
        <f t="shared" si="120"/>
        <v>0</v>
      </c>
      <c r="DB88" s="15">
        <f t="shared" si="121"/>
        <v>0</v>
      </c>
      <c r="DC88" s="15">
        <f t="shared" si="122"/>
        <v>0</v>
      </c>
      <c r="DD88" s="15">
        <f t="shared" si="123"/>
        <v>0</v>
      </c>
      <c r="DE88" s="15">
        <f t="shared" si="124"/>
        <v>0</v>
      </c>
      <c r="DF88" s="15">
        <f t="shared" si="125"/>
        <v>0</v>
      </c>
      <c r="DG88" s="15">
        <f t="shared" si="126"/>
        <v>0</v>
      </c>
      <c r="DH88" s="15">
        <f t="shared" si="127"/>
        <v>0</v>
      </c>
      <c r="DI88" s="15">
        <f t="shared" si="128"/>
        <v>0</v>
      </c>
      <c r="DJ88" s="15">
        <f t="shared" si="129"/>
        <v>0</v>
      </c>
      <c r="DK88" s="15">
        <f t="shared" si="130"/>
        <v>0</v>
      </c>
      <c r="DL88" s="15">
        <f t="shared" si="131"/>
        <v>0</v>
      </c>
      <c r="DM88" s="15">
        <f t="shared" si="132"/>
        <v>0</v>
      </c>
      <c r="DN88" s="15">
        <f t="shared" si="133"/>
        <v>0</v>
      </c>
      <c r="DO88" s="15">
        <f t="shared" si="134"/>
        <v>0</v>
      </c>
      <c r="DP88" s="15">
        <f t="shared" si="135"/>
        <v>0</v>
      </c>
      <c r="DQ88" s="15">
        <f t="shared" si="136"/>
        <v>0</v>
      </c>
      <c r="DR88" s="15">
        <f t="shared" si="137"/>
        <v>0</v>
      </c>
      <c r="DT88" s="15">
        <f t="shared" si="138"/>
        <v>0</v>
      </c>
      <c r="DU88" s="15">
        <f t="shared" si="139"/>
        <v>0</v>
      </c>
      <c r="DV88" s="15">
        <f t="shared" si="140"/>
        <v>0</v>
      </c>
      <c r="DW88" s="15">
        <f t="shared" si="141"/>
        <v>0</v>
      </c>
      <c r="DX88" s="15">
        <f t="shared" si="142"/>
        <v>0</v>
      </c>
      <c r="DY88" s="15">
        <f t="shared" si="143"/>
        <v>0</v>
      </c>
      <c r="DZ88" s="15">
        <f t="shared" si="144"/>
        <v>0</v>
      </c>
      <c r="EA88" s="15">
        <f t="shared" si="145"/>
        <v>0</v>
      </c>
      <c r="EB88" s="15">
        <f t="shared" si="146"/>
        <v>0</v>
      </c>
      <c r="EC88" s="15">
        <f t="shared" si="147"/>
        <v>0</v>
      </c>
      <c r="ED88" s="15">
        <f t="shared" si="148"/>
        <v>0</v>
      </c>
      <c r="EE88" s="15">
        <f t="shared" si="149"/>
        <v>0</v>
      </c>
      <c r="EF88" s="15">
        <f t="shared" si="150"/>
        <v>0</v>
      </c>
      <c r="EG88" s="15">
        <f t="shared" si="151"/>
        <v>0</v>
      </c>
      <c r="EH88" s="15">
        <f t="shared" si="152"/>
        <v>0</v>
      </c>
      <c r="EI88" s="15">
        <f t="shared" si="153"/>
        <v>0</v>
      </c>
      <c r="EJ88" s="15">
        <f t="shared" si="154"/>
        <v>0</v>
      </c>
      <c r="EK88" s="15">
        <f t="shared" si="155"/>
        <v>0</v>
      </c>
      <c r="EL88" s="15">
        <f t="shared" si="156"/>
        <v>0</v>
      </c>
      <c r="EM88" s="15">
        <f t="shared" si="157"/>
        <v>0</v>
      </c>
      <c r="EN88" s="15">
        <f t="shared" si="158"/>
        <v>0</v>
      </c>
      <c r="EO88" s="15">
        <f t="shared" si="159"/>
        <v>0</v>
      </c>
      <c r="EP88" s="15">
        <f t="shared" si="160"/>
        <v>0</v>
      </c>
      <c r="EQ88" s="15">
        <f t="shared" si="161"/>
        <v>0</v>
      </c>
      <c r="ER88" s="15">
        <f t="shared" si="162"/>
        <v>0</v>
      </c>
      <c r="ES88" s="15">
        <f t="shared" si="163"/>
        <v>0</v>
      </c>
      <c r="ET88" s="15">
        <f t="shared" si="164"/>
        <v>0</v>
      </c>
      <c r="EU88" s="15">
        <f t="shared" si="165"/>
        <v>0</v>
      </c>
      <c r="EV88" s="15">
        <f t="shared" si="166"/>
        <v>0</v>
      </c>
      <c r="EW88" s="15">
        <f t="shared" si="167"/>
        <v>0</v>
      </c>
      <c r="EX88" s="15">
        <f t="shared" si="168"/>
        <v>0</v>
      </c>
      <c r="EY88" s="15">
        <f t="shared" si="169"/>
        <v>0</v>
      </c>
      <c r="EZ88" s="15">
        <f t="shared" si="170"/>
        <v>0</v>
      </c>
      <c r="FA88" s="15">
        <f t="shared" si="171"/>
        <v>0</v>
      </c>
      <c r="FB88" s="15">
        <f t="shared" si="172"/>
        <v>0</v>
      </c>
      <c r="FC88" s="15">
        <f t="shared" si="173"/>
        <v>0</v>
      </c>
      <c r="FD88" s="15">
        <f t="shared" si="174"/>
        <v>0</v>
      </c>
      <c r="FE88" s="15">
        <f t="shared" si="175"/>
        <v>0</v>
      </c>
    </row>
    <row r="89" spans="1:161" x14ac:dyDescent="0.25">
      <c r="A89" s="3" t="s">
        <v>126</v>
      </c>
      <c r="B89" s="13">
        <v>2.3399999999999997E-2</v>
      </c>
      <c r="C89" s="13">
        <v>2.3399999999999997E-2</v>
      </c>
      <c r="D89" s="13">
        <v>2.3399999999999997E-2</v>
      </c>
      <c r="E89" s="13">
        <v>2.2100000000000002E-2</v>
      </c>
      <c r="G89" s="225">
        <v>563258157.01999998</v>
      </c>
      <c r="H89" s="225">
        <v>563183865.45000005</v>
      </c>
      <c r="I89" s="225">
        <v>563038494.16999996</v>
      </c>
      <c r="J89" s="14">
        <v>562971928.70000005</v>
      </c>
      <c r="K89" s="14">
        <v>563539300.72000003</v>
      </c>
      <c r="L89" s="14">
        <v>562959953.79999995</v>
      </c>
      <c r="M89" s="14">
        <v>561489674.47000003</v>
      </c>
      <c r="N89" s="14">
        <v>561388729.86000001</v>
      </c>
      <c r="O89" s="14">
        <v>561348651.38999999</v>
      </c>
      <c r="P89" s="14">
        <v>560961699.40999997</v>
      </c>
      <c r="Q89" s="14">
        <v>560713533.15999997</v>
      </c>
      <c r="R89" s="14">
        <v>561220786.84000003</v>
      </c>
      <c r="T89" s="14">
        <v>561713140.96000004</v>
      </c>
      <c r="U89" s="14">
        <v>561852198.61000001</v>
      </c>
      <c r="V89" s="14">
        <v>561909374.32000005</v>
      </c>
      <c r="W89" s="14">
        <v>561847258.83000004</v>
      </c>
      <c r="X89" s="14">
        <v>561360947.04999995</v>
      </c>
      <c r="Y89" s="14">
        <v>560899775.73000002</v>
      </c>
      <c r="Z89" s="14">
        <v>560837162.24000001</v>
      </c>
      <c r="AA89" s="14">
        <v>560774527.13</v>
      </c>
      <c r="AB89" s="14">
        <v>561189834.66999996</v>
      </c>
      <c r="AC89" s="14">
        <v>561564740.08000004</v>
      </c>
      <c r="AD89" s="14">
        <v>561715190.70000005</v>
      </c>
      <c r="AE89" s="14">
        <v>567306639.54999995</v>
      </c>
      <c r="AF89" s="14"/>
      <c r="AG89" s="14">
        <v>572748368.95000005</v>
      </c>
      <c r="AH89" s="14">
        <v>570914173.82000005</v>
      </c>
      <c r="AI89" s="14">
        <v>569185505.07000005</v>
      </c>
      <c r="AJ89" s="14">
        <v>569135768.51999998</v>
      </c>
      <c r="AK89" s="14">
        <v>569047297.11000001</v>
      </c>
      <c r="AL89" s="14">
        <v>569198826.17999995</v>
      </c>
      <c r="AM89" s="14"/>
      <c r="AN89" s="14"/>
      <c r="AO89" s="14"/>
      <c r="AP89" s="14"/>
      <c r="AQ89" s="14"/>
      <c r="AR89" s="14"/>
      <c r="AS89" s="15"/>
      <c r="AT89" s="15">
        <v>1098353.4061889998</v>
      </c>
      <c r="AU89" s="15">
        <v>1098208.5376275</v>
      </c>
      <c r="AV89" s="15">
        <v>1097925.0636314999</v>
      </c>
      <c r="AW89" s="14">
        <v>1097795.2609649999</v>
      </c>
      <c r="AX89" s="14">
        <v>1098901.636404</v>
      </c>
      <c r="AY89" s="14">
        <v>1097771.9099099997</v>
      </c>
      <c r="AZ89" s="14">
        <v>1094904.8652164999</v>
      </c>
      <c r="BA89" s="14">
        <v>1094708.0232269999</v>
      </c>
      <c r="BB89" s="14">
        <v>1094629.8702104997</v>
      </c>
      <c r="BC89" s="14">
        <v>1093875.3138494997</v>
      </c>
      <c r="BD89" s="14">
        <v>1093391.3896619997</v>
      </c>
      <c r="BE89" s="14">
        <v>1094380.534338</v>
      </c>
      <c r="BG89" s="15">
        <v>1095340.624872</v>
      </c>
      <c r="BH89" s="15">
        <v>1095611.7872895</v>
      </c>
      <c r="BI89" s="15">
        <v>1095723.2799239999</v>
      </c>
      <c r="BJ89" s="14">
        <v>1095602.1547184999</v>
      </c>
      <c r="BK89" s="14">
        <v>1094653.8467474997</v>
      </c>
      <c r="BL89" s="14">
        <v>1093754.5626735</v>
      </c>
      <c r="BM89" s="14">
        <v>1093632.4663679998</v>
      </c>
      <c r="BN89" s="14">
        <v>1093510.3279034998</v>
      </c>
      <c r="BO89" s="14">
        <v>1094320.1776064998</v>
      </c>
      <c r="BP89" s="14">
        <v>1095051.2431559998</v>
      </c>
      <c r="BQ89" s="14">
        <v>1095344.6218649999</v>
      </c>
      <c r="BR89" s="14">
        <v>1106247.9471224998</v>
      </c>
      <c r="BS89" s="15"/>
      <c r="BT89" s="15">
        <f t="shared" si="88"/>
        <v>1116859.3194525</v>
      </c>
      <c r="BU89" s="15">
        <f t="shared" si="89"/>
        <v>1113282.638949</v>
      </c>
      <c r="BV89" s="15">
        <f t="shared" si="90"/>
        <v>1109911.7348864998</v>
      </c>
      <c r="BW89" s="15">
        <f t="shared" si="91"/>
        <v>1109814.7486139999</v>
      </c>
      <c r="BX89" s="15">
        <f t="shared" si="92"/>
        <v>1109642.2293644999</v>
      </c>
      <c r="BY89" s="15">
        <f t="shared" si="93"/>
        <v>1109937.7110509998</v>
      </c>
      <c r="BZ89" s="15">
        <f t="shared" si="94"/>
        <v>0</v>
      </c>
      <c r="CA89" s="15">
        <f t="shared" si="95"/>
        <v>0</v>
      </c>
      <c r="CB89" s="15">
        <f t="shared" si="96"/>
        <v>0</v>
      </c>
      <c r="CC89" s="15">
        <f t="shared" si="97"/>
        <v>0</v>
      </c>
      <c r="CD89" s="15">
        <f t="shared" si="98"/>
        <v>0</v>
      </c>
      <c r="CE89" s="15">
        <f t="shared" si="99"/>
        <v>0</v>
      </c>
      <c r="CG89" s="15">
        <f t="shared" si="100"/>
        <v>1037333.7725118333</v>
      </c>
      <c r="CH89" s="15">
        <f t="shared" si="101"/>
        <v>1037196.9522037501</v>
      </c>
      <c r="CI89" s="15">
        <f t="shared" si="102"/>
        <v>1036929.2267630833</v>
      </c>
      <c r="CJ89" s="15">
        <f t="shared" si="103"/>
        <v>1036806.6353558335</v>
      </c>
      <c r="CK89" s="15">
        <f t="shared" si="104"/>
        <v>1037851.5454926668</v>
      </c>
      <c r="CL89" s="15">
        <f t="shared" si="105"/>
        <v>1036784.5815816666</v>
      </c>
      <c r="CM89" s="15">
        <f t="shared" si="106"/>
        <v>1034076.8171489168</v>
      </c>
      <c r="CN89" s="15">
        <f t="shared" si="107"/>
        <v>1033890.9108255001</v>
      </c>
      <c r="CO89" s="15">
        <f t="shared" si="108"/>
        <v>1033817.09964325</v>
      </c>
      <c r="CP89" s="15">
        <f t="shared" si="109"/>
        <v>1033104.4630800834</v>
      </c>
      <c r="CQ89" s="15">
        <f t="shared" si="110"/>
        <v>1032647.4235696667</v>
      </c>
      <c r="CR89" s="15">
        <f t="shared" si="111"/>
        <v>1033581.6157636667</v>
      </c>
      <c r="CS89" s="15">
        <f t="shared" si="112"/>
        <v>0</v>
      </c>
      <c r="CT89" s="15">
        <f t="shared" si="113"/>
        <v>1034488.3679346669</v>
      </c>
      <c r="CU89" s="15">
        <f t="shared" si="114"/>
        <v>1034744.4657734168</v>
      </c>
      <c r="CV89" s="15">
        <f t="shared" si="115"/>
        <v>1034849.7643726668</v>
      </c>
      <c r="CW89" s="15">
        <f t="shared" si="116"/>
        <v>1034735.3683452503</v>
      </c>
      <c r="CX89" s="15">
        <f t="shared" si="117"/>
        <v>1033839.7441504166</v>
      </c>
      <c r="CY89" s="15">
        <f t="shared" si="118"/>
        <v>1032990.4203027501</v>
      </c>
      <c r="CZ89" s="15">
        <f t="shared" si="119"/>
        <v>1032875.1071253334</v>
      </c>
      <c r="DA89" s="15">
        <f t="shared" si="120"/>
        <v>1032759.7541310834</v>
      </c>
      <c r="DB89" s="15">
        <f t="shared" si="121"/>
        <v>1033524.6121839167</v>
      </c>
      <c r="DC89" s="15">
        <f t="shared" si="122"/>
        <v>1034215.0629806668</v>
      </c>
      <c r="DD89" s="15">
        <f t="shared" si="123"/>
        <v>1034492.1428725002</v>
      </c>
      <c r="DE89" s="15">
        <f t="shared" si="124"/>
        <v>1044789.7278379166</v>
      </c>
      <c r="DF89" s="15">
        <f t="shared" si="125"/>
        <v>0</v>
      </c>
      <c r="DG89" s="15">
        <f t="shared" si="126"/>
        <v>1054811.579482917</v>
      </c>
      <c r="DH89" s="15">
        <f t="shared" si="127"/>
        <v>1051433.6034518334</v>
      </c>
      <c r="DI89" s="15">
        <f t="shared" si="128"/>
        <v>1048249.9718372502</v>
      </c>
      <c r="DJ89" s="15">
        <f t="shared" si="129"/>
        <v>1048158.373691</v>
      </c>
      <c r="DK89" s="15">
        <f t="shared" si="130"/>
        <v>1047995.43884425</v>
      </c>
      <c r="DL89" s="15">
        <f t="shared" si="131"/>
        <v>1048274.5048814999</v>
      </c>
      <c r="DM89" s="15">
        <f t="shared" si="132"/>
        <v>0</v>
      </c>
      <c r="DN89" s="15">
        <f t="shared" si="133"/>
        <v>0</v>
      </c>
      <c r="DO89" s="15">
        <f t="shared" si="134"/>
        <v>0</v>
      </c>
      <c r="DP89" s="15">
        <f t="shared" si="135"/>
        <v>0</v>
      </c>
      <c r="DQ89" s="15">
        <f t="shared" si="136"/>
        <v>0</v>
      </c>
      <c r="DR89" s="15">
        <f t="shared" si="137"/>
        <v>0</v>
      </c>
      <c r="DT89" s="15">
        <f t="shared" si="138"/>
        <v>61019.633677166421</v>
      </c>
      <c r="DU89" s="15">
        <f t="shared" si="139"/>
        <v>61011.585423749872</v>
      </c>
      <c r="DV89" s="15">
        <f t="shared" si="140"/>
        <v>60995.836868416634</v>
      </c>
      <c r="DW89" s="15">
        <f t="shared" si="141"/>
        <v>60988.625609166455</v>
      </c>
      <c r="DX89" s="15">
        <f t="shared" si="142"/>
        <v>61050.090911333216</v>
      </c>
      <c r="DY89" s="15">
        <f t="shared" si="143"/>
        <v>60987.328328333097</v>
      </c>
      <c r="DZ89" s="15">
        <f t="shared" si="144"/>
        <v>60828.04806758312</v>
      </c>
      <c r="EA89" s="15">
        <f t="shared" si="145"/>
        <v>60817.112401499762</v>
      </c>
      <c r="EB89" s="15">
        <f t="shared" si="146"/>
        <v>60812.77056724974</v>
      </c>
      <c r="EC89" s="15">
        <f t="shared" si="147"/>
        <v>60770.850769416313</v>
      </c>
      <c r="ED89" s="15">
        <f t="shared" si="148"/>
        <v>60743.966092332965</v>
      </c>
      <c r="EE89" s="15">
        <f t="shared" si="149"/>
        <v>60798.918574333307</v>
      </c>
      <c r="EF89" s="15">
        <f t="shared" si="150"/>
        <v>0</v>
      </c>
      <c r="EG89" s="15">
        <f t="shared" si="151"/>
        <v>60852.256937333033</v>
      </c>
      <c r="EH89" s="15">
        <f t="shared" si="152"/>
        <v>60867.321516083204</v>
      </c>
      <c r="EI89" s="15">
        <f t="shared" si="153"/>
        <v>60873.515551333083</v>
      </c>
      <c r="EJ89" s="15">
        <f t="shared" si="154"/>
        <v>60866.786373249604</v>
      </c>
      <c r="EK89" s="15">
        <f t="shared" si="155"/>
        <v>60814.102597083081</v>
      </c>
      <c r="EL89" s="15">
        <f t="shared" si="156"/>
        <v>60764.142370749963</v>
      </c>
      <c r="EM89" s="15">
        <f t="shared" si="157"/>
        <v>60757.359242666396</v>
      </c>
      <c r="EN89" s="15">
        <f t="shared" si="158"/>
        <v>60750.57377241645</v>
      </c>
      <c r="EO89" s="15">
        <f t="shared" si="159"/>
        <v>60795.565422583022</v>
      </c>
      <c r="EP89" s="15">
        <f t="shared" si="160"/>
        <v>60836.180175333051</v>
      </c>
      <c r="EQ89" s="15">
        <f t="shared" si="161"/>
        <v>60852.478992499644</v>
      </c>
      <c r="ER89" s="15">
        <f t="shared" si="162"/>
        <v>61458.219284583232</v>
      </c>
      <c r="ES89" s="15">
        <f t="shared" si="163"/>
        <v>0</v>
      </c>
      <c r="ET89" s="15">
        <f t="shared" si="164"/>
        <v>62047.739969582995</v>
      </c>
      <c r="EU89" s="15">
        <f t="shared" si="165"/>
        <v>61849.035497166682</v>
      </c>
      <c r="EV89" s="15">
        <f t="shared" si="166"/>
        <v>61661.763049249654</v>
      </c>
      <c r="EW89" s="15">
        <f t="shared" si="167"/>
        <v>61656.374922999879</v>
      </c>
      <c r="EX89" s="15">
        <f t="shared" si="168"/>
        <v>61646.790520249866</v>
      </c>
      <c r="EY89" s="15">
        <f t="shared" si="169"/>
        <v>61663.206169499899</v>
      </c>
      <c r="EZ89" s="15">
        <f t="shared" si="170"/>
        <v>0</v>
      </c>
      <c r="FA89" s="15">
        <f t="shared" si="171"/>
        <v>0</v>
      </c>
      <c r="FB89" s="15">
        <f t="shared" si="172"/>
        <v>0</v>
      </c>
      <c r="FC89" s="15">
        <f t="shared" si="173"/>
        <v>0</v>
      </c>
      <c r="FD89" s="15">
        <f t="shared" si="174"/>
        <v>0</v>
      </c>
      <c r="FE89" s="15">
        <f t="shared" si="175"/>
        <v>0</v>
      </c>
    </row>
    <row r="90" spans="1:161" x14ac:dyDescent="0.25">
      <c r="A90" s="3" t="s">
        <v>127</v>
      </c>
      <c r="B90" s="13">
        <v>2.1999999999999999E-2</v>
      </c>
      <c r="C90" s="13">
        <v>2.1999999999999999E-2</v>
      </c>
      <c r="D90" s="13">
        <v>2.1999999999999999E-2</v>
      </c>
      <c r="E90" s="13">
        <v>2.1999999999999999E-2</v>
      </c>
      <c r="G90" s="225">
        <v>4473565.59</v>
      </c>
      <c r="H90" s="225">
        <v>4473565.59</v>
      </c>
      <c r="I90" s="225">
        <v>4473565.59</v>
      </c>
      <c r="J90" s="14">
        <v>4473565.59</v>
      </c>
      <c r="K90" s="14">
        <v>4473565.59</v>
      </c>
      <c r="L90" s="14">
        <v>4473565.59</v>
      </c>
      <c r="M90" s="14">
        <v>4473565.59</v>
      </c>
      <c r="N90" s="14">
        <v>4473565.59</v>
      </c>
      <c r="O90" s="14">
        <v>4473565.59</v>
      </c>
      <c r="P90" s="14">
        <v>4473565.59</v>
      </c>
      <c r="Q90" s="14">
        <v>4473565.59</v>
      </c>
      <c r="R90" s="14">
        <v>4473565.59</v>
      </c>
      <c r="T90" s="14">
        <v>4473565.59</v>
      </c>
      <c r="U90" s="14">
        <v>4473565.59</v>
      </c>
      <c r="V90" s="14">
        <v>4473565.59</v>
      </c>
      <c r="W90" s="14">
        <v>4473565.59</v>
      </c>
      <c r="X90" s="14">
        <v>4473565.59</v>
      </c>
      <c r="Y90" s="14">
        <v>4473565.59</v>
      </c>
      <c r="Z90" s="14">
        <v>4473565.59</v>
      </c>
      <c r="AA90" s="14">
        <v>4473565.59</v>
      </c>
      <c r="AB90" s="14">
        <v>4473565.59</v>
      </c>
      <c r="AC90" s="14">
        <v>4473565.59</v>
      </c>
      <c r="AD90" s="14">
        <v>4473565.59</v>
      </c>
      <c r="AE90" s="14">
        <v>4473565.59</v>
      </c>
      <c r="AF90" s="14"/>
      <c r="AG90" s="14">
        <v>4473565.59</v>
      </c>
      <c r="AH90" s="14">
        <v>4473565.59</v>
      </c>
      <c r="AI90" s="14">
        <v>4473565.59</v>
      </c>
      <c r="AJ90" s="14">
        <v>4473565.59</v>
      </c>
      <c r="AK90" s="14">
        <v>4473565.59</v>
      </c>
      <c r="AL90" s="14">
        <v>4473565.59</v>
      </c>
      <c r="AM90" s="14"/>
      <c r="AN90" s="14"/>
      <c r="AO90" s="14"/>
      <c r="AP90" s="14"/>
      <c r="AQ90" s="14"/>
      <c r="AR90" s="14"/>
      <c r="AS90" s="15"/>
      <c r="AT90" s="15">
        <v>8201.5369149999988</v>
      </c>
      <c r="AU90" s="15">
        <v>8201.5369149999988</v>
      </c>
      <c r="AV90" s="15">
        <v>8201.5369149999988</v>
      </c>
      <c r="AW90" s="14">
        <v>8201.5369149999988</v>
      </c>
      <c r="AX90" s="14">
        <v>8201.5369149999988</v>
      </c>
      <c r="AY90" s="14">
        <v>8201.5369149999988</v>
      </c>
      <c r="AZ90" s="14">
        <v>8201.5369149999988</v>
      </c>
      <c r="BA90" s="14">
        <v>8201.5369149999988</v>
      </c>
      <c r="BB90" s="14">
        <v>8201.5369149999988</v>
      </c>
      <c r="BC90" s="14">
        <v>8201.5369149999988</v>
      </c>
      <c r="BD90" s="14">
        <v>8201.5369149999988</v>
      </c>
      <c r="BE90" s="14">
        <v>8201.5369149999988</v>
      </c>
      <c r="BG90" s="15">
        <v>8201.5369149999988</v>
      </c>
      <c r="BH90" s="15">
        <v>8201.5369149999988</v>
      </c>
      <c r="BI90" s="15">
        <v>8201.5369149999988</v>
      </c>
      <c r="BJ90" s="14">
        <v>8201.5369149999988</v>
      </c>
      <c r="BK90" s="14">
        <v>8201.5369149999988</v>
      </c>
      <c r="BL90" s="14">
        <v>8201.5369149999988</v>
      </c>
      <c r="BM90" s="14">
        <v>8201.5369149999988</v>
      </c>
      <c r="BN90" s="14">
        <v>8201.5369149999988</v>
      </c>
      <c r="BO90" s="14">
        <v>8201.5369149999988</v>
      </c>
      <c r="BP90" s="14">
        <v>8201.5369149999988</v>
      </c>
      <c r="BQ90" s="14">
        <v>8201.5369149999988</v>
      </c>
      <c r="BR90" s="14">
        <v>8201.5369149999988</v>
      </c>
      <c r="BS90" s="15"/>
      <c r="BT90" s="15">
        <f t="shared" si="88"/>
        <v>8201.5369149999988</v>
      </c>
      <c r="BU90" s="15">
        <f t="shared" si="89"/>
        <v>8201.5369149999988</v>
      </c>
      <c r="BV90" s="15">
        <f t="shared" si="90"/>
        <v>8201.5369149999988</v>
      </c>
      <c r="BW90" s="15">
        <f t="shared" si="91"/>
        <v>8201.5369149999988</v>
      </c>
      <c r="BX90" s="15">
        <f t="shared" si="92"/>
        <v>8201.5369149999988</v>
      </c>
      <c r="BY90" s="15">
        <f t="shared" si="93"/>
        <v>8201.5369149999988</v>
      </c>
      <c r="BZ90" s="15">
        <f t="shared" si="94"/>
        <v>0</v>
      </c>
      <c r="CA90" s="15">
        <f t="shared" si="95"/>
        <v>0</v>
      </c>
      <c r="CB90" s="15">
        <f t="shared" si="96"/>
        <v>0</v>
      </c>
      <c r="CC90" s="15">
        <f t="shared" si="97"/>
        <v>0</v>
      </c>
      <c r="CD90" s="15">
        <f t="shared" si="98"/>
        <v>0</v>
      </c>
      <c r="CE90" s="15">
        <f t="shared" si="99"/>
        <v>0</v>
      </c>
      <c r="CG90" s="15">
        <f t="shared" si="100"/>
        <v>8201.5369149999988</v>
      </c>
      <c r="CH90" s="15">
        <f t="shared" si="101"/>
        <v>8201.5369149999988</v>
      </c>
      <c r="CI90" s="15">
        <f t="shared" si="102"/>
        <v>8201.5369149999988</v>
      </c>
      <c r="CJ90" s="15">
        <f t="shared" si="103"/>
        <v>8201.5369149999988</v>
      </c>
      <c r="CK90" s="15">
        <f t="shared" si="104"/>
        <v>8201.5369149999988</v>
      </c>
      <c r="CL90" s="15">
        <f t="shared" si="105"/>
        <v>8201.5369149999988</v>
      </c>
      <c r="CM90" s="15">
        <f t="shared" si="106"/>
        <v>8201.5369149999988</v>
      </c>
      <c r="CN90" s="15">
        <f t="shared" si="107"/>
        <v>8201.5369149999988</v>
      </c>
      <c r="CO90" s="15">
        <f t="shared" si="108"/>
        <v>8201.5369149999988</v>
      </c>
      <c r="CP90" s="15">
        <f t="shared" si="109"/>
        <v>8201.5369149999988</v>
      </c>
      <c r="CQ90" s="15">
        <f t="shared" si="110"/>
        <v>8201.5369149999988</v>
      </c>
      <c r="CR90" s="15">
        <f t="shared" si="111"/>
        <v>8201.5369149999988</v>
      </c>
      <c r="CS90" s="15">
        <f t="shared" si="112"/>
        <v>0</v>
      </c>
      <c r="CT90" s="15">
        <f t="shared" si="113"/>
        <v>8201.5369149999988</v>
      </c>
      <c r="CU90" s="15">
        <f t="shared" si="114"/>
        <v>8201.5369149999988</v>
      </c>
      <c r="CV90" s="15">
        <f t="shared" si="115"/>
        <v>8201.5369149999988</v>
      </c>
      <c r="CW90" s="15">
        <f t="shared" si="116"/>
        <v>8201.5369149999988</v>
      </c>
      <c r="CX90" s="15">
        <f t="shared" si="117"/>
        <v>8201.5369149999988</v>
      </c>
      <c r="CY90" s="15">
        <f t="shared" si="118"/>
        <v>8201.5369149999988</v>
      </c>
      <c r="CZ90" s="15">
        <f t="shared" si="119"/>
        <v>8201.5369149999988</v>
      </c>
      <c r="DA90" s="15">
        <f t="shared" si="120"/>
        <v>8201.5369149999988</v>
      </c>
      <c r="DB90" s="15">
        <f t="shared" si="121"/>
        <v>8201.5369149999988</v>
      </c>
      <c r="DC90" s="15">
        <f t="shared" si="122"/>
        <v>8201.5369149999988</v>
      </c>
      <c r="DD90" s="15">
        <f t="shared" si="123"/>
        <v>8201.5369149999988</v>
      </c>
      <c r="DE90" s="15">
        <f t="shared" si="124"/>
        <v>8201.5369149999988</v>
      </c>
      <c r="DF90" s="15">
        <f t="shared" si="125"/>
        <v>0</v>
      </c>
      <c r="DG90" s="15">
        <f t="shared" si="126"/>
        <v>8201.5369149999988</v>
      </c>
      <c r="DH90" s="15">
        <f t="shared" si="127"/>
        <v>8201.5369149999988</v>
      </c>
      <c r="DI90" s="15">
        <f t="shared" si="128"/>
        <v>8201.5369149999988</v>
      </c>
      <c r="DJ90" s="15">
        <f t="shared" si="129"/>
        <v>8201.5369149999988</v>
      </c>
      <c r="DK90" s="15">
        <f t="shared" si="130"/>
        <v>8201.5369149999988</v>
      </c>
      <c r="DL90" s="15">
        <f t="shared" si="131"/>
        <v>8201.5369149999988</v>
      </c>
      <c r="DM90" s="15">
        <f t="shared" si="132"/>
        <v>0</v>
      </c>
      <c r="DN90" s="15">
        <f t="shared" si="133"/>
        <v>0</v>
      </c>
      <c r="DO90" s="15">
        <f t="shared" si="134"/>
        <v>0</v>
      </c>
      <c r="DP90" s="15">
        <f t="shared" si="135"/>
        <v>0</v>
      </c>
      <c r="DQ90" s="15">
        <f t="shared" si="136"/>
        <v>0</v>
      </c>
      <c r="DR90" s="15">
        <f t="shared" si="137"/>
        <v>0</v>
      </c>
      <c r="DT90" s="15">
        <f t="shared" si="138"/>
        <v>0</v>
      </c>
      <c r="DU90" s="15">
        <f t="shared" si="139"/>
        <v>0</v>
      </c>
      <c r="DV90" s="15">
        <f t="shared" si="140"/>
        <v>0</v>
      </c>
      <c r="DW90" s="15">
        <f t="shared" si="141"/>
        <v>0</v>
      </c>
      <c r="DX90" s="15">
        <f t="shared" si="142"/>
        <v>0</v>
      </c>
      <c r="DY90" s="15">
        <f t="shared" si="143"/>
        <v>0</v>
      </c>
      <c r="DZ90" s="15">
        <f t="shared" si="144"/>
        <v>0</v>
      </c>
      <c r="EA90" s="15">
        <f t="shared" si="145"/>
        <v>0</v>
      </c>
      <c r="EB90" s="15">
        <f t="shared" si="146"/>
        <v>0</v>
      </c>
      <c r="EC90" s="15">
        <f t="shared" si="147"/>
        <v>0</v>
      </c>
      <c r="ED90" s="15">
        <f t="shared" si="148"/>
        <v>0</v>
      </c>
      <c r="EE90" s="15">
        <f t="shared" si="149"/>
        <v>0</v>
      </c>
      <c r="EF90" s="15">
        <f t="shared" si="150"/>
        <v>0</v>
      </c>
      <c r="EG90" s="15">
        <f t="shared" si="151"/>
        <v>0</v>
      </c>
      <c r="EH90" s="15">
        <f t="shared" si="152"/>
        <v>0</v>
      </c>
      <c r="EI90" s="15">
        <f t="shared" si="153"/>
        <v>0</v>
      </c>
      <c r="EJ90" s="15">
        <f t="shared" si="154"/>
        <v>0</v>
      </c>
      <c r="EK90" s="15">
        <f t="shared" si="155"/>
        <v>0</v>
      </c>
      <c r="EL90" s="15">
        <f t="shared" si="156"/>
        <v>0</v>
      </c>
      <c r="EM90" s="15">
        <f t="shared" si="157"/>
        <v>0</v>
      </c>
      <c r="EN90" s="15">
        <f t="shared" si="158"/>
        <v>0</v>
      </c>
      <c r="EO90" s="15">
        <f t="shared" si="159"/>
        <v>0</v>
      </c>
      <c r="EP90" s="15">
        <f t="shared" si="160"/>
        <v>0</v>
      </c>
      <c r="EQ90" s="15">
        <f t="shared" si="161"/>
        <v>0</v>
      </c>
      <c r="ER90" s="15">
        <f t="shared" si="162"/>
        <v>0</v>
      </c>
      <c r="ES90" s="15">
        <f t="shared" si="163"/>
        <v>0</v>
      </c>
      <c r="ET90" s="15">
        <f t="shared" si="164"/>
        <v>0</v>
      </c>
      <c r="EU90" s="15">
        <f t="shared" si="165"/>
        <v>0</v>
      </c>
      <c r="EV90" s="15">
        <f t="shared" si="166"/>
        <v>0</v>
      </c>
      <c r="EW90" s="15">
        <f t="shared" si="167"/>
        <v>0</v>
      </c>
      <c r="EX90" s="15">
        <f t="shared" si="168"/>
        <v>0</v>
      </c>
      <c r="EY90" s="15">
        <f t="shared" si="169"/>
        <v>0</v>
      </c>
      <c r="EZ90" s="15">
        <f t="shared" si="170"/>
        <v>0</v>
      </c>
      <c r="FA90" s="15">
        <f t="shared" si="171"/>
        <v>0</v>
      </c>
      <c r="FB90" s="15">
        <f t="shared" si="172"/>
        <v>0</v>
      </c>
      <c r="FC90" s="15">
        <f t="shared" si="173"/>
        <v>0</v>
      </c>
      <c r="FD90" s="15">
        <f t="shared" si="174"/>
        <v>0</v>
      </c>
      <c r="FE90" s="15">
        <f t="shared" si="175"/>
        <v>0</v>
      </c>
    </row>
    <row r="91" spans="1:161" x14ac:dyDescent="0.25">
      <c r="A91" s="3" t="s">
        <v>128</v>
      </c>
      <c r="B91" s="13">
        <v>2.1600000000000001E-2</v>
      </c>
      <c r="C91" s="13">
        <v>2.1600000000000001E-2</v>
      </c>
      <c r="D91" s="13">
        <v>2.1600000000000001E-2</v>
      </c>
      <c r="E91" s="13">
        <v>2.1600000000000001E-2</v>
      </c>
      <c r="G91" s="225">
        <v>4610665.2300000004</v>
      </c>
      <c r="H91" s="225">
        <v>4610665.2300000004</v>
      </c>
      <c r="I91" s="225">
        <v>4610665.2300000004</v>
      </c>
      <c r="J91" s="14">
        <v>4610665.2300000004</v>
      </c>
      <c r="K91" s="14">
        <v>4610665.2300000004</v>
      </c>
      <c r="L91" s="14">
        <v>4610665.2300000004</v>
      </c>
      <c r="M91" s="14">
        <v>4610665.2300000004</v>
      </c>
      <c r="N91" s="14">
        <v>4610665.2300000004</v>
      </c>
      <c r="O91" s="14">
        <v>4610665.2300000004</v>
      </c>
      <c r="P91" s="14">
        <v>4610665.2300000004</v>
      </c>
      <c r="Q91" s="14">
        <v>4610665.2300000004</v>
      </c>
      <c r="R91" s="14">
        <v>4610665.2300000004</v>
      </c>
      <c r="T91" s="14">
        <v>4610665.2300000004</v>
      </c>
      <c r="U91" s="14">
        <v>4610665.2300000004</v>
      </c>
      <c r="V91" s="14">
        <v>4610665.2300000004</v>
      </c>
      <c r="W91" s="14">
        <v>4610665.2300000004</v>
      </c>
      <c r="X91" s="14">
        <v>4610665.2300000004</v>
      </c>
      <c r="Y91" s="14">
        <v>4610665.2300000004</v>
      </c>
      <c r="Z91" s="14">
        <v>4610665.2300000004</v>
      </c>
      <c r="AA91" s="14">
        <v>4610665.2300000004</v>
      </c>
      <c r="AB91" s="14">
        <v>4610665.2300000004</v>
      </c>
      <c r="AC91" s="14">
        <v>2305332.62</v>
      </c>
      <c r="AD91" s="14">
        <v>0</v>
      </c>
      <c r="AE91" s="14">
        <v>0</v>
      </c>
      <c r="AF91" s="14"/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/>
      <c r="AN91" s="14"/>
      <c r="AO91" s="14"/>
      <c r="AP91" s="14"/>
      <c r="AQ91" s="14"/>
      <c r="AR91" s="14"/>
      <c r="AS91" s="15"/>
      <c r="AT91" s="15">
        <v>8299.1974140000002</v>
      </c>
      <c r="AU91" s="15">
        <v>8299.1974140000002</v>
      </c>
      <c r="AV91" s="15">
        <v>8299.1974140000002</v>
      </c>
      <c r="AW91" s="14">
        <v>8299.1974140000002</v>
      </c>
      <c r="AX91" s="14">
        <v>8299.1974140000002</v>
      </c>
      <c r="AY91" s="14">
        <v>8299.1974140000002</v>
      </c>
      <c r="AZ91" s="14">
        <v>8299.1974140000002</v>
      </c>
      <c r="BA91" s="14">
        <v>8299.1974140000002</v>
      </c>
      <c r="BB91" s="14">
        <v>8299.1974140000002</v>
      </c>
      <c r="BC91" s="14">
        <v>8299.1974140000002</v>
      </c>
      <c r="BD91" s="14">
        <v>8299.1974140000002</v>
      </c>
      <c r="BE91" s="14">
        <v>8299.1974140000002</v>
      </c>
      <c r="BG91" s="15">
        <v>8299.1974140000002</v>
      </c>
      <c r="BH91" s="15">
        <v>8299.1974140000002</v>
      </c>
      <c r="BI91" s="15">
        <v>8299.1974140000002</v>
      </c>
      <c r="BJ91" s="14">
        <v>8299.1974140000002</v>
      </c>
      <c r="BK91" s="14">
        <v>8299.1974140000002</v>
      </c>
      <c r="BL91" s="14">
        <v>8299.1974140000002</v>
      </c>
      <c r="BM91" s="14">
        <v>8299.1974140000002</v>
      </c>
      <c r="BN91" s="14">
        <v>8299.1974140000002</v>
      </c>
      <c r="BO91" s="14">
        <v>8299.1974140000002</v>
      </c>
      <c r="BP91" s="14">
        <v>4149.5987160000004</v>
      </c>
      <c r="BQ91" s="14">
        <v>0</v>
      </c>
      <c r="BR91" s="14">
        <v>0</v>
      </c>
      <c r="BS91" s="15"/>
      <c r="BT91" s="15">
        <f t="shared" si="88"/>
        <v>0</v>
      </c>
      <c r="BU91" s="15">
        <f t="shared" si="89"/>
        <v>0</v>
      </c>
      <c r="BV91" s="15">
        <f t="shared" si="90"/>
        <v>0</v>
      </c>
      <c r="BW91" s="15">
        <f t="shared" si="91"/>
        <v>0</v>
      </c>
      <c r="BX91" s="15">
        <f t="shared" si="92"/>
        <v>0</v>
      </c>
      <c r="BY91" s="15">
        <f t="shared" si="93"/>
        <v>0</v>
      </c>
      <c r="BZ91" s="15">
        <f t="shared" si="94"/>
        <v>0</v>
      </c>
      <c r="CA91" s="15">
        <f t="shared" si="95"/>
        <v>0</v>
      </c>
      <c r="CB91" s="15">
        <f t="shared" si="96"/>
        <v>0</v>
      </c>
      <c r="CC91" s="15">
        <f t="shared" si="97"/>
        <v>0</v>
      </c>
      <c r="CD91" s="15">
        <f t="shared" si="98"/>
        <v>0</v>
      </c>
      <c r="CE91" s="15">
        <f t="shared" si="99"/>
        <v>0</v>
      </c>
      <c r="CG91" s="15">
        <f t="shared" si="100"/>
        <v>8299.1974140000002</v>
      </c>
      <c r="CH91" s="15">
        <f t="shared" si="101"/>
        <v>8299.1974140000002</v>
      </c>
      <c r="CI91" s="15">
        <f t="shared" si="102"/>
        <v>8299.1974140000002</v>
      </c>
      <c r="CJ91" s="15">
        <f t="shared" si="103"/>
        <v>8299.1974140000002</v>
      </c>
      <c r="CK91" s="15">
        <f t="shared" si="104"/>
        <v>8299.1974140000002</v>
      </c>
      <c r="CL91" s="15">
        <f t="shared" si="105"/>
        <v>8299.1974140000002</v>
      </c>
      <c r="CM91" s="15">
        <f t="shared" si="106"/>
        <v>8299.1974140000002</v>
      </c>
      <c r="CN91" s="15">
        <f t="shared" si="107"/>
        <v>8299.1974140000002</v>
      </c>
      <c r="CO91" s="15">
        <f t="shared" si="108"/>
        <v>8299.1974140000002</v>
      </c>
      <c r="CP91" s="15">
        <f t="shared" si="109"/>
        <v>8299.1974140000002</v>
      </c>
      <c r="CQ91" s="15">
        <f t="shared" si="110"/>
        <v>8299.1974140000002</v>
      </c>
      <c r="CR91" s="15">
        <f t="shared" si="111"/>
        <v>8299.1974140000002</v>
      </c>
      <c r="CS91" s="15">
        <f t="shared" si="112"/>
        <v>0</v>
      </c>
      <c r="CT91" s="15">
        <f t="shared" si="113"/>
        <v>8299.1974140000002</v>
      </c>
      <c r="CU91" s="15">
        <f t="shared" si="114"/>
        <v>8299.1974140000002</v>
      </c>
      <c r="CV91" s="15">
        <f t="shared" si="115"/>
        <v>8299.1974140000002</v>
      </c>
      <c r="CW91" s="15">
        <f t="shared" si="116"/>
        <v>8299.1974140000002</v>
      </c>
      <c r="CX91" s="15">
        <f t="shared" si="117"/>
        <v>8299.1974140000002</v>
      </c>
      <c r="CY91" s="15">
        <f t="shared" si="118"/>
        <v>8299.1974140000002</v>
      </c>
      <c r="CZ91" s="15">
        <f t="shared" si="119"/>
        <v>8299.1974140000002</v>
      </c>
      <c r="DA91" s="15">
        <f t="shared" si="120"/>
        <v>8299.1974140000002</v>
      </c>
      <c r="DB91" s="15">
        <f t="shared" si="121"/>
        <v>8299.1974140000002</v>
      </c>
      <c r="DC91" s="15">
        <f t="shared" si="122"/>
        <v>4149.5987160000004</v>
      </c>
      <c r="DD91" s="15">
        <f t="shared" si="123"/>
        <v>0</v>
      </c>
      <c r="DE91" s="15">
        <f t="shared" si="124"/>
        <v>0</v>
      </c>
      <c r="DF91" s="15">
        <f t="shared" si="125"/>
        <v>0</v>
      </c>
      <c r="DG91" s="15">
        <f t="shared" si="126"/>
        <v>0</v>
      </c>
      <c r="DH91" s="15">
        <f t="shared" si="127"/>
        <v>0</v>
      </c>
      <c r="DI91" s="15">
        <f t="shared" si="128"/>
        <v>0</v>
      </c>
      <c r="DJ91" s="15">
        <f t="shared" si="129"/>
        <v>0</v>
      </c>
      <c r="DK91" s="15">
        <f t="shared" si="130"/>
        <v>0</v>
      </c>
      <c r="DL91" s="15">
        <f t="shared" si="131"/>
        <v>0</v>
      </c>
      <c r="DM91" s="15">
        <f t="shared" si="132"/>
        <v>0</v>
      </c>
      <c r="DN91" s="15">
        <f t="shared" si="133"/>
        <v>0</v>
      </c>
      <c r="DO91" s="15">
        <f t="shared" si="134"/>
        <v>0</v>
      </c>
      <c r="DP91" s="15">
        <f t="shared" si="135"/>
        <v>0</v>
      </c>
      <c r="DQ91" s="15">
        <f t="shared" si="136"/>
        <v>0</v>
      </c>
      <c r="DR91" s="15">
        <f t="shared" si="137"/>
        <v>0</v>
      </c>
      <c r="DT91" s="15">
        <f t="shared" si="138"/>
        <v>0</v>
      </c>
      <c r="DU91" s="15">
        <f t="shared" si="139"/>
        <v>0</v>
      </c>
      <c r="DV91" s="15">
        <f t="shared" si="140"/>
        <v>0</v>
      </c>
      <c r="DW91" s="15">
        <f t="shared" si="141"/>
        <v>0</v>
      </c>
      <c r="DX91" s="15">
        <f t="shared" si="142"/>
        <v>0</v>
      </c>
      <c r="DY91" s="15">
        <f t="shared" si="143"/>
        <v>0</v>
      </c>
      <c r="DZ91" s="15">
        <f t="shared" si="144"/>
        <v>0</v>
      </c>
      <c r="EA91" s="15">
        <f t="shared" si="145"/>
        <v>0</v>
      </c>
      <c r="EB91" s="15">
        <f t="shared" si="146"/>
        <v>0</v>
      </c>
      <c r="EC91" s="15">
        <f t="shared" si="147"/>
        <v>0</v>
      </c>
      <c r="ED91" s="15">
        <f t="shared" si="148"/>
        <v>0</v>
      </c>
      <c r="EE91" s="15">
        <f t="shared" si="149"/>
        <v>0</v>
      </c>
      <c r="EF91" s="15">
        <f t="shared" si="150"/>
        <v>0</v>
      </c>
      <c r="EG91" s="15">
        <f t="shared" si="151"/>
        <v>0</v>
      </c>
      <c r="EH91" s="15">
        <f t="shared" si="152"/>
        <v>0</v>
      </c>
      <c r="EI91" s="15">
        <f t="shared" si="153"/>
        <v>0</v>
      </c>
      <c r="EJ91" s="15">
        <f t="shared" si="154"/>
        <v>0</v>
      </c>
      <c r="EK91" s="15">
        <f t="shared" si="155"/>
        <v>0</v>
      </c>
      <c r="EL91" s="15">
        <f t="shared" si="156"/>
        <v>0</v>
      </c>
      <c r="EM91" s="15">
        <f t="shared" si="157"/>
        <v>0</v>
      </c>
      <c r="EN91" s="15">
        <f t="shared" si="158"/>
        <v>0</v>
      </c>
      <c r="EO91" s="15">
        <f t="shared" si="159"/>
        <v>0</v>
      </c>
      <c r="EP91" s="15">
        <f t="shared" si="160"/>
        <v>0</v>
      </c>
      <c r="EQ91" s="15">
        <f t="shared" si="161"/>
        <v>0</v>
      </c>
      <c r="ER91" s="15">
        <f t="shared" si="162"/>
        <v>0</v>
      </c>
      <c r="ES91" s="15">
        <f t="shared" si="163"/>
        <v>0</v>
      </c>
      <c r="ET91" s="15">
        <f t="shared" si="164"/>
        <v>0</v>
      </c>
      <c r="EU91" s="15">
        <f t="shared" si="165"/>
        <v>0</v>
      </c>
      <c r="EV91" s="15">
        <f t="shared" si="166"/>
        <v>0</v>
      </c>
      <c r="EW91" s="15">
        <f t="shared" si="167"/>
        <v>0</v>
      </c>
      <c r="EX91" s="15">
        <f t="shared" si="168"/>
        <v>0</v>
      </c>
      <c r="EY91" s="15">
        <f t="shared" si="169"/>
        <v>0</v>
      </c>
      <c r="EZ91" s="15">
        <f t="shared" si="170"/>
        <v>0</v>
      </c>
      <c r="FA91" s="15">
        <f t="shared" si="171"/>
        <v>0</v>
      </c>
      <c r="FB91" s="15">
        <f t="shared" si="172"/>
        <v>0</v>
      </c>
      <c r="FC91" s="15">
        <f t="shared" si="173"/>
        <v>0</v>
      </c>
      <c r="FD91" s="15">
        <f t="shared" si="174"/>
        <v>0</v>
      </c>
      <c r="FE91" s="15">
        <f t="shared" si="175"/>
        <v>0</v>
      </c>
    </row>
    <row r="92" spans="1:161" x14ac:dyDescent="0.25">
      <c r="A92" s="3" t="s">
        <v>129</v>
      </c>
      <c r="B92" s="13">
        <v>2.3399999999999997E-2</v>
      </c>
      <c r="C92" s="13">
        <v>2.3399999999999997E-2</v>
      </c>
      <c r="D92" s="13">
        <v>2.3399999999999997E-2</v>
      </c>
      <c r="E92" s="13">
        <v>2.2100000000000002E-2</v>
      </c>
      <c r="G92" s="225">
        <v>0</v>
      </c>
      <c r="H92" s="225">
        <v>0</v>
      </c>
      <c r="I92" s="225">
        <v>0</v>
      </c>
      <c r="J92" s="14">
        <v>0</v>
      </c>
      <c r="K92" s="14">
        <v>0</v>
      </c>
      <c r="L92" s="14">
        <v>0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T92" s="14">
        <v>0</v>
      </c>
      <c r="U92" s="14">
        <v>0</v>
      </c>
      <c r="V92" s="14">
        <v>0</v>
      </c>
      <c r="W92" s="14">
        <v>0</v>
      </c>
      <c r="X92" s="14">
        <v>0</v>
      </c>
      <c r="Y92" s="14">
        <v>0</v>
      </c>
      <c r="Z92" s="14">
        <v>0</v>
      </c>
      <c r="AA92" s="14">
        <v>0</v>
      </c>
      <c r="AB92" s="14">
        <v>0</v>
      </c>
      <c r="AC92" s="14">
        <v>0</v>
      </c>
      <c r="AD92" s="14">
        <v>0</v>
      </c>
      <c r="AE92" s="14">
        <v>0</v>
      </c>
      <c r="AF92" s="14"/>
      <c r="AG92" s="14">
        <v>0</v>
      </c>
      <c r="AH92" s="14">
        <v>0</v>
      </c>
      <c r="AI92" s="14">
        <v>0</v>
      </c>
      <c r="AJ92" s="14">
        <v>0</v>
      </c>
      <c r="AK92" s="14">
        <v>0</v>
      </c>
      <c r="AL92" s="14">
        <v>0</v>
      </c>
      <c r="AM92" s="14"/>
      <c r="AN92" s="14"/>
      <c r="AO92" s="14"/>
      <c r="AP92" s="14"/>
      <c r="AQ92" s="14"/>
      <c r="AR92" s="14"/>
      <c r="AS92" s="15"/>
      <c r="AT92" s="15">
        <v>0</v>
      </c>
      <c r="AU92" s="15">
        <v>0</v>
      </c>
      <c r="AV92" s="15">
        <v>0</v>
      </c>
      <c r="AW92" s="14">
        <v>0</v>
      </c>
      <c r="AX92" s="14">
        <v>0</v>
      </c>
      <c r="AY92" s="14">
        <v>0</v>
      </c>
      <c r="AZ92" s="14">
        <v>0</v>
      </c>
      <c r="BA92" s="14">
        <v>0</v>
      </c>
      <c r="BB92" s="14">
        <v>0</v>
      </c>
      <c r="BC92" s="14">
        <v>0</v>
      </c>
      <c r="BD92" s="14">
        <v>0</v>
      </c>
      <c r="BE92" s="14">
        <v>0</v>
      </c>
      <c r="BG92" s="15">
        <v>0</v>
      </c>
      <c r="BH92" s="15">
        <v>0</v>
      </c>
      <c r="BI92" s="15">
        <v>0</v>
      </c>
      <c r="BJ92" s="14">
        <v>0</v>
      </c>
      <c r="BK92" s="14">
        <v>0</v>
      </c>
      <c r="BL92" s="14">
        <v>0</v>
      </c>
      <c r="BM92" s="14">
        <v>0</v>
      </c>
      <c r="BN92" s="14">
        <v>0</v>
      </c>
      <c r="BO92" s="14">
        <v>0</v>
      </c>
      <c r="BP92" s="14">
        <v>0</v>
      </c>
      <c r="BQ92" s="14">
        <v>0</v>
      </c>
      <c r="BR92" s="14">
        <v>0</v>
      </c>
      <c r="BS92" s="15"/>
      <c r="BT92" s="15">
        <f t="shared" si="88"/>
        <v>0</v>
      </c>
      <c r="BU92" s="15">
        <f t="shared" si="89"/>
        <v>0</v>
      </c>
      <c r="BV92" s="15">
        <f t="shared" si="90"/>
        <v>0</v>
      </c>
      <c r="BW92" s="15">
        <f t="shared" si="91"/>
        <v>0</v>
      </c>
      <c r="BX92" s="15">
        <f t="shared" si="92"/>
        <v>0</v>
      </c>
      <c r="BY92" s="15">
        <f t="shared" si="93"/>
        <v>0</v>
      </c>
      <c r="BZ92" s="15">
        <f t="shared" si="94"/>
        <v>0</v>
      </c>
      <c r="CA92" s="15">
        <f t="shared" si="95"/>
        <v>0</v>
      </c>
      <c r="CB92" s="15">
        <f t="shared" si="96"/>
        <v>0</v>
      </c>
      <c r="CC92" s="15">
        <f t="shared" si="97"/>
        <v>0</v>
      </c>
      <c r="CD92" s="15">
        <f t="shared" si="98"/>
        <v>0</v>
      </c>
      <c r="CE92" s="15">
        <f t="shared" si="99"/>
        <v>0</v>
      </c>
      <c r="CG92" s="15">
        <f t="shared" si="100"/>
        <v>0</v>
      </c>
      <c r="CH92" s="15">
        <f t="shared" si="101"/>
        <v>0</v>
      </c>
      <c r="CI92" s="15">
        <f t="shared" si="102"/>
        <v>0</v>
      </c>
      <c r="CJ92" s="15">
        <f t="shared" si="103"/>
        <v>0</v>
      </c>
      <c r="CK92" s="15">
        <f t="shared" si="104"/>
        <v>0</v>
      </c>
      <c r="CL92" s="15">
        <f t="shared" si="105"/>
        <v>0</v>
      </c>
      <c r="CM92" s="15">
        <f t="shared" si="106"/>
        <v>0</v>
      </c>
      <c r="CN92" s="15">
        <f t="shared" si="107"/>
        <v>0</v>
      </c>
      <c r="CO92" s="15">
        <f t="shared" si="108"/>
        <v>0</v>
      </c>
      <c r="CP92" s="15">
        <f t="shared" si="109"/>
        <v>0</v>
      </c>
      <c r="CQ92" s="15">
        <f t="shared" si="110"/>
        <v>0</v>
      </c>
      <c r="CR92" s="15">
        <f t="shared" si="111"/>
        <v>0</v>
      </c>
      <c r="CS92" s="15">
        <f t="shared" si="112"/>
        <v>0</v>
      </c>
      <c r="CT92" s="15">
        <f t="shared" si="113"/>
        <v>0</v>
      </c>
      <c r="CU92" s="15">
        <f t="shared" si="114"/>
        <v>0</v>
      </c>
      <c r="CV92" s="15">
        <f t="shared" si="115"/>
        <v>0</v>
      </c>
      <c r="CW92" s="15">
        <f t="shared" si="116"/>
        <v>0</v>
      </c>
      <c r="CX92" s="15">
        <f t="shared" si="117"/>
        <v>0</v>
      </c>
      <c r="CY92" s="15">
        <f t="shared" si="118"/>
        <v>0</v>
      </c>
      <c r="CZ92" s="15">
        <f t="shared" si="119"/>
        <v>0</v>
      </c>
      <c r="DA92" s="15">
        <f t="shared" si="120"/>
        <v>0</v>
      </c>
      <c r="DB92" s="15">
        <f t="shared" si="121"/>
        <v>0</v>
      </c>
      <c r="DC92" s="15">
        <f t="shared" si="122"/>
        <v>0</v>
      </c>
      <c r="DD92" s="15">
        <f t="shared" si="123"/>
        <v>0</v>
      </c>
      <c r="DE92" s="15">
        <f t="shared" si="124"/>
        <v>0</v>
      </c>
      <c r="DF92" s="15">
        <f t="shared" si="125"/>
        <v>0</v>
      </c>
      <c r="DG92" s="15">
        <f t="shared" si="126"/>
        <v>0</v>
      </c>
      <c r="DH92" s="15">
        <f t="shared" si="127"/>
        <v>0</v>
      </c>
      <c r="DI92" s="15">
        <f t="shared" si="128"/>
        <v>0</v>
      </c>
      <c r="DJ92" s="15">
        <f t="shared" si="129"/>
        <v>0</v>
      </c>
      <c r="DK92" s="15">
        <f t="shared" si="130"/>
        <v>0</v>
      </c>
      <c r="DL92" s="15">
        <f t="shared" si="131"/>
        <v>0</v>
      </c>
      <c r="DM92" s="15">
        <f t="shared" si="132"/>
        <v>0</v>
      </c>
      <c r="DN92" s="15">
        <f t="shared" si="133"/>
        <v>0</v>
      </c>
      <c r="DO92" s="15">
        <f t="shared" si="134"/>
        <v>0</v>
      </c>
      <c r="DP92" s="15">
        <f t="shared" si="135"/>
        <v>0</v>
      </c>
      <c r="DQ92" s="15">
        <f t="shared" si="136"/>
        <v>0</v>
      </c>
      <c r="DR92" s="15">
        <f t="shared" si="137"/>
        <v>0</v>
      </c>
      <c r="DT92" s="15">
        <f t="shared" si="138"/>
        <v>0</v>
      </c>
      <c r="DU92" s="15">
        <f t="shared" si="139"/>
        <v>0</v>
      </c>
      <c r="DV92" s="15">
        <f t="shared" si="140"/>
        <v>0</v>
      </c>
      <c r="DW92" s="15">
        <f t="shared" si="141"/>
        <v>0</v>
      </c>
      <c r="DX92" s="15">
        <f t="shared" si="142"/>
        <v>0</v>
      </c>
      <c r="DY92" s="15">
        <f t="shared" si="143"/>
        <v>0</v>
      </c>
      <c r="DZ92" s="15">
        <f t="shared" si="144"/>
        <v>0</v>
      </c>
      <c r="EA92" s="15">
        <f t="shared" si="145"/>
        <v>0</v>
      </c>
      <c r="EB92" s="15">
        <f t="shared" si="146"/>
        <v>0</v>
      </c>
      <c r="EC92" s="15">
        <f t="shared" si="147"/>
        <v>0</v>
      </c>
      <c r="ED92" s="15">
        <f t="shared" si="148"/>
        <v>0</v>
      </c>
      <c r="EE92" s="15">
        <f t="shared" si="149"/>
        <v>0</v>
      </c>
      <c r="EF92" s="15">
        <f t="shared" si="150"/>
        <v>0</v>
      </c>
      <c r="EG92" s="15">
        <f t="shared" si="151"/>
        <v>0</v>
      </c>
      <c r="EH92" s="15">
        <f t="shared" si="152"/>
        <v>0</v>
      </c>
      <c r="EI92" s="15">
        <f t="shared" si="153"/>
        <v>0</v>
      </c>
      <c r="EJ92" s="15">
        <f t="shared" si="154"/>
        <v>0</v>
      </c>
      <c r="EK92" s="15">
        <f t="shared" si="155"/>
        <v>0</v>
      </c>
      <c r="EL92" s="15">
        <f t="shared" si="156"/>
        <v>0</v>
      </c>
      <c r="EM92" s="15">
        <f t="shared" si="157"/>
        <v>0</v>
      </c>
      <c r="EN92" s="15">
        <f t="shared" si="158"/>
        <v>0</v>
      </c>
      <c r="EO92" s="15">
        <f t="shared" si="159"/>
        <v>0</v>
      </c>
      <c r="EP92" s="15">
        <f t="shared" si="160"/>
        <v>0</v>
      </c>
      <c r="EQ92" s="15">
        <f t="shared" si="161"/>
        <v>0</v>
      </c>
      <c r="ER92" s="15">
        <f t="shared" si="162"/>
        <v>0</v>
      </c>
      <c r="ES92" s="15">
        <f t="shared" si="163"/>
        <v>0</v>
      </c>
      <c r="ET92" s="15">
        <f t="shared" si="164"/>
        <v>0</v>
      </c>
      <c r="EU92" s="15">
        <f t="shared" si="165"/>
        <v>0</v>
      </c>
      <c r="EV92" s="15">
        <f t="shared" si="166"/>
        <v>0</v>
      </c>
      <c r="EW92" s="15">
        <f t="shared" si="167"/>
        <v>0</v>
      </c>
      <c r="EX92" s="15">
        <f t="shared" si="168"/>
        <v>0</v>
      </c>
      <c r="EY92" s="15">
        <f t="shared" si="169"/>
        <v>0</v>
      </c>
      <c r="EZ92" s="15">
        <f t="shared" si="170"/>
        <v>0</v>
      </c>
      <c r="FA92" s="15">
        <f t="shared" si="171"/>
        <v>0</v>
      </c>
      <c r="FB92" s="15">
        <f t="shared" si="172"/>
        <v>0</v>
      </c>
      <c r="FC92" s="15">
        <f t="shared" si="173"/>
        <v>0</v>
      </c>
      <c r="FD92" s="15">
        <f t="shared" si="174"/>
        <v>0</v>
      </c>
      <c r="FE92" s="15">
        <f t="shared" si="175"/>
        <v>0</v>
      </c>
    </row>
    <row r="93" spans="1:161" x14ac:dyDescent="0.25">
      <c r="A93" s="3" t="s">
        <v>130</v>
      </c>
      <c r="B93" s="13">
        <v>2.1999999999999999E-2</v>
      </c>
      <c r="C93" s="13">
        <v>2.1999999999999999E-2</v>
      </c>
      <c r="D93" s="13">
        <v>2.1999999999999999E-2</v>
      </c>
      <c r="E93" s="13">
        <v>2.1999999999999999E-2</v>
      </c>
      <c r="G93" s="225">
        <v>0</v>
      </c>
      <c r="H93" s="225">
        <v>0</v>
      </c>
      <c r="I93" s="225">
        <v>0</v>
      </c>
      <c r="J93" s="14">
        <v>0</v>
      </c>
      <c r="K93" s="14">
        <v>0</v>
      </c>
      <c r="L93" s="14">
        <v>0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0</v>
      </c>
      <c r="AF93" s="14"/>
      <c r="AG93" s="14">
        <v>0</v>
      </c>
      <c r="AH93" s="14">
        <v>0</v>
      </c>
      <c r="AI93" s="14">
        <v>0</v>
      </c>
      <c r="AJ93" s="14">
        <v>0</v>
      </c>
      <c r="AK93" s="14">
        <v>0</v>
      </c>
      <c r="AL93" s="14">
        <v>0</v>
      </c>
      <c r="AM93" s="14"/>
      <c r="AN93" s="14"/>
      <c r="AO93" s="14"/>
      <c r="AP93" s="14"/>
      <c r="AQ93" s="14"/>
      <c r="AR93" s="14"/>
      <c r="AS93" s="15"/>
      <c r="AT93" s="15">
        <v>0</v>
      </c>
      <c r="AU93" s="15">
        <v>0</v>
      </c>
      <c r="AV93" s="15">
        <v>0</v>
      </c>
      <c r="AW93" s="14">
        <v>0</v>
      </c>
      <c r="AX93" s="14">
        <v>0</v>
      </c>
      <c r="AY93" s="14">
        <v>0</v>
      </c>
      <c r="AZ93" s="14">
        <v>0</v>
      </c>
      <c r="BA93" s="14">
        <v>0</v>
      </c>
      <c r="BB93" s="14">
        <v>0</v>
      </c>
      <c r="BC93" s="14">
        <v>0</v>
      </c>
      <c r="BD93" s="14">
        <v>0</v>
      </c>
      <c r="BE93" s="14">
        <v>0</v>
      </c>
      <c r="BG93" s="15">
        <v>0</v>
      </c>
      <c r="BH93" s="15">
        <v>0</v>
      </c>
      <c r="BI93" s="15">
        <v>0</v>
      </c>
      <c r="BJ93" s="14">
        <v>0</v>
      </c>
      <c r="BK93" s="14">
        <v>0</v>
      </c>
      <c r="BL93" s="14">
        <v>0</v>
      </c>
      <c r="BM93" s="14">
        <v>0</v>
      </c>
      <c r="BN93" s="14">
        <v>0</v>
      </c>
      <c r="BO93" s="14">
        <v>0</v>
      </c>
      <c r="BP93" s="14">
        <v>0</v>
      </c>
      <c r="BQ93" s="14">
        <v>0</v>
      </c>
      <c r="BR93" s="14">
        <v>0</v>
      </c>
      <c r="BS93" s="15"/>
      <c r="BT93" s="15">
        <f t="shared" si="88"/>
        <v>0</v>
      </c>
      <c r="BU93" s="15">
        <f t="shared" si="89"/>
        <v>0</v>
      </c>
      <c r="BV93" s="15">
        <f t="shared" si="90"/>
        <v>0</v>
      </c>
      <c r="BW93" s="15">
        <f t="shared" si="91"/>
        <v>0</v>
      </c>
      <c r="BX93" s="15">
        <f t="shared" si="92"/>
        <v>0</v>
      </c>
      <c r="BY93" s="15">
        <f t="shared" si="93"/>
        <v>0</v>
      </c>
      <c r="BZ93" s="15">
        <f t="shared" si="94"/>
        <v>0</v>
      </c>
      <c r="CA93" s="15">
        <f t="shared" si="95"/>
        <v>0</v>
      </c>
      <c r="CB93" s="15">
        <f t="shared" si="96"/>
        <v>0</v>
      </c>
      <c r="CC93" s="15">
        <f t="shared" si="97"/>
        <v>0</v>
      </c>
      <c r="CD93" s="15">
        <f t="shared" si="98"/>
        <v>0</v>
      </c>
      <c r="CE93" s="15">
        <f t="shared" si="99"/>
        <v>0</v>
      </c>
      <c r="CG93" s="15">
        <f t="shared" si="100"/>
        <v>0</v>
      </c>
      <c r="CH93" s="15">
        <f t="shared" si="101"/>
        <v>0</v>
      </c>
      <c r="CI93" s="15">
        <f t="shared" si="102"/>
        <v>0</v>
      </c>
      <c r="CJ93" s="15">
        <f t="shared" si="103"/>
        <v>0</v>
      </c>
      <c r="CK93" s="15">
        <f t="shared" si="104"/>
        <v>0</v>
      </c>
      <c r="CL93" s="15">
        <f t="shared" si="105"/>
        <v>0</v>
      </c>
      <c r="CM93" s="15">
        <f t="shared" si="106"/>
        <v>0</v>
      </c>
      <c r="CN93" s="15">
        <f t="shared" si="107"/>
        <v>0</v>
      </c>
      <c r="CO93" s="15">
        <f t="shared" si="108"/>
        <v>0</v>
      </c>
      <c r="CP93" s="15">
        <f t="shared" si="109"/>
        <v>0</v>
      </c>
      <c r="CQ93" s="15">
        <f t="shared" si="110"/>
        <v>0</v>
      </c>
      <c r="CR93" s="15">
        <f t="shared" si="111"/>
        <v>0</v>
      </c>
      <c r="CS93" s="15">
        <f t="shared" si="112"/>
        <v>0</v>
      </c>
      <c r="CT93" s="15">
        <f t="shared" si="113"/>
        <v>0</v>
      </c>
      <c r="CU93" s="15">
        <f t="shared" si="114"/>
        <v>0</v>
      </c>
      <c r="CV93" s="15">
        <f t="shared" si="115"/>
        <v>0</v>
      </c>
      <c r="CW93" s="15">
        <f t="shared" si="116"/>
        <v>0</v>
      </c>
      <c r="CX93" s="15">
        <f t="shared" si="117"/>
        <v>0</v>
      </c>
      <c r="CY93" s="15">
        <f t="shared" si="118"/>
        <v>0</v>
      </c>
      <c r="CZ93" s="15">
        <f t="shared" si="119"/>
        <v>0</v>
      </c>
      <c r="DA93" s="15">
        <f t="shared" si="120"/>
        <v>0</v>
      </c>
      <c r="DB93" s="15">
        <f t="shared" si="121"/>
        <v>0</v>
      </c>
      <c r="DC93" s="15">
        <f t="shared" si="122"/>
        <v>0</v>
      </c>
      <c r="DD93" s="15">
        <f t="shared" si="123"/>
        <v>0</v>
      </c>
      <c r="DE93" s="15">
        <f t="shared" si="124"/>
        <v>0</v>
      </c>
      <c r="DF93" s="15">
        <f t="shared" si="125"/>
        <v>0</v>
      </c>
      <c r="DG93" s="15">
        <f t="shared" si="126"/>
        <v>0</v>
      </c>
      <c r="DH93" s="15">
        <f t="shared" si="127"/>
        <v>0</v>
      </c>
      <c r="DI93" s="15">
        <f t="shared" si="128"/>
        <v>0</v>
      </c>
      <c r="DJ93" s="15">
        <f t="shared" si="129"/>
        <v>0</v>
      </c>
      <c r="DK93" s="15">
        <f t="shared" si="130"/>
        <v>0</v>
      </c>
      <c r="DL93" s="15">
        <f t="shared" si="131"/>
        <v>0</v>
      </c>
      <c r="DM93" s="15">
        <f t="shared" si="132"/>
        <v>0</v>
      </c>
      <c r="DN93" s="15">
        <f t="shared" si="133"/>
        <v>0</v>
      </c>
      <c r="DO93" s="15">
        <f t="shared" si="134"/>
        <v>0</v>
      </c>
      <c r="DP93" s="15">
        <f t="shared" si="135"/>
        <v>0</v>
      </c>
      <c r="DQ93" s="15">
        <f t="shared" si="136"/>
        <v>0</v>
      </c>
      <c r="DR93" s="15">
        <f t="shared" si="137"/>
        <v>0</v>
      </c>
      <c r="DT93" s="15">
        <f t="shared" si="138"/>
        <v>0</v>
      </c>
      <c r="DU93" s="15">
        <f t="shared" si="139"/>
        <v>0</v>
      </c>
      <c r="DV93" s="15">
        <f t="shared" si="140"/>
        <v>0</v>
      </c>
      <c r="DW93" s="15">
        <f t="shared" si="141"/>
        <v>0</v>
      </c>
      <c r="DX93" s="15">
        <f t="shared" si="142"/>
        <v>0</v>
      </c>
      <c r="DY93" s="15">
        <f t="shared" si="143"/>
        <v>0</v>
      </c>
      <c r="DZ93" s="15">
        <f t="shared" si="144"/>
        <v>0</v>
      </c>
      <c r="EA93" s="15">
        <f t="shared" si="145"/>
        <v>0</v>
      </c>
      <c r="EB93" s="15">
        <f t="shared" si="146"/>
        <v>0</v>
      </c>
      <c r="EC93" s="15">
        <f t="shared" si="147"/>
        <v>0</v>
      </c>
      <c r="ED93" s="15">
        <f t="shared" si="148"/>
        <v>0</v>
      </c>
      <c r="EE93" s="15">
        <f t="shared" si="149"/>
        <v>0</v>
      </c>
      <c r="EF93" s="15">
        <f t="shared" si="150"/>
        <v>0</v>
      </c>
      <c r="EG93" s="15">
        <f t="shared" si="151"/>
        <v>0</v>
      </c>
      <c r="EH93" s="15">
        <f t="shared" si="152"/>
        <v>0</v>
      </c>
      <c r="EI93" s="15">
        <f t="shared" si="153"/>
        <v>0</v>
      </c>
      <c r="EJ93" s="15">
        <f t="shared" si="154"/>
        <v>0</v>
      </c>
      <c r="EK93" s="15">
        <f t="shared" si="155"/>
        <v>0</v>
      </c>
      <c r="EL93" s="15">
        <f t="shared" si="156"/>
        <v>0</v>
      </c>
      <c r="EM93" s="15">
        <f t="shared" si="157"/>
        <v>0</v>
      </c>
      <c r="EN93" s="15">
        <f t="shared" si="158"/>
        <v>0</v>
      </c>
      <c r="EO93" s="15">
        <f t="shared" si="159"/>
        <v>0</v>
      </c>
      <c r="EP93" s="15">
        <f t="shared" si="160"/>
        <v>0</v>
      </c>
      <c r="EQ93" s="15">
        <f t="shared" si="161"/>
        <v>0</v>
      </c>
      <c r="ER93" s="15">
        <f t="shared" si="162"/>
        <v>0</v>
      </c>
      <c r="ES93" s="15">
        <f t="shared" si="163"/>
        <v>0</v>
      </c>
      <c r="ET93" s="15">
        <f t="shared" si="164"/>
        <v>0</v>
      </c>
      <c r="EU93" s="15">
        <f t="shared" si="165"/>
        <v>0</v>
      </c>
      <c r="EV93" s="15">
        <f t="shared" si="166"/>
        <v>0</v>
      </c>
      <c r="EW93" s="15">
        <f t="shared" si="167"/>
        <v>0</v>
      </c>
      <c r="EX93" s="15">
        <f t="shared" si="168"/>
        <v>0</v>
      </c>
      <c r="EY93" s="15">
        <f t="shared" si="169"/>
        <v>0</v>
      </c>
      <c r="EZ93" s="15">
        <f t="shared" si="170"/>
        <v>0</v>
      </c>
      <c r="FA93" s="15">
        <f t="shared" si="171"/>
        <v>0</v>
      </c>
      <c r="FB93" s="15">
        <f t="shared" si="172"/>
        <v>0</v>
      </c>
      <c r="FC93" s="15">
        <f t="shared" si="173"/>
        <v>0</v>
      </c>
      <c r="FD93" s="15">
        <f t="shared" si="174"/>
        <v>0</v>
      </c>
      <c r="FE93" s="15">
        <f t="shared" si="175"/>
        <v>0</v>
      </c>
    </row>
    <row r="94" spans="1:161" x14ac:dyDescent="0.25">
      <c r="A94" s="3" t="s">
        <v>131</v>
      </c>
      <c r="B94" s="13">
        <v>2.3399999999999997E-2</v>
      </c>
      <c r="C94" s="13">
        <v>2.3399999999999997E-2</v>
      </c>
      <c r="D94" s="13">
        <v>2.3399999999999997E-2</v>
      </c>
      <c r="E94" s="13">
        <v>2.2100000000000002E-2</v>
      </c>
      <c r="G94" s="225">
        <v>67314875.239999995</v>
      </c>
      <c r="H94" s="225">
        <v>67314875.239999995</v>
      </c>
      <c r="I94" s="225">
        <v>67314875.239999995</v>
      </c>
      <c r="J94" s="14">
        <v>67314875.239999995</v>
      </c>
      <c r="K94" s="14">
        <v>53373370</v>
      </c>
      <c r="L94" s="14">
        <v>39431864.759999998</v>
      </c>
      <c r="M94" s="14">
        <v>39431864.759999998</v>
      </c>
      <c r="N94" s="14">
        <v>39431864.759999998</v>
      </c>
      <c r="O94" s="14">
        <v>39431864.759999998</v>
      </c>
      <c r="P94" s="14">
        <v>39431864.759999998</v>
      </c>
      <c r="Q94" s="14">
        <v>39431864.759999998</v>
      </c>
      <c r="R94" s="14">
        <v>39431864.759999998</v>
      </c>
      <c r="T94" s="14">
        <v>39431864.759999998</v>
      </c>
      <c r="U94" s="14">
        <v>39431864.759999998</v>
      </c>
      <c r="V94" s="14">
        <v>39431864.759999998</v>
      </c>
      <c r="W94" s="14">
        <v>39431864.759999998</v>
      </c>
      <c r="X94" s="14">
        <v>39431864.759999998</v>
      </c>
      <c r="Y94" s="14">
        <v>39431864.759999998</v>
      </c>
      <c r="Z94" s="14">
        <v>39431864.759999998</v>
      </c>
      <c r="AA94" s="14">
        <v>39431864.759999998</v>
      </c>
      <c r="AB94" s="14">
        <v>39431864.759999998</v>
      </c>
      <c r="AC94" s="14">
        <v>39431864.759999998</v>
      </c>
      <c r="AD94" s="14">
        <v>39431864.759999998</v>
      </c>
      <c r="AE94" s="14">
        <v>39431864.759999998</v>
      </c>
      <c r="AF94" s="14"/>
      <c r="AG94" s="14">
        <v>39431864.759999998</v>
      </c>
      <c r="AH94" s="14">
        <v>39431864.759999998</v>
      </c>
      <c r="AI94" s="14">
        <v>39431864.759999998</v>
      </c>
      <c r="AJ94" s="14">
        <v>39431864.759999998</v>
      </c>
      <c r="AK94" s="14">
        <v>39431864.759999998</v>
      </c>
      <c r="AL94" s="14">
        <v>39431864.759999998</v>
      </c>
      <c r="AM94" s="14"/>
      <c r="AN94" s="14"/>
      <c r="AO94" s="14"/>
      <c r="AP94" s="14"/>
      <c r="AQ94" s="14"/>
      <c r="AR94" s="14"/>
      <c r="AS94" s="15"/>
      <c r="AT94" s="15">
        <v>131264.00671799996</v>
      </c>
      <c r="AU94" s="15">
        <v>131264.00671799996</v>
      </c>
      <c r="AV94" s="15">
        <v>131264.00671799996</v>
      </c>
      <c r="AW94" s="14">
        <v>131264.00671799996</v>
      </c>
      <c r="AX94" s="14">
        <v>104078.07149999998</v>
      </c>
      <c r="AY94" s="14">
        <v>76892.136281999978</v>
      </c>
      <c r="AZ94" s="14">
        <v>76892.136281999978</v>
      </c>
      <c r="BA94" s="14">
        <v>76892.136281999978</v>
      </c>
      <c r="BB94" s="14">
        <v>76892.136281999978</v>
      </c>
      <c r="BC94" s="14">
        <v>76892.136281999978</v>
      </c>
      <c r="BD94" s="14">
        <v>76892.136281999978</v>
      </c>
      <c r="BE94" s="14">
        <v>76892.136281999978</v>
      </c>
      <c r="BG94" s="15">
        <v>76892.136281999978</v>
      </c>
      <c r="BH94" s="15">
        <v>76892.136281999978</v>
      </c>
      <c r="BI94" s="15">
        <v>76892.136281999978</v>
      </c>
      <c r="BJ94" s="14">
        <v>76892.136281999978</v>
      </c>
      <c r="BK94" s="14">
        <v>76892.136281999978</v>
      </c>
      <c r="BL94" s="14">
        <v>76892.136281999978</v>
      </c>
      <c r="BM94" s="14">
        <v>76892.136281999978</v>
      </c>
      <c r="BN94" s="14">
        <v>76892.136281999978</v>
      </c>
      <c r="BO94" s="14">
        <v>76892.136281999978</v>
      </c>
      <c r="BP94" s="14">
        <v>76892.136281999978</v>
      </c>
      <c r="BQ94" s="14">
        <v>76892.136281999978</v>
      </c>
      <c r="BR94" s="14">
        <v>76892.136281999978</v>
      </c>
      <c r="BS94" s="15"/>
      <c r="BT94" s="15">
        <f t="shared" si="88"/>
        <v>76892.136281999978</v>
      </c>
      <c r="BU94" s="15">
        <f t="shared" si="89"/>
        <v>76892.136281999978</v>
      </c>
      <c r="BV94" s="15">
        <f t="shared" si="90"/>
        <v>76892.136281999978</v>
      </c>
      <c r="BW94" s="15">
        <f t="shared" si="91"/>
        <v>76892.136281999978</v>
      </c>
      <c r="BX94" s="15">
        <f t="shared" si="92"/>
        <v>76892.136281999978</v>
      </c>
      <c r="BY94" s="15">
        <f t="shared" si="93"/>
        <v>76892.136281999978</v>
      </c>
      <c r="BZ94" s="15">
        <f t="shared" si="94"/>
        <v>0</v>
      </c>
      <c r="CA94" s="15">
        <f t="shared" si="95"/>
        <v>0</v>
      </c>
      <c r="CB94" s="15">
        <f t="shared" si="96"/>
        <v>0</v>
      </c>
      <c r="CC94" s="15">
        <f t="shared" si="97"/>
        <v>0</v>
      </c>
      <c r="CD94" s="15">
        <f t="shared" si="98"/>
        <v>0</v>
      </c>
      <c r="CE94" s="15">
        <f t="shared" si="99"/>
        <v>0</v>
      </c>
      <c r="CG94" s="15">
        <f t="shared" si="100"/>
        <v>123971.56190033333</v>
      </c>
      <c r="CH94" s="15">
        <f t="shared" si="101"/>
        <v>123971.56190033333</v>
      </c>
      <c r="CI94" s="15">
        <f t="shared" si="102"/>
        <v>123971.56190033333</v>
      </c>
      <c r="CJ94" s="15">
        <f t="shared" si="103"/>
        <v>123971.56190033333</v>
      </c>
      <c r="CK94" s="15">
        <f t="shared" si="104"/>
        <v>98295.956416666682</v>
      </c>
      <c r="CL94" s="15">
        <f t="shared" si="105"/>
        <v>72620.350932999994</v>
      </c>
      <c r="CM94" s="15">
        <f t="shared" si="106"/>
        <v>72620.350932999994</v>
      </c>
      <c r="CN94" s="15">
        <f t="shared" si="107"/>
        <v>72620.350932999994</v>
      </c>
      <c r="CO94" s="15">
        <f t="shared" si="108"/>
        <v>72620.350932999994</v>
      </c>
      <c r="CP94" s="15">
        <f t="shared" si="109"/>
        <v>72620.350932999994</v>
      </c>
      <c r="CQ94" s="15">
        <f t="shared" si="110"/>
        <v>72620.350932999994</v>
      </c>
      <c r="CR94" s="15">
        <f t="shared" si="111"/>
        <v>72620.350932999994</v>
      </c>
      <c r="CS94" s="15">
        <f t="shared" si="112"/>
        <v>0</v>
      </c>
      <c r="CT94" s="15">
        <f t="shared" si="113"/>
        <v>72620.350932999994</v>
      </c>
      <c r="CU94" s="15">
        <f t="shared" si="114"/>
        <v>72620.350932999994</v>
      </c>
      <c r="CV94" s="15">
        <f t="shared" si="115"/>
        <v>72620.350932999994</v>
      </c>
      <c r="CW94" s="15">
        <f t="shared" si="116"/>
        <v>72620.350932999994</v>
      </c>
      <c r="CX94" s="15">
        <f t="shared" si="117"/>
        <v>72620.350932999994</v>
      </c>
      <c r="CY94" s="15">
        <f t="shared" si="118"/>
        <v>72620.350932999994</v>
      </c>
      <c r="CZ94" s="15">
        <f t="shared" si="119"/>
        <v>72620.350932999994</v>
      </c>
      <c r="DA94" s="15">
        <f t="shared" si="120"/>
        <v>72620.350932999994</v>
      </c>
      <c r="DB94" s="15">
        <f t="shared" si="121"/>
        <v>72620.350932999994</v>
      </c>
      <c r="DC94" s="15">
        <f t="shared" si="122"/>
        <v>72620.350932999994</v>
      </c>
      <c r="DD94" s="15">
        <f t="shared" si="123"/>
        <v>72620.350932999994</v>
      </c>
      <c r="DE94" s="15">
        <f t="shared" si="124"/>
        <v>72620.350932999994</v>
      </c>
      <c r="DF94" s="15">
        <f t="shared" si="125"/>
        <v>0</v>
      </c>
      <c r="DG94" s="15">
        <f t="shared" si="126"/>
        <v>72620.350932999994</v>
      </c>
      <c r="DH94" s="15">
        <f t="shared" si="127"/>
        <v>72620.350932999994</v>
      </c>
      <c r="DI94" s="15">
        <f t="shared" si="128"/>
        <v>72620.350932999994</v>
      </c>
      <c r="DJ94" s="15">
        <f t="shared" si="129"/>
        <v>72620.350932999994</v>
      </c>
      <c r="DK94" s="15">
        <f t="shared" si="130"/>
        <v>72620.350932999994</v>
      </c>
      <c r="DL94" s="15">
        <f t="shared" si="131"/>
        <v>72620.350932999994</v>
      </c>
      <c r="DM94" s="15">
        <f t="shared" si="132"/>
        <v>0</v>
      </c>
      <c r="DN94" s="15">
        <f t="shared" si="133"/>
        <v>0</v>
      </c>
      <c r="DO94" s="15">
        <f t="shared" si="134"/>
        <v>0</v>
      </c>
      <c r="DP94" s="15">
        <f t="shared" si="135"/>
        <v>0</v>
      </c>
      <c r="DQ94" s="15">
        <f t="shared" si="136"/>
        <v>0</v>
      </c>
      <c r="DR94" s="15">
        <f t="shared" si="137"/>
        <v>0</v>
      </c>
      <c r="DT94" s="15">
        <f t="shared" si="138"/>
        <v>7292.4448176666338</v>
      </c>
      <c r="DU94" s="15">
        <f t="shared" si="139"/>
        <v>7292.4448176666338</v>
      </c>
      <c r="DV94" s="15">
        <f t="shared" si="140"/>
        <v>7292.4448176666338</v>
      </c>
      <c r="DW94" s="15">
        <f t="shared" si="141"/>
        <v>7292.4448176666338</v>
      </c>
      <c r="DX94" s="15">
        <f t="shared" si="142"/>
        <v>5782.115083333294</v>
      </c>
      <c r="DY94" s="15">
        <f t="shared" si="143"/>
        <v>4271.7853489999834</v>
      </c>
      <c r="DZ94" s="15">
        <f t="shared" si="144"/>
        <v>4271.7853489999834</v>
      </c>
      <c r="EA94" s="15">
        <f t="shared" si="145"/>
        <v>4271.7853489999834</v>
      </c>
      <c r="EB94" s="15">
        <f t="shared" si="146"/>
        <v>4271.7853489999834</v>
      </c>
      <c r="EC94" s="15">
        <f t="shared" si="147"/>
        <v>4271.7853489999834</v>
      </c>
      <c r="ED94" s="15">
        <f t="shared" si="148"/>
        <v>4271.7853489999834</v>
      </c>
      <c r="EE94" s="15">
        <f t="shared" si="149"/>
        <v>4271.7853489999834</v>
      </c>
      <c r="EF94" s="15">
        <f t="shared" si="150"/>
        <v>0</v>
      </c>
      <c r="EG94" s="15">
        <f t="shared" si="151"/>
        <v>4271.7853489999834</v>
      </c>
      <c r="EH94" s="15">
        <f t="shared" si="152"/>
        <v>4271.7853489999834</v>
      </c>
      <c r="EI94" s="15">
        <f t="shared" si="153"/>
        <v>4271.7853489999834</v>
      </c>
      <c r="EJ94" s="15">
        <f t="shared" si="154"/>
        <v>4271.7853489999834</v>
      </c>
      <c r="EK94" s="15">
        <f t="shared" si="155"/>
        <v>4271.7853489999834</v>
      </c>
      <c r="EL94" s="15">
        <f t="shared" si="156"/>
        <v>4271.7853489999834</v>
      </c>
      <c r="EM94" s="15">
        <f t="shared" si="157"/>
        <v>4271.7853489999834</v>
      </c>
      <c r="EN94" s="15">
        <f t="shared" si="158"/>
        <v>4271.7853489999834</v>
      </c>
      <c r="EO94" s="15">
        <f t="shared" si="159"/>
        <v>4271.7853489999834</v>
      </c>
      <c r="EP94" s="15">
        <f t="shared" si="160"/>
        <v>4271.7853489999834</v>
      </c>
      <c r="EQ94" s="15">
        <f t="shared" si="161"/>
        <v>4271.7853489999834</v>
      </c>
      <c r="ER94" s="15">
        <f t="shared" si="162"/>
        <v>4271.7853489999834</v>
      </c>
      <c r="ES94" s="15">
        <f t="shared" si="163"/>
        <v>0</v>
      </c>
      <c r="ET94" s="15">
        <f t="shared" si="164"/>
        <v>4271.7853489999834</v>
      </c>
      <c r="EU94" s="15">
        <f t="shared" si="165"/>
        <v>4271.7853489999834</v>
      </c>
      <c r="EV94" s="15">
        <f t="shared" si="166"/>
        <v>4271.7853489999834</v>
      </c>
      <c r="EW94" s="15">
        <f t="shared" si="167"/>
        <v>4271.7853489999834</v>
      </c>
      <c r="EX94" s="15">
        <f t="shared" si="168"/>
        <v>4271.7853489999834</v>
      </c>
      <c r="EY94" s="15">
        <f t="shared" si="169"/>
        <v>4271.7853489999834</v>
      </c>
      <c r="EZ94" s="15">
        <f t="shared" si="170"/>
        <v>0</v>
      </c>
      <c r="FA94" s="15">
        <f t="shared" si="171"/>
        <v>0</v>
      </c>
      <c r="FB94" s="15">
        <f t="shared" si="172"/>
        <v>0</v>
      </c>
      <c r="FC94" s="15">
        <f t="shared" si="173"/>
        <v>0</v>
      </c>
      <c r="FD94" s="15">
        <f t="shared" si="174"/>
        <v>0</v>
      </c>
      <c r="FE94" s="15">
        <f t="shared" si="175"/>
        <v>0</v>
      </c>
    </row>
    <row r="95" spans="1:161" x14ac:dyDescent="0.25">
      <c r="A95" s="3" t="s">
        <v>132</v>
      </c>
      <c r="B95" s="13">
        <v>2.3399999999999997E-2</v>
      </c>
      <c r="C95" s="13">
        <v>2.3399999999999997E-2</v>
      </c>
      <c r="D95" s="13">
        <v>2.3399999999999997E-2</v>
      </c>
      <c r="E95" s="13">
        <v>2.2100000000000002E-2</v>
      </c>
      <c r="G95" s="225">
        <v>2838006.98</v>
      </c>
      <c r="H95" s="225">
        <v>2838006.98</v>
      </c>
      <c r="I95" s="225">
        <v>2838006.98</v>
      </c>
      <c r="J95" s="14">
        <v>2838006.98</v>
      </c>
      <c r="K95" s="14">
        <v>2838006.98</v>
      </c>
      <c r="L95" s="14">
        <v>2838006.98</v>
      </c>
      <c r="M95" s="14">
        <v>2838006.98</v>
      </c>
      <c r="N95" s="14">
        <v>2838006.98</v>
      </c>
      <c r="O95" s="14">
        <v>2838006.98</v>
      </c>
      <c r="P95" s="14">
        <v>2838006.98</v>
      </c>
      <c r="Q95" s="14">
        <v>2838006.98</v>
      </c>
      <c r="R95" s="14">
        <v>2838006.98</v>
      </c>
      <c r="T95" s="14">
        <v>2838006.98</v>
      </c>
      <c r="U95" s="14">
        <v>2838006.98</v>
      </c>
      <c r="V95" s="14">
        <v>2838006.98</v>
      </c>
      <c r="W95" s="14">
        <v>2838006.98</v>
      </c>
      <c r="X95" s="14">
        <v>2838006.98</v>
      </c>
      <c r="Y95" s="14">
        <v>2838006.98</v>
      </c>
      <c r="Z95" s="14">
        <v>2838006.98</v>
      </c>
      <c r="AA95" s="14">
        <v>2838006.98</v>
      </c>
      <c r="AB95" s="14">
        <v>2838006.98</v>
      </c>
      <c r="AC95" s="14">
        <v>2838006.98</v>
      </c>
      <c r="AD95" s="14">
        <v>2838006.98</v>
      </c>
      <c r="AE95" s="14">
        <v>2838006.98</v>
      </c>
      <c r="AF95" s="14"/>
      <c r="AG95" s="14">
        <v>2838006.98</v>
      </c>
      <c r="AH95" s="14">
        <v>2838006.98</v>
      </c>
      <c r="AI95" s="14">
        <v>2838006.98</v>
      </c>
      <c r="AJ95" s="14">
        <v>2838006.98</v>
      </c>
      <c r="AK95" s="14">
        <v>2838006.98</v>
      </c>
      <c r="AL95" s="14">
        <v>2838006.98</v>
      </c>
      <c r="AM95" s="14"/>
      <c r="AN95" s="14"/>
      <c r="AO95" s="14"/>
      <c r="AP95" s="14"/>
      <c r="AQ95" s="14"/>
      <c r="AR95" s="14"/>
      <c r="AS95" s="15"/>
      <c r="AT95" s="15">
        <v>5534.1136109999998</v>
      </c>
      <c r="AU95" s="15">
        <v>5534.1136109999998</v>
      </c>
      <c r="AV95" s="15">
        <v>5534.1136109999998</v>
      </c>
      <c r="AW95" s="14">
        <v>5534.1136109999998</v>
      </c>
      <c r="AX95" s="14">
        <v>5534.1136109999998</v>
      </c>
      <c r="AY95" s="14">
        <v>5534.1136109999998</v>
      </c>
      <c r="AZ95" s="14">
        <v>5534.1136109999998</v>
      </c>
      <c r="BA95" s="14">
        <v>5534.1136109999998</v>
      </c>
      <c r="BB95" s="14">
        <v>5534.1136109999998</v>
      </c>
      <c r="BC95" s="14">
        <v>5534.1136109999998</v>
      </c>
      <c r="BD95" s="14">
        <v>5534.1136109999998</v>
      </c>
      <c r="BE95" s="14">
        <v>5534.1136109999998</v>
      </c>
      <c r="BG95" s="15">
        <v>5534.1136109999998</v>
      </c>
      <c r="BH95" s="15">
        <v>5534.1136109999998</v>
      </c>
      <c r="BI95" s="15">
        <v>5534.1136109999998</v>
      </c>
      <c r="BJ95" s="14">
        <v>5534.1136109999998</v>
      </c>
      <c r="BK95" s="14">
        <v>5534.1136109999998</v>
      </c>
      <c r="BL95" s="14">
        <v>5534.1136109999998</v>
      </c>
      <c r="BM95" s="14">
        <v>5534.1136109999998</v>
      </c>
      <c r="BN95" s="14">
        <v>5534.1136109999998</v>
      </c>
      <c r="BO95" s="14">
        <v>5534.1136109999998</v>
      </c>
      <c r="BP95" s="14">
        <v>5534.1136109999998</v>
      </c>
      <c r="BQ95" s="14">
        <v>5534.1136109999998</v>
      </c>
      <c r="BR95" s="14">
        <v>5534.1136109999998</v>
      </c>
      <c r="BS95" s="15"/>
      <c r="BT95" s="15">
        <f t="shared" si="88"/>
        <v>5534.1136109999998</v>
      </c>
      <c r="BU95" s="15">
        <f t="shared" si="89"/>
        <v>5534.1136109999998</v>
      </c>
      <c r="BV95" s="15">
        <f t="shared" si="90"/>
        <v>5534.1136109999998</v>
      </c>
      <c r="BW95" s="15">
        <f t="shared" si="91"/>
        <v>5534.1136109999998</v>
      </c>
      <c r="BX95" s="15">
        <f t="shared" si="92"/>
        <v>5534.1136109999998</v>
      </c>
      <c r="BY95" s="15">
        <f t="shared" si="93"/>
        <v>5534.1136109999998</v>
      </c>
      <c r="BZ95" s="15">
        <f t="shared" si="94"/>
        <v>0</v>
      </c>
      <c r="CA95" s="15">
        <f t="shared" si="95"/>
        <v>0</v>
      </c>
      <c r="CB95" s="15">
        <f t="shared" si="96"/>
        <v>0</v>
      </c>
      <c r="CC95" s="15">
        <f t="shared" si="97"/>
        <v>0</v>
      </c>
      <c r="CD95" s="15">
        <f t="shared" si="98"/>
        <v>0</v>
      </c>
      <c r="CE95" s="15">
        <f t="shared" si="99"/>
        <v>0</v>
      </c>
      <c r="CG95" s="15">
        <f t="shared" si="100"/>
        <v>5226.6628548333338</v>
      </c>
      <c r="CH95" s="15">
        <f t="shared" si="101"/>
        <v>5226.6628548333338</v>
      </c>
      <c r="CI95" s="15">
        <f t="shared" si="102"/>
        <v>5226.6628548333338</v>
      </c>
      <c r="CJ95" s="15">
        <f t="shared" si="103"/>
        <v>5226.6628548333338</v>
      </c>
      <c r="CK95" s="15">
        <f t="shared" si="104"/>
        <v>5226.6628548333338</v>
      </c>
      <c r="CL95" s="15">
        <f t="shared" si="105"/>
        <v>5226.6628548333338</v>
      </c>
      <c r="CM95" s="15">
        <f t="shared" si="106"/>
        <v>5226.6628548333338</v>
      </c>
      <c r="CN95" s="15">
        <f t="shared" si="107"/>
        <v>5226.6628548333338</v>
      </c>
      <c r="CO95" s="15">
        <f t="shared" si="108"/>
        <v>5226.6628548333338</v>
      </c>
      <c r="CP95" s="15">
        <f t="shared" si="109"/>
        <v>5226.6628548333338</v>
      </c>
      <c r="CQ95" s="15">
        <f t="shared" si="110"/>
        <v>5226.6628548333338</v>
      </c>
      <c r="CR95" s="15">
        <f t="shared" si="111"/>
        <v>5226.6628548333338</v>
      </c>
      <c r="CS95" s="15">
        <f t="shared" si="112"/>
        <v>0</v>
      </c>
      <c r="CT95" s="15">
        <f t="shared" si="113"/>
        <v>5226.6628548333338</v>
      </c>
      <c r="CU95" s="15">
        <f t="shared" si="114"/>
        <v>5226.6628548333338</v>
      </c>
      <c r="CV95" s="15">
        <f t="shared" si="115"/>
        <v>5226.6628548333338</v>
      </c>
      <c r="CW95" s="15">
        <f t="shared" si="116"/>
        <v>5226.6628548333338</v>
      </c>
      <c r="CX95" s="15">
        <f t="shared" si="117"/>
        <v>5226.6628548333338</v>
      </c>
      <c r="CY95" s="15">
        <f t="shared" si="118"/>
        <v>5226.6628548333338</v>
      </c>
      <c r="CZ95" s="15">
        <f t="shared" si="119"/>
        <v>5226.6628548333338</v>
      </c>
      <c r="DA95" s="15">
        <f t="shared" si="120"/>
        <v>5226.6628548333338</v>
      </c>
      <c r="DB95" s="15">
        <f t="shared" si="121"/>
        <v>5226.6628548333338</v>
      </c>
      <c r="DC95" s="15">
        <f t="shared" si="122"/>
        <v>5226.6628548333338</v>
      </c>
      <c r="DD95" s="15">
        <f t="shared" si="123"/>
        <v>5226.6628548333338</v>
      </c>
      <c r="DE95" s="15">
        <f t="shared" si="124"/>
        <v>5226.6628548333338</v>
      </c>
      <c r="DF95" s="15">
        <f t="shared" si="125"/>
        <v>0</v>
      </c>
      <c r="DG95" s="15">
        <f t="shared" si="126"/>
        <v>5226.6628548333338</v>
      </c>
      <c r="DH95" s="15">
        <f t="shared" si="127"/>
        <v>5226.6628548333338</v>
      </c>
      <c r="DI95" s="15">
        <f t="shared" si="128"/>
        <v>5226.6628548333338</v>
      </c>
      <c r="DJ95" s="15">
        <f t="shared" si="129"/>
        <v>5226.6628548333338</v>
      </c>
      <c r="DK95" s="15">
        <f t="shared" si="130"/>
        <v>5226.6628548333338</v>
      </c>
      <c r="DL95" s="15">
        <f t="shared" si="131"/>
        <v>5226.6628548333338</v>
      </c>
      <c r="DM95" s="15">
        <f t="shared" si="132"/>
        <v>0</v>
      </c>
      <c r="DN95" s="15">
        <f t="shared" si="133"/>
        <v>0</v>
      </c>
      <c r="DO95" s="15">
        <f t="shared" si="134"/>
        <v>0</v>
      </c>
      <c r="DP95" s="15">
        <f t="shared" si="135"/>
        <v>0</v>
      </c>
      <c r="DQ95" s="15">
        <f t="shared" si="136"/>
        <v>0</v>
      </c>
      <c r="DR95" s="15">
        <f t="shared" si="137"/>
        <v>0</v>
      </c>
      <c r="DT95" s="15">
        <f t="shared" si="138"/>
        <v>307.450756166666</v>
      </c>
      <c r="DU95" s="15">
        <f t="shared" si="139"/>
        <v>307.450756166666</v>
      </c>
      <c r="DV95" s="15">
        <f t="shared" si="140"/>
        <v>307.450756166666</v>
      </c>
      <c r="DW95" s="15">
        <f t="shared" si="141"/>
        <v>307.450756166666</v>
      </c>
      <c r="DX95" s="15">
        <f t="shared" si="142"/>
        <v>307.450756166666</v>
      </c>
      <c r="DY95" s="15">
        <f t="shared" si="143"/>
        <v>307.450756166666</v>
      </c>
      <c r="DZ95" s="15">
        <f t="shared" si="144"/>
        <v>307.450756166666</v>
      </c>
      <c r="EA95" s="15">
        <f t="shared" si="145"/>
        <v>307.450756166666</v>
      </c>
      <c r="EB95" s="15">
        <f t="shared" si="146"/>
        <v>307.450756166666</v>
      </c>
      <c r="EC95" s="15">
        <f t="shared" si="147"/>
        <v>307.450756166666</v>
      </c>
      <c r="ED95" s="15">
        <f t="shared" si="148"/>
        <v>307.450756166666</v>
      </c>
      <c r="EE95" s="15">
        <f t="shared" si="149"/>
        <v>307.450756166666</v>
      </c>
      <c r="EF95" s="15">
        <f t="shared" si="150"/>
        <v>0</v>
      </c>
      <c r="EG95" s="15">
        <f t="shared" si="151"/>
        <v>307.450756166666</v>
      </c>
      <c r="EH95" s="15">
        <f t="shared" si="152"/>
        <v>307.450756166666</v>
      </c>
      <c r="EI95" s="15">
        <f t="shared" si="153"/>
        <v>307.450756166666</v>
      </c>
      <c r="EJ95" s="15">
        <f t="shared" si="154"/>
        <v>307.450756166666</v>
      </c>
      <c r="EK95" s="15">
        <f t="shared" si="155"/>
        <v>307.450756166666</v>
      </c>
      <c r="EL95" s="15">
        <f t="shared" si="156"/>
        <v>307.450756166666</v>
      </c>
      <c r="EM95" s="15">
        <f t="shared" si="157"/>
        <v>307.450756166666</v>
      </c>
      <c r="EN95" s="15">
        <f t="shared" si="158"/>
        <v>307.450756166666</v>
      </c>
      <c r="EO95" s="15">
        <f t="shared" si="159"/>
        <v>307.450756166666</v>
      </c>
      <c r="EP95" s="15">
        <f t="shared" si="160"/>
        <v>307.450756166666</v>
      </c>
      <c r="EQ95" s="15">
        <f t="shared" si="161"/>
        <v>307.450756166666</v>
      </c>
      <c r="ER95" s="15">
        <f t="shared" si="162"/>
        <v>307.450756166666</v>
      </c>
      <c r="ES95" s="15">
        <f t="shared" si="163"/>
        <v>0</v>
      </c>
      <c r="ET95" s="15">
        <f t="shared" si="164"/>
        <v>307.450756166666</v>
      </c>
      <c r="EU95" s="15">
        <f t="shared" si="165"/>
        <v>307.450756166666</v>
      </c>
      <c r="EV95" s="15">
        <f t="shared" si="166"/>
        <v>307.450756166666</v>
      </c>
      <c r="EW95" s="15">
        <f t="shared" si="167"/>
        <v>307.450756166666</v>
      </c>
      <c r="EX95" s="15">
        <f t="shared" si="168"/>
        <v>307.450756166666</v>
      </c>
      <c r="EY95" s="15">
        <f t="shared" si="169"/>
        <v>307.450756166666</v>
      </c>
      <c r="EZ95" s="15">
        <f t="shared" si="170"/>
        <v>0</v>
      </c>
      <c r="FA95" s="15">
        <f t="shared" si="171"/>
        <v>0</v>
      </c>
      <c r="FB95" s="15">
        <f t="shared" si="172"/>
        <v>0</v>
      </c>
      <c r="FC95" s="15">
        <f t="shared" si="173"/>
        <v>0</v>
      </c>
      <c r="FD95" s="15">
        <f t="shared" si="174"/>
        <v>0</v>
      </c>
      <c r="FE95" s="15">
        <f t="shared" si="175"/>
        <v>0</v>
      </c>
    </row>
    <row r="96" spans="1:161" x14ac:dyDescent="0.25">
      <c r="A96" s="3" t="s">
        <v>133</v>
      </c>
      <c r="B96" s="13">
        <v>2.3399999999999997E-2</v>
      </c>
      <c r="C96" s="13">
        <v>2.3399999999999997E-2</v>
      </c>
      <c r="D96" s="13">
        <v>2.3399999999999997E-2</v>
      </c>
      <c r="E96" s="13">
        <v>2.2100000000000002E-2</v>
      </c>
      <c r="G96" s="225">
        <v>41981539.770000003</v>
      </c>
      <c r="H96" s="225">
        <v>41981539.770000003</v>
      </c>
      <c r="I96" s="225">
        <v>41981539.770000003</v>
      </c>
      <c r="J96" s="14">
        <v>41981539.770000003</v>
      </c>
      <c r="K96" s="14">
        <v>42102831.020000003</v>
      </c>
      <c r="L96" s="14">
        <v>42224122.259999998</v>
      </c>
      <c r="M96" s="14">
        <v>42224122.259999998</v>
      </c>
      <c r="N96" s="14">
        <v>42224122.259999998</v>
      </c>
      <c r="O96" s="14">
        <v>42224122.259999998</v>
      </c>
      <c r="P96" s="14">
        <v>42224122.259999998</v>
      </c>
      <c r="Q96" s="14">
        <v>42224122.259999998</v>
      </c>
      <c r="R96" s="14">
        <v>42224122.259999998</v>
      </c>
      <c r="T96" s="14">
        <v>42224122.259999998</v>
      </c>
      <c r="U96" s="14">
        <v>42224122.259999998</v>
      </c>
      <c r="V96" s="14">
        <v>42224122.259999998</v>
      </c>
      <c r="W96" s="14">
        <v>42224122.259999998</v>
      </c>
      <c r="X96" s="14">
        <v>42224122.259999998</v>
      </c>
      <c r="Y96" s="14">
        <v>42224122.259999998</v>
      </c>
      <c r="Z96" s="14">
        <v>42224122.259999998</v>
      </c>
      <c r="AA96" s="14">
        <v>42224122.259999998</v>
      </c>
      <c r="AB96" s="14">
        <v>42224122.259999998</v>
      </c>
      <c r="AC96" s="14">
        <v>42224122.259999998</v>
      </c>
      <c r="AD96" s="14">
        <v>42224122.259999998</v>
      </c>
      <c r="AE96" s="14">
        <v>42224122.259999998</v>
      </c>
      <c r="AF96" s="14"/>
      <c r="AG96" s="14">
        <v>42224122.259999998</v>
      </c>
      <c r="AH96" s="14">
        <v>42224122.259999998</v>
      </c>
      <c r="AI96" s="14">
        <v>42224122.259999998</v>
      </c>
      <c r="AJ96" s="14">
        <v>42224122.259999998</v>
      </c>
      <c r="AK96" s="14">
        <v>42224122.259999998</v>
      </c>
      <c r="AL96" s="14">
        <v>42224122.259999998</v>
      </c>
      <c r="AM96" s="14"/>
      <c r="AN96" s="14"/>
      <c r="AO96" s="14"/>
      <c r="AP96" s="14"/>
      <c r="AQ96" s="14"/>
      <c r="AR96" s="14"/>
      <c r="AS96" s="15"/>
      <c r="AT96" s="15">
        <v>81864.002551500002</v>
      </c>
      <c r="AU96" s="15">
        <v>81864.002551500002</v>
      </c>
      <c r="AV96" s="15">
        <v>81864.002551500002</v>
      </c>
      <c r="AW96" s="14">
        <v>81864.002551500002</v>
      </c>
      <c r="AX96" s="14">
        <v>82100.520489000002</v>
      </c>
      <c r="AY96" s="14">
        <v>82337.038406999985</v>
      </c>
      <c r="AZ96" s="14">
        <v>82337.038406999985</v>
      </c>
      <c r="BA96" s="14">
        <v>82337.038406999985</v>
      </c>
      <c r="BB96" s="14">
        <v>82337.038406999985</v>
      </c>
      <c r="BC96" s="14">
        <v>82337.038406999985</v>
      </c>
      <c r="BD96" s="14">
        <v>82337.038406999985</v>
      </c>
      <c r="BE96" s="14">
        <v>82337.038406999985</v>
      </c>
      <c r="BG96" s="15">
        <v>82337.038406999985</v>
      </c>
      <c r="BH96" s="15">
        <v>82337.038406999985</v>
      </c>
      <c r="BI96" s="15">
        <v>82337.038406999985</v>
      </c>
      <c r="BJ96" s="14">
        <v>82337.038406999985</v>
      </c>
      <c r="BK96" s="14">
        <v>82337.038406999985</v>
      </c>
      <c r="BL96" s="14">
        <v>82337.038406999985</v>
      </c>
      <c r="BM96" s="14">
        <v>82337.038406999985</v>
      </c>
      <c r="BN96" s="14">
        <v>82337.038406999985</v>
      </c>
      <c r="BO96" s="14">
        <v>82337.038406999985</v>
      </c>
      <c r="BP96" s="14">
        <v>82337.038406999985</v>
      </c>
      <c r="BQ96" s="14">
        <v>82337.038406999985</v>
      </c>
      <c r="BR96" s="14">
        <v>82337.038406999985</v>
      </c>
      <c r="BS96" s="15"/>
      <c r="BT96" s="15">
        <f t="shared" si="88"/>
        <v>82337.038406999985</v>
      </c>
      <c r="BU96" s="15">
        <f t="shared" si="89"/>
        <v>82337.038406999985</v>
      </c>
      <c r="BV96" s="15">
        <f t="shared" si="90"/>
        <v>82337.038406999985</v>
      </c>
      <c r="BW96" s="15">
        <f t="shared" si="91"/>
        <v>82337.038406999985</v>
      </c>
      <c r="BX96" s="15">
        <f t="shared" si="92"/>
        <v>82337.038406999985</v>
      </c>
      <c r="BY96" s="15">
        <f t="shared" si="93"/>
        <v>82337.038406999985</v>
      </c>
      <c r="BZ96" s="15">
        <f t="shared" si="94"/>
        <v>0</v>
      </c>
      <c r="CA96" s="15">
        <f t="shared" si="95"/>
        <v>0</v>
      </c>
      <c r="CB96" s="15">
        <f t="shared" si="96"/>
        <v>0</v>
      </c>
      <c r="CC96" s="15">
        <f t="shared" si="97"/>
        <v>0</v>
      </c>
      <c r="CD96" s="15">
        <f t="shared" si="98"/>
        <v>0</v>
      </c>
      <c r="CE96" s="15">
        <f t="shared" si="99"/>
        <v>0</v>
      </c>
      <c r="CG96" s="15">
        <f t="shared" si="100"/>
        <v>77316.002409750014</v>
      </c>
      <c r="CH96" s="15">
        <f t="shared" si="101"/>
        <v>77316.002409750014</v>
      </c>
      <c r="CI96" s="15">
        <f t="shared" si="102"/>
        <v>77316.002409750014</v>
      </c>
      <c r="CJ96" s="15">
        <f t="shared" si="103"/>
        <v>77316.002409750014</v>
      </c>
      <c r="CK96" s="15">
        <f t="shared" si="104"/>
        <v>77539.380461833338</v>
      </c>
      <c r="CL96" s="15">
        <f t="shared" si="105"/>
        <v>77762.758495500006</v>
      </c>
      <c r="CM96" s="15">
        <f t="shared" si="106"/>
        <v>77762.758495500006</v>
      </c>
      <c r="CN96" s="15">
        <f t="shared" si="107"/>
        <v>77762.758495500006</v>
      </c>
      <c r="CO96" s="15">
        <f t="shared" si="108"/>
        <v>77762.758495500006</v>
      </c>
      <c r="CP96" s="15">
        <f t="shared" si="109"/>
        <v>77762.758495500006</v>
      </c>
      <c r="CQ96" s="15">
        <f t="shared" si="110"/>
        <v>77762.758495500006</v>
      </c>
      <c r="CR96" s="15">
        <f t="shared" si="111"/>
        <v>77762.758495500006</v>
      </c>
      <c r="CS96" s="15">
        <f t="shared" si="112"/>
        <v>0</v>
      </c>
      <c r="CT96" s="15">
        <f t="shared" si="113"/>
        <v>77762.758495500006</v>
      </c>
      <c r="CU96" s="15">
        <f t="shared" si="114"/>
        <v>77762.758495500006</v>
      </c>
      <c r="CV96" s="15">
        <f t="shared" si="115"/>
        <v>77762.758495500006</v>
      </c>
      <c r="CW96" s="15">
        <f t="shared" si="116"/>
        <v>77762.758495500006</v>
      </c>
      <c r="CX96" s="15">
        <f t="shared" si="117"/>
        <v>77762.758495500006</v>
      </c>
      <c r="CY96" s="15">
        <f t="shared" si="118"/>
        <v>77762.758495500006</v>
      </c>
      <c r="CZ96" s="15">
        <f t="shared" si="119"/>
        <v>77762.758495500006</v>
      </c>
      <c r="DA96" s="15">
        <f t="shared" si="120"/>
        <v>77762.758495500006</v>
      </c>
      <c r="DB96" s="15">
        <f t="shared" si="121"/>
        <v>77762.758495500006</v>
      </c>
      <c r="DC96" s="15">
        <f t="shared" si="122"/>
        <v>77762.758495500006</v>
      </c>
      <c r="DD96" s="15">
        <f t="shared" si="123"/>
        <v>77762.758495500006</v>
      </c>
      <c r="DE96" s="15">
        <f t="shared" si="124"/>
        <v>77762.758495500006</v>
      </c>
      <c r="DF96" s="15">
        <f t="shared" si="125"/>
        <v>0</v>
      </c>
      <c r="DG96" s="15">
        <f t="shared" si="126"/>
        <v>77762.758495500006</v>
      </c>
      <c r="DH96" s="15">
        <f t="shared" si="127"/>
        <v>77762.758495500006</v>
      </c>
      <c r="DI96" s="15">
        <f t="shared" si="128"/>
        <v>77762.758495500006</v>
      </c>
      <c r="DJ96" s="15">
        <f t="shared" si="129"/>
        <v>77762.758495500006</v>
      </c>
      <c r="DK96" s="15">
        <f t="shared" si="130"/>
        <v>77762.758495500006</v>
      </c>
      <c r="DL96" s="15">
        <f t="shared" si="131"/>
        <v>77762.758495500006</v>
      </c>
      <c r="DM96" s="15">
        <f t="shared" si="132"/>
        <v>0</v>
      </c>
      <c r="DN96" s="15">
        <f t="shared" si="133"/>
        <v>0</v>
      </c>
      <c r="DO96" s="15">
        <f t="shared" si="134"/>
        <v>0</v>
      </c>
      <c r="DP96" s="15">
        <f t="shared" si="135"/>
        <v>0</v>
      </c>
      <c r="DQ96" s="15">
        <f t="shared" si="136"/>
        <v>0</v>
      </c>
      <c r="DR96" s="15">
        <f t="shared" si="137"/>
        <v>0</v>
      </c>
      <c r="DT96" s="15">
        <f t="shared" si="138"/>
        <v>4548.000141749988</v>
      </c>
      <c r="DU96" s="15">
        <f t="shared" si="139"/>
        <v>4548.000141749988</v>
      </c>
      <c r="DV96" s="15">
        <f t="shared" si="140"/>
        <v>4548.000141749988</v>
      </c>
      <c r="DW96" s="15">
        <f t="shared" si="141"/>
        <v>4548.000141749988</v>
      </c>
      <c r="DX96" s="15">
        <f t="shared" si="142"/>
        <v>4561.1400271666644</v>
      </c>
      <c r="DY96" s="15">
        <f t="shared" si="143"/>
        <v>4574.2799114999798</v>
      </c>
      <c r="DZ96" s="15">
        <f t="shared" si="144"/>
        <v>4574.2799114999798</v>
      </c>
      <c r="EA96" s="15">
        <f t="shared" si="145"/>
        <v>4574.2799114999798</v>
      </c>
      <c r="EB96" s="15">
        <f t="shared" si="146"/>
        <v>4574.2799114999798</v>
      </c>
      <c r="EC96" s="15">
        <f t="shared" si="147"/>
        <v>4574.2799114999798</v>
      </c>
      <c r="ED96" s="15">
        <f t="shared" si="148"/>
        <v>4574.2799114999798</v>
      </c>
      <c r="EE96" s="15">
        <f t="shared" si="149"/>
        <v>4574.2799114999798</v>
      </c>
      <c r="EF96" s="15">
        <f t="shared" si="150"/>
        <v>0</v>
      </c>
      <c r="EG96" s="15">
        <f t="shared" si="151"/>
        <v>4574.2799114999798</v>
      </c>
      <c r="EH96" s="15">
        <f t="shared" si="152"/>
        <v>4574.2799114999798</v>
      </c>
      <c r="EI96" s="15">
        <f t="shared" si="153"/>
        <v>4574.2799114999798</v>
      </c>
      <c r="EJ96" s="15">
        <f t="shared" si="154"/>
        <v>4574.2799114999798</v>
      </c>
      <c r="EK96" s="15">
        <f t="shared" si="155"/>
        <v>4574.2799114999798</v>
      </c>
      <c r="EL96" s="15">
        <f t="shared" si="156"/>
        <v>4574.2799114999798</v>
      </c>
      <c r="EM96" s="15">
        <f t="shared" si="157"/>
        <v>4574.2799114999798</v>
      </c>
      <c r="EN96" s="15">
        <f t="shared" si="158"/>
        <v>4574.2799114999798</v>
      </c>
      <c r="EO96" s="15">
        <f t="shared" si="159"/>
        <v>4574.2799114999798</v>
      </c>
      <c r="EP96" s="15">
        <f t="shared" si="160"/>
        <v>4574.2799114999798</v>
      </c>
      <c r="EQ96" s="15">
        <f t="shared" si="161"/>
        <v>4574.2799114999798</v>
      </c>
      <c r="ER96" s="15">
        <f t="shared" si="162"/>
        <v>4574.2799114999798</v>
      </c>
      <c r="ES96" s="15">
        <f t="shared" si="163"/>
        <v>0</v>
      </c>
      <c r="ET96" s="15">
        <f t="shared" si="164"/>
        <v>4574.2799114999798</v>
      </c>
      <c r="EU96" s="15">
        <f t="shared" si="165"/>
        <v>4574.2799114999798</v>
      </c>
      <c r="EV96" s="15">
        <f t="shared" si="166"/>
        <v>4574.2799114999798</v>
      </c>
      <c r="EW96" s="15">
        <f t="shared" si="167"/>
        <v>4574.2799114999798</v>
      </c>
      <c r="EX96" s="15">
        <f t="shared" si="168"/>
        <v>4574.2799114999798</v>
      </c>
      <c r="EY96" s="15">
        <f t="shared" si="169"/>
        <v>4574.2799114999798</v>
      </c>
      <c r="EZ96" s="15">
        <f t="shared" si="170"/>
        <v>0</v>
      </c>
      <c r="FA96" s="15">
        <f t="shared" si="171"/>
        <v>0</v>
      </c>
      <c r="FB96" s="15">
        <f t="shared" si="172"/>
        <v>0</v>
      </c>
      <c r="FC96" s="15">
        <f t="shared" si="173"/>
        <v>0</v>
      </c>
      <c r="FD96" s="15">
        <f t="shared" si="174"/>
        <v>0</v>
      </c>
      <c r="FE96" s="15">
        <f t="shared" si="175"/>
        <v>0</v>
      </c>
    </row>
    <row r="97" spans="1:161" x14ac:dyDescent="0.25">
      <c r="A97" s="3" t="s">
        <v>134</v>
      </c>
      <c r="B97" s="13">
        <v>2.3399999999999997E-2</v>
      </c>
      <c r="C97" s="13">
        <v>2.3399999999999997E-2</v>
      </c>
      <c r="D97" s="13">
        <v>2.3399999999999997E-2</v>
      </c>
      <c r="E97" s="13">
        <v>2.2100000000000002E-2</v>
      </c>
      <c r="G97" s="225"/>
      <c r="H97" s="225"/>
      <c r="I97" s="225"/>
      <c r="J97" s="14"/>
      <c r="K97" s="14"/>
      <c r="L97" s="14"/>
      <c r="M97" s="14"/>
      <c r="N97" s="14"/>
      <c r="O97" s="14"/>
      <c r="P97" s="14"/>
      <c r="Q97" s="14"/>
      <c r="R97" s="14"/>
      <c r="T97" s="14">
        <v>0</v>
      </c>
      <c r="U97" s="14">
        <v>0</v>
      </c>
      <c r="V97" s="14">
        <v>0</v>
      </c>
      <c r="W97" s="14">
        <v>0</v>
      </c>
      <c r="X97" s="14">
        <v>0</v>
      </c>
      <c r="Y97" s="14">
        <v>12094601.789999999</v>
      </c>
      <c r="Z97" s="14">
        <v>24189203.579999998</v>
      </c>
      <c r="AA97" s="14">
        <v>24189203.579999998</v>
      </c>
      <c r="AB97" s="14">
        <v>24189203.579999998</v>
      </c>
      <c r="AC97" s="14">
        <v>24189203.579999998</v>
      </c>
      <c r="AD97" s="14">
        <v>24189203.579999998</v>
      </c>
      <c r="AE97" s="14">
        <v>24189203.579999998</v>
      </c>
      <c r="AF97" s="14"/>
      <c r="AG97" s="14">
        <v>24189203.579999998</v>
      </c>
      <c r="AH97" s="14">
        <v>24189203.579999998</v>
      </c>
      <c r="AI97" s="14">
        <v>25162210.25</v>
      </c>
      <c r="AJ97" s="14">
        <v>26135216.91</v>
      </c>
      <c r="AK97" s="14">
        <v>26135216.91</v>
      </c>
      <c r="AL97" s="14">
        <v>26135216.91</v>
      </c>
      <c r="AM97" s="14"/>
      <c r="AN97" s="14"/>
      <c r="AO97" s="14"/>
      <c r="AP97" s="14"/>
      <c r="AQ97" s="14"/>
      <c r="AR97" s="14"/>
      <c r="AS97" s="15"/>
      <c r="AT97" s="15"/>
      <c r="AU97" s="15"/>
      <c r="AV97" s="15"/>
      <c r="AW97" s="14"/>
      <c r="AX97" s="14"/>
      <c r="AY97" s="14"/>
      <c r="AZ97" s="14"/>
      <c r="BA97" s="14"/>
      <c r="BB97" s="14"/>
      <c r="BC97" s="14"/>
      <c r="BD97" s="14"/>
      <c r="BE97" s="14"/>
      <c r="BG97" s="15">
        <v>0</v>
      </c>
      <c r="BH97" s="15">
        <v>0</v>
      </c>
      <c r="BI97" s="15">
        <v>0</v>
      </c>
      <c r="BJ97" s="14">
        <v>0</v>
      </c>
      <c r="BK97" s="14">
        <v>0</v>
      </c>
      <c r="BL97" s="14">
        <v>23584.473490499993</v>
      </c>
      <c r="BM97" s="14">
        <v>47168.946980999986</v>
      </c>
      <c r="BN97" s="14">
        <v>47168.946980999986</v>
      </c>
      <c r="BO97" s="14">
        <v>47168.946980999986</v>
      </c>
      <c r="BP97" s="14">
        <v>47168.946980999986</v>
      </c>
      <c r="BQ97" s="14">
        <v>47168.946980999986</v>
      </c>
      <c r="BR97" s="14">
        <v>47168.946980999986</v>
      </c>
      <c r="BS97" s="15"/>
      <c r="BT97" s="15">
        <f t="shared" si="88"/>
        <v>47168.946980999986</v>
      </c>
      <c r="BU97" s="15">
        <f t="shared" si="89"/>
        <v>47168.946980999986</v>
      </c>
      <c r="BV97" s="15">
        <f t="shared" si="90"/>
        <v>49066.30998749999</v>
      </c>
      <c r="BW97" s="15">
        <f t="shared" si="91"/>
        <v>50963.67297449999</v>
      </c>
      <c r="BX97" s="15">
        <f t="shared" si="92"/>
        <v>50963.67297449999</v>
      </c>
      <c r="BY97" s="15">
        <f t="shared" si="93"/>
        <v>50963.67297449999</v>
      </c>
      <c r="BZ97" s="15">
        <f t="shared" si="94"/>
        <v>0</v>
      </c>
      <c r="CA97" s="15">
        <f t="shared" si="95"/>
        <v>0</v>
      </c>
      <c r="CB97" s="15">
        <f t="shared" si="96"/>
        <v>0</v>
      </c>
      <c r="CC97" s="15">
        <f t="shared" si="97"/>
        <v>0</v>
      </c>
      <c r="CD97" s="15">
        <f t="shared" si="98"/>
        <v>0</v>
      </c>
      <c r="CE97" s="15">
        <f t="shared" si="99"/>
        <v>0</v>
      </c>
      <c r="CG97" s="15">
        <f t="shared" si="100"/>
        <v>0</v>
      </c>
      <c r="CH97" s="15">
        <f t="shared" si="101"/>
        <v>0</v>
      </c>
      <c r="CI97" s="15">
        <f t="shared" si="102"/>
        <v>0</v>
      </c>
      <c r="CJ97" s="15">
        <f t="shared" si="103"/>
        <v>0</v>
      </c>
      <c r="CK97" s="15">
        <f t="shared" si="104"/>
        <v>0</v>
      </c>
      <c r="CL97" s="15">
        <f t="shared" si="105"/>
        <v>0</v>
      </c>
      <c r="CM97" s="15">
        <f t="shared" si="106"/>
        <v>0</v>
      </c>
      <c r="CN97" s="15">
        <f t="shared" si="107"/>
        <v>0</v>
      </c>
      <c r="CO97" s="15">
        <f t="shared" si="108"/>
        <v>0</v>
      </c>
      <c r="CP97" s="15">
        <f t="shared" si="109"/>
        <v>0</v>
      </c>
      <c r="CQ97" s="15">
        <f t="shared" si="110"/>
        <v>0</v>
      </c>
      <c r="CR97" s="15">
        <f t="shared" si="111"/>
        <v>0</v>
      </c>
      <c r="CS97" s="15">
        <f t="shared" si="112"/>
        <v>0</v>
      </c>
      <c r="CT97" s="15">
        <f t="shared" si="113"/>
        <v>0</v>
      </c>
      <c r="CU97" s="15">
        <f t="shared" si="114"/>
        <v>0</v>
      </c>
      <c r="CV97" s="15">
        <f t="shared" si="115"/>
        <v>0</v>
      </c>
      <c r="CW97" s="15">
        <f t="shared" si="116"/>
        <v>0</v>
      </c>
      <c r="CX97" s="15">
        <f t="shared" si="117"/>
        <v>0</v>
      </c>
      <c r="CY97" s="15">
        <f t="shared" si="118"/>
        <v>22274.224963249999</v>
      </c>
      <c r="CZ97" s="15">
        <f t="shared" si="119"/>
        <v>44548.449926499998</v>
      </c>
      <c r="DA97" s="15">
        <f t="shared" si="120"/>
        <v>44548.449926499998</v>
      </c>
      <c r="DB97" s="15">
        <f t="shared" si="121"/>
        <v>44548.449926499998</v>
      </c>
      <c r="DC97" s="15">
        <f t="shared" si="122"/>
        <v>44548.449926499998</v>
      </c>
      <c r="DD97" s="15">
        <f t="shared" si="123"/>
        <v>44548.449926499998</v>
      </c>
      <c r="DE97" s="15">
        <f t="shared" si="124"/>
        <v>44548.449926499998</v>
      </c>
      <c r="DF97" s="15">
        <f t="shared" si="125"/>
        <v>0</v>
      </c>
      <c r="DG97" s="15">
        <f t="shared" si="126"/>
        <v>44548.449926499998</v>
      </c>
      <c r="DH97" s="15">
        <f t="shared" si="127"/>
        <v>44548.449926499998</v>
      </c>
      <c r="DI97" s="15">
        <f t="shared" si="128"/>
        <v>46340.403877083336</v>
      </c>
      <c r="DJ97" s="15">
        <f t="shared" si="129"/>
        <v>48132.357809250003</v>
      </c>
      <c r="DK97" s="15">
        <f t="shared" si="130"/>
        <v>48132.357809250003</v>
      </c>
      <c r="DL97" s="15">
        <f t="shared" si="131"/>
        <v>48132.357809250003</v>
      </c>
      <c r="DM97" s="15">
        <f t="shared" si="132"/>
        <v>0</v>
      </c>
      <c r="DN97" s="15">
        <f t="shared" si="133"/>
        <v>0</v>
      </c>
      <c r="DO97" s="15">
        <f t="shared" si="134"/>
        <v>0</v>
      </c>
      <c r="DP97" s="15">
        <f t="shared" si="135"/>
        <v>0</v>
      </c>
      <c r="DQ97" s="15">
        <f t="shared" si="136"/>
        <v>0</v>
      </c>
      <c r="DR97" s="15">
        <f t="shared" si="137"/>
        <v>0</v>
      </c>
      <c r="DT97" s="15">
        <f t="shared" si="138"/>
        <v>0</v>
      </c>
      <c r="DU97" s="15">
        <f t="shared" si="139"/>
        <v>0</v>
      </c>
      <c r="DV97" s="15">
        <f t="shared" si="140"/>
        <v>0</v>
      </c>
      <c r="DW97" s="15">
        <f t="shared" si="141"/>
        <v>0</v>
      </c>
      <c r="DX97" s="15">
        <f t="shared" si="142"/>
        <v>0</v>
      </c>
      <c r="DY97" s="15">
        <f t="shared" si="143"/>
        <v>0</v>
      </c>
      <c r="DZ97" s="15">
        <f t="shared" si="144"/>
        <v>0</v>
      </c>
      <c r="EA97" s="15">
        <f t="shared" si="145"/>
        <v>0</v>
      </c>
      <c r="EB97" s="15">
        <f t="shared" si="146"/>
        <v>0</v>
      </c>
      <c r="EC97" s="15">
        <f t="shared" si="147"/>
        <v>0</v>
      </c>
      <c r="ED97" s="15">
        <f t="shared" si="148"/>
        <v>0</v>
      </c>
      <c r="EE97" s="15">
        <f t="shared" si="149"/>
        <v>0</v>
      </c>
      <c r="EF97" s="15">
        <f t="shared" si="150"/>
        <v>0</v>
      </c>
      <c r="EG97" s="15">
        <f t="shared" si="151"/>
        <v>0</v>
      </c>
      <c r="EH97" s="15">
        <f t="shared" si="152"/>
        <v>0</v>
      </c>
      <c r="EI97" s="15">
        <f t="shared" si="153"/>
        <v>0</v>
      </c>
      <c r="EJ97" s="15">
        <f t="shared" si="154"/>
        <v>0</v>
      </c>
      <c r="EK97" s="15">
        <f t="shared" si="155"/>
        <v>0</v>
      </c>
      <c r="EL97" s="15">
        <f t="shared" si="156"/>
        <v>1310.2485272499944</v>
      </c>
      <c r="EM97" s="15">
        <f t="shared" si="157"/>
        <v>2620.4970544999887</v>
      </c>
      <c r="EN97" s="15">
        <f t="shared" si="158"/>
        <v>2620.4970544999887</v>
      </c>
      <c r="EO97" s="15">
        <f t="shared" si="159"/>
        <v>2620.4970544999887</v>
      </c>
      <c r="EP97" s="15">
        <f t="shared" si="160"/>
        <v>2620.4970544999887</v>
      </c>
      <c r="EQ97" s="15">
        <f t="shared" si="161"/>
        <v>2620.4970544999887</v>
      </c>
      <c r="ER97" s="15">
        <f t="shared" si="162"/>
        <v>2620.4970544999887</v>
      </c>
      <c r="ES97" s="15">
        <f t="shared" si="163"/>
        <v>0</v>
      </c>
      <c r="ET97" s="15">
        <f t="shared" si="164"/>
        <v>2620.4970544999887</v>
      </c>
      <c r="EU97" s="15">
        <f t="shared" si="165"/>
        <v>2620.4970544999887</v>
      </c>
      <c r="EV97" s="15">
        <f t="shared" si="166"/>
        <v>2725.906110416654</v>
      </c>
      <c r="EW97" s="15">
        <f t="shared" si="167"/>
        <v>2831.3151652499873</v>
      </c>
      <c r="EX97" s="15">
        <f t="shared" si="168"/>
        <v>2831.3151652499873</v>
      </c>
      <c r="EY97" s="15">
        <f t="shared" si="169"/>
        <v>2831.3151652499873</v>
      </c>
      <c r="EZ97" s="15">
        <f t="shared" si="170"/>
        <v>0</v>
      </c>
      <c r="FA97" s="15">
        <f t="shared" si="171"/>
        <v>0</v>
      </c>
      <c r="FB97" s="15">
        <f t="shared" si="172"/>
        <v>0</v>
      </c>
      <c r="FC97" s="15">
        <f t="shared" si="173"/>
        <v>0</v>
      </c>
      <c r="FD97" s="15">
        <f t="shared" si="174"/>
        <v>0</v>
      </c>
      <c r="FE97" s="15">
        <f t="shared" si="175"/>
        <v>0</v>
      </c>
    </row>
    <row r="98" spans="1:161" x14ac:dyDescent="0.25">
      <c r="A98" s="3" t="s">
        <v>135</v>
      </c>
      <c r="B98" s="13">
        <v>2.3399999999999997E-2</v>
      </c>
      <c r="C98" s="13">
        <v>2.3399999999999997E-2</v>
      </c>
      <c r="D98" s="13">
        <v>2.3399999999999997E-2</v>
      </c>
      <c r="E98" s="13">
        <v>2.2100000000000002E-2</v>
      </c>
      <c r="G98" s="225">
        <v>27190260.52</v>
      </c>
      <c r="H98" s="225">
        <v>27190260.52</v>
      </c>
      <c r="I98" s="225">
        <v>27190260.52</v>
      </c>
      <c r="J98" s="14">
        <v>27190260.52</v>
      </c>
      <c r="K98" s="14">
        <v>20370372.010000002</v>
      </c>
      <c r="L98" s="14">
        <v>13550483.5</v>
      </c>
      <c r="M98" s="14">
        <v>13550483.5</v>
      </c>
      <c r="N98" s="14">
        <v>13550483.5</v>
      </c>
      <c r="O98" s="14">
        <v>13550483.5</v>
      </c>
      <c r="P98" s="14">
        <v>13550483.5</v>
      </c>
      <c r="Q98" s="14">
        <v>13550483.5</v>
      </c>
      <c r="R98" s="14">
        <v>13550483.5</v>
      </c>
      <c r="T98" s="14">
        <v>13550483.5</v>
      </c>
      <c r="U98" s="14">
        <v>13550483.5</v>
      </c>
      <c r="V98" s="14">
        <v>13550483.5</v>
      </c>
      <c r="W98" s="14">
        <v>13550483.5</v>
      </c>
      <c r="X98" s="14">
        <v>13550483.5</v>
      </c>
      <c r="Y98" s="14">
        <v>13550483.5</v>
      </c>
      <c r="Z98" s="14">
        <v>13550483.5</v>
      </c>
      <c r="AA98" s="14">
        <v>13550483.5</v>
      </c>
      <c r="AB98" s="14">
        <v>13550483.5</v>
      </c>
      <c r="AC98" s="14">
        <v>13550483.5</v>
      </c>
      <c r="AD98" s="14">
        <v>13550483.5</v>
      </c>
      <c r="AE98" s="14">
        <v>13550483.5</v>
      </c>
      <c r="AF98" s="14"/>
      <c r="AG98" s="14">
        <v>13550483.5</v>
      </c>
      <c r="AH98" s="14">
        <v>13550483.5</v>
      </c>
      <c r="AI98" s="14">
        <v>13550483.5</v>
      </c>
      <c r="AJ98" s="14">
        <v>13550483.5</v>
      </c>
      <c r="AK98" s="14">
        <v>13550483.5</v>
      </c>
      <c r="AL98" s="14">
        <v>13550483.5</v>
      </c>
      <c r="AM98" s="14"/>
      <c r="AN98" s="14"/>
      <c r="AO98" s="14"/>
      <c r="AP98" s="14"/>
      <c r="AQ98" s="14"/>
      <c r="AR98" s="14"/>
      <c r="AS98" s="15"/>
      <c r="AT98" s="15">
        <v>53021.008013999992</v>
      </c>
      <c r="AU98" s="15">
        <v>53021.008013999992</v>
      </c>
      <c r="AV98" s="15">
        <v>53021.008013999992</v>
      </c>
      <c r="AW98" s="14">
        <v>53021.008013999992</v>
      </c>
      <c r="AX98" s="14">
        <v>39722.225419499999</v>
      </c>
      <c r="AY98" s="14">
        <v>26423.442824999995</v>
      </c>
      <c r="AZ98" s="14">
        <v>26423.442824999995</v>
      </c>
      <c r="BA98" s="14">
        <v>26423.442824999995</v>
      </c>
      <c r="BB98" s="14">
        <v>26423.442824999995</v>
      </c>
      <c r="BC98" s="14">
        <v>26423.442824999995</v>
      </c>
      <c r="BD98" s="14">
        <v>26423.442824999995</v>
      </c>
      <c r="BE98" s="14">
        <v>26423.442824999995</v>
      </c>
      <c r="BG98" s="15">
        <v>26423.442824999995</v>
      </c>
      <c r="BH98" s="15">
        <v>26423.442824999995</v>
      </c>
      <c r="BI98" s="15">
        <v>26423.442824999995</v>
      </c>
      <c r="BJ98" s="14">
        <v>26423.442824999995</v>
      </c>
      <c r="BK98" s="14">
        <v>26423.442824999995</v>
      </c>
      <c r="BL98" s="14">
        <v>26423.442824999995</v>
      </c>
      <c r="BM98" s="14">
        <v>26423.442824999995</v>
      </c>
      <c r="BN98" s="14">
        <v>26423.442824999995</v>
      </c>
      <c r="BO98" s="14">
        <v>26423.442824999995</v>
      </c>
      <c r="BP98" s="14">
        <v>26423.442824999995</v>
      </c>
      <c r="BQ98" s="14">
        <v>26423.442824999995</v>
      </c>
      <c r="BR98" s="14">
        <v>26423.442824999995</v>
      </c>
      <c r="BS98" s="15"/>
      <c r="BT98" s="15">
        <f t="shared" si="88"/>
        <v>26423.442824999995</v>
      </c>
      <c r="BU98" s="15">
        <f t="shared" si="89"/>
        <v>26423.442824999995</v>
      </c>
      <c r="BV98" s="15">
        <f t="shared" si="90"/>
        <v>26423.442824999995</v>
      </c>
      <c r="BW98" s="15">
        <f t="shared" si="91"/>
        <v>26423.442824999995</v>
      </c>
      <c r="BX98" s="15">
        <f t="shared" si="92"/>
        <v>26423.442824999995</v>
      </c>
      <c r="BY98" s="15">
        <f t="shared" si="93"/>
        <v>26423.442824999995</v>
      </c>
      <c r="BZ98" s="15">
        <f t="shared" si="94"/>
        <v>0</v>
      </c>
      <c r="CA98" s="15">
        <f t="shared" si="95"/>
        <v>0</v>
      </c>
      <c r="CB98" s="15">
        <f t="shared" si="96"/>
        <v>0</v>
      </c>
      <c r="CC98" s="15">
        <f t="shared" si="97"/>
        <v>0</v>
      </c>
      <c r="CD98" s="15">
        <f t="shared" si="98"/>
        <v>0</v>
      </c>
      <c r="CE98" s="15">
        <f t="shared" si="99"/>
        <v>0</v>
      </c>
      <c r="CG98" s="15">
        <f t="shared" si="100"/>
        <v>50075.396457666669</v>
      </c>
      <c r="CH98" s="15">
        <f t="shared" si="101"/>
        <v>50075.396457666669</v>
      </c>
      <c r="CI98" s="15">
        <f t="shared" si="102"/>
        <v>50075.396457666669</v>
      </c>
      <c r="CJ98" s="15">
        <f t="shared" si="103"/>
        <v>50075.396457666669</v>
      </c>
      <c r="CK98" s="15">
        <f t="shared" si="104"/>
        <v>37515.435118416674</v>
      </c>
      <c r="CL98" s="15">
        <f t="shared" si="105"/>
        <v>24955.47377916667</v>
      </c>
      <c r="CM98" s="15">
        <f t="shared" si="106"/>
        <v>24955.47377916667</v>
      </c>
      <c r="CN98" s="15">
        <f t="shared" si="107"/>
        <v>24955.47377916667</v>
      </c>
      <c r="CO98" s="15">
        <f t="shared" si="108"/>
        <v>24955.47377916667</v>
      </c>
      <c r="CP98" s="15">
        <f t="shared" si="109"/>
        <v>24955.47377916667</v>
      </c>
      <c r="CQ98" s="15">
        <f t="shared" si="110"/>
        <v>24955.47377916667</v>
      </c>
      <c r="CR98" s="15">
        <f t="shared" si="111"/>
        <v>24955.47377916667</v>
      </c>
      <c r="CS98" s="15">
        <f t="shared" si="112"/>
        <v>0</v>
      </c>
      <c r="CT98" s="15">
        <f t="shared" si="113"/>
        <v>24955.47377916667</v>
      </c>
      <c r="CU98" s="15">
        <f t="shared" si="114"/>
        <v>24955.47377916667</v>
      </c>
      <c r="CV98" s="15">
        <f t="shared" si="115"/>
        <v>24955.47377916667</v>
      </c>
      <c r="CW98" s="15">
        <f t="shared" si="116"/>
        <v>24955.47377916667</v>
      </c>
      <c r="CX98" s="15">
        <f t="shared" si="117"/>
        <v>24955.47377916667</v>
      </c>
      <c r="CY98" s="15">
        <f t="shared" si="118"/>
        <v>24955.47377916667</v>
      </c>
      <c r="CZ98" s="15">
        <f t="shared" si="119"/>
        <v>24955.47377916667</v>
      </c>
      <c r="DA98" s="15">
        <f t="shared" si="120"/>
        <v>24955.47377916667</v>
      </c>
      <c r="DB98" s="15">
        <f t="shared" si="121"/>
        <v>24955.47377916667</v>
      </c>
      <c r="DC98" s="15">
        <f t="shared" si="122"/>
        <v>24955.47377916667</v>
      </c>
      <c r="DD98" s="15">
        <f t="shared" si="123"/>
        <v>24955.47377916667</v>
      </c>
      <c r="DE98" s="15">
        <f t="shared" si="124"/>
        <v>24955.47377916667</v>
      </c>
      <c r="DF98" s="15">
        <f t="shared" si="125"/>
        <v>0</v>
      </c>
      <c r="DG98" s="15">
        <f t="shared" si="126"/>
        <v>24955.47377916667</v>
      </c>
      <c r="DH98" s="15">
        <f t="shared" si="127"/>
        <v>24955.47377916667</v>
      </c>
      <c r="DI98" s="15">
        <f t="shared" si="128"/>
        <v>24955.47377916667</v>
      </c>
      <c r="DJ98" s="15">
        <f t="shared" si="129"/>
        <v>24955.47377916667</v>
      </c>
      <c r="DK98" s="15">
        <f t="shared" si="130"/>
        <v>24955.47377916667</v>
      </c>
      <c r="DL98" s="15">
        <f t="shared" si="131"/>
        <v>24955.47377916667</v>
      </c>
      <c r="DM98" s="15">
        <f t="shared" si="132"/>
        <v>0</v>
      </c>
      <c r="DN98" s="15">
        <f t="shared" si="133"/>
        <v>0</v>
      </c>
      <c r="DO98" s="15">
        <f t="shared" si="134"/>
        <v>0</v>
      </c>
      <c r="DP98" s="15">
        <f t="shared" si="135"/>
        <v>0</v>
      </c>
      <c r="DQ98" s="15">
        <f t="shared" si="136"/>
        <v>0</v>
      </c>
      <c r="DR98" s="15">
        <f t="shared" si="137"/>
        <v>0</v>
      </c>
      <c r="DT98" s="15">
        <f t="shared" si="138"/>
        <v>2945.6115563333224</v>
      </c>
      <c r="DU98" s="15">
        <f t="shared" si="139"/>
        <v>2945.6115563333224</v>
      </c>
      <c r="DV98" s="15">
        <f t="shared" si="140"/>
        <v>2945.6115563333224</v>
      </c>
      <c r="DW98" s="15">
        <f t="shared" si="141"/>
        <v>2945.6115563333224</v>
      </c>
      <c r="DX98" s="15">
        <f t="shared" si="142"/>
        <v>2206.7903010833252</v>
      </c>
      <c r="DY98" s="15">
        <f t="shared" si="143"/>
        <v>1467.9690458333243</v>
      </c>
      <c r="DZ98" s="15">
        <f t="shared" si="144"/>
        <v>1467.9690458333243</v>
      </c>
      <c r="EA98" s="15">
        <f t="shared" si="145"/>
        <v>1467.9690458333243</v>
      </c>
      <c r="EB98" s="15">
        <f t="shared" si="146"/>
        <v>1467.9690458333243</v>
      </c>
      <c r="EC98" s="15">
        <f t="shared" si="147"/>
        <v>1467.9690458333243</v>
      </c>
      <c r="ED98" s="15">
        <f t="shared" si="148"/>
        <v>1467.9690458333243</v>
      </c>
      <c r="EE98" s="15">
        <f t="shared" si="149"/>
        <v>1467.9690458333243</v>
      </c>
      <c r="EF98" s="15">
        <f t="shared" si="150"/>
        <v>0</v>
      </c>
      <c r="EG98" s="15">
        <f t="shared" si="151"/>
        <v>1467.9690458333243</v>
      </c>
      <c r="EH98" s="15">
        <f t="shared" si="152"/>
        <v>1467.9690458333243</v>
      </c>
      <c r="EI98" s="15">
        <f t="shared" si="153"/>
        <v>1467.9690458333243</v>
      </c>
      <c r="EJ98" s="15">
        <f t="shared" si="154"/>
        <v>1467.9690458333243</v>
      </c>
      <c r="EK98" s="15">
        <f t="shared" si="155"/>
        <v>1467.9690458333243</v>
      </c>
      <c r="EL98" s="15">
        <f t="shared" si="156"/>
        <v>1467.9690458333243</v>
      </c>
      <c r="EM98" s="15">
        <f t="shared" si="157"/>
        <v>1467.9690458333243</v>
      </c>
      <c r="EN98" s="15">
        <f t="shared" si="158"/>
        <v>1467.9690458333243</v>
      </c>
      <c r="EO98" s="15">
        <f t="shared" si="159"/>
        <v>1467.9690458333243</v>
      </c>
      <c r="EP98" s="15">
        <f t="shared" si="160"/>
        <v>1467.9690458333243</v>
      </c>
      <c r="EQ98" s="15">
        <f t="shared" si="161"/>
        <v>1467.9690458333243</v>
      </c>
      <c r="ER98" s="15">
        <f t="shared" si="162"/>
        <v>1467.9690458333243</v>
      </c>
      <c r="ES98" s="15">
        <f t="shared" si="163"/>
        <v>0</v>
      </c>
      <c r="ET98" s="15">
        <f t="shared" si="164"/>
        <v>1467.9690458333243</v>
      </c>
      <c r="EU98" s="15">
        <f t="shared" si="165"/>
        <v>1467.9690458333243</v>
      </c>
      <c r="EV98" s="15">
        <f t="shared" si="166"/>
        <v>1467.9690458333243</v>
      </c>
      <c r="EW98" s="15">
        <f t="shared" si="167"/>
        <v>1467.9690458333243</v>
      </c>
      <c r="EX98" s="15">
        <f t="shared" si="168"/>
        <v>1467.9690458333243</v>
      </c>
      <c r="EY98" s="15">
        <f t="shared" si="169"/>
        <v>1467.9690458333243</v>
      </c>
      <c r="EZ98" s="15">
        <f t="shared" si="170"/>
        <v>0</v>
      </c>
      <c r="FA98" s="15">
        <f t="shared" si="171"/>
        <v>0</v>
      </c>
      <c r="FB98" s="15">
        <f t="shared" si="172"/>
        <v>0</v>
      </c>
      <c r="FC98" s="15">
        <f t="shared" si="173"/>
        <v>0</v>
      </c>
      <c r="FD98" s="15">
        <f t="shared" si="174"/>
        <v>0</v>
      </c>
      <c r="FE98" s="15">
        <f t="shared" si="175"/>
        <v>0</v>
      </c>
    </row>
    <row r="99" spans="1:161" x14ac:dyDescent="0.25">
      <c r="A99" s="3" t="s">
        <v>136</v>
      </c>
      <c r="B99" s="13">
        <v>2.3399999999999997E-2</v>
      </c>
      <c r="C99" s="13">
        <v>2.3399999999999997E-2</v>
      </c>
      <c r="D99" s="13">
        <v>2.3399999999999997E-2</v>
      </c>
      <c r="E99" s="13">
        <v>2.2100000000000002E-2</v>
      </c>
      <c r="G99" s="225">
        <v>0</v>
      </c>
      <c r="H99" s="225">
        <v>0</v>
      </c>
      <c r="I99" s="225">
        <v>0</v>
      </c>
      <c r="J99" s="14">
        <v>25191387.469999999</v>
      </c>
      <c r="K99" s="14">
        <v>50382774.93</v>
      </c>
      <c r="L99" s="14">
        <v>50382774.93</v>
      </c>
      <c r="M99" s="14">
        <v>50382774.93</v>
      </c>
      <c r="N99" s="14">
        <v>50382774.93</v>
      </c>
      <c r="O99" s="14">
        <v>50382774.93</v>
      </c>
      <c r="P99" s="14">
        <v>50382774.93</v>
      </c>
      <c r="Q99" s="14">
        <v>50382774.93</v>
      </c>
      <c r="R99" s="14">
        <v>50382774.93</v>
      </c>
      <c r="T99" s="14">
        <v>50382774.93</v>
      </c>
      <c r="U99" s="14">
        <v>50382774.93</v>
      </c>
      <c r="V99" s="14">
        <v>50382774.93</v>
      </c>
      <c r="W99" s="14">
        <v>50382774.93</v>
      </c>
      <c r="X99" s="14">
        <v>50382774.93</v>
      </c>
      <c r="Y99" s="14">
        <v>50382774.93</v>
      </c>
      <c r="Z99" s="14">
        <v>50382774.93</v>
      </c>
      <c r="AA99" s="14">
        <v>50382774.93</v>
      </c>
      <c r="AB99" s="14">
        <v>50382774.93</v>
      </c>
      <c r="AC99" s="14">
        <v>50382774.93</v>
      </c>
      <c r="AD99" s="14">
        <v>50382774.93</v>
      </c>
      <c r="AE99" s="14">
        <v>50382774.93</v>
      </c>
      <c r="AF99" s="14"/>
      <c r="AG99" s="14">
        <v>50382774.93</v>
      </c>
      <c r="AH99" s="14">
        <v>50382774.93</v>
      </c>
      <c r="AI99" s="14">
        <v>50382774.93</v>
      </c>
      <c r="AJ99" s="14">
        <v>50382774.93</v>
      </c>
      <c r="AK99" s="14">
        <v>50382774.93</v>
      </c>
      <c r="AL99" s="14">
        <v>50382774.93</v>
      </c>
      <c r="AM99" s="14"/>
      <c r="AN99" s="14"/>
      <c r="AO99" s="14"/>
      <c r="AP99" s="14"/>
      <c r="AQ99" s="14"/>
      <c r="AR99" s="14"/>
      <c r="AS99" s="15"/>
      <c r="AT99" s="15">
        <v>0</v>
      </c>
      <c r="AU99" s="15">
        <v>0</v>
      </c>
      <c r="AV99" s="15">
        <v>0</v>
      </c>
      <c r="AW99" s="14">
        <v>49123.205566499993</v>
      </c>
      <c r="AX99" s="14">
        <v>98246.411113499998</v>
      </c>
      <c r="AY99" s="14">
        <v>98246.411113499998</v>
      </c>
      <c r="AZ99" s="14">
        <v>98246.411113499998</v>
      </c>
      <c r="BA99" s="14">
        <v>98246.411113499998</v>
      </c>
      <c r="BB99" s="14">
        <v>98246.411113499998</v>
      </c>
      <c r="BC99" s="14">
        <v>98246.411113499998</v>
      </c>
      <c r="BD99" s="14">
        <v>98246.411113499998</v>
      </c>
      <c r="BE99" s="14">
        <v>98246.411113499998</v>
      </c>
      <c r="BG99" s="15">
        <v>98246.411113499998</v>
      </c>
      <c r="BH99" s="15">
        <v>98246.411113499998</v>
      </c>
      <c r="BI99" s="15">
        <v>98246.411113499998</v>
      </c>
      <c r="BJ99" s="14">
        <v>98246.411113499998</v>
      </c>
      <c r="BK99" s="14">
        <v>98246.411113499998</v>
      </c>
      <c r="BL99" s="14">
        <v>98246.411113499998</v>
      </c>
      <c r="BM99" s="14">
        <v>98246.411113499998</v>
      </c>
      <c r="BN99" s="14">
        <v>98246.411113499998</v>
      </c>
      <c r="BO99" s="14">
        <v>98246.411113499998</v>
      </c>
      <c r="BP99" s="14">
        <v>98246.411113499998</v>
      </c>
      <c r="BQ99" s="14">
        <v>98246.411113499998</v>
      </c>
      <c r="BR99" s="14">
        <v>98246.411113499998</v>
      </c>
      <c r="BS99" s="15"/>
      <c r="BT99" s="15">
        <f t="shared" si="88"/>
        <v>98246.411113499998</v>
      </c>
      <c r="BU99" s="15">
        <f t="shared" si="89"/>
        <v>98246.411113499998</v>
      </c>
      <c r="BV99" s="15">
        <f t="shared" si="90"/>
        <v>98246.411113499998</v>
      </c>
      <c r="BW99" s="15">
        <f t="shared" si="91"/>
        <v>98246.411113499998</v>
      </c>
      <c r="BX99" s="15">
        <f t="shared" si="92"/>
        <v>98246.411113499998</v>
      </c>
      <c r="BY99" s="15">
        <f t="shared" si="93"/>
        <v>98246.411113499998</v>
      </c>
      <c r="BZ99" s="15">
        <f t="shared" si="94"/>
        <v>0</v>
      </c>
      <c r="CA99" s="15">
        <f t="shared" si="95"/>
        <v>0</v>
      </c>
      <c r="CB99" s="15">
        <f t="shared" si="96"/>
        <v>0</v>
      </c>
      <c r="CC99" s="15">
        <f t="shared" si="97"/>
        <v>0</v>
      </c>
      <c r="CD99" s="15">
        <f t="shared" si="98"/>
        <v>0</v>
      </c>
      <c r="CE99" s="15">
        <f t="shared" si="99"/>
        <v>0</v>
      </c>
      <c r="CG99" s="15">
        <f t="shared" si="100"/>
        <v>0</v>
      </c>
      <c r="CH99" s="15">
        <f t="shared" si="101"/>
        <v>0</v>
      </c>
      <c r="CI99" s="15">
        <f t="shared" si="102"/>
        <v>0</v>
      </c>
      <c r="CJ99" s="15">
        <f t="shared" si="103"/>
        <v>46394.138590583338</v>
      </c>
      <c r="CK99" s="15">
        <f t="shared" si="104"/>
        <v>92788.277162750004</v>
      </c>
      <c r="CL99" s="15">
        <f t="shared" si="105"/>
        <v>92788.277162750004</v>
      </c>
      <c r="CM99" s="15">
        <f t="shared" si="106"/>
        <v>92788.277162750004</v>
      </c>
      <c r="CN99" s="15">
        <f t="shared" si="107"/>
        <v>92788.277162750004</v>
      </c>
      <c r="CO99" s="15">
        <f t="shared" si="108"/>
        <v>92788.277162750004</v>
      </c>
      <c r="CP99" s="15">
        <f t="shared" si="109"/>
        <v>92788.277162750004</v>
      </c>
      <c r="CQ99" s="15">
        <f t="shared" si="110"/>
        <v>92788.277162750004</v>
      </c>
      <c r="CR99" s="15">
        <f t="shared" si="111"/>
        <v>92788.277162750004</v>
      </c>
      <c r="CS99" s="15">
        <f t="shared" si="112"/>
        <v>0</v>
      </c>
      <c r="CT99" s="15">
        <f t="shared" si="113"/>
        <v>92788.277162750004</v>
      </c>
      <c r="CU99" s="15">
        <f t="shared" si="114"/>
        <v>92788.277162750004</v>
      </c>
      <c r="CV99" s="15">
        <f t="shared" si="115"/>
        <v>92788.277162750004</v>
      </c>
      <c r="CW99" s="15">
        <f t="shared" si="116"/>
        <v>92788.277162750004</v>
      </c>
      <c r="CX99" s="15">
        <f t="shared" si="117"/>
        <v>92788.277162750004</v>
      </c>
      <c r="CY99" s="15">
        <f t="shared" si="118"/>
        <v>92788.277162750004</v>
      </c>
      <c r="CZ99" s="15">
        <f t="shared" si="119"/>
        <v>92788.277162750004</v>
      </c>
      <c r="DA99" s="15">
        <f t="shared" si="120"/>
        <v>92788.277162750004</v>
      </c>
      <c r="DB99" s="15">
        <f t="shared" si="121"/>
        <v>92788.277162750004</v>
      </c>
      <c r="DC99" s="15">
        <f t="shared" si="122"/>
        <v>92788.277162750004</v>
      </c>
      <c r="DD99" s="15">
        <f t="shared" si="123"/>
        <v>92788.277162750004</v>
      </c>
      <c r="DE99" s="15">
        <f t="shared" si="124"/>
        <v>92788.277162750004</v>
      </c>
      <c r="DF99" s="15">
        <f t="shared" si="125"/>
        <v>0</v>
      </c>
      <c r="DG99" s="15">
        <f t="shared" si="126"/>
        <v>92788.277162750004</v>
      </c>
      <c r="DH99" s="15">
        <f t="shared" si="127"/>
        <v>92788.277162750004</v>
      </c>
      <c r="DI99" s="15">
        <f t="shared" si="128"/>
        <v>92788.277162750004</v>
      </c>
      <c r="DJ99" s="15">
        <f t="shared" si="129"/>
        <v>92788.277162750004</v>
      </c>
      <c r="DK99" s="15">
        <f t="shared" si="130"/>
        <v>92788.277162750004</v>
      </c>
      <c r="DL99" s="15">
        <f t="shared" si="131"/>
        <v>92788.277162750004</v>
      </c>
      <c r="DM99" s="15">
        <f t="shared" si="132"/>
        <v>0</v>
      </c>
      <c r="DN99" s="15">
        <f t="shared" si="133"/>
        <v>0</v>
      </c>
      <c r="DO99" s="15">
        <f t="shared" si="134"/>
        <v>0</v>
      </c>
      <c r="DP99" s="15">
        <f t="shared" si="135"/>
        <v>0</v>
      </c>
      <c r="DQ99" s="15">
        <f t="shared" si="136"/>
        <v>0</v>
      </c>
      <c r="DR99" s="15">
        <f t="shared" si="137"/>
        <v>0</v>
      </c>
      <c r="DT99" s="15">
        <f t="shared" si="138"/>
        <v>0</v>
      </c>
      <c r="DU99" s="15">
        <f t="shared" si="139"/>
        <v>0</v>
      </c>
      <c r="DV99" s="15">
        <f t="shared" si="140"/>
        <v>0</v>
      </c>
      <c r="DW99" s="15">
        <f t="shared" si="141"/>
        <v>2729.0669759166558</v>
      </c>
      <c r="DX99" s="15">
        <f t="shared" si="142"/>
        <v>5458.1339507499943</v>
      </c>
      <c r="DY99" s="15">
        <f t="shared" si="143"/>
        <v>5458.1339507499943</v>
      </c>
      <c r="DZ99" s="15">
        <f t="shared" si="144"/>
        <v>5458.1339507499943</v>
      </c>
      <c r="EA99" s="15">
        <f t="shared" si="145"/>
        <v>5458.1339507499943</v>
      </c>
      <c r="EB99" s="15">
        <f t="shared" si="146"/>
        <v>5458.1339507499943</v>
      </c>
      <c r="EC99" s="15">
        <f t="shared" si="147"/>
        <v>5458.1339507499943</v>
      </c>
      <c r="ED99" s="15">
        <f t="shared" si="148"/>
        <v>5458.1339507499943</v>
      </c>
      <c r="EE99" s="15">
        <f t="shared" si="149"/>
        <v>5458.1339507499943</v>
      </c>
      <c r="EF99" s="15">
        <f t="shared" si="150"/>
        <v>0</v>
      </c>
      <c r="EG99" s="15">
        <f t="shared" si="151"/>
        <v>5458.1339507499943</v>
      </c>
      <c r="EH99" s="15">
        <f t="shared" si="152"/>
        <v>5458.1339507499943</v>
      </c>
      <c r="EI99" s="15">
        <f t="shared" si="153"/>
        <v>5458.1339507499943</v>
      </c>
      <c r="EJ99" s="15">
        <f t="shared" si="154"/>
        <v>5458.1339507499943</v>
      </c>
      <c r="EK99" s="15">
        <f t="shared" si="155"/>
        <v>5458.1339507499943</v>
      </c>
      <c r="EL99" s="15">
        <f t="shared" si="156"/>
        <v>5458.1339507499943</v>
      </c>
      <c r="EM99" s="15">
        <f t="shared" si="157"/>
        <v>5458.1339507499943</v>
      </c>
      <c r="EN99" s="15">
        <f t="shared" si="158"/>
        <v>5458.1339507499943</v>
      </c>
      <c r="EO99" s="15">
        <f t="shared" si="159"/>
        <v>5458.1339507499943</v>
      </c>
      <c r="EP99" s="15">
        <f t="shared" si="160"/>
        <v>5458.1339507499943</v>
      </c>
      <c r="EQ99" s="15">
        <f t="shared" si="161"/>
        <v>5458.1339507499943</v>
      </c>
      <c r="ER99" s="15">
        <f t="shared" si="162"/>
        <v>5458.1339507499943</v>
      </c>
      <c r="ES99" s="15">
        <f t="shared" si="163"/>
        <v>0</v>
      </c>
      <c r="ET99" s="15">
        <f t="shared" si="164"/>
        <v>5458.1339507499943</v>
      </c>
      <c r="EU99" s="15">
        <f t="shared" si="165"/>
        <v>5458.1339507499943</v>
      </c>
      <c r="EV99" s="15">
        <f t="shared" si="166"/>
        <v>5458.1339507499943</v>
      </c>
      <c r="EW99" s="15">
        <f t="shared" si="167"/>
        <v>5458.1339507499943</v>
      </c>
      <c r="EX99" s="15">
        <f t="shared" si="168"/>
        <v>5458.1339507499943</v>
      </c>
      <c r="EY99" s="15">
        <f t="shared" si="169"/>
        <v>5458.1339507499943</v>
      </c>
      <c r="EZ99" s="15">
        <f t="shared" si="170"/>
        <v>0</v>
      </c>
      <c r="FA99" s="15">
        <f t="shared" si="171"/>
        <v>0</v>
      </c>
      <c r="FB99" s="15">
        <f t="shared" si="172"/>
        <v>0</v>
      </c>
      <c r="FC99" s="15">
        <f t="shared" si="173"/>
        <v>0</v>
      </c>
      <c r="FD99" s="15">
        <f t="shared" si="174"/>
        <v>0</v>
      </c>
      <c r="FE99" s="15">
        <f t="shared" si="175"/>
        <v>0</v>
      </c>
    </row>
    <row r="100" spans="1:161" x14ac:dyDescent="0.25">
      <c r="A100" s="3" t="s">
        <v>137</v>
      </c>
      <c r="B100" s="13">
        <v>2.3399999999999997E-2</v>
      </c>
      <c r="C100" s="13">
        <v>2.3399999999999997E-2</v>
      </c>
      <c r="D100" s="13">
        <v>2.3399999999999997E-2</v>
      </c>
      <c r="E100" s="13">
        <v>2.2100000000000002E-2</v>
      </c>
      <c r="G100" s="225">
        <v>30538.420000000002</v>
      </c>
      <c r="H100" s="225">
        <v>30538.420000000002</v>
      </c>
      <c r="I100" s="225">
        <v>30538.420000000002</v>
      </c>
      <c r="J100" s="14">
        <v>30538.420000000002</v>
      </c>
      <c r="K100" s="14">
        <v>30538.420000000002</v>
      </c>
      <c r="L100" s="14">
        <v>30538.420000000002</v>
      </c>
      <c r="M100" s="14">
        <v>30538.420000000002</v>
      </c>
      <c r="N100" s="14">
        <v>30538.420000000002</v>
      </c>
      <c r="O100" s="14">
        <v>30538.420000000002</v>
      </c>
      <c r="P100" s="14">
        <v>30538.420000000002</v>
      </c>
      <c r="Q100" s="14">
        <v>30538.420000000002</v>
      </c>
      <c r="R100" s="14">
        <v>30538.420000000002</v>
      </c>
      <c r="T100" s="14">
        <v>30538.420000000002</v>
      </c>
      <c r="U100" s="14">
        <v>30538.420000000002</v>
      </c>
      <c r="V100" s="14">
        <v>30538.420000000002</v>
      </c>
      <c r="W100" s="14">
        <v>30538.420000000002</v>
      </c>
      <c r="X100" s="14">
        <v>30538.420000000002</v>
      </c>
      <c r="Y100" s="14">
        <v>30538.420000000002</v>
      </c>
      <c r="Z100" s="14">
        <v>30538.420000000002</v>
      </c>
      <c r="AA100" s="14">
        <v>30538.420000000002</v>
      </c>
      <c r="AB100" s="14">
        <v>30538.420000000002</v>
      </c>
      <c r="AC100" s="14">
        <v>30538.420000000002</v>
      </c>
      <c r="AD100" s="14">
        <v>30538.420000000002</v>
      </c>
      <c r="AE100" s="14">
        <v>30538.420000000002</v>
      </c>
      <c r="AF100" s="14"/>
      <c r="AG100" s="14">
        <v>30538.420000000002</v>
      </c>
      <c r="AH100" s="14">
        <v>30538.420000000002</v>
      </c>
      <c r="AI100" s="14">
        <v>30538.420000000002</v>
      </c>
      <c r="AJ100" s="14">
        <v>30538.420000000002</v>
      </c>
      <c r="AK100" s="14">
        <v>30538.420000000002</v>
      </c>
      <c r="AL100" s="14">
        <v>30538.420000000002</v>
      </c>
      <c r="AM100" s="14"/>
      <c r="AN100" s="14"/>
      <c r="AO100" s="14"/>
      <c r="AP100" s="14"/>
      <c r="AQ100" s="14"/>
      <c r="AR100" s="14"/>
      <c r="AS100" s="15"/>
      <c r="AT100" s="15">
        <v>59.549918999999996</v>
      </c>
      <c r="AU100" s="15">
        <v>59.549918999999996</v>
      </c>
      <c r="AV100" s="15">
        <v>59.549918999999996</v>
      </c>
      <c r="AW100" s="14">
        <v>59.549918999999996</v>
      </c>
      <c r="AX100" s="14">
        <v>59.549918999999996</v>
      </c>
      <c r="AY100" s="14">
        <v>59.549918999999996</v>
      </c>
      <c r="AZ100" s="14">
        <v>59.549918999999996</v>
      </c>
      <c r="BA100" s="14">
        <v>59.549918999999996</v>
      </c>
      <c r="BB100" s="14">
        <v>59.549918999999996</v>
      </c>
      <c r="BC100" s="14">
        <v>59.549918999999996</v>
      </c>
      <c r="BD100" s="14">
        <v>59.549918999999996</v>
      </c>
      <c r="BE100" s="14">
        <v>59.549918999999996</v>
      </c>
      <c r="BG100" s="15">
        <v>59.549918999999996</v>
      </c>
      <c r="BH100" s="15">
        <v>59.549918999999996</v>
      </c>
      <c r="BI100" s="15">
        <v>59.549918999999996</v>
      </c>
      <c r="BJ100" s="14">
        <v>59.549918999999996</v>
      </c>
      <c r="BK100" s="14">
        <v>59.549918999999996</v>
      </c>
      <c r="BL100" s="14">
        <v>59.549918999999996</v>
      </c>
      <c r="BM100" s="14">
        <v>59.549918999999996</v>
      </c>
      <c r="BN100" s="14">
        <v>59.549918999999996</v>
      </c>
      <c r="BO100" s="14">
        <v>59.549918999999996</v>
      </c>
      <c r="BP100" s="14">
        <v>59.549918999999996</v>
      </c>
      <c r="BQ100" s="14">
        <v>59.549918999999996</v>
      </c>
      <c r="BR100" s="14">
        <v>59.549918999999996</v>
      </c>
      <c r="BS100" s="15"/>
      <c r="BT100" s="15">
        <f t="shared" si="88"/>
        <v>59.549918999999996</v>
      </c>
      <c r="BU100" s="15">
        <f t="shared" si="89"/>
        <v>59.549918999999996</v>
      </c>
      <c r="BV100" s="15">
        <f t="shared" si="90"/>
        <v>59.549918999999996</v>
      </c>
      <c r="BW100" s="15">
        <f t="shared" si="91"/>
        <v>59.549918999999996</v>
      </c>
      <c r="BX100" s="15">
        <f t="shared" si="92"/>
        <v>59.549918999999996</v>
      </c>
      <c r="BY100" s="15">
        <f t="shared" si="93"/>
        <v>59.549918999999996</v>
      </c>
      <c r="BZ100" s="15">
        <f t="shared" si="94"/>
        <v>0</v>
      </c>
      <c r="CA100" s="15">
        <f t="shared" si="95"/>
        <v>0</v>
      </c>
      <c r="CB100" s="15">
        <f t="shared" si="96"/>
        <v>0</v>
      </c>
      <c r="CC100" s="15">
        <f t="shared" si="97"/>
        <v>0</v>
      </c>
      <c r="CD100" s="15">
        <f t="shared" si="98"/>
        <v>0</v>
      </c>
      <c r="CE100" s="15">
        <f t="shared" si="99"/>
        <v>0</v>
      </c>
      <c r="CG100" s="15">
        <f t="shared" si="100"/>
        <v>56.241590166666676</v>
      </c>
      <c r="CH100" s="15">
        <f t="shared" si="101"/>
        <v>56.241590166666676</v>
      </c>
      <c r="CI100" s="15">
        <f t="shared" si="102"/>
        <v>56.241590166666676</v>
      </c>
      <c r="CJ100" s="15">
        <f t="shared" si="103"/>
        <v>56.241590166666676</v>
      </c>
      <c r="CK100" s="15">
        <f t="shared" si="104"/>
        <v>56.241590166666676</v>
      </c>
      <c r="CL100" s="15">
        <f t="shared" si="105"/>
        <v>56.241590166666676</v>
      </c>
      <c r="CM100" s="15">
        <f t="shared" si="106"/>
        <v>56.241590166666676</v>
      </c>
      <c r="CN100" s="15">
        <f t="shared" si="107"/>
        <v>56.241590166666676</v>
      </c>
      <c r="CO100" s="15">
        <f t="shared" si="108"/>
        <v>56.241590166666676</v>
      </c>
      <c r="CP100" s="15">
        <f t="shared" si="109"/>
        <v>56.241590166666676</v>
      </c>
      <c r="CQ100" s="15">
        <f t="shared" si="110"/>
        <v>56.241590166666676</v>
      </c>
      <c r="CR100" s="15">
        <f t="shared" si="111"/>
        <v>56.241590166666676</v>
      </c>
      <c r="CS100" s="15">
        <f t="shared" si="112"/>
        <v>0</v>
      </c>
      <c r="CT100" s="15">
        <f t="shared" si="113"/>
        <v>56.241590166666676</v>
      </c>
      <c r="CU100" s="15">
        <f t="shared" si="114"/>
        <v>56.241590166666676</v>
      </c>
      <c r="CV100" s="15">
        <f t="shared" si="115"/>
        <v>56.241590166666676</v>
      </c>
      <c r="CW100" s="15">
        <f t="shared" si="116"/>
        <v>56.241590166666676</v>
      </c>
      <c r="CX100" s="15">
        <f t="shared" si="117"/>
        <v>56.241590166666676</v>
      </c>
      <c r="CY100" s="15">
        <f t="shared" si="118"/>
        <v>56.241590166666676</v>
      </c>
      <c r="CZ100" s="15">
        <f t="shared" si="119"/>
        <v>56.241590166666676</v>
      </c>
      <c r="DA100" s="15">
        <f t="shared" si="120"/>
        <v>56.241590166666676</v>
      </c>
      <c r="DB100" s="15">
        <f t="shared" si="121"/>
        <v>56.241590166666676</v>
      </c>
      <c r="DC100" s="15">
        <f t="shared" si="122"/>
        <v>56.241590166666676</v>
      </c>
      <c r="DD100" s="15">
        <f t="shared" si="123"/>
        <v>56.241590166666676</v>
      </c>
      <c r="DE100" s="15">
        <f t="shared" si="124"/>
        <v>56.241590166666676</v>
      </c>
      <c r="DF100" s="15">
        <f t="shared" si="125"/>
        <v>0</v>
      </c>
      <c r="DG100" s="15">
        <f t="shared" si="126"/>
        <v>56.241590166666676</v>
      </c>
      <c r="DH100" s="15">
        <f t="shared" si="127"/>
        <v>56.241590166666676</v>
      </c>
      <c r="DI100" s="15">
        <f t="shared" si="128"/>
        <v>56.241590166666676</v>
      </c>
      <c r="DJ100" s="15">
        <f t="shared" si="129"/>
        <v>56.241590166666676</v>
      </c>
      <c r="DK100" s="15">
        <f t="shared" si="130"/>
        <v>56.241590166666676</v>
      </c>
      <c r="DL100" s="15">
        <f t="shared" si="131"/>
        <v>56.241590166666676</v>
      </c>
      <c r="DM100" s="15">
        <f t="shared" si="132"/>
        <v>0</v>
      </c>
      <c r="DN100" s="15">
        <f t="shared" si="133"/>
        <v>0</v>
      </c>
      <c r="DO100" s="15">
        <f t="shared" si="134"/>
        <v>0</v>
      </c>
      <c r="DP100" s="15">
        <f t="shared" si="135"/>
        <v>0</v>
      </c>
      <c r="DQ100" s="15">
        <f t="shared" si="136"/>
        <v>0</v>
      </c>
      <c r="DR100" s="15">
        <f t="shared" si="137"/>
        <v>0</v>
      </c>
      <c r="DT100" s="15">
        <f t="shared" si="138"/>
        <v>3.3083288333333201</v>
      </c>
      <c r="DU100" s="15">
        <f t="shared" si="139"/>
        <v>3.3083288333333201</v>
      </c>
      <c r="DV100" s="15">
        <f t="shared" si="140"/>
        <v>3.3083288333333201</v>
      </c>
      <c r="DW100" s="15">
        <f t="shared" si="141"/>
        <v>3.3083288333333201</v>
      </c>
      <c r="DX100" s="15">
        <f t="shared" si="142"/>
        <v>3.3083288333333201</v>
      </c>
      <c r="DY100" s="15">
        <f t="shared" si="143"/>
        <v>3.3083288333333201</v>
      </c>
      <c r="DZ100" s="15">
        <f t="shared" si="144"/>
        <v>3.3083288333333201</v>
      </c>
      <c r="EA100" s="15">
        <f t="shared" si="145"/>
        <v>3.3083288333333201</v>
      </c>
      <c r="EB100" s="15">
        <f t="shared" si="146"/>
        <v>3.3083288333333201</v>
      </c>
      <c r="EC100" s="15">
        <f t="shared" si="147"/>
        <v>3.3083288333333201</v>
      </c>
      <c r="ED100" s="15">
        <f t="shared" si="148"/>
        <v>3.3083288333333201</v>
      </c>
      <c r="EE100" s="15">
        <f t="shared" si="149"/>
        <v>3.3083288333333201</v>
      </c>
      <c r="EF100" s="15">
        <f t="shared" si="150"/>
        <v>0</v>
      </c>
      <c r="EG100" s="15">
        <f t="shared" si="151"/>
        <v>3.3083288333333201</v>
      </c>
      <c r="EH100" s="15">
        <f t="shared" si="152"/>
        <v>3.3083288333333201</v>
      </c>
      <c r="EI100" s="15">
        <f t="shared" si="153"/>
        <v>3.3083288333333201</v>
      </c>
      <c r="EJ100" s="15">
        <f t="shared" si="154"/>
        <v>3.3083288333333201</v>
      </c>
      <c r="EK100" s="15">
        <f t="shared" si="155"/>
        <v>3.3083288333333201</v>
      </c>
      <c r="EL100" s="15">
        <f t="shared" si="156"/>
        <v>3.3083288333333201</v>
      </c>
      <c r="EM100" s="15">
        <f t="shared" si="157"/>
        <v>3.3083288333333201</v>
      </c>
      <c r="EN100" s="15">
        <f t="shared" si="158"/>
        <v>3.3083288333333201</v>
      </c>
      <c r="EO100" s="15">
        <f t="shared" si="159"/>
        <v>3.3083288333333201</v>
      </c>
      <c r="EP100" s="15">
        <f t="shared" si="160"/>
        <v>3.3083288333333201</v>
      </c>
      <c r="EQ100" s="15">
        <f t="shared" si="161"/>
        <v>3.3083288333333201</v>
      </c>
      <c r="ER100" s="15">
        <f t="shared" si="162"/>
        <v>3.3083288333333201</v>
      </c>
      <c r="ES100" s="15">
        <f t="shared" si="163"/>
        <v>0</v>
      </c>
      <c r="ET100" s="15">
        <f t="shared" si="164"/>
        <v>3.3083288333333201</v>
      </c>
      <c r="EU100" s="15">
        <f t="shared" si="165"/>
        <v>3.3083288333333201</v>
      </c>
      <c r="EV100" s="15">
        <f t="shared" si="166"/>
        <v>3.3083288333333201</v>
      </c>
      <c r="EW100" s="15">
        <f t="shared" si="167"/>
        <v>3.3083288333333201</v>
      </c>
      <c r="EX100" s="15">
        <f t="shared" si="168"/>
        <v>3.3083288333333201</v>
      </c>
      <c r="EY100" s="15">
        <f t="shared" si="169"/>
        <v>3.3083288333333201</v>
      </c>
      <c r="EZ100" s="15">
        <f t="shared" si="170"/>
        <v>0</v>
      </c>
      <c r="FA100" s="15">
        <f t="shared" si="171"/>
        <v>0</v>
      </c>
      <c r="FB100" s="15">
        <f t="shared" si="172"/>
        <v>0</v>
      </c>
      <c r="FC100" s="15">
        <f t="shared" si="173"/>
        <v>0</v>
      </c>
      <c r="FD100" s="15">
        <f t="shared" si="174"/>
        <v>0</v>
      </c>
      <c r="FE100" s="15">
        <f t="shared" si="175"/>
        <v>0</v>
      </c>
    </row>
    <row r="101" spans="1:161" x14ac:dyDescent="0.25">
      <c r="A101" s="3" t="s">
        <v>138</v>
      </c>
      <c r="B101" s="13">
        <v>2.3399999999999997E-2</v>
      </c>
      <c r="C101" s="13">
        <v>2.3399999999999997E-2</v>
      </c>
      <c r="D101" s="13">
        <v>2.3399999999999997E-2</v>
      </c>
      <c r="E101" s="13">
        <v>2.2100000000000002E-2</v>
      </c>
      <c r="G101" s="225">
        <v>210521.85</v>
      </c>
      <c r="H101" s="225">
        <v>210521.85</v>
      </c>
      <c r="I101" s="225">
        <v>210521.85</v>
      </c>
      <c r="J101" s="14">
        <v>210521.85</v>
      </c>
      <c r="K101" s="14">
        <v>210521.85</v>
      </c>
      <c r="L101" s="14">
        <v>210521.85</v>
      </c>
      <c r="M101" s="14">
        <v>210521.85</v>
      </c>
      <c r="N101" s="14">
        <v>210521.85</v>
      </c>
      <c r="O101" s="14">
        <v>210521.85</v>
      </c>
      <c r="P101" s="14">
        <v>210521.85</v>
      </c>
      <c r="Q101" s="14">
        <v>210521.85</v>
      </c>
      <c r="R101" s="14">
        <v>210521.85</v>
      </c>
      <c r="T101" s="14">
        <v>210521.85</v>
      </c>
      <c r="U101" s="14">
        <v>210521.85</v>
      </c>
      <c r="V101" s="14">
        <v>210521.85</v>
      </c>
      <c r="W101" s="14">
        <v>210521.85</v>
      </c>
      <c r="X101" s="14">
        <v>210521.85</v>
      </c>
      <c r="Y101" s="14">
        <v>210521.85</v>
      </c>
      <c r="Z101" s="14">
        <v>210521.85</v>
      </c>
      <c r="AA101" s="14">
        <v>210521.85</v>
      </c>
      <c r="AB101" s="14">
        <v>210521.85</v>
      </c>
      <c r="AC101" s="14">
        <v>210521.85</v>
      </c>
      <c r="AD101" s="14">
        <v>210521.85</v>
      </c>
      <c r="AE101" s="14">
        <v>210521.85</v>
      </c>
      <c r="AF101" s="14"/>
      <c r="AG101" s="14">
        <v>210521.85</v>
      </c>
      <c r="AH101" s="14">
        <v>210521.85</v>
      </c>
      <c r="AI101" s="14">
        <v>210521.85</v>
      </c>
      <c r="AJ101" s="14">
        <v>210521.85</v>
      </c>
      <c r="AK101" s="14">
        <v>210521.85</v>
      </c>
      <c r="AL101" s="14">
        <v>210521.85</v>
      </c>
      <c r="AM101" s="14"/>
      <c r="AN101" s="14"/>
      <c r="AO101" s="14"/>
      <c r="AP101" s="14"/>
      <c r="AQ101" s="14"/>
      <c r="AR101" s="14"/>
      <c r="AS101" s="15"/>
      <c r="AT101" s="15">
        <v>410.51760749999994</v>
      </c>
      <c r="AU101" s="15">
        <v>410.51760749999994</v>
      </c>
      <c r="AV101" s="15">
        <v>410.51760749999994</v>
      </c>
      <c r="AW101" s="14">
        <v>410.51760749999994</v>
      </c>
      <c r="AX101" s="14">
        <v>410.51760749999994</v>
      </c>
      <c r="AY101" s="14">
        <v>410.51760749999994</v>
      </c>
      <c r="AZ101" s="14">
        <v>410.51760749999994</v>
      </c>
      <c r="BA101" s="14">
        <v>410.51760749999994</v>
      </c>
      <c r="BB101" s="14">
        <v>410.51760749999994</v>
      </c>
      <c r="BC101" s="14">
        <v>410.51760749999994</v>
      </c>
      <c r="BD101" s="14">
        <v>410.51760749999994</v>
      </c>
      <c r="BE101" s="14">
        <v>410.51760749999994</v>
      </c>
      <c r="BG101" s="15">
        <v>410.51760749999994</v>
      </c>
      <c r="BH101" s="15">
        <v>410.51760749999994</v>
      </c>
      <c r="BI101" s="15">
        <v>410.51760749999994</v>
      </c>
      <c r="BJ101" s="14">
        <v>410.51760749999994</v>
      </c>
      <c r="BK101" s="14">
        <v>410.51760749999994</v>
      </c>
      <c r="BL101" s="14">
        <v>410.51760749999994</v>
      </c>
      <c r="BM101" s="14">
        <v>410.51760749999994</v>
      </c>
      <c r="BN101" s="14">
        <v>410.51760749999994</v>
      </c>
      <c r="BO101" s="14">
        <v>410.51760749999994</v>
      </c>
      <c r="BP101" s="14">
        <v>410.51760749999994</v>
      </c>
      <c r="BQ101" s="14">
        <v>410.51760749999994</v>
      </c>
      <c r="BR101" s="14">
        <v>410.51760749999994</v>
      </c>
      <c r="BS101" s="15"/>
      <c r="BT101" s="15">
        <f t="shared" si="88"/>
        <v>410.51760749999994</v>
      </c>
      <c r="BU101" s="15">
        <f t="shared" si="89"/>
        <v>410.51760749999994</v>
      </c>
      <c r="BV101" s="15">
        <f t="shared" si="90"/>
        <v>410.51760749999994</v>
      </c>
      <c r="BW101" s="15">
        <f t="shared" si="91"/>
        <v>410.51760749999994</v>
      </c>
      <c r="BX101" s="15">
        <f t="shared" si="92"/>
        <v>410.51760749999994</v>
      </c>
      <c r="BY101" s="15">
        <f t="shared" si="93"/>
        <v>410.51760749999994</v>
      </c>
      <c r="BZ101" s="15">
        <f t="shared" si="94"/>
        <v>0</v>
      </c>
      <c r="CA101" s="15">
        <f t="shared" si="95"/>
        <v>0</v>
      </c>
      <c r="CB101" s="15">
        <f t="shared" si="96"/>
        <v>0</v>
      </c>
      <c r="CC101" s="15">
        <f t="shared" si="97"/>
        <v>0</v>
      </c>
      <c r="CD101" s="15">
        <f t="shared" si="98"/>
        <v>0</v>
      </c>
      <c r="CE101" s="15">
        <f t="shared" si="99"/>
        <v>0</v>
      </c>
      <c r="CG101" s="15">
        <f t="shared" si="100"/>
        <v>387.71107375000003</v>
      </c>
      <c r="CH101" s="15">
        <f t="shared" si="101"/>
        <v>387.71107375000003</v>
      </c>
      <c r="CI101" s="15">
        <f t="shared" si="102"/>
        <v>387.71107375000003</v>
      </c>
      <c r="CJ101" s="15">
        <f t="shared" si="103"/>
        <v>387.71107375000003</v>
      </c>
      <c r="CK101" s="15">
        <f t="shared" si="104"/>
        <v>387.71107375000003</v>
      </c>
      <c r="CL101" s="15">
        <f t="shared" si="105"/>
        <v>387.71107375000003</v>
      </c>
      <c r="CM101" s="15">
        <f t="shared" si="106"/>
        <v>387.71107375000003</v>
      </c>
      <c r="CN101" s="15">
        <f t="shared" si="107"/>
        <v>387.71107375000003</v>
      </c>
      <c r="CO101" s="15">
        <f t="shared" si="108"/>
        <v>387.71107375000003</v>
      </c>
      <c r="CP101" s="15">
        <f t="shared" si="109"/>
        <v>387.71107375000003</v>
      </c>
      <c r="CQ101" s="15">
        <f t="shared" si="110"/>
        <v>387.71107375000003</v>
      </c>
      <c r="CR101" s="15">
        <f t="shared" si="111"/>
        <v>387.71107375000003</v>
      </c>
      <c r="CS101" s="15">
        <f t="shared" si="112"/>
        <v>0</v>
      </c>
      <c r="CT101" s="15">
        <f t="shared" si="113"/>
        <v>387.71107375000003</v>
      </c>
      <c r="CU101" s="15">
        <f t="shared" si="114"/>
        <v>387.71107375000003</v>
      </c>
      <c r="CV101" s="15">
        <f t="shared" si="115"/>
        <v>387.71107375000003</v>
      </c>
      <c r="CW101" s="15">
        <f t="shared" si="116"/>
        <v>387.71107375000003</v>
      </c>
      <c r="CX101" s="15">
        <f t="shared" si="117"/>
        <v>387.71107375000003</v>
      </c>
      <c r="CY101" s="15">
        <f t="shared" si="118"/>
        <v>387.71107375000003</v>
      </c>
      <c r="CZ101" s="15">
        <f t="shared" si="119"/>
        <v>387.71107375000003</v>
      </c>
      <c r="DA101" s="15">
        <f t="shared" si="120"/>
        <v>387.71107375000003</v>
      </c>
      <c r="DB101" s="15">
        <f t="shared" si="121"/>
        <v>387.71107375000003</v>
      </c>
      <c r="DC101" s="15">
        <f t="shared" si="122"/>
        <v>387.71107375000003</v>
      </c>
      <c r="DD101" s="15">
        <f t="shared" si="123"/>
        <v>387.71107375000003</v>
      </c>
      <c r="DE101" s="15">
        <f t="shared" si="124"/>
        <v>387.71107375000003</v>
      </c>
      <c r="DF101" s="15">
        <f t="shared" si="125"/>
        <v>0</v>
      </c>
      <c r="DG101" s="15">
        <f t="shared" si="126"/>
        <v>387.71107375000003</v>
      </c>
      <c r="DH101" s="15">
        <f t="shared" si="127"/>
        <v>387.71107375000003</v>
      </c>
      <c r="DI101" s="15">
        <f t="shared" si="128"/>
        <v>387.71107375000003</v>
      </c>
      <c r="DJ101" s="15">
        <f t="shared" si="129"/>
        <v>387.71107375000003</v>
      </c>
      <c r="DK101" s="15">
        <f t="shared" si="130"/>
        <v>387.71107375000003</v>
      </c>
      <c r="DL101" s="15">
        <f t="shared" si="131"/>
        <v>387.71107375000003</v>
      </c>
      <c r="DM101" s="15">
        <f t="shared" si="132"/>
        <v>0</v>
      </c>
      <c r="DN101" s="15">
        <f t="shared" si="133"/>
        <v>0</v>
      </c>
      <c r="DO101" s="15">
        <f t="shared" si="134"/>
        <v>0</v>
      </c>
      <c r="DP101" s="15">
        <f t="shared" si="135"/>
        <v>0</v>
      </c>
      <c r="DQ101" s="15">
        <f t="shared" si="136"/>
        <v>0</v>
      </c>
      <c r="DR101" s="15">
        <f t="shared" si="137"/>
        <v>0</v>
      </c>
      <c r="DT101" s="15">
        <f t="shared" si="138"/>
        <v>22.806533749999915</v>
      </c>
      <c r="DU101" s="15">
        <f t="shared" si="139"/>
        <v>22.806533749999915</v>
      </c>
      <c r="DV101" s="15">
        <f t="shared" si="140"/>
        <v>22.806533749999915</v>
      </c>
      <c r="DW101" s="15">
        <f t="shared" si="141"/>
        <v>22.806533749999915</v>
      </c>
      <c r="DX101" s="15">
        <f t="shared" si="142"/>
        <v>22.806533749999915</v>
      </c>
      <c r="DY101" s="15">
        <f t="shared" si="143"/>
        <v>22.806533749999915</v>
      </c>
      <c r="DZ101" s="15">
        <f t="shared" si="144"/>
        <v>22.806533749999915</v>
      </c>
      <c r="EA101" s="15">
        <f t="shared" si="145"/>
        <v>22.806533749999915</v>
      </c>
      <c r="EB101" s="15">
        <f t="shared" si="146"/>
        <v>22.806533749999915</v>
      </c>
      <c r="EC101" s="15">
        <f t="shared" si="147"/>
        <v>22.806533749999915</v>
      </c>
      <c r="ED101" s="15">
        <f t="shared" si="148"/>
        <v>22.806533749999915</v>
      </c>
      <c r="EE101" s="15">
        <f t="shared" si="149"/>
        <v>22.806533749999915</v>
      </c>
      <c r="EF101" s="15">
        <f t="shared" si="150"/>
        <v>0</v>
      </c>
      <c r="EG101" s="15">
        <f t="shared" si="151"/>
        <v>22.806533749999915</v>
      </c>
      <c r="EH101" s="15">
        <f t="shared" si="152"/>
        <v>22.806533749999915</v>
      </c>
      <c r="EI101" s="15">
        <f t="shared" si="153"/>
        <v>22.806533749999915</v>
      </c>
      <c r="EJ101" s="15">
        <f t="shared" si="154"/>
        <v>22.806533749999915</v>
      </c>
      <c r="EK101" s="15">
        <f t="shared" si="155"/>
        <v>22.806533749999915</v>
      </c>
      <c r="EL101" s="15">
        <f t="shared" si="156"/>
        <v>22.806533749999915</v>
      </c>
      <c r="EM101" s="15">
        <f t="shared" si="157"/>
        <v>22.806533749999915</v>
      </c>
      <c r="EN101" s="15">
        <f t="shared" si="158"/>
        <v>22.806533749999915</v>
      </c>
      <c r="EO101" s="15">
        <f t="shared" si="159"/>
        <v>22.806533749999915</v>
      </c>
      <c r="EP101" s="15">
        <f t="shared" si="160"/>
        <v>22.806533749999915</v>
      </c>
      <c r="EQ101" s="15">
        <f t="shared" si="161"/>
        <v>22.806533749999915</v>
      </c>
      <c r="ER101" s="15">
        <f t="shared" si="162"/>
        <v>22.806533749999915</v>
      </c>
      <c r="ES101" s="15">
        <f t="shared" si="163"/>
        <v>0</v>
      </c>
      <c r="ET101" s="15">
        <f t="shared" si="164"/>
        <v>22.806533749999915</v>
      </c>
      <c r="EU101" s="15">
        <f t="shared" si="165"/>
        <v>22.806533749999915</v>
      </c>
      <c r="EV101" s="15">
        <f t="shared" si="166"/>
        <v>22.806533749999915</v>
      </c>
      <c r="EW101" s="15">
        <f t="shared" si="167"/>
        <v>22.806533749999915</v>
      </c>
      <c r="EX101" s="15">
        <f t="shared" si="168"/>
        <v>22.806533749999915</v>
      </c>
      <c r="EY101" s="15">
        <f t="shared" si="169"/>
        <v>22.806533749999915</v>
      </c>
      <c r="EZ101" s="15">
        <f t="shared" si="170"/>
        <v>0</v>
      </c>
      <c r="FA101" s="15">
        <f t="shared" si="171"/>
        <v>0</v>
      </c>
      <c r="FB101" s="15">
        <f t="shared" si="172"/>
        <v>0</v>
      </c>
      <c r="FC101" s="15">
        <f t="shared" si="173"/>
        <v>0</v>
      </c>
      <c r="FD101" s="15">
        <f t="shared" si="174"/>
        <v>0</v>
      </c>
      <c r="FE101" s="15">
        <f t="shared" si="175"/>
        <v>0</v>
      </c>
    </row>
    <row r="102" spans="1:161" x14ac:dyDescent="0.25">
      <c r="A102" s="3" t="s">
        <v>139</v>
      </c>
      <c r="B102" s="13">
        <v>2.0400000000000001E-2</v>
      </c>
      <c r="C102" s="13">
        <v>2.0400000000000001E-2</v>
      </c>
      <c r="D102" s="13">
        <v>2.0400000000000001E-2</v>
      </c>
      <c r="E102" s="13">
        <v>1.9199999999999998E-2</v>
      </c>
      <c r="G102" s="225">
        <v>73431897.450000003</v>
      </c>
      <c r="H102" s="225">
        <v>73438170.670000002</v>
      </c>
      <c r="I102" s="225">
        <v>73438170.670000002</v>
      </c>
      <c r="J102" s="14">
        <v>73430574.680000007</v>
      </c>
      <c r="K102" s="14">
        <v>73422978.680000007</v>
      </c>
      <c r="L102" s="14">
        <v>73422978.680000007</v>
      </c>
      <c r="M102" s="14">
        <v>73393387.430000007</v>
      </c>
      <c r="N102" s="14">
        <v>73363796.180000007</v>
      </c>
      <c r="O102" s="14">
        <v>73363796.180000007</v>
      </c>
      <c r="P102" s="14">
        <v>73363796.180000007</v>
      </c>
      <c r="Q102" s="14">
        <v>73363796.180000007</v>
      </c>
      <c r="R102" s="14">
        <v>73363796.180000007</v>
      </c>
      <c r="T102" s="14">
        <v>73363796.180000007</v>
      </c>
      <c r="U102" s="14">
        <v>73345145.700000003</v>
      </c>
      <c r="V102" s="14">
        <v>73326495.209999993</v>
      </c>
      <c r="W102" s="14">
        <v>73326495.209999993</v>
      </c>
      <c r="X102" s="14">
        <v>73326495.209999993</v>
      </c>
      <c r="Y102" s="14">
        <v>73326495.209999993</v>
      </c>
      <c r="Z102" s="14">
        <v>73326495.209999993</v>
      </c>
      <c r="AA102" s="14">
        <v>73326495.209999993</v>
      </c>
      <c r="AB102" s="14">
        <v>73347638.430000007</v>
      </c>
      <c r="AC102" s="14">
        <v>73368781.640000001</v>
      </c>
      <c r="AD102" s="14">
        <v>73368781.640000001</v>
      </c>
      <c r="AE102" s="14">
        <v>73368781.640000001</v>
      </c>
      <c r="AF102" s="14"/>
      <c r="AG102" s="14">
        <v>73368781.640000001</v>
      </c>
      <c r="AH102" s="14">
        <v>73368781.640000001</v>
      </c>
      <c r="AI102" s="14">
        <v>73368781.640000001</v>
      </c>
      <c r="AJ102" s="14">
        <v>73368781.640000001</v>
      </c>
      <c r="AK102" s="14">
        <v>73378236.75</v>
      </c>
      <c r="AL102" s="14">
        <v>73391901.900000006</v>
      </c>
      <c r="AM102" s="14"/>
      <c r="AN102" s="14"/>
      <c r="AO102" s="14"/>
      <c r="AP102" s="14"/>
      <c r="AQ102" s="14"/>
      <c r="AR102" s="14"/>
      <c r="AS102" s="15"/>
      <c r="AT102" s="15">
        <v>124834.22566500002</v>
      </c>
      <c r="AU102" s="15">
        <v>124844.89013900001</v>
      </c>
      <c r="AV102" s="15">
        <v>124844.89013900001</v>
      </c>
      <c r="AW102" s="14">
        <v>124831.97695600003</v>
      </c>
      <c r="AX102" s="14">
        <v>124819.06375600002</v>
      </c>
      <c r="AY102" s="14">
        <v>124819.06375600002</v>
      </c>
      <c r="AZ102" s="14">
        <v>124768.75863100002</v>
      </c>
      <c r="BA102" s="14">
        <v>124718.45350600003</v>
      </c>
      <c r="BB102" s="14">
        <v>124718.45350600003</v>
      </c>
      <c r="BC102" s="14">
        <v>124718.45350600003</v>
      </c>
      <c r="BD102" s="14">
        <v>124718.45350600003</v>
      </c>
      <c r="BE102" s="14">
        <v>124718.45350600003</v>
      </c>
      <c r="BG102" s="15">
        <v>124718.45350600003</v>
      </c>
      <c r="BH102" s="15">
        <v>124686.74769</v>
      </c>
      <c r="BI102" s="15">
        <v>124655.04185699999</v>
      </c>
      <c r="BJ102" s="14">
        <v>124655.04185699999</v>
      </c>
      <c r="BK102" s="14">
        <v>124655.04185699999</v>
      </c>
      <c r="BL102" s="14">
        <v>124655.04185699999</v>
      </c>
      <c r="BM102" s="14">
        <v>124655.04185699999</v>
      </c>
      <c r="BN102" s="14">
        <v>124655.04185699999</v>
      </c>
      <c r="BO102" s="14">
        <v>124690.98533100002</v>
      </c>
      <c r="BP102" s="14">
        <v>124726.92878800002</v>
      </c>
      <c r="BQ102" s="14">
        <v>124726.92878800002</v>
      </c>
      <c r="BR102" s="14">
        <v>124726.92878800002</v>
      </c>
      <c r="BS102" s="15"/>
      <c r="BT102" s="15">
        <f t="shared" si="88"/>
        <v>124726.92878800002</v>
      </c>
      <c r="BU102" s="15">
        <f t="shared" si="89"/>
        <v>124726.92878800002</v>
      </c>
      <c r="BV102" s="15">
        <f t="shared" si="90"/>
        <v>124726.92878800002</v>
      </c>
      <c r="BW102" s="15">
        <f t="shared" si="91"/>
        <v>124726.92878800002</v>
      </c>
      <c r="BX102" s="15">
        <f t="shared" si="92"/>
        <v>124743.002475</v>
      </c>
      <c r="BY102" s="15">
        <f t="shared" si="93"/>
        <v>124766.23323000001</v>
      </c>
      <c r="BZ102" s="15">
        <f t="shared" si="94"/>
        <v>0</v>
      </c>
      <c r="CA102" s="15">
        <f t="shared" si="95"/>
        <v>0</v>
      </c>
      <c r="CB102" s="15">
        <f t="shared" si="96"/>
        <v>0</v>
      </c>
      <c r="CC102" s="15">
        <f t="shared" si="97"/>
        <v>0</v>
      </c>
      <c r="CD102" s="15">
        <f t="shared" si="98"/>
        <v>0</v>
      </c>
      <c r="CE102" s="15">
        <f t="shared" si="99"/>
        <v>0</v>
      </c>
      <c r="CG102" s="15">
        <f t="shared" si="100"/>
        <v>117491.03591999999</v>
      </c>
      <c r="CH102" s="15">
        <f t="shared" si="101"/>
        <v>117501.073072</v>
      </c>
      <c r="CI102" s="15">
        <f t="shared" si="102"/>
        <v>117501.073072</v>
      </c>
      <c r="CJ102" s="15">
        <f t="shared" si="103"/>
        <v>117488.919488</v>
      </c>
      <c r="CK102" s="15">
        <f t="shared" si="104"/>
        <v>117476.76588800001</v>
      </c>
      <c r="CL102" s="15">
        <f t="shared" si="105"/>
        <v>117476.76588800001</v>
      </c>
      <c r="CM102" s="15">
        <f t="shared" si="106"/>
        <v>117429.419888</v>
      </c>
      <c r="CN102" s="15">
        <f t="shared" si="107"/>
        <v>117382.073888</v>
      </c>
      <c r="CO102" s="15">
        <f t="shared" si="108"/>
        <v>117382.073888</v>
      </c>
      <c r="CP102" s="15">
        <f t="shared" si="109"/>
        <v>117382.073888</v>
      </c>
      <c r="CQ102" s="15">
        <f t="shared" si="110"/>
        <v>117382.073888</v>
      </c>
      <c r="CR102" s="15">
        <f t="shared" si="111"/>
        <v>117382.073888</v>
      </c>
      <c r="CS102" s="15">
        <f t="shared" si="112"/>
        <v>0</v>
      </c>
      <c r="CT102" s="15">
        <f t="shared" si="113"/>
        <v>117382.073888</v>
      </c>
      <c r="CU102" s="15">
        <f t="shared" si="114"/>
        <v>117352.23311999999</v>
      </c>
      <c r="CV102" s="15">
        <f t="shared" si="115"/>
        <v>117322.39233599998</v>
      </c>
      <c r="CW102" s="15">
        <f t="shared" si="116"/>
        <v>117322.39233599998</v>
      </c>
      <c r="CX102" s="15">
        <f t="shared" si="117"/>
        <v>117322.39233599998</v>
      </c>
      <c r="CY102" s="15">
        <f t="shared" si="118"/>
        <v>117322.39233599998</v>
      </c>
      <c r="CZ102" s="15">
        <f t="shared" si="119"/>
        <v>117322.39233599998</v>
      </c>
      <c r="DA102" s="15">
        <f t="shared" si="120"/>
        <v>117322.39233599998</v>
      </c>
      <c r="DB102" s="15">
        <f t="shared" si="121"/>
        <v>117356.22148800001</v>
      </c>
      <c r="DC102" s="15">
        <f t="shared" si="122"/>
        <v>117390.05062399998</v>
      </c>
      <c r="DD102" s="15">
        <f t="shared" si="123"/>
        <v>117390.05062399998</v>
      </c>
      <c r="DE102" s="15">
        <f t="shared" si="124"/>
        <v>117390.05062399998</v>
      </c>
      <c r="DF102" s="15">
        <f t="shared" si="125"/>
        <v>0</v>
      </c>
      <c r="DG102" s="15">
        <f t="shared" si="126"/>
        <v>117390.05062399998</v>
      </c>
      <c r="DH102" s="15">
        <f t="shared" si="127"/>
        <v>117390.05062399998</v>
      </c>
      <c r="DI102" s="15">
        <f t="shared" si="128"/>
        <v>117390.05062399998</v>
      </c>
      <c r="DJ102" s="15">
        <f t="shared" si="129"/>
        <v>117390.05062399998</v>
      </c>
      <c r="DK102" s="15">
        <f t="shared" si="130"/>
        <v>117405.17879999999</v>
      </c>
      <c r="DL102" s="15">
        <f t="shared" si="131"/>
        <v>117427.04304</v>
      </c>
      <c r="DM102" s="15">
        <f t="shared" si="132"/>
        <v>0</v>
      </c>
      <c r="DN102" s="15">
        <f t="shared" si="133"/>
        <v>0</v>
      </c>
      <c r="DO102" s="15">
        <f t="shared" si="134"/>
        <v>0</v>
      </c>
      <c r="DP102" s="15">
        <f t="shared" si="135"/>
        <v>0</v>
      </c>
      <c r="DQ102" s="15">
        <f t="shared" si="136"/>
        <v>0</v>
      </c>
      <c r="DR102" s="15">
        <f t="shared" si="137"/>
        <v>0</v>
      </c>
      <c r="DT102" s="15">
        <f t="shared" si="138"/>
        <v>7343.1897450000251</v>
      </c>
      <c r="DU102" s="15">
        <f t="shared" si="139"/>
        <v>7343.8170670000109</v>
      </c>
      <c r="DV102" s="15">
        <f t="shared" si="140"/>
        <v>7343.8170670000109</v>
      </c>
      <c r="DW102" s="15">
        <f t="shared" si="141"/>
        <v>7343.0574680000282</v>
      </c>
      <c r="DX102" s="15">
        <f t="shared" si="142"/>
        <v>7342.2978680000087</v>
      </c>
      <c r="DY102" s="15">
        <f t="shared" si="143"/>
        <v>7342.2978680000087</v>
      </c>
      <c r="DZ102" s="15">
        <f t="shared" si="144"/>
        <v>7339.3387430000148</v>
      </c>
      <c r="EA102" s="15">
        <f t="shared" si="145"/>
        <v>7336.3796180000354</v>
      </c>
      <c r="EB102" s="15">
        <f t="shared" si="146"/>
        <v>7336.3796180000354</v>
      </c>
      <c r="EC102" s="15">
        <f t="shared" si="147"/>
        <v>7336.3796180000354</v>
      </c>
      <c r="ED102" s="15">
        <f t="shared" si="148"/>
        <v>7336.3796180000354</v>
      </c>
      <c r="EE102" s="15">
        <f t="shared" si="149"/>
        <v>7336.3796180000354</v>
      </c>
      <c r="EF102" s="15">
        <f t="shared" si="150"/>
        <v>0</v>
      </c>
      <c r="EG102" s="15">
        <f t="shared" si="151"/>
        <v>7336.3796180000354</v>
      </c>
      <c r="EH102" s="15">
        <f t="shared" si="152"/>
        <v>7334.5145700000139</v>
      </c>
      <c r="EI102" s="15">
        <f t="shared" si="153"/>
        <v>7332.6495210000139</v>
      </c>
      <c r="EJ102" s="15">
        <f t="shared" si="154"/>
        <v>7332.6495210000139</v>
      </c>
      <c r="EK102" s="15">
        <f t="shared" si="155"/>
        <v>7332.6495210000139</v>
      </c>
      <c r="EL102" s="15">
        <f t="shared" si="156"/>
        <v>7332.6495210000139</v>
      </c>
      <c r="EM102" s="15">
        <f t="shared" si="157"/>
        <v>7332.6495210000139</v>
      </c>
      <c r="EN102" s="15">
        <f t="shared" si="158"/>
        <v>7332.6495210000139</v>
      </c>
      <c r="EO102" s="15">
        <f t="shared" si="159"/>
        <v>7334.7638430000079</v>
      </c>
      <c r="EP102" s="15">
        <f t="shared" si="160"/>
        <v>7336.8781640000379</v>
      </c>
      <c r="EQ102" s="15">
        <f t="shared" si="161"/>
        <v>7336.8781640000379</v>
      </c>
      <c r="ER102" s="15">
        <f t="shared" si="162"/>
        <v>7336.8781640000379</v>
      </c>
      <c r="ES102" s="15">
        <f t="shared" si="163"/>
        <v>0</v>
      </c>
      <c r="ET102" s="15">
        <f t="shared" si="164"/>
        <v>7336.8781640000379</v>
      </c>
      <c r="EU102" s="15">
        <f t="shared" si="165"/>
        <v>7336.8781640000379</v>
      </c>
      <c r="EV102" s="15">
        <f t="shared" si="166"/>
        <v>7336.8781640000379</v>
      </c>
      <c r="EW102" s="15">
        <f t="shared" si="167"/>
        <v>7336.8781640000379</v>
      </c>
      <c r="EX102" s="15">
        <f t="shared" si="168"/>
        <v>7337.8236750000069</v>
      </c>
      <c r="EY102" s="15">
        <f t="shared" si="169"/>
        <v>7339.1901900000084</v>
      </c>
      <c r="EZ102" s="15">
        <f t="shared" si="170"/>
        <v>0</v>
      </c>
      <c r="FA102" s="15">
        <f t="shared" si="171"/>
        <v>0</v>
      </c>
      <c r="FB102" s="15">
        <f t="shared" si="172"/>
        <v>0</v>
      </c>
      <c r="FC102" s="15">
        <f t="shared" si="173"/>
        <v>0</v>
      </c>
      <c r="FD102" s="15">
        <f t="shared" si="174"/>
        <v>0</v>
      </c>
      <c r="FE102" s="15">
        <f t="shared" si="175"/>
        <v>0</v>
      </c>
    </row>
    <row r="103" spans="1:161" x14ac:dyDescent="0.25">
      <c r="A103" s="3" t="s">
        <v>143</v>
      </c>
      <c r="B103" s="13">
        <v>0</v>
      </c>
      <c r="C103" s="13">
        <v>0</v>
      </c>
      <c r="D103" s="13">
        <v>0</v>
      </c>
      <c r="E103" s="13">
        <v>0</v>
      </c>
      <c r="G103" s="225">
        <v>0</v>
      </c>
      <c r="H103" s="225">
        <v>0</v>
      </c>
      <c r="I103" s="225">
        <v>0</v>
      </c>
      <c r="J103" s="14">
        <v>0</v>
      </c>
      <c r="K103" s="14">
        <v>0</v>
      </c>
      <c r="L103" s="14">
        <v>0</v>
      </c>
      <c r="M103" s="14">
        <v>0</v>
      </c>
      <c r="N103" s="14">
        <v>0</v>
      </c>
      <c r="O103" s="14">
        <v>0</v>
      </c>
      <c r="P103" s="14">
        <v>0</v>
      </c>
      <c r="Q103" s="14">
        <v>0</v>
      </c>
      <c r="R103" s="14">
        <v>0</v>
      </c>
      <c r="T103" s="14">
        <v>0</v>
      </c>
      <c r="U103" s="14">
        <v>0</v>
      </c>
      <c r="V103" s="14">
        <v>0</v>
      </c>
      <c r="W103" s="14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/>
      <c r="AG103" s="14">
        <v>0</v>
      </c>
      <c r="AH103" s="14">
        <v>0</v>
      </c>
      <c r="AI103" s="14">
        <v>0</v>
      </c>
      <c r="AJ103" s="14">
        <v>0</v>
      </c>
      <c r="AK103" s="14">
        <v>0</v>
      </c>
      <c r="AL103" s="14">
        <v>0</v>
      </c>
      <c r="AM103" s="14"/>
      <c r="AN103" s="14"/>
      <c r="AO103" s="14"/>
      <c r="AP103" s="14"/>
      <c r="AQ103" s="14"/>
      <c r="AR103" s="14"/>
      <c r="AS103" s="15"/>
      <c r="AT103" s="15">
        <v>0</v>
      </c>
      <c r="AU103" s="15">
        <v>0</v>
      </c>
      <c r="AV103" s="15">
        <v>0</v>
      </c>
      <c r="AW103" s="14">
        <v>0</v>
      </c>
      <c r="AX103" s="14">
        <v>0</v>
      </c>
      <c r="AY103" s="14">
        <v>0</v>
      </c>
      <c r="AZ103" s="14">
        <v>0</v>
      </c>
      <c r="BA103" s="14">
        <v>0</v>
      </c>
      <c r="BB103" s="14">
        <v>0</v>
      </c>
      <c r="BC103" s="14">
        <v>0</v>
      </c>
      <c r="BD103" s="14">
        <v>0</v>
      </c>
      <c r="BE103" s="14">
        <v>0</v>
      </c>
      <c r="BG103" s="15">
        <v>0</v>
      </c>
      <c r="BH103" s="15">
        <v>0</v>
      </c>
      <c r="BI103" s="15">
        <v>0</v>
      </c>
      <c r="BJ103" s="14">
        <v>0</v>
      </c>
      <c r="BK103" s="14">
        <v>0</v>
      </c>
      <c r="BL103" s="14">
        <v>0</v>
      </c>
      <c r="BM103" s="14">
        <v>0</v>
      </c>
      <c r="BN103" s="14">
        <v>0</v>
      </c>
      <c r="BO103" s="14">
        <v>0</v>
      </c>
      <c r="BP103" s="14">
        <v>0</v>
      </c>
      <c r="BQ103" s="14">
        <v>0</v>
      </c>
      <c r="BR103" s="14">
        <v>0</v>
      </c>
      <c r="BS103" s="15"/>
      <c r="BT103" s="15">
        <f t="shared" si="88"/>
        <v>0</v>
      </c>
      <c r="BU103" s="15">
        <f t="shared" si="89"/>
        <v>0</v>
      </c>
      <c r="BV103" s="15">
        <f t="shared" si="90"/>
        <v>0</v>
      </c>
      <c r="BW103" s="15">
        <f t="shared" si="91"/>
        <v>0</v>
      </c>
      <c r="BX103" s="15">
        <f t="shared" si="92"/>
        <v>0</v>
      </c>
      <c r="BY103" s="15">
        <f t="shared" si="93"/>
        <v>0</v>
      </c>
      <c r="BZ103" s="15">
        <f t="shared" si="94"/>
        <v>0</v>
      </c>
      <c r="CA103" s="15">
        <f t="shared" si="95"/>
        <v>0</v>
      </c>
      <c r="CB103" s="15">
        <f t="shared" si="96"/>
        <v>0</v>
      </c>
      <c r="CC103" s="15">
        <f t="shared" si="97"/>
        <v>0</v>
      </c>
      <c r="CD103" s="15">
        <f t="shared" si="98"/>
        <v>0</v>
      </c>
      <c r="CE103" s="15">
        <f t="shared" si="99"/>
        <v>0</v>
      </c>
      <c r="CG103" s="15">
        <f t="shared" si="100"/>
        <v>0</v>
      </c>
      <c r="CH103" s="15">
        <f t="shared" si="101"/>
        <v>0</v>
      </c>
      <c r="CI103" s="15">
        <f t="shared" si="102"/>
        <v>0</v>
      </c>
      <c r="CJ103" s="15">
        <f t="shared" si="103"/>
        <v>0</v>
      </c>
      <c r="CK103" s="15">
        <f t="shared" si="104"/>
        <v>0</v>
      </c>
      <c r="CL103" s="15">
        <f t="shared" si="105"/>
        <v>0</v>
      </c>
      <c r="CM103" s="15">
        <f t="shared" si="106"/>
        <v>0</v>
      </c>
      <c r="CN103" s="15">
        <f t="shared" si="107"/>
        <v>0</v>
      </c>
      <c r="CO103" s="15">
        <f t="shared" si="108"/>
        <v>0</v>
      </c>
      <c r="CP103" s="15">
        <f t="shared" si="109"/>
        <v>0</v>
      </c>
      <c r="CQ103" s="15">
        <f t="shared" si="110"/>
        <v>0</v>
      </c>
      <c r="CR103" s="15">
        <f t="shared" si="111"/>
        <v>0</v>
      </c>
      <c r="CS103" s="15">
        <f t="shared" si="112"/>
        <v>0</v>
      </c>
      <c r="CT103" s="15">
        <f t="shared" si="113"/>
        <v>0</v>
      </c>
      <c r="CU103" s="15">
        <f t="shared" si="114"/>
        <v>0</v>
      </c>
      <c r="CV103" s="15">
        <f t="shared" si="115"/>
        <v>0</v>
      </c>
      <c r="CW103" s="15">
        <f t="shared" si="116"/>
        <v>0</v>
      </c>
      <c r="CX103" s="15">
        <f t="shared" si="117"/>
        <v>0</v>
      </c>
      <c r="CY103" s="15">
        <f t="shared" si="118"/>
        <v>0</v>
      </c>
      <c r="CZ103" s="15">
        <f t="shared" si="119"/>
        <v>0</v>
      </c>
      <c r="DA103" s="15">
        <f t="shared" si="120"/>
        <v>0</v>
      </c>
      <c r="DB103" s="15">
        <f t="shared" si="121"/>
        <v>0</v>
      </c>
      <c r="DC103" s="15">
        <f t="shared" si="122"/>
        <v>0</v>
      </c>
      <c r="DD103" s="15">
        <f t="shared" si="123"/>
        <v>0</v>
      </c>
      <c r="DE103" s="15">
        <f t="shared" si="124"/>
        <v>0</v>
      </c>
      <c r="DF103" s="15">
        <f t="shared" si="125"/>
        <v>0</v>
      </c>
      <c r="DG103" s="15">
        <f t="shared" si="126"/>
        <v>0</v>
      </c>
      <c r="DH103" s="15">
        <f t="shared" si="127"/>
        <v>0</v>
      </c>
      <c r="DI103" s="15">
        <f t="shared" si="128"/>
        <v>0</v>
      </c>
      <c r="DJ103" s="15">
        <f t="shared" si="129"/>
        <v>0</v>
      </c>
      <c r="DK103" s="15">
        <f t="shared" si="130"/>
        <v>0</v>
      </c>
      <c r="DL103" s="15">
        <f t="shared" si="131"/>
        <v>0</v>
      </c>
      <c r="DM103" s="15">
        <f t="shared" si="132"/>
        <v>0</v>
      </c>
      <c r="DN103" s="15">
        <f t="shared" si="133"/>
        <v>0</v>
      </c>
      <c r="DO103" s="15">
        <f t="shared" si="134"/>
        <v>0</v>
      </c>
      <c r="DP103" s="15">
        <f t="shared" si="135"/>
        <v>0</v>
      </c>
      <c r="DQ103" s="15">
        <f t="shared" si="136"/>
        <v>0</v>
      </c>
      <c r="DR103" s="15">
        <f t="shared" si="137"/>
        <v>0</v>
      </c>
      <c r="DT103" s="15">
        <f t="shared" si="138"/>
        <v>0</v>
      </c>
      <c r="DU103" s="15">
        <f t="shared" si="139"/>
        <v>0</v>
      </c>
      <c r="DV103" s="15">
        <f t="shared" si="140"/>
        <v>0</v>
      </c>
      <c r="DW103" s="15">
        <f t="shared" si="141"/>
        <v>0</v>
      </c>
      <c r="DX103" s="15">
        <f t="shared" si="142"/>
        <v>0</v>
      </c>
      <c r="DY103" s="15">
        <f t="shared" si="143"/>
        <v>0</v>
      </c>
      <c r="DZ103" s="15">
        <f t="shared" si="144"/>
        <v>0</v>
      </c>
      <c r="EA103" s="15">
        <f t="shared" si="145"/>
        <v>0</v>
      </c>
      <c r="EB103" s="15">
        <f t="shared" si="146"/>
        <v>0</v>
      </c>
      <c r="EC103" s="15">
        <f t="shared" si="147"/>
        <v>0</v>
      </c>
      <c r="ED103" s="15">
        <f t="shared" si="148"/>
        <v>0</v>
      </c>
      <c r="EE103" s="15">
        <f t="shared" si="149"/>
        <v>0</v>
      </c>
      <c r="EF103" s="15">
        <f t="shared" si="150"/>
        <v>0</v>
      </c>
      <c r="EG103" s="15">
        <f t="shared" si="151"/>
        <v>0</v>
      </c>
      <c r="EH103" s="15">
        <f t="shared" si="152"/>
        <v>0</v>
      </c>
      <c r="EI103" s="15">
        <f t="shared" si="153"/>
        <v>0</v>
      </c>
      <c r="EJ103" s="15">
        <f t="shared" si="154"/>
        <v>0</v>
      </c>
      <c r="EK103" s="15">
        <f t="shared" si="155"/>
        <v>0</v>
      </c>
      <c r="EL103" s="15">
        <f t="shared" si="156"/>
        <v>0</v>
      </c>
      <c r="EM103" s="15">
        <f t="shared" si="157"/>
        <v>0</v>
      </c>
      <c r="EN103" s="15">
        <f t="shared" si="158"/>
        <v>0</v>
      </c>
      <c r="EO103" s="15">
        <f t="shared" si="159"/>
        <v>0</v>
      </c>
      <c r="EP103" s="15">
        <f t="shared" si="160"/>
        <v>0</v>
      </c>
      <c r="EQ103" s="15">
        <f t="shared" si="161"/>
        <v>0</v>
      </c>
      <c r="ER103" s="15">
        <f t="shared" si="162"/>
        <v>0</v>
      </c>
      <c r="ES103" s="15">
        <f t="shared" si="163"/>
        <v>0</v>
      </c>
      <c r="ET103" s="15">
        <f t="shared" si="164"/>
        <v>0</v>
      </c>
      <c r="EU103" s="15">
        <f t="shared" si="165"/>
        <v>0</v>
      </c>
      <c r="EV103" s="15">
        <f t="shared" si="166"/>
        <v>0</v>
      </c>
      <c r="EW103" s="15">
        <f t="shared" si="167"/>
        <v>0</v>
      </c>
      <c r="EX103" s="15">
        <f t="shared" si="168"/>
        <v>0</v>
      </c>
      <c r="EY103" s="15">
        <f t="shared" si="169"/>
        <v>0</v>
      </c>
      <c r="EZ103" s="15">
        <f t="shared" si="170"/>
        <v>0</v>
      </c>
      <c r="FA103" s="15">
        <f t="shared" si="171"/>
        <v>0</v>
      </c>
      <c r="FB103" s="15">
        <f t="shared" si="172"/>
        <v>0</v>
      </c>
      <c r="FC103" s="15">
        <f t="shared" si="173"/>
        <v>0</v>
      </c>
      <c r="FD103" s="15">
        <f t="shared" si="174"/>
        <v>0</v>
      </c>
      <c r="FE103" s="15">
        <f t="shared" si="175"/>
        <v>0</v>
      </c>
    </row>
    <row r="104" spans="1:161" x14ac:dyDescent="0.25">
      <c r="A104" s="3" t="s">
        <v>144</v>
      </c>
      <c r="B104" s="13">
        <v>0</v>
      </c>
      <c r="C104" s="13">
        <v>0</v>
      </c>
      <c r="D104" s="13">
        <v>0</v>
      </c>
      <c r="E104" s="13">
        <v>0</v>
      </c>
      <c r="G104" s="225">
        <v>0</v>
      </c>
      <c r="H104" s="225">
        <v>0</v>
      </c>
      <c r="I104" s="225">
        <v>0</v>
      </c>
      <c r="J104" s="14">
        <v>0</v>
      </c>
      <c r="K104" s="14">
        <v>0</v>
      </c>
      <c r="L104" s="14">
        <v>0</v>
      </c>
      <c r="M104" s="14">
        <v>0</v>
      </c>
      <c r="N104" s="14">
        <v>0</v>
      </c>
      <c r="O104" s="14">
        <v>0</v>
      </c>
      <c r="P104" s="14">
        <v>0</v>
      </c>
      <c r="Q104" s="14">
        <v>0</v>
      </c>
      <c r="R104" s="14">
        <v>0</v>
      </c>
      <c r="T104" s="14">
        <v>0</v>
      </c>
      <c r="U104" s="14">
        <v>0</v>
      </c>
      <c r="V104" s="14">
        <v>0</v>
      </c>
      <c r="W104" s="14">
        <v>0</v>
      </c>
      <c r="X104" s="14">
        <v>0</v>
      </c>
      <c r="Y104" s="14">
        <v>0</v>
      </c>
      <c r="Z104" s="14">
        <v>0</v>
      </c>
      <c r="AA104" s="14">
        <v>0</v>
      </c>
      <c r="AB104" s="14">
        <v>0</v>
      </c>
      <c r="AC104" s="14">
        <v>0</v>
      </c>
      <c r="AD104" s="14">
        <v>0</v>
      </c>
      <c r="AE104" s="14">
        <v>0</v>
      </c>
      <c r="AF104" s="14"/>
      <c r="AG104" s="14">
        <v>0</v>
      </c>
      <c r="AH104" s="14">
        <v>0</v>
      </c>
      <c r="AI104" s="14">
        <v>0</v>
      </c>
      <c r="AJ104" s="14">
        <v>0</v>
      </c>
      <c r="AK104" s="14">
        <v>0</v>
      </c>
      <c r="AL104" s="14">
        <v>0</v>
      </c>
      <c r="AM104" s="14"/>
      <c r="AN104" s="14"/>
      <c r="AO104" s="14"/>
      <c r="AP104" s="14"/>
      <c r="AQ104" s="14"/>
      <c r="AR104" s="14"/>
      <c r="AS104" s="15"/>
      <c r="AT104" s="15">
        <v>0</v>
      </c>
      <c r="AU104" s="15">
        <v>0</v>
      </c>
      <c r="AV104" s="15">
        <v>0</v>
      </c>
      <c r="AW104" s="14">
        <v>0</v>
      </c>
      <c r="AX104" s="14">
        <v>0</v>
      </c>
      <c r="AY104" s="14">
        <v>0</v>
      </c>
      <c r="AZ104" s="14">
        <v>0</v>
      </c>
      <c r="BA104" s="14">
        <v>0</v>
      </c>
      <c r="BB104" s="14">
        <v>0</v>
      </c>
      <c r="BC104" s="14">
        <v>0</v>
      </c>
      <c r="BD104" s="14">
        <v>0</v>
      </c>
      <c r="BE104" s="14">
        <v>0</v>
      </c>
      <c r="BG104" s="15">
        <v>0</v>
      </c>
      <c r="BH104" s="15">
        <v>0</v>
      </c>
      <c r="BI104" s="15">
        <v>0</v>
      </c>
      <c r="BJ104" s="14">
        <v>0</v>
      </c>
      <c r="BK104" s="14">
        <v>0</v>
      </c>
      <c r="BL104" s="14">
        <v>0</v>
      </c>
      <c r="BM104" s="14">
        <v>0</v>
      </c>
      <c r="BN104" s="14">
        <v>0</v>
      </c>
      <c r="BO104" s="14">
        <v>0</v>
      </c>
      <c r="BP104" s="14">
        <v>0</v>
      </c>
      <c r="BQ104" s="14">
        <v>0</v>
      </c>
      <c r="BR104" s="14">
        <v>0</v>
      </c>
      <c r="BS104" s="15"/>
      <c r="BT104" s="15">
        <f t="shared" si="88"/>
        <v>0</v>
      </c>
      <c r="BU104" s="15">
        <f t="shared" si="89"/>
        <v>0</v>
      </c>
      <c r="BV104" s="15">
        <f t="shared" si="90"/>
        <v>0</v>
      </c>
      <c r="BW104" s="15">
        <f t="shared" si="91"/>
        <v>0</v>
      </c>
      <c r="BX104" s="15">
        <f t="shared" si="92"/>
        <v>0</v>
      </c>
      <c r="BY104" s="15">
        <f t="shared" si="93"/>
        <v>0</v>
      </c>
      <c r="BZ104" s="15">
        <f t="shared" si="94"/>
        <v>0</v>
      </c>
      <c r="CA104" s="15">
        <f t="shared" si="95"/>
        <v>0</v>
      </c>
      <c r="CB104" s="15">
        <f t="shared" si="96"/>
        <v>0</v>
      </c>
      <c r="CC104" s="15">
        <f t="shared" si="97"/>
        <v>0</v>
      </c>
      <c r="CD104" s="15">
        <f t="shared" si="98"/>
        <v>0</v>
      </c>
      <c r="CE104" s="15">
        <f t="shared" si="99"/>
        <v>0</v>
      </c>
      <c r="CG104" s="15">
        <f t="shared" si="100"/>
        <v>0</v>
      </c>
      <c r="CH104" s="15">
        <f t="shared" si="101"/>
        <v>0</v>
      </c>
      <c r="CI104" s="15">
        <f t="shared" si="102"/>
        <v>0</v>
      </c>
      <c r="CJ104" s="15">
        <f t="shared" si="103"/>
        <v>0</v>
      </c>
      <c r="CK104" s="15">
        <f t="shared" si="104"/>
        <v>0</v>
      </c>
      <c r="CL104" s="15">
        <f t="shared" si="105"/>
        <v>0</v>
      </c>
      <c r="CM104" s="15">
        <f t="shared" si="106"/>
        <v>0</v>
      </c>
      <c r="CN104" s="15">
        <f t="shared" si="107"/>
        <v>0</v>
      </c>
      <c r="CO104" s="15">
        <f t="shared" si="108"/>
        <v>0</v>
      </c>
      <c r="CP104" s="15">
        <f t="shared" si="109"/>
        <v>0</v>
      </c>
      <c r="CQ104" s="15">
        <f t="shared" si="110"/>
        <v>0</v>
      </c>
      <c r="CR104" s="15">
        <f t="shared" si="111"/>
        <v>0</v>
      </c>
      <c r="CS104" s="15">
        <f t="shared" si="112"/>
        <v>0</v>
      </c>
      <c r="CT104" s="15">
        <f t="shared" si="113"/>
        <v>0</v>
      </c>
      <c r="CU104" s="15">
        <f t="shared" si="114"/>
        <v>0</v>
      </c>
      <c r="CV104" s="15">
        <f t="shared" si="115"/>
        <v>0</v>
      </c>
      <c r="CW104" s="15">
        <f t="shared" si="116"/>
        <v>0</v>
      </c>
      <c r="CX104" s="15">
        <f t="shared" si="117"/>
        <v>0</v>
      </c>
      <c r="CY104" s="15">
        <f t="shared" si="118"/>
        <v>0</v>
      </c>
      <c r="CZ104" s="15">
        <f t="shared" si="119"/>
        <v>0</v>
      </c>
      <c r="DA104" s="15">
        <f t="shared" si="120"/>
        <v>0</v>
      </c>
      <c r="DB104" s="15">
        <f t="shared" si="121"/>
        <v>0</v>
      </c>
      <c r="DC104" s="15">
        <f t="shared" si="122"/>
        <v>0</v>
      </c>
      <c r="DD104" s="15">
        <f t="shared" si="123"/>
        <v>0</v>
      </c>
      <c r="DE104" s="15">
        <f t="shared" si="124"/>
        <v>0</v>
      </c>
      <c r="DF104" s="15">
        <f t="shared" si="125"/>
        <v>0</v>
      </c>
      <c r="DG104" s="15">
        <f t="shared" si="126"/>
        <v>0</v>
      </c>
      <c r="DH104" s="15">
        <f t="shared" si="127"/>
        <v>0</v>
      </c>
      <c r="DI104" s="15">
        <f t="shared" si="128"/>
        <v>0</v>
      </c>
      <c r="DJ104" s="15">
        <f t="shared" si="129"/>
        <v>0</v>
      </c>
      <c r="DK104" s="15">
        <f t="shared" si="130"/>
        <v>0</v>
      </c>
      <c r="DL104" s="15">
        <f t="shared" si="131"/>
        <v>0</v>
      </c>
      <c r="DM104" s="15">
        <f t="shared" si="132"/>
        <v>0</v>
      </c>
      <c r="DN104" s="15">
        <f t="shared" si="133"/>
        <v>0</v>
      </c>
      <c r="DO104" s="15">
        <f t="shared" si="134"/>
        <v>0</v>
      </c>
      <c r="DP104" s="15">
        <f t="shared" si="135"/>
        <v>0</v>
      </c>
      <c r="DQ104" s="15">
        <f t="shared" si="136"/>
        <v>0</v>
      </c>
      <c r="DR104" s="15">
        <f t="shared" si="137"/>
        <v>0</v>
      </c>
      <c r="DT104" s="15">
        <f t="shared" si="138"/>
        <v>0</v>
      </c>
      <c r="DU104" s="15">
        <f t="shared" si="139"/>
        <v>0</v>
      </c>
      <c r="DV104" s="15">
        <f t="shared" si="140"/>
        <v>0</v>
      </c>
      <c r="DW104" s="15">
        <f t="shared" si="141"/>
        <v>0</v>
      </c>
      <c r="DX104" s="15">
        <f t="shared" si="142"/>
        <v>0</v>
      </c>
      <c r="DY104" s="15">
        <f t="shared" si="143"/>
        <v>0</v>
      </c>
      <c r="DZ104" s="15">
        <f t="shared" si="144"/>
        <v>0</v>
      </c>
      <c r="EA104" s="15">
        <f t="shared" si="145"/>
        <v>0</v>
      </c>
      <c r="EB104" s="15">
        <f t="shared" si="146"/>
        <v>0</v>
      </c>
      <c r="EC104" s="15">
        <f t="shared" si="147"/>
        <v>0</v>
      </c>
      <c r="ED104" s="15">
        <f t="shared" si="148"/>
        <v>0</v>
      </c>
      <c r="EE104" s="15">
        <f t="shared" si="149"/>
        <v>0</v>
      </c>
      <c r="EF104" s="15">
        <f t="shared" si="150"/>
        <v>0</v>
      </c>
      <c r="EG104" s="15">
        <f t="shared" si="151"/>
        <v>0</v>
      </c>
      <c r="EH104" s="15">
        <f t="shared" si="152"/>
        <v>0</v>
      </c>
      <c r="EI104" s="15">
        <f t="shared" si="153"/>
        <v>0</v>
      </c>
      <c r="EJ104" s="15">
        <f t="shared" si="154"/>
        <v>0</v>
      </c>
      <c r="EK104" s="15">
        <f t="shared" si="155"/>
        <v>0</v>
      </c>
      <c r="EL104" s="15">
        <f t="shared" si="156"/>
        <v>0</v>
      </c>
      <c r="EM104" s="15">
        <f t="shared" si="157"/>
        <v>0</v>
      </c>
      <c r="EN104" s="15">
        <f t="shared" si="158"/>
        <v>0</v>
      </c>
      <c r="EO104" s="15">
        <f t="shared" si="159"/>
        <v>0</v>
      </c>
      <c r="EP104" s="15">
        <f t="shared" si="160"/>
        <v>0</v>
      </c>
      <c r="EQ104" s="15">
        <f t="shared" si="161"/>
        <v>0</v>
      </c>
      <c r="ER104" s="15">
        <f t="shared" si="162"/>
        <v>0</v>
      </c>
      <c r="ES104" s="15">
        <f t="shared" si="163"/>
        <v>0</v>
      </c>
      <c r="ET104" s="15">
        <f t="shared" si="164"/>
        <v>0</v>
      </c>
      <c r="EU104" s="15">
        <f t="shared" si="165"/>
        <v>0</v>
      </c>
      <c r="EV104" s="15">
        <f t="shared" si="166"/>
        <v>0</v>
      </c>
      <c r="EW104" s="15">
        <f t="shared" si="167"/>
        <v>0</v>
      </c>
      <c r="EX104" s="15">
        <f t="shared" si="168"/>
        <v>0</v>
      </c>
      <c r="EY104" s="15">
        <f t="shared" si="169"/>
        <v>0</v>
      </c>
      <c r="EZ104" s="15">
        <f t="shared" si="170"/>
        <v>0</v>
      </c>
      <c r="FA104" s="15">
        <f t="shared" si="171"/>
        <v>0</v>
      </c>
      <c r="FB104" s="15">
        <f t="shared" si="172"/>
        <v>0</v>
      </c>
      <c r="FC104" s="15">
        <f t="shared" si="173"/>
        <v>0</v>
      </c>
      <c r="FD104" s="15">
        <f t="shared" si="174"/>
        <v>0</v>
      </c>
      <c r="FE104" s="15">
        <f t="shared" si="175"/>
        <v>0</v>
      </c>
    </row>
    <row r="105" spans="1:161" x14ac:dyDescent="0.25">
      <c r="A105" s="3" t="s">
        <v>145</v>
      </c>
      <c r="B105" s="13">
        <v>5.2899999999999996E-2</v>
      </c>
      <c r="C105" s="13">
        <v>5.5009663E-2</v>
      </c>
      <c r="D105" s="13">
        <v>5.5072321E-2</v>
      </c>
      <c r="E105" s="13">
        <v>5.0500000000000003E-2</v>
      </c>
      <c r="G105" s="225">
        <v>51224437.799999997</v>
      </c>
      <c r="H105" s="225">
        <v>51224437.799999997</v>
      </c>
      <c r="I105" s="225">
        <v>51224437.799999997</v>
      </c>
      <c r="J105" s="14">
        <v>51224437.799999997</v>
      </c>
      <c r="K105" s="14">
        <v>51224437.799999997</v>
      </c>
      <c r="L105" s="14">
        <v>51224437.799999997</v>
      </c>
      <c r="M105" s="14">
        <v>51288847.399999999</v>
      </c>
      <c r="N105" s="14">
        <v>51353257</v>
      </c>
      <c r="O105" s="14">
        <v>51353257</v>
      </c>
      <c r="P105" s="14">
        <v>51331791.840000004</v>
      </c>
      <c r="Q105" s="14">
        <v>51310326.670000002</v>
      </c>
      <c r="R105" s="14">
        <v>51310326.670000002</v>
      </c>
      <c r="T105" s="14">
        <v>51310326.670000002</v>
      </c>
      <c r="U105" s="14">
        <v>51310326.670000002</v>
      </c>
      <c r="V105" s="14">
        <v>51310326.670000002</v>
      </c>
      <c r="W105" s="14">
        <v>51310326.670000002</v>
      </c>
      <c r="X105" s="14">
        <v>51310326.670000002</v>
      </c>
      <c r="Y105" s="14">
        <v>51310326.670000002</v>
      </c>
      <c r="Z105" s="14">
        <v>51310326.670000002</v>
      </c>
      <c r="AA105" s="14">
        <v>51310326.670000002</v>
      </c>
      <c r="AB105" s="14">
        <v>51310326.670000002</v>
      </c>
      <c r="AC105" s="14">
        <v>51310326.670000002</v>
      </c>
      <c r="AD105" s="14">
        <v>51310326.670000002</v>
      </c>
      <c r="AE105" s="14">
        <v>51310326.670000002</v>
      </c>
      <c r="AF105" s="14"/>
      <c r="AG105" s="14">
        <v>51310326.670000002</v>
      </c>
      <c r="AH105" s="14">
        <v>51310326.670000002</v>
      </c>
      <c r="AI105" s="14">
        <v>51310326.670000002</v>
      </c>
      <c r="AJ105" s="14">
        <v>51310326.670000002</v>
      </c>
      <c r="AK105" s="14">
        <v>51310326.670000002</v>
      </c>
      <c r="AL105" s="14">
        <v>51310326.670000002</v>
      </c>
      <c r="AM105" s="14"/>
      <c r="AN105" s="14"/>
      <c r="AO105" s="14"/>
      <c r="AP105" s="14"/>
      <c r="AQ105" s="14"/>
      <c r="AR105" s="14"/>
      <c r="AS105" s="15"/>
      <c r="AT105" s="15">
        <v>235975.9292285899</v>
      </c>
      <c r="AU105" s="15">
        <v>235975.9292285899</v>
      </c>
      <c r="AV105" s="15">
        <v>235975.9292285899</v>
      </c>
      <c r="AW105" s="14">
        <v>235975.9292285899</v>
      </c>
      <c r="AX105" s="14">
        <v>235975.9292285899</v>
      </c>
      <c r="AY105" s="14">
        <v>235975.9292285899</v>
      </c>
      <c r="AZ105" s="14">
        <v>236272.645324735</v>
      </c>
      <c r="BA105" s="14">
        <v>236569.36142088007</v>
      </c>
      <c r="BB105" s="14">
        <v>236569.36142088007</v>
      </c>
      <c r="BC105" s="14">
        <v>236470.47773772836</v>
      </c>
      <c r="BD105" s="14">
        <v>236371.59400850956</v>
      </c>
      <c r="BE105" s="14">
        <v>236371.59400850956</v>
      </c>
      <c r="BG105" s="15">
        <v>235213.64821138434</v>
      </c>
      <c r="BH105" s="15">
        <v>235213.64821138434</v>
      </c>
      <c r="BI105" s="15">
        <v>235213.64821138434</v>
      </c>
      <c r="BJ105" s="14">
        <v>235213.64821138434</v>
      </c>
      <c r="BK105" s="14">
        <v>235213.64821138434</v>
      </c>
      <c r="BL105" s="14">
        <v>235213.64821138434</v>
      </c>
      <c r="BM105" s="14">
        <v>235213.64821138434</v>
      </c>
      <c r="BN105" s="14">
        <v>235213.64821138434</v>
      </c>
      <c r="BO105" s="14">
        <v>235213.64821138434</v>
      </c>
      <c r="BP105" s="14">
        <v>235213.64821138434</v>
      </c>
      <c r="BQ105" s="14">
        <v>235213.64821138434</v>
      </c>
      <c r="BR105" s="14">
        <v>235213.64821138434</v>
      </c>
      <c r="BS105" s="15"/>
      <c r="BT105" s="15">
        <f t="shared" si="88"/>
        <v>235481.56508209175</v>
      </c>
      <c r="BU105" s="15">
        <f t="shared" si="89"/>
        <v>235481.56508209175</v>
      </c>
      <c r="BV105" s="15">
        <f t="shared" si="90"/>
        <v>235481.56508209175</v>
      </c>
      <c r="BW105" s="15">
        <f t="shared" si="91"/>
        <v>235481.56508209175</v>
      </c>
      <c r="BX105" s="15">
        <f t="shared" si="92"/>
        <v>235481.56508209175</v>
      </c>
      <c r="BY105" s="15">
        <f t="shared" si="93"/>
        <v>235481.56508209175</v>
      </c>
      <c r="BZ105" s="15">
        <f t="shared" si="94"/>
        <v>0</v>
      </c>
      <c r="CA105" s="15">
        <f t="shared" si="95"/>
        <v>0</v>
      </c>
      <c r="CB105" s="15">
        <f t="shared" si="96"/>
        <v>0</v>
      </c>
      <c r="CC105" s="15">
        <f t="shared" si="97"/>
        <v>0</v>
      </c>
      <c r="CD105" s="15">
        <f t="shared" si="98"/>
        <v>0</v>
      </c>
      <c r="CE105" s="15">
        <f t="shared" si="99"/>
        <v>0</v>
      </c>
      <c r="CG105" s="15">
        <f t="shared" si="100"/>
        <v>215569.50907499998</v>
      </c>
      <c r="CH105" s="15">
        <f t="shared" si="101"/>
        <v>215569.50907499998</v>
      </c>
      <c r="CI105" s="15">
        <f t="shared" si="102"/>
        <v>215569.50907499998</v>
      </c>
      <c r="CJ105" s="15">
        <f t="shared" si="103"/>
        <v>215569.50907499998</v>
      </c>
      <c r="CK105" s="15">
        <f t="shared" si="104"/>
        <v>215569.50907499998</v>
      </c>
      <c r="CL105" s="15">
        <f t="shared" si="105"/>
        <v>215569.50907499998</v>
      </c>
      <c r="CM105" s="15">
        <f t="shared" si="106"/>
        <v>215840.5661416667</v>
      </c>
      <c r="CN105" s="15">
        <f t="shared" si="107"/>
        <v>216111.62320833336</v>
      </c>
      <c r="CO105" s="15">
        <f t="shared" si="108"/>
        <v>216111.62320833336</v>
      </c>
      <c r="CP105" s="15">
        <f t="shared" si="109"/>
        <v>216021.29066000003</v>
      </c>
      <c r="CQ105" s="15">
        <f t="shared" si="110"/>
        <v>215930.95806958337</v>
      </c>
      <c r="CR105" s="15">
        <f t="shared" si="111"/>
        <v>215930.95806958337</v>
      </c>
      <c r="CS105" s="15">
        <f t="shared" si="112"/>
        <v>0</v>
      </c>
      <c r="CT105" s="15">
        <f t="shared" si="113"/>
        <v>215930.95806958337</v>
      </c>
      <c r="CU105" s="15">
        <f t="shared" si="114"/>
        <v>215930.95806958337</v>
      </c>
      <c r="CV105" s="15">
        <f t="shared" si="115"/>
        <v>215930.95806958337</v>
      </c>
      <c r="CW105" s="15">
        <f t="shared" si="116"/>
        <v>215930.95806958337</v>
      </c>
      <c r="CX105" s="15">
        <f t="shared" si="117"/>
        <v>215930.95806958337</v>
      </c>
      <c r="CY105" s="15">
        <f t="shared" si="118"/>
        <v>215930.95806958337</v>
      </c>
      <c r="CZ105" s="15">
        <f t="shared" si="119"/>
        <v>215930.95806958337</v>
      </c>
      <c r="DA105" s="15">
        <f t="shared" si="120"/>
        <v>215930.95806958337</v>
      </c>
      <c r="DB105" s="15">
        <f t="shared" si="121"/>
        <v>215930.95806958337</v>
      </c>
      <c r="DC105" s="15">
        <f t="shared" si="122"/>
        <v>215930.95806958337</v>
      </c>
      <c r="DD105" s="15">
        <f t="shared" si="123"/>
        <v>215930.95806958337</v>
      </c>
      <c r="DE105" s="15">
        <f t="shared" si="124"/>
        <v>215930.95806958337</v>
      </c>
      <c r="DF105" s="15">
        <f t="shared" si="125"/>
        <v>0</v>
      </c>
      <c r="DG105" s="15">
        <f t="shared" si="126"/>
        <v>215930.95806958337</v>
      </c>
      <c r="DH105" s="15">
        <f t="shared" si="127"/>
        <v>215930.95806958337</v>
      </c>
      <c r="DI105" s="15">
        <f t="shared" si="128"/>
        <v>215930.95806958337</v>
      </c>
      <c r="DJ105" s="15">
        <f t="shared" si="129"/>
        <v>215930.95806958337</v>
      </c>
      <c r="DK105" s="15">
        <f t="shared" si="130"/>
        <v>215930.95806958337</v>
      </c>
      <c r="DL105" s="15">
        <f t="shared" si="131"/>
        <v>215930.95806958337</v>
      </c>
      <c r="DM105" s="15">
        <f t="shared" si="132"/>
        <v>0</v>
      </c>
      <c r="DN105" s="15">
        <f t="shared" si="133"/>
        <v>0</v>
      </c>
      <c r="DO105" s="15">
        <f t="shared" si="134"/>
        <v>0</v>
      </c>
      <c r="DP105" s="15">
        <f t="shared" si="135"/>
        <v>0</v>
      </c>
      <c r="DQ105" s="15">
        <f t="shared" si="136"/>
        <v>0</v>
      </c>
      <c r="DR105" s="15">
        <f t="shared" si="137"/>
        <v>0</v>
      </c>
      <c r="DT105" s="15">
        <f t="shared" si="138"/>
        <v>20406.420153589919</v>
      </c>
      <c r="DU105" s="15">
        <f t="shared" si="139"/>
        <v>20406.420153589919</v>
      </c>
      <c r="DV105" s="15">
        <f t="shared" si="140"/>
        <v>20406.420153589919</v>
      </c>
      <c r="DW105" s="15">
        <f t="shared" si="141"/>
        <v>20406.420153589919</v>
      </c>
      <c r="DX105" s="15">
        <f t="shared" si="142"/>
        <v>20406.420153589919</v>
      </c>
      <c r="DY105" s="15">
        <f t="shared" si="143"/>
        <v>20406.420153589919</v>
      </c>
      <c r="DZ105" s="15">
        <f t="shared" si="144"/>
        <v>20432.079183068301</v>
      </c>
      <c r="EA105" s="15">
        <f t="shared" si="145"/>
        <v>20457.738212546712</v>
      </c>
      <c r="EB105" s="15">
        <f t="shared" si="146"/>
        <v>20457.738212546712</v>
      </c>
      <c r="EC105" s="15">
        <f t="shared" si="147"/>
        <v>20449.187077728333</v>
      </c>
      <c r="ED105" s="15">
        <f t="shared" si="148"/>
        <v>20440.635938926192</v>
      </c>
      <c r="EE105" s="15">
        <f t="shared" si="149"/>
        <v>20440.635938926192</v>
      </c>
      <c r="EF105" s="15">
        <f t="shared" si="150"/>
        <v>0</v>
      </c>
      <c r="EG105" s="15">
        <f t="shared" si="151"/>
        <v>19282.690141800966</v>
      </c>
      <c r="EH105" s="15">
        <f t="shared" si="152"/>
        <v>19282.690141800966</v>
      </c>
      <c r="EI105" s="15">
        <f t="shared" si="153"/>
        <v>19282.690141800966</v>
      </c>
      <c r="EJ105" s="15">
        <f t="shared" si="154"/>
        <v>19282.690141800966</v>
      </c>
      <c r="EK105" s="15">
        <f t="shared" si="155"/>
        <v>19282.690141800966</v>
      </c>
      <c r="EL105" s="15">
        <f t="shared" si="156"/>
        <v>19282.690141800966</v>
      </c>
      <c r="EM105" s="15">
        <f t="shared" si="157"/>
        <v>19282.690141800966</v>
      </c>
      <c r="EN105" s="15">
        <f t="shared" si="158"/>
        <v>19282.690141800966</v>
      </c>
      <c r="EO105" s="15">
        <f t="shared" si="159"/>
        <v>19282.690141800966</v>
      </c>
      <c r="EP105" s="15">
        <f t="shared" si="160"/>
        <v>19282.690141800966</v>
      </c>
      <c r="EQ105" s="15">
        <f t="shared" si="161"/>
        <v>19282.690141800966</v>
      </c>
      <c r="ER105" s="15">
        <f t="shared" si="162"/>
        <v>19282.690141800966</v>
      </c>
      <c r="ES105" s="15">
        <f t="shared" si="163"/>
        <v>0</v>
      </c>
      <c r="ET105" s="15">
        <f t="shared" si="164"/>
        <v>19550.607012508379</v>
      </c>
      <c r="EU105" s="15">
        <f t="shared" si="165"/>
        <v>19550.607012508379</v>
      </c>
      <c r="EV105" s="15">
        <f t="shared" si="166"/>
        <v>19550.607012508379</v>
      </c>
      <c r="EW105" s="15">
        <f t="shared" si="167"/>
        <v>19550.607012508379</v>
      </c>
      <c r="EX105" s="15">
        <f t="shared" si="168"/>
        <v>19550.607012508379</v>
      </c>
      <c r="EY105" s="15">
        <f t="shared" si="169"/>
        <v>19550.607012508379</v>
      </c>
      <c r="EZ105" s="15">
        <f t="shared" si="170"/>
        <v>0</v>
      </c>
      <c r="FA105" s="15">
        <f t="shared" si="171"/>
        <v>0</v>
      </c>
      <c r="FB105" s="15">
        <f t="shared" si="172"/>
        <v>0</v>
      </c>
      <c r="FC105" s="15">
        <f t="shared" si="173"/>
        <v>0</v>
      </c>
      <c r="FD105" s="15">
        <f t="shared" si="174"/>
        <v>0</v>
      </c>
      <c r="FE105" s="15">
        <f t="shared" si="175"/>
        <v>0</v>
      </c>
    </row>
    <row r="106" spans="1:161" x14ac:dyDescent="0.25">
      <c r="A106" s="3" t="s">
        <v>146</v>
      </c>
      <c r="B106" s="13">
        <v>3.7199999999999997E-2</v>
      </c>
      <c r="C106" s="13">
        <v>3.7199999999999997E-2</v>
      </c>
      <c r="D106" s="13">
        <v>3.7199999999999997E-2</v>
      </c>
      <c r="E106" s="13">
        <v>3.3500000000000002E-2</v>
      </c>
      <c r="G106" s="225">
        <v>57910891.689999998</v>
      </c>
      <c r="H106" s="225">
        <v>57910891.689999998</v>
      </c>
      <c r="I106" s="225">
        <v>57910891.689999998</v>
      </c>
      <c r="J106" s="14">
        <v>57910891.689999998</v>
      </c>
      <c r="K106" s="14">
        <v>57910891.689999998</v>
      </c>
      <c r="L106" s="14">
        <v>57969489.920000002</v>
      </c>
      <c r="M106" s="14">
        <v>58028088.149999999</v>
      </c>
      <c r="N106" s="14">
        <v>58028088.149999999</v>
      </c>
      <c r="O106" s="14">
        <v>58028088.149999999</v>
      </c>
      <c r="P106" s="14">
        <v>58028088.149999999</v>
      </c>
      <c r="Q106" s="14">
        <v>58028088.149999999</v>
      </c>
      <c r="R106" s="14">
        <v>58028088.149999999</v>
      </c>
      <c r="T106" s="14">
        <v>58055511.799999997</v>
      </c>
      <c r="U106" s="14">
        <v>58082935.439999998</v>
      </c>
      <c r="V106" s="14">
        <v>58082935.439999998</v>
      </c>
      <c r="W106" s="14">
        <v>58082935.439999998</v>
      </c>
      <c r="X106" s="14">
        <v>58082935.439999998</v>
      </c>
      <c r="Y106" s="14">
        <v>58082935.439999998</v>
      </c>
      <c r="Z106" s="14">
        <v>58082935.439999998</v>
      </c>
      <c r="AA106" s="14">
        <v>58082935.439999998</v>
      </c>
      <c r="AB106" s="14">
        <v>58082935.439999998</v>
      </c>
      <c r="AC106" s="14">
        <v>58082935.439999998</v>
      </c>
      <c r="AD106" s="14">
        <v>58082935.439999998</v>
      </c>
      <c r="AE106" s="14">
        <v>58082935.439999998</v>
      </c>
      <c r="AF106" s="14"/>
      <c r="AG106" s="14">
        <v>58082935.439999998</v>
      </c>
      <c r="AH106" s="14">
        <v>58082935.439999998</v>
      </c>
      <c r="AI106" s="14">
        <v>58082935.439999998</v>
      </c>
      <c r="AJ106" s="14">
        <v>58082935.439999998</v>
      </c>
      <c r="AK106" s="14">
        <v>58082935.439999998</v>
      </c>
      <c r="AL106" s="14">
        <v>58082935.439999998</v>
      </c>
      <c r="AM106" s="14"/>
      <c r="AN106" s="14"/>
      <c r="AO106" s="14"/>
      <c r="AP106" s="14"/>
      <c r="AQ106" s="14"/>
      <c r="AR106" s="14"/>
      <c r="AS106" s="15"/>
      <c r="AT106" s="15">
        <v>179523.76423899995</v>
      </c>
      <c r="AU106" s="15">
        <v>179523.76423899995</v>
      </c>
      <c r="AV106" s="15">
        <v>179523.76423899995</v>
      </c>
      <c r="AW106" s="14">
        <v>179523.76423899995</v>
      </c>
      <c r="AX106" s="14">
        <v>179523.76423899995</v>
      </c>
      <c r="AY106" s="14">
        <v>179705.418752</v>
      </c>
      <c r="AZ106" s="14">
        <v>179887.07326499998</v>
      </c>
      <c r="BA106" s="14">
        <v>179887.07326499998</v>
      </c>
      <c r="BB106" s="14">
        <v>179887.07326499998</v>
      </c>
      <c r="BC106" s="14">
        <v>179887.07326499998</v>
      </c>
      <c r="BD106" s="14">
        <v>179887.07326499998</v>
      </c>
      <c r="BE106" s="14">
        <v>179887.07326499998</v>
      </c>
      <c r="BG106" s="15">
        <v>179972.08657999997</v>
      </c>
      <c r="BH106" s="15">
        <v>180057.09986399999</v>
      </c>
      <c r="BI106" s="15">
        <v>180057.09986399999</v>
      </c>
      <c r="BJ106" s="14">
        <v>180057.09986399999</v>
      </c>
      <c r="BK106" s="14">
        <v>180057.09986399999</v>
      </c>
      <c r="BL106" s="14">
        <v>180057.09986399999</v>
      </c>
      <c r="BM106" s="14">
        <v>180057.09986399999</v>
      </c>
      <c r="BN106" s="14">
        <v>180057.09986399999</v>
      </c>
      <c r="BO106" s="14">
        <v>180057.09986399999</v>
      </c>
      <c r="BP106" s="14">
        <v>180057.09986399999</v>
      </c>
      <c r="BQ106" s="14">
        <v>180057.09986399999</v>
      </c>
      <c r="BR106" s="14">
        <v>180057.09986399999</v>
      </c>
      <c r="BS106" s="15"/>
      <c r="BT106" s="15">
        <f t="shared" si="88"/>
        <v>180057.09986399999</v>
      </c>
      <c r="BU106" s="15">
        <f t="shared" si="89"/>
        <v>180057.09986399999</v>
      </c>
      <c r="BV106" s="15">
        <f t="shared" si="90"/>
        <v>180057.09986399999</v>
      </c>
      <c r="BW106" s="15">
        <f t="shared" si="91"/>
        <v>180057.09986399999</v>
      </c>
      <c r="BX106" s="15">
        <f t="shared" si="92"/>
        <v>180057.09986399999</v>
      </c>
      <c r="BY106" s="15">
        <f t="shared" si="93"/>
        <v>180057.09986399999</v>
      </c>
      <c r="BZ106" s="15">
        <f t="shared" si="94"/>
        <v>0</v>
      </c>
      <c r="CA106" s="15">
        <f t="shared" si="95"/>
        <v>0</v>
      </c>
      <c r="CB106" s="15">
        <f t="shared" si="96"/>
        <v>0</v>
      </c>
      <c r="CC106" s="15">
        <f t="shared" si="97"/>
        <v>0</v>
      </c>
      <c r="CD106" s="15">
        <f t="shared" si="98"/>
        <v>0</v>
      </c>
      <c r="CE106" s="15">
        <f t="shared" si="99"/>
        <v>0</v>
      </c>
      <c r="CG106" s="15">
        <f t="shared" si="100"/>
        <v>161667.90596791668</v>
      </c>
      <c r="CH106" s="15">
        <f t="shared" si="101"/>
        <v>161667.90596791668</v>
      </c>
      <c r="CI106" s="15">
        <f t="shared" si="102"/>
        <v>161667.90596791668</v>
      </c>
      <c r="CJ106" s="15">
        <f t="shared" si="103"/>
        <v>161667.90596791668</v>
      </c>
      <c r="CK106" s="15">
        <f t="shared" si="104"/>
        <v>161667.90596791668</v>
      </c>
      <c r="CL106" s="15">
        <f t="shared" si="105"/>
        <v>161831.49269333333</v>
      </c>
      <c r="CM106" s="15">
        <f t="shared" si="106"/>
        <v>161995.07941875001</v>
      </c>
      <c r="CN106" s="15">
        <f t="shared" si="107"/>
        <v>161995.07941875001</v>
      </c>
      <c r="CO106" s="15">
        <f t="shared" si="108"/>
        <v>161995.07941875001</v>
      </c>
      <c r="CP106" s="15">
        <f t="shared" si="109"/>
        <v>161995.07941875001</v>
      </c>
      <c r="CQ106" s="15">
        <f t="shared" si="110"/>
        <v>161995.07941875001</v>
      </c>
      <c r="CR106" s="15">
        <f t="shared" si="111"/>
        <v>161995.07941875001</v>
      </c>
      <c r="CS106" s="15">
        <f t="shared" si="112"/>
        <v>0</v>
      </c>
      <c r="CT106" s="15">
        <f t="shared" si="113"/>
        <v>162071.63710833332</v>
      </c>
      <c r="CU106" s="15">
        <f t="shared" si="114"/>
        <v>162148.19477</v>
      </c>
      <c r="CV106" s="15">
        <f t="shared" si="115"/>
        <v>162148.19477</v>
      </c>
      <c r="CW106" s="15">
        <f t="shared" si="116"/>
        <v>162148.19477</v>
      </c>
      <c r="CX106" s="15">
        <f t="shared" si="117"/>
        <v>162148.19477</v>
      </c>
      <c r="CY106" s="15">
        <f t="shared" si="118"/>
        <v>162148.19477</v>
      </c>
      <c r="CZ106" s="15">
        <f t="shared" si="119"/>
        <v>162148.19477</v>
      </c>
      <c r="DA106" s="15">
        <f t="shared" si="120"/>
        <v>162148.19477</v>
      </c>
      <c r="DB106" s="15">
        <f t="shared" si="121"/>
        <v>162148.19477</v>
      </c>
      <c r="DC106" s="15">
        <f t="shared" si="122"/>
        <v>162148.19477</v>
      </c>
      <c r="DD106" s="15">
        <f t="shared" si="123"/>
        <v>162148.19477</v>
      </c>
      <c r="DE106" s="15">
        <f t="shared" si="124"/>
        <v>162148.19477</v>
      </c>
      <c r="DF106" s="15">
        <f t="shared" si="125"/>
        <v>0</v>
      </c>
      <c r="DG106" s="15">
        <f t="shared" si="126"/>
        <v>162148.19477</v>
      </c>
      <c r="DH106" s="15">
        <f t="shared" si="127"/>
        <v>162148.19477</v>
      </c>
      <c r="DI106" s="15">
        <f t="shared" si="128"/>
        <v>162148.19477</v>
      </c>
      <c r="DJ106" s="15">
        <f t="shared" si="129"/>
        <v>162148.19477</v>
      </c>
      <c r="DK106" s="15">
        <f t="shared" si="130"/>
        <v>162148.19477</v>
      </c>
      <c r="DL106" s="15">
        <f t="shared" si="131"/>
        <v>162148.19477</v>
      </c>
      <c r="DM106" s="15">
        <f t="shared" si="132"/>
        <v>0</v>
      </c>
      <c r="DN106" s="15">
        <f t="shared" si="133"/>
        <v>0</v>
      </c>
      <c r="DO106" s="15">
        <f t="shared" si="134"/>
        <v>0</v>
      </c>
      <c r="DP106" s="15">
        <f t="shared" si="135"/>
        <v>0</v>
      </c>
      <c r="DQ106" s="15">
        <f t="shared" si="136"/>
        <v>0</v>
      </c>
      <c r="DR106" s="15">
        <f t="shared" si="137"/>
        <v>0</v>
      </c>
      <c r="DT106" s="15">
        <f t="shared" si="138"/>
        <v>17855.858271083271</v>
      </c>
      <c r="DU106" s="15">
        <f t="shared" si="139"/>
        <v>17855.858271083271</v>
      </c>
      <c r="DV106" s="15">
        <f t="shared" si="140"/>
        <v>17855.858271083271</v>
      </c>
      <c r="DW106" s="15">
        <f t="shared" si="141"/>
        <v>17855.858271083271</v>
      </c>
      <c r="DX106" s="15">
        <f t="shared" si="142"/>
        <v>17855.858271083271</v>
      </c>
      <c r="DY106" s="15">
        <f t="shared" si="143"/>
        <v>17873.926058666664</v>
      </c>
      <c r="DZ106" s="15">
        <f t="shared" si="144"/>
        <v>17891.99384624997</v>
      </c>
      <c r="EA106" s="15">
        <f t="shared" si="145"/>
        <v>17891.99384624997</v>
      </c>
      <c r="EB106" s="15">
        <f t="shared" si="146"/>
        <v>17891.99384624997</v>
      </c>
      <c r="EC106" s="15">
        <f t="shared" si="147"/>
        <v>17891.99384624997</v>
      </c>
      <c r="ED106" s="15">
        <f t="shared" si="148"/>
        <v>17891.99384624997</v>
      </c>
      <c r="EE106" s="15">
        <f t="shared" si="149"/>
        <v>17891.99384624997</v>
      </c>
      <c r="EF106" s="15">
        <f t="shared" si="150"/>
        <v>0</v>
      </c>
      <c r="EG106" s="15">
        <f t="shared" si="151"/>
        <v>17900.449471666652</v>
      </c>
      <c r="EH106" s="15">
        <f t="shared" si="152"/>
        <v>17908.905093999987</v>
      </c>
      <c r="EI106" s="15">
        <f t="shared" si="153"/>
        <v>17908.905093999987</v>
      </c>
      <c r="EJ106" s="15">
        <f t="shared" si="154"/>
        <v>17908.905093999987</v>
      </c>
      <c r="EK106" s="15">
        <f t="shared" si="155"/>
        <v>17908.905093999987</v>
      </c>
      <c r="EL106" s="15">
        <f t="shared" si="156"/>
        <v>17908.905093999987</v>
      </c>
      <c r="EM106" s="15">
        <f t="shared" si="157"/>
        <v>17908.905093999987</v>
      </c>
      <c r="EN106" s="15">
        <f t="shared" si="158"/>
        <v>17908.905093999987</v>
      </c>
      <c r="EO106" s="15">
        <f t="shared" si="159"/>
        <v>17908.905093999987</v>
      </c>
      <c r="EP106" s="15">
        <f t="shared" si="160"/>
        <v>17908.905093999987</v>
      </c>
      <c r="EQ106" s="15">
        <f t="shared" si="161"/>
        <v>17908.905093999987</v>
      </c>
      <c r="ER106" s="15">
        <f t="shared" si="162"/>
        <v>17908.905093999987</v>
      </c>
      <c r="ES106" s="15">
        <f t="shared" si="163"/>
        <v>0</v>
      </c>
      <c r="ET106" s="15">
        <f t="shared" si="164"/>
        <v>17908.905093999987</v>
      </c>
      <c r="EU106" s="15">
        <f t="shared" si="165"/>
        <v>17908.905093999987</v>
      </c>
      <c r="EV106" s="15">
        <f t="shared" si="166"/>
        <v>17908.905093999987</v>
      </c>
      <c r="EW106" s="15">
        <f t="shared" si="167"/>
        <v>17908.905093999987</v>
      </c>
      <c r="EX106" s="15">
        <f t="shared" si="168"/>
        <v>17908.905093999987</v>
      </c>
      <c r="EY106" s="15">
        <f t="shared" si="169"/>
        <v>17908.905093999987</v>
      </c>
      <c r="EZ106" s="15">
        <f t="shared" si="170"/>
        <v>0</v>
      </c>
      <c r="FA106" s="15">
        <f t="shared" si="171"/>
        <v>0</v>
      </c>
      <c r="FB106" s="15">
        <f t="shared" si="172"/>
        <v>0</v>
      </c>
      <c r="FC106" s="15">
        <f t="shared" si="173"/>
        <v>0</v>
      </c>
      <c r="FD106" s="15">
        <f t="shared" si="174"/>
        <v>0</v>
      </c>
      <c r="FE106" s="15">
        <f t="shared" si="175"/>
        <v>0</v>
      </c>
    </row>
    <row r="107" spans="1:161" x14ac:dyDescent="0.25">
      <c r="A107" s="3" t="s">
        <v>147</v>
      </c>
      <c r="B107" s="13">
        <v>3.6999999999999998E-2</v>
      </c>
      <c r="C107" s="13">
        <v>3.6999999999999998E-2</v>
      </c>
      <c r="D107" s="13">
        <v>3.6999999999999998E-2</v>
      </c>
      <c r="E107" s="13">
        <v>3.32E-2</v>
      </c>
      <c r="G107" s="225">
        <v>37439756.240000002</v>
      </c>
      <c r="H107" s="225">
        <v>37542092.140000001</v>
      </c>
      <c r="I107" s="225">
        <v>37539101.219999999</v>
      </c>
      <c r="J107" s="14">
        <v>37536110.289999999</v>
      </c>
      <c r="K107" s="14">
        <v>37543461.780000001</v>
      </c>
      <c r="L107" s="14">
        <v>37550813.259999998</v>
      </c>
      <c r="M107" s="14">
        <v>37550813.259999998</v>
      </c>
      <c r="N107" s="14">
        <v>37542484.409999996</v>
      </c>
      <c r="O107" s="14">
        <v>37534155.549999997</v>
      </c>
      <c r="P107" s="14">
        <v>37534155.549999997</v>
      </c>
      <c r="Q107" s="14">
        <v>37603654.060000002</v>
      </c>
      <c r="R107" s="14">
        <v>37673152.57</v>
      </c>
      <c r="T107" s="14">
        <v>37673152.57</v>
      </c>
      <c r="U107" s="14">
        <v>37673152.57</v>
      </c>
      <c r="V107" s="14">
        <v>37673152.57</v>
      </c>
      <c r="W107" s="14">
        <v>37669548.090000004</v>
      </c>
      <c r="X107" s="14">
        <v>37665943.600000001</v>
      </c>
      <c r="Y107" s="14">
        <v>37671196.960000001</v>
      </c>
      <c r="Z107" s="14">
        <v>37755399.899999999</v>
      </c>
      <c r="AA107" s="14">
        <v>37834349.479999997</v>
      </c>
      <c r="AB107" s="14">
        <v>37871801.619999997</v>
      </c>
      <c r="AC107" s="14">
        <v>37909253.75</v>
      </c>
      <c r="AD107" s="14">
        <v>37909253.75</v>
      </c>
      <c r="AE107" s="14">
        <v>38087418.390000001</v>
      </c>
      <c r="AF107" s="14"/>
      <c r="AG107" s="14">
        <v>38265583.030000001</v>
      </c>
      <c r="AH107" s="14">
        <v>38264641.200000003</v>
      </c>
      <c r="AI107" s="14">
        <v>38263699.359999999</v>
      </c>
      <c r="AJ107" s="14">
        <v>38263699.359999999</v>
      </c>
      <c r="AK107" s="14">
        <v>38263699.359999999</v>
      </c>
      <c r="AL107" s="14">
        <v>38211172.539999999</v>
      </c>
      <c r="AM107" s="14"/>
      <c r="AN107" s="14"/>
      <c r="AO107" s="14"/>
      <c r="AP107" s="14"/>
      <c r="AQ107" s="14"/>
      <c r="AR107" s="14"/>
      <c r="AS107" s="15"/>
      <c r="AT107" s="15">
        <v>115439.24840666667</v>
      </c>
      <c r="AU107" s="15">
        <v>115754.78409833333</v>
      </c>
      <c r="AV107" s="15">
        <v>115745.56209499999</v>
      </c>
      <c r="AW107" s="14">
        <v>115736.34006083332</v>
      </c>
      <c r="AX107" s="14">
        <v>115759.007155</v>
      </c>
      <c r="AY107" s="14">
        <v>115781.67421833333</v>
      </c>
      <c r="AZ107" s="14">
        <v>115781.67421833333</v>
      </c>
      <c r="BA107" s="14">
        <v>115755.99359749998</v>
      </c>
      <c r="BB107" s="14">
        <v>115730.31294583331</v>
      </c>
      <c r="BC107" s="14">
        <v>115730.31294583331</v>
      </c>
      <c r="BD107" s="14">
        <v>115944.60001833334</v>
      </c>
      <c r="BE107" s="14">
        <v>116158.88709083333</v>
      </c>
      <c r="BG107" s="15">
        <v>116158.88709083333</v>
      </c>
      <c r="BH107" s="15">
        <v>116158.88709083333</v>
      </c>
      <c r="BI107" s="15">
        <v>116158.88709083333</v>
      </c>
      <c r="BJ107" s="14">
        <v>116147.7732775</v>
      </c>
      <c r="BK107" s="14">
        <v>116136.65943333333</v>
      </c>
      <c r="BL107" s="14">
        <v>116152.85729333333</v>
      </c>
      <c r="BM107" s="14">
        <v>116412.48302499998</v>
      </c>
      <c r="BN107" s="14">
        <v>116655.91089666665</v>
      </c>
      <c r="BO107" s="14">
        <v>116771.38832833333</v>
      </c>
      <c r="BP107" s="14">
        <v>116886.86572916666</v>
      </c>
      <c r="BQ107" s="14">
        <v>116886.86572916666</v>
      </c>
      <c r="BR107" s="14">
        <v>117436.2067025</v>
      </c>
      <c r="BS107" s="15"/>
      <c r="BT107" s="15">
        <f t="shared" si="88"/>
        <v>117985.54767583334</v>
      </c>
      <c r="BU107" s="15">
        <f t="shared" si="89"/>
        <v>117982.6437</v>
      </c>
      <c r="BV107" s="15">
        <f t="shared" si="90"/>
        <v>117979.73969333332</v>
      </c>
      <c r="BW107" s="15">
        <f t="shared" si="91"/>
        <v>117979.73969333332</v>
      </c>
      <c r="BX107" s="15">
        <f t="shared" si="92"/>
        <v>117979.73969333332</v>
      </c>
      <c r="BY107" s="15">
        <f t="shared" si="93"/>
        <v>117817.78199833333</v>
      </c>
      <c r="BZ107" s="15">
        <f t="shared" si="94"/>
        <v>0</v>
      </c>
      <c r="CA107" s="15">
        <f t="shared" si="95"/>
        <v>0</v>
      </c>
      <c r="CB107" s="15">
        <f t="shared" si="96"/>
        <v>0</v>
      </c>
      <c r="CC107" s="15">
        <f t="shared" si="97"/>
        <v>0</v>
      </c>
      <c r="CD107" s="15">
        <f t="shared" si="98"/>
        <v>0</v>
      </c>
      <c r="CE107" s="15">
        <f t="shared" si="99"/>
        <v>0</v>
      </c>
      <c r="CG107" s="15">
        <f t="shared" si="100"/>
        <v>103583.32559733333</v>
      </c>
      <c r="CH107" s="15">
        <f t="shared" si="101"/>
        <v>103866.45492066666</v>
      </c>
      <c r="CI107" s="15">
        <f t="shared" si="102"/>
        <v>103858.18004200001</v>
      </c>
      <c r="CJ107" s="15">
        <f t="shared" si="103"/>
        <v>103849.90513566666</v>
      </c>
      <c r="CK107" s="15">
        <f t="shared" si="104"/>
        <v>103870.24425800001</v>
      </c>
      <c r="CL107" s="15">
        <f t="shared" si="105"/>
        <v>103890.58335266665</v>
      </c>
      <c r="CM107" s="15">
        <f t="shared" si="106"/>
        <v>103890.58335266665</v>
      </c>
      <c r="CN107" s="15">
        <f t="shared" si="107"/>
        <v>103867.540201</v>
      </c>
      <c r="CO107" s="15">
        <f t="shared" si="108"/>
        <v>103844.49702166666</v>
      </c>
      <c r="CP107" s="15">
        <f t="shared" si="109"/>
        <v>103844.49702166666</v>
      </c>
      <c r="CQ107" s="15">
        <f t="shared" si="110"/>
        <v>104036.77623266667</v>
      </c>
      <c r="CR107" s="15">
        <f t="shared" si="111"/>
        <v>104229.05544366666</v>
      </c>
      <c r="CS107" s="15">
        <f t="shared" si="112"/>
        <v>0</v>
      </c>
      <c r="CT107" s="15">
        <f t="shared" si="113"/>
        <v>104229.05544366666</v>
      </c>
      <c r="CU107" s="15">
        <f t="shared" si="114"/>
        <v>104229.05544366666</v>
      </c>
      <c r="CV107" s="15">
        <f t="shared" si="115"/>
        <v>104229.05544366666</v>
      </c>
      <c r="CW107" s="15">
        <f t="shared" si="116"/>
        <v>104219.08304900001</v>
      </c>
      <c r="CX107" s="15">
        <f t="shared" si="117"/>
        <v>104209.11062666668</v>
      </c>
      <c r="CY107" s="15">
        <f t="shared" si="118"/>
        <v>104223.64492266667</v>
      </c>
      <c r="CZ107" s="15">
        <f t="shared" si="119"/>
        <v>104456.60638999999</v>
      </c>
      <c r="DA107" s="15">
        <f t="shared" si="120"/>
        <v>104675.03356133333</v>
      </c>
      <c r="DB107" s="15">
        <f t="shared" si="121"/>
        <v>104778.65114866667</v>
      </c>
      <c r="DC107" s="15">
        <f t="shared" si="122"/>
        <v>104882.26870833333</v>
      </c>
      <c r="DD107" s="15">
        <f t="shared" si="123"/>
        <v>104882.26870833333</v>
      </c>
      <c r="DE107" s="15">
        <f t="shared" si="124"/>
        <v>105375.190879</v>
      </c>
      <c r="DF107" s="15">
        <f t="shared" si="125"/>
        <v>0</v>
      </c>
      <c r="DG107" s="15">
        <f t="shared" si="126"/>
        <v>105868.11304966667</v>
      </c>
      <c r="DH107" s="15">
        <f t="shared" si="127"/>
        <v>105865.50732000002</v>
      </c>
      <c r="DI107" s="15">
        <f t="shared" si="128"/>
        <v>105862.90156266668</v>
      </c>
      <c r="DJ107" s="15">
        <f t="shared" si="129"/>
        <v>105862.90156266668</v>
      </c>
      <c r="DK107" s="15">
        <f t="shared" si="130"/>
        <v>105862.90156266668</v>
      </c>
      <c r="DL107" s="15">
        <f t="shared" si="131"/>
        <v>105717.57736066666</v>
      </c>
      <c r="DM107" s="15">
        <f t="shared" si="132"/>
        <v>0</v>
      </c>
      <c r="DN107" s="15">
        <f t="shared" si="133"/>
        <v>0</v>
      </c>
      <c r="DO107" s="15">
        <f t="shared" si="134"/>
        <v>0</v>
      </c>
      <c r="DP107" s="15">
        <f t="shared" si="135"/>
        <v>0</v>
      </c>
      <c r="DQ107" s="15">
        <f t="shared" si="136"/>
        <v>0</v>
      </c>
      <c r="DR107" s="15">
        <f t="shared" si="137"/>
        <v>0</v>
      </c>
      <c r="DT107" s="15">
        <f t="shared" si="138"/>
        <v>11855.922809333337</v>
      </c>
      <c r="DU107" s="15">
        <f t="shared" si="139"/>
        <v>11888.329177666674</v>
      </c>
      <c r="DV107" s="15">
        <f t="shared" si="140"/>
        <v>11887.382052999979</v>
      </c>
      <c r="DW107" s="15">
        <f t="shared" si="141"/>
        <v>11886.434925166657</v>
      </c>
      <c r="DX107" s="15">
        <f t="shared" si="142"/>
        <v>11888.762896999993</v>
      </c>
      <c r="DY107" s="15">
        <f t="shared" si="143"/>
        <v>11891.090865666672</v>
      </c>
      <c r="DZ107" s="15">
        <f t="shared" si="144"/>
        <v>11891.090865666672</v>
      </c>
      <c r="EA107" s="15">
        <f t="shared" si="145"/>
        <v>11888.453396499986</v>
      </c>
      <c r="EB107" s="15">
        <f t="shared" si="146"/>
        <v>11885.815924166658</v>
      </c>
      <c r="EC107" s="15">
        <f t="shared" si="147"/>
        <v>11885.815924166658</v>
      </c>
      <c r="ED107" s="15">
        <f t="shared" si="148"/>
        <v>11907.823785666667</v>
      </c>
      <c r="EE107" s="15">
        <f t="shared" si="149"/>
        <v>11929.831647166677</v>
      </c>
      <c r="EF107" s="15">
        <f t="shared" si="150"/>
        <v>0</v>
      </c>
      <c r="EG107" s="15">
        <f t="shared" si="151"/>
        <v>11929.831647166677</v>
      </c>
      <c r="EH107" s="15">
        <f t="shared" si="152"/>
        <v>11929.831647166677</v>
      </c>
      <c r="EI107" s="15">
        <f t="shared" si="153"/>
        <v>11929.831647166677</v>
      </c>
      <c r="EJ107" s="15">
        <f t="shared" si="154"/>
        <v>11928.690228499996</v>
      </c>
      <c r="EK107" s="15">
        <f t="shared" si="155"/>
        <v>11927.548806666658</v>
      </c>
      <c r="EL107" s="15">
        <f t="shared" si="156"/>
        <v>11929.212370666661</v>
      </c>
      <c r="EM107" s="15">
        <f t="shared" si="157"/>
        <v>11955.876634999993</v>
      </c>
      <c r="EN107" s="15">
        <f t="shared" si="158"/>
        <v>11980.877335333324</v>
      </c>
      <c r="EO107" s="15">
        <f t="shared" si="159"/>
        <v>11992.737179666656</v>
      </c>
      <c r="EP107" s="15">
        <f t="shared" si="160"/>
        <v>12004.597020833331</v>
      </c>
      <c r="EQ107" s="15">
        <f t="shared" si="161"/>
        <v>12004.597020833331</v>
      </c>
      <c r="ER107" s="15">
        <f t="shared" si="162"/>
        <v>12061.015823499998</v>
      </c>
      <c r="ES107" s="15">
        <f t="shared" si="163"/>
        <v>0</v>
      </c>
      <c r="ET107" s="15">
        <f t="shared" si="164"/>
        <v>12117.434626166665</v>
      </c>
      <c r="EU107" s="15">
        <f t="shared" si="165"/>
        <v>12117.136379999982</v>
      </c>
      <c r="EV107" s="15">
        <f t="shared" si="166"/>
        <v>12116.838130666642</v>
      </c>
      <c r="EW107" s="15">
        <f t="shared" si="167"/>
        <v>12116.838130666642</v>
      </c>
      <c r="EX107" s="15">
        <f t="shared" si="168"/>
        <v>12116.838130666642</v>
      </c>
      <c r="EY107" s="15">
        <f t="shared" si="169"/>
        <v>12100.204637666669</v>
      </c>
      <c r="EZ107" s="15">
        <f t="shared" si="170"/>
        <v>0</v>
      </c>
      <c r="FA107" s="15">
        <f t="shared" si="171"/>
        <v>0</v>
      </c>
      <c r="FB107" s="15">
        <f t="shared" si="172"/>
        <v>0</v>
      </c>
      <c r="FC107" s="15">
        <f t="shared" si="173"/>
        <v>0</v>
      </c>
      <c r="FD107" s="15">
        <f t="shared" si="174"/>
        <v>0</v>
      </c>
      <c r="FE107" s="15">
        <f t="shared" si="175"/>
        <v>0</v>
      </c>
    </row>
    <row r="108" spans="1:161" x14ac:dyDescent="0.25">
      <c r="A108" s="3" t="s">
        <v>148</v>
      </c>
      <c r="B108" s="13">
        <v>3.8699999999999998E-2</v>
      </c>
      <c r="C108" s="13">
        <v>3.8699999999999998E-2</v>
      </c>
      <c r="D108" s="13">
        <v>3.8699999999999998E-2</v>
      </c>
      <c r="E108" s="13">
        <v>3.56E-2</v>
      </c>
      <c r="G108" s="225">
        <v>55755967.659999996</v>
      </c>
      <c r="H108" s="225">
        <v>55755967.659999996</v>
      </c>
      <c r="I108" s="225">
        <v>55755967.659999996</v>
      </c>
      <c r="J108" s="14">
        <v>55755967.659999996</v>
      </c>
      <c r="K108" s="14">
        <v>55736745.409999996</v>
      </c>
      <c r="L108" s="14">
        <v>55717523.149999999</v>
      </c>
      <c r="M108" s="14">
        <v>55717523.149999999</v>
      </c>
      <c r="N108" s="14">
        <v>55717523.149999999</v>
      </c>
      <c r="O108" s="14">
        <v>55717523.149999999</v>
      </c>
      <c r="P108" s="14">
        <v>55717523.149999999</v>
      </c>
      <c r="Q108" s="14">
        <v>55717523.149999999</v>
      </c>
      <c r="R108" s="14">
        <v>58208461.299999997</v>
      </c>
      <c r="T108" s="14">
        <v>60699399.450000003</v>
      </c>
      <c r="U108" s="14">
        <v>60101443.189999998</v>
      </c>
      <c r="V108" s="14">
        <v>59503486.920000002</v>
      </c>
      <c r="W108" s="14">
        <v>59504591.450000003</v>
      </c>
      <c r="X108" s="14">
        <v>59475636.979999997</v>
      </c>
      <c r="Y108" s="14">
        <v>59445577.979999997</v>
      </c>
      <c r="Z108" s="14">
        <v>59445577.979999997</v>
      </c>
      <c r="AA108" s="14">
        <v>59445577.979999997</v>
      </c>
      <c r="AB108" s="14">
        <v>59624915.579999998</v>
      </c>
      <c r="AC108" s="14">
        <v>59827651.640000001</v>
      </c>
      <c r="AD108" s="14">
        <v>59851050.109999999</v>
      </c>
      <c r="AE108" s="14">
        <v>59851357.049999997</v>
      </c>
      <c r="AF108" s="14"/>
      <c r="AG108" s="14">
        <v>59851663.979999997</v>
      </c>
      <c r="AH108" s="14">
        <v>59851663.979999997</v>
      </c>
      <c r="AI108" s="14">
        <v>59851663.979999997</v>
      </c>
      <c r="AJ108" s="14">
        <v>59851663.979999997</v>
      </c>
      <c r="AK108" s="14">
        <v>59844638.079999998</v>
      </c>
      <c r="AL108" s="14">
        <v>59837612.18</v>
      </c>
      <c r="AM108" s="14"/>
      <c r="AN108" s="14"/>
      <c r="AO108" s="14"/>
      <c r="AP108" s="14"/>
      <c r="AQ108" s="14"/>
      <c r="AR108" s="14"/>
      <c r="AS108" s="15"/>
      <c r="AT108" s="15">
        <v>179812.9957035</v>
      </c>
      <c r="AU108" s="15">
        <v>179812.9957035</v>
      </c>
      <c r="AV108" s="15">
        <v>179812.9957035</v>
      </c>
      <c r="AW108" s="14">
        <v>179812.9957035</v>
      </c>
      <c r="AX108" s="14">
        <v>179751.00394724996</v>
      </c>
      <c r="AY108" s="14">
        <v>179689.01215874997</v>
      </c>
      <c r="AZ108" s="14">
        <v>179689.01215874997</v>
      </c>
      <c r="BA108" s="14">
        <v>179689.01215874997</v>
      </c>
      <c r="BB108" s="14">
        <v>179689.01215874997</v>
      </c>
      <c r="BC108" s="14">
        <v>179689.01215874997</v>
      </c>
      <c r="BD108" s="14">
        <v>179689.01215874997</v>
      </c>
      <c r="BE108" s="14">
        <v>187722.28769249996</v>
      </c>
      <c r="BG108" s="15">
        <v>195755.56322625</v>
      </c>
      <c r="BH108" s="15">
        <v>193827.15428774999</v>
      </c>
      <c r="BI108" s="15">
        <v>191898.74531699999</v>
      </c>
      <c r="BJ108" s="14">
        <v>191902.30742624999</v>
      </c>
      <c r="BK108" s="14">
        <v>191808.92926049998</v>
      </c>
      <c r="BL108" s="14">
        <v>191711.98898549998</v>
      </c>
      <c r="BM108" s="14">
        <v>191711.98898549998</v>
      </c>
      <c r="BN108" s="14">
        <v>191711.98898549998</v>
      </c>
      <c r="BO108" s="14">
        <v>192290.35274549996</v>
      </c>
      <c r="BP108" s="14">
        <v>192944.17653900001</v>
      </c>
      <c r="BQ108" s="14">
        <v>193019.63660474998</v>
      </c>
      <c r="BR108" s="14">
        <v>193020.62648624997</v>
      </c>
      <c r="BS108" s="15"/>
      <c r="BT108" s="15">
        <f t="shared" si="88"/>
        <v>193021.6163355</v>
      </c>
      <c r="BU108" s="15">
        <f t="shared" si="89"/>
        <v>193021.6163355</v>
      </c>
      <c r="BV108" s="15">
        <f t="shared" si="90"/>
        <v>193021.6163355</v>
      </c>
      <c r="BW108" s="15">
        <f t="shared" si="91"/>
        <v>193021.6163355</v>
      </c>
      <c r="BX108" s="15">
        <f t="shared" si="92"/>
        <v>192998.95780800001</v>
      </c>
      <c r="BY108" s="15">
        <f t="shared" si="93"/>
        <v>192976.29928050001</v>
      </c>
      <c r="BZ108" s="15">
        <f t="shared" si="94"/>
        <v>0</v>
      </c>
      <c r="CA108" s="15">
        <f t="shared" si="95"/>
        <v>0</v>
      </c>
      <c r="CB108" s="15">
        <f t="shared" si="96"/>
        <v>0</v>
      </c>
      <c r="CC108" s="15">
        <f t="shared" si="97"/>
        <v>0</v>
      </c>
      <c r="CD108" s="15">
        <f t="shared" si="98"/>
        <v>0</v>
      </c>
      <c r="CE108" s="15">
        <f t="shared" si="99"/>
        <v>0</v>
      </c>
      <c r="CG108" s="15">
        <f t="shared" si="100"/>
        <v>165409.37072466666</v>
      </c>
      <c r="CH108" s="15">
        <f t="shared" si="101"/>
        <v>165409.37072466666</v>
      </c>
      <c r="CI108" s="15">
        <f t="shared" si="102"/>
        <v>165409.37072466666</v>
      </c>
      <c r="CJ108" s="15">
        <f t="shared" si="103"/>
        <v>165409.37072466666</v>
      </c>
      <c r="CK108" s="15">
        <f t="shared" si="104"/>
        <v>165352.34471633332</v>
      </c>
      <c r="CL108" s="15">
        <f t="shared" si="105"/>
        <v>165295.31867833334</v>
      </c>
      <c r="CM108" s="15">
        <f t="shared" si="106"/>
        <v>165295.31867833334</v>
      </c>
      <c r="CN108" s="15">
        <f t="shared" si="107"/>
        <v>165295.31867833334</v>
      </c>
      <c r="CO108" s="15">
        <f t="shared" si="108"/>
        <v>165295.31867833334</v>
      </c>
      <c r="CP108" s="15">
        <f t="shared" si="109"/>
        <v>165295.31867833334</v>
      </c>
      <c r="CQ108" s="15">
        <f t="shared" si="110"/>
        <v>165295.31867833334</v>
      </c>
      <c r="CR108" s="15">
        <f t="shared" si="111"/>
        <v>172685.10185666665</v>
      </c>
      <c r="CS108" s="15">
        <f t="shared" si="112"/>
        <v>0</v>
      </c>
      <c r="CT108" s="15">
        <f t="shared" si="113"/>
        <v>180074.88503500001</v>
      </c>
      <c r="CU108" s="15">
        <f t="shared" si="114"/>
        <v>178300.94813033333</v>
      </c>
      <c r="CV108" s="15">
        <f t="shared" si="115"/>
        <v>176527.01119600001</v>
      </c>
      <c r="CW108" s="15">
        <f t="shared" si="116"/>
        <v>176530.28796833334</v>
      </c>
      <c r="CX108" s="15">
        <f t="shared" si="117"/>
        <v>176444.38970733332</v>
      </c>
      <c r="CY108" s="15">
        <f t="shared" si="118"/>
        <v>176355.21467400002</v>
      </c>
      <c r="CZ108" s="15">
        <f t="shared" si="119"/>
        <v>176355.21467400002</v>
      </c>
      <c r="DA108" s="15">
        <f t="shared" si="120"/>
        <v>176355.21467400002</v>
      </c>
      <c r="DB108" s="15">
        <f t="shared" si="121"/>
        <v>176887.24955399998</v>
      </c>
      <c r="DC108" s="15">
        <f t="shared" si="122"/>
        <v>177488.69986533336</v>
      </c>
      <c r="DD108" s="15">
        <f t="shared" si="123"/>
        <v>177558.11532633333</v>
      </c>
      <c r="DE108" s="15">
        <f t="shared" si="124"/>
        <v>177559.02591500001</v>
      </c>
      <c r="DF108" s="15">
        <f t="shared" si="125"/>
        <v>0</v>
      </c>
      <c r="DG108" s="15">
        <f t="shared" si="126"/>
        <v>177559.93647399999</v>
      </c>
      <c r="DH108" s="15">
        <f t="shared" si="127"/>
        <v>177559.93647399999</v>
      </c>
      <c r="DI108" s="15">
        <f t="shared" si="128"/>
        <v>177559.93647399999</v>
      </c>
      <c r="DJ108" s="15">
        <f t="shared" si="129"/>
        <v>177559.93647399999</v>
      </c>
      <c r="DK108" s="15">
        <f t="shared" si="130"/>
        <v>177539.09297066668</v>
      </c>
      <c r="DL108" s="15">
        <f t="shared" si="131"/>
        <v>177518.24946733331</v>
      </c>
      <c r="DM108" s="15">
        <f t="shared" si="132"/>
        <v>0</v>
      </c>
      <c r="DN108" s="15">
        <f t="shared" si="133"/>
        <v>0</v>
      </c>
      <c r="DO108" s="15">
        <f t="shared" si="134"/>
        <v>0</v>
      </c>
      <c r="DP108" s="15">
        <f t="shared" si="135"/>
        <v>0</v>
      </c>
      <c r="DQ108" s="15">
        <f t="shared" si="136"/>
        <v>0</v>
      </c>
      <c r="DR108" s="15">
        <f t="shared" si="137"/>
        <v>0</v>
      </c>
      <c r="DT108" s="15">
        <f t="shared" si="138"/>
        <v>14403.624978833337</v>
      </c>
      <c r="DU108" s="15">
        <f t="shared" si="139"/>
        <v>14403.624978833337</v>
      </c>
      <c r="DV108" s="15">
        <f t="shared" si="140"/>
        <v>14403.624978833337</v>
      </c>
      <c r="DW108" s="15">
        <f t="shared" si="141"/>
        <v>14403.624978833337</v>
      </c>
      <c r="DX108" s="15">
        <f t="shared" si="142"/>
        <v>14398.659230916644</v>
      </c>
      <c r="DY108" s="15">
        <f t="shared" si="143"/>
        <v>14393.693480416638</v>
      </c>
      <c r="DZ108" s="15">
        <f t="shared" si="144"/>
        <v>14393.693480416638</v>
      </c>
      <c r="EA108" s="15">
        <f t="shared" si="145"/>
        <v>14393.693480416638</v>
      </c>
      <c r="EB108" s="15">
        <f t="shared" si="146"/>
        <v>14393.693480416638</v>
      </c>
      <c r="EC108" s="15">
        <f t="shared" si="147"/>
        <v>14393.693480416638</v>
      </c>
      <c r="ED108" s="15">
        <f t="shared" si="148"/>
        <v>14393.693480416638</v>
      </c>
      <c r="EE108" s="15">
        <f t="shared" si="149"/>
        <v>15037.185835833312</v>
      </c>
      <c r="EF108" s="15">
        <f t="shared" si="150"/>
        <v>0</v>
      </c>
      <c r="EG108" s="15">
        <f t="shared" si="151"/>
        <v>15680.678191249986</v>
      </c>
      <c r="EH108" s="15">
        <f t="shared" si="152"/>
        <v>15526.206157416658</v>
      </c>
      <c r="EI108" s="15">
        <f t="shared" si="153"/>
        <v>15371.734120999987</v>
      </c>
      <c r="EJ108" s="15">
        <f t="shared" si="154"/>
        <v>15372.019457916642</v>
      </c>
      <c r="EK108" s="15">
        <f t="shared" si="155"/>
        <v>15364.539553166658</v>
      </c>
      <c r="EL108" s="15">
        <f t="shared" si="156"/>
        <v>15356.774311499961</v>
      </c>
      <c r="EM108" s="15">
        <f t="shared" si="157"/>
        <v>15356.774311499961</v>
      </c>
      <c r="EN108" s="15">
        <f t="shared" si="158"/>
        <v>15356.774311499961</v>
      </c>
      <c r="EO108" s="15">
        <f t="shared" si="159"/>
        <v>15403.103191499977</v>
      </c>
      <c r="EP108" s="15">
        <f t="shared" si="160"/>
        <v>15455.47667366665</v>
      </c>
      <c r="EQ108" s="15">
        <f t="shared" si="161"/>
        <v>15461.521278416651</v>
      </c>
      <c r="ER108" s="15">
        <f t="shared" si="162"/>
        <v>15461.600571249961</v>
      </c>
      <c r="ES108" s="15">
        <f t="shared" si="163"/>
        <v>0</v>
      </c>
      <c r="ET108" s="15">
        <f t="shared" si="164"/>
        <v>15461.679861500015</v>
      </c>
      <c r="EU108" s="15">
        <f t="shared" si="165"/>
        <v>15461.679861500015</v>
      </c>
      <c r="EV108" s="15">
        <f t="shared" si="166"/>
        <v>15461.679861500015</v>
      </c>
      <c r="EW108" s="15">
        <f t="shared" si="167"/>
        <v>15461.679861500015</v>
      </c>
      <c r="EX108" s="15">
        <f t="shared" si="168"/>
        <v>15459.864837333327</v>
      </c>
      <c r="EY108" s="15">
        <f t="shared" si="169"/>
        <v>15458.049813166697</v>
      </c>
      <c r="EZ108" s="15">
        <f t="shared" si="170"/>
        <v>0</v>
      </c>
      <c r="FA108" s="15">
        <f t="shared" si="171"/>
        <v>0</v>
      </c>
      <c r="FB108" s="15">
        <f t="shared" si="172"/>
        <v>0</v>
      </c>
      <c r="FC108" s="15">
        <f t="shared" si="173"/>
        <v>0</v>
      </c>
      <c r="FD108" s="15">
        <f t="shared" si="174"/>
        <v>0</v>
      </c>
      <c r="FE108" s="15">
        <f t="shared" si="175"/>
        <v>0</v>
      </c>
    </row>
    <row r="109" spans="1:161" x14ac:dyDescent="0.25">
      <c r="A109" s="3" t="s">
        <v>149</v>
      </c>
      <c r="B109" s="13">
        <v>2.75E-2</v>
      </c>
      <c r="C109" s="13">
        <v>2.75E-2</v>
      </c>
      <c r="D109" s="13">
        <v>2.75E-2</v>
      </c>
      <c r="E109" s="13">
        <v>2.4400000000000002E-2</v>
      </c>
      <c r="G109" s="225">
        <v>79467785.260000005</v>
      </c>
      <c r="H109" s="225">
        <v>79531615.5</v>
      </c>
      <c r="I109" s="225">
        <v>79531615.5</v>
      </c>
      <c r="J109" s="14">
        <v>79531615.5</v>
      </c>
      <c r="K109" s="14">
        <v>79531615.5</v>
      </c>
      <c r="L109" s="14">
        <v>79589229.739999995</v>
      </c>
      <c r="M109" s="14">
        <v>79718914.560000002</v>
      </c>
      <c r="N109" s="14">
        <v>79790985.129999995</v>
      </c>
      <c r="O109" s="14">
        <v>79790985.129999995</v>
      </c>
      <c r="P109" s="14">
        <v>79767754.260000005</v>
      </c>
      <c r="Q109" s="14">
        <v>79744523.390000001</v>
      </c>
      <c r="R109" s="14">
        <v>79744523.390000001</v>
      </c>
      <c r="T109" s="14">
        <v>79886073.540000007</v>
      </c>
      <c r="U109" s="14">
        <v>80027623.680000007</v>
      </c>
      <c r="V109" s="14">
        <v>80027744.040000007</v>
      </c>
      <c r="W109" s="14">
        <v>80027864.390000001</v>
      </c>
      <c r="X109" s="14">
        <v>80027864.390000001</v>
      </c>
      <c r="Y109" s="14">
        <v>80027864.390000001</v>
      </c>
      <c r="Z109" s="14">
        <v>80027864.390000001</v>
      </c>
      <c r="AA109" s="14">
        <v>80027864.390000001</v>
      </c>
      <c r="AB109" s="14">
        <v>79992503.280000001</v>
      </c>
      <c r="AC109" s="14">
        <v>79957142.159999996</v>
      </c>
      <c r="AD109" s="14">
        <v>79980372.810000002</v>
      </c>
      <c r="AE109" s="14">
        <v>83153551.299999997</v>
      </c>
      <c r="AF109" s="14"/>
      <c r="AG109" s="14">
        <v>86303499.129999995</v>
      </c>
      <c r="AH109" s="14">
        <v>86386431.909999996</v>
      </c>
      <c r="AI109" s="14">
        <v>86469364.689999998</v>
      </c>
      <c r="AJ109" s="14">
        <v>86469364.689999998</v>
      </c>
      <c r="AK109" s="14">
        <v>86456262.739999995</v>
      </c>
      <c r="AL109" s="14">
        <v>86375580.799999997</v>
      </c>
      <c r="AM109" s="14"/>
      <c r="AN109" s="14"/>
      <c r="AO109" s="14"/>
      <c r="AP109" s="14"/>
      <c r="AQ109" s="14"/>
      <c r="AR109" s="14"/>
      <c r="AS109" s="15"/>
      <c r="AT109" s="15">
        <v>182113.6745541667</v>
      </c>
      <c r="AU109" s="15">
        <v>182259.95218749999</v>
      </c>
      <c r="AV109" s="15">
        <v>182259.95218749999</v>
      </c>
      <c r="AW109" s="14">
        <v>182259.95218749999</v>
      </c>
      <c r="AX109" s="14">
        <v>182259.95218749999</v>
      </c>
      <c r="AY109" s="14">
        <v>182391.98482083331</v>
      </c>
      <c r="AZ109" s="14">
        <v>182689.17920000001</v>
      </c>
      <c r="BA109" s="14">
        <v>182854.34092291666</v>
      </c>
      <c r="BB109" s="14">
        <v>182854.34092291666</v>
      </c>
      <c r="BC109" s="14">
        <v>182801.10351250003</v>
      </c>
      <c r="BD109" s="14">
        <v>182747.86610208335</v>
      </c>
      <c r="BE109" s="14">
        <v>182747.86610208335</v>
      </c>
      <c r="BG109" s="15">
        <v>183072.25186250001</v>
      </c>
      <c r="BH109" s="15">
        <v>183396.63760000002</v>
      </c>
      <c r="BI109" s="15">
        <v>183396.91342500004</v>
      </c>
      <c r="BJ109" s="14">
        <v>183397.18922708335</v>
      </c>
      <c r="BK109" s="14">
        <v>183397.18922708335</v>
      </c>
      <c r="BL109" s="14">
        <v>183397.18922708335</v>
      </c>
      <c r="BM109" s="14">
        <v>183397.18922708335</v>
      </c>
      <c r="BN109" s="14">
        <v>183397.18922708335</v>
      </c>
      <c r="BO109" s="14">
        <v>183316.15335000001</v>
      </c>
      <c r="BP109" s="14">
        <v>183235.11744999999</v>
      </c>
      <c r="BQ109" s="14">
        <v>183288.35435625</v>
      </c>
      <c r="BR109" s="14">
        <v>190560.22172916666</v>
      </c>
      <c r="BS109" s="15"/>
      <c r="BT109" s="15">
        <f t="shared" si="88"/>
        <v>197778.85217291664</v>
      </c>
      <c r="BU109" s="15">
        <f t="shared" si="89"/>
        <v>197968.90646041665</v>
      </c>
      <c r="BV109" s="15">
        <f t="shared" si="90"/>
        <v>198158.96074791669</v>
      </c>
      <c r="BW109" s="15">
        <f t="shared" si="91"/>
        <v>198158.96074791669</v>
      </c>
      <c r="BX109" s="15">
        <f t="shared" si="92"/>
        <v>198128.93544583334</v>
      </c>
      <c r="BY109" s="15">
        <f t="shared" si="93"/>
        <v>197944.03933333335</v>
      </c>
      <c r="BZ109" s="15">
        <f t="shared" si="94"/>
        <v>0</v>
      </c>
      <c r="CA109" s="15">
        <f t="shared" si="95"/>
        <v>0</v>
      </c>
      <c r="CB109" s="15">
        <f t="shared" si="96"/>
        <v>0</v>
      </c>
      <c r="CC109" s="15">
        <f t="shared" si="97"/>
        <v>0</v>
      </c>
      <c r="CD109" s="15">
        <f t="shared" si="98"/>
        <v>0</v>
      </c>
      <c r="CE109" s="15">
        <f t="shared" si="99"/>
        <v>0</v>
      </c>
      <c r="CG109" s="15">
        <f t="shared" si="100"/>
        <v>161584.49669533336</v>
      </c>
      <c r="CH109" s="15">
        <f t="shared" si="101"/>
        <v>161714.28485000003</v>
      </c>
      <c r="CI109" s="15">
        <f t="shared" si="102"/>
        <v>161714.28485000003</v>
      </c>
      <c r="CJ109" s="15">
        <f t="shared" si="103"/>
        <v>161714.28485000003</v>
      </c>
      <c r="CK109" s="15">
        <f t="shared" si="104"/>
        <v>161714.28485000003</v>
      </c>
      <c r="CL109" s="15">
        <f t="shared" si="105"/>
        <v>161831.43380466665</v>
      </c>
      <c r="CM109" s="15">
        <f t="shared" si="106"/>
        <v>162095.12627200002</v>
      </c>
      <c r="CN109" s="15">
        <f t="shared" si="107"/>
        <v>162241.66976433332</v>
      </c>
      <c r="CO109" s="15">
        <f t="shared" si="108"/>
        <v>162241.66976433332</v>
      </c>
      <c r="CP109" s="15">
        <f t="shared" si="109"/>
        <v>162194.43366200002</v>
      </c>
      <c r="CQ109" s="15">
        <f t="shared" si="110"/>
        <v>162147.19755966667</v>
      </c>
      <c r="CR109" s="15">
        <f t="shared" si="111"/>
        <v>162147.19755966667</v>
      </c>
      <c r="CS109" s="15">
        <f t="shared" si="112"/>
        <v>0</v>
      </c>
      <c r="CT109" s="15">
        <f t="shared" si="113"/>
        <v>162435.01619800003</v>
      </c>
      <c r="CU109" s="15">
        <f t="shared" si="114"/>
        <v>162722.83481600002</v>
      </c>
      <c r="CV109" s="15">
        <f t="shared" si="115"/>
        <v>162723.07954800004</v>
      </c>
      <c r="CW109" s="15">
        <f t="shared" si="116"/>
        <v>162723.3242596667</v>
      </c>
      <c r="CX109" s="15">
        <f t="shared" si="117"/>
        <v>162723.3242596667</v>
      </c>
      <c r="CY109" s="15">
        <f t="shared" si="118"/>
        <v>162723.3242596667</v>
      </c>
      <c r="CZ109" s="15">
        <f t="shared" si="119"/>
        <v>162723.3242596667</v>
      </c>
      <c r="DA109" s="15">
        <f t="shared" si="120"/>
        <v>162723.3242596667</v>
      </c>
      <c r="DB109" s="15">
        <f t="shared" si="121"/>
        <v>162651.42333600001</v>
      </c>
      <c r="DC109" s="15">
        <f t="shared" si="122"/>
        <v>162579.52239199998</v>
      </c>
      <c r="DD109" s="15">
        <f t="shared" si="123"/>
        <v>162626.75804700001</v>
      </c>
      <c r="DE109" s="15">
        <f t="shared" si="124"/>
        <v>169078.88764333332</v>
      </c>
      <c r="DF109" s="15">
        <f t="shared" si="125"/>
        <v>0</v>
      </c>
      <c r="DG109" s="15">
        <f t="shared" si="126"/>
        <v>175483.78156433333</v>
      </c>
      <c r="DH109" s="15">
        <f t="shared" si="127"/>
        <v>175652.41155033335</v>
      </c>
      <c r="DI109" s="15">
        <f t="shared" si="128"/>
        <v>175821.04153633336</v>
      </c>
      <c r="DJ109" s="15">
        <f t="shared" si="129"/>
        <v>175821.04153633336</v>
      </c>
      <c r="DK109" s="15">
        <f t="shared" si="130"/>
        <v>175794.40090466666</v>
      </c>
      <c r="DL109" s="15">
        <f t="shared" si="131"/>
        <v>175630.34762666665</v>
      </c>
      <c r="DM109" s="15">
        <f t="shared" si="132"/>
        <v>0</v>
      </c>
      <c r="DN109" s="15">
        <f t="shared" si="133"/>
        <v>0</v>
      </c>
      <c r="DO109" s="15">
        <f t="shared" si="134"/>
        <v>0</v>
      </c>
      <c r="DP109" s="15">
        <f t="shared" si="135"/>
        <v>0</v>
      </c>
      <c r="DQ109" s="15">
        <f t="shared" si="136"/>
        <v>0</v>
      </c>
      <c r="DR109" s="15">
        <f t="shared" si="137"/>
        <v>0</v>
      </c>
      <c r="DT109" s="15">
        <f t="shared" si="138"/>
        <v>20529.17785883334</v>
      </c>
      <c r="DU109" s="15">
        <f t="shared" si="139"/>
        <v>20545.667337499966</v>
      </c>
      <c r="DV109" s="15">
        <f t="shared" si="140"/>
        <v>20545.667337499966</v>
      </c>
      <c r="DW109" s="15">
        <f t="shared" si="141"/>
        <v>20545.667337499966</v>
      </c>
      <c r="DX109" s="15">
        <f t="shared" si="142"/>
        <v>20545.667337499966</v>
      </c>
      <c r="DY109" s="15">
        <f t="shared" si="143"/>
        <v>20560.551016166661</v>
      </c>
      <c r="DZ109" s="15">
        <f t="shared" si="144"/>
        <v>20594.05292799999</v>
      </c>
      <c r="EA109" s="15">
        <f t="shared" si="145"/>
        <v>20612.67115858334</v>
      </c>
      <c r="EB109" s="15">
        <f t="shared" si="146"/>
        <v>20612.67115858334</v>
      </c>
      <c r="EC109" s="15">
        <f t="shared" si="147"/>
        <v>20606.669850500009</v>
      </c>
      <c r="ED109" s="15">
        <f t="shared" si="148"/>
        <v>20600.668542416679</v>
      </c>
      <c r="EE109" s="15">
        <f t="shared" si="149"/>
        <v>20600.668542416679</v>
      </c>
      <c r="EF109" s="15">
        <f t="shared" si="150"/>
        <v>0</v>
      </c>
      <c r="EG109" s="15">
        <f t="shared" si="151"/>
        <v>20637.235664499982</v>
      </c>
      <c r="EH109" s="15">
        <f t="shared" si="152"/>
        <v>20673.802784</v>
      </c>
      <c r="EI109" s="15">
        <f t="shared" si="153"/>
        <v>20673.833876999997</v>
      </c>
      <c r="EJ109" s="15">
        <f t="shared" si="154"/>
        <v>20673.864967416652</v>
      </c>
      <c r="EK109" s="15">
        <f t="shared" si="155"/>
        <v>20673.864967416652</v>
      </c>
      <c r="EL109" s="15">
        <f t="shared" si="156"/>
        <v>20673.864967416652</v>
      </c>
      <c r="EM109" s="15">
        <f t="shared" si="157"/>
        <v>20673.864967416652</v>
      </c>
      <c r="EN109" s="15">
        <f t="shared" si="158"/>
        <v>20673.864967416652</v>
      </c>
      <c r="EO109" s="15">
        <f t="shared" si="159"/>
        <v>20664.730014000001</v>
      </c>
      <c r="EP109" s="15">
        <f t="shared" si="160"/>
        <v>20655.595058000006</v>
      </c>
      <c r="EQ109" s="15">
        <f t="shared" si="161"/>
        <v>20661.596309249988</v>
      </c>
      <c r="ER109" s="15">
        <f t="shared" si="162"/>
        <v>21481.334085833339</v>
      </c>
      <c r="ES109" s="15">
        <f t="shared" si="163"/>
        <v>0</v>
      </c>
      <c r="ET109" s="15">
        <f t="shared" si="164"/>
        <v>22295.070608583308</v>
      </c>
      <c r="EU109" s="15">
        <f t="shared" si="165"/>
        <v>22316.494910083304</v>
      </c>
      <c r="EV109" s="15">
        <f t="shared" si="166"/>
        <v>22337.919211583328</v>
      </c>
      <c r="EW109" s="15">
        <f t="shared" si="167"/>
        <v>22337.919211583328</v>
      </c>
      <c r="EX109" s="15">
        <f t="shared" si="168"/>
        <v>22334.534541166679</v>
      </c>
      <c r="EY109" s="15">
        <f t="shared" si="169"/>
        <v>22313.691706666694</v>
      </c>
      <c r="EZ109" s="15">
        <f t="shared" si="170"/>
        <v>0</v>
      </c>
      <c r="FA109" s="15">
        <f t="shared" si="171"/>
        <v>0</v>
      </c>
      <c r="FB109" s="15">
        <f t="shared" si="172"/>
        <v>0</v>
      </c>
      <c r="FC109" s="15">
        <f t="shared" si="173"/>
        <v>0</v>
      </c>
      <c r="FD109" s="15">
        <f t="shared" si="174"/>
        <v>0</v>
      </c>
      <c r="FE109" s="15">
        <f t="shared" si="175"/>
        <v>0</v>
      </c>
    </row>
    <row r="110" spans="1:161" x14ac:dyDescent="0.25">
      <c r="A110" s="3" t="s">
        <v>152</v>
      </c>
      <c r="B110" s="13">
        <v>2.2599999999999999E-2</v>
      </c>
      <c r="C110" s="13">
        <v>2.2599999999999999E-2</v>
      </c>
      <c r="D110" s="13">
        <v>2.2599999999999999E-2</v>
      </c>
      <c r="E110" s="13">
        <v>2.1299999999999999E-2</v>
      </c>
      <c r="G110" s="225">
        <v>93268447.959999993</v>
      </c>
      <c r="H110" s="225">
        <v>93330972.340000004</v>
      </c>
      <c r="I110" s="225">
        <v>93548375.969999999</v>
      </c>
      <c r="J110" s="14">
        <v>93366658.760000005</v>
      </c>
      <c r="K110" s="14">
        <v>93130178.299999997</v>
      </c>
      <c r="L110" s="14">
        <v>93255838.370000005</v>
      </c>
      <c r="M110" s="14">
        <v>93281063.299999997</v>
      </c>
      <c r="N110" s="14">
        <v>93305936.959999993</v>
      </c>
      <c r="O110" s="14">
        <v>93305936.959999993</v>
      </c>
      <c r="P110" s="14">
        <v>93305936.959999993</v>
      </c>
      <c r="Q110" s="14">
        <v>93305936.959999993</v>
      </c>
      <c r="R110" s="14">
        <v>93385378.709999993</v>
      </c>
      <c r="T110" s="14">
        <v>93464820.459999993</v>
      </c>
      <c r="U110" s="14">
        <v>93464820.459999993</v>
      </c>
      <c r="V110" s="14">
        <v>93433465.730000004</v>
      </c>
      <c r="W110" s="14">
        <v>93403279.109999999</v>
      </c>
      <c r="X110" s="14">
        <v>93440370.090000004</v>
      </c>
      <c r="Y110" s="14">
        <v>93477116.409999996</v>
      </c>
      <c r="Z110" s="14">
        <v>93479275.120000005</v>
      </c>
      <c r="AA110" s="14">
        <v>93918331.109999999</v>
      </c>
      <c r="AB110" s="14">
        <v>94385354.969999999</v>
      </c>
      <c r="AC110" s="14">
        <v>94437344.299999997</v>
      </c>
      <c r="AD110" s="14">
        <v>94716774.129999995</v>
      </c>
      <c r="AE110" s="14">
        <v>95494403.549999997</v>
      </c>
      <c r="AF110" s="14"/>
      <c r="AG110" s="14">
        <v>96015289.340000004</v>
      </c>
      <c r="AH110" s="14">
        <v>95045324.790000007</v>
      </c>
      <c r="AI110" s="14">
        <v>94075418.689999998</v>
      </c>
      <c r="AJ110" s="14">
        <v>94062302.310000002</v>
      </c>
      <c r="AK110" s="14">
        <v>94049127.480000004</v>
      </c>
      <c r="AL110" s="14">
        <v>94049135.269999996</v>
      </c>
      <c r="AM110" s="14"/>
      <c r="AN110" s="14"/>
      <c r="AO110" s="14"/>
      <c r="AP110" s="14"/>
      <c r="AQ110" s="14"/>
      <c r="AR110" s="14"/>
      <c r="AS110" s="15"/>
      <c r="AT110" s="15">
        <v>175655.57699133331</v>
      </c>
      <c r="AU110" s="15">
        <v>175773.33124033335</v>
      </c>
      <c r="AV110" s="15">
        <v>176182.77474349996</v>
      </c>
      <c r="AW110" s="14">
        <v>175840.54066466668</v>
      </c>
      <c r="AX110" s="14">
        <v>175395.16913166665</v>
      </c>
      <c r="AY110" s="14">
        <v>175631.82893016667</v>
      </c>
      <c r="AZ110" s="14">
        <v>175679.33588166666</v>
      </c>
      <c r="BA110" s="14">
        <v>175726.18127466665</v>
      </c>
      <c r="BB110" s="14">
        <v>175726.18127466665</v>
      </c>
      <c r="BC110" s="14">
        <v>175726.18127466665</v>
      </c>
      <c r="BD110" s="14">
        <v>175726.18127466665</v>
      </c>
      <c r="BE110" s="14">
        <v>175875.79657049998</v>
      </c>
      <c r="BG110" s="15">
        <v>176025.41186633331</v>
      </c>
      <c r="BH110" s="15">
        <v>176025.41186633331</v>
      </c>
      <c r="BI110" s="15">
        <v>175966.36045816666</v>
      </c>
      <c r="BJ110" s="14">
        <v>175909.50899050001</v>
      </c>
      <c r="BK110" s="14">
        <v>175979.36366949999</v>
      </c>
      <c r="BL110" s="14">
        <v>176048.5692388333</v>
      </c>
      <c r="BM110" s="14">
        <v>176052.63480933334</v>
      </c>
      <c r="BN110" s="14">
        <v>176879.5235905</v>
      </c>
      <c r="BO110" s="14">
        <v>177759.08519350001</v>
      </c>
      <c r="BP110" s="14">
        <v>177856.99843166664</v>
      </c>
      <c r="BQ110" s="14">
        <v>178383.25794483334</v>
      </c>
      <c r="BR110" s="14">
        <v>179847.79335249998</v>
      </c>
      <c r="BS110" s="15"/>
      <c r="BT110" s="15">
        <f t="shared" si="88"/>
        <v>180828.79492366666</v>
      </c>
      <c r="BU110" s="15">
        <f t="shared" si="89"/>
        <v>179002.02835449998</v>
      </c>
      <c r="BV110" s="15">
        <f t="shared" si="90"/>
        <v>177175.37186616668</v>
      </c>
      <c r="BW110" s="15">
        <f t="shared" si="91"/>
        <v>177150.66935049999</v>
      </c>
      <c r="BX110" s="15">
        <f t="shared" si="92"/>
        <v>177125.85675399998</v>
      </c>
      <c r="BY110" s="15">
        <f t="shared" si="93"/>
        <v>177125.87142516664</v>
      </c>
      <c r="BZ110" s="15">
        <f t="shared" si="94"/>
        <v>0</v>
      </c>
      <c r="CA110" s="15">
        <f t="shared" si="95"/>
        <v>0</v>
      </c>
      <c r="CB110" s="15">
        <f t="shared" si="96"/>
        <v>0</v>
      </c>
      <c r="CC110" s="15">
        <f t="shared" si="97"/>
        <v>0</v>
      </c>
      <c r="CD110" s="15">
        <f t="shared" si="98"/>
        <v>0</v>
      </c>
      <c r="CE110" s="15">
        <f t="shared" si="99"/>
        <v>0</v>
      </c>
      <c r="CG110" s="15">
        <f t="shared" si="100"/>
        <v>165551.49512899999</v>
      </c>
      <c r="CH110" s="15">
        <f t="shared" si="101"/>
        <v>165662.47590350002</v>
      </c>
      <c r="CI110" s="15">
        <f t="shared" si="102"/>
        <v>166048.36734674999</v>
      </c>
      <c r="CJ110" s="15">
        <f t="shared" si="103"/>
        <v>165725.819299</v>
      </c>
      <c r="CK110" s="15">
        <f t="shared" si="104"/>
        <v>165306.0664825</v>
      </c>
      <c r="CL110" s="15">
        <f t="shared" si="105"/>
        <v>165529.11310675001</v>
      </c>
      <c r="CM110" s="15">
        <f t="shared" si="106"/>
        <v>165573.8873575</v>
      </c>
      <c r="CN110" s="15">
        <f t="shared" si="107"/>
        <v>165618.03810399998</v>
      </c>
      <c r="CO110" s="15">
        <f t="shared" si="108"/>
        <v>165618.03810399998</v>
      </c>
      <c r="CP110" s="15">
        <f t="shared" si="109"/>
        <v>165618.03810399998</v>
      </c>
      <c r="CQ110" s="15">
        <f t="shared" si="110"/>
        <v>165618.03810399998</v>
      </c>
      <c r="CR110" s="15">
        <f t="shared" si="111"/>
        <v>165759.04721024999</v>
      </c>
      <c r="CS110" s="15">
        <f t="shared" si="112"/>
        <v>0</v>
      </c>
      <c r="CT110" s="15">
        <f t="shared" si="113"/>
        <v>165900.05631649998</v>
      </c>
      <c r="CU110" s="15">
        <f t="shared" si="114"/>
        <v>165900.05631649998</v>
      </c>
      <c r="CV110" s="15">
        <f t="shared" si="115"/>
        <v>165844.40167075</v>
      </c>
      <c r="CW110" s="15">
        <f t="shared" si="116"/>
        <v>165790.82042024998</v>
      </c>
      <c r="CX110" s="15">
        <f t="shared" si="117"/>
        <v>165856.65690974999</v>
      </c>
      <c r="CY110" s="15">
        <f t="shared" si="118"/>
        <v>165921.88162774997</v>
      </c>
      <c r="CZ110" s="15">
        <f t="shared" si="119"/>
        <v>165925.713338</v>
      </c>
      <c r="DA110" s="15">
        <f t="shared" si="120"/>
        <v>166705.03772024999</v>
      </c>
      <c r="DB110" s="15">
        <f t="shared" si="121"/>
        <v>167534.00507175</v>
      </c>
      <c r="DC110" s="15">
        <f t="shared" si="122"/>
        <v>167626.28613249998</v>
      </c>
      <c r="DD110" s="15">
        <f t="shared" si="123"/>
        <v>168122.27408074998</v>
      </c>
      <c r="DE110" s="15">
        <f t="shared" si="124"/>
        <v>169502.56630124999</v>
      </c>
      <c r="DF110" s="15">
        <f t="shared" si="125"/>
        <v>0</v>
      </c>
      <c r="DG110" s="15">
        <f t="shared" si="126"/>
        <v>170427.13857849999</v>
      </c>
      <c r="DH110" s="15">
        <f t="shared" si="127"/>
        <v>168705.45150225001</v>
      </c>
      <c r="DI110" s="15">
        <f t="shared" si="128"/>
        <v>166983.86817474998</v>
      </c>
      <c r="DJ110" s="15">
        <f t="shared" si="129"/>
        <v>166960.58660025001</v>
      </c>
      <c r="DK110" s="15">
        <f t="shared" si="130"/>
        <v>166937.20127699999</v>
      </c>
      <c r="DL110" s="15">
        <f t="shared" si="131"/>
        <v>166937.21510424998</v>
      </c>
      <c r="DM110" s="15">
        <f t="shared" si="132"/>
        <v>0</v>
      </c>
      <c r="DN110" s="15">
        <f t="shared" si="133"/>
        <v>0</v>
      </c>
      <c r="DO110" s="15">
        <f t="shared" si="134"/>
        <v>0</v>
      </c>
      <c r="DP110" s="15">
        <f t="shared" si="135"/>
        <v>0</v>
      </c>
      <c r="DQ110" s="15">
        <f t="shared" si="136"/>
        <v>0</v>
      </c>
      <c r="DR110" s="15">
        <f t="shared" si="137"/>
        <v>0</v>
      </c>
      <c r="DT110" s="15">
        <f t="shared" si="138"/>
        <v>10104.081862333318</v>
      </c>
      <c r="DU110" s="15">
        <f t="shared" si="139"/>
        <v>10110.855336833338</v>
      </c>
      <c r="DV110" s="15">
        <f t="shared" si="140"/>
        <v>10134.407396749972</v>
      </c>
      <c r="DW110" s="15">
        <f t="shared" si="141"/>
        <v>10114.721365666686</v>
      </c>
      <c r="DX110" s="15">
        <f t="shared" si="142"/>
        <v>10089.102649166656</v>
      </c>
      <c r="DY110" s="15">
        <f t="shared" si="143"/>
        <v>10102.715823416656</v>
      </c>
      <c r="DZ110" s="15">
        <f t="shared" si="144"/>
        <v>10105.448524166655</v>
      </c>
      <c r="EA110" s="15">
        <f t="shared" si="145"/>
        <v>10108.143170666677</v>
      </c>
      <c r="EB110" s="15">
        <f t="shared" si="146"/>
        <v>10108.143170666677</v>
      </c>
      <c r="EC110" s="15">
        <f t="shared" si="147"/>
        <v>10108.143170666677</v>
      </c>
      <c r="ED110" s="15">
        <f t="shared" si="148"/>
        <v>10108.143170666677</v>
      </c>
      <c r="EE110" s="15">
        <f t="shared" si="149"/>
        <v>10116.749360249989</v>
      </c>
      <c r="EF110" s="15">
        <f t="shared" si="150"/>
        <v>0</v>
      </c>
      <c r="EG110" s="15">
        <f t="shared" si="151"/>
        <v>10125.35554983333</v>
      </c>
      <c r="EH110" s="15">
        <f t="shared" si="152"/>
        <v>10125.35554983333</v>
      </c>
      <c r="EI110" s="15">
        <f t="shared" si="153"/>
        <v>10121.958787416661</v>
      </c>
      <c r="EJ110" s="15">
        <f t="shared" si="154"/>
        <v>10118.688570250029</v>
      </c>
      <c r="EK110" s="15">
        <f t="shared" si="155"/>
        <v>10122.706759749999</v>
      </c>
      <c r="EL110" s="15">
        <f t="shared" si="156"/>
        <v>10126.687611083325</v>
      </c>
      <c r="EM110" s="15">
        <f t="shared" si="157"/>
        <v>10126.921471333335</v>
      </c>
      <c r="EN110" s="15">
        <f t="shared" si="158"/>
        <v>10174.485870250006</v>
      </c>
      <c r="EO110" s="15">
        <f t="shared" si="159"/>
        <v>10225.080121750012</v>
      </c>
      <c r="EP110" s="15">
        <f t="shared" si="160"/>
        <v>10230.712299166655</v>
      </c>
      <c r="EQ110" s="15">
        <f t="shared" si="161"/>
        <v>10260.983864083362</v>
      </c>
      <c r="ER110" s="15">
        <f t="shared" si="162"/>
        <v>10345.227051249996</v>
      </c>
      <c r="ES110" s="15">
        <f t="shared" si="163"/>
        <v>0</v>
      </c>
      <c r="ET110" s="15">
        <f t="shared" si="164"/>
        <v>10401.656345166673</v>
      </c>
      <c r="EU110" s="15">
        <f t="shared" si="165"/>
        <v>10296.576852249971</v>
      </c>
      <c r="EV110" s="15">
        <f t="shared" si="166"/>
        <v>10191.503691416699</v>
      </c>
      <c r="EW110" s="15">
        <f t="shared" si="167"/>
        <v>10190.082750249974</v>
      </c>
      <c r="EX110" s="15">
        <f t="shared" si="168"/>
        <v>10188.655476999993</v>
      </c>
      <c r="EY110" s="15">
        <f t="shared" si="169"/>
        <v>10188.656320916663</v>
      </c>
      <c r="EZ110" s="15">
        <f t="shared" si="170"/>
        <v>0</v>
      </c>
      <c r="FA110" s="15">
        <f t="shared" si="171"/>
        <v>0</v>
      </c>
      <c r="FB110" s="15">
        <f t="shared" si="172"/>
        <v>0</v>
      </c>
      <c r="FC110" s="15">
        <f t="shared" si="173"/>
        <v>0</v>
      </c>
      <c r="FD110" s="15">
        <f t="shared" si="174"/>
        <v>0</v>
      </c>
      <c r="FE110" s="15">
        <f t="shared" si="175"/>
        <v>0</v>
      </c>
    </row>
    <row r="111" spans="1:161" x14ac:dyDescent="0.25">
      <c r="A111" s="3" t="s">
        <v>156</v>
      </c>
      <c r="B111" s="13">
        <v>0</v>
      </c>
      <c r="C111" s="13">
        <v>0</v>
      </c>
      <c r="D111" s="13">
        <v>0</v>
      </c>
      <c r="E111" s="13">
        <v>0</v>
      </c>
      <c r="G111" s="225">
        <v>0</v>
      </c>
      <c r="H111" s="225">
        <v>0</v>
      </c>
      <c r="I111" s="225">
        <v>0</v>
      </c>
      <c r="J111" s="14">
        <v>0</v>
      </c>
      <c r="K111" s="14">
        <v>0</v>
      </c>
      <c r="L111" s="14">
        <v>0</v>
      </c>
      <c r="M111" s="14">
        <v>0</v>
      </c>
      <c r="N111" s="14">
        <v>0</v>
      </c>
      <c r="O111" s="14">
        <v>0</v>
      </c>
      <c r="P111" s="14">
        <v>0</v>
      </c>
      <c r="Q111" s="14">
        <v>0</v>
      </c>
      <c r="R111" s="14">
        <v>0</v>
      </c>
      <c r="T111" s="14">
        <v>0</v>
      </c>
      <c r="U111" s="14">
        <v>0</v>
      </c>
      <c r="V111" s="14">
        <v>0</v>
      </c>
      <c r="W111" s="14">
        <v>0</v>
      </c>
      <c r="X111" s="14">
        <v>0</v>
      </c>
      <c r="Y111" s="14">
        <v>0</v>
      </c>
      <c r="Z111" s="14">
        <v>0</v>
      </c>
      <c r="AA111" s="14">
        <v>0</v>
      </c>
      <c r="AB111" s="14">
        <v>0</v>
      </c>
      <c r="AC111" s="14">
        <v>0</v>
      </c>
      <c r="AD111" s="14">
        <v>0</v>
      </c>
      <c r="AE111" s="14">
        <v>0</v>
      </c>
      <c r="AF111" s="14"/>
      <c r="AG111" s="14">
        <v>0</v>
      </c>
      <c r="AH111" s="14">
        <v>0</v>
      </c>
      <c r="AI111" s="14">
        <v>0</v>
      </c>
      <c r="AJ111" s="14">
        <v>0</v>
      </c>
      <c r="AK111" s="14">
        <v>0</v>
      </c>
      <c r="AL111" s="14">
        <v>0</v>
      </c>
      <c r="AM111" s="14"/>
      <c r="AN111" s="14"/>
      <c r="AO111" s="14"/>
      <c r="AP111" s="14"/>
      <c r="AQ111" s="14"/>
      <c r="AR111" s="14"/>
      <c r="AS111" s="15"/>
      <c r="AT111" s="15">
        <v>0</v>
      </c>
      <c r="AU111" s="15">
        <v>0</v>
      </c>
      <c r="AV111" s="15">
        <v>0</v>
      </c>
      <c r="AW111" s="14">
        <v>0</v>
      </c>
      <c r="AX111" s="14">
        <v>0</v>
      </c>
      <c r="AY111" s="14">
        <v>0</v>
      </c>
      <c r="AZ111" s="14">
        <v>0</v>
      </c>
      <c r="BA111" s="14">
        <v>0</v>
      </c>
      <c r="BB111" s="14">
        <v>0</v>
      </c>
      <c r="BC111" s="14">
        <v>0</v>
      </c>
      <c r="BD111" s="14">
        <v>0</v>
      </c>
      <c r="BE111" s="14">
        <v>0</v>
      </c>
      <c r="BG111" s="15">
        <v>0</v>
      </c>
      <c r="BH111" s="15">
        <v>0</v>
      </c>
      <c r="BI111" s="15">
        <v>0</v>
      </c>
      <c r="BJ111" s="14">
        <v>0</v>
      </c>
      <c r="BK111" s="14">
        <v>0</v>
      </c>
      <c r="BL111" s="14">
        <v>0</v>
      </c>
      <c r="BM111" s="14">
        <v>0</v>
      </c>
      <c r="BN111" s="14">
        <v>0</v>
      </c>
      <c r="BO111" s="14">
        <v>0</v>
      </c>
      <c r="BP111" s="14">
        <v>0</v>
      </c>
      <c r="BQ111" s="14">
        <v>0</v>
      </c>
      <c r="BR111" s="14">
        <v>0</v>
      </c>
      <c r="BS111" s="15"/>
      <c r="BT111" s="15">
        <f t="shared" si="88"/>
        <v>0</v>
      </c>
      <c r="BU111" s="15">
        <f t="shared" si="89"/>
        <v>0</v>
      </c>
      <c r="BV111" s="15">
        <f t="shared" si="90"/>
        <v>0</v>
      </c>
      <c r="BW111" s="15">
        <f t="shared" si="91"/>
        <v>0</v>
      </c>
      <c r="BX111" s="15">
        <f t="shared" si="92"/>
        <v>0</v>
      </c>
      <c r="BY111" s="15">
        <f t="shared" si="93"/>
        <v>0</v>
      </c>
      <c r="BZ111" s="15">
        <f t="shared" si="94"/>
        <v>0</v>
      </c>
      <c r="CA111" s="15">
        <f t="shared" si="95"/>
        <v>0</v>
      </c>
      <c r="CB111" s="15">
        <f t="shared" si="96"/>
        <v>0</v>
      </c>
      <c r="CC111" s="15">
        <f t="shared" si="97"/>
        <v>0</v>
      </c>
      <c r="CD111" s="15">
        <f t="shared" si="98"/>
        <v>0</v>
      </c>
      <c r="CE111" s="15">
        <f t="shared" si="99"/>
        <v>0</v>
      </c>
      <c r="CG111" s="15">
        <f t="shared" si="100"/>
        <v>0</v>
      </c>
      <c r="CH111" s="15">
        <f t="shared" si="101"/>
        <v>0</v>
      </c>
      <c r="CI111" s="15">
        <f t="shared" si="102"/>
        <v>0</v>
      </c>
      <c r="CJ111" s="15">
        <f t="shared" si="103"/>
        <v>0</v>
      </c>
      <c r="CK111" s="15">
        <f t="shared" si="104"/>
        <v>0</v>
      </c>
      <c r="CL111" s="15">
        <f t="shared" si="105"/>
        <v>0</v>
      </c>
      <c r="CM111" s="15">
        <f t="shared" si="106"/>
        <v>0</v>
      </c>
      <c r="CN111" s="15">
        <f t="shared" si="107"/>
        <v>0</v>
      </c>
      <c r="CO111" s="15">
        <f t="shared" si="108"/>
        <v>0</v>
      </c>
      <c r="CP111" s="15">
        <f t="shared" si="109"/>
        <v>0</v>
      </c>
      <c r="CQ111" s="15">
        <f t="shared" si="110"/>
        <v>0</v>
      </c>
      <c r="CR111" s="15">
        <f t="shared" si="111"/>
        <v>0</v>
      </c>
      <c r="CS111" s="15">
        <f t="shared" si="112"/>
        <v>0</v>
      </c>
      <c r="CT111" s="15">
        <f t="shared" si="113"/>
        <v>0</v>
      </c>
      <c r="CU111" s="15">
        <f t="shared" si="114"/>
        <v>0</v>
      </c>
      <c r="CV111" s="15">
        <f t="shared" si="115"/>
        <v>0</v>
      </c>
      <c r="CW111" s="15">
        <f t="shared" si="116"/>
        <v>0</v>
      </c>
      <c r="CX111" s="15">
        <f t="shared" si="117"/>
        <v>0</v>
      </c>
      <c r="CY111" s="15">
        <f t="shared" si="118"/>
        <v>0</v>
      </c>
      <c r="CZ111" s="15">
        <f t="shared" si="119"/>
        <v>0</v>
      </c>
      <c r="DA111" s="15">
        <f t="shared" si="120"/>
        <v>0</v>
      </c>
      <c r="DB111" s="15">
        <f t="shared" si="121"/>
        <v>0</v>
      </c>
      <c r="DC111" s="15">
        <f t="shared" si="122"/>
        <v>0</v>
      </c>
      <c r="DD111" s="15">
        <f t="shared" si="123"/>
        <v>0</v>
      </c>
      <c r="DE111" s="15">
        <f t="shared" si="124"/>
        <v>0</v>
      </c>
      <c r="DF111" s="15">
        <f t="shared" si="125"/>
        <v>0</v>
      </c>
      <c r="DG111" s="15">
        <f t="shared" si="126"/>
        <v>0</v>
      </c>
      <c r="DH111" s="15">
        <f t="shared" si="127"/>
        <v>0</v>
      </c>
      <c r="DI111" s="15">
        <f t="shared" si="128"/>
        <v>0</v>
      </c>
      <c r="DJ111" s="15">
        <f t="shared" si="129"/>
        <v>0</v>
      </c>
      <c r="DK111" s="15">
        <f t="shared" si="130"/>
        <v>0</v>
      </c>
      <c r="DL111" s="15">
        <f t="shared" si="131"/>
        <v>0</v>
      </c>
      <c r="DM111" s="15">
        <f t="shared" si="132"/>
        <v>0</v>
      </c>
      <c r="DN111" s="15">
        <f t="shared" si="133"/>
        <v>0</v>
      </c>
      <c r="DO111" s="15">
        <f t="shared" si="134"/>
        <v>0</v>
      </c>
      <c r="DP111" s="15">
        <f t="shared" si="135"/>
        <v>0</v>
      </c>
      <c r="DQ111" s="15">
        <f t="shared" si="136"/>
        <v>0</v>
      </c>
      <c r="DR111" s="15">
        <f t="shared" si="137"/>
        <v>0</v>
      </c>
      <c r="DT111" s="15">
        <f t="shared" si="138"/>
        <v>0</v>
      </c>
      <c r="DU111" s="15">
        <f t="shared" si="139"/>
        <v>0</v>
      </c>
      <c r="DV111" s="15">
        <f t="shared" si="140"/>
        <v>0</v>
      </c>
      <c r="DW111" s="15">
        <f t="shared" si="141"/>
        <v>0</v>
      </c>
      <c r="DX111" s="15">
        <f t="shared" si="142"/>
        <v>0</v>
      </c>
      <c r="DY111" s="15">
        <f t="shared" si="143"/>
        <v>0</v>
      </c>
      <c r="DZ111" s="15">
        <f t="shared" si="144"/>
        <v>0</v>
      </c>
      <c r="EA111" s="15">
        <f t="shared" si="145"/>
        <v>0</v>
      </c>
      <c r="EB111" s="15">
        <f t="shared" si="146"/>
        <v>0</v>
      </c>
      <c r="EC111" s="15">
        <f t="shared" si="147"/>
        <v>0</v>
      </c>
      <c r="ED111" s="15">
        <f t="shared" si="148"/>
        <v>0</v>
      </c>
      <c r="EE111" s="15">
        <f t="shared" si="149"/>
        <v>0</v>
      </c>
      <c r="EF111" s="15">
        <f t="shared" si="150"/>
        <v>0</v>
      </c>
      <c r="EG111" s="15">
        <f t="shared" si="151"/>
        <v>0</v>
      </c>
      <c r="EH111" s="15">
        <f t="shared" si="152"/>
        <v>0</v>
      </c>
      <c r="EI111" s="15">
        <f t="shared" si="153"/>
        <v>0</v>
      </c>
      <c r="EJ111" s="15">
        <f t="shared" si="154"/>
        <v>0</v>
      </c>
      <c r="EK111" s="15">
        <f t="shared" si="155"/>
        <v>0</v>
      </c>
      <c r="EL111" s="15">
        <f t="shared" si="156"/>
        <v>0</v>
      </c>
      <c r="EM111" s="15">
        <f t="shared" si="157"/>
        <v>0</v>
      </c>
      <c r="EN111" s="15">
        <f t="shared" si="158"/>
        <v>0</v>
      </c>
      <c r="EO111" s="15">
        <f t="shared" si="159"/>
        <v>0</v>
      </c>
      <c r="EP111" s="15">
        <f t="shared" si="160"/>
        <v>0</v>
      </c>
      <c r="EQ111" s="15">
        <f t="shared" si="161"/>
        <v>0</v>
      </c>
      <c r="ER111" s="15">
        <f t="shared" si="162"/>
        <v>0</v>
      </c>
      <c r="ES111" s="15">
        <f t="shared" si="163"/>
        <v>0</v>
      </c>
      <c r="ET111" s="15">
        <f t="shared" si="164"/>
        <v>0</v>
      </c>
      <c r="EU111" s="15">
        <f t="shared" si="165"/>
        <v>0</v>
      </c>
      <c r="EV111" s="15">
        <f t="shared" si="166"/>
        <v>0</v>
      </c>
      <c r="EW111" s="15">
        <f t="shared" si="167"/>
        <v>0</v>
      </c>
      <c r="EX111" s="15">
        <f t="shared" si="168"/>
        <v>0</v>
      </c>
      <c r="EY111" s="15">
        <f t="shared" si="169"/>
        <v>0</v>
      </c>
      <c r="EZ111" s="15">
        <f t="shared" si="170"/>
        <v>0</v>
      </c>
      <c r="FA111" s="15">
        <f t="shared" si="171"/>
        <v>0</v>
      </c>
      <c r="FB111" s="15">
        <f t="shared" si="172"/>
        <v>0</v>
      </c>
      <c r="FC111" s="15">
        <f t="shared" si="173"/>
        <v>0</v>
      </c>
      <c r="FD111" s="15">
        <f t="shared" si="174"/>
        <v>0</v>
      </c>
      <c r="FE111" s="15">
        <f t="shared" si="175"/>
        <v>0</v>
      </c>
    </row>
    <row r="112" spans="1:161" x14ac:dyDescent="0.25">
      <c r="A112" s="3" t="s">
        <v>157</v>
      </c>
      <c r="B112" s="13">
        <v>0</v>
      </c>
      <c r="C112" s="13">
        <v>0</v>
      </c>
      <c r="D112" s="13">
        <v>0</v>
      </c>
      <c r="E112" s="13">
        <v>0</v>
      </c>
      <c r="G112" s="225">
        <v>0</v>
      </c>
      <c r="H112" s="225">
        <v>0</v>
      </c>
      <c r="I112" s="225">
        <v>0</v>
      </c>
      <c r="J112" s="14">
        <v>0</v>
      </c>
      <c r="K112" s="14">
        <v>0</v>
      </c>
      <c r="L112" s="14">
        <v>0</v>
      </c>
      <c r="M112" s="14">
        <v>0</v>
      </c>
      <c r="N112" s="14">
        <v>0</v>
      </c>
      <c r="O112" s="14">
        <v>0</v>
      </c>
      <c r="P112" s="14">
        <v>0</v>
      </c>
      <c r="Q112" s="14">
        <v>0</v>
      </c>
      <c r="R112" s="14">
        <v>0</v>
      </c>
      <c r="T112" s="14">
        <v>0</v>
      </c>
      <c r="U112" s="14">
        <v>0</v>
      </c>
      <c r="V112" s="14">
        <v>0</v>
      </c>
      <c r="W112" s="14">
        <v>0</v>
      </c>
      <c r="X112" s="14">
        <v>0</v>
      </c>
      <c r="Y112" s="14">
        <v>0</v>
      </c>
      <c r="Z112" s="14">
        <v>0</v>
      </c>
      <c r="AA112" s="14">
        <v>0</v>
      </c>
      <c r="AB112" s="14">
        <v>0</v>
      </c>
      <c r="AC112" s="14">
        <v>0</v>
      </c>
      <c r="AD112" s="14">
        <v>0</v>
      </c>
      <c r="AE112" s="14">
        <v>0</v>
      </c>
      <c r="AF112" s="14"/>
      <c r="AG112" s="14">
        <v>0</v>
      </c>
      <c r="AH112" s="14">
        <v>0</v>
      </c>
      <c r="AI112" s="14">
        <v>0</v>
      </c>
      <c r="AJ112" s="14">
        <v>0</v>
      </c>
      <c r="AK112" s="14">
        <v>0</v>
      </c>
      <c r="AL112" s="14">
        <v>0</v>
      </c>
      <c r="AM112" s="14"/>
      <c r="AN112" s="14"/>
      <c r="AO112" s="14"/>
      <c r="AP112" s="14"/>
      <c r="AQ112" s="14"/>
      <c r="AR112" s="14"/>
      <c r="AS112" s="15"/>
      <c r="AT112" s="15">
        <v>0</v>
      </c>
      <c r="AU112" s="15">
        <v>0</v>
      </c>
      <c r="AV112" s="15">
        <v>0</v>
      </c>
      <c r="AW112" s="14">
        <v>0</v>
      </c>
      <c r="AX112" s="14">
        <v>0</v>
      </c>
      <c r="AY112" s="14">
        <v>0</v>
      </c>
      <c r="AZ112" s="14">
        <v>0</v>
      </c>
      <c r="BA112" s="14">
        <v>0</v>
      </c>
      <c r="BB112" s="14">
        <v>0</v>
      </c>
      <c r="BC112" s="14">
        <v>0</v>
      </c>
      <c r="BD112" s="14">
        <v>0</v>
      </c>
      <c r="BE112" s="14">
        <v>0</v>
      </c>
      <c r="BG112" s="15">
        <v>0</v>
      </c>
      <c r="BH112" s="15">
        <v>0</v>
      </c>
      <c r="BI112" s="15">
        <v>0</v>
      </c>
      <c r="BJ112" s="14">
        <v>0</v>
      </c>
      <c r="BK112" s="14">
        <v>0</v>
      </c>
      <c r="BL112" s="14">
        <v>0</v>
      </c>
      <c r="BM112" s="14">
        <v>0</v>
      </c>
      <c r="BN112" s="14">
        <v>0</v>
      </c>
      <c r="BO112" s="14">
        <v>0</v>
      </c>
      <c r="BP112" s="14">
        <v>0</v>
      </c>
      <c r="BQ112" s="14">
        <v>0</v>
      </c>
      <c r="BR112" s="14">
        <v>0</v>
      </c>
      <c r="BS112" s="15"/>
      <c r="BT112" s="15">
        <f t="shared" si="88"/>
        <v>0</v>
      </c>
      <c r="BU112" s="15">
        <f t="shared" si="89"/>
        <v>0</v>
      </c>
      <c r="BV112" s="15">
        <f t="shared" si="90"/>
        <v>0</v>
      </c>
      <c r="BW112" s="15">
        <f t="shared" si="91"/>
        <v>0</v>
      </c>
      <c r="BX112" s="15">
        <f t="shared" si="92"/>
        <v>0</v>
      </c>
      <c r="BY112" s="15">
        <f t="shared" si="93"/>
        <v>0</v>
      </c>
      <c r="BZ112" s="15">
        <f t="shared" si="94"/>
        <v>0</v>
      </c>
      <c r="CA112" s="15">
        <f t="shared" si="95"/>
        <v>0</v>
      </c>
      <c r="CB112" s="15">
        <f t="shared" si="96"/>
        <v>0</v>
      </c>
      <c r="CC112" s="15">
        <f t="shared" si="97"/>
        <v>0</v>
      </c>
      <c r="CD112" s="15">
        <f t="shared" si="98"/>
        <v>0</v>
      </c>
      <c r="CE112" s="15">
        <f t="shared" si="99"/>
        <v>0</v>
      </c>
      <c r="CG112" s="15">
        <f t="shared" si="100"/>
        <v>0</v>
      </c>
      <c r="CH112" s="15">
        <f t="shared" si="101"/>
        <v>0</v>
      </c>
      <c r="CI112" s="15">
        <f t="shared" si="102"/>
        <v>0</v>
      </c>
      <c r="CJ112" s="15">
        <f t="shared" si="103"/>
        <v>0</v>
      </c>
      <c r="CK112" s="15">
        <f t="shared" si="104"/>
        <v>0</v>
      </c>
      <c r="CL112" s="15">
        <f t="shared" si="105"/>
        <v>0</v>
      </c>
      <c r="CM112" s="15">
        <f t="shared" si="106"/>
        <v>0</v>
      </c>
      <c r="CN112" s="15">
        <f t="shared" si="107"/>
        <v>0</v>
      </c>
      <c r="CO112" s="15">
        <f t="shared" si="108"/>
        <v>0</v>
      </c>
      <c r="CP112" s="15">
        <f t="shared" si="109"/>
        <v>0</v>
      </c>
      <c r="CQ112" s="15">
        <f t="shared" si="110"/>
        <v>0</v>
      </c>
      <c r="CR112" s="15">
        <f t="shared" si="111"/>
        <v>0</v>
      </c>
      <c r="CS112" s="15">
        <f t="shared" si="112"/>
        <v>0</v>
      </c>
      <c r="CT112" s="15">
        <f t="shared" si="113"/>
        <v>0</v>
      </c>
      <c r="CU112" s="15">
        <f t="shared" si="114"/>
        <v>0</v>
      </c>
      <c r="CV112" s="15">
        <f t="shared" si="115"/>
        <v>0</v>
      </c>
      <c r="CW112" s="15">
        <f t="shared" si="116"/>
        <v>0</v>
      </c>
      <c r="CX112" s="15">
        <f t="shared" si="117"/>
        <v>0</v>
      </c>
      <c r="CY112" s="15">
        <f t="shared" si="118"/>
        <v>0</v>
      </c>
      <c r="CZ112" s="15">
        <f t="shared" si="119"/>
        <v>0</v>
      </c>
      <c r="DA112" s="15">
        <f t="shared" si="120"/>
        <v>0</v>
      </c>
      <c r="DB112" s="15">
        <f t="shared" si="121"/>
        <v>0</v>
      </c>
      <c r="DC112" s="15">
        <f t="shared" si="122"/>
        <v>0</v>
      </c>
      <c r="DD112" s="15">
        <f t="shared" si="123"/>
        <v>0</v>
      </c>
      <c r="DE112" s="15">
        <f t="shared" si="124"/>
        <v>0</v>
      </c>
      <c r="DF112" s="15">
        <f t="shared" si="125"/>
        <v>0</v>
      </c>
      <c r="DG112" s="15">
        <f t="shared" si="126"/>
        <v>0</v>
      </c>
      <c r="DH112" s="15">
        <f t="shared" si="127"/>
        <v>0</v>
      </c>
      <c r="DI112" s="15">
        <f t="shared" si="128"/>
        <v>0</v>
      </c>
      <c r="DJ112" s="15">
        <f t="shared" si="129"/>
        <v>0</v>
      </c>
      <c r="DK112" s="15">
        <f t="shared" si="130"/>
        <v>0</v>
      </c>
      <c r="DL112" s="15">
        <f t="shared" si="131"/>
        <v>0</v>
      </c>
      <c r="DM112" s="15">
        <f t="shared" si="132"/>
        <v>0</v>
      </c>
      <c r="DN112" s="15">
        <f t="shared" si="133"/>
        <v>0</v>
      </c>
      <c r="DO112" s="15">
        <f t="shared" si="134"/>
        <v>0</v>
      </c>
      <c r="DP112" s="15">
        <f t="shared" si="135"/>
        <v>0</v>
      </c>
      <c r="DQ112" s="15">
        <f t="shared" si="136"/>
        <v>0</v>
      </c>
      <c r="DR112" s="15">
        <f t="shared" si="137"/>
        <v>0</v>
      </c>
      <c r="DT112" s="15">
        <f t="shared" si="138"/>
        <v>0</v>
      </c>
      <c r="DU112" s="15">
        <f t="shared" si="139"/>
        <v>0</v>
      </c>
      <c r="DV112" s="15">
        <f t="shared" si="140"/>
        <v>0</v>
      </c>
      <c r="DW112" s="15">
        <f t="shared" si="141"/>
        <v>0</v>
      </c>
      <c r="DX112" s="15">
        <f t="shared" si="142"/>
        <v>0</v>
      </c>
      <c r="DY112" s="15">
        <f t="shared" si="143"/>
        <v>0</v>
      </c>
      <c r="DZ112" s="15">
        <f t="shared" si="144"/>
        <v>0</v>
      </c>
      <c r="EA112" s="15">
        <f t="shared" si="145"/>
        <v>0</v>
      </c>
      <c r="EB112" s="15">
        <f t="shared" si="146"/>
        <v>0</v>
      </c>
      <c r="EC112" s="15">
        <f t="shared" si="147"/>
        <v>0</v>
      </c>
      <c r="ED112" s="15">
        <f t="shared" si="148"/>
        <v>0</v>
      </c>
      <c r="EE112" s="15">
        <f t="shared" si="149"/>
        <v>0</v>
      </c>
      <c r="EF112" s="15">
        <f t="shared" si="150"/>
        <v>0</v>
      </c>
      <c r="EG112" s="15">
        <f t="shared" si="151"/>
        <v>0</v>
      </c>
      <c r="EH112" s="15">
        <f t="shared" si="152"/>
        <v>0</v>
      </c>
      <c r="EI112" s="15">
        <f t="shared" si="153"/>
        <v>0</v>
      </c>
      <c r="EJ112" s="15">
        <f t="shared" si="154"/>
        <v>0</v>
      </c>
      <c r="EK112" s="15">
        <f t="shared" si="155"/>
        <v>0</v>
      </c>
      <c r="EL112" s="15">
        <f t="shared" si="156"/>
        <v>0</v>
      </c>
      <c r="EM112" s="15">
        <f t="shared" si="157"/>
        <v>0</v>
      </c>
      <c r="EN112" s="15">
        <f t="shared" si="158"/>
        <v>0</v>
      </c>
      <c r="EO112" s="15">
        <f t="shared" si="159"/>
        <v>0</v>
      </c>
      <c r="EP112" s="15">
        <f t="shared" si="160"/>
        <v>0</v>
      </c>
      <c r="EQ112" s="15">
        <f t="shared" si="161"/>
        <v>0</v>
      </c>
      <c r="ER112" s="15">
        <f t="shared" si="162"/>
        <v>0</v>
      </c>
      <c r="ES112" s="15">
        <f t="shared" si="163"/>
        <v>0</v>
      </c>
      <c r="ET112" s="15">
        <f t="shared" si="164"/>
        <v>0</v>
      </c>
      <c r="EU112" s="15">
        <f t="shared" si="165"/>
        <v>0</v>
      </c>
      <c r="EV112" s="15">
        <f t="shared" si="166"/>
        <v>0</v>
      </c>
      <c r="EW112" s="15">
        <f t="shared" si="167"/>
        <v>0</v>
      </c>
      <c r="EX112" s="15">
        <f t="shared" si="168"/>
        <v>0</v>
      </c>
      <c r="EY112" s="15">
        <f t="shared" si="169"/>
        <v>0</v>
      </c>
      <c r="EZ112" s="15">
        <f t="shared" si="170"/>
        <v>0</v>
      </c>
      <c r="FA112" s="15">
        <f t="shared" si="171"/>
        <v>0</v>
      </c>
      <c r="FB112" s="15">
        <f t="shared" si="172"/>
        <v>0</v>
      </c>
      <c r="FC112" s="15">
        <f t="shared" si="173"/>
        <v>0</v>
      </c>
      <c r="FD112" s="15">
        <f t="shared" si="174"/>
        <v>0</v>
      </c>
      <c r="FE112" s="15">
        <f t="shared" si="175"/>
        <v>0</v>
      </c>
    </row>
    <row r="113" spans="1:161" x14ac:dyDescent="0.25">
      <c r="A113" s="3" t="s">
        <v>158</v>
      </c>
      <c r="B113" s="13">
        <v>3.7400000000000003E-2</v>
      </c>
      <c r="C113" s="13">
        <v>3.8858090999999997E-2</v>
      </c>
      <c r="D113" s="13">
        <v>3.8901396999999997E-2</v>
      </c>
      <c r="E113" s="13">
        <v>3.5099999999999999E-2</v>
      </c>
      <c r="G113" s="225">
        <v>16289181.890000001</v>
      </c>
      <c r="H113" s="225">
        <v>16289181.890000001</v>
      </c>
      <c r="I113" s="225">
        <v>16312773.6</v>
      </c>
      <c r="J113" s="14">
        <v>16336365.310000001</v>
      </c>
      <c r="K113" s="14">
        <v>16336365.310000001</v>
      </c>
      <c r="L113" s="14">
        <v>16336365.310000001</v>
      </c>
      <c r="M113" s="14">
        <v>16336365.310000001</v>
      </c>
      <c r="N113" s="14">
        <v>16336365.310000001</v>
      </c>
      <c r="O113" s="14">
        <v>16343594.68</v>
      </c>
      <c r="P113" s="14">
        <v>16350824.050000001</v>
      </c>
      <c r="Q113" s="14">
        <v>16348740.27</v>
      </c>
      <c r="R113" s="14">
        <v>16346656.48</v>
      </c>
      <c r="T113" s="14">
        <v>16346656.48</v>
      </c>
      <c r="U113" s="14">
        <v>16346656.48</v>
      </c>
      <c r="V113" s="14">
        <v>16346656.48</v>
      </c>
      <c r="W113" s="14">
        <v>16346656.48</v>
      </c>
      <c r="X113" s="14">
        <v>16346656.48</v>
      </c>
      <c r="Y113" s="14">
        <v>16346656.48</v>
      </c>
      <c r="Z113" s="14">
        <v>16346656.48</v>
      </c>
      <c r="AA113" s="14">
        <v>16346656.48</v>
      </c>
      <c r="AB113" s="14">
        <v>16346656.48</v>
      </c>
      <c r="AC113" s="14">
        <v>16346656.48</v>
      </c>
      <c r="AD113" s="14">
        <v>16346656.48</v>
      </c>
      <c r="AE113" s="14">
        <v>16346656.48</v>
      </c>
      <c r="AF113" s="14"/>
      <c r="AG113" s="14">
        <v>16346656.48</v>
      </c>
      <c r="AH113" s="14">
        <v>16346656.48</v>
      </c>
      <c r="AI113" s="14">
        <v>16346656.48</v>
      </c>
      <c r="AJ113" s="14">
        <v>16346656.48</v>
      </c>
      <c r="AK113" s="14">
        <v>16346656.48</v>
      </c>
      <c r="AL113" s="14">
        <v>16346656.48</v>
      </c>
      <c r="AM113" s="14"/>
      <c r="AN113" s="14"/>
      <c r="AO113" s="14"/>
      <c r="AP113" s="14"/>
      <c r="AQ113" s="14"/>
      <c r="AR113" s="14"/>
      <c r="AS113" s="15"/>
      <c r="AT113" s="15">
        <v>53001.27986429361</v>
      </c>
      <c r="AU113" s="15">
        <v>53001.27986429361</v>
      </c>
      <c r="AV113" s="15">
        <v>53078.041903825797</v>
      </c>
      <c r="AW113" s="14">
        <v>53154.803943357991</v>
      </c>
      <c r="AX113" s="14">
        <v>53154.803943357991</v>
      </c>
      <c r="AY113" s="14">
        <v>53154.803943357991</v>
      </c>
      <c r="AZ113" s="14">
        <v>53154.803943357991</v>
      </c>
      <c r="BA113" s="14">
        <v>53154.803943357991</v>
      </c>
      <c r="BB113" s="14">
        <v>53178.326663234293</v>
      </c>
      <c r="BC113" s="14">
        <v>53201.849383110588</v>
      </c>
      <c r="BD113" s="14">
        <v>53195.069238613367</v>
      </c>
      <c r="BE113" s="14">
        <v>53188.289061578434</v>
      </c>
      <c r="BG113" s="15">
        <v>52933.322087131637</v>
      </c>
      <c r="BH113" s="15">
        <v>52933.322087131637</v>
      </c>
      <c r="BI113" s="15">
        <v>52933.322087131637</v>
      </c>
      <c r="BJ113" s="14">
        <v>52933.322087131637</v>
      </c>
      <c r="BK113" s="14">
        <v>52933.322087131637</v>
      </c>
      <c r="BL113" s="14">
        <v>52933.322087131637</v>
      </c>
      <c r="BM113" s="14">
        <v>52933.322087131637</v>
      </c>
      <c r="BN113" s="14">
        <v>52933.322087131637</v>
      </c>
      <c r="BO113" s="14">
        <v>52933.322087131637</v>
      </c>
      <c r="BP113" s="14">
        <v>52933.322087131637</v>
      </c>
      <c r="BQ113" s="14">
        <v>52933.322087131637</v>
      </c>
      <c r="BR113" s="14">
        <v>52933.322087131637</v>
      </c>
      <c r="BS113" s="15"/>
      <c r="BT113" s="15">
        <f t="shared" si="88"/>
        <v>52992.314445925207</v>
      </c>
      <c r="BU113" s="15">
        <f t="shared" si="89"/>
        <v>52992.314445925207</v>
      </c>
      <c r="BV113" s="15">
        <f t="shared" si="90"/>
        <v>52992.314445925207</v>
      </c>
      <c r="BW113" s="15">
        <f t="shared" si="91"/>
        <v>52992.314445925207</v>
      </c>
      <c r="BX113" s="15">
        <f t="shared" si="92"/>
        <v>52992.314445925207</v>
      </c>
      <c r="BY113" s="15">
        <f t="shared" si="93"/>
        <v>52992.314445925207</v>
      </c>
      <c r="BZ113" s="15">
        <f t="shared" si="94"/>
        <v>0</v>
      </c>
      <c r="CA113" s="15">
        <f t="shared" si="95"/>
        <v>0</v>
      </c>
      <c r="CB113" s="15">
        <f t="shared" si="96"/>
        <v>0</v>
      </c>
      <c r="CC113" s="15">
        <f t="shared" si="97"/>
        <v>0</v>
      </c>
      <c r="CD113" s="15">
        <f t="shared" si="98"/>
        <v>0</v>
      </c>
      <c r="CE113" s="15">
        <f t="shared" si="99"/>
        <v>0</v>
      </c>
      <c r="CG113" s="15">
        <f t="shared" si="100"/>
        <v>47645.85702825</v>
      </c>
      <c r="CH113" s="15">
        <f t="shared" si="101"/>
        <v>47645.85702825</v>
      </c>
      <c r="CI113" s="15">
        <f t="shared" si="102"/>
        <v>47714.862779999996</v>
      </c>
      <c r="CJ113" s="15">
        <f t="shared" si="103"/>
        <v>47783.868531749999</v>
      </c>
      <c r="CK113" s="15">
        <f t="shared" si="104"/>
        <v>47783.868531749999</v>
      </c>
      <c r="CL113" s="15">
        <f t="shared" si="105"/>
        <v>47783.868531749999</v>
      </c>
      <c r="CM113" s="15">
        <f t="shared" si="106"/>
        <v>47783.868531749999</v>
      </c>
      <c r="CN113" s="15">
        <f t="shared" si="107"/>
        <v>47783.868531749999</v>
      </c>
      <c r="CO113" s="15">
        <f t="shared" si="108"/>
        <v>47805.014438999999</v>
      </c>
      <c r="CP113" s="15">
        <f t="shared" si="109"/>
        <v>47826.160346249999</v>
      </c>
      <c r="CQ113" s="15">
        <f t="shared" si="110"/>
        <v>47820.065289749997</v>
      </c>
      <c r="CR113" s="15">
        <f t="shared" si="111"/>
        <v>47813.970204000005</v>
      </c>
      <c r="CS113" s="15">
        <f t="shared" si="112"/>
        <v>0</v>
      </c>
      <c r="CT113" s="15">
        <f t="shared" si="113"/>
        <v>47813.970204000005</v>
      </c>
      <c r="CU113" s="15">
        <f t="shared" si="114"/>
        <v>47813.970204000005</v>
      </c>
      <c r="CV113" s="15">
        <f t="shared" si="115"/>
        <v>47813.970204000005</v>
      </c>
      <c r="CW113" s="15">
        <f t="shared" si="116"/>
        <v>47813.970204000005</v>
      </c>
      <c r="CX113" s="15">
        <f t="shared" si="117"/>
        <v>47813.970204000005</v>
      </c>
      <c r="CY113" s="15">
        <f t="shared" si="118"/>
        <v>47813.970204000005</v>
      </c>
      <c r="CZ113" s="15">
        <f t="shared" si="119"/>
        <v>47813.970204000005</v>
      </c>
      <c r="DA113" s="15">
        <f t="shared" si="120"/>
        <v>47813.970204000005</v>
      </c>
      <c r="DB113" s="15">
        <f t="shared" si="121"/>
        <v>47813.970204000005</v>
      </c>
      <c r="DC113" s="15">
        <f t="shared" si="122"/>
        <v>47813.970204000005</v>
      </c>
      <c r="DD113" s="15">
        <f t="shared" si="123"/>
        <v>47813.970204000005</v>
      </c>
      <c r="DE113" s="15">
        <f t="shared" si="124"/>
        <v>47813.970204000005</v>
      </c>
      <c r="DF113" s="15">
        <f t="shared" si="125"/>
        <v>0</v>
      </c>
      <c r="DG113" s="15">
        <f t="shared" si="126"/>
        <v>47813.970204000005</v>
      </c>
      <c r="DH113" s="15">
        <f t="shared" si="127"/>
        <v>47813.970204000005</v>
      </c>
      <c r="DI113" s="15">
        <f t="shared" si="128"/>
        <v>47813.970204000005</v>
      </c>
      <c r="DJ113" s="15">
        <f t="shared" si="129"/>
        <v>47813.970204000005</v>
      </c>
      <c r="DK113" s="15">
        <f t="shared" si="130"/>
        <v>47813.970204000005</v>
      </c>
      <c r="DL113" s="15">
        <f t="shared" si="131"/>
        <v>47813.970204000005</v>
      </c>
      <c r="DM113" s="15">
        <f t="shared" si="132"/>
        <v>0</v>
      </c>
      <c r="DN113" s="15">
        <f t="shared" si="133"/>
        <v>0</v>
      </c>
      <c r="DO113" s="15">
        <f t="shared" si="134"/>
        <v>0</v>
      </c>
      <c r="DP113" s="15">
        <f t="shared" si="135"/>
        <v>0</v>
      </c>
      <c r="DQ113" s="15">
        <f t="shared" si="136"/>
        <v>0</v>
      </c>
      <c r="DR113" s="15">
        <f t="shared" si="137"/>
        <v>0</v>
      </c>
      <c r="DT113" s="15">
        <f t="shared" si="138"/>
        <v>5355.42283604361</v>
      </c>
      <c r="DU113" s="15">
        <f t="shared" si="139"/>
        <v>5355.42283604361</v>
      </c>
      <c r="DV113" s="15">
        <f t="shared" si="140"/>
        <v>5363.1791238258011</v>
      </c>
      <c r="DW113" s="15">
        <f t="shared" si="141"/>
        <v>5370.9354116079921</v>
      </c>
      <c r="DX113" s="15">
        <f t="shared" si="142"/>
        <v>5370.9354116079921</v>
      </c>
      <c r="DY113" s="15">
        <f t="shared" si="143"/>
        <v>5370.9354116079921</v>
      </c>
      <c r="DZ113" s="15">
        <f t="shared" si="144"/>
        <v>5370.9354116079921</v>
      </c>
      <c r="EA113" s="15">
        <f t="shared" si="145"/>
        <v>5370.9354116079921</v>
      </c>
      <c r="EB113" s="15">
        <f t="shared" si="146"/>
        <v>5373.3122242342943</v>
      </c>
      <c r="EC113" s="15">
        <f t="shared" si="147"/>
        <v>5375.6890368605891</v>
      </c>
      <c r="ED113" s="15">
        <f t="shared" si="148"/>
        <v>5375.0039488633702</v>
      </c>
      <c r="EE113" s="15">
        <f t="shared" si="149"/>
        <v>5374.3188575784297</v>
      </c>
      <c r="EF113" s="15">
        <f t="shared" si="150"/>
        <v>0</v>
      </c>
      <c r="EG113" s="15">
        <f t="shared" si="151"/>
        <v>5119.3518831316323</v>
      </c>
      <c r="EH113" s="15">
        <f t="shared" si="152"/>
        <v>5119.3518831316323</v>
      </c>
      <c r="EI113" s="15">
        <f t="shared" si="153"/>
        <v>5119.3518831316323</v>
      </c>
      <c r="EJ113" s="15">
        <f t="shared" si="154"/>
        <v>5119.3518831316323</v>
      </c>
      <c r="EK113" s="15">
        <f t="shared" si="155"/>
        <v>5119.3518831316323</v>
      </c>
      <c r="EL113" s="15">
        <f t="shared" si="156"/>
        <v>5119.3518831316323</v>
      </c>
      <c r="EM113" s="15">
        <f t="shared" si="157"/>
        <v>5119.3518831316323</v>
      </c>
      <c r="EN113" s="15">
        <f t="shared" si="158"/>
        <v>5119.3518831316323</v>
      </c>
      <c r="EO113" s="15">
        <f t="shared" si="159"/>
        <v>5119.3518831316323</v>
      </c>
      <c r="EP113" s="15">
        <f t="shared" si="160"/>
        <v>5119.3518831316323</v>
      </c>
      <c r="EQ113" s="15">
        <f t="shared" si="161"/>
        <v>5119.3518831316323</v>
      </c>
      <c r="ER113" s="15">
        <f t="shared" si="162"/>
        <v>5119.3518831316323</v>
      </c>
      <c r="ES113" s="15">
        <f t="shared" si="163"/>
        <v>0</v>
      </c>
      <c r="ET113" s="15">
        <f t="shared" si="164"/>
        <v>5178.3442419252024</v>
      </c>
      <c r="EU113" s="15">
        <f t="shared" si="165"/>
        <v>5178.3442419252024</v>
      </c>
      <c r="EV113" s="15">
        <f t="shared" si="166"/>
        <v>5178.3442419252024</v>
      </c>
      <c r="EW113" s="15">
        <f t="shared" si="167"/>
        <v>5178.3442419252024</v>
      </c>
      <c r="EX113" s="15">
        <f t="shared" si="168"/>
        <v>5178.3442419252024</v>
      </c>
      <c r="EY113" s="15">
        <f t="shared" si="169"/>
        <v>5178.3442419252024</v>
      </c>
      <c r="EZ113" s="15">
        <f t="shared" si="170"/>
        <v>0</v>
      </c>
      <c r="FA113" s="15">
        <f t="shared" si="171"/>
        <v>0</v>
      </c>
      <c r="FB113" s="15">
        <f t="shared" si="172"/>
        <v>0</v>
      </c>
      <c r="FC113" s="15">
        <f t="shared" si="173"/>
        <v>0</v>
      </c>
      <c r="FD113" s="15">
        <f t="shared" si="174"/>
        <v>0</v>
      </c>
      <c r="FE113" s="15">
        <f t="shared" si="175"/>
        <v>0</v>
      </c>
    </row>
    <row r="114" spans="1:161" x14ac:dyDescent="0.25">
      <c r="A114" s="3" t="s">
        <v>159</v>
      </c>
      <c r="B114" s="13">
        <v>3.7400000000000003E-2</v>
      </c>
      <c r="C114" s="13">
        <v>3.8858090999999997E-2</v>
      </c>
      <c r="D114" s="13">
        <v>3.8901396999999997E-2</v>
      </c>
      <c r="E114" s="13">
        <v>3.5099999999999999E-2</v>
      </c>
      <c r="G114" s="225">
        <v>0</v>
      </c>
      <c r="H114" s="225">
        <v>0</v>
      </c>
      <c r="I114" s="225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T114" s="14">
        <v>0</v>
      </c>
      <c r="U114" s="14">
        <v>0</v>
      </c>
      <c r="V114" s="14">
        <v>0</v>
      </c>
      <c r="W114" s="14">
        <v>0</v>
      </c>
      <c r="X114" s="14">
        <v>0</v>
      </c>
      <c r="Y114" s="14">
        <v>0</v>
      </c>
      <c r="Z114" s="14">
        <v>0</v>
      </c>
      <c r="AA114" s="14">
        <v>0</v>
      </c>
      <c r="AB114" s="14">
        <v>0</v>
      </c>
      <c r="AC114" s="14">
        <v>0</v>
      </c>
      <c r="AD114" s="14">
        <v>0</v>
      </c>
      <c r="AE114" s="14">
        <v>0</v>
      </c>
      <c r="AF114" s="14"/>
      <c r="AG114" s="14">
        <v>0</v>
      </c>
      <c r="AH114" s="14">
        <v>0</v>
      </c>
      <c r="AI114" s="14">
        <v>0</v>
      </c>
      <c r="AJ114" s="14">
        <v>0</v>
      </c>
      <c r="AK114" s="14">
        <v>0</v>
      </c>
      <c r="AL114" s="14">
        <v>0</v>
      </c>
      <c r="AM114" s="14"/>
      <c r="AN114" s="14"/>
      <c r="AO114" s="14"/>
      <c r="AP114" s="14"/>
      <c r="AQ114" s="14"/>
      <c r="AR114" s="14"/>
      <c r="AS114" s="15"/>
      <c r="AT114" s="15">
        <v>0</v>
      </c>
      <c r="AU114" s="15">
        <v>0</v>
      </c>
      <c r="AV114" s="15">
        <v>0</v>
      </c>
      <c r="AW114" s="14">
        <v>0</v>
      </c>
      <c r="AX114" s="14">
        <v>0</v>
      </c>
      <c r="AY114" s="14">
        <v>0</v>
      </c>
      <c r="AZ114" s="14">
        <v>0</v>
      </c>
      <c r="BA114" s="14">
        <v>0</v>
      </c>
      <c r="BB114" s="14">
        <v>0</v>
      </c>
      <c r="BC114" s="14">
        <v>0</v>
      </c>
      <c r="BD114" s="14">
        <v>0</v>
      </c>
      <c r="BE114" s="14">
        <v>0</v>
      </c>
      <c r="BG114" s="15">
        <v>0</v>
      </c>
      <c r="BH114" s="15">
        <v>0</v>
      </c>
      <c r="BI114" s="15">
        <v>0</v>
      </c>
      <c r="BJ114" s="14">
        <v>0</v>
      </c>
      <c r="BK114" s="14">
        <v>0</v>
      </c>
      <c r="BL114" s="14">
        <v>0</v>
      </c>
      <c r="BM114" s="14">
        <v>0</v>
      </c>
      <c r="BN114" s="14">
        <v>0</v>
      </c>
      <c r="BO114" s="14">
        <v>0</v>
      </c>
      <c r="BP114" s="14">
        <v>0</v>
      </c>
      <c r="BQ114" s="14">
        <v>0</v>
      </c>
      <c r="BR114" s="14">
        <v>0</v>
      </c>
      <c r="BS114" s="15"/>
      <c r="BT114" s="15">
        <f t="shared" si="88"/>
        <v>0</v>
      </c>
      <c r="BU114" s="15">
        <f t="shared" si="89"/>
        <v>0</v>
      </c>
      <c r="BV114" s="15">
        <f t="shared" si="90"/>
        <v>0</v>
      </c>
      <c r="BW114" s="15">
        <f t="shared" si="91"/>
        <v>0</v>
      </c>
      <c r="BX114" s="15">
        <f t="shared" si="92"/>
        <v>0</v>
      </c>
      <c r="BY114" s="15">
        <f t="shared" si="93"/>
        <v>0</v>
      </c>
      <c r="BZ114" s="15">
        <f t="shared" si="94"/>
        <v>0</v>
      </c>
      <c r="CA114" s="15">
        <f t="shared" si="95"/>
        <v>0</v>
      </c>
      <c r="CB114" s="15">
        <f t="shared" si="96"/>
        <v>0</v>
      </c>
      <c r="CC114" s="15">
        <f t="shared" si="97"/>
        <v>0</v>
      </c>
      <c r="CD114" s="15">
        <f t="shared" si="98"/>
        <v>0</v>
      </c>
      <c r="CE114" s="15">
        <f t="shared" si="99"/>
        <v>0</v>
      </c>
      <c r="CG114" s="15">
        <f t="shared" si="100"/>
        <v>0</v>
      </c>
      <c r="CH114" s="15">
        <f t="shared" si="101"/>
        <v>0</v>
      </c>
      <c r="CI114" s="15">
        <f t="shared" si="102"/>
        <v>0</v>
      </c>
      <c r="CJ114" s="15">
        <f t="shared" si="103"/>
        <v>0</v>
      </c>
      <c r="CK114" s="15">
        <f t="shared" si="104"/>
        <v>0</v>
      </c>
      <c r="CL114" s="15">
        <f t="shared" si="105"/>
        <v>0</v>
      </c>
      <c r="CM114" s="15">
        <f t="shared" si="106"/>
        <v>0</v>
      </c>
      <c r="CN114" s="15">
        <f t="shared" si="107"/>
        <v>0</v>
      </c>
      <c r="CO114" s="15">
        <f t="shared" si="108"/>
        <v>0</v>
      </c>
      <c r="CP114" s="15">
        <f t="shared" si="109"/>
        <v>0</v>
      </c>
      <c r="CQ114" s="15">
        <f t="shared" si="110"/>
        <v>0</v>
      </c>
      <c r="CR114" s="15">
        <f t="shared" si="111"/>
        <v>0</v>
      </c>
      <c r="CS114" s="15">
        <f t="shared" si="112"/>
        <v>0</v>
      </c>
      <c r="CT114" s="15">
        <f t="shared" si="113"/>
        <v>0</v>
      </c>
      <c r="CU114" s="15">
        <f t="shared" si="114"/>
        <v>0</v>
      </c>
      <c r="CV114" s="15">
        <f t="shared" si="115"/>
        <v>0</v>
      </c>
      <c r="CW114" s="15">
        <f t="shared" si="116"/>
        <v>0</v>
      </c>
      <c r="CX114" s="15">
        <f t="shared" si="117"/>
        <v>0</v>
      </c>
      <c r="CY114" s="15">
        <f t="shared" si="118"/>
        <v>0</v>
      </c>
      <c r="CZ114" s="15">
        <f t="shared" si="119"/>
        <v>0</v>
      </c>
      <c r="DA114" s="15">
        <f t="shared" si="120"/>
        <v>0</v>
      </c>
      <c r="DB114" s="15">
        <f t="shared" si="121"/>
        <v>0</v>
      </c>
      <c r="DC114" s="15">
        <f t="shared" si="122"/>
        <v>0</v>
      </c>
      <c r="DD114" s="15">
        <f t="shared" si="123"/>
        <v>0</v>
      </c>
      <c r="DE114" s="15">
        <f t="shared" si="124"/>
        <v>0</v>
      </c>
      <c r="DF114" s="15">
        <f t="shared" si="125"/>
        <v>0</v>
      </c>
      <c r="DG114" s="15">
        <f t="shared" si="126"/>
        <v>0</v>
      </c>
      <c r="DH114" s="15">
        <f t="shared" si="127"/>
        <v>0</v>
      </c>
      <c r="DI114" s="15">
        <f t="shared" si="128"/>
        <v>0</v>
      </c>
      <c r="DJ114" s="15">
        <f t="shared" si="129"/>
        <v>0</v>
      </c>
      <c r="DK114" s="15">
        <f t="shared" si="130"/>
        <v>0</v>
      </c>
      <c r="DL114" s="15">
        <f t="shared" si="131"/>
        <v>0</v>
      </c>
      <c r="DM114" s="15">
        <f t="shared" si="132"/>
        <v>0</v>
      </c>
      <c r="DN114" s="15">
        <f t="shared" si="133"/>
        <v>0</v>
      </c>
      <c r="DO114" s="15">
        <f t="shared" si="134"/>
        <v>0</v>
      </c>
      <c r="DP114" s="15">
        <f t="shared" si="135"/>
        <v>0</v>
      </c>
      <c r="DQ114" s="15">
        <f t="shared" si="136"/>
        <v>0</v>
      </c>
      <c r="DR114" s="15">
        <f t="shared" si="137"/>
        <v>0</v>
      </c>
      <c r="DT114" s="15">
        <f t="shared" si="138"/>
        <v>0</v>
      </c>
      <c r="DU114" s="15">
        <f t="shared" si="139"/>
        <v>0</v>
      </c>
      <c r="DV114" s="15">
        <f t="shared" si="140"/>
        <v>0</v>
      </c>
      <c r="DW114" s="15">
        <f t="shared" si="141"/>
        <v>0</v>
      </c>
      <c r="DX114" s="15">
        <f t="shared" si="142"/>
        <v>0</v>
      </c>
      <c r="DY114" s="15">
        <f t="shared" si="143"/>
        <v>0</v>
      </c>
      <c r="DZ114" s="15">
        <f t="shared" si="144"/>
        <v>0</v>
      </c>
      <c r="EA114" s="15">
        <f t="shared" si="145"/>
        <v>0</v>
      </c>
      <c r="EB114" s="15">
        <f t="shared" si="146"/>
        <v>0</v>
      </c>
      <c r="EC114" s="15">
        <f t="shared" si="147"/>
        <v>0</v>
      </c>
      <c r="ED114" s="15">
        <f t="shared" si="148"/>
        <v>0</v>
      </c>
      <c r="EE114" s="15">
        <f t="shared" si="149"/>
        <v>0</v>
      </c>
      <c r="EF114" s="15">
        <f t="shared" si="150"/>
        <v>0</v>
      </c>
      <c r="EG114" s="15">
        <f t="shared" si="151"/>
        <v>0</v>
      </c>
      <c r="EH114" s="15">
        <f t="shared" si="152"/>
        <v>0</v>
      </c>
      <c r="EI114" s="15">
        <f t="shared" si="153"/>
        <v>0</v>
      </c>
      <c r="EJ114" s="15">
        <f t="shared" si="154"/>
        <v>0</v>
      </c>
      <c r="EK114" s="15">
        <f t="shared" si="155"/>
        <v>0</v>
      </c>
      <c r="EL114" s="15">
        <f t="shared" si="156"/>
        <v>0</v>
      </c>
      <c r="EM114" s="15">
        <f t="shared" si="157"/>
        <v>0</v>
      </c>
      <c r="EN114" s="15">
        <f t="shared" si="158"/>
        <v>0</v>
      </c>
      <c r="EO114" s="15">
        <f t="shared" si="159"/>
        <v>0</v>
      </c>
      <c r="EP114" s="15">
        <f t="shared" si="160"/>
        <v>0</v>
      </c>
      <c r="EQ114" s="15">
        <f t="shared" si="161"/>
        <v>0</v>
      </c>
      <c r="ER114" s="15">
        <f t="shared" si="162"/>
        <v>0</v>
      </c>
      <c r="ES114" s="15">
        <f t="shared" si="163"/>
        <v>0</v>
      </c>
      <c r="ET114" s="15">
        <f t="shared" si="164"/>
        <v>0</v>
      </c>
      <c r="EU114" s="15">
        <f t="shared" si="165"/>
        <v>0</v>
      </c>
      <c r="EV114" s="15">
        <f t="shared" si="166"/>
        <v>0</v>
      </c>
      <c r="EW114" s="15">
        <f t="shared" si="167"/>
        <v>0</v>
      </c>
      <c r="EX114" s="15">
        <f t="shared" si="168"/>
        <v>0</v>
      </c>
      <c r="EY114" s="15">
        <f t="shared" si="169"/>
        <v>0</v>
      </c>
      <c r="EZ114" s="15">
        <f t="shared" si="170"/>
        <v>0</v>
      </c>
      <c r="FA114" s="15">
        <f t="shared" si="171"/>
        <v>0</v>
      </c>
      <c r="FB114" s="15">
        <f t="shared" si="172"/>
        <v>0</v>
      </c>
      <c r="FC114" s="15">
        <f t="shared" si="173"/>
        <v>0</v>
      </c>
      <c r="FD114" s="15">
        <f t="shared" si="174"/>
        <v>0</v>
      </c>
      <c r="FE114" s="15">
        <f t="shared" si="175"/>
        <v>0</v>
      </c>
    </row>
    <row r="115" spans="1:161" x14ac:dyDescent="0.25">
      <c r="A115" s="3" t="s">
        <v>160</v>
      </c>
      <c r="B115" s="13">
        <v>4.7500000000000001E-2</v>
      </c>
      <c r="C115" s="13">
        <v>4.9017685999999998E-2</v>
      </c>
      <c r="D115" s="13">
        <v>4.9062761999999996E-2</v>
      </c>
      <c r="E115" s="13">
        <v>4.5199999999999997E-2</v>
      </c>
      <c r="G115" s="225">
        <v>29186501.609999999</v>
      </c>
      <c r="H115" s="225">
        <v>29186501.609999999</v>
      </c>
      <c r="I115" s="225">
        <v>29186501.609999999</v>
      </c>
      <c r="J115" s="14">
        <v>29186501.609999999</v>
      </c>
      <c r="K115" s="14">
        <v>29186501.609999999</v>
      </c>
      <c r="L115" s="14">
        <v>29186501.609999999</v>
      </c>
      <c r="M115" s="14">
        <v>29186501.609999999</v>
      </c>
      <c r="N115" s="14">
        <v>29186501.609999999</v>
      </c>
      <c r="O115" s="14">
        <v>29186501.609999999</v>
      </c>
      <c r="P115" s="14">
        <v>29186501.609999999</v>
      </c>
      <c r="Q115" s="14">
        <v>29186501.609999999</v>
      </c>
      <c r="R115" s="14">
        <v>29186501.609999999</v>
      </c>
      <c r="T115" s="14">
        <v>29186501.609999999</v>
      </c>
      <c r="U115" s="14">
        <v>29186501.609999999</v>
      </c>
      <c r="V115" s="14">
        <v>29186501.609999999</v>
      </c>
      <c r="W115" s="14">
        <v>29186501.609999999</v>
      </c>
      <c r="X115" s="14">
        <v>29186501.609999999</v>
      </c>
      <c r="Y115" s="14">
        <v>29227766.57</v>
      </c>
      <c r="Z115" s="14">
        <v>29269031.52</v>
      </c>
      <c r="AA115" s="14">
        <v>29269031.52</v>
      </c>
      <c r="AB115" s="14">
        <v>29269031.52</v>
      </c>
      <c r="AC115" s="14">
        <v>29252609.329999998</v>
      </c>
      <c r="AD115" s="14">
        <v>29236187.129999999</v>
      </c>
      <c r="AE115" s="14">
        <v>29236187.129999999</v>
      </c>
      <c r="AF115" s="14"/>
      <c r="AG115" s="14">
        <v>29236187.129999999</v>
      </c>
      <c r="AH115" s="14">
        <v>29236187.129999999</v>
      </c>
      <c r="AI115" s="14">
        <v>29236187.129999999</v>
      </c>
      <c r="AJ115" s="14">
        <v>29236187.129999999</v>
      </c>
      <c r="AK115" s="14">
        <v>29236187.129999999</v>
      </c>
      <c r="AL115" s="14">
        <v>29236187.129999999</v>
      </c>
      <c r="AM115" s="14"/>
      <c r="AN115" s="14"/>
      <c r="AO115" s="14"/>
      <c r="AP115" s="14"/>
      <c r="AQ115" s="14"/>
      <c r="AR115" s="14"/>
      <c r="AS115" s="15"/>
      <c r="AT115" s="15">
        <v>119695.07380009456</v>
      </c>
      <c r="AU115" s="15">
        <v>119695.07380009456</v>
      </c>
      <c r="AV115" s="15">
        <v>119695.07380009456</v>
      </c>
      <c r="AW115" s="14">
        <v>119695.07380009456</v>
      </c>
      <c r="AX115" s="14">
        <v>119695.07380009456</v>
      </c>
      <c r="AY115" s="14">
        <v>119695.07380009456</v>
      </c>
      <c r="AZ115" s="14">
        <v>119695.07380009456</v>
      </c>
      <c r="BA115" s="14">
        <v>119695.07380009456</v>
      </c>
      <c r="BB115" s="14">
        <v>119695.07380009456</v>
      </c>
      <c r="BC115" s="14">
        <v>119695.07380009456</v>
      </c>
      <c r="BD115" s="14">
        <v>119695.07380009456</v>
      </c>
      <c r="BE115" s="14">
        <v>119695.07380009456</v>
      </c>
      <c r="BG115" s="15">
        <v>119221.2309464562</v>
      </c>
      <c r="BH115" s="15">
        <v>119221.2309464562</v>
      </c>
      <c r="BI115" s="15">
        <v>119221.2309464562</v>
      </c>
      <c r="BJ115" s="14">
        <v>119221.2309464562</v>
      </c>
      <c r="BK115" s="14">
        <v>119221.2309464562</v>
      </c>
      <c r="BL115" s="14">
        <v>119389.79035079642</v>
      </c>
      <c r="BM115" s="14">
        <v>119558.34971428855</v>
      </c>
      <c r="BN115" s="14">
        <v>119558.34971428855</v>
      </c>
      <c r="BO115" s="14">
        <v>119558.34971428855</v>
      </c>
      <c r="BP115" s="14">
        <v>119491.26823488419</v>
      </c>
      <c r="BQ115" s="14">
        <v>119424.18671463175</v>
      </c>
      <c r="BR115" s="14">
        <v>119424.18671463175</v>
      </c>
      <c r="BS115" s="15"/>
      <c r="BT115" s="15">
        <f t="shared" si="88"/>
        <v>119534.00757888774</v>
      </c>
      <c r="BU115" s="15">
        <f t="shared" si="89"/>
        <v>119534.00757888774</v>
      </c>
      <c r="BV115" s="15">
        <f t="shared" si="90"/>
        <v>119534.00757888774</v>
      </c>
      <c r="BW115" s="15">
        <f t="shared" si="91"/>
        <v>119534.00757888774</v>
      </c>
      <c r="BX115" s="15">
        <f t="shared" si="92"/>
        <v>119534.00757888774</v>
      </c>
      <c r="BY115" s="15">
        <f t="shared" si="93"/>
        <v>119534.00757888774</v>
      </c>
      <c r="BZ115" s="15">
        <f t="shared" si="94"/>
        <v>0</v>
      </c>
      <c r="CA115" s="15">
        <f t="shared" si="95"/>
        <v>0</v>
      </c>
      <c r="CB115" s="15">
        <f t="shared" si="96"/>
        <v>0</v>
      </c>
      <c r="CC115" s="15">
        <f t="shared" si="97"/>
        <v>0</v>
      </c>
      <c r="CD115" s="15">
        <f t="shared" si="98"/>
        <v>0</v>
      </c>
      <c r="CE115" s="15">
        <f t="shared" si="99"/>
        <v>0</v>
      </c>
      <c r="CG115" s="15">
        <f t="shared" si="100"/>
        <v>109935.82273099998</v>
      </c>
      <c r="CH115" s="15">
        <f t="shared" si="101"/>
        <v>109935.82273099998</v>
      </c>
      <c r="CI115" s="15">
        <f t="shared" si="102"/>
        <v>109935.82273099998</v>
      </c>
      <c r="CJ115" s="15">
        <f t="shared" si="103"/>
        <v>109935.82273099998</v>
      </c>
      <c r="CK115" s="15">
        <f t="shared" si="104"/>
        <v>109935.82273099998</v>
      </c>
      <c r="CL115" s="15">
        <f t="shared" si="105"/>
        <v>109935.82273099998</v>
      </c>
      <c r="CM115" s="15">
        <f t="shared" si="106"/>
        <v>109935.82273099998</v>
      </c>
      <c r="CN115" s="15">
        <f t="shared" si="107"/>
        <v>109935.82273099998</v>
      </c>
      <c r="CO115" s="15">
        <f t="shared" si="108"/>
        <v>109935.82273099998</v>
      </c>
      <c r="CP115" s="15">
        <f t="shared" si="109"/>
        <v>109935.82273099998</v>
      </c>
      <c r="CQ115" s="15">
        <f t="shared" si="110"/>
        <v>109935.82273099998</v>
      </c>
      <c r="CR115" s="15">
        <f t="shared" si="111"/>
        <v>109935.82273099998</v>
      </c>
      <c r="CS115" s="15">
        <f t="shared" si="112"/>
        <v>0</v>
      </c>
      <c r="CT115" s="15">
        <f t="shared" si="113"/>
        <v>109935.82273099998</v>
      </c>
      <c r="CU115" s="15">
        <f t="shared" si="114"/>
        <v>109935.82273099998</v>
      </c>
      <c r="CV115" s="15">
        <f t="shared" si="115"/>
        <v>109935.82273099998</v>
      </c>
      <c r="CW115" s="15">
        <f t="shared" si="116"/>
        <v>109935.82273099998</v>
      </c>
      <c r="CX115" s="15">
        <f t="shared" si="117"/>
        <v>109935.82273099998</v>
      </c>
      <c r="CY115" s="15">
        <f t="shared" si="118"/>
        <v>110091.25408033332</v>
      </c>
      <c r="CZ115" s="15">
        <f t="shared" si="119"/>
        <v>110246.685392</v>
      </c>
      <c r="DA115" s="15">
        <f t="shared" si="120"/>
        <v>110246.685392</v>
      </c>
      <c r="DB115" s="15">
        <f t="shared" si="121"/>
        <v>110246.685392</v>
      </c>
      <c r="DC115" s="15">
        <f t="shared" si="122"/>
        <v>110184.82847633331</v>
      </c>
      <c r="DD115" s="15">
        <f t="shared" si="123"/>
        <v>110122.97152299999</v>
      </c>
      <c r="DE115" s="15">
        <f t="shared" si="124"/>
        <v>110122.97152299999</v>
      </c>
      <c r="DF115" s="15">
        <f t="shared" si="125"/>
        <v>0</v>
      </c>
      <c r="DG115" s="15">
        <f t="shared" si="126"/>
        <v>110122.97152299999</v>
      </c>
      <c r="DH115" s="15">
        <f t="shared" si="127"/>
        <v>110122.97152299999</v>
      </c>
      <c r="DI115" s="15">
        <f t="shared" si="128"/>
        <v>110122.97152299999</v>
      </c>
      <c r="DJ115" s="15">
        <f t="shared" si="129"/>
        <v>110122.97152299999</v>
      </c>
      <c r="DK115" s="15">
        <f t="shared" si="130"/>
        <v>110122.97152299999</v>
      </c>
      <c r="DL115" s="15">
        <f t="shared" si="131"/>
        <v>110122.97152299999</v>
      </c>
      <c r="DM115" s="15">
        <f t="shared" si="132"/>
        <v>0</v>
      </c>
      <c r="DN115" s="15">
        <f t="shared" si="133"/>
        <v>0</v>
      </c>
      <c r="DO115" s="15">
        <f t="shared" si="134"/>
        <v>0</v>
      </c>
      <c r="DP115" s="15">
        <f t="shared" si="135"/>
        <v>0</v>
      </c>
      <c r="DQ115" s="15">
        <f t="shared" si="136"/>
        <v>0</v>
      </c>
      <c r="DR115" s="15">
        <f t="shared" si="137"/>
        <v>0</v>
      </c>
      <c r="DT115" s="15">
        <f t="shared" si="138"/>
        <v>9759.2510690945783</v>
      </c>
      <c r="DU115" s="15">
        <f t="shared" si="139"/>
        <v>9759.2510690945783</v>
      </c>
      <c r="DV115" s="15">
        <f t="shared" si="140"/>
        <v>9759.2510690945783</v>
      </c>
      <c r="DW115" s="15">
        <f t="shared" si="141"/>
        <v>9759.2510690945783</v>
      </c>
      <c r="DX115" s="15">
        <f t="shared" si="142"/>
        <v>9759.2510690945783</v>
      </c>
      <c r="DY115" s="15">
        <f t="shared" si="143"/>
        <v>9759.2510690945783</v>
      </c>
      <c r="DZ115" s="15">
        <f t="shared" si="144"/>
        <v>9759.2510690945783</v>
      </c>
      <c r="EA115" s="15">
        <f t="shared" si="145"/>
        <v>9759.2510690945783</v>
      </c>
      <c r="EB115" s="15">
        <f t="shared" si="146"/>
        <v>9759.2510690945783</v>
      </c>
      <c r="EC115" s="15">
        <f t="shared" si="147"/>
        <v>9759.2510690945783</v>
      </c>
      <c r="ED115" s="15">
        <f t="shared" si="148"/>
        <v>9759.2510690945783</v>
      </c>
      <c r="EE115" s="15">
        <f t="shared" si="149"/>
        <v>9759.2510690945783</v>
      </c>
      <c r="EF115" s="15">
        <f t="shared" si="150"/>
        <v>0</v>
      </c>
      <c r="EG115" s="15">
        <f t="shared" si="151"/>
        <v>9285.4082154562202</v>
      </c>
      <c r="EH115" s="15">
        <f t="shared" si="152"/>
        <v>9285.4082154562202</v>
      </c>
      <c r="EI115" s="15">
        <f t="shared" si="153"/>
        <v>9285.4082154562202</v>
      </c>
      <c r="EJ115" s="15">
        <f t="shared" si="154"/>
        <v>9285.4082154562202</v>
      </c>
      <c r="EK115" s="15">
        <f t="shared" si="155"/>
        <v>9285.4082154562202</v>
      </c>
      <c r="EL115" s="15">
        <f t="shared" si="156"/>
        <v>9298.536270463097</v>
      </c>
      <c r="EM115" s="15">
        <f t="shared" si="157"/>
        <v>9311.6643222885468</v>
      </c>
      <c r="EN115" s="15">
        <f t="shared" si="158"/>
        <v>9311.6643222885468</v>
      </c>
      <c r="EO115" s="15">
        <f t="shared" si="159"/>
        <v>9311.6643222885468</v>
      </c>
      <c r="EP115" s="15">
        <f t="shared" si="160"/>
        <v>9306.439758550885</v>
      </c>
      <c r="EQ115" s="15">
        <f t="shared" si="161"/>
        <v>9301.2151916317671</v>
      </c>
      <c r="ER115" s="15">
        <f t="shared" si="162"/>
        <v>9301.2151916317671</v>
      </c>
      <c r="ES115" s="15">
        <f t="shared" si="163"/>
        <v>0</v>
      </c>
      <c r="ET115" s="15">
        <f t="shared" si="164"/>
        <v>9411.0360558877583</v>
      </c>
      <c r="EU115" s="15">
        <f t="shared" si="165"/>
        <v>9411.0360558877583</v>
      </c>
      <c r="EV115" s="15">
        <f t="shared" si="166"/>
        <v>9411.0360558877583</v>
      </c>
      <c r="EW115" s="15">
        <f t="shared" si="167"/>
        <v>9411.0360558877583</v>
      </c>
      <c r="EX115" s="15">
        <f t="shared" si="168"/>
        <v>9411.0360558877583</v>
      </c>
      <c r="EY115" s="15">
        <f t="shared" si="169"/>
        <v>9411.0360558877583</v>
      </c>
      <c r="EZ115" s="15">
        <f t="shared" si="170"/>
        <v>0</v>
      </c>
      <c r="FA115" s="15">
        <f t="shared" si="171"/>
        <v>0</v>
      </c>
      <c r="FB115" s="15">
        <f t="shared" si="172"/>
        <v>0</v>
      </c>
      <c r="FC115" s="15">
        <f t="shared" si="173"/>
        <v>0</v>
      </c>
      <c r="FD115" s="15">
        <f t="shared" si="174"/>
        <v>0</v>
      </c>
      <c r="FE115" s="15">
        <f t="shared" si="175"/>
        <v>0</v>
      </c>
    </row>
    <row r="116" spans="1:161" x14ac:dyDescent="0.25">
      <c r="A116" s="3" t="s">
        <v>161</v>
      </c>
      <c r="B116" s="13">
        <v>3.1099999999999996E-2</v>
      </c>
      <c r="C116" s="13">
        <v>3.1099999999999996E-2</v>
      </c>
      <c r="D116" s="13">
        <v>3.1099999999999996E-2</v>
      </c>
      <c r="E116" s="13">
        <v>2.7400000000000001E-2</v>
      </c>
      <c r="G116" s="225">
        <v>0</v>
      </c>
      <c r="H116" s="225">
        <v>0</v>
      </c>
      <c r="I116" s="225">
        <v>0</v>
      </c>
      <c r="J116" s="14">
        <v>0</v>
      </c>
      <c r="K116" s="14">
        <v>0</v>
      </c>
      <c r="L116" s="14">
        <v>0</v>
      </c>
      <c r="M116" s="14">
        <v>0</v>
      </c>
      <c r="N116" s="14">
        <v>0</v>
      </c>
      <c r="O116" s="14">
        <v>0</v>
      </c>
      <c r="P116" s="14">
        <v>0</v>
      </c>
      <c r="Q116" s="14">
        <v>0</v>
      </c>
      <c r="R116" s="14">
        <v>0</v>
      </c>
      <c r="T116" s="14">
        <v>0</v>
      </c>
      <c r="U116" s="14">
        <v>0</v>
      </c>
      <c r="V116" s="14">
        <v>0</v>
      </c>
      <c r="W116" s="14">
        <v>0</v>
      </c>
      <c r="X116" s="14">
        <v>0</v>
      </c>
      <c r="Y116" s="14">
        <v>0</v>
      </c>
      <c r="Z116" s="14">
        <v>0</v>
      </c>
      <c r="AA116" s="14">
        <v>0</v>
      </c>
      <c r="AB116" s="14">
        <v>0</v>
      </c>
      <c r="AC116" s="14">
        <v>0</v>
      </c>
      <c r="AD116" s="14">
        <v>0</v>
      </c>
      <c r="AE116" s="14">
        <v>0</v>
      </c>
      <c r="AF116" s="14"/>
      <c r="AG116" s="14">
        <v>0</v>
      </c>
      <c r="AH116" s="14">
        <v>0</v>
      </c>
      <c r="AI116" s="14">
        <v>0</v>
      </c>
      <c r="AJ116" s="14">
        <v>0</v>
      </c>
      <c r="AK116" s="14">
        <v>0</v>
      </c>
      <c r="AL116" s="14">
        <v>0</v>
      </c>
      <c r="AM116" s="14"/>
      <c r="AN116" s="14"/>
      <c r="AO116" s="14"/>
      <c r="AP116" s="14"/>
      <c r="AQ116" s="14"/>
      <c r="AR116" s="14"/>
      <c r="AS116" s="15"/>
      <c r="AT116" s="15">
        <v>0</v>
      </c>
      <c r="AU116" s="15">
        <v>0</v>
      </c>
      <c r="AV116" s="15">
        <v>0</v>
      </c>
      <c r="AW116" s="14">
        <v>0</v>
      </c>
      <c r="AX116" s="14">
        <v>0</v>
      </c>
      <c r="AY116" s="14">
        <v>0</v>
      </c>
      <c r="AZ116" s="14">
        <v>0</v>
      </c>
      <c r="BA116" s="14">
        <v>0</v>
      </c>
      <c r="BB116" s="14">
        <v>0</v>
      </c>
      <c r="BC116" s="14">
        <v>0</v>
      </c>
      <c r="BD116" s="14">
        <v>0</v>
      </c>
      <c r="BE116" s="14">
        <v>0</v>
      </c>
      <c r="BG116" s="15">
        <v>0</v>
      </c>
      <c r="BH116" s="15">
        <v>0</v>
      </c>
      <c r="BI116" s="15">
        <v>0</v>
      </c>
      <c r="BJ116" s="14">
        <v>0</v>
      </c>
      <c r="BK116" s="14">
        <v>0</v>
      </c>
      <c r="BL116" s="14">
        <v>0</v>
      </c>
      <c r="BM116" s="14">
        <v>0</v>
      </c>
      <c r="BN116" s="14">
        <v>0</v>
      </c>
      <c r="BO116" s="14">
        <v>0</v>
      </c>
      <c r="BP116" s="14">
        <v>0</v>
      </c>
      <c r="BQ116" s="14">
        <v>0</v>
      </c>
      <c r="BR116" s="14">
        <v>0</v>
      </c>
      <c r="BS116" s="15"/>
      <c r="BT116" s="15">
        <f t="shared" si="88"/>
        <v>0</v>
      </c>
      <c r="BU116" s="15">
        <f t="shared" si="89"/>
        <v>0</v>
      </c>
      <c r="BV116" s="15">
        <f t="shared" si="90"/>
        <v>0</v>
      </c>
      <c r="BW116" s="15">
        <f t="shared" si="91"/>
        <v>0</v>
      </c>
      <c r="BX116" s="15">
        <f t="shared" si="92"/>
        <v>0</v>
      </c>
      <c r="BY116" s="15">
        <f t="shared" si="93"/>
        <v>0</v>
      </c>
      <c r="BZ116" s="15">
        <f t="shared" si="94"/>
        <v>0</v>
      </c>
      <c r="CA116" s="15">
        <f t="shared" si="95"/>
        <v>0</v>
      </c>
      <c r="CB116" s="15">
        <f t="shared" si="96"/>
        <v>0</v>
      </c>
      <c r="CC116" s="15">
        <f t="shared" si="97"/>
        <v>0</v>
      </c>
      <c r="CD116" s="15">
        <f t="shared" si="98"/>
        <v>0</v>
      </c>
      <c r="CE116" s="15">
        <f t="shared" si="99"/>
        <v>0</v>
      </c>
      <c r="CG116" s="15">
        <f t="shared" si="100"/>
        <v>0</v>
      </c>
      <c r="CH116" s="15">
        <f t="shared" si="101"/>
        <v>0</v>
      </c>
      <c r="CI116" s="15">
        <f t="shared" si="102"/>
        <v>0</v>
      </c>
      <c r="CJ116" s="15">
        <f t="shared" si="103"/>
        <v>0</v>
      </c>
      <c r="CK116" s="15">
        <f t="shared" si="104"/>
        <v>0</v>
      </c>
      <c r="CL116" s="15">
        <f t="shared" si="105"/>
        <v>0</v>
      </c>
      <c r="CM116" s="15">
        <f t="shared" si="106"/>
        <v>0</v>
      </c>
      <c r="CN116" s="15">
        <f t="shared" si="107"/>
        <v>0</v>
      </c>
      <c r="CO116" s="15">
        <f t="shared" si="108"/>
        <v>0</v>
      </c>
      <c r="CP116" s="15">
        <f t="shared" si="109"/>
        <v>0</v>
      </c>
      <c r="CQ116" s="15">
        <f t="shared" si="110"/>
        <v>0</v>
      </c>
      <c r="CR116" s="15">
        <f t="shared" si="111"/>
        <v>0</v>
      </c>
      <c r="CS116" s="15">
        <f t="shared" si="112"/>
        <v>0</v>
      </c>
      <c r="CT116" s="15">
        <f t="shared" si="113"/>
        <v>0</v>
      </c>
      <c r="CU116" s="15">
        <f t="shared" si="114"/>
        <v>0</v>
      </c>
      <c r="CV116" s="15">
        <f t="shared" si="115"/>
        <v>0</v>
      </c>
      <c r="CW116" s="15">
        <f t="shared" si="116"/>
        <v>0</v>
      </c>
      <c r="CX116" s="15">
        <f t="shared" si="117"/>
        <v>0</v>
      </c>
      <c r="CY116" s="15">
        <f t="shared" si="118"/>
        <v>0</v>
      </c>
      <c r="CZ116" s="15">
        <f t="shared" si="119"/>
        <v>0</v>
      </c>
      <c r="DA116" s="15">
        <f t="shared" si="120"/>
        <v>0</v>
      </c>
      <c r="DB116" s="15">
        <f t="shared" si="121"/>
        <v>0</v>
      </c>
      <c r="DC116" s="15">
        <f t="shared" si="122"/>
        <v>0</v>
      </c>
      <c r="DD116" s="15">
        <f t="shared" si="123"/>
        <v>0</v>
      </c>
      <c r="DE116" s="15">
        <f t="shared" si="124"/>
        <v>0</v>
      </c>
      <c r="DF116" s="15">
        <f t="shared" si="125"/>
        <v>0</v>
      </c>
      <c r="DG116" s="15">
        <f t="shared" si="126"/>
        <v>0</v>
      </c>
      <c r="DH116" s="15">
        <f t="shared" si="127"/>
        <v>0</v>
      </c>
      <c r="DI116" s="15">
        <f t="shared" si="128"/>
        <v>0</v>
      </c>
      <c r="DJ116" s="15">
        <f t="shared" si="129"/>
        <v>0</v>
      </c>
      <c r="DK116" s="15">
        <f t="shared" si="130"/>
        <v>0</v>
      </c>
      <c r="DL116" s="15">
        <f t="shared" si="131"/>
        <v>0</v>
      </c>
      <c r="DM116" s="15">
        <f t="shared" si="132"/>
        <v>0</v>
      </c>
      <c r="DN116" s="15">
        <f t="shared" si="133"/>
        <v>0</v>
      </c>
      <c r="DO116" s="15">
        <f t="shared" si="134"/>
        <v>0</v>
      </c>
      <c r="DP116" s="15">
        <f t="shared" si="135"/>
        <v>0</v>
      </c>
      <c r="DQ116" s="15">
        <f t="shared" si="136"/>
        <v>0</v>
      </c>
      <c r="DR116" s="15">
        <f t="shared" si="137"/>
        <v>0</v>
      </c>
      <c r="DT116" s="15">
        <f t="shared" si="138"/>
        <v>0</v>
      </c>
      <c r="DU116" s="15">
        <f t="shared" si="139"/>
        <v>0</v>
      </c>
      <c r="DV116" s="15">
        <f t="shared" si="140"/>
        <v>0</v>
      </c>
      <c r="DW116" s="15">
        <f t="shared" si="141"/>
        <v>0</v>
      </c>
      <c r="DX116" s="15">
        <f t="shared" si="142"/>
        <v>0</v>
      </c>
      <c r="DY116" s="15">
        <f t="shared" si="143"/>
        <v>0</v>
      </c>
      <c r="DZ116" s="15">
        <f t="shared" si="144"/>
        <v>0</v>
      </c>
      <c r="EA116" s="15">
        <f t="shared" si="145"/>
        <v>0</v>
      </c>
      <c r="EB116" s="15">
        <f t="shared" si="146"/>
        <v>0</v>
      </c>
      <c r="EC116" s="15">
        <f t="shared" si="147"/>
        <v>0</v>
      </c>
      <c r="ED116" s="15">
        <f t="shared" si="148"/>
        <v>0</v>
      </c>
      <c r="EE116" s="15">
        <f t="shared" si="149"/>
        <v>0</v>
      </c>
      <c r="EF116" s="15">
        <f t="shared" si="150"/>
        <v>0</v>
      </c>
      <c r="EG116" s="15">
        <f t="shared" si="151"/>
        <v>0</v>
      </c>
      <c r="EH116" s="15">
        <f t="shared" si="152"/>
        <v>0</v>
      </c>
      <c r="EI116" s="15">
        <f t="shared" si="153"/>
        <v>0</v>
      </c>
      <c r="EJ116" s="15">
        <f t="shared" si="154"/>
        <v>0</v>
      </c>
      <c r="EK116" s="15">
        <f t="shared" si="155"/>
        <v>0</v>
      </c>
      <c r="EL116" s="15">
        <f t="shared" si="156"/>
        <v>0</v>
      </c>
      <c r="EM116" s="15">
        <f t="shared" si="157"/>
        <v>0</v>
      </c>
      <c r="EN116" s="15">
        <f t="shared" si="158"/>
        <v>0</v>
      </c>
      <c r="EO116" s="15">
        <f t="shared" si="159"/>
        <v>0</v>
      </c>
      <c r="EP116" s="15">
        <f t="shared" si="160"/>
        <v>0</v>
      </c>
      <c r="EQ116" s="15">
        <f t="shared" si="161"/>
        <v>0</v>
      </c>
      <c r="ER116" s="15">
        <f t="shared" si="162"/>
        <v>0</v>
      </c>
      <c r="ES116" s="15">
        <f t="shared" si="163"/>
        <v>0</v>
      </c>
      <c r="ET116" s="15">
        <f t="shared" si="164"/>
        <v>0</v>
      </c>
      <c r="EU116" s="15">
        <f t="shared" si="165"/>
        <v>0</v>
      </c>
      <c r="EV116" s="15">
        <f t="shared" si="166"/>
        <v>0</v>
      </c>
      <c r="EW116" s="15">
        <f t="shared" si="167"/>
        <v>0</v>
      </c>
      <c r="EX116" s="15">
        <f t="shared" si="168"/>
        <v>0</v>
      </c>
      <c r="EY116" s="15">
        <f t="shared" si="169"/>
        <v>0</v>
      </c>
      <c r="EZ116" s="15">
        <f t="shared" si="170"/>
        <v>0</v>
      </c>
      <c r="FA116" s="15">
        <f t="shared" si="171"/>
        <v>0</v>
      </c>
      <c r="FB116" s="15">
        <f t="shared" si="172"/>
        <v>0</v>
      </c>
      <c r="FC116" s="15">
        <f t="shared" si="173"/>
        <v>0</v>
      </c>
      <c r="FD116" s="15">
        <f t="shared" si="174"/>
        <v>0</v>
      </c>
      <c r="FE116" s="15">
        <f t="shared" si="175"/>
        <v>0</v>
      </c>
    </row>
    <row r="117" spans="1:161" x14ac:dyDescent="0.25">
      <c r="A117" s="3" t="s">
        <v>162</v>
      </c>
      <c r="B117" s="13">
        <v>3.1099999999999996E-2</v>
      </c>
      <c r="C117" s="13">
        <v>3.1099999999999996E-2</v>
      </c>
      <c r="D117" s="13">
        <v>3.1099999999999996E-2</v>
      </c>
      <c r="E117" s="13">
        <v>2.7400000000000001E-2</v>
      </c>
      <c r="G117" s="225">
        <v>13833648.300000001</v>
      </c>
      <c r="H117" s="225">
        <v>13833648.300000001</v>
      </c>
      <c r="I117" s="225">
        <v>13833648.300000001</v>
      </c>
      <c r="J117" s="14">
        <v>13833648.300000001</v>
      </c>
      <c r="K117" s="14">
        <v>13833648.300000001</v>
      </c>
      <c r="L117" s="14">
        <v>13833648.300000001</v>
      </c>
      <c r="M117" s="14">
        <v>13833648.300000001</v>
      </c>
      <c r="N117" s="14">
        <v>13833648.300000001</v>
      </c>
      <c r="O117" s="14">
        <v>13833648.300000001</v>
      </c>
      <c r="P117" s="14">
        <v>13833648.300000001</v>
      </c>
      <c r="Q117" s="14">
        <v>13833648.300000001</v>
      </c>
      <c r="R117" s="14">
        <v>13833648.300000001</v>
      </c>
      <c r="T117" s="14">
        <v>13849931.24</v>
      </c>
      <c r="U117" s="14">
        <v>13866214.18</v>
      </c>
      <c r="V117" s="14">
        <v>13866214.18</v>
      </c>
      <c r="W117" s="14">
        <v>13866214.18</v>
      </c>
      <c r="X117" s="14">
        <v>13866214.18</v>
      </c>
      <c r="Y117" s="14">
        <v>14558775.09</v>
      </c>
      <c r="Z117" s="14">
        <v>15203876.24</v>
      </c>
      <c r="AA117" s="14">
        <v>15156416.48</v>
      </c>
      <c r="AB117" s="14">
        <v>15156416.48</v>
      </c>
      <c r="AC117" s="14">
        <v>15156416.48</v>
      </c>
      <c r="AD117" s="14">
        <v>15156416.48</v>
      </c>
      <c r="AE117" s="14">
        <v>15156416.48</v>
      </c>
      <c r="AF117" s="14"/>
      <c r="AG117" s="14">
        <v>15156416.48</v>
      </c>
      <c r="AH117" s="14">
        <v>15156416.48</v>
      </c>
      <c r="AI117" s="14">
        <v>15156416.48</v>
      </c>
      <c r="AJ117" s="14">
        <v>15156416.48</v>
      </c>
      <c r="AK117" s="14">
        <v>15156416.48</v>
      </c>
      <c r="AL117" s="14">
        <v>15156416.48</v>
      </c>
      <c r="AM117" s="14"/>
      <c r="AN117" s="14"/>
      <c r="AO117" s="14"/>
      <c r="AP117" s="14"/>
      <c r="AQ117" s="14"/>
      <c r="AR117" s="14"/>
      <c r="AS117" s="15"/>
      <c r="AT117" s="15">
        <v>35852.205177499993</v>
      </c>
      <c r="AU117" s="15">
        <v>35852.205177499993</v>
      </c>
      <c r="AV117" s="15">
        <v>35852.205177499993</v>
      </c>
      <c r="AW117" s="14">
        <v>35852.205177499993</v>
      </c>
      <c r="AX117" s="14">
        <v>35852.205177499993</v>
      </c>
      <c r="AY117" s="14">
        <v>35852.205177499993</v>
      </c>
      <c r="AZ117" s="14">
        <v>35852.205177499993</v>
      </c>
      <c r="BA117" s="14">
        <v>35852.205177499993</v>
      </c>
      <c r="BB117" s="14">
        <v>35852.205177499993</v>
      </c>
      <c r="BC117" s="14">
        <v>35852.205177499993</v>
      </c>
      <c r="BD117" s="14">
        <v>35852.205177499993</v>
      </c>
      <c r="BE117" s="14">
        <v>35852.205177499993</v>
      </c>
      <c r="BG117" s="15">
        <v>35894.405130333333</v>
      </c>
      <c r="BH117" s="15">
        <v>35936.605083166658</v>
      </c>
      <c r="BI117" s="15">
        <v>35936.605083166658</v>
      </c>
      <c r="BJ117" s="14">
        <v>35936.605083166658</v>
      </c>
      <c r="BK117" s="14">
        <v>35936.605083166658</v>
      </c>
      <c r="BL117" s="14">
        <v>37731.492108249993</v>
      </c>
      <c r="BM117" s="14">
        <v>39403.379255333326</v>
      </c>
      <c r="BN117" s="14">
        <v>39280.379377333331</v>
      </c>
      <c r="BO117" s="14">
        <v>39280.379377333331</v>
      </c>
      <c r="BP117" s="14">
        <v>39280.379377333331</v>
      </c>
      <c r="BQ117" s="14">
        <v>39280.379377333331</v>
      </c>
      <c r="BR117" s="14">
        <v>39280.379377333331</v>
      </c>
      <c r="BS117" s="15"/>
      <c r="BT117" s="15">
        <f t="shared" si="88"/>
        <v>39280.379377333331</v>
      </c>
      <c r="BU117" s="15">
        <f t="shared" si="89"/>
        <v>39280.379377333331</v>
      </c>
      <c r="BV117" s="15">
        <f t="shared" si="90"/>
        <v>39280.379377333331</v>
      </c>
      <c r="BW117" s="15">
        <f t="shared" si="91"/>
        <v>39280.379377333331</v>
      </c>
      <c r="BX117" s="15">
        <f t="shared" si="92"/>
        <v>39280.379377333331</v>
      </c>
      <c r="BY117" s="15">
        <f t="shared" si="93"/>
        <v>39280.379377333331</v>
      </c>
      <c r="BZ117" s="15">
        <f t="shared" si="94"/>
        <v>0</v>
      </c>
      <c r="CA117" s="15">
        <f t="shared" si="95"/>
        <v>0</v>
      </c>
      <c r="CB117" s="15">
        <f t="shared" si="96"/>
        <v>0</v>
      </c>
      <c r="CC117" s="15">
        <f t="shared" si="97"/>
        <v>0</v>
      </c>
      <c r="CD117" s="15">
        <f t="shared" si="98"/>
        <v>0</v>
      </c>
      <c r="CE117" s="15">
        <f t="shared" si="99"/>
        <v>0</v>
      </c>
      <c r="CG117" s="15">
        <f t="shared" si="100"/>
        <v>31586.830285000004</v>
      </c>
      <c r="CH117" s="15">
        <f t="shared" si="101"/>
        <v>31586.830285000004</v>
      </c>
      <c r="CI117" s="15">
        <f t="shared" si="102"/>
        <v>31586.830285000004</v>
      </c>
      <c r="CJ117" s="15">
        <f t="shared" si="103"/>
        <v>31586.830285000004</v>
      </c>
      <c r="CK117" s="15">
        <f t="shared" si="104"/>
        <v>31586.830285000004</v>
      </c>
      <c r="CL117" s="15">
        <f t="shared" si="105"/>
        <v>31586.830285000004</v>
      </c>
      <c r="CM117" s="15">
        <f t="shared" si="106"/>
        <v>31586.830285000004</v>
      </c>
      <c r="CN117" s="15">
        <f t="shared" si="107"/>
        <v>31586.830285000004</v>
      </c>
      <c r="CO117" s="15">
        <f t="shared" si="108"/>
        <v>31586.830285000004</v>
      </c>
      <c r="CP117" s="15">
        <f t="shared" si="109"/>
        <v>31586.830285000004</v>
      </c>
      <c r="CQ117" s="15">
        <f t="shared" si="110"/>
        <v>31586.830285000004</v>
      </c>
      <c r="CR117" s="15">
        <f t="shared" si="111"/>
        <v>31586.830285000004</v>
      </c>
      <c r="CS117" s="15">
        <f t="shared" si="112"/>
        <v>0</v>
      </c>
      <c r="CT117" s="15">
        <f t="shared" si="113"/>
        <v>31624.009664666668</v>
      </c>
      <c r="CU117" s="15">
        <f t="shared" si="114"/>
        <v>31661.189044333336</v>
      </c>
      <c r="CV117" s="15">
        <f t="shared" si="115"/>
        <v>31661.189044333336</v>
      </c>
      <c r="CW117" s="15">
        <f t="shared" si="116"/>
        <v>31661.189044333336</v>
      </c>
      <c r="CX117" s="15">
        <f t="shared" si="117"/>
        <v>31661.189044333336</v>
      </c>
      <c r="CY117" s="15">
        <f t="shared" si="118"/>
        <v>33242.536455500005</v>
      </c>
      <c r="CZ117" s="15">
        <f t="shared" si="119"/>
        <v>34715.517414666669</v>
      </c>
      <c r="DA117" s="15">
        <f t="shared" si="120"/>
        <v>34607.150962666667</v>
      </c>
      <c r="DB117" s="15">
        <f t="shared" si="121"/>
        <v>34607.150962666667</v>
      </c>
      <c r="DC117" s="15">
        <f t="shared" si="122"/>
        <v>34607.150962666667</v>
      </c>
      <c r="DD117" s="15">
        <f t="shared" si="123"/>
        <v>34607.150962666667</v>
      </c>
      <c r="DE117" s="15">
        <f t="shared" si="124"/>
        <v>34607.150962666667</v>
      </c>
      <c r="DF117" s="15">
        <f t="shared" si="125"/>
        <v>0</v>
      </c>
      <c r="DG117" s="15">
        <f t="shared" si="126"/>
        <v>34607.150962666667</v>
      </c>
      <c r="DH117" s="15">
        <f t="shared" si="127"/>
        <v>34607.150962666667</v>
      </c>
      <c r="DI117" s="15">
        <f t="shared" si="128"/>
        <v>34607.150962666667</v>
      </c>
      <c r="DJ117" s="15">
        <f t="shared" si="129"/>
        <v>34607.150962666667</v>
      </c>
      <c r="DK117" s="15">
        <f t="shared" si="130"/>
        <v>34607.150962666667</v>
      </c>
      <c r="DL117" s="15">
        <f t="shared" si="131"/>
        <v>34607.150962666667</v>
      </c>
      <c r="DM117" s="15">
        <f t="shared" si="132"/>
        <v>0</v>
      </c>
      <c r="DN117" s="15">
        <f t="shared" si="133"/>
        <v>0</v>
      </c>
      <c r="DO117" s="15">
        <f t="shared" si="134"/>
        <v>0</v>
      </c>
      <c r="DP117" s="15">
        <f t="shared" si="135"/>
        <v>0</v>
      </c>
      <c r="DQ117" s="15">
        <f t="shared" si="136"/>
        <v>0</v>
      </c>
      <c r="DR117" s="15">
        <f t="shared" si="137"/>
        <v>0</v>
      </c>
      <c r="DT117" s="15">
        <f t="shared" si="138"/>
        <v>4265.3748924999891</v>
      </c>
      <c r="DU117" s="15">
        <f t="shared" si="139"/>
        <v>4265.3748924999891</v>
      </c>
      <c r="DV117" s="15">
        <f t="shared" si="140"/>
        <v>4265.3748924999891</v>
      </c>
      <c r="DW117" s="15">
        <f t="shared" si="141"/>
        <v>4265.3748924999891</v>
      </c>
      <c r="DX117" s="15">
        <f t="shared" si="142"/>
        <v>4265.3748924999891</v>
      </c>
      <c r="DY117" s="15">
        <f t="shared" si="143"/>
        <v>4265.3748924999891</v>
      </c>
      <c r="DZ117" s="15">
        <f t="shared" si="144"/>
        <v>4265.3748924999891</v>
      </c>
      <c r="EA117" s="15">
        <f t="shared" si="145"/>
        <v>4265.3748924999891</v>
      </c>
      <c r="EB117" s="15">
        <f t="shared" si="146"/>
        <v>4265.3748924999891</v>
      </c>
      <c r="EC117" s="15">
        <f t="shared" si="147"/>
        <v>4265.3748924999891</v>
      </c>
      <c r="ED117" s="15">
        <f t="shared" si="148"/>
        <v>4265.3748924999891</v>
      </c>
      <c r="EE117" s="15">
        <f t="shared" si="149"/>
        <v>4265.3748924999891</v>
      </c>
      <c r="EF117" s="15">
        <f t="shared" si="150"/>
        <v>0</v>
      </c>
      <c r="EG117" s="15">
        <f t="shared" si="151"/>
        <v>4270.3954656666647</v>
      </c>
      <c r="EH117" s="15">
        <f t="shared" si="152"/>
        <v>4275.4160388333221</v>
      </c>
      <c r="EI117" s="15">
        <f t="shared" si="153"/>
        <v>4275.4160388333221</v>
      </c>
      <c r="EJ117" s="15">
        <f t="shared" si="154"/>
        <v>4275.4160388333221</v>
      </c>
      <c r="EK117" s="15">
        <f t="shared" si="155"/>
        <v>4275.4160388333221</v>
      </c>
      <c r="EL117" s="15">
        <f t="shared" si="156"/>
        <v>4488.9556527499881</v>
      </c>
      <c r="EM117" s="15">
        <f t="shared" si="157"/>
        <v>4687.8618406666574</v>
      </c>
      <c r="EN117" s="15">
        <f t="shared" si="158"/>
        <v>4673.2284146666643</v>
      </c>
      <c r="EO117" s="15">
        <f t="shared" si="159"/>
        <v>4673.2284146666643</v>
      </c>
      <c r="EP117" s="15">
        <f t="shared" si="160"/>
        <v>4673.2284146666643</v>
      </c>
      <c r="EQ117" s="15">
        <f t="shared" si="161"/>
        <v>4673.2284146666643</v>
      </c>
      <c r="ER117" s="15">
        <f t="shared" si="162"/>
        <v>4673.2284146666643</v>
      </c>
      <c r="ES117" s="15">
        <f t="shared" si="163"/>
        <v>0</v>
      </c>
      <c r="ET117" s="15">
        <f t="shared" si="164"/>
        <v>4673.2284146666643</v>
      </c>
      <c r="EU117" s="15">
        <f t="shared" si="165"/>
        <v>4673.2284146666643</v>
      </c>
      <c r="EV117" s="15">
        <f t="shared" si="166"/>
        <v>4673.2284146666643</v>
      </c>
      <c r="EW117" s="15">
        <f t="shared" si="167"/>
        <v>4673.2284146666643</v>
      </c>
      <c r="EX117" s="15">
        <f t="shared" si="168"/>
        <v>4673.2284146666643</v>
      </c>
      <c r="EY117" s="15">
        <f t="shared" si="169"/>
        <v>4673.2284146666643</v>
      </c>
      <c r="EZ117" s="15">
        <f t="shared" si="170"/>
        <v>0</v>
      </c>
      <c r="FA117" s="15">
        <f t="shared" si="171"/>
        <v>0</v>
      </c>
      <c r="FB117" s="15">
        <f t="shared" si="172"/>
        <v>0</v>
      </c>
      <c r="FC117" s="15">
        <f t="shared" si="173"/>
        <v>0</v>
      </c>
      <c r="FD117" s="15">
        <f t="shared" si="174"/>
        <v>0</v>
      </c>
      <c r="FE117" s="15">
        <f t="shared" si="175"/>
        <v>0</v>
      </c>
    </row>
    <row r="118" spans="1:161" x14ac:dyDescent="0.25">
      <c r="A118" s="3" t="s">
        <v>163</v>
      </c>
      <c r="B118" s="13">
        <v>3.5900000000000001E-2</v>
      </c>
      <c r="C118" s="13">
        <v>3.5900000000000001E-2</v>
      </c>
      <c r="D118" s="13">
        <v>3.5900000000000001E-2</v>
      </c>
      <c r="E118" s="13">
        <v>3.2300000000000002E-2</v>
      </c>
      <c r="G118" s="225">
        <v>12223379.51</v>
      </c>
      <c r="H118" s="225">
        <v>12223379.51</v>
      </c>
      <c r="I118" s="225">
        <v>12223379.51</v>
      </c>
      <c r="J118" s="14">
        <v>12223379.51</v>
      </c>
      <c r="K118" s="14">
        <v>12223379.51</v>
      </c>
      <c r="L118" s="14">
        <v>12223379.51</v>
      </c>
      <c r="M118" s="14">
        <v>12223379.51</v>
      </c>
      <c r="N118" s="14">
        <v>12223379.51</v>
      </c>
      <c r="O118" s="14">
        <v>12223379.51</v>
      </c>
      <c r="P118" s="14">
        <v>12223379.51</v>
      </c>
      <c r="Q118" s="14">
        <v>12223379.51</v>
      </c>
      <c r="R118" s="14">
        <v>12223379.51</v>
      </c>
      <c r="T118" s="14">
        <v>12223379.51</v>
      </c>
      <c r="U118" s="14">
        <v>12223379.51</v>
      </c>
      <c r="V118" s="14">
        <v>12223379.51</v>
      </c>
      <c r="W118" s="14">
        <v>12223379.51</v>
      </c>
      <c r="X118" s="14">
        <v>12223379.51</v>
      </c>
      <c r="Y118" s="14">
        <v>12223379.51</v>
      </c>
      <c r="Z118" s="14">
        <v>12223379.51</v>
      </c>
      <c r="AA118" s="14">
        <v>12223379.51</v>
      </c>
      <c r="AB118" s="14">
        <v>12223379.51</v>
      </c>
      <c r="AC118" s="14">
        <v>12223379.51</v>
      </c>
      <c r="AD118" s="14">
        <v>12223379.51</v>
      </c>
      <c r="AE118" s="14">
        <v>12223379.51</v>
      </c>
      <c r="AF118" s="14"/>
      <c r="AG118" s="14">
        <v>12223379.51</v>
      </c>
      <c r="AH118" s="14">
        <v>12223379.51</v>
      </c>
      <c r="AI118" s="14">
        <v>12223379.51</v>
      </c>
      <c r="AJ118" s="14">
        <v>12223379.51</v>
      </c>
      <c r="AK118" s="14">
        <v>12223379.51</v>
      </c>
      <c r="AL118" s="14">
        <v>12223379.51</v>
      </c>
      <c r="AM118" s="14"/>
      <c r="AN118" s="14"/>
      <c r="AO118" s="14"/>
      <c r="AP118" s="14"/>
      <c r="AQ118" s="14"/>
      <c r="AR118" s="14"/>
      <c r="AS118" s="15"/>
      <c r="AT118" s="15">
        <v>36568.27703408333</v>
      </c>
      <c r="AU118" s="15">
        <v>36568.27703408333</v>
      </c>
      <c r="AV118" s="15">
        <v>36568.27703408333</v>
      </c>
      <c r="AW118" s="14">
        <v>36568.27703408333</v>
      </c>
      <c r="AX118" s="14">
        <v>36568.27703408333</v>
      </c>
      <c r="AY118" s="14">
        <v>36568.27703408333</v>
      </c>
      <c r="AZ118" s="14">
        <v>36568.27703408333</v>
      </c>
      <c r="BA118" s="14">
        <v>36568.27703408333</v>
      </c>
      <c r="BB118" s="14">
        <v>36568.27703408333</v>
      </c>
      <c r="BC118" s="14">
        <v>36568.27703408333</v>
      </c>
      <c r="BD118" s="14">
        <v>36568.27703408333</v>
      </c>
      <c r="BE118" s="14">
        <v>36568.27703408333</v>
      </c>
      <c r="BG118" s="15">
        <v>36568.27703408333</v>
      </c>
      <c r="BH118" s="15">
        <v>36568.27703408333</v>
      </c>
      <c r="BI118" s="15">
        <v>36568.27703408333</v>
      </c>
      <c r="BJ118" s="14">
        <v>36568.27703408333</v>
      </c>
      <c r="BK118" s="14">
        <v>36568.27703408333</v>
      </c>
      <c r="BL118" s="14">
        <v>36568.27703408333</v>
      </c>
      <c r="BM118" s="14">
        <v>36568.27703408333</v>
      </c>
      <c r="BN118" s="14">
        <v>36568.27703408333</v>
      </c>
      <c r="BO118" s="14">
        <v>36568.27703408333</v>
      </c>
      <c r="BP118" s="14">
        <v>36568.27703408333</v>
      </c>
      <c r="BQ118" s="14">
        <v>36568.27703408333</v>
      </c>
      <c r="BR118" s="14">
        <v>36568.27703408333</v>
      </c>
      <c r="BS118" s="15"/>
      <c r="BT118" s="15">
        <f t="shared" si="88"/>
        <v>36568.27703408333</v>
      </c>
      <c r="BU118" s="15">
        <f t="shared" si="89"/>
        <v>36568.27703408333</v>
      </c>
      <c r="BV118" s="15">
        <f t="shared" si="90"/>
        <v>36568.27703408333</v>
      </c>
      <c r="BW118" s="15">
        <f t="shared" si="91"/>
        <v>36568.27703408333</v>
      </c>
      <c r="BX118" s="15">
        <f t="shared" si="92"/>
        <v>36568.27703408333</v>
      </c>
      <c r="BY118" s="15">
        <f t="shared" si="93"/>
        <v>36568.27703408333</v>
      </c>
      <c r="BZ118" s="15">
        <f t="shared" si="94"/>
        <v>0</v>
      </c>
      <c r="CA118" s="15">
        <f t="shared" si="95"/>
        <v>0</v>
      </c>
      <c r="CB118" s="15">
        <f t="shared" si="96"/>
        <v>0</v>
      </c>
      <c r="CC118" s="15">
        <f t="shared" si="97"/>
        <v>0</v>
      </c>
      <c r="CD118" s="15">
        <f t="shared" si="98"/>
        <v>0</v>
      </c>
      <c r="CE118" s="15">
        <f t="shared" si="99"/>
        <v>0</v>
      </c>
      <c r="CG118" s="15">
        <f t="shared" si="100"/>
        <v>32901.263181083334</v>
      </c>
      <c r="CH118" s="15">
        <f t="shared" si="101"/>
        <v>32901.263181083334</v>
      </c>
      <c r="CI118" s="15">
        <f t="shared" si="102"/>
        <v>32901.263181083334</v>
      </c>
      <c r="CJ118" s="15">
        <f t="shared" si="103"/>
        <v>32901.263181083334</v>
      </c>
      <c r="CK118" s="15">
        <f t="shared" si="104"/>
        <v>32901.263181083334</v>
      </c>
      <c r="CL118" s="15">
        <f t="shared" si="105"/>
        <v>32901.263181083334</v>
      </c>
      <c r="CM118" s="15">
        <f t="shared" si="106"/>
        <v>32901.263181083334</v>
      </c>
      <c r="CN118" s="15">
        <f t="shared" si="107"/>
        <v>32901.263181083334</v>
      </c>
      <c r="CO118" s="15">
        <f t="shared" si="108"/>
        <v>32901.263181083334</v>
      </c>
      <c r="CP118" s="15">
        <f t="shared" si="109"/>
        <v>32901.263181083334</v>
      </c>
      <c r="CQ118" s="15">
        <f t="shared" si="110"/>
        <v>32901.263181083334</v>
      </c>
      <c r="CR118" s="15">
        <f t="shared" si="111"/>
        <v>32901.263181083334</v>
      </c>
      <c r="CS118" s="15">
        <f t="shared" si="112"/>
        <v>0</v>
      </c>
      <c r="CT118" s="15">
        <f t="shared" si="113"/>
        <v>32901.263181083334</v>
      </c>
      <c r="CU118" s="15">
        <f t="shared" si="114"/>
        <v>32901.263181083334</v>
      </c>
      <c r="CV118" s="15">
        <f t="shared" si="115"/>
        <v>32901.263181083334</v>
      </c>
      <c r="CW118" s="15">
        <f t="shared" si="116"/>
        <v>32901.263181083334</v>
      </c>
      <c r="CX118" s="15">
        <f t="shared" si="117"/>
        <v>32901.263181083334</v>
      </c>
      <c r="CY118" s="15">
        <f t="shared" si="118"/>
        <v>32901.263181083334</v>
      </c>
      <c r="CZ118" s="15">
        <f t="shared" si="119"/>
        <v>32901.263181083334</v>
      </c>
      <c r="DA118" s="15">
        <f t="shared" si="120"/>
        <v>32901.263181083334</v>
      </c>
      <c r="DB118" s="15">
        <f t="shared" si="121"/>
        <v>32901.263181083334</v>
      </c>
      <c r="DC118" s="15">
        <f t="shared" si="122"/>
        <v>32901.263181083334</v>
      </c>
      <c r="DD118" s="15">
        <f t="shared" si="123"/>
        <v>32901.263181083334</v>
      </c>
      <c r="DE118" s="15">
        <f t="shared" si="124"/>
        <v>32901.263181083334</v>
      </c>
      <c r="DF118" s="15">
        <f t="shared" si="125"/>
        <v>0</v>
      </c>
      <c r="DG118" s="15">
        <f t="shared" si="126"/>
        <v>32901.263181083334</v>
      </c>
      <c r="DH118" s="15">
        <f t="shared" si="127"/>
        <v>32901.263181083334</v>
      </c>
      <c r="DI118" s="15">
        <f t="shared" si="128"/>
        <v>32901.263181083334</v>
      </c>
      <c r="DJ118" s="15">
        <f t="shared" si="129"/>
        <v>32901.263181083334</v>
      </c>
      <c r="DK118" s="15">
        <f t="shared" si="130"/>
        <v>32901.263181083334</v>
      </c>
      <c r="DL118" s="15">
        <f t="shared" si="131"/>
        <v>32901.263181083334</v>
      </c>
      <c r="DM118" s="15">
        <f t="shared" si="132"/>
        <v>0</v>
      </c>
      <c r="DN118" s="15">
        <f t="shared" si="133"/>
        <v>0</v>
      </c>
      <c r="DO118" s="15">
        <f t="shared" si="134"/>
        <v>0</v>
      </c>
      <c r="DP118" s="15">
        <f t="shared" si="135"/>
        <v>0</v>
      </c>
      <c r="DQ118" s="15">
        <f t="shared" si="136"/>
        <v>0</v>
      </c>
      <c r="DR118" s="15">
        <f t="shared" si="137"/>
        <v>0</v>
      </c>
      <c r="DT118" s="15">
        <f t="shared" si="138"/>
        <v>3667.0138529999967</v>
      </c>
      <c r="DU118" s="15">
        <f t="shared" si="139"/>
        <v>3667.0138529999967</v>
      </c>
      <c r="DV118" s="15">
        <f t="shared" si="140"/>
        <v>3667.0138529999967</v>
      </c>
      <c r="DW118" s="15">
        <f t="shared" si="141"/>
        <v>3667.0138529999967</v>
      </c>
      <c r="DX118" s="15">
        <f t="shared" si="142"/>
        <v>3667.0138529999967</v>
      </c>
      <c r="DY118" s="15">
        <f t="shared" si="143"/>
        <v>3667.0138529999967</v>
      </c>
      <c r="DZ118" s="15">
        <f t="shared" si="144"/>
        <v>3667.0138529999967</v>
      </c>
      <c r="EA118" s="15">
        <f t="shared" si="145"/>
        <v>3667.0138529999967</v>
      </c>
      <c r="EB118" s="15">
        <f t="shared" si="146"/>
        <v>3667.0138529999967</v>
      </c>
      <c r="EC118" s="15">
        <f t="shared" si="147"/>
        <v>3667.0138529999967</v>
      </c>
      <c r="ED118" s="15">
        <f t="shared" si="148"/>
        <v>3667.0138529999967</v>
      </c>
      <c r="EE118" s="15">
        <f t="shared" si="149"/>
        <v>3667.0138529999967</v>
      </c>
      <c r="EF118" s="15">
        <f t="shared" si="150"/>
        <v>0</v>
      </c>
      <c r="EG118" s="15">
        <f t="shared" si="151"/>
        <v>3667.0138529999967</v>
      </c>
      <c r="EH118" s="15">
        <f t="shared" si="152"/>
        <v>3667.0138529999967</v>
      </c>
      <c r="EI118" s="15">
        <f t="shared" si="153"/>
        <v>3667.0138529999967</v>
      </c>
      <c r="EJ118" s="15">
        <f t="shared" si="154"/>
        <v>3667.0138529999967</v>
      </c>
      <c r="EK118" s="15">
        <f t="shared" si="155"/>
        <v>3667.0138529999967</v>
      </c>
      <c r="EL118" s="15">
        <f t="shared" si="156"/>
        <v>3667.0138529999967</v>
      </c>
      <c r="EM118" s="15">
        <f t="shared" si="157"/>
        <v>3667.0138529999967</v>
      </c>
      <c r="EN118" s="15">
        <f t="shared" si="158"/>
        <v>3667.0138529999967</v>
      </c>
      <c r="EO118" s="15">
        <f t="shared" si="159"/>
        <v>3667.0138529999967</v>
      </c>
      <c r="EP118" s="15">
        <f t="shared" si="160"/>
        <v>3667.0138529999967</v>
      </c>
      <c r="EQ118" s="15">
        <f t="shared" si="161"/>
        <v>3667.0138529999967</v>
      </c>
      <c r="ER118" s="15">
        <f t="shared" si="162"/>
        <v>3667.0138529999967</v>
      </c>
      <c r="ES118" s="15">
        <f t="shared" si="163"/>
        <v>0</v>
      </c>
      <c r="ET118" s="15">
        <f t="shared" si="164"/>
        <v>3667.0138529999967</v>
      </c>
      <c r="EU118" s="15">
        <f t="shared" si="165"/>
        <v>3667.0138529999967</v>
      </c>
      <c r="EV118" s="15">
        <f t="shared" si="166"/>
        <v>3667.0138529999967</v>
      </c>
      <c r="EW118" s="15">
        <f t="shared" si="167"/>
        <v>3667.0138529999967</v>
      </c>
      <c r="EX118" s="15">
        <f t="shared" si="168"/>
        <v>3667.0138529999967</v>
      </c>
      <c r="EY118" s="15">
        <f t="shared" si="169"/>
        <v>3667.0138529999967</v>
      </c>
      <c r="EZ118" s="15">
        <f t="shared" si="170"/>
        <v>0</v>
      </c>
      <c r="FA118" s="15">
        <f t="shared" si="171"/>
        <v>0</v>
      </c>
      <c r="FB118" s="15">
        <f t="shared" si="172"/>
        <v>0</v>
      </c>
      <c r="FC118" s="15">
        <f t="shared" si="173"/>
        <v>0</v>
      </c>
      <c r="FD118" s="15">
        <f t="shared" si="174"/>
        <v>0</v>
      </c>
      <c r="FE118" s="15">
        <f t="shared" si="175"/>
        <v>0</v>
      </c>
    </row>
    <row r="119" spans="1:161" x14ac:dyDescent="0.25">
      <c r="A119" s="3" t="s">
        <v>164</v>
      </c>
      <c r="B119" s="13">
        <v>3.9399999999999998E-2</v>
      </c>
      <c r="C119" s="13">
        <v>3.9399999999999998E-2</v>
      </c>
      <c r="D119" s="13">
        <v>3.9399999999999998E-2</v>
      </c>
      <c r="E119" s="13">
        <v>3.5799999999999998E-2</v>
      </c>
      <c r="G119" s="225">
        <v>0</v>
      </c>
      <c r="H119" s="225">
        <v>0</v>
      </c>
      <c r="I119" s="225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T119" s="14">
        <v>0</v>
      </c>
      <c r="U119" s="14">
        <v>0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  <c r="AD119" s="14">
        <v>0</v>
      </c>
      <c r="AE119" s="14">
        <v>0</v>
      </c>
      <c r="AF119" s="14"/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0</v>
      </c>
      <c r="AM119" s="14"/>
      <c r="AN119" s="14"/>
      <c r="AO119" s="14"/>
      <c r="AP119" s="14"/>
      <c r="AQ119" s="14"/>
      <c r="AR119" s="14"/>
      <c r="AS119" s="15"/>
      <c r="AT119" s="15">
        <v>0</v>
      </c>
      <c r="AU119" s="15">
        <v>0</v>
      </c>
      <c r="AV119" s="15">
        <v>0</v>
      </c>
      <c r="AW119" s="14">
        <v>0</v>
      </c>
      <c r="AX119" s="14">
        <v>0</v>
      </c>
      <c r="AY119" s="14">
        <v>0</v>
      </c>
      <c r="AZ119" s="14">
        <v>0</v>
      </c>
      <c r="BA119" s="14">
        <v>0</v>
      </c>
      <c r="BB119" s="14">
        <v>0</v>
      </c>
      <c r="BC119" s="14">
        <v>0</v>
      </c>
      <c r="BD119" s="14">
        <v>0</v>
      </c>
      <c r="BE119" s="14">
        <v>0</v>
      </c>
      <c r="BG119" s="15">
        <v>0</v>
      </c>
      <c r="BH119" s="15">
        <v>0</v>
      </c>
      <c r="BI119" s="15">
        <v>0</v>
      </c>
      <c r="BJ119" s="14">
        <v>0</v>
      </c>
      <c r="BK119" s="14">
        <v>0</v>
      </c>
      <c r="BL119" s="14">
        <v>0</v>
      </c>
      <c r="BM119" s="14">
        <v>0</v>
      </c>
      <c r="BN119" s="14">
        <v>0</v>
      </c>
      <c r="BO119" s="14">
        <v>0</v>
      </c>
      <c r="BP119" s="14">
        <v>0</v>
      </c>
      <c r="BQ119" s="14">
        <v>0</v>
      </c>
      <c r="BR119" s="14">
        <v>0</v>
      </c>
      <c r="BS119" s="15"/>
      <c r="BT119" s="15">
        <f t="shared" si="88"/>
        <v>0</v>
      </c>
      <c r="BU119" s="15">
        <f t="shared" si="89"/>
        <v>0</v>
      </c>
      <c r="BV119" s="15">
        <f t="shared" si="90"/>
        <v>0</v>
      </c>
      <c r="BW119" s="15">
        <f t="shared" si="91"/>
        <v>0</v>
      </c>
      <c r="BX119" s="15">
        <f t="shared" si="92"/>
        <v>0</v>
      </c>
      <c r="BY119" s="15">
        <f t="shared" si="93"/>
        <v>0</v>
      </c>
      <c r="BZ119" s="15">
        <f t="shared" si="94"/>
        <v>0</v>
      </c>
      <c r="CA119" s="15">
        <f t="shared" si="95"/>
        <v>0</v>
      </c>
      <c r="CB119" s="15">
        <f t="shared" si="96"/>
        <v>0</v>
      </c>
      <c r="CC119" s="15">
        <f t="shared" si="97"/>
        <v>0</v>
      </c>
      <c r="CD119" s="15">
        <f t="shared" si="98"/>
        <v>0</v>
      </c>
      <c r="CE119" s="15">
        <f t="shared" si="99"/>
        <v>0</v>
      </c>
      <c r="CG119" s="15">
        <f t="shared" si="100"/>
        <v>0</v>
      </c>
      <c r="CH119" s="15">
        <f t="shared" si="101"/>
        <v>0</v>
      </c>
      <c r="CI119" s="15">
        <f t="shared" si="102"/>
        <v>0</v>
      </c>
      <c r="CJ119" s="15">
        <f t="shared" si="103"/>
        <v>0</v>
      </c>
      <c r="CK119" s="15">
        <f t="shared" si="104"/>
        <v>0</v>
      </c>
      <c r="CL119" s="15">
        <f t="shared" si="105"/>
        <v>0</v>
      </c>
      <c r="CM119" s="15">
        <f t="shared" si="106"/>
        <v>0</v>
      </c>
      <c r="CN119" s="15">
        <f t="shared" si="107"/>
        <v>0</v>
      </c>
      <c r="CO119" s="15">
        <f t="shared" si="108"/>
        <v>0</v>
      </c>
      <c r="CP119" s="15">
        <f t="shared" si="109"/>
        <v>0</v>
      </c>
      <c r="CQ119" s="15">
        <f t="shared" si="110"/>
        <v>0</v>
      </c>
      <c r="CR119" s="15">
        <f t="shared" si="111"/>
        <v>0</v>
      </c>
      <c r="CS119" s="15">
        <f t="shared" si="112"/>
        <v>0</v>
      </c>
      <c r="CT119" s="15">
        <f t="shared" si="113"/>
        <v>0</v>
      </c>
      <c r="CU119" s="15">
        <f t="shared" si="114"/>
        <v>0</v>
      </c>
      <c r="CV119" s="15">
        <f t="shared" si="115"/>
        <v>0</v>
      </c>
      <c r="CW119" s="15">
        <f t="shared" si="116"/>
        <v>0</v>
      </c>
      <c r="CX119" s="15">
        <f t="shared" si="117"/>
        <v>0</v>
      </c>
      <c r="CY119" s="15">
        <f t="shared" si="118"/>
        <v>0</v>
      </c>
      <c r="CZ119" s="15">
        <f t="shared" si="119"/>
        <v>0</v>
      </c>
      <c r="DA119" s="15">
        <f t="shared" si="120"/>
        <v>0</v>
      </c>
      <c r="DB119" s="15">
        <f t="shared" si="121"/>
        <v>0</v>
      </c>
      <c r="DC119" s="15">
        <f t="shared" si="122"/>
        <v>0</v>
      </c>
      <c r="DD119" s="15">
        <f t="shared" si="123"/>
        <v>0</v>
      </c>
      <c r="DE119" s="15">
        <f t="shared" si="124"/>
        <v>0</v>
      </c>
      <c r="DF119" s="15">
        <f t="shared" si="125"/>
        <v>0</v>
      </c>
      <c r="DG119" s="15">
        <f t="shared" si="126"/>
        <v>0</v>
      </c>
      <c r="DH119" s="15">
        <f t="shared" si="127"/>
        <v>0</v>
      </c>
      <c r="DI119" s="15">
        <f t="shared" si="128"/>
        <v>0</v>
      </c>
      <c r="DJ119" s="15">
        <f t="shared" si="129"/>
        <v>0</v>
      </c>
      <c r="DK119" s="15">
        <f t="shared" si="130"/>
        <v>0</v>
      </c>
      <c r="DL119" s="15">
        <f t="shared" si="131"/>
        <v>0</v>
      </c>
      <c r="DM119" s="15">
        <f t="shared" si="132"/>
        <v>0</v>
      </c>
      <c r="DN119" s="15">
        <f t="shared" si="133"/>
        <v>0</v>
      </c>
      <c r="DO119" s="15">
        <f t="shared" si="134"/>
        <v>0</v>
      </c>
      <c r="DP119" s="15">
        <f t="shared" si="135"/>
        <v>0</v>
      </c>
      <c r="DQ119" s="15">
        <f t="shared" si="136"/>
        <v>0</v>
      </c>
      <c r="DR119" s="15">
        <f t="shared" si="137"/>
        <v>0</v>
      </c>
      <c r="DT119" s="15">
        <f t="shared" si="138"/>
        <v>0</v>
      </c>
      <c r="DU119" s="15">
        <f t="shared" si="139"/>
        <v>0</v>
      </c>
      <c r="DV119" s="15">
        <f t="shared" si="140"/>
        <v>0</v>
      </c>
      <c r="DW119" s="15">
        <f t="shared" si="141"/>
        <v>0</v>
      </c>
      <c r="DX119" s="15">
        <f t="shared" si="142"/>
        <v>0</v>
      </c>
      <c r="DY119" s="15">
        <f t="shared" si="143"/>
        <v>0</v>
      </c>
      <c r="DZ119" s="15">
        <f t="shared" si="144"/>
        <v>0</v>
      </c>
      <c r="EA119" s="15">
        <f t="shared" si="145"/>
        <v>0</v>
      </c>
      <c r="EB119" s="15">
        <f t="shared" si="146"/>
        <v>0</v>
      </c>
      <c r="EC119" s="15">
        <f t="shared" si="147"/>
        <v>0</v>
      </c>
      <c r="ED119" s="15">
        <f t="shared" si="148"/>
        <v>0</v>
      </c>
      <c r="EE119" s="15">
        <f t="shared" si="149"/>
        <v>0</v>
      </c>
      <c r="EF119" s="15">
        <f t="shared" si="150"/>
        <v>0</v>
      </c>
      <c r="EG119" s="15">
        <f t="shared" si="151"/>
        <v>0</v>
      </c>
      <c r="EH119" s="15">
        <f t="shared" si="152"/>
        <v>0</v>
      </c>
      <c r="EI119" s="15">
        <f t="shared" si="153"/>
        <v>0</v>
      </c>
      <c r="EJ119" s="15">
        <f t="shared" si="154"/>
        <v>0</v>
      </c>
      <c r="EK119" s="15">
        <f t="shared" si="155"/>
        <v>0</v>
      </c>
      <c r="EL119" s="15">
        <f t="shared" si="156"/>
        <v>0</v>
      </c>
      <c r="EM119" s="15">
        <f t="shared" si="157"/>
        <v>0</v>
      </c>
      <c r="EN119" s="15">
        <f t="shared" si="158"/>
        <v>0</v>
      </c>
      <c r="EO119" s="15">
        <f t="shared" si="159"/>
        <v>0</v>
      </c>
      <c r="EP119" s="15">
        <f t="shared" si="160"/>
        <v>0</v>
      </c>
      <c r="EQ119" s="15">
        <f t="shared" si="161"/>
        <v>0</v>
      </c>
      <c r="ER119" s="15">
        <f t="shared" si="162"/>
        <v>0</v>
      </c>
      <c r="ES119" s="15">
        <f t="shared" si="163"/>
        <v>0</v>
      </c>
      <c r="ET119" s="15">
        <f t="shared" si="164"/>
        <v>0</v>
      </c>
      <c r="EU119" s="15">
        <f t="shared" si="165"/>
        <v>0</v>
      </c>
      <c r="EV119" s="15">
        <f t="shared" si="166"/>
        <v>0</v>
      </c>
      <c r="EW119" s="15">
        <f t="shared" si="167"/>
        <v>0</v>
      </c>
      <c r="EX119" s="15">
        <f t="shared" si="168"/>
        <v>0</v>
      </c>
      <c r="EY119" s="15">
        <f t="shared" si="169"/>
        <v>0</v>
      </c>
      <c r="EZ119" s="15">
        <f t="shared" si="170"/>
        <v>0</v>
      </c>
      <c r="FA119" s="15">
        <f t="shared" si="171"/>
        <v>0</v>
      </c>
      <c r="FB119" s="15">
        <f t="shared" si="172"/>
        <v>0</v>
      </c>
      <c r="FC119" s="15">
        <f t="shared" si="173"/>
        <v>0</v>
      </c>
      <c r="FD119" s="15">
        <f t="shared" si="174"/>
        <v>0</v>
      </c>
      <c r="FE119" s="15">
        <f t="shared" si="175"/>
        <v>0</v>
      </c>
    </row>
    <row r="120" spans="1:161" x14ac:dyDescent="0.25">
      <c r="A120" s="3" t="s">
        <v>165</v>
      </c>
      <c r="B120" s="13">
        <v>3.9399999999999998E-2</v>
      </c>
      <c r="C120" s="13">
        <v>3.9399999999999998E-2</v>
      </c>
      <c r="D120" s="13">
        <v>3.9399999999999998E-2</v>
      </c>
      <c r="E120" s="13">
        <v>3.5799999999999998E-2</v>
      </c>
      <c r="G120" s="225">
        <v>22430950.829999998</v>
      </c>
      <c r="H120" s="225">
        <v>22430950.829999998</v>
      </c>
      <c r="I120" s="225">
        <v>22434499.41</v>
      </c>
      <c r="J120" s="14">
        <v>22438047.989999998</v>
      </c>
      <c r="K120" s="14">
        <v>22438047.989999998</v>
      </c>
      <c r="L120" s="14">
        <v>22434916.649999999</v>
      </c>
      <c r="M120" s="14">
        <v>22425988.390000001</v>
      </c>
      <c r="N120" s="14">
        <v>22417421.82</v>
      </c>
      <c r="O120" s="14">
        <v>22414652.149999999</v>
      </c>
      <c r="P120" s="14">
        <v>22414652.149999999</v>
      </c>
      <c r="Q120" s="14">
        <v>22414652.149999999</v>
      </c>
      <c r="R120" s="14">
        <v>22414652.149999999</v>
      </c>
      <c r="T120" s="14">
        <v>22431505.18</v>
      </c>
      <c r="U120" s="14">
        <v>22448358.210000001</v>
      </c>
      <c r="V120" s="14">
        <v>22448358.210000001</v>
      </c>
      <c r="W120" s="14">
        <v>22448358.210000001</v>
      </c>
      <c r="X120" s="14">
        <v>22445361.719999999</v>
      </c>
      <c r="Y120" s="14">
        <v>22442365.23</v>
      </c>
      <c r="Z120" s="14">
        <v>22442365.23</v>
      </c>
      <c r="AA120" s="14">
        <v>22439669.09</v>
      </c>
      <c r="AB120" s="14">
        <v>22436551.609999999</v>
      </c>
      <c r="AC120" s="14">
        <v>22436130.27</v>
      </c>
      <c r="AD120" s="14">
        <v>22429798.280000001</v>
      </c>
      <c r="AE120" s="14">
        <v>22423466.280000001</v>
      </c>
      <c r="AF120" s="14"/>
      <c r="AG120" s="14">
        <v>22423466.280000001</v>
      </c>
      <c r="AH120" s="14">
        <v>22420572.670000002</v>
      </c>
      <c r="AI120" s="14">
        <v>22417679.059999999</v>
      </c>
      <c r="AJ120" s="14">
        <v>22417679.059999999</v>
      </c>
      <c r="AK120" s="14">
        <v>22417679.059999999</v>
      </c>
      <c r="AL120" s="14">
        <v>22417679.059999999</v>
      </c>
      <c r="AM120" s="14"/>
      <c r="AN120" s="14"/>
      <c r="AO120" s="14"/>
      <c r="AP120" s="14"/>
      <c r="AQ120" s="14"/>
      <c r="AR120" s="14"/>
      <c r="AS120" s="15"/>
      <c r="AT120" s="15">
        <v>73648.288558499989</v>
      </c>
      <c r="AU120" s="15">
        <v>73648.288558499989</v>
      </c>
      <c r="AV120" s="15">
        <v>73659.939729499994</v>
      </c>
      <c r="AW120" s="14">
        <v>73671.590900499999</v>
      </c>
      <c r="AX120" s="14">
        <v>73671.590900499999</v>
      </c>
      <c r="AY120" s="14">
        <v>73661.309667499983</v>
      </c>
      <c r="AZ120" s="14">
        <v>73631.995213833332</v>
      </c>
      <c r="BA120" s="14">
        <v>73603.868308999998</v>
      </c>
      <c r="BB120" s="14">
        <v>73594.774559166661</v>
      </c>
      <c r="BC120" s="14">
        <v>73594.774559166661</v>
      </c>
      <c r="BD120" s="14">
        <v>73594.774559166661</v>
      </c>
      <c r="BE120" s="14">
        <v>73594.774559166661</v>
      </c>
      <c r="BG120" s="15">
        <v>73650.108674333329</v>
      </c>
      <c r="BH120" s="15">
        <v>73705.442789499997</v>
      </c>
      <c r="BI120" s="15">
        <v>73705.442789499997</v>
      </c>
      <c r="BJ120" s="14">
        <v>73705.442789499997</v>
      </c>
      <c r="BK120" s="14">
        <v>73695.604313999982</v>
      </c>
      <c r="BL120" s="14">
        <v>73685.765838499996</v>
      </c>
      <c r="BM120" s="14">
        <v>73685.765838499996</v>
      </c>
      <c r="BN120" s="14">
        <v>73676.913512166662</v>
      </c>
      <c r="BO120" s="14">
        <v>73666.677786166663</v>
      </c>
      <c r="BP120" s="14">
        <v>73665.294386499998</v>
      </c>
      <c r="BQ120" s="14">
        <v>73644.50435266667</v>
      </c>
      <c r="BR120" s="14">
        <v>73623.714286000002</v>
      </c>
      <c r="BS120" s="15"/>
      <c r="BT120" s="15">
        <f t="shared" si="88"/>
        <v>73623.714286000002</v>
      </c>
      <c r="BU120" s="15">
        <f t="shared" si="89"/>
        <v>73614.213599833325</v>
      </c>
      <c r="BV120" s="15">
        <f t="shared" si="90"/>
        <v>73604.712913666663</v>
      </c>
      <c r="BW120" s="15">
        <f t="shared" si="91"/>
        <v>73604.712913666663</v>
      </c>
      <c r="BX120" s="15">
        <f t="shared" si="92"/>
        <v>73604.712913666663</v>
      </c>
      <c r="BY120" s="15">
        <f t="shared" si="93"/>
        <v>73604.712913666663</v>
      </c>
      <c r="BZ120" s="15">
        <f t="shared" si="94"/>
        <v>0</v>
      </c>
      <c r="CA120" s="15">
        <f t="shared" si="95"/>
        <v>0</v>
      </c>
      <c r="CB120" s="15">
        <f t="shared" si="96"/>
        <v>0</v>
      </c>
      <c r="CC120" s="15">
        <f t="shared" si="97"/>
        <v>0</v>
      </c>
      <c r="CD120" s="15">
        <f t="shared" si="98"/>
        <v>0</v>
      </c>
      <c r="CE120" s="15">
        <f t="shared" si="99"/>
        <v>0</v>
      </c>
      <c r="CG120" s="15">
        <f t="shared" si="100"/>
        <v>66919.003309499996</v>
      </c>
      <c r="CH120" s="15">
        <f t="shared" si="101"/>
        <v>66919.003309499996</v>
      </c>
      <c r="CI120" s="15">
        <f t="shared" si="102"/>
        <v>66929.589906499998</v>
      </c>
      <c r="CJ120" s="15">
        <f t="shared" si="103"/>
        <v>66940.176503499984</v>
      </c>
      <c r="CK120" s="15">
        <f t="shared" si="104"/>
        <v>66940.176503499984</v>
      </c>
      <c r="CL120" s="15">
        <f t="shared" si="105"/>
        <v>66930.834672499986</v>
      </c>
      <c r="CM120" s="15">
        <f t="shared" si="106"/>
        <v>66904.198696833337</v>
      </c>
      <c r="CN120" s="15">
        <f t="shared" si="107"/>
        <v>66878.641763000007</v>
      </c>
      <c r="CO120" s="15">
        <f t="shared" si="108"/>
        <v>66870.378914166664</v>
      </c>
      <c r="CP120" s="15">
        <f t="shared" si="109"/>
        <v>66870.378914166664</v>
      </c>
      <c r="CQ120" s="15">
        <f t="shared" si="110"/>
        <v>66870.378914166664</v>
      </c>
      <c r="CR120" s="15">
        <f t="shared" si="111"/>
        <v>66870.378914166664</v>
      </c>
      <c r="CS120" s="15">
        <f t="shared" si="112"/>
        <v>0</v>
      </c>
      <c r="CT120" s="15">
        <f t="shared" si="113"/>
        <v>66920.65712033333</v>
      </c>
      <c r="CU120" s="15">
        <f t="shared" si="114"/>
        <v>66970.935326499995</v>
      </c>
      <c r="CV120" s="15">
        <f t="shared" si="115"/>
        <v>66970.935326499995</v>
      </c>
      <c r="CW120" s="15">
        <f t="shared" si="116"/>
        <v>66970.935326499995</v>
      </c>
      <c r="CX120" s="15">
        <f t="shared" si="117"/>
        <v>66961.995797999989</v>
      </c>
      <c r="CY120" s="15">
        <f t="shared" si="118"/>
        <v>66953.056269499997</v>
      </c>
      <c r="CZ120" s="15">
        <f t="shared" si="119"/>
        <v>66953.056269499997</v>
      </c>
      <c r="DA120" s="15">
        <f t="shared" si="120"/>
        <v>66945.012785166662</v>
      </c>
      <c r="DB120" s="15">
        <f t="shared" si="121"/>
        <v>66935.712303166671</v>
      </c>
      <c r="DC120" s="15">
        <f t="shared" si="122"/>
        <v>66934.4553055</v>
      </c>
      <c r="DD120" s="15">
        <f t="shared" si="123"/>
        <v>66915.564868666668</v>
      </c>
      <c r="DE120" s="15">
        <f t="shared" si="124"/>
        <v>66896.674402000004</v>
      </c>
      <c r="DF120" s="15">
        <f t="shared" si="125"/>
        <v>0</v>
      </c>
      <c r="DG120" s="15">
        <f t="shared" si="126"/>
        <v>66896.674402000004</v>
      </c>
      <c r="DH120" s="15">
        <f t="shared" si="127"/>
        <v>66888.041798833336</v>
      </c>
      <c r="DI120" s="15">
        <f t="shared" si="128"/>
        <v>66879.409195666653</v>
      </c>
      <c r="DJ120" s="15">
        <f t="shared" si="129"/>
        <v>66879.409195666653</v>
      </c>
      <c r="DK120" s="15">
        <f t="shared" si="130"/>
        <v>66879.409195666653</v>
      </c>
      <c r="DL120" s="15">
        <f t="shared" si="131"/>
        <v>66879.409195666653</v>
      </c>
      <c r="DM120" s="15">
        <f t="shared" si="132"/>
        <v>0</v>
      </c>
      <c r="DN120" s="15">
        <f t="shared" si="133"/>
        <v>0</v>
      </c>
      <c r="DO120" s="15">
        <f t="shared" si="134"/>
        <v>0</v>
      </c>
      <c r="DP120" s="15">
        <f t="shared" si="135"/>
        <v>0</v>
      </c>
      <c r="DQ120" s="15">
        <f t="shared" si="136"/>
        <v>0</v>
      </c>
      <c r="DR120" s="15">
        <f t="shared" si="137"/>
        <v>0</v>
      </c>
      <c r="DT120" s="15">
        <f t="shared" si="138"/>
        <v>6729.2852489999932</v>
      </c>
      <c r="DU120" s="15">
        <f t="shared" si="139"/>
        <v>6729.2852489999932</v>
      </c>
      <c r="DV120" s="15">
        <f t="shared" si="140"/>
        <v>6730.3498229999968</v>
      </c>
      <c r="DW120" s="15">
        <f t="shared" si="141"/>
        <v>6731.414397000015</v>
      </c>
      <c r="DX120" s="15">
        <f t="shared" si="142"/>
        <v>6731.414397000015</v>
      </c>
      <c r="DY120" s="15">
        <f t="shared" si="143"/>
        <v>6730.4749949999969</v>
      </c>
      <c r="DZ120" s="15">
        <f t="shared" si="144"/>
        <v>6727.7965169999952</v>
      </c>
      <c r="EA120" s="15">
        <f t="shared" si="145"/>
        <v>6725.2265459999908</v>
      </c>
      <c r="EB120" s="15">
        <f t="shared" si="146"/>
        <v>6724.3956449999969</v>
      </c>
      <c r="EC120" s="15">
        <f t="shared" si="147"/>
        <v>6724.3956449999969</v>
      </c>
      <c r="ED120" s="15">
        <f t="shared" si="148"/>
        <v>6724.3956449999969</v>
      </c>
      <c r="EE120" s="15">
        <f t="shared" si="149"/>
        <v>6724.3956449999969</v>
      </c>
      <c r="EF120" s="15">
        <f t="shared" si="150"/>
        <v>0</v>
      </c>
      <c r="EG120" s="15">
        <f t="shared" si="151"/>
        <v>6729.4515539999993</v>
      </c>
      <c r="EH120" s="15">
        <f t="shared" si="152"/>
        <v>6734.5074630000017</v>
      </c>
      <c r="EI120" s="15">
        <f t="shared" si="153"/>
        <v>6734.5074630000017</v>
      </c>
      <c r="EJ120" s="15">
        <f t="shared" si="154"/>
        <v>6734.5074630000017</v>
      </c>
      <c r="EK120" s="15">
        <f t="shared" si="155"/>
        <v>6733.608515999993</v>
      </c>
      <c r="EL120" s="15">
        <f t="shared" si="156"/>
        <v>6732.7095689999987</v>
      </c>
      <c r="EM120" s="15">
        <f t="shared" si="157"/>
        <v>6732.7095689999987</v>
      </c>
      <c r="EN120" s="15">
        <f t="shared" si="158"/>
        <v>6731.9007270000002</v>
      </c>
      <c r="EO120" s="15">
        <f t="shared" si="159"/>
        <v>6730.9654829999927</v>
      </c>
      <c r="EP120" s="15">
        <f t="shared" si="160"/>
        <v>6730.8390809999983</v>
      </c>
      <c r="EQ120" s="15">
        <f t="shared" si="161"/>
        <v>6728.9394840000023</v>
      </c>
      <c r="ER120" s="15">
        <f t="shared" si="162"/>
        <v>6727.039883999998</v>
      </c>
      <c r="ES120" s="15">
        <f t="shared" si="163"/>
        <v>0</v>
      </c>
      <c r="ET120" s="15">
        <f t="shared" si="164"/>
        <v>6727.039883999998</v>
      </c>
      <c r="EU120" s="15">
        <f t="shared" si="165"/>
        <v>6726.1718009999895</v>
      </c>
      <c r="EV120" s="15">
        <f t="shared" si="166"/>
        <v>6725.3037180000101</v>
      </c>
      <c r="EW120" s="15">
        <f t="shared" si="167"/>
        <v>6725.3037180000101</v>
      </c>
      <c r="EX120" s="15">
        <f t="shared" si="168"/>
        <v>6725.3037180000101</v>
      </c>
      <c r="EY120" s="15">
        <f t="shared" si="169"/>
        <v>6725.3037180000101</v>
      </c>
      <c r="EZ120" s="15">
        <f t="shared" si="170"/>
        <v>0</v>
      </c>
      <c r="FA120" s="15">
        <f t="shared" si="171"/>
        <v>0</v>
      </c>
      <c r="FB120" s="15">
        <f t="shared" si="172"/>
        <v>0</v>
      </c>
      <c r="FC120" s="15">
        <f t="shared" si="173"/>
        <v>0</v>
      </c>
      <c r="FD120" s="15">
        <f t="shared" si="174"/>
        <v>0</v>
      </c>
      <c r="FE120" s="15">
        <f t="shared" si="175"/>
        <v>0</v>
      </c>
    </row>
    <row r="121" spans="1:161" x14ac:dyDescent="0.25">
      <c r="A121" s="3" t="s">
        <v>166</v>
      </c>
      <c r="B121" s="13">
        <v>4.7699999999999999E-2</v>
      </c>
      <c r="C121" s="13">
        <v>4.7699999999999999E-2</v>
      </c>
      <c r="D121" s="13">
        <v>4.7699999999999999E-2</v>
      </c>
      <c r="E121" s="13">
        <v>4.41E-2</v>
      </c>
      <c r="G121" s="225">
        <v>951198.87</v>
      </c>
      <c r="H121" s="225">
        <v>951198.87</v>
      </c>
      <c r="I121" s="225">
        <v>951198.87</v>
      </c>
      <c r="J121" s="14">
        <v>951198.87</v>
      </c>
      <c r="K121" s="14">
        <v>951198.87</v>
      </c>
      <c r="L121" s="14">
        <v>951198.87</v>
      </c>
      <c r="M121" s="14">
        <v>951198.87</v>
      </c>
      <c r="N121" s="14">
        <v>951198.87</v>
      </c>
      <c r="O121" s="14">
        <v>951198.87</v>
      </c>
      <c r="P121" s="14">
        <v>951198.87</v>
      </c>
      <c r="Q121" s="14">
        <v>951198.87</v>
      </c>
      <c r="R121" s="14">
        <v>951198.87</v>
      </c>
      <c r="T121" s="14">
        <v>951198.87</v>
      </c>
      <c r="U121" s="14">
        <v>951198.87</v>
      </c>
      <c r="V121" s="14">
        <v>951198.87</v>
      </c>
      <c r="W121" s="14">
        <v>951198.87</v>
      </c>
      <c r="X121" s="14">
        <v>951198.87</v>
      </c>
      <c r="Y121" s="14">
        <v>951198.87</v>
      </c>
      <c r="Z121" s="14">
        <v>951198.87</v>
      </c>
      <c r="AA121" s="14">
        <v>951198.87</v>
      </c>
      <c r="AB121" s="14">
        <v>951198.87</v>
      </c>
      <c r="AC121" s="14">
        <v>951198.87</v>
      </c>
      <c r="AD121" s="14">
        <v>951198.87</v>
      </c>
      <c r="AE121" s="14">
        <v>951198.87</v>
      </c>
      <c r="AF121" s="14"/>
      <c r="AG121" s="14">
        <v>951198.87</v>
      </c>
      <c r="AH121" s="14">
        <v>951198.87</v>
      </c>
      <c r="AI121" s="14">
        <v>951198.87</v>
      </c>
      <c r="AJ121" s="14">
        <v>951198.87</v>
      </c>
      <c r="AK121" s="14">
        <v>951198.87</v>
      </c>
      <c r="AL121" s="14">
        <v>951198.87</v>
      </c>
      <c r="AM121" s="14"/>
      <c r="AN121" s="14"/>
      <c r="AO121" s="14"/>
      <c r="AP121" s="14"/>
      <c r="AQ121" s="14"/>
      <c r="AR121" s="14"/>
      <c r="AS121" s="15"/>
      <c r="AT121" s="15">
        <v>3781.01550825</v>
      </c>
      <c r="AU121" s="15">
        <v>3781.01550825</v>
      </c>
      <c r="AV121" s="15">
        <v>3781.01550825</v>
      </c>
      <c r="AW121" s="14">
        <v>3781.01550825</v>
      </c>
      <c r="AX121" s="14">
        <v>3781.01550825</v>
      </c>
      <c r="AY121" s="14">
        <v>3781.01550825</v>
      </c>
      <c r="AZ121" s="14">
        <v>3781.01550825</v>
      </c>
      <c r="BA121" s="14">
        <v>3781.01550825</v>
      </c>
      <c r="BB121" s="14">
        <v>3781.01550825</v>
      </c>
      <c r="BC121" s="14">
        <v>3781.01550825</v>
      </c>
      <c r="BD121" s="14">
        <v>3781.01550825</v>
      </c>
      <c r="BE121" s="14">
        <v>3781.01550825</v>
      </c>
      <c r="BG121" s="15">
        <v>3781.01550825</v>
      </c>
      <c r="BH121" s="15">
        <v>3781.01550825</v>
      </c>
      <c r="BI121" s="15">
        <v>3781.01550825</v>
      </c>
      <c r="BJ121" s="14">
        <v>3781.01550825</v>
      </c>
      <c r="BK121" s="14">
        <v>3781.01550825</v>
      </c>
      <c r="BL121" s="14">
        <v>3781.01550825</v>
      </c>
      <c r="BM121" s="14">
        <v>3781.01550825</v>
      </c>
      <c r="BN121" s="14">
        <v>3781.01550825</v>
      </c>
      <c r="BO121" s="14">
        <v>3781.01550825</v>
      </c>
      <c r="BP121" s="14">
        <v>3781.01550825</v>
      </c>
      <c r="BQ121" s="14">
        <v>3781.01550825</v>
      </c>
      <c r="BR121" s="14">
        <v>3781.01550825</v>
      </c>
      <c r="BS121" s="15"/>
      <c r="BT121" s="15">
        <f t="shared" si="88"/>
        <v>3781.01550825</v>
      </c>
      <c r="BU121" s="15">
        <f t="shared" si="89"/>
        <v>3781.01550825</v>
      </c>
      <c r="BV121" s="15">
        <f t="shared" si="90"/>
        <v>3781.01550825</v>
      </c>
      <c r="BW121" s="15">
        <f t="shared" si="91"/>
        <v>3781.01550825</v>
      </c>
      <c r="BX121" s="15">
        <f t="shared" si="92"/>
        <v>3781.01550825</v>
      </c>
      <c r="BY121" s="15">
        <f t="shared" si="93"/>
        <v>3781.01550825</v>
      </c>
      <c r="BZ121" s="15">
        <f t="shared" si="94"/>
        <v>0</v>
      </c>
      <c r="CA121" s="15">
        <f t="shared" si="95"/>
        <v>0</v>
      </c>
      <c r="CB121" s="15">
        <f t="shared" si="96"/>
        <v>0</v>
      </c>
      <c r="CC121" s="15">
        <f t="shared" si="97"/>
        <v>0</v>
      </c>
      <c r="CD121" s="15">
        <f t="shared" si="98"/>
        <v>0</v>
      </c>
      <c r="CE121" s="15">
        <f t="shared" si="99"/>
        <v>0</v>
      </c>
      <c r="CG121" s="15">
        <f t="shared" si="100"/>
        <v>3495.6558472500001</v>
      </c>
      <c r="CH121" s="15">
        <f t="shared" si="101"/>
        <v>3495.6558472500001</v>
      </c>
      <c r="CI121" s="15">
        <f t="shared" si="102"/>
        <v>3495.6558472500001</v>
      </c>
      <c r="CJ121" s="15">
        <f t="shared" si="103"/>
        <v>3495.6558472500001</v>
      </c>
      <c r="CK121" s="15">
        <f t="shared" si="104"/>
        <v>3495.6558472500001</v>
      </c>
      <c r="CL121" s="15">
        <f t="shared" si="105"/>
        <v>3495.6558472500001</v>
      </c>
      <c r="CM121" s="15">
        <f t="shared" si="106"/>
        <v>3495.6558472500001</v>
      </c>
      <c r="CN121" s="15">
        <f t="shared" si="107"/>
        <v>3495.6558472500001</v>
      </c>
      <c r="CO121" s="15">
        <f t="shared" si="108"/>
        <v>3495.6558472500001</v>
      </c>
      <c r="CP121" s="15">
        <f t="shared" si="109"/>
        <v>3495.6558472500001</v>
      </c>
      <c r="CQ121" s="15">
        <f t="shared" si="110"/>
        <v>3495.6558472500001</v>
      </c>
      <c r="CR121" s="15">
        <f t="shared" si="111"/>
        <v>3495.6558472500001</v>
      </c>
      <c r="CS121" s="15">
        <f t="shared" si="112"/>
        <v>0</v>
      </c>
      <c r="CT121" s="15">
        <f t="shared" si="113"/>
        <v>3495.6558472500001</v>
      </c>
      <c r="CU121" s="15">
        <f t="shared" si="114"/>
        <v>3495.6558472500001</v>
      </c>
      <c r="CV121" s="15">
        <f t="shared" si="115"/>
        <v>3495.6558472500001</v>
      </c>
      <c r="CW121" s="15">
        <f t="shared" si="116"/>
        <v>3495.6558472500001</v>
      </c>
      <c r="CX121" s="15">
        <f t="shared" si="117"/>
        <v>3495.6558472500001</v>
      </c>
      <c r="CY121" s="15">
        <f t="shared" si="118"/>
        <v>3495.6558472500001</v>
      </c>
      <c r="CZ121" s="15">
        <f t="shared" si="119"/>
        <v>3495.6558472500001</v>
      </c>
      <c r="DA121" s="15">
        <f t="shared" si="120"/>
        <v>3495.6558472500001</v>
      </c>
      <c r="DB121" s="15">
        <f t="shared" si="121"/>
        <v>3495.6558472500001</v>
      </c>
      <c r="DC121" s="15">
        <f t="shared" si="122"/>
        <v>3495.6558472500001</v>
      </c>
      <c r="DD121" s="15">
        <f t="shared" si="123"/>
        <v>3495.6558472500001</v>
      </c>
      <c r="DE121" s="15">
        <f t="shared" si="124"/>
        <v>3495.6558472500001</v>
      </c>
      <c r="DF121" s="15">
        <f t="shared" si="125"/>
        <v>0</v>
      </c>
      <c r="DG121" s="15">
        <f t="shared" si="126"/>
        <v>3495.6558472500001</v>
      </c>
      <c r="DH121" s="15">
        <f t="shared" si="127"/>
        <v>3495.6558472500001</v>
      </c>
      <c r="DI121" s="15">
        <f t="shared" si="128"/>
        <v>3495.6558472500001</v>
      </c>
      <c r="DJ121" s="15">
        <f t="shared" si="129"/>
        <v>3495.6558472500001</v>
      </c>
      <c r="DK121" s="15">
        <f t="shared" si="130"/>
        <v>3495.6558472500001</v>
      </c>
      <c r="DL121" s="15">
        <f t="shared" si="131"/>
        <v>3495.6558472500001</v>
      </c>
      <c r="DM121" s="15">
        <f t="shared" si="132"/>
        <v>0</v>
      </c>
      <c r="DN121" s="15">
        <f t="shared" si="133"/>
        <v>0</v>
      </c>
      <c r="DO121" s="15">
        <f t="shared" si="134"/>
        <v>0</v>
      </c>
      <c r="DP121" s="15">
        <f t="shared" si="135"/>
        <v>0</v>
      </c>
      <c r="DQ121" s="15">
        <f t="shared" si="136"/>
        <v>0</v>
      </c>
      <c r="DR121" s="15">
        <f t="shared" si="137"/>
        <v>0</v>
      </c>
      <c r="DT121" s="15">
        <f t="shared" si="138"/>
        <v>285.35966099999996</v>
      </c>
      <c r="DU121" s="15">
        <f t="shared" si="139"/>
        <v>285.35966099999996</v>
      </c>
      <c r="DV121" s="15">
        <f t="shared" si="140"/>
        <v>285.35966099999996</v>
      </c>
      <c r="DW121" s="15">
        <f t="shared" si="141"/>
        <v>285.35966099999996</v>
      </c>
      <c r="DX121" s="15">
        <f t="shared" si="142"/>
        <v>285.35966099999996</v>
      </c>
      <c r="DY121" s="15">
        <f t="shared" si="143"/>
        <v>285.35966099999996</v>
      </c>
      <c r="DZ121" s="15">
        <f t="shared" si="144"/>
        <v>285.35966099999996</v>
      </c>
      <c r="EA121" s="15">
        <f t="shared" si="145"/>
        <v>285.35966099999996</v>
      </c>
      <c r="EB121" s="15">
        <f t="shared" si="146"/>
        <v>285.35966099999996</v>
      </c>
      <c r="EC121" s="15">
        <f t="shared" si="147"/>
        <v>285.35966099999996</v>
      </c>
      <c r="ED121" s="15">
        <f t="shared" si="148"/>
        <v>285.35966099999996</v>
      </c>
      <c r="EE121" s="15">
        <f t="shared" si="149"/>
        <v>285.35966099999996</v>
      </c>
      <c r="EF121" s="15">
        <f t="shared" si="150"/>
        <v>0</v>
      </c>
      <c r="EG121" s="15">
        <f t="shared" si="151"/>
        <v>285.35966099999996</v>
      </c>
      <c r="EH121" s="15">
        <f t="shared" si="152"/>
        <v>285.35966099999996</v>
      </c>
      <c r="EI121" s="15">
        <f t="shared" si="153"/>
        <v>285.35966099999996</v>
      </c>
      <c r="EJ121" s="15">
        <f t="shared" si="154"/>
        <v>285.35966099999996</v>
      </c>
      <c r="EK121" s="15">
        <f t="shared" si="155"/>
        <v>285.35966099999996</v>
      </c>
      <c r="EL121" s="15">
        <f t="shared" si="156"/>
        <v>285.35966099999996</v>
      </c>
      <c r="EM121" s="15">
        <f t="shared" si="157"/>
        <v>285.35966099999996</v>
      </c>
      <c r="EN121" s="15">
        <f t="shared" si="158"/>
        <v>285.35966099999996</v>
      </c>
      <c r="EO121" s="15">
        <f t="shared" si="159"/>
        <v>285.35966099999996</v>
      </c>
      <c r="EP121" s="15">
        <f t="shared" si="160"/>
        <v>285.35966099999996</v>
      </c>
      <c r="EQ121" s="15">
        <f t="shared" si="161"/>
        <v>285.35966099999996</v>
      </c>
      <c r="ER121" s="15">
        <f t="shared" si="162"/>
        <v>285.35966099999996</v>
      </c>
      <c r="ES121" s="15">
        <f t="shared" si="163"/>
        <v>0</v>
      </c>
      <c r="ET121" s="15">
        <f t="shared" si="164"/>
        <v>285.35966099999996</v>
      </c>
      <c r="EU121" s="15">
        <f t="shared" si="165"/>
        <v>285.35966099999996</v>
      </c>
      <c r="EV121" s="15">
        <f t="shared" si="166"/>
        <v>285.35966099999996</v>
      </c>
      <c r="EW121" s="15">
        <f t="shared" si="167"/>
        <v>285.35966099999996</v>
      </c>
      <c r="EX121" s="15">
        <f t="shared" si="168"/>
        <v>285.35966099999996</v>
      </c>
      <c r="EY121" s="15">
        <f t="shared" si="169"/>
        <v>285.35966099999996</v>
      </c>
      <c r="EZ121" s="15">
        <f t="shared" si="170"/>
        <v>0</v>
      </c>
      <c r="FA121" s="15">
        <f t="shared" si="171"/>
        <v>0</v>
      </c>
      <c r="FB121" s="15">
        <f t="shared" si="172"/>
        <v>0</v>
      </c>
      <c r="FC121" s="15">
        <f t="shared" si="173"/>
        <v>0</v>
      </c>
      <c r="FD121" s="15">
        <f t="shared" si="174"/>
        <v>0</v>
      </c>
      <c r="FE121" s="15">
        <f t="shared" si="175"/>
        <v>0</v>
      </c>
    </row>
    <row r="122" spans="1:161" x14ac:dyDescent="0.25">
      <c r="A122" s="3" t="s">
        <v>167</v>
      </c>
      <c r="B122" s="13">
        <v>1.6900000000000002E-2</v>
      </c>
      <c r="C122" s="13">
        <v>1.6900000000000002E-2</v>
      </c>
      <c r="D122" s="13">
        <v>1.6900000000000002E-2</v>
      </c>
      <c r="E122" s="13">
        <v>1.38E-2</v>
      </c>
      <c r="G122" s="225">
        <v>0</v>
      </c>
      <c r="H122" s="225">
        <v>0</v>
      </c>
      <c r="I122" s="225">
        <v>0</v>
      </c>
      <c r="J122" s="14">
        <v>0</v>
      </c>
      <c r="K122" s="14">
        <v>0</v>
      </c>
      <c r="L122" s="14">
        <v>0</v>
      </c>
      <c r="M122" s="14">
        <v>0</v>
      </c>
      <c r="N122" s="14">
        <v>0</v>
      </c>
      <c r="O122" s="14">
        <v>0</v>
      </c>
      <c r="P122" s="14">
        <v>0</v>
      </c>
      <c r="Q122" s="14">
        <v>0</v>
      </c>
      <c r="R122" s="14">
        <v>0</v>
      </c>
      <c r="T122" s="14">
        <v>0</v>
      </c>
      <c r="U122" s="14">
        <v>0</v>
      </c>
      <c r="V122" s="14">
        <v>0</v>
      </c>
      <c r="W122" s="14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/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/>
      <c r="AN122" s="14"/>
      <c r="AO122" s="14"/>
      <c r="AP122" s="14"/>
      <c r="AQ122" s="14"/>
      <c r="AR122" s="14"/>
      <c r="AS122" s="15"/>
      <c r="AT122" s="15">
        <v>0</v>
      </c>
      <c r="AU122" s="15">
        <v>0</v>
      </c>
      <c r="AV122" s="15">
        <v>0</v>
      </c>
      <c r="AW122" s="14">
        <v>0</v>
      </c>
      <c r="AX122" s="14">
        <v>0</v>
      </c>
      <c r="AY122" s="14">
        <v>0</v>
      </c>
      <c r="AZ122" s="14">
        <v>0</v>
      </c>
      <c r="BA122" s="14">
        <v>0</v>
      </c>
      <c r="BB122" s="14">
        <v>0</v>
      </c>
      <c r="BC122" s="14">
        <v>0</v>
      </c>
      <c r="BD122" s="14">
        <v>0</v>
      </c>
      <c r="BE122" s="14">
        <v>0</v>
      </c>
      <c r="BG122" s="15">
        <v>0</v>
      </c>
      <c r="BH122" s="15">
        <v>0</v>
      </c>
      <c r="BI122" s="15">
        <v>0</v>
      </c>
      <c r="BJ122" s="14">
        <v>0</v>
      </c>
      <c r="BK122" s="14">
        <v>0</v>
      </c>
      <c r="BL122" s="14">
        <v>0</v>
      </c>
      <c r="BM122" s="14">
        <v>0</v>
      </c>
      <c r="BN122" s="14">
        <v>0</v>
      </c>
      <c r="BO122" s="14">
        <v>0</v>
      </c>
      <c r="BP122" s="14">
        <v>0</v>
      </c>
      <c r="BQ122" s="14">
        <v>0</v>
      </c>
      <c r="BR122" s="14">
        <v>0</v>
      </c>
      <c r="BS122" s="15"/>
      <c r="BT122" s="15">
        <f t="shared" si="88"/>
        <v>0</v>
      </c>
      <c r="BU122" s="15">
        <f t="shared" si="89"/>
        <v>0</v>
      </c>
      <c r="BV122" s="15">
        <f t="shared" si="90"/>
        <v>0</v>
      </c>
      <c r="BW122" s="15">
        <f t="shared" si="91"/>
        <v>0</v>
      </c>
      <c r="BX122" s="15">
        <f t="shared" si="92"/>
        <v>0</v>
      </c>
      <c r="BY122" s="15">
        <f t="shared" si="93"/>
        <v>0</v>
      </c>
      <c r="BZ122" s="15">
        <f t="shared" si="94"/>
        <v>0</v>
      </c>
      <c r="CA122" s="15">
        <f t="shared" si="95"/>
        <v>0</v>
      </c>
      <c r="CB122" s="15">
        <f t="shared" si="96"/>
        <v>0</v>
      </c>
      <c r="CC122" s="15">
        <f t="shared" si="97"/>
        <v>0</v>
      </c>
      <c r="CD122" s="15">
        <f t="shared" si="98"/>
        <v>0</v>
      </c>
      <c r="CE122" s="15">
        <f t="shared" si="99"/>
        <v>0</v>
      </c>
      <c r="CG122" s="15">
        <f t="shared" si="100"/>
        <v>0</v>
      </c>
      <c r="CH122" s="15">
        <f t="shared" si="101"/>
        <v>0</v>
      </c>
      <c r="CI122" s="15">
        <f t="shared" si="102"/>
        <v>0</v>
      </c>
      <c r="CJ122" s="15">
        <f t="shared" si="103"/>
        <v>0</v>
      </c>
      <c r="CK122" s="15">
        <f t="shared" si="104"/>
        <v>0</v>
      </c>
      <c r="CL122" s="15">
        <f t="shared" si="105"/>
        <v>0</v>
      </c>
      <c r="CM122" s="15">
        <f t="shared" si="106"/>
        <v>0</v>
      </c>
      <c r="CN122" s="15">
        <f t="shared" si="107"/>
        <v>0</v>
      </c>
      <c r="CO122" s="15">
        <f t="shared" si="108"/>
        <v>0</v>
      </c>
      <c r="CP122" s="15">
        <f t="shared" si="109"/>
        <v>0</v>
      </c>
      <c r="CQ122" s="15">
        <f t="shared" si="110"/>
        <v>0</v>
      </c>
      <c r="CR122" s="15">
        <f t="shared" si="111"/>
        <v>0</v>
      </c>
      <c r="CS122" s="15">
        <f t="shared" si="112"/>
        <v>0</v>
      </c>
      <c r="CT122" s="15">
        <f t="shared" si="113"/>
        <v>0</v>
      </c>
      <c r="CU122" s="15">
        <f t="shared" si="114"/>
        <v>0</v>
      </c>
      <c r="CV122" s="15">
        <f t="shared" si="115"/>
        <v>0</v>
      </c>
      <c r="CW122" s="15">
        <f t="shared" si="116"/>
        <v>0</v>
      </c>
      <c r="CX122" s="15">
        <f t="shared" si="117"/>
        <v>0</v>
      </c>
      <c r="CY122" s="15">
        <f t="shared" si="118"/>
        <v>0</v>
      </c>
      <c r="CZ122" s="15">
        <f t="shared" si="119"/>
        <v>0</v>
      </c>
      <c r="DA122" s="15">
        <f t="shared" si="120"/>
        <v>0</v>
      </c>
      <c r="DB122" s="15">
        <f t="shared" si="121"/>
        <v>0</v>
      </c>
      <c r="DC122" s="15">
        <f t="shared" si="122"/>
        <v>0</v>
      </c>
      <c r="DD122" s="15">
        <f t="shared" si="123"/>
        <v>0</v>
      </c>
      <c r="DE122" s="15">
        <f t="shared" si="124"/>
        <v>0</v>
      </c>
      <c r="DF122" s="15">
        <f t="shared" si="125"/>
        <v>0</v>
      </c>
      <c r="DG122" s="15">
        <f t="shared" si="126"/>
        <v>0</v>
      </c>
      <c r="DH122" s="15">
        <f t="shared" si="127"/>
        <v>0</v>
      </c>
      <c r="DI122" s="15">
        <f t="shared" si="128"/>
        <v>0</v>
      </c>
      <c r="DJ122" s="15">
        <f t="shared" si="129"/>
        <v>0</v>
      </c>
      <c r="DK122" s="15">
        <f t="shared" si="130"/>
        <v>0</v>
      </c>
      <c r="DL122" s="15">
        <f t="shared" si="131"/>
        <v>0</v>
      </c>
      <c r="DM122" s="15">
        <f t="shared" si="132"/>
        <v>0</v>
      </c>
      <c r="DN122" s="15">
        <f t="shared" si="133"/>
        <v>0</v>
      </c>
      <c r="DO122" s="15">
        <f t="shared" si="134"/>
        <v>0</v>
      </c>
      <c r="DP122" s="15">
        <f t="shared" si="135"/>
        <v>0</v>
      </c>
      <c r="DQ122" s="15">
        <f t="shared" si="136"/>
        <v>0</v>
      </c>
      <c r="DR122" s="15">
        <f t="shared" si="137"/>
        <v>0</v>
      </c>
      <c r="DT122" s="15">
        <f t="shared" si="138"/>
        <v>0</v>
      </c>
      <c r="DU122" s="15">
        <f t="shared" si="139"/>
        <v>0</v>
      </c>
      <c r="DV122" s="15">
        <f t="shared" si="140"/>
        <v>0</v>
      </c>
      <c r="DW122" s="15">
        <f t="shared" si="141"/>
        <v>0</v>
      </c>
      <c r="DX122" s="15">
        <f t="shared" si="142"/>
        <v>0</v>
      </c>
      <c r="DY122" s="15">
        <f t="shared" si="143"/>
        <v>0</v>
      </c>
      <c r="DZ122" s="15">
        <f t="shared" si="144"/>
        <v>0</v>
      </c>
      <c r="EA122" s="15">
        <f t="shared" si="145"/>
        <v>0</v>
      </c>
      <c r="EB122" s="15">
        <f t="shared" si="146"/>
        <v>0</v>
      </c>
      <c r="EC122" s="15">
        <f t="shared" si="147"/>
        <v>0</v>
      </c>
      <c r="ED122" s="15">
        <f t="shared" si="148"/>
        <v>0</v>
      </c>
      <c r="EE122" s="15">
        <f t="shared" si="149"/>
        <v>0</v>
      </c>
      <c r="EF122" s="15">
        <f t="shared" si="150"/>
        <v>0</v>
      </c>
      <c r="EG122" s="15">
        <f t="shared" si="151"/>
        <v>0</v>
      </c>
      <c r="EH122" s="15">
        <f t="shared" si="152"/>
        <v>0</v>
      </c>
      <c r="EI122" s="15">
        <f t="shared" si="153"/>
        <v>0</v>
      </c>
      <c r="EJ122" s="15">
        <f t="shared" si="154"/>
        <v>0</v>
      </c>
      <c r="EK122" s="15">
        <f t="shared" si="155"/>
        <v>0</v>
      </c>
      <c r="EL122" s="15">
        <f t="shared" si="156"/>
        <v>0</v>
      </c>
      <c r="EM122" s="15">
        <f t="shared" si="157"/>
        <v>0</v>
      </c>
      <c r="EN122" s="15">
        <f t="shared" si="158"/>
        <v>0</v>
      </c>
      <c r="EO122" s="15">
        <f t="shared" si="159"/>
        <v>0</v>
      </c>
      <c r="EP122" s="15">
        <f t="shared" si="160"/>
        <v>0</v>
      </c>
      <c r="EQ122" s="15">
        <f t="shared" si="161"/>
        <v>0</v>
      </c>
      <c r="ER122" s="15">
        <f t="shared" si="162"/>
        <v>0</v>
      </c>
      <c r="ES122" s="15">
        <f t="shared" si="163"/>
        <v>0</v>
      </c>
      <c r="ET122" s="15">
        <f t="shared" si="164"/>
        <v>0</v>
      </c>
      <c r="EU122" s="15">
        <f t="shared" si="165"/>
        <v>0</v>
      </c>
      <c r="EV122" s="15">
        <f t="shared" si="166"/>
        <v>0</v>
      </c>
      <c r="EW122" s="15">
        <f t="shared" si="167"/>
        <v>0</v>
      </c>
      <c r="EX122" s="15">
        <f t="shared" si="168"/>
        <v>0</v>
      </c>
      <c r="EY122" s="15">
        <f t="shared" si="169"/>
        <v>0</v>
      </c>
      <c r="EZ122" s="15">
        <f t="shared" si="170"/>
        <v>0</v>
      </c>
      <c r="FA122" s="15">
        <f t="shared" si="171"/>
        <v>0</v>
      </c>
      <c r="FB122" s="15">
        <f t="shared" si="172"/>
        <v>0</v>
      </c>
      <c r="FC122" s="15">
        <f t="shared" si="173"/>
        <v>0</v>
      </c>
      <c r="FD122" s="15">
        <f t="shared" si="174"/>
        <v>0</v>
      </c>
      <c r="FE122" s="15">
        <f t="shared" si="175"/>
        <v>0</v>
      </c>
    </row>
    <row r="123" spans="1:161" x14ac:dyDescent="0.25">
      <c r="A123" s="3" t="s">
        <v>168</v>
      </c>
      <c r="B123" s="13">
        <v>1.6900000000000002E-2</v>
      </c>
      <c r="C123" s="13">
        <v>1.6900000000000002E-2</v>
      </c>
      <c r="D123" s="13">
        <v>1.6900000000000002E-2</v>
      </c>
      <c r="E123" s="13">
        <v>1.38E-2</v>
      </c>
      <c r="G123" s="225">
        <v>33680398.659999996</v>
      </c>
      <c r="H123" s="225">
        <v>33680398.659999996</v>
      </c>
      <c r="I123" s="225">
        <v>33689350.219999999</v>
      </c>
      <c r="J123" s="14">
        <v>33698301.780000001</v>
      </c>
      <c r="K123" s="14">
        <v>33698301.780000001</v>
      </c>
      <c r="L123" s="14">
        <v>33698301.780000001</v>
      </c>
      <c r="M123" s="14">
        <v>33698301.780000001</v>
      </c>
      <c r="N123" s="14">
        <v>33698301.780000001</v>
      </c>
      <c r="O123" s="14">
        <v>33698301.780000001</v>
      </c>
      <c r="P123" s="14">
        <v>33698301.780000001</v>
      </c>
      <c r="Q123" s="14">
        <v>33698301.780000001</v>
      </c>
      <c r="R123" s="14">
        <v>34310983.729999997</v>
      </c>
      <c r="T123" s="14">
        <v>34941445.240000002</v>
      </c>
      <c r="U123" s="14">
        <v>35198804.530000001</v>
      </c>
      <c r="V123" s="14">
        <v>35438038.060000002</v>
      </c>
      <c r="W123" s="14">
        <v>35438118.579999998</v>
      </c>
      <c r="X123" s="14">
        <v>35389235.090000004</v>
      </c>
      <c r="Y123" s="14">
        <v>35339924.899999999</v>
      </c>
      <c r="Z123" s="14">
        <v>35339924.899999999</v>
      </c>
      <c r="AA123" s="14">
        <v>35339924.899999999</v>
      </c>
      <c r="AB123" s="14">
        <v>35063539.640000001</v>
      </c>
      <c r="AC123" s="14">
        <v>34787154.369999997</v>
      </c>
      <c r="AD123" s="14">
        <v>34787154.369999997</v>
      </c>
      <c r="AE123" s="14">
        <v>34787154.369999997</v>
      </c>
      <c r="AF123" s="14"/>
      <c r="AG123" s="14">
        <v>34787154.369999997</v>
      </c>
      <c r="AH123" s="14">
        <v>34787154.369999997</v>
      </c>
      <c r="AI123" s="14">
        <v>34787154.369999997</v>
      </c>
      <c r="AJ123" s="14">
        <v>34787154.369999997</v>
      </c>
      <c r="AK123" s="14">
        <v>34787154.369999997</v>
      </c>
      <c r="AL123" s="14">
        <v>34787154.369999997</v>
      </c>
      <c r="AM123" s="14"/>
      <c r="AN123" s="14"/>
      <c r="AO123" s="14"/>
      <c r="AP123" s="14"/>
      <c r="AQ123" s="14"/>
      <c r="AR123" s="14"/>
      <c r="AS123" s="15"/>
      <c r="AT123" s="15">
        <v>47433.228112833334</v>
      </c>
      <c r="AU123" s="15">
        <v>47433.228112833334</v>
      </c>
      <c r="AV123" s="15">
        <v>47445.83489316667</v>
      </c>
      <c r="AW123" s="14">
        <v>47458.441673500005</v>
      </c>
      <c r="AX123" s="14">
        <v>47458.441673500005</v>
      </c>
      <c r="AY123" s="14">
        <v>47458.441673500005</v>
      </c>
      <c r="AZ123" s="14">
        <v>47458.441673500005</v>
      </c>
      <c r="BA123" s="14">
        <v>47458.441673500005</v>
      </c>
      <c r="BB123" s="14">
        <v>47458.441673500005</v>
      </c>
      <c r="BC123" s="14">
        <v>47458.441673500005</v>
      </c>
      <c r="BD123" s="14">
        <v>47458.441673500005</v>
      </c>
      <c r="BE123" s="14">
        <v>48321.302086416668</v>
      </c>
      <c r="BG123" s="15">
        <v>49209.202046333339</v>
      </c>
      <c r="BH123" s="15">
        <v>49571.649713083345</v>
      </c>
      <c r="BI123" s="15">
        <v>49908.57026783334</v>
      </c>
      <c r="BJ123" s="14">
        <v>49908.683666833334</v>
      </c>
      <c r="BK123" s="14">
        <v>49839.839418416675</v>
      </c>
      <c r="BL123" s="14">
        <v>49770.394234166677</v>
      </c>
      <c r="BM123" s="14">
        <v>49770.394234166677</v>
      </c>
      <c r="BN123" s="14">
        <v>49770.394234166677</v>
      </c>
      <c r="BO123" s="14">
        <v>49381.151659666677</v>
      </c>
      <c r="BP123" s="14">
        <v>48991.909071083333</v>
      </c>
      <c r="BQ123" s="14">
        <v>48991.909071083333</v>
      </c>
      <c r="BR123" s="14">
        <v>48991.909071083333</v>
      </c>
      <c r="BS123" s="15"/>
      <c r="BT123" s="15">
        <f t="shared" si="88"/>
        <v>48991.909071083333</v>
      </c>
      <c r="BU123" s="15">
        <f t="shared" si="89"/>
        <v>48991.909071083333</v>
      </c>
      <c r="BV123" s="15">
        <f t="shared" si="90"/>
        <v>48991.909071083333</v>
      </c>
      <c r="BW123" s="15">
        <f t="shared" si="91"/>
        <v>48991.909071083333</v>
      </c>
      <c r="BX123" s="15">
        <f t="shared" si="92"/>
        <v>48991.909071083333</v>
      </c>
      <c r="BY123" s="15">
        <f t="shared" si="93"/>
        <v>48991.909071083333</v>
      </c>
      <c r="BZ123" s="15">
        <f t="shared" si="94"/>
        <v>0</v>
      </c>
      <c r="CA123" s="15">
        <f t="shared" si="95"/>
        <v>0</v>
      </c>
      <c r="CB123" s="15">
        <f t="shared" si="96"/>
        <v>0</v>
      </c>
      <c r="CC123" s="15">
        <f t="shared" si="97"/>
        <v>0</v>
      </c>
      <c r="CD123" s="15">
        <f t="shared" si="98"/>
        <v>0</v>
      </c>
      <c r="CE123" s="15">
        <f t="shared" si="99"/>
        <v>0</v>
      </c>
      <c r="CG123" s="15">
        <f t="shared" si="100"/>
        <v>38732.458458999994</v>
      </c>
      <c r="CH123" s="15">
        <f t="shared" si="101"/>
        <v>38732.458458999994</v>
      </c>
      <c r="CI123" s="15">
        <f t="shared" si="102"/>
        <v>38742.752753000001</v>
      </c>
      <c r="CJ123" s="15">
        <f t="shared" si="103"/>
        <v>38753.047047</v>
      </c>
      <c r="CK123" s="15">
        <f t="shared" si="104"/>
        <v>38753.047047</v>
      </c>
      <c r="CL123" s="15">
        <f t="shared" si="105"/>
        <v>38753.047047</v>
      </c>
      <c r="CM123" s="15">
        <f t="shared" si="106"/>
        <v>38753.047047</v>
      </c>
      <c r="CN123" s="15">
        <f t="shared" si="107"/>
        <v>38753.047047</v>
      </c>
      <c r="CO123" s="15">
        <f t="shared" si="108"/>
        <v>38753.047047</v>
      </c>
      <c r="CP123" s="15">
        <f t="shared" si="109"/>
        <v>38753.047047</v>
      </c>
      <c r="CQ123" s="15">
        <f t="shared" si="110"/>
        <v>38753.047047</v>
      </c>
      <c r="CR123" s="15">
        <f t="shared" si="111"/>
        <v>39457.631289499994</v>
      </c>
      <c r="CS123" s="15">
        <f t="shared" si="112"/>
        <v>0</v>
      </c>
      <c r="CT123" s="15">
        <f t="shared" si="113"/>
        <v>40182.662025999998</v>
      </c>
      <c r="CU123" s="15">
        <f t="shared" si="114"/>
        <v>40478.625209500002</v>
      </c>
      <c r="CV123" s="15">
        <f t="shared" si="115"/>
        <v>40753.743769000001</v>
      </c>
      <c r="CW123" s="15">
        <f t="shared" si="116"/>
        <v>40753.836366999996</v>
      </c>
      <c r="CX123" s="15">
        <f t="shared" si="117"/>
        <v>40697.620353500002</v>
      </c>
      <c r="CY123" s="15">
        <f t="shared" si="118"/>
        <v>40640.913634999997</v>
      </c>
      <c r="CZ123" s="15">
        <f t="shared" si="119"/>
        <v>40640.913634999997</v>
      </c>
      <c r="DA123" s="15">
        <f t="shared" si="120"/>
        <v>40640.913634999997</v>
      </c>
      <c r="DB123" s="15">
        <f t="shared" si="121"/>
        <v>40323.070586000002</v>
      </c>
      <c r="DC123" s="15">
        <f t="shared" si="122"/>
        <v>40005.227525499999</v>
      </c>
      <c r="DD123" s="15">
        <f t="shared" si="123"/>
        <v>40005.227525499999</v>
      </c>
      <c r="DE123" s="15">
        <f t="shared" si="124"/>
        <v>40005.227525499999</v>
      </c>
      <c r="DF123" s="15">
        <f t="shared" si="125"/>
        <v>0</v>
      </c>
      <c r="DG123" s="15">
        <f t="shared" si="126"/>
        <v>40005.227525499999</v>
      </c>
      <c r="DH123" s="15">
        <f t="shared" si="127"/>
        <v>40005.227525499999</v>
      </c>
      <c r="DI123" s="15">
        <f t="shared" si="128"/>
        <v>40005.227525499999</v>
      </c>
      <c r="DJ123" s="15">
        <f t="shared" si="129"/>
        <v>40005.227525499999</v>
      </c>
      <c r="DK123" s="15">
        <f t="shared" si="130"/>
        <v>40005.227525499999</v>
      </c>
      <c r="DL123" s="15">
        <f t="shared" si="131"/>
        <v>40005.227525499999</v>
      </c>
      <c r="DM123" s="15">
        <f t="shared" si="132"/>
        <v>0</v>
      </c>
      <c r="DN123" s="15">
        <f t="shared" si="133"/>
        <v>0</v>
      </c>
      <c r="DO123" s="15">
        <f t="shared" si="134"/>
        <v>0</v>
      </c>
      <c r="DP123" s="15">
        <f t="shared" si="135"/>
        <v>0</v>
      </c>
      <c r="DQ123" s="15">
        <f t="shared" si="136"/>
        <v>0</v>
      </c>
      <c r="DR123" s="15">
        <f t="shared" si="137"/>
        <v>0</v>
      </c>
      <c r="DT123" s="15">
        <f t="shared" si="138"/>
        <v>8700.7696538333403</v>
      </c>
      <c r="DU123" s="15">
        <f t="shared" si="139"/>
        <v>8700.7696538333403</v>
      </c>
      <c r="DV123" s="15">
        <f t="shared" si="140"/>
        <v>8703.082140166669</v>
      </c>
      <c r="DW123" s="15">
        <f t="shared" si="141"/>
        <v>8705.394626500005</v>
      </c>
      <c r="DX123" s="15">
        <f t="shared" si="142"/>
        <v>8705.394626500005</v>
      </c>
      <c r="DY123" s="15">
        <f t="shared" si="143"/>
        <v>8705.394626500005</v>
      </c>
      <c r="DZ123" s="15">
        <f t="shared" si="144"/>
        <v>8705.394626500005</v>
      </c>
      <c r="EA123" s="15">
        <f t="shared" si="145"/>
        <v>8705.394626500005</v>
      </c>
      <c r="EB123" s="15">
        <f t="shared" si="146"/>
        <v>8705.394626500005</v>
      </c>
      <c r="EC123" s="15">
        <f t="shared" si="147"/>
        <v>8705.394626500005</v>
      </c>
      <c r="ED123" s="15">
        <f t="shared" si="148"/>
        <v>8705.394626500005</v>
      </c>
      <c r="EE123" s="15">
        <f t="shared" si="149"/>
        <v>8863.6707969166746</v>
      </c>
      <c r="EF123" s="15">
        <f t="shared" si="150"/>
        <v>0</v>
      </c>
      <c r="EG123" s="15">
        <f t="shared" si="151"/>
        <v>9026.5400203333411</v>
      </c>
      <c r="EH123" s="15">
        <f t="shared" si="152"/>
        <v>9093.0245035833432</v>
      </c>
      <c r="EI123" s="15">
        <f t="shared" si="153"/>
        <v>9154.8264988333394</v>
      </c>
      <c r="EJ123" s="15">
        <f t="shared" si="154"/>
        <v>9154.8472998333382</v>
      </c>
      <c r="EK123" s="15">
        <f t="shared" si="155"/>
        <v>9142.2190649166732</v>
      </c>
      <c r="EL123" s="15">
        <f t="shared" si="156"/>
        <v>9129.4805991666799</v>
      </c>
      <c r="EM123" s="15">
        <f t="shared" si="157"/>
        <v>9129.4805991666799</v>
      </c>
      <c r="EN123" s="15">
        <f t="shared" si="158"/>
        <v>9129.4805991666799</v>
      </c>
      <c r="EO123" s="15">
        <f t="shared" si="159"/>
        <v>9058.0810736666754</v>
      </c>
      <c r="EP123" s="15">
        <f t="shared" si="160"/>
        <v>8986.6815455833348</v>
      </c>
      <c r="EQ123" s="15">
        <f t="shared" si="161"/>
        <v>8986.6815455833348</v>
      </c>
      <c r="ER123" s="15">
        <f t="shared" si="162"/>
        <v>8986.6815455833348</v>
      </c>
      <c r="ES123" s="15">
        <f t="shared" si="163"/>
        <v>0</v>
      </c>
      <c r="ET123" s="15">
        <f t="shared" si="164"/>
        <v>8986.6815455833348</v>
      </c>
      <c r="EU123" s="15">
        <f t="shared" si="165"/>
        <v>8986.6815455833348</v>
      </c>
      <c r="EV123" s="15">
        <f t="shared" si="166"/>
        <v>8986.6815455833348</v>
      </c>
      <c r="EW123" s="15">
        <f t="shared" si="167"/>
        <v>8986.6815455833348</v>
      </c>
      <c r="EX123" s="15">
        <f t="shared" si="168"/>
        <v>8986.6815455833348</v>
      </c>
      <c r="EY123" s="15">
        <f t="shared" si="169"/>
        <v>8986.6815455833348</v>
      </c>
      <c r="EZ123" s="15">
        <f t="shared" si="170"/>
        <v>0</v>
      </c>
      <c r="FA123" s="15">
        <f t="shared" si="171"/>
        <v>0</v>
      </c>
      <c r="FB123" s="15">
        <f t="shared" si="172"/>
        <v>0</v>
      </c>
      <c r="FC123" s="15">
        <f t="shared" si="173"/>
        <v>0</v>
      </c>
      <c r="FD123" s="15">
        <f t="shared" si="174"/>
        <v>0</v>
      </c>
      <c r="FE123" s="15">
        <f t="shared" si="175"/>
        <v>0</v>
      </c>
    </row>
    <row r="124" spans="1:161" x14ac:dyDescent="0.25">
      <c r="A124" s="3" t="s">
        <v>169</v>
      </c>
      <c r="B124" s="13">
        <v>3.85E-2</v>
      </c>
      <c r="C124" s="13">
        <v>3.85E-2</v>
      </c>
      <c r="D124" s="13">
        <v>3.85E-2</v>
      </c>
      <c r="E124" s="13">
        <v>3.56E-2</v>
      </c>
      <c r="G124" s="225">
        <v>0</v>
      </c>
      <c r="H124" s="225">
        <v>0</v>
      </c>
      <c r="I124" s="225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0</v>
      </c>
      <c r="O124" s="14">
        <v>0</v>
      </c>
      <c r="P124" s="14">
        <v>0</v>
      </c>
      <c r="Q124" s="14">
        <v>0</v>
      </c>
      <c r="R124" s="14">
        <v>0</v>
      </c>
      <c r="T124" s="14">
        <v>0</v>
      </c>
      <c r="U124" s="14">
        <v>0</v>
      </c>
      <c r="V124" s="14">
        <v>0</v>
      </c>
      <c r="W124" s="14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/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/>
      <c r="AN124" s="14"/>
      <c r="AO124" s="14"/>
      <c r="AP124" s="14"/>
      <c r="AQ124" s="14"/>
      <c r="AR124" s="14"/>
      <c r="AS124" s="15"/>
      <c r="AT124" s="15">
        <v>0</v>
      </c>
      <c r="AU124" s="15">
        <v>0</v>
      </c>
      <c r="AV124" s="15">
        <v>0</v>
      </c>
      <c r="AW124" s="14">
        <v>0</v>
      </c>
      <c r="AX124" s="14">
        <v>0</v>
      </c>
      <c r="AY124" s="14">
        <v>0</v>
      </c>
      <c r="AZ124" s="14">
        <v>0</v>
      </c>
      <c r="BA124" s="14">
        <v>0</v>
      </c>
      <c r="BB124" s="14">
        <v>0</v>
      </c>
      <c r="BC124" s="14">
        <v>0</v>
      </c>
      <c r="BD124" s="14">
        <v>0</v>
      </c>
      <c r="BE124" s="14">
        <v>0</v>
      </c>
      <c r="BG124" s="15">
        <v>0</v>
      </c>
      <c r="BH124" s="15">
        <v>0</v>
      </c>
      <c r="BI124" s="15">
        <v>0</v>
      </c>
      <c r="BJ124" s="14">
        <v>0</v>
      </c>
      <c r="BK124" s="14">
        <v>0</v>
      </c>
      <c r="BL124" s="14">
        <v>0</v>
      </c>
      <c r="BM124" s="14">
        <v>0</v>
      </c>
      <c r="BN124" s="14">
        <v>0</v>
      </c>
      <c r="BO124" s="14">
        <v>0</v>
      </c>
      <c r="BP124" s="14">
        <v>0</v>
      </c>
      <c r="BQ124" s="14">
        <v>0</v>
      </c>
      <c r="BR124" s="14">
        <v>0</v>
      </c>
      <c r="BS124" s="15"/>
      <c r="BT124" s="15">
        <f t="shared" si="88"/>
        <v>0</v>
      </c>
      <c r="BU124" s="15">
        <f t="shared" si="89"/>
        <v>0</v>
      </c>
      <c r="BV124" s="15">
        <f t="shared" si="90"/>
        <v>0</v>
      </c>
      <c r="BW124" s="15">
        <f t="shared" si="91"/>
        <v>0</v>
      </c>
      <c r="BX124" s="15">
        <f t="shared" si="92"/>
        <v>0</v>
      </c>
      <c r="BY124" s="15">
        <f t="shared" si="93"/>
        <v>0</v>
      </c>
      <c r="BZ124" s="15">
        <f t="shared" si="94"/>
        <v>0</v>
      </c>
      <c r="CA124" s="15">
        <f t="shared" si="95"/>
        <v>0</v>
      </c>
      <c r="CB124" s="15">
        <f t="shared" si="96"/>
        <v>0</v>
      </c>
      <c r="CC124" s="15">
        <f t="shared" si="97"/>
        <v>0</v>
      </c>
      <c r="CD124" s="15">
        <f t="shared" si="98"/>
        <v>0</v>
      </c>
      <c r="CE124" s="15">
        <f t="shared" si="99"/>
        <v>0</v>
      </c>
      <c r="CG124" s="15">
        <f t="shared" si="100"/>
        <v>0</v>
      </c>
      <c r="CH124" s="15">
        <f t="shared" si="101"/>
        <v>0</v>
      </c>
      <c r="CI124" s="15">
        <f t="shared" si="102"/>
        <v>0</v>
      </c>
      <c r="CJ124" s="15">
        <f t="shared" si="103"/>
        <v>0</v>
      </c>
      <c r="CK124" s="15">
        <f t="shared" si="104"/>
        <v>0</v>
      </c>
      <c r="CL124" s="15">
        <f t="shared" si="105"/>
        <v>0</v>
      </c>
      <c r="CM124" s="15">
        <f t="shared" si="106"/>
        <v>0</v>
      </c>
      <c r="CN124" s="15">
        <f t="shared" si="107"/>
        <v>0</v>
      </c>
      <c r="CO124" s="15">
        <f t="shared" si="108"/>
        <v>0</v>
      </c>
      <c r="CP124" s="15">
        <f t="shared" si="109"/>
        <v>0</v>
      </c>
      <c r="CQ124" s="15">
        <f t="shared" si="110"/>
        <v>0</v>
      </c>
      <c r="CR124" s="15">
        <f t="shared" si="111"/>
        <v>0</v>
      </c>
      <c r="CS124" s="15">
        <f t="shared" si="112"/>
        <v>0</v>
      </c>
      <c r="CT124" s="15">
        <f t="shared" si="113"/>
        <v>0</v>
      </c>
      <c r="CU124" s="15">
        <f t="shared" si="114"/>
        <v>0</v>
      </c>
      <c r="CV124" s="15">
        <f t="shared" si="115"/>
        <v>0</v>
      </c>
      <c r="CW124" s="15">
        <f t="shared" si="116"/>
        <v>0</v>
      </c>
      <c r="CX124" s="15">
        <f t="shared" si="117"/>
        <v>0</v>
      </c>
      <c r="CY124" s="15">
        <f t="shared" si="118"/>
        <v>0</v>
      </c>
      <c r="CZ124" s="15">
        <f t="shared" si="119"/>
        <v>0</v>
      </c>
      <c r="DA124" s="15">
        <f t="shared" si="120"/>
        <v>0</v>
      </c>
      <c r="DB124" s="15">
        <f t="shared" si="121"/>
        <v>0</v>
      </c>
      <c r="DC124" s="15">
        <f t="shared" si="122"/>
        <v>0</v>
      </c>
      <c r="DD124" s="15">
        <f t="shared" si="123"/>
        <v>0</v>
      </c>
      <c r="DE124" s="15">
        <f t="shared" si="124"/>
        <v>0</v>
      </c>
      <c r="DF124" s="15">
        <f t="shared" si="125"/>
        <v>0</v>
      </c>
      <c r="DG124" s="15">
        <f t="shared" si="126"/>
        <v>0</v>
      </c>
      <c r="DH124" s="15">
        <f t="shared" si="127"/>
        <v>0</v>
      </c>
      <c r="DI124" s="15">
        <f t="shared" si="128"/>
        <v>0</v>
      </c>
      <c r="DJ124" s="15">
        <f t="shared" si="129"/>
        <v>0</v>
      </c>
      <c r="DK124" s="15">
        <f t="shared" si="130"/>
        <v>0</v>
      </c>
      <c r="DL124" s="15">
        <f t="shared" si="131"/>
        <v>0</v>
      </c>
      <c r="DM124" s="15">
        <f t="shared" si="132"/>
        <v>0</v>
      </c>
      <c r="DN124" s="15">
        <f t="shared" si="133"/>
        <v>0</v>
      </c>
      <c r="DO124" s="15">
        <f t="shared" si="134"/>
        <v>0</v>
      </c>
      <c r="DP124" s="15">
        <f t="shared" si="135"/>
        <v>0</v>
      </c>
      <c r="DQ124" s="15">
        <f t="shared" si="136"/>
        <v>0</v>
      </c>
      <c r="DR124" s="15">
        <f t="shared" si="137"/>
        <v>0</v>
      </c>
      <c r="DT124" s="15">
        <f t="shared" si="138"/>
        <v>0</v>
      </c>
      <c r="DU124" s="15">
        <f t="shared" si="139"/>
        <v>0</v>
      </c>
      <c r="DV124" s="15">
        <f t="shared" si="140"/>
        <v>0</v>
      </c>
      <c r="DW124" s="15">
        <f t="shared" si="141"/>
        <v>0</v>
      </c>
      <c r="DX124" s="15">
        <f t="shared" si="142"/>
        <v>0</v>
      </c>
      <c r="DY124" s="15">
        <f t="shared" si="143"/>
        <v>0</v>
      </c>
      <c r="DZ124" s="15">
        <f t="shared" si="144"/>
        <v>0</v>
      </c>
      <c r="EA124" s="15">
        <f t="shared" si="145"/>
        <v>0</v>
      </c>
      <c r="EB124" s="15">
        <f t="shared" si="146"/>
        <v>0</v>
      </c>
      <c r="EC124" s="15">
        <f t="shared" si="147"/>
        <v>0</v>
      </c>
      <c r="ED124" s="15">
        <f t="shared" si="148"/>
        <v>0</v>
      </c>
      <c r="EE124" s="15">
        <f t="shared" si="149"/>
        <v>0</v>
      </c>
      <c r="EF124" s="15">
        <f t="shared" si="150"/>
        <v>0</v>
      </c>
      <c r="EG124" s="15">
        <f t="shared" si="151"/>
        <v>0</v>
      </c>
      <c r="EH124" s="15">
        <f t="shared" si="152"/>
        <v>0</v>
      </c>
      <c r="EI124" s="15">
        <f t="shared" si="153"/>
        <v>0</v>
      </c>
      <c r="EJ124" s="15">
        <f t="shared" si="154"/>
        <v>0</v>
      </c>
      <c r="EK124" s="15">
        <f t="shared" si="155"/>
        <v>0</v>
      </c>
      <c r="EL124" s="15">
        <f t="shared" si="156"/>
        <v>0</v>
      </c>
      <c r="EM124" s="15">
        <f t="shared" si="157"/>
        <v>0</v>
      </c>
      <c r="EN124" s="15">
        <f t="shared" si="158"/>
        <v>0</v>
      </c>
      <c r="EO124" s="15">
        <f t="shared" si="159"/>
        <v>0</v>
      </c>
      <c r="EP124" s="15">
        <f t="shared" si="160"/>
        <v>0</v>
      </c>
      <c r="EQ124" s="15">
        <f t="shared" si="161"/>
        <v>0</v>
      </c>
      <c r="ER124" s="15">
        <f t="shared" si="162"/>
        <v>0</v>
      </c>
      <c r="ES124" s="15">
        <f t="shared" si="163"/>
        <v>0</v>
      </c>
      <c r="ET124" s="15">
        <f t="shared" si="164"/>
        <v>0</v>
      </c>
      <c r="EU124" s="15">
        <f t="shared" si="165"/>
        <v>0</v>
      </c>
      <c r="EV124" s="15">
        <f t="shared" si="166"/>
        <v>0</v>
      </c>
      <c r="EW124" s="15">
        <f t="shared" si="167"/>
        <v>0</v>
      </c>
      <c r="EX124" s="15">
        <f t="shared" si="168"/>
        <v>0</v>
      </c>
      <c r="EY124" s="15">
        <f t="shared" si="169"/>
        <v>0</v>
      </c>
      <c r="EZ124" s="15">
        <f t="shared" si="170"/>
        <v>0</v>
      </c>
      <c r="FA124" s="15">
        <f t="shared" si="171"/>
        <v>0</v>
      </c>
      <c r="FB124" s="15">
        <f t="shared" si="172"/>
        <v>0</v>
      </c>
      <c r="FC124" s="15">
        <f t="shared" si="173"/>
        <v>0</v>
      </c>
      <c r="FD124" s="15">
        <f t="shared" si="174"/>
        <v>0</v>
      </c>
      <c r="FE124" s="15">
        <f t="shared" si="175"/>
        <v>0</v>
      </c>
    </row>
    <row r="125" spans="1:161" x14ac:dyDescent="0.25">
      <c r="A125" s="3" t="s">
        <v>170</v>
      </c>
      <c r="B125" s="13">
        <v>3.85E-2</v>
      </c>
      <c r="C125" s="13">
        <v>3.85E-2</v>
      </c>
      <c r="D125" s="13">
        <v>3.85E-2</v>
      </c>
      <c r="E125" s="13">
        <v>3.56E-2</v>
      </c>
      <c r="G125" s="225">
        <v>0</v>
      </c>
      <c r="H125" s="225">
        <v>0</v>
      </c>
      <c r="I125" s="225">
        <v>0</v>
      </c>
      <c r="J125" s="14">
        <v>0</v>
      </c>
      <c r="K125" s="14">
        <v>0</v>
      </c>
      <c r="L125" s="14">
        <v>0</v>
      </c>
      <c r="M125" s="14">
        <v>0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T125" s="14">
        <v>0</v>
      </c>
      <c r="U125" s="14">
        <v>0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/>
      <c r="AG125" s="14">
        <v>0</v>
      </c>
      <c r="AH125" s="14">
        <v>0</v>
      </c>
      <c r="AI125" s="14">
        <v>0</v>
      </c>
      <c r="AJ125" s="14">
        <v>0</v>
      </c>
      <c r="AK125" s="14">
        <v>0</v>
      </c>
      <c r="AL125" s="14">
        <v>0</v>
      </c>
      <c r="AM125" s="14"/>
      <c r="AN125" s="14"/>
      <c r="AO125" s="14"/>
      <c r="AP125" s="14"/>
      <c r="AQ125" s="14"/>
      <c r="AR125" s="14"/>
      <c r="AS125" s="15"/>
      <c r="AT125" s="15">
        <v>0</v>
      </c>
      <c r="AU125" s="15">
        <v>0</v>
      </c>
      <c r="AV125" s="15">
        <v>0</v>
      </c>
      <c r="AW125" s="14">
        <v>0</v>
      </c>
      <c r="AX125" s="14">
        <v>0</v>
      </c>
      <c r="AY125" s="14">
        <v>0</v>
      </c>
      <c r="AZ125" s="14">
        <v>0</v>
      </c>
      <c r="BA125" s="14">
        <v>0</v>
      </c>
      <c r="BB125" s="14">
        <v>0</v>
      </c>
      <c r="BC125" s="14">
        <v>0</v>
      </c>
      <c r="BD125" s="14">
        <v>0</v>
      </c>
      <c r="BE125" s="14">
        <v>0</v>
      </c>
      <c r="BG125" s="15">
        <v>0</v>
      </c>
      <c r="BH125" s="15">
        <v>0</v>
      </c>
      <c r="BI125" s="15">
        <v>0</v>
      </c>
      <c r="BJ125" s="14">
        <v>0</v>
      </c>
      <c r="BK125" s="14">
        <v>0</v>
      </c>
      <c r="BL125" s="14">
        <v>0</v>
      </c>
      <c r="BM125" s="14">
        <v>0</v>
      </c>
      <c r="BN125" s="14">
        <v>0</v>
      </c>
      <c r="BO125" s="14">
        <v>0</v>
      </c>
      <c r="BP125" s="14">
        <v>0</v>
      </c>
      <c r="BQ125" s="14">
        <v>0</v>
      </c>
      <c r="BR125" s="14">
        <v>0</v>
      </c>
      <c r="BS125" s="15"/>
      <c r="BT125" s="15">
        <f t="shared" si="88"/>
        <v>0</v>
      </c>
      <c r="BU125" s="15">
        <f t="shared" si="89"/>
        <v>0</v>
      </c>
      <c r="BV125" s="15">
        <f t="shared" si="90"/>
        <v>0</v>
      </c>
      <c r="BW125" s="15">
        <f t="shared" si="91"/>
        <v>0</v>
      </c>
      <c r="BX125" s="15">
        <f t="shared" si="92"/>
        <v>0</v>
      </c>
      <c r="BY125" s="15">
        <f t="shared" si="93"/>
        <v>0</v>
      </c>
      <c r="BZ125" s="15">
        <f t="shared" si="94"/>
        <v>0</v>
      </c>
      <c r="CA125" s="15">
        <f t="shared" si="95"/>
        <v>0</v>
      </c>
      <c r="CB125" s="15">
        <f t="shared" si="96"/>
        <v>0</v>
      </c>
      <c r="CC125" s="15">
        <f t="shared" si="97"/>
        <v>0</v>
      </c>
      <c r="CD125" s="15">
        <f t="shared" si="98"/>
        <v>0</v>
      </c>
      <c r="CE125" s="15">
        <f t="shared" si="99"/>
        <v>0</v>
      </c>
      <c r="CG125" s="15">
        <f t="shared" si="100"/>
        <v>0</v>
      </c>
      <c r="CH125" s="15">
        <f t="shared" si="101"/>
        <v>0</v>
      </c>
      <c r="CI125" s="15">
        <f t="shared" si="102"/>
        <v>0</v>
      </c>
      <c r="CJ125" s="15">
        <f t="shared" si="103"/>
        <v>0</v>
      </c>
      <c r="CK125" s="15">
        <f t="shared" si="104"/>
        <v>0</v>
      </c>
      <c r="CL125" s="15">
        <f t="shared" si="105"/>
        <v>0</v>
      </c>
      <c r="CM125" s="15">
        <f t="shared" si="106"/>
        <v>0</v>
      </c>
      <c r="CN125" s="15">
        <f t="shared" si="107"/>
        <v>0</v>
      </c>
      <c r="CO125" s="15">
        <f t="shared" si="108"/>
        <v>0</v>
      </c>
      <c r="CP125" s="15">
        <f t="shared" si="109"/>
        <v>0</v>
      </c>
      <c r="CQ125" s="15">
        <f t="shared" si="110"/>
        <v>0</v>
      </c>
      <c r="CR125" s="15">
        <f t="shared" si="111"/>
        <v>0</v>
      </c>
      <c r="CS125" s="15">
        <f t="shared" si="112"/>
        <v>0</v>
      </c>
      <c r="CT125" s="15">
        <f t="shared" si="113"/>
        <v>0</v>
      </c>
      <c r="CU125" s="15">
        <f t="shared" si="114"/>
        <v>0</v>
      </c>
      <c r="CV125" s="15">
        <f t="shared" si="115"/>
        <v>0</v>
      </c>
      <c r="CW125" s="15">
        <f t="shared" si="116"/>
        <v>0</v>
      </c>
      <c r="CX125" s="15">
        <f t="shared" si="117"/>
        <v>0</v>
      </c>
      <c r="CY125" s="15">
        <f t="shared" si="118"/>
        <v>0</v>
      </c>
      <c r="CZ125" s="15">
        <f t="shared" si="119"/>
        <v>0</v>
      </c>
      <c r="DA125" s="15">
        <f t="shared" si="120"/>
        <v>0</v>
      </c>
      <c r="DB125" s="15">
        <f t="shared" si="121"/>
        <v>0</v>
      </c>
      <c r="DC125" s="15">
        <f t="shared" si="122"/>
        <v>0</v>
      </c>
      <c r="DD125" s="15">
        <f t="shared" si="123"/>
        <v>0</v>
      </c>
      <c r="DE125" s="15">
        <f t="shared" si="124"/>
        <v>0</v>
      </c>
      <c r="DF125" s="15">
        <f t="shared" si="125"/>
        <v>0</v>
      </c>
      <c r="DG125" s="15">
        <f t="shared" si="126"/>
        <v>0</v>
      </c>
      <c r="DH125" s="15">
        <f t="shared" si="127"/>
        <v>0</v>
      </c>
      <c r="DI125" s="15">
        <f t="shared" si="128"/>
        <v>0</v>
      </c>
      <c r="DJ125" s="15">
        <f t="shared" si="129"/>
        <v>0</v>
      </c>
      <c r="DK125" s="15">
        <f t="shared" si="130"/>
        <v>0</v>
      </c>
      <c r="DL125" s="15">
        <f t="shared" si="131"/>
        <v>0</v>
      </c>
      <c r="DM125" s="15">
        <f t="shared" si="132"/>
        <v>0</v>
      </c>
      <c r="DN125" s="15">
        <f t="shared" si="133"/>
        <v>0</v>
      </c>
      <c r="DO125" s="15">
        <f t="shared" si="134"/>
        <v>0</v>
      </c>
      <c r="DP125" s="15">
        <f t="shared" si="135"/>
        <v>0</v>
      </c>
      <c r="DQ125" s="15">
        <f t="shared" si="136"/>
        <v>0</v>
      </c>
      <c r="DR125" s="15">
        <f t="shared" si="137"/>
        <v>0</v>
      </c>
      <c r="DT125" s="15">
        <f t="shared" si="138"/>
        <v>0</v>
      </c>
      <c r="DU125" s="15">
        <f t="shared" si="139"/>
        <v>0</v>
      </c>
      <c r="DV125" s="15">
        <f t="shared" si="140"/>
        <v>0</v>
      </c>
      <c r="DW125" s="15">
        <f t="shared" si="141"/>
        <v>0</v>
      </c>
      <c r="DX125" s="15">
        <f t="shared" si="142"/>
        <v>0</v>
      </c>
      <c r="DY125" s="15">
        <f t="shared" si="143"/>
        <v>0</v>
      </c>
      <c r="DZ125" s="15">
        <f t="shared" si="144"/>
        <v>0</v>
      </c>
      <c r="EA125" s="15">
        <f t="shared" si="145"/>
        <v>0</v>
      </c>
      <c r="EB125" s="15">
        <f t="shared" si="146"/>
        <v>0</v>
      </c>
      <c r="EC125" s="15">
        <f t="shared" si="147"/>
        <v>0</v>
      </c>
      <c r="ED125" s="15">
        <f t="shared" si="148"/>
        <v>0</v>
      </c>
      <c r="EE125" s="15">
        <f t="shared" si="149"/>
        <v>0</v>
      </c>
      <c r="EF125" s="15">
        <f t="shared" si="150"/>
        <v>0</v>
      </c>
      <c r="EG125" s="15">
        <f t="shared" si="151"/>
        <v>0</v>
      </c>
      <c r="EH125" s="15">
        <f t="shared" si="152"/>
        <v>0</v>
      </c>
      <c r="EI125" s="15">
        <f t="shared" si="153"/>
        <v>0</v>
      </c>
      <c r="EJ125" s="15">
        <f t="shared" si="154"/>
        <v>0</v>
      </c>
      <c r="EK125" s="15">
        <f t="shared" si="155"/>
        <v>0</v>
      </c>
      <c r="EL125" s="15">
        <f t="shared" si="156"/>
        <v>0</v>
      </c>
      <c r="EM125" s="15">
        <f t="shared" si="157"/>
        <v>0</v>
      </c>
      <c r="EN125" s="15">
        <f t="shared" si="158"/>
        <v>0</v>
      </c>
      <c r="EO125" s="15">
        <f t="shared" si="159"/>
        <v>0</v>
      </c>
      <c r="EP125" s="15">
        <f t="shared" si="160"/>
        <v>0</v>
      </c>
      <c r="EQ125" s="15">
        <f t="shared" si="161"/>
        <v>0</v>
      </c>
      <c r="ER125" s="15">
        <f t="shared" si="162"/>
        <v>0</v>
      </c>
      <c r="ES125" s="15">
        <f t="shared" si="163"/>
        <v>0</v>
      </c>
      <c r="ET125" s="15">
        <f t="shared" si="164"/>
        <v>0</v>
      </c>
      <c r="EU125" s="15">
        <f t="shared" si="165"/>
        <v>0</v>
      </c>
      <c r="EV125" s="15">
        <f t="shared" si="166"/>
        <v>0</v>
      </c>
      <c r="EW125" s="15">
        <f t="shared" si="167"/>
        <v>0</v>
      </c>
      <c r="EX125" s="15">
        <f t="shared" si="168"/>
        <v>0</v>
      </c>
      <c r="EY125" s="15">
        <f t="shared" si="169"/>
        <v>0</v>
      </c>
      <c r="EZ125" s="15">
        <f t="shared" si="170"/>
        <v>0</v>
      </c>
      <c r="FA125" s="15">
        <f t="shared" si="171"/>
        <v>0</v>
      </c>
      <c r="FB125" s="15">
        <f t="shared" si="172"/>
        <v>0</v>
      </c>
      <c r="FC125" s="15">
        <f t="shared" si="173"/>
        <v>0</v>
      </c>
      <c r="FD125" s="15">
        <f t="shared" si="174"/>
        <v>0</v>
      </c>
      <c r="FE125" s="15">
        <f t="shared" si="175"/>
        <v>0</v>
      </c>
    </row>
    <row r="126" spans="1:161" x14ac:dyDescent="0.25">
      <c r="A126" s="3" t="s">
        <v>171</v>
      </c>
      <c r="B126" s="13">
        <v>3.85E-2</v>
      </c>
      <c r="C126" s="13">
        <v>3.85E-2</v>
      </c>
      <c r="D126" s="13">
        <v>3.85E-2</v>
      </c>
      <c r="E126" s="13">
        <v>3.56E-2</v>
      </c>
      <c r="G126" s="225">
        <v>53310117.43</v>
      </c>
      <c r="H126" s="225">
        <v>53517862.619999997</v>
      </c>
      <c r="I126" s="225">
        <v>53517862.619999997</v>
      </c>
      <c r="J126" s="14">
        <v>53517862.619999997</v>
      </c>
      <c r="K126" s="14">
        <v>53508344.130000003</v>
      </c>
      <c r="L126" s="14">
        <v>53498825.640000001</v>
      </c>
      <c r="M126" s="14">
        <v>53498825.640000001</v>
      </c>
      <c r="N126" s="14">
        <v>53498825.640000001</v>
      </c>
      <c r="O126" s="14">
        <v>53498825.640000001</v>
      </c>
      <c r="P126" s="14">
        <v>53498825.640000001</v>
      </c>
      <c r="Q126" s="14">
        <v>53498825.640000001</v>
      </c>
      <c r="R126" s="14">
        <v>53516147.969999999</v>
      </c>
      <c r="T126" s="14">
        <v>53686538.640000001</v>
      </c>
      <c r="U126" s="14">
        <v>53839606.979999997</v>
      </c>
      <c r="V126" s="14">
        <v>53839606.979999997</v>
      </c>
      <c r="W126" s="14">
        <v>53839606.979999997</v>
      </c>
      <c r="X126" s="14">
        <v>53839606.979999997</v>
      </c>
      <c r="Y126" s="14">
        <v>53839606.979999997</v>
      </c>
      <c r="Z126" s="14">
        <v>53839606.979999997</v>
      </c>
      <c r="AA126" s="14">
        <v>53823044.090000004</v>
      </c>
      <c r="AB126" s="14">
        <v>53806481.200000003</v>
      </c>
      <c r="AC126" s="14">
        <v>53806481.200000003</v>
      </c>
      <c r="AD126" s="14">
        <v>53806481.200000003</v>
      </c>
      <c r="AE126" s="14">
        <v>54465247.030000001</v>
      </c>
      <c r="AF126" s="14"/>
      <c r="AG126" s="14">
        <v>55124012.859999999</v>
      </c>
      <c r="AH126" s="14">
        <v>55700617.640000001</v>
      </c>
      <c r="AI126" s="14">
        <v>56277222.409999996</v>
      </c>
      <c r="AJ126" s="14">
        <v>56277222.409999996</v>
      </c>
      <c r="AK126" s="14">
        <v>56256272.409999996</v>
      </c>
      <c r="AL126" s="14">
        <v>56235322.399999999</v>
      </c>
      <c r="AM126" s="14"/>
      <c r="AN126" s="14"/>
      <c r="AO126" s="14"/>
      <c r="AP126" s="14"/>
      <c r="AQ126" s="14"/>
      <c r="AR126" s="14"/>
      <c r="AS126" s="15"/>
      <c r="AT126" s="15">
        <v>171036.62675458333</v>
      </c>
      <c r="AU126" s="15">
        <v>171703.14257249999</v>
      </c>
      <c r="AV126" s="15">
        <v>171703.14257249999</v>
      </c>
      <c r="AW126" s="14">
        <v>171703.14257249999</v>
      </c>
      <c r="AX126" s="14">
        <v>171672.60408375002</v>
      </c>
      <c r="AY126" s="14">
        <v>171642.06559499999</v>
      </c>
      <c r="AZ126" s="14">
        <v>171642.06559499999</v>
      </c>
      <c r="BA126" s="14">
        <v>171642.06559499999</v>
      </c>
      <c r="BB126" s="14">
        <v>171642.06559499999</v>
      </c>
      <c r="BC126" s="14">
        <v>171642.06559499999</v>
      </c>
      <c r="BD126" s="14">
        <v>171642.06559499999</v>
      </c>
      <c r="BE126" s="14">
        <v>171697.64140374999</v>
      </c>
      <c r="BG126" s="15">
        <v>172244.31146999999</v>
      </c>
      <c r="BH126" s="15">
        <v>172735.40572749998</v>
      </c>
      <c r="BI126" s="15">
        <v>172735.40572749998</v>
      </c>
      <c r="BJ126" s="14">
        <v>172735.40572749998</v>
      </c>
      <c r="BK126" s="14">
        <v>172735.40572749998</v>
      </c>
      <c r="BL126" s="14">
        <v>172735.40572749998</v>
      </c>
      <c r="BM126" s="14">
        <v>172735.40572749998</v>
      </c>
      <c r="BN126" s="14">
        <v>172682.26645541668</v>
      </c>
      <c r="BO126" s="14">
        <v>172629.12718333336</v>
      </c>
      <c r="BP126" s="14">
        <v>172629.12718333336</v>
      </c>
      <c r="BQ126" s="14">
        <v>172629.12718333336</v>
      </c>
      <c r="BR126" s="14">
        <v>174742.66755458334</v>
      </c>
      <c r="BS126" s="15"/>
      <c r="BT126" s="15">
        <f t="shared" si="88"/>
        <v>176856.20792583333</v>
      </c>
      <c r="BU126" s="15">
        <f t="shared" si="89"/>
        <v>178706.14826166665</v>
      </c>
      <c r="BV126" s="15">
        <f t="shared" si="90"/>
        <v>180556.08856541663</v>
      </c>
      <c r="BW126" s="15">
        <f t="shared" si="91"/>
        <v>180556.08856541663</v>
      </c>
      <c r="BX126" s="15">
        <f t="shared" si="92"/>
        <v>180488.87398208331</v>
      </c>
      <c r="BY126" s="15">
        <f t="shared" si="93"/>
        <v>180421.65936666666</v>
      </c>
      <c r="BZ126" s="15">
        <f t="shared" si="94"/>
        <v>0</v>
      </c>
      <c r="CA126" s="15">
        <f t="shared" si="95"/>
        <v>0</v>
      </c>
      <c r="CB126" s="15">
        <f t="shared" si="96"/>
        <v>0</v>
      </c>
      <c r="CC126" s="15">
        <f t="shared" si="97"/>
        <v>0</v>
      </c>
      <c r="CD126" s="15">
        <f t="shared" si="98"/>
        <v>0</v>
      </c>
      <c r="CE126" s="15">
        <f t="shared" si="99"/>
        <v>0</v>
      </c>
      <c r="CG126" s="15">
        <f t="shared" si="100"/>
        <v>158153.34837566668</v>
      </c>
      <c r="CH126" s="15">
        <f t="shared" si="101"/>
        <v>158769.65910600001</v>
      </c>
      <c r="CI126" s="15">
        <f t="shared" si="102"/>
        <v>158769.65910600001</v>
      </c>
      <c r="CJ126" s="15">
        <f t="shared" si="103"/>
        <v>158769.65910600001</v>
      </c>
      <c r="CK126" s="15">
        <f t="shared" si="104"/>
        <v>158741.42091900003</v>
      </c>
      <c r="CL126" s="15">
        <f t="shared" si="105"/>
        <v>158713.18273199999</v>
      </c>
      <c r="CM126" s="15">
        <f t="shared" si="106"/>
        <v>158713.18273199999</v>
      </c>
      <c r="CN126" s="15">
        <f t="shared" si="107"/>
        <v>158713.18273199999</v>
      </c>
      <c r="CO126" s="15">
        <f t="shared" si="108"/>
        <v>158713.18273199999</v>
      </c>
      <c r="CP126" s="15">
        <f t="shared" si="109"/>
        <v>158713.18273199999</v>
      </c>
      <c r="CQ126" s="15">
        <f t="shared" si="110"/>
        <v>158713.18273199999</v>
      </c>
      <c r="CR126" s="15">
        <f t="shared" si="111"/>
        <v>158764.572311</v>
      </c>
      <c r="CS126" s="15">
        <f t="shared" si="112"/>
        <v>0</v>
      </c>
      <c r="CT126" s="15">
        <f t="shared" si="113"/>
        <v>159270.06463199999</v>
      </c>
      <c r="CU126" s="15">
        <f t="shared" si="114"/>
        <v>159724.16737399998</v>
      </c>
      <c r="CV126" s="15">
        <f t="shared" si="115"/>
        <v>159724.16737399998</v>
      </c>
      <c r="CW126" s="15">
        <f t="shared" si="116"/>
        <v>159724.16737399998</v>
      </c>
      <c r="CX126" s="15">
        <f t="shared" si="117"/>
        <v>159724.16737399998</v>
      </c>
      <c r="CY126" s="15">
        <f t="shared" si="118"/>
        <v>159724.16737399998</v>
      </c>
      <c r="CZ126" s="15">
        <f t="shared" si="119"/>
        <v>159724.16737399998</v>
      </c>
      <c r="DA126" s="15">
        <f t="shared" si="120"/>
        <v>159675.03080033333</v>
      </c>
      <c r="DB126" s="15">
        <f t="shared" si="121"/>
        <v>159625.89422666669</v>
      </c>
      <c r="DC126" s="15">
        <f t="shared" si="122"/>
        <v>159625.89422666669</v>
      </c>
      <c r="DD126" s="15">
        <f t="shared" si="123"/>
        <v>159625.89422666669</v>
      </c>
      <c r="DE126" s="15">
        <f t="shared" si="124"/>
        <v>161580.23285566666</v>
      </c>
      <c r="DF126" s="15">
        <f t="shared" si="125"/>
        <v>0</v>
      </c>
      <c r="DG126" s="15">
        <f t="shared" si="126"/>
        <v>163534.57148466667</v>
      </c>
      <c r="DH126" s="15">
        <f t="shared" si="127"/>
        <v>165245.16566533333</v>
      </c>
      <c r="DI126" s="15">
        <f t="shared" si="128"/>
        <v>166955.75981633333</v>
      </c>
      <c r="DJ126" s="15">
        <f t="shared" si="129"/>
        <v>166955.75981633333</v>
      </c>
      <c r="DK126" s="15">
        <f t="shared" si="130"/>
        <v>166893.60814966666</v>
      </c>
      <c r="DL126" s="15">
        <f t="shared" si="131"/>
        <v>166831.45645333335</v>
      </c>
      <c r="DM126" s="15">
        <f t="shared" si="132"/>
        <v>0</v>
      </c>
      <c r="DN126" s="15">
        <f t="shared" si="133"/>
        <v>0</v>
      </c>
      <c r="DO126" s="15">
        <f t="shared" si="134"/>
        <v>0</v>
      </c>
      <c r="DP126" s="15">
        <f t="shared" si="135"/>
        <v>0</v>
      </c>
      <c r="DQ126" s="15">
        <f t="shared" si="136"/>
        <v>0</v>
      </c>
      <c r="DR126" s="15">
        <f t="shared" si="137"/>
        <v>0</v>
      </c>
      <c r="DT126" s="15">
        <f t="shared" si="138"/>
        <v>12883.278378916642</v>
      </c>
      <c r="DU126" s="15">
        <f t="shared" si="139"/>
        <v>12933.48346649998</v>
      </c>
      <c r="DV126" s="15">
        <f t="shared" si="140"/>
        <v>12933.48346649998</v>
      </c>
      <c r="DW126" s="15">
        <f t="shared" si="141"/>
        <v>12933.48346649998</v>
      </c>
      <c r="DX126" s="15">
        <f t="shared" si="142"/>
        <v>12931.183164749993</v>
      </c>
      <c r="DY126" s="15">
        <f t="shared" si="143"/>
        <v>12928.882863000006</v>
      </c>
      <c r="DZ126" s="15">
        <f t="shared" si="144"/>
        <v>12928.882863000006</v>
      </c>
      <c r="EA126" s="15">
        <f t="shared" si="145"/>
        <v>12928.882863000006</v>
      </c>
      <c r="EB126" s="15">
        <f t="shared" si="146"/>
        <v>12928.882863000006</v>
      </c>
      <c r="EC126" s="15">
        <f t="shared" si="147"/>
        <v>12928.882863000006</v>
      </c>
      <c r="ED126" s="15">
        <f t="shared" si="148"/>
        <v>12928.882863000006</v>
      </c>
      <c r="EE126" s="15">
        <f t="shared" si="149"/>
        <v>12933.069092749996</v>
      </c>
      <c r="EF126" s="15">
        <f t="shared" si="150"/>
        <v>0</v>
      </c>
      <c r="EG126" s="15">
        <f t="shared" si="151"/>
        <v>12974.246837999992</v>
      </c>
      <c r="EH126" s="15">
        <f t="shared" si="152"/>
        <v>13011.238353499997</v>
      </c>
      <c r="EI126" s="15">
        <f t="shared" si="153"/>
        <v>13011.238353499997</v>
      </c>
      <c r="EJ126" s="15">
        <f t="shared" si="154"/>
        <v>13011.238353499997</v>
      </c>
      <c r="EK126" s="15">
        <f t="shared" si="155"/>
        <v>13011.238353499997</v>
      </c>
      <c r="EL126" s="15">
        <f t="shared" si="156"/>
        <v>13011.238353499997</v>
      </c>
      <c r="EM126" s="15">
        <f t="shared" si="157"/>
        <v>13011.238353499997</v>
      </c>
      <c r="EN126" s="15">
        <f t="shared" si="158"/>
        <v>13007.23565508335</v>
      </c>
      <c r="EO126" s="15">
        <f t="shared" si="159"/>
        <v>13003.232956666674</v>
      </c>
      <c r="EP126" s="15">
        <f t="shared" si="160"/>
        <v>13003.232956666674</v>
      </c>
      <c r="EQ126" s="15">
        <f t="shared" si="161"/>
        <v>13003.232956666674</v>
      </c>
      <c r="ER126" s="15">
        <f t="shared" si="162"/>
        <v>13162.434698916681</v>
      </c>
      <c r="ES126" s="15">
        <f t="shared" si="163"/>
        <v>0</v>
      </c>
      <c r="ET126" s="15">
        <f t="shared" si="164"/>
        <v>13321.636441166658</v>
      </c>
      <c r="EU126" s="15">
        <f t="shared" si="165"/>
        <v>13460.982596333313</v>
      </c>
      <c r="EV126" s="15">
        <f t="shared" si="166"/>
        <v>13600.328749083303</v>
      </c>
      <c r="EW126" s="15">
        <f t="shared" si="167"/>
        <v>13600.328749083303</v>
      </c>
      <c r="EX126" s="15">
        <f t="shared" si="168"/>
        <v>13595.265832416655</v>
      </c>
      <c r="EY126" s="15">
        <f t="shared" si="169"/>
        <v>13590.202913333313</v>
      </c>
      <c r="EZ126" s="15">
        <f t="shared" si="170"/>
        <v>0</v>
      </c>
      <c r="FA126" s="15">
        <f t="shared" si="171"/>
        <v>0</v>
      </c>
      <c r="FB126" s="15">
        <f t="shared" si="172"/>
        <v>0</v>
      </c>
      <c r="FC126" s="15">
        <f t="shared" si="173"/>
        <v>0</v>
      </c>
      <c r="FD126" s="15">
        <f t="shared" si="174"/>
        <v>0</v>
      </c>
      <c r="FE126" s="15">
        <f t="shared" si="175"/>
        <v>0</v>
      </c>
    </row>
    <row r="127" spans="1:161" x14ac:dyDescent="0.25">
      <c r="A127" s="3" t="s">
        <v>172</v>
      </c>
      <c r="B127" s="13">
        <v>3.5800000000000005E-2</v>
      </c>
      <c r="C127" s="13">
        <v>3.5800000000000005E-2</v>
      </c>
      <c r="D127" s="13">
        <v>3.5800000000000005E-2</v>
      </c>
      <c r="E127" s="13">
        <v>3.2899999999999999E-2</v>
      </c>
      <c r="G127" s="225">
        <v>12041998.279999999</v>
      </c>
      <c r="H127" s="225">
        <v>12041998.279999999</v>
      </c>
      <c r="I127" s="225">
        <v>12041998.279999999</v>
      </c>
      <c r="J127" s="14">
        <v>12041998.279999999</v>
      </c>
      <c r="K127" s="14">
        <v>12041998.279999999</v>
      </c>
      <c r="L127" s="14">
        <v>12041998.279999999</v>
      </c>
      <c r="M127" s="14">
        <v>12041998.279999999</v>
      </c>
      <c r="N127" s="14">
        <v>12041998.279999999</v>
      </c>
      <c r="O127" s="14">
        <v>12041998.279999999</v>
      </c>
      <c r="P127" s="14">
        <v>12041998.279999999</v>
      </c>
      <c r="Q127" s="14">
        <v>12041998.279999999</v>
      </c>
      <c r="R127" s="14">
        <v>12041998.279999999</v>
      </c>
      <c r="T127" s="14">
        <v>12041998.279999999</v>
      </c>
      <c r="U127" s="14">
        <v>12041998.279999999</v>
      </c>
      <c r="V127" s="14">
        <v>12041998.279999999</v>
      </c>
      <c r="W127" s="14">
        <v>12041998.279999999</v>
      </c>
      <c r="X127" s="14">
        <v>12041998.279999999</v>
      </c>
      <c r="Y127" s="14">
        <v>12041998.279999999</v>
      </c>
      <c r="Z127" s="14">
        <v>12041998.279999999</v>
      </c>
      <c r="AA127" s="14">
        <v>12041998.279999999</v>
      </c>
      <c r="AB127" s="14">
        <v>12041998.279999999</v>
      </c>
      <c r="AC127" s="14">
        <v>12041998.279999999</v>
      </c>
      <c r="AD127" s="14">
        <v>12041998.279999999</v>
      </c>
      <c r="AE127" s="14">
        <v>12041998.279999999</v>
      </c>
      <c r="AF127" s="14"/>
      <c r="AG127" s="14">
        <v>12041998.279999999</v>
      </c>
      <c r="AH127" s="14">
        <v>12041998.279999999</v>
      </c>
      <c r="AI127" s="14">
        <v>12041998.279999999</v>
      </c>
      <c r="AJ127" s="14">
        <v>12041998.279999999</v>
      </c>
      <c r="AK127" s="14">
        <v>12041998.279999999</v>
      </c>
      <c r="AL127" s="14">
        <v>12041998.279999999</v>
      </c>
      <c r="AM127" s="14"/>
      <c r="AN127" s="14"/>
      <c r="AO127" s="14"/>
      <c r="AP127" s="14"/>
      <c r="AQ127" s="14"/>
      <c r="AR127" s="14"/>
      <c r="AS127" s="15"/>
      <c r="AT127" s="15">
        <v>35925.294868666671</v>
      </c>
      <c r="AU127" s="15">
        <v>35925.294868666671</v>
      </c>
      <c r="AV127" s="15">
        <v>35925.294868666671</v>
      </c>
      <c r="AW127" s="14">
        <v>35925.294868666671</v>
      </c>
      <c r="AX127" s="14">
        <v>35925.294868666671</v>
      </c>
      <c r="AY127" s="14">
        <v>35925.294868666671</v>
      </c>
      <c r="AZ127" s="14">
        <v>35925.294868666671</v>
      </c>
      <c r="BA127" s="14">
        <v>35925.294868666671</v>
      </c>
      <c r="BB127" s="14">
        <v>35925.294868666671</v>
      </c>
      <c r="BC127" s="14">
        <v>35925.294868666671</v>
      </c>
      <c r="BD127" s="14">
        <v>35925.294868666671</v>
      </c>
      <c r="BE127" s="14">
        <v>35925.294868666671</v>
      </c>
      <c r="BG127" s="15">
        <v>35925.294868666671</v>
      </c>
      <c r="BH127" s="15">
        <v>35925.294868666671</v>
      </c>
      <c r="BI127" s="15">
        <v>35925.294868666671</v>
      </c>
      <c r="BJ127" s="14">
        <v>35925.294868666671</v>
      </c>
      <c r="BK127" s="14">
        <v>35925.294868666671</v>
      </c>
      <c r="BL127" s="14">
        <v>35925.294868666671</v>
      </c>
      <c r="BM127" s="14">
        <v>35925.294868666671</v>
      </c>
      <c r="BN127" s="14">
        <v>35925.294868666671</v>
      </c>
      <c r="BO127" s="14">
        <v>35925.294868666671</v>
      </c>
      <c r="BP127" s="14">
        <v>35925.294868666671</v>
      </c>
      <c r="BQ127" s="14">
        <v>35925.294868666671</v>
      </c>
      <c r="BR127" s="14">
        <v>35925.294868666671</v>
      </c>
      <c r="BS127" s="15"/>
      <c r="BT127" s="15">
        <f t="shared" si="88"/>
        <v>35925.294868666671</v>
      </c>
      <c r="BU127" s="15">
        <f t="shared" si="89"/>
        <v>35925.294868666671</v>
      </c>
      <c r="BV127" s="15">
        <f t="shared" si="90"/>
        <v>35925.294868666671</v>
      </c>
      <c r="BW127" s="15">
        <f t="shared" si="91"/>
        <v>35925.294868666671</v>
      </c>
      <c r="BX127" s="15">
        <f t="shared" si="92"/>
        <v>35925.294868666671</v>
      </c>
      <c r="BY127" s="15">
        <f t="shared" si="93"/>
        <v>35925.294868666671</v>
      </c>
      <c r="BZ127" s="15">
        <f t="shared" si="94"/>
        <v>0</v>
      </c>
      <c r="CA127" s="15">
        <f t="shared" si="95"/>
        <v>0</v>
      </c>
      <c r="CB127" s="15">
        <f t="shared" si="96"/>
        <v>0</v>
      </c>
      <c r="CC127" s="15">
        <f t="shared" si="97"/>
        <v>0</v>
      </c>
      <c r="CD127" s="15">
        <f t="shared" si="98"/>
        <v>0</v>
      </c>
      <c r="CE127" s="15">
        <f t="shared" si="99"/>
        <v>0</v>
      </c>
      <c r="CG127" s="15">
        <f t="shared" si="100"/>
        <v>33015.145284333332</v>
      </c>
      <c r="CH127" s="15">
        <f t="shared" si="101"/>
        <v>33015.145284333332</v>
      </c>
      <c r="CI127" s="15">
        <f t="shared" si="102"/>
        <v>33015.145284333332</v>
      </c>
      <c r="CJ127" s="15">
        <f t="shared" si="103"/>
        <v>33015.145284333332</v>
      </c>
      <c r="CK127" s="15">
        <f t="shared" si="104"/>
        <v>33015.145284333332</v>
      </c>
      <c r="CL127" s="15">
        <f t="shared" si="105"/>
        <v>33015.145284333332</v>
      </c>
      <c r="CM127" s="15">
        <f t="shared" si="106"/>
        <v>33015.145284333332</v>
      </c>
      <c r="CN127" s="15">
        <f t="shared" si="107"/>
        <v>33015.145284333332</v>
      </c>
      <c r="CO127" s="15">
        <f t="shared" si="108"/>
        <v>33015.145284333332</v>
      </c>
      <c r="CP127" s="15">
        <f t="shared" si="109"/>
        <v>33015.145284333332</v>
      </c>
      <c r="CQ127" s="15">
        <f t="shared" si="110"/>
        <v>33015.145284333332</v>
      </c>
      <c r="CR127" s="15">
        <f t="shared" si="111"/>
        <v>33015.145284333332</v>
      </c>
      <c r="CS127" s="15">
        <f t="shared" si="112"/>
        <v>0</v>
      </c>
      <c r="CT127" s="15">
        <f t="shared" si="113"/>
        <v>33015.145284333332</v>
      </c>
      <c r="CU127" s="15">
        <f t="shared" si="114"/>
        <v>33015.145284333332</v>
      </c>
      <c r="CV127" s="15">
        <f t="shared" si="115"/>
        <v>33015.145284333332</v>
      </c>
      <c r="CW127" s="15">
        <f t="shared" si="116"/>
        <v>33015.145284333332</v>
      </c>
      <c r="CX127" s="15">
        <f t="shared" si="117"/>
        <v>33015.145284333332</v>
      </c>
      <c r="CY127" s="15">
        <f t="shared" si="118"/>
        <v>33015.145284333332</v>
      </c>
      <c r="CZ127" s="15">
        <f t="shared" si="119"/>
        <v>33015.145284333332</v>
      </c>
      <c r="DA127" s="15">
        <f t="shared" si="120"/>
        <v>33015.145284333332</v>
      </c>
      <c r="DB127" s="15">
        <f t="shared" si="121"/>
        <v>33015.145284333332</v>
      </c>
      <c r="DC127" s="15">
        <f t="shared" si="122"/>
        <v>33015.145284333332</v>
      </c>
      <c r="DD127" s="15">
        <f t="shared" si="123"/>
        <v>33015.145284333332</v>
      </c>
      <c r="DE127" s="15">
        <f t="shared" si="124"/>
        <v>33015.145284333332</v>
      </c>
      <c r="DF127" s="15">
        <f t="shared" si="125"/>
        <v>0</v>
      </c>
      <c r="DG127" s="15">
        <f t="shared" si="126"/>
        <v>33015.145284333332</v>
      </c>
      <c r="DH127" s="15">
        <f t="shared" si="127"/>
        <v>33015.145284333332</v>
      </c>
      <c r="DI127" s="15">
        <f t="shared" si="128"/>
        <v>33015.145284333332</v>
      </c>
      <c r="DJ127" s="15">
        <f t="shared" si="129"/>
        <v>33015.145284333332</v>
      </c>
      <c r="DK127" s="15">
        <f t="shared" si="130"/>
        <v>33015.145284333332</v>
      </c>
      <c r="DL127" s="15">
        <f t="shared" si="131"/>
        <v>33015.145284333332</v>
      </c>
      <c r="DM127" s="15">
        <f t="shared" si="132"/>
        <v>0</v>
      </c>
      <c r="DN127" s="15">
        <f t="shared" si="133"/>
        <v>0</v>
      </c>
      <c r="DO127" s="15">
        <f t="shared" si="134"/>
        <v>0</v>
      </c>
      <c r="DP127" s="15">
        <f t="shared" si="135"/>
        <v>0</v>
      </c>
      <c r="DQ127" s="15">
        <f t="shared" si="136"/>
        <v>0</v>
      </c>
      <c r="DR127" s="15">
        <f t="shared" si="137"/>
        <v>0</v>
      </c>
      <c r="DT127" s="15">
        <f t="shared" si="138"/>
        <v>2910.1495843333396</v>
      </c>
      <c r="DU127" s="15">
        <f t="shared" si="139"/>
        <v>2910.1495843333396</v>
      </c>
      <c r="DV127" s="15">
        <f t="shared" si="140"/>
        <v>2910.1495843333396</v>
      </c>
      <c r="DW127" s="15">
        <f t="shared" si="141"/>
        <v>2910.1495843333396</v>
      </c>
      <c r="DX127" s="15">
        <f t="shared" si="142"/>
        <v>2910.1495843333396</v>
      </c>
      <c r="DY127" s="15">
        <f t="shared" si="143"/>
        <v>2910.1495843333396</v>
      </c>
      <c r="DZ127" s="15">
        <f t="shared" si="144"/>
        <v>2910.1495843333396</v>
      </c>
      <c r="EA127" s="15">
        <f t="shared" si="145"/>
        <v>2910.1495843333396</v>
      </c>
      <c r="EB127" s="15">
        <f t="shared" si="146"/>
        <v>2910.1495843333396</v>
      </c>
      <c r="EC127" s="15">
        <f t="shared" si="147"/>
        <v>2910.1495843333396</v>
      </c>
      <c r="ED127" s="15">
        <f t="shared" si="148"/>
        <v>2910.1495843333396</v>
      </c>
      <c r="EE127" s="15">
        <f t="shared" si="149"/>
        <v>2910.1495843333396</v>
      </c>
      <c r="EF127" s="15">
        <f t="shared" si="150"/>
        <v>0</v>
      </c>
      <c r="EG127" s="15">
        <f t="shared" si="151"/>
        <v>2910.1495843333396</v>
      </c>
      <c r="EH127" s="15">
        <f t="shared" si="152"/>
        <v>2910.1495843333396</v>
      </c>
      <c r="EI127" s="15">
        <f t="shared" si="153"/>
        <v>2910.1495843333396</v>
      </c>
      <c r="EJ127" s="15">
        <f t="shared" si="154"/>
        <v>2910.1495843333396</v>
      </c>
      <c r="EK127" s="15">
        <f t="shared" si="155"/>
        <v>2910.1495843333396</v>
      </c>
      <c r="EL127" s="15">
        <f t="shared" si="156"/>
        <v>2910.1495843333396</v>
      </c>
      <c r="EM127" s="15">
        <f t="shared" si="157"/>
        <v>2910.1495843333396</v>
      </c>
      <c r="EN127" s="15">
        <f t="shared" si="158"/>
        <v>2910.1495843333396</v>
      </c>
      <c r="EO127" s="15">
        <f t="shared" si="159"/>
        <v>2910.1495843333396</v>
      </c>
      <c r="EP127" s="15">
        <f t="shared" si="160"/>
        <v>2910.1495843333396</v>
      </c>
      <c r="EQ127" s="15">
        <f t="shared" si="161"/>
        <v>2910.1495843333396</v>
      </c>
      <c r="ER127" s="15">
        <f t="shared" si="162"/>
        <v>2910.1495843333396</v>
      </c>
      <c r="ES127" s="15">
        <f t="shared" si="163"/>
        <v>0</v>
      </c>
      <c r="ET127" s="15">
        <f t="shared" si="164"/>
        <v>2910.1495843333396</v>
      </c>
      <c r="EU127" s="15">
        <f t="shared" si="165"/>
        <v>2910.1495843333396</v>
      </c>
      <c r="EV127" s="15">
        <f t="shared" si="166"/>
        <v>2910.1495843333396</v>
      </c>
      <c r="EW127" s="15">
        <f t="shared" si="167"/>
        <v>2910.1495843333396</v>
      </c>
      <c r="EX127" s="15">
        <f t="shared" si="168"/>
        <v>2910.1495843333396</v>
      </c>
      <c r="EY127" s="15">
        <f t="shared" si="169"/>
        <v>2910.1495843333396</v>
      </c>
      <c r="EZ127" s="15">
        <f t="shared" si="170"/>
        <v>0</v>
      </c>
      <c r="FA127" s="15">
        <f t="shared" si="171"/>
        <v>0</v>
      </c>
      <c r="FB127" s="15">
        <f t="shared" si="172"/>
        <v>0</v>
      </c>
      <c r="FC127" s="15">
        <f t="shared" si="173"/>
        <v>0</v>
      </c>
      <c r="FD127" s="15">
        <f t="shared" si="174"/>
        <v>0</v>
      </c>
      <c r="FE127" s="15">
        <f t="shared" si="175"/>
        <v>0</v>
      </c>
    </row>
    <row r="128" spans="1:161" x14ac:dyDescent="0.25">
      <c r="A128" s="3" t="s">
        <v>173</v>
      </c>
      <c r="B128" s="13">
        <v>4.3499999999999997E-2</v>
      </c>
      <c r="C128" s="13">
        <v>4.3499999999999997E-2</v>
      </c>
      <c r="D128" s="13">
        <v>4.3499999999999997E-2</v>
      </c>
      <c r="E128" s="13">
        <v>4.0500000000000001E-2</v>
      </c>
      <c r="G128" s="225">
        <v>15148041.550000001</v>
      </c>
      <c r="H128" s="225">
        <v>15148041.550000001</v>
      </c>
      <c r="I128" s="225">
        <v>15148041.550000001</v>
      </c>
      <c r="J128" s="14">
        <v>15148041.550000001</v>
      </c>
      <c r="K128" s="14">
        <v>15148041.550000001</v>
      </c>
      <c r="L128" s="14">
        <v>15148041.550000001</v>
      </c>
      <c r="M128" s="14">
        <v>15148041.550000001</v>
      </c>
      <c r="N128" s="14">
        <v>15148041.550000001</v>
      </c>
      <c r="O128" s="14">
        <v>15148041.550000001</v>
      </c>
      <c r="P128" s="14">
        <v>15148041.550000001</v>
      </c>
      <c r="Q128" s="14">
        <v>15148041.550000001</v>
      </c>
      <c r="R128" s="14">
        <v>15148041.550000001</v>
      </c>
      <c r="T128" s="14">
        <v>15148041.550000001</v>
      </c>
      <c r="U128" s="14">
        <v>15148041.550000001</v>
      </c>
      <c r="V128" s="14">
        <v>15148041.550000001</v>
      </c>
      <c r="W128" s="14">
        <v>15148041.550000001</v>
      </c>
      <c r="X128" s="14">
        <v>15148041.550000001</v>
      </c>
      <c r="Y128" s="14">
        <v>15148041.550000001</v>
      </c>
      <c r="Z128" s="14">
        <v>15148041.550000001</v>
      </c>
      <c r="AA128" s="14">
        <v>15148041.550000001</v>
      </c>
      <c r="AB128" s="14">
        <v>15148041.550000001</v>
      </c>
      <c r="AC128" s="14">
        <v>15148041.550000001</v>
      </c>
      <c r="AD128" s="14">
        <v>15148041.550000001</v>
      </c>
      <c r="AE128" s="14">
        <v>15148041.550000001</v>
      </c>
      <c r="AF128" s="14"/>
      <c r="AG128" s="14">
        <v>15148041.550000001</v>
      </c>
      <c r="AH128" s="14">
        <v>15148041.550000001</v>
      </c>
      <c r="AI128" s="14">
        <v>15148041.550000001</v>
      </c>
      <c r="AJ128" s="14">
        <v>15148041.550000001</v>
      </c>
      <c r="AK128" s="14">
        <v>15148041.550000001</v>
      </c>
      <c r="AL128" s="14">
        <v>15148041.550000001</v>
      </c>
      <c r="AM128" s="14"/>
      <c r="AN128" s="14"/>
      <c r="AO128" s="14"/>
      <c r="AP128" s="14"/>
      <c r="AQ128" s="14"/>
      <c r="AR128" s="14"/>
      <c r="AS128" s="15"/>
      <c r="AT128" s="15">
        <v>54911.650618749998</v>
      </c>
      <c r="AU128" s="15">
        <v>54911.650618749998</v>
      </c>
      <c r="AV128" s="15">
        <v>54911.650618749998</v>
      </c>
      <c r="AW128" s="14">
        <v>54911.650618749998</v>
      </c>
      <c r="AX128" s="14">
        <v>54911.650618749998</v>
      </c>
      <c r="AY128" s="14">
        <v>54911.650618749998</v>
      </c>
      <c r="AZ128" s="14">
        <v>54911.650618749998</v>
      </c>
      <c r="BA128" s="14">
        <v>54911.650618749998</v>
      </c>
      <c r="BB128" s="14">
        <v>54911.650618749998</v>
      </c>
      <c r="BC128" s="14">
        <v>54911.650618749998</v>
      </c>
      <c r="BD128" s="14">
        <v>54911.650618749998</v>
      </c>
      <c r="BE128" s="14">
        <v>54911.650618749998</v>
      </c>
      <c r="BG128" s="15">
        <v>54911.650618749998</v>
      </c>
      <c r="BH128" s="15">
        <v>54911.650618749998</v>
      </c>
      <c r="BI128" s="15">
        <v>54911.650618749998</v>
      </c>
      <c r="BJ128" s="14">
        <v>54911.650618749998</v>
      </c>
      <c r="BK128" s="14">
        <v>54911.650618749998</v>
      </c>
      <c r="BL128" s="14">
        <v>54911.650618749998</v>
      </c>
      <c r="BM128" s="14">
        <v>54911.650618749998</v>
      </c>
      <c r="BN128" s="14">
        <v>54911.650618749998</v>
      </c>
      <c r="BO128" s="14">
        <v>54911.650618749998</v>
      </c>
      <c r="BP128" s="14">
        <v>54911.650618749998</v>
      </c>
      <c r="BQ128" s="14">
        <v>54911.650618749998</v>
      </c>
      <c r="BR128" s="14">
        <v>54911.650618749998</v>
      </c>
      <c r="BS128" s="15"/>
      <c r="BT128" s="15">
        <f t="shared" si="88"/>
        <v>54911.650618749998</v>
      </c>
      <c r="BU128" s="15">
        <f t="shared" si="89"/>
        <v>54911.650618749998</v>
      </c>
      <c r="BV128" s="15">
        <f t="shared" si="90"/>
        <v>54911.650618749998</v>
      </c>
      <c r="BW128" s="15">
        <f t="shared" si="91"/>
        <v>54911.650618749998</v>
      </c>
      <c r="BX128" s="15">
        <f t="shared" si="92"/>
        <v>54911.650618749998</v>
      </c>
      <c r="BY128" s="15">
        <f t="shared" si="93"/>
        <v>54911.650618749998</v>
      </c>
      <c r="BZ128" s="15">
        <f t="shared" si="94"/>
        <v>0</v>
      </c>
      <c r="CA128" s="15">
        <f t="shared" si="95"/>
        <v>0</v>
      </c>
      <c r="CB128" s="15">
        <f t="shared" si="96"/>
        <v>0</v>
      </c>
      <c r="CC128" s="15">
        <f t="shared" si="97"/>
        <v>0</v>
      </c>
      <c r="CD128" s="15">
        <f t="shared" si="98"/>
        <v>0</v>
      </c>
      <c r="CE128" s="15">
        <f t="shared" si="99"/>
        <v>0</v>
      </c>
      <c r="CG128" s="15">
        <f t="shared" si="100"/>
        <v>51124.640231249999</v>
      </c>
      <c r="CH128" s="15">
        <f t="shared" si="101"/>
        <v>51124.640231249999</v>
      </c>
      <c r="CI128" s="15">
        <f t="shared" si="102"/>
        <v>51124.640231249999</v>
      </c>
      <c r="CJ128" s="15">
        <f t="shared" si="103"/>
        <v>51124.640231249999</v>
      </c>
      <c r="CK128" s="15">
        <f t="shared" si="104"/>
        <v>51124.640231249999</v>
      </c>
      <c r="CL128" s="15">
        <f t="shared" si="105"/>
        <v>51124.640231249999</v>
      </c>
      <c r="CM128" s="15">
        <f t="shared" si="106"/>
        <v>51124.640231249999</v>
      </c>
      <c r="CN128" s="15">
        <f t="shared" si="107"/>
        <v>51124.640231249999</v>
      </c>
      <c r="CO128" s="15">
        <f t="shared" si="108"/>
        <v>51124.640231249999</v>
      </c>
      <c r="CP128" s="15">
        <f t="shared" si="109"/>
        <v>51124.640231249999</v>
      </c>
      <c r="CQ128" s="15">
        <f t="shared" si="110"/>
        <v>51124.640231249999</v>
      </c>
      <c r="CR128" s="15">
        <f t="shared" si="111"/>
        <v>51124.640231249999</v>
      </c>
      <c r="CS128" s="15">
        <f t="shared" si="112"/>
        <v>0</v>
      </c>
      <c r="CT128" s="15">
        <f t="shared" si="113"/>
        <v>51124.640231249999</v>
      </c>
      <c r="CU128" s="15">
        <f t="shared" si="114"/>
        <v>51124.640231249999</v>
      </c>
      <c r="CV128" s="15">
        <f t="shared" si="115"/>
        <v>51124.640231249999</v>
      </c>
      <c r="CW128" s="15">
        <f t="shared" si="116"/>
        <v>51124.640231249999</v>
      </c>
      <c r="CX128" s="15">
        <f t="shared" si="117"/>
        <v>51124.640231249999</v>
      </c>
      <c r="CY128" s="15">
        <f t="shared" si="118"/>
        <v>51124.640231249999</v>
      </c>
      <c r="CZ128" s="15">
        <f t="shared" si="119"/>
        <v>51124.640231249999</v>
      </c>
      <c r="DA128" s="15">
        <f t="shared" si="120"/>
        <v>51124.640231249999</v>
      </c>
      <c r="DB128" s="15">
        <f t="shared" si="121"/>
        <v>51124.640231249999</v>
      </c>
      <c r="DC128" s="15">
        <f t="shared" si="122"/>
        <v>51124.640231249999</v>
      </c>
      <c r="DD128" s="15">
        <f t="shared" si="123"/>
        <v>51124.640231249999</v>
      </c>
      <c r="DE128" s="15">
        <f t="shared" si="124"/>
        <v>51124.640231249999</v>
      </c>
      <c r="DF128" s="15">
        <f t="shared" si="125"/>
        <v>0</v>
      </c>
      <c r="DG128" s="15">
        <f t="shared" si="126"/>
        <v>51124.640231249999</v>
      </c>
      <c r="DH128" s="15">
        <f t="shared" si="127"/>
        <v>51124.640231249999</v>
      </c>
      <c r="DI128" s="15">
        <f t="shared" si="128"/>
        <v>51124.640231249999</v>
      </c>
      <c r="DJ128" s="15">
        <f t="shared" si="129"/>
        <v>51124.640231249999</v>
      </c>
      <c r="DK128" s="15">
        <f t="shared" si="130"/>
        <v>51124.640231249999</v>
      </c>
      <c r="DL128" s="15">
        <f t="shared" si="131"/>
        <v>51124.640231249999</v>
      </c>
      <c r="DM128" s="15">
        <f t="shared" si="132"/>
        <v>0</v>
      </c>
      <c r="DN128" s="15">
        <f t="shared" si="133"/>
        <v>0</v>
      </c>
      <c r="DO128" s="15">
        <f t="shared" si="134"/>
        <v>0</v>
      </c>
      <c r="DP128" s="15">
        <f t="shared" si="135"/>
        <v>0</v>
      </c>
      <c r="DQ128" s="15">
        <f t="shared" si="136"/>
        <v>0</v>
      </c>
      <c r="DR128" s="15">
        <f t="shared" si="137"/>
        <v>0</v>
      </c>
      <c r="DT128" s="15">
        <f t="shared" si="138"/>
        <v>3787.0103874999986</v>
      </c>
      <c r="DU128" s="15">
        <f t="shared" si="139"/>
        <v>3787.0103874999986</v>
      </c>
      <c r="DV128" s="15">
        <f t="shared" si="140"/>
        <v>3787.0103874999986</v>
      </c>
      <c r="DW128" s="15">
        <f t="shared" si="141"/>
        <v>3787.0103874999986</v>
      </c>
      <c r="DX128" s="15">
        <f t="shared" si="142"/>
        <v>3787.0103874999986</v>
      </c>
      <c r="DY128" s="15">
        <f t="shared" si="143"/>
        <v>3787.0103874999986</v>
      </c>
      <c r="DZ128" s="15">
        <f t="shared" si="144"/>
        <v>3787.0103874999986</v>
      </c>
      <c r="EA128" s="15">
        <f t="shared" si="145"/>
        <v>3787.0103874999986</v>
      </c>
      <c r="EB128" s="15">
        <f t="shared" si="146"/>
        <v>3787.0103874999986</v>
      </c>
      <c r="EC128" s="15">
        <f t="shared" si="147"/>
        <v>3787.0103874999986</v>
      </c>
      <c r="ED128" s="15">
        <f t="shared" si="148"/>
        <v>3787.0103874999986</v>
      </c>
      <c r="EE128" s="15">
        <f t="shared" si="149"/>
        <v>3787.0103874999986</v>
      </c>
      <c r="EF128" s="15">
        <f t="shared" si="150"/>
        <v>0</v>
      </c>
      <c r="EG128" s="15">
        <f t="shared" si="151"/>
        <v>3787.0103874999986</v>
      </c>
      <c r="EH128" s="15">
        <f t="shared" si="152"/>
        <v>3787.0103874999986</v>
      </c>
      <c r="EI128" s="15">
        <f t="shared" si="153"/>
        <v>3787.0103874999986</v>
      </c>
      <c r="EJ128" s="15">
        <f t="shared" si="154"/>
        <v>3787.0103874999986</v>
      </c>
      <c r="EK128" s="15">
        <f t="shared" si="155"/>
        <v>3787.0103874999986</v>
      </c>
      <c r="EL128" s="15">
        <f t="shared" si="156"/>
        <v>3787.0103874999986</v>
      </c>
      <c r="EM128" s="15">
        <f t="shared" si="157"/>
        <v>3787.0103874999986</v>
      </c>
      <c r="EN128" s="15">
        <f t="shared" si="158"/>
        <v>3787.0103874999986</v>
      </c>
      <c r="EO128" s="15">
        <f t="shared" si="159"/>
        <v>3787.0103874999986</v>
      </c>
      <c r="EP128" s="15">
        <f t="shared" si="160"/>
        <v>3787.0103874999986</v>
      </c>
      <c r="EQ128" s="15">
        <f t="shared" si="161"/>
        <v>3787.0103874999986</v>
      </c>
      <c r="ER128" s="15">
        <f t="shared" si="162"/>
        <v>3787.0103874999986</v>
      </c>
      <c r="ES128" s="15">
        <f t="shared" si="163"/>
        <v>0</v>
      </c>
      <c r="ET128" s="15">
        <f t="shared" si="164"/>
        <v>3787.0103874999986</v>
      </c>
      <c r="EU128" s="15">
        <f t="shared" si="165"/>
        <v>3787.0103874999986</v>
      </c>
      <c r="EV128" s="15">
        <f t="shared" si="166"/>
        <v>3787.0103874999986</v>
      </c>
      <c r="EW128" s="15">
        <f t="shared" si="167"/>
        <v>3787.0103874999986</v>
      </c>
      <c r="EX128" s="15">
        <f t="shared" si="168"/>
        <v>3787.0103874999986</v>
      </c>
      <c r="EY128" s="15">
        <f t="shared" si="169"/>
        <v>3787.0103874999986</v>
      </c>
      <c r="EZ128" s="15">
        <f t="shared" si="170"/>
        <v>0</v>
      </c>
      <c r="FA128" s="15">
        <f t="shared" si="171"/>
        <v>0</v>
      </c>
      <c r="FB128" s="15">
        <f t="shared" si="172"/>
        <v>0</v>
      </c>
      <c r="FC128" s="15">
        <f t="shared" si="173"/>
        <v>0</v>
      </c>
      <c r="FD128" s="15">
        <f t="shared" si="174"/>
        <v>0</v>
      </c>
      <c r="FE128" s="15">
        <f t="shared" si="175"/>
        <v>0</v>
      </c>
    </row>
    <row r="129" spans="1:161" x14ac:dyDescent="0.25">
      <c r="A129" s="3" t="s">
        <v>176</v>
      </c>
      <c r="B129" s="13">
        <v>2.0299999999999999E-2</v>
      </c>
      <c r="C129" s="13">
        <v>2.0299999999999999E-2</v>
      </c>
      <c r="D129" s="13">
        <v>2.0299999999999999E-2</v>
      </c>
      <c r="E129" s="13">
        <v>1.9199999999999998E-2</v>
      </c>
      <c r="G129" s="225">
        <v>45527786.140000001</v>
      </c>
      <c r="H129" s="225">
        <v>45583032.920000002</v>
      </c>
      <c r="I129" s="225">
        <v>45692513.960000001</v>
      </c>
      <c r="J129" s="14">
        <v>45821301.009999998</v>
      </c>
      <c r="K129" s="14">
        <v>45775731.439999998</v>
      </c>
      <c r="L129" s="14">
        <v>45713563.140000001</v>
      </c>
      <c r="M129" s="14">
        <v>45736612.259999998</v>
      </c>
      <c r="N129" s="14">
        <v>45666274.759999998</v>
      </c>
      <c r="O129" s="14">
        <v>45590836.829999998</v>
      </c>
      <c r="P129" s="14">
        <v>45542108.369999997</v>
      </c>
      <c r="Q129" s="14">
        <v>45490208.579999998</v>
      </c>
      <c r="R129" s="14">
        <v>45631598.780000001</v>
      </c>
      <c r="T129" s="14">
        <v>45777616.579999998</v>
      </c>
      <c r="U129" s="14">
        <v>45784406.619999997</v>
      </c>
      <c r="V129" s="14">
        <v>45784406.619999997</v>
      </c>
      <c r="W129" s="14">
        <v>45784577.649999999</v>
      </c>
      <c r="X129" s="14">
        <v>45778073.840000004</v>
      </c>
      <c r="Y129" s="14">
        <v>45771399</v>
      </c>
      <c r="Z129" s="14">
        <v>45771399</v>
      </c>
      <c r="AA129" s="14">
        <v>45771399</v>
      </c>
      <c r="AB129" s="14">
        <v>45771399</v>
      </c>
      <c r="AC129" s="14">
        <v>45771399</v>
      </c>
      <c r="AD129" s="14">
        <v>45750383.619999997</v>
      </c>
      <c r="AE129" s="14">
        <v>46011747.350000001</v>
      </c>
      <c r="AF129" s="14"/>
      <c r="AG129" s="14">
        <v>46294126.460000001</v>
      </c>
      <c r="AH129" s="14">
        <v>46297760.649999999</v>
      </c>
      <c r="AI129" s="14">
        <v>46311150.729999997</v>
      </c>
      <c r="AJ129" s="14">
        <v>46320906.619999997</v>
      </c>
      <c r="AK129" s="14">
        <v>46320906.619999997</v>
      </c>
      <c r="AL129" s="14">
        <v>46320906.619999997</v>
      </c>
      <c r="AM129" s="14"/>
      <c r="AN129" s="14"/>
      <c r="AO129" s="14"/>
      <c r="AP129" s="14"/>
      <c r="AQ129" s="14"/>
      <c r="AR129" s="14"/>
      <c r="AS129" s="15"/>
      <c r="AT129" s="15">
        <v>77017.838220166668</v>
      </c>
      <c r="AU129" s="15">
        <v>77111.297356333336</v>
      </c>
      <c r="AV129" s="15">
        <v>77296.502782333337</v>
      </c>
      <c r="AW129" s="14">
        <v>77514.367541916654</v>
      </c>
      <c r="AX129" s="14">
        <v>77437.27901933332</v>
      </c>
      <c r="AY129" s="14">
        <v>77332.110978500001</v>
      </c>
      <c r="AZ129" s="14">
        <v>77371.102406499995</v>
      </c>
      <c r="BA129" s="14">
        <v>77252.114802333323</v>
      </c>
      <c r="BB129" s="14">
        <v>77124.498970749992</v>
      </c>
      <c r="BC129" s="14">
        <v>77042.066659249991</v>
      </c>
      <c r="BD129" s="14">
        <v>76954.269514499989</v>
      </c>
      <c r="BE129" s="14">
        <v>77193.454602833328</v>
      </c>
      <c r="BG129" s="15">
        <v>77440.468047833318</v>
      </c>
      <c r="BH129" s="15">
        <v>77451.954532166666</v>
      </c>
      <c r="BI129" s="15">
        <v>77451.954532166666</v>
      </c>
      <c r="BJ129" s="14">
        <v>77452.243857916663</v>
      </c>
      <c r="BK129" s="14">
        <v>77441.241579333335</v>
      </c>
      <c r="BL129" s="14">
        <v>77429.949974999996</v>
      </c>
      <c r="BM129" s="14">
        <v>77429.949974999996</v>
      </c>
      <c r="BN129" s="14">
        <v>77429.949974999996</v>
      </c>
      <c r="BO129" s="14">
        <v>77429.949974999996</v>
      </c>
      <c r="BP129" s="14">
        <v>77429.949974999996</v>
      </c>
      <c r="BQ129" s="14">
        <v>77394.398957166661</v>
      </c>
      <c r="BR129" s="14">
        <v>77836.539267083324</v>
      </c>
      <c r="BS129" s="15"/>
      <c r="BT129" s="15">
        <f t="shared" si="88"/>
        <v>78314.230594833338</v>
      </c>
      <c r="BU129" s="15">
        <f t="shared" si="89"/>
        <v>78320.378432916666</v>
      </c>
      <c r="BV129" s="15">
        <f t="shared" si="90"/>
        <v>78343.029984916662</v>
      </c>
      <c r="BW129" s="15">
        <f t="shared" si="91"/>
        <v>78359.533698833329</v>
      </c>
      <c r="BX129" s="15">
        <f t="shared" si="92"/>
        <v>78359.533698833329</v>
      </c>
      <c r="BY129" s="15">
        <f t="shared" si="93"/>
        <v>78359.533698833329</v>
      </c>
      <c r="BZ129" s="15">
        <f t="shared" si="94"/>
        <v>0</v>
      </c>
      <c r="CA129" s="15">
        <f t="shared" si="95"/>
        <v>0</v>
      </c>
      <c r="CB129" s="15">
        <f t="shared" si="96"/>
        <v>0</v>
      </c>
      <c r="CC129" s="15">
        <f t="shared" si="97"/>
        <v>0</v>
      </c>
      <c r="CD129" s="15">
        <f t="shared" si="98"/>
        <v>0</v>
      </c>
      <c r="CE129" s="15">
        <f t="shared" si="99"/>
        <v>0</v>
      </c>
      <c r="CG129" s="15">
        <f t="shared" si="100"/>
        <v>72844.457823999997</v>
      </c>
      <c r="CH129" s="15">
        <f t="shared" si="101"/>
        <v>72932.852671999994</v>
      </c>
      <c r="CI129" s="15">
        <f t="shared" si="102"/>
        <v>73108.022335999995</v>
      </c>
      <c r="CJ129" s="15">
        <f t="shared" si="103"/>
        <v>73314.081615999996</v>
      </c>
      <c r="CK129" s="15">
        <f t="shared" si="104"/>
        <v>73241.170303999985</v>
      </c>
      <c r="CL129" s="15">
        <f t="shared" si="105"/>
        <v>73141.701023999995</v>
      </c>
      <c r="CM129" s="15">
        <f t="shared" si="106"/>
        <v>73178.579615999988</v>
      </c>
      <c r="CN129" s="15">
        <f t="shared" si="107"/>
        <v>73066.039615999995</v>
      </c>
      <c r="CO129" s="15">
        <f t="shared" si="108"/>
        <v>72945.338927999997</v>
      </c>
      <c r="CP129" s="15">
        <f t="shared" si="109"/>
        <v>72867.373391999994</v>
      </c>
      <c r="CQ129" s="15">
        <f t="shared" si="110"/>
        <v>72784.333727999983</v>
      </c>
      <c r="CR129" s="15">
        <f t="shared" si="111"/>
        <v>73010.558047999992</v>
      </c>
      <c r="CS129" s="15">
        <f t="shared" si="112"/>
        <v>0</v>
      </c>
      <c r="CT129" s="15">
        <f t="shared" si="113"/>
        <v>73244.186527999991</v>
      </c>
      <c r="CU129" s="15">
        <f t="shared" si="114"/>
        <v>73255.050591999985</v>
      </c>
      <c r="CV129" s="15">
        <f t="shared" si="115"/>
        <v>73255.050591999985</v>
      </c>
      <c r="CW129" s="15">
        <f t="shared" si="116"/>
        <v>73255.324239999987</v>
      </c>
      <c r="CX129" s="15">
        <f t="shared" si="117"/>
        <v>73244.918143999996</v>
      </c>
      <c r="CY129" s="15">
        <f t="shared" si="118"/>
        <v>73234.238399999987</v>
      </c>
      <c r="CZ129" s="15">
        <f t="shared" si="119"/>
        <v>73234.238399999987</v>
      </c>
      <c r="DA129" s="15">
        <f t="shared" si="120"/>
        <v>73234.238399999987</v>
      </c>
      <c r="DB129" s="15">
        <f t="shared" si="121"/>
        <v>73234.238399999987</v>
      </c>
      <c r="DC129" s="15">
        <f t="shared" si="122"/>
        <v>73234.238399999987</v>
      </c>
      <c r="DD129" s="15">
        <f t="shared" si="123"/>
        <v>73200.613791999989</v>
      </c>
      <c r="DE129" s="15">
        <f t="shared" si="124"/>
        <v>73618.795759999994</v>
      </c>
      <c r="DF129" s="15">
        <f t="shared" si="125"/>
        <v>0</v>
      </c>
      <c r="DG129" s="15">
        <f t="shared" si="126"/>
        <v>74070.602335999996</v>
      </c>
      <c r="DH129" s="15">
        <f t="shared" si="127"/>
        <v>74076.417039999986</v>
      </c>
      <c r="DI129" s="15">
        <f t="shared" si="128"/>
        <v>74097.841167999984</v>
      </c>
      <c r="DJ129" s="15">
        <f t="shared" si="129"/>
        <v>74113.450591999994</v>
      </c>
      <c r="DK129" s="15">
        <f t="shared" si="130"/>
        <v>74113.450591999994</v>
      </c>
      <c r="DL129" s="15">
        <f t="shared" si="131"/>
        <v>74113.450591999994</v>
      </c>
      <c r="DM129" s="15">
        <f t="shared" si="132"/>
        <v>0</v>
      </c>
      <c r="DN129" s="15">
        <f t="shared" si="133"/>
        <v>0</v>
      </c>
      <c r="DO129" s="15">
        <f t="shared" si="134"/>
        <v>0</v>
      </c>
      <c r="DP129" s="15">
        <f t="shared" si="135"/>
        <v>0</v>
      </c>
      <c r="DQ129" s="15">
        <f t="shared" si="136"/>
        <v>0</v>
      </c>
      <c r="DR129" s="15">
        <f t="shared" si="137"/>
        <v>0</v>
      </c>
      <c r="DT129" s="15">
        <f t="shared" si="138"/>
        <v>4173.3803961666708</v>
      </c>
      <c r="DU129" s="15">
        <f t="shared" si="139"/>
        <v>4178.4446843333426</v>
      </c>
      <c r="DV129" s="15">
        <f t="shared" si="140"/>
        <v>4188.4804463333421</v>
      </c>
      <c r="DW129" s="15">
        <f t="shared" si="141"/>
        <v>4200.285925916658</v>
      </c>
      <c r="DX129" s="15">
        <f t="shared" si="142"/>
        <v>4196.1087153333356</v>
      </c>
      <c r="DY129" s="15">
        <f t="shared" si="143"/>
        <v>4190.4099545000063</v>
      </c>
      <c r="DZ129" s="15">
        <f t="shared" si="144"/>
        <v>4192.5227905000065</v>
      </c>
      <c r="EA129" s="15">
        <f t="shared" si="145"/>
        <v>4186.075186333328</v>
      </c>
      <c r="EB129" s="15">
        <f t="shared" si="146"/>
        <v>4179.1600427499943</v>
      </c>
      <c r="EC129" s="15">
        <f t="shared" si="147"/>
        <v>4174.693267249997</v>
      </c>
      <c r="ED129" s="15">
        <f t="shared" si="148"/>
        <v>4169.9357865000056</v>
      </c>
      <c r="EE129" s="15">
        <f t="shared" si="149"/>
        <v>4182.8965548333363</v>
      </c>
      <c r="EF129" s="15">
        <f t="shared" si="150"/>
        <v>0</v>
      </c>
      <c r="EG129" s="15">
        <f t="shared" si="151"/>
        <v>4196.2815198333265</v>
      </c>
      <c r="EH129" s="15">
        <f t="shared" si="152"/>
        <v>4196.9039401666814</v>
      </c>
      <c r="EI129" s="15">
        <f t="shared" si="153"/>
        <v>4196.9039401666814</v>
      </c>
      <c r="EJ129" s="15">
        <f t="shared" si="154"/>
        <v>4196.9196179166756</v>
      </c>
      <c r="EK129" s="15">
        <f t="shared" si="155"/>
        <v>4196.3234353333391</v>
      </c>
      <c r="EL129" s="15">
        <f t="shared" si="156"/>
        <v>4195.7115750000085</v>
      </c>
      <c r="EM129" s="15">
        <f t="shared" si="157"/>
        <v>4195.7115750000085</v>
      </c>
      <c r="EN129" s="15">
        <f t="shared" si="158"/>
        <v>4195.7115750000085</v>
      </c>
      <c r="EO129" s="15">
        <f t="shared" si="159"/>
        <v>4195.7115750000085</v>
      </c>
      <c r="EP129" s="15">
        <f t="shared" si="160"/>
        <v>4195.7115750000085</v>
      </c>
      <c r="EQ129" s="15">
        <f t="shared" si="161"/>
        <v>4193.7851651666715</v>
      </c>
      <c r="ER129" s="15">
        <f t="shared" si="162"/>
        <v>4217.7435070833308</v>
      </c>
      <c r="ES129" s="15">
        <f t="shared" si="163"/>
        <v>0</v>
      </c>
      <c r="ET129" s="15">
        <f t="shared" si="164"/>
        <v>4243.6282588333415</v>
      </c>
      <c r="EU129" s="15">
        <f t="shared" si="165"/>
        <v>4243.9613929166808</v>
      </c>
      <c r="EV129" s="15">
        <f t="shared" si="166"/>
        <v>4245.1888169166778</v>
      </c>
      <c r="EW129" s="15">
        <f t="shared" si="167"/>
        <v>4246.0831068333355</v>
      </c>
      <c r="EX129" s="15">
        <f t="shared" si="168"/>
        <v>4246.0831068333355</v>
      </c>
      <c r="EY129" s="15">
        <f t="shared" si="169"/>
        <v>4246.0831068333355</v>
      </c>
      <c r="EZ129" s="15">
        <f t="shared" si="170"/>
        <v>0</v>
      </c>
      <c r="FA129" s="15">
        <f t="shared" si="171"/>
        <v>0</v>
      </c>
      <c r="FB129" s="15">
        <f t="shared" si="172"/>
        <v>0</v>
      </c>
      <c r="FC129" s="15">
        <f t="shared" si="173"/>
        <v>0</v>
      </c>
      <c r="FD129" s="15">
        <f t="shared" si="174"/>
        <v>0</v>
      </c>
      <c r="FE129" s="15">
        <f t="shared" si="175"/>
        <v>0</v>
      </c>
    </row>
    <row r="130" spans="1:161" x14ac:dyDescent="0.25">
      <c r="A130" s="3" t="s">
        <v>177</v>
      </c>
      <c r="B130" s="13">
        <v>2.0299999999999999E-2</v>
      </c>
      <c r="C130" s="13">
        <v>2.0299999999999999E-2</v>
      </c>
      <c r="D130" s="13">
        <v>2.0299999999999999E-2</v>
      </c>
      <c r="E130" s="13">
        <v>1.9199999999999998E-2</v>
      </c>
      <c r="G130" s="225">
        <v>1264434.92</v>
      </c>
      <c r="H130" s="225">
        <v>1264434.92</v>
      </c>
      <c r="I130" s="225">
        <v>1264434.92</v>
      </c>
      <c r="J130" s="14">
        <v>1264434.92</v>
      </c>
      <c r="K130" s="14">
        <v>1264434.92</v>
      </c>
      <c r="L130" s="14">
        <v>1264434.92</v>
      </c>
      <c r="M130" s="14">
        <v>1264434.92</v>
      </c>
      <c r="N130" s="14">
        <v>1264434.92</v>
      </c>
      <c r="O130" s="14">
        <v>1264434.92</v>
      </c>
      <c r="P130" s="14">
        <v>1264434.92</v>
      </c>
      <c r="Q130" s="14">
        <v>1264434.92</v>
      </c>
      <c r="R130" s="14">
        <v>1264434.92</v>
      </c>
      <c r="T130" s="14">
        <v>1264434.92</v>
      </c>
      <c r="U130" s="14">
        <v>1264434.92</v>
      </c>
      <c r="V130" s="14">
        <v>1264434.92</v>
      </c>
      <c r="W130" s="14">
        <v>1264434.92</v>
      </c>
      <c r="X130" s="14">
        <v>1264434.92</v>
      </c>
      <c r="Y130" s="14">
        <v>1264434.92</v>
      </c>
      <c r="Z130" s="14">
        <v>1264434.92</v>
      </c>
      <c r="AA130" s="14">
        <v>1264434.92</v>
      </c>
      <c r="AB130" s="14">
        <v>1264434.92</v>
      </c>
      <c r="AC130" s="14">
        <v>1264434.92</v>
      </c>
      <c r="AD130" s="14">
        <v>1264434.92</v>
      </c>
      <c r="AE130" s="14">
        <v>1264434.92</v>
      </c>
      <c r="AF130" s="14"/>
      <c r="AG130" s="14">
        <v>1264434.92</v>
      </c>
      <c r="AH130" s="14">
        <v>1264434.92</v>
      </c>
      <c r="AI130" s="14">
        <v>1264434.92</v>
      </c>
      <c r="AJ130" s="14">
        <v>1264434.92</v>
      </c>
      <c r="AK130" s="14">
        <v>1264434.92</v>
      </c>
      <c r="AL130" s="14">
        <v>1264434.92</v>
      </c>
      <c r="AM130" s="14"/>
      <c r="AN130" s="14"/>
      <c r="AO130" s="14"/>
      <c r="AP130" s="14"/>
      <c r="AQ130" s="14"/>
      <c r="AR130" s="14"/>
      <c r="AS130" s="15"/>
      <c r="AT130" s="15">
        <v>2139.0024063333331</v>
      </c>
      <c r="AU130" s="15">
        <v>2139.0024063333331</v>
      </c>
      <c r="AV130" s="15">
        <v>2139.0024063333331</v>
      </c>
      <c r="AW130" s="14">
        <v>2139.0024063333331</v>
      </c>
      <c r="AX130" s="14">
        <v>2139.0024063333331</v>
      </c>
      <c r="AY130" s="14">
        <v>2139.0024063333331</v>
      </c>
      <c r="AZ130" s="14">
        <v>2139.0024063333331</v>
      </c>
      <c r="BA130" s="14">
        <v>2139.0024063333331</v>
      </c>
      <c r="BB130" s="14">
        <v>2139.0024063333331</v>
      </c>
      <c r="BC130" s="14">
        <v>2139.0024063333331</v>
      </c>
      <c r="BD130" s="14">
        <v>2139.0024063333331</v>
      </c>
      <c r="BE130" s="14">
        <v>2139.0024063333331</v>
      </c>
      <c r="BG130" s="15">
        <v>2139.0024063333331</v>
      </c>
      <c r="BH130" s="15">
        <v>2139.0024063333331</v>
      </c>
      <c r="BI130" s="15">
        <v>2139.0024063333331</v>
      </c>
      <c r="BJ130" s="14">
        <v>2139.0024063333331</v>
      </c>
      <c r="BK130" s="14">
        <v>2139.0024063333331</v>
      </c>
      <c r="BL130" s="14">
        <v>2139.0024063333331</v>
      </c>
      <c r="BM130" s="14">
        <v>2139.0024063333331</v>
      </c>
      <c r="BN130" s="14">
        <v>2139.0024063333331</v>
      </c>
      <c r="BO130" s="14">
        <v>2139.0024063333331</v>
      </c>
      <c r="BP130" s="14">
        <v>2139.0024063333331</v>
      </c>
      <c r="BQ130" s="14">
        <v>2139.0024063333331</v>
      </c>
      <c r="BR130" s="14">
        <v>2139.0024063333331</v>
      </c>
      <c r="BS130" s="15"/>
      <c r="BT130" s="15">
        <f t="shared" si="88"/>
        <v>2139.0024063333331</v>
      </c>
      <c r="BU130" s="15">
        <f t="shared" si="89"/>
        <v>2139.0024063333331</v>
      </c>
      <c r="BV130" s="15">
        <f t="shared" si="90"/>
        <v>2139.0024063333331</v>
      </c>
      <c r="BW130" s="15">
        <f t="shared" si="91"/>
        <v>2139.0024063333331</v>
      </c>
      <c r="BX130" s="15">
        <f t="shared" si="92"/>
        <v>2139.0024063333331</v>
      </c>
      <c r="BY130" s="15">
        <f t="shared" si="93"/>
        <v>2139.0024063333331</v>
      </c>
      <c r="BZ130" s="15">
        <f t="shared" si="94"/>
        <v>0</v>
      </c>
      <c r="CA130" s="15">
        <f t="shared" si="95"/>
        <v>0</v>
      </c>
      <c r="CB130" s="15">
        <f t="shared" si="96"/>
        <v>0</v>
      </c>
      <c r="CC130" s="15">
        <f t="shared" si="97"/>
        <v>0</v>
      </c>
      <c r="CD130" s="15">
        <f t="shared" si="98"/>
        <v>0</v>
      </c>
      <c r="CE130" s="15">
        <f t="shared" si="99"/>
        <v>0</v>
      </c>
      <c r="CG130" s="15">
        <f t="shared" si="100"/>
        <v>2023.0958719999996</v>
      </c>
      <c r="CH130" s="15">
        <f t="shared" si="101"/>
        <v>2023.0958719999996</v>
      </c>
      <c r="CI130" s="15">
        <f t="shared" si="102"/>
        <v>2023.0958719999996</v>
      </c>
      <c r="CJ130" s="15">
        <f t="shared" si="103"/>
        <v>2023.0958719999996</v>
      </c>
      <c r="CK130" s="15">
        <f t="shared" si="104"/>
        <v>2023.0958719999996</v>
      </c>
      <c r="CL130" s="15">
        <f t="shared" si="105"/>
        <v>2023.0958719999996</v>
      </c>
      <c r="CM130" s="15">
        <f t="shared" si="106"/>
        <v>2023.0958719999996</v>
      </c>
      <c r="CN130" s="15">
        <f t="shared" si="107"/>
        <v>2023.0958719999996</v>
      </c>
      <c r="CO130" s="15">
        <f t="shared" si="108"/>
        <v>2023.0958719999996</v>
      </c>
      <c r="CP130" s="15">
        <f t="shared" si="109"/>
        <v>2023.0958719999996</v>
      </c>
      <c r="CQ130" s="15">
        <f t="shared" si="110"/>
        <v>2023.0958719999996</v>
      </c>
      <c r="CR130" s="15">
        <f t="shared" si="111"/>
        <v>2023.0958719999996</v>
      </c>
      <c r="CS130" s="15">
        <f t="shared" si="112"/>
        <v>0</v>
      </c>
      <c r="CT130" s="15">
        <f t="shared" si="113"/>
        <v>2023.0958719999996</v>
      </c>
      <c r="CU130" s="15">
        <f t="shared" si="114"/>
        <v>2023.0958719999996</v>
      </c>
      <c r="CV130" s="15">
        <f t="shared" si="115"/>
        <v>2023.0958719999996</v>
      </c>
      <c r="CW130" s="15">
        <f t="shared" si="116"/>
        <v>2023.0958719999996</v>
      </c>
      <c r="CX130" s="15">
        <f t="shared" si="117"/>
        <v>2023.0958719999996</v>
      </c>
      <c r="CY130" s="15">
        <f t="shared" si="118"/>
        <v>2023.0958719999996</v>
      </c>
      <c r="CZ130" s="15">
        <f t="shared" si="119"/>
        <v>2023.0958719999996</v>
      </c>
      <c r="DA130" s="15">
        <f t="shared" si="120"/>
        <v>2023.0958719999996</v>
      </c>
      <c r="DB130" s="15">
        <f t="shared" si="121"/>
        <v>2023.0958719999996</v>
      </c>
      <c r="DC130" s="15">
        <f t="shared" si="122"/>
        <v>2023.0958719999996</v>
      </c>
      <c r="DD130" s="15">
        <f t="shared" si="123"/>
        <v>2023.0958719999996</v>
      </c>
      <c r="DE130" s="15">
        <f t="shared" si="124"/>
        <v>2023.0958719999996</v>
      </c>
      <c r="DF130" s="15">
        <f t="shared" si="125"/>
        <v>0</v>
      </c>
      <c r="DG130" s="15">
        <f t="shared" si="126"/>
        <v>2023.0958719999996</v>
      </c>
      <c r="DH130" s="15">
        <f t="shared" si="127"/>
        <v>2023.0958719999996</v>
      </c>
      <c r="DI130" s="15">
        <f t="shared" si="128"/>
        <v>2023.0958719999996</v>
      </c>
      <c r="DJ130" s="15">
        <f t="shared" si="129"/>
        <v>2023.0958719999996</v>
      </c>
      <c r="DK130" s="15">
        <f t="shared" si="130"/>
        <v>2023.0958719999996</v>
      </c>
      <c r="DL130" s="15">
        <f t="shared" si="131"/>
        <v>2023.0958719999996</v>
      </c>
      <c r="DM130" s="15">
        <f t="shared" si="132"/>
        <v>0</v>
      </c>
      <c r="DN130" s="15">
        <f t="shared" si="133"/>
        <v>0</v>
      </c>
      <c r="DO130" s="15">
        <f t="shared" si="134"/>
        <v>0</v>
      </c>
      <c r="DP130" s="15">
        <f t="shared" si="135"/>
        <v>0</v>
      </c>
      <c r="DQ130" s="15">
        <f t="shared" si="136"/>
        <v>0</v>
      </c>
      <c r="DR130" s="15">
        <f t="shared" si="137"/>
        <v>0</v>
      </c>
      <c r="DT130" s="15">
        <f t="shared" si="138"/>
        <v>115.90653433333341</v>
      </c>
      <c r="DU130" s="15">
        <f t="shared" si="139"/>
        <v>115.90653433333341</v>
      </c>
      <c r="DV130" s="15">
        <f t="shared" si="140"/>
        <v>115.90653433333341</v>
      </c>
      <c r="DW130" s="15">
        <f t="shared" si="141"/>
        <v>115.90653433333341</v>
      </c>
      <c r="DX130" s="15">
        <f t="shared" si="142"/>
        <v>115.90653433333341</v>
      </c>
      <c r="DY130" s="15">
        <f t="shared" si="143"/>
        <v>115.90653433333341</v>
      </c>
      <c r="DZ130" s="15">
        <f t="shared" si="144"/>
        <v>115.90653433333341</v>
      </c>
      <c r="EA130" s="15">
        <f t="shared" si="145"/>
        <v>115.90653433333341</v>
      </c>
      <c r="EB130" s="15">
        <f t="shared" si="146"/>
        <v>115.90653433333341</v>
      </c>
      <c r="EC130" s="15">
        <f t="shared" si="147"/>
        <v>115.90653433333341</v>
      </c>
      <c r="ED130" s="15">
        <f t="shared" si="148"/>
        <v>115.90653433333341</v>
      </c>
      <c r="EE130" s="15">
        <f t="shared" si="149"/>
        <v>115.90653433333341</v>
      </c>
      <c r="EF130" s="15">
        <f t="shared" si="150"/>
        <v>0</v>
      </c>
      <c r="EG130" s="15">
        <f t="shared" si="151"/>
        <v>115.90653433333341</v>
      </c>
      <c r="EH130" s="15">
        <f t="shared" si="152"/>
        <v>115.90653433333341</v>
      </c>
      <c r="EI130" s="15">
        <f t="shared" si="153"/>
        <v>115.90653433333341</v>
      </c>
      <c r="EJ130" s="15">
        <f t="shared" si="154"/>
        <v>115.90653433333341</v>
      </c>
      <c r="EK130" s="15">
        <f t="shared" si="155"/>
        <v>115.90653433333341</v>
      </c>
      <c r="EL130" s="15">
        <f t="shared" si="156"/>
        <v>115.90653433333341</v>
      </c>
      <c r="EM130" s="15">
        <f t="shared" si="157"/>
        <v>115.90653433333341</v>
      </c>
      <c r="EN130" s="15">
        <f t="shared" si="158"/>
        <v>115.90653433333341</v>
      </c>
      <c r="EO130" s="15">
        <f t="shared" si="159"/>
        <v>115.90653433333341</v>
      </c>
      <c r="EP130" s="15">
        <f t="shared" si="160"/>
        <v>115.90653433333341</v>
      </c>
      <c r="EQ130" s="15">
        <f t="shared" si="161"/>
        <v>115.90653433333341</v>
      </c>
      <c r="ER130" s="15">
        <f t="shared" si="162"/>
        <v>115.90653433333341</v>
      </c>
      <c r="ES130" s="15">
        <f t="shared" si="163"/>
        <v>0</v>
      </c>
      <c r="ET130" s="15">
        <f t="shared" si="164"/>
        <v>115.90653433333341</v>
      </c>
      <c r="EU130" s="15">
        <f t="shared" si="165"/>
        <v>115.90653433333341</v>
      </c>
      <c r="EV130" s="15">
        <f t="shared" si="166"/>
        <v>115.90653433333341</v>
      </c>
      <c r="EW130" s="15">
        <f t="shared" si="167"/>
        <v>115.90653433333341</v>
      </c>
      <c r="EX130" s="15">
        <f t="shared" si="168"/>
        <v>115.90653433333341</v>
      </c>
      <c r="EY130" s="15">
        <f t="shared" si="169"/>
        <v>115.90653433333341</v>
      </c>
      <c r="EZ130" s="15">
        <f t="shared" si="170"/>
        <v>0</v>
      </c>
      <c r="FA130" s="15">
        <f t="shared" si="171"/>
        <v>0</v>
      </c>
      <c r="FB130" s="15">
        <f t="shared" si="172"/>
        <v>0</v>
      </c>
      <c r="FC130" s="15">
        <f t="shared" si="173"/>
        <v>0</v>
      </c>
      <c r="FD130" s="15">
        <f t="shared" si="174"/>
        <v>0</v>
      </c>
      <c r="FE130" s="15">
        <f t="shared" si="175"/>
        <v>0</v>
      </c>
    </row>
    <row r="131" spans="1:161" x14ac:dyDescent="0.25">
      <c r="A131" s="3" t="s">
        <v>178</v>
      </c>
      <c r="B131" s="13">
        <v>2.0299999999999999E-2</v>
      </c>
      <c r="C131" s="13">
        <v>2.0299999999999999E-2</v>
      </c>
      <c r="D131" s="13">
        <v>2.0299999999999999E-2</v>
      </c>
      <c r="E131" s="13">
        <v>1.9199999999999998E-2</v>
      </c>
      <c r="G131" s="225"/>
      <c r="H131" s="225"/>
      <c r="I131" s="225"/>
      <c r="J131" s="14"/>
      <c r="K131" s="14">
        <v>710029.64</v>
      </c>
      <c r="L131" s="14">
        <v>1420059.28</v>
      </c>
      <c r="M131" s="14">
        <v>1420059.28</v>
      </c>
      <c r="N131" s="14">
        <v>1420059.28</v>
      </c>
      <c r="O131" s="14">
        <v>1420059.28</v>
      </c>
      <c r="P131" s="14">
        <v>1420059.28</v>
      </c>
      <c r="Q131" s="14">
        <v>1420059.28</v>
      </c>
      <c r="R131" s="14">
        <v>1420059.28</v>
      </c>
      <c r="T131" s="14">
        <v>1420059.28</v>
      </c>
      <c r="U131" s="14">
        <v>1420059.28</v>
      </c>
      <c r="V131" s="14">
        <v>1420059.28</v>
      </c>
      <c r="W131" s="14">
        <v>1420059.28</v>
      </c>
      <c r="X131" s="14">
        <v>1420059.28</v>
      </c>
      <c r="Y131" s="14">
        <v>1420059.28</v>
      </c>
      <c r="Z131" s="14">
        <v>1420059.28</v>
      </c>
      <c r="AA131" s="14">
        <v>1420059.28</v>
      </c>
      <c r="AB131" s="14">
        <v>1420059.28</v>
      </c>
      <c r="AC131" s="14">
        <v>1420059.28</v>
      </c>
      <c r="AD131" s="14">
        <v>1420059.28</v>
      </c>
      <c r="AE131" s="14">
        <v>1420059.28</v>
      </c>
      <c r="AF131" s="14"/>
      <c r="AG131" s="14">
        <v>1420059.28</v>
      </c>
      <c r="AH131" s="14">
        <v>1420059.28</v>
      </c>
      <c r="AI131" s="14">
        <v>1420059.28</v>
      </c>
      <c r="AJ131" s="14">
        <v>1420059.28</v>
      </c>
      <c r="AK131" s="14">
        <v>1420059.28</v>
      </c>
      <c r="AL131" s="14">
        <v>1420059.28</v>
      </c>
      <c r="AM131" s="14"/>
      <c r="AN131" s="14"/>
      <c r="AO131" s="14"/>
      <c r="AP131" s="14"/>
      <c r="AQ131" s="14"/>
      <c r="AR131" s="14"/>
      <c r="AS131" s="15"/>
      <c r="AT131" s="15">
        <v>0</v>
      </c>
      <c r="AU131" s="15">
        <v>0</v>
      </c>
      <c r="AV131" s="15">
        <v>0</v>
      </c>
      <c r="AW131" s="14">
        <v>0</v>
      </c>
      <c r="AX131" s="14">
        <v>1201.1334743333334</v>
      </c>
      <c r="AY131" s="14">
        <v>2402.2669486666668</v>
      </c>
      <c r="AZ131" s="14">
        <v>2402.2669486666668</v>
      </c>
      <c r="BA131" s="14">
        <v>2402.2669486666668</v>
      </c>
      <c r="BB131" s="14">
        <v>2402.2669486666668</v>
      </c>
      <c r="BC131" s="14">
        <v>2402.2669486666668</v>
      </c>
      <c r="BD131" s="14">
        <v>2402.2669486666668</v>
      </c>
      <c r="BE131" s="14">
        <v>2402.2669486666668</v>
      </c>
      <c r="BG131" s="15">
        <v>2402.2669486666668</v>
      </c>
      <c r="BH131" s="15">
        <v>2402.2669486666668</v>
      </c>
      <c r="BI131" s="15">
        <v>2402.2669486666668</v>
      </c>
      <c r="BJ131" s="14">
        <v>2402.2669486666668</v>
      </c>
      <c r="BK131" s="14">
        <v>2402.2669486666668</v>
      </c>
      <c r="BL131" s="14">
        <v>2402.2669486666668</v>
      </c>
      <c r="BM131" s="14">
        <v>2402.2669486666668</v>
      </c>
      <c r="BN131" s="14">
        <v>2402.2669486666668</v>
      </c>
      <c r="BO131" s="14">
        <v>2402.2669486666668</v>
      </c>
      <c r="BP131" s="14">
        <v>2402.2669486666668</v>
      </c>
      <c r="BQ131" s="14">
        <v>2402.2669486666668</v>
      </c>
      <c r="BR131" s="14">
        <v>2402.2669486666668</v>
      </c>
      <c r="BS131" s="15"/>
      <c r="BT131" s="15">
        <f t="shared" si="88"/>
        <v>2402.2669486666668</v>
      </c>
      <c r="BU131" s="15">
        <f t="shared" si="89"/>
        <v>2402.2669486666668</v>
      </c>
      <c r="BV131" s="15">
        <f t="shared" si="90"/>
        <v>2402.2669486666668</v>
      </c>
      <c r="BW131" s="15">
        <f t="shared" si="91"/>
        <v>2402.2669486666668</v>
      </c>
      <c r="BX131" s="15">
        <f t="shared" si="92"/>
        <v>2402.2669486666668</v>
      </c>
      <c r="BY131" s="15">
        <f t="shared" si="93"/>
        <v>2402.2669486666668</v>
      </c>
      <c r="BZ131" s="15">
        <f t="shared" si="94"/>
        <v>0</v>
      </c>
      <c r="CA131" s="15">
        <f t="shared" si="95"/>
        <v>0</v>
      </c>
      <c r="CB131" s="15">
        <f t="shared" si="96"/>
        <v>0</v>
      </c>
      <c r="CC131" s="15">
        <f t="shared" si="97"/>
        <v>0</v>
      </c>
      <c r="CD131" s="15">
        <f t="shared" si="98"/>
        <v>0</v>
      </c>
      <c r="CE131" s="15">
        <f t="shared" si="99"/>
        <v>0</v>
      </c>
      <c r="CG131" s="15">
        <f t="shared" si="100"/>
        <v>0</v>
      </c>
      <c r="CH131" s="15">
        <f t="shared" si="101"/>
        <v>0</v>
      </c>
      <c r="CI131" s="15">
        <f t="shared" si="102"/>
        <v>0</v>
      </c>
      <c r="CJ131" s="15">
        <f t="shared" si="103"/>
        <v>0</v>
      </c>
      <c r="CK131" s="15">
        <f t="shared" si="104"/>
        <v>1136.0474239999999</v>
      </c>
      <c r="CL131" s="15">
        <f t="shared" si="105"/>
        <v>2272.0948479999997</v>
      </c>
      <c r="CM131" s="15">
        <f t="shared" si="106"/>
        <v>2272.0948479999997</v>
      </c>
      <c r="CN131" s="15">
        <f t="shared" si="107"/>
        <v>2272.0948479999997</v>
      </c>
      <c r="CO131" s="15">
        <f t="shared" si="108"/>
        <v>2272.0948479999997</v>
      </c>
      <c r="CP131" s="15">
        <f t="shared" si="109"/>
        <v>2272.0948479999997</v>
      </c>
      <c r="CQ131" s="15">
        <f t="shared" si="110"/>
        <v>2272.0948479999997</v>
      </c>
      <c r="CR131" s="15">
        <f t="shared" si="111"/>
        <v>2272.0948479999997</v>
      </c>
      <c r="CS131" s="15">
        <f t="shared" si="112"/>
        <v>0</v>
      </c>
      <c r="CT131" s="15">
        <f t="shared" si="113"/>
        <v>2272.0948479999997</v>
      </c>
      <c r="CU131" s="15">
        <f t="shared" si="114"/>
        <v>2272.0948479999997</v>
      </c>
      <c r="CV131" s="15">
        <f t="shared" si="115"/>
        <v>2272.0948479999997</v>
      </c>
      <c r="CW131" s="15">
        <f t="shared" si="116"/>
        <v>2272.0948479999997</v>
      </c>
      <c r="CX131" s="15">
        <f t="shared" si="117"/>
        <v>2272.0948479999997</v>
      </c>
      <c r="CY131" s="15">
        <f t="shared" si="118"/>
        <v>2272.0948479999997</v>
      </c>
      <c r="CZ131" s="15">
        <f t="shared" si="119"/>
        <v>2272.0948479999997</v>
      </c>
      <c r="DA131" s="15">
        <f t="shared" si="120"/>
        <v>2272.0948479999997</v>
      </c>
      <c r="DB131" s="15">
        <f t="shared" si="121"/>
        <v>2272.0948479999997</v>
      </c>
      <c r="DC131" s="15">
        <f t="shared" si="122"/>
        <v>2272.0948479999997</v>
      </c>
      <c r="DD131" s="15">
        <f t="shared" si="123"/>
        <v>2272.0948479999997</v>
      </c>
      <c r="DE131" s="15">
        <f t="shared" si="124"/>
        <v>2272.0948479999997</v>
      </c>
      <c r="DF131" s="15">
        <f t="shared" si="125"/>
        <v>0</v>
      </c>
      <c r="DG131" s="15">
        <f t="shared" si="126"/>
        <v>2272.0948479999997</v>
      </c>
      <c r="DH131" s="15">
        <f t="shared" si="127"/>
        <v>2272.0948479999997</v>
      </c>
      <c r="DI131" s="15">
        <f t="shared" si="128"/>
        <v>2272.0948479999997</v>
      </c>
      <c r="DJ131" s="15">
        <f t="shared" si="129"/>
        <v>2272.0948479999997</v>
      </c>
      <c r="DK131" s="15">
        <f t="shared" si="130"/>
        <v>2272.0948479999997</v>
      </c>
      <c r="DL131" s="15">
        <f t="shared" si="131"/>
        <v>2272.0948479999997</v>
      </c>
      <c r="DM131" s="15">
        <f t="shared" si="132"/>
        <v>0</v>
      </c>
      <c r="DN131" s="15">
        <f t="shared" si="133"/>
        <v>0</v>
      </c>
      <c r="DO131" s="15">
        <f t="shared" si="134"/>
        <v>0</v>
      </c>
      <c r="DP131" s="15">
        <f t="shared" si="135"/>
        <v>0</v>
      </c>
      <c r="DQ131" s="15">
        <f t="shared" si="136"/>
        <v>0</v>
      </c>
      <c r="DR131" s="15">
        <f t="shared" si="137"/>
        <v>0</v>
      </c>
      <c r="DT131" s="15">
        <f t="shared" si="138"/>
        <v>0</v>
      </c>
      <c r="DU131" s="15">
        <f t="shared" si="139"/>
        <v>0</v>
      </c>
      <c r="DV131" s="15">
        <f t="shared" si="140"/>
        <v>0</v>
      </c>
      <c r="DW131" s="15">
        <f t="shared" si="141"/>
        <v>0</v>
      </c>
      <c r="DX131" s="15">
        <f t="shared" si="142"/>
        <v>65.08605033333356</v>
      </c>
      <c r="DY131" s="15">
        <f t="shared" si="143"/>
        <v>130.17210066666712</v>
      </c>
      <c r="DZ131" s="15">
        <f t="shared" si="144"/>
        <v>130.17210066666712</v>
      </c>
      <c r="EA131" s="15">
        <f t="shared" si="145"/>
        <v>130.17210066666712</v>
      </c>
      <c r="EB131" s="15">
        <f t="shared" si="146"/>
        <v>130.17210066666712</v>
      </c>
      <c r="EC131" s="15">
        <f t="shared" si="147"/>
        <v>130.17210066666712</v>
      </c>
      <c r="ED131" s="15">
        <f t="shared" si="148"/>
        <v>130.17210066666712</v>
      </c>
      <c r="EE131" s="15">
        <f t="shared" si="149"/>
        <v>130.17210066666712</v>
      </c>
      <c r="EF131" s="15">
        <f t="shared" si="150"/>
        <v>0</v>
      </c>
      <c r="EG131" s="15">
        <f t="shared" si="151"/>
        <v>130.17210066666712</v>
      </c>
      <c r="EH131" s="15">
        <f t="shared" si="152"/>
        <v>130.17210066666712</v>
      </c>
      <c r="EI131" s="15">
        <f t="shared" si="153"/>
        <v>130.17210066666712</v>
      </c>
      <c r="EJ131" s="15">
        <f t="shared" si="154"/>
        <v>130.17210066666712</v>
      </c>
      <c r="EK131" s="15">
        <f t="shared" si="155"/>
        <v>130.17210066666712</v>
      </c>
      <c r="EL131" s="15">
        <f t="shared" si="156"/>
        <v>130.17210066666712</v>
      </c>
      <c r="EM131" s="15">
        <f t="shared" si="157"/>
        <v>130.17210066666712</v>
      </c>
      <c r="EN131" s="15">
        <f t="shared" si="158"/>
        <v>130.17210066666712</v>
      </c>
      <c r="EO131" s="15">
        <f t="shared" si="159"/>
        <v>130.17210066666712</v>
      </c>
      <c r="EP131" s="15">
        <f t="shared" si="160"/>
        <v>130.17210066666712</v>
      </c>
      <c r="EQ131" s="15">
        <f t="shared" si="161"/>
        <v>130.17210066666712</v>
      </c>
      <c r="ER131" s="15">
        <f t="shared" si="162"/>
        <v>130.17210066666712</v>
      </c>
      <c r="ES131" s="15">
        <f t="shared" si="163"/>
        <v>0</v>
      </c>
      <c r="ET131" s="15">
        <f t="shared" si="164"/>
        <v>130.17210066666712</v>
      </c>
      <c r="EU131" s="15">
        <f t="shared" si="165"/>
        <v>130.17210066666712</v>
      </c>
      <c r="EV131" s="15">
        <f t="shared" si="166"/>
        <v>130.17210066666712</v>
      </c>
      <c r="EW131" s="15">
        <f t="shared" si="167"/>
        <v>130.17210066666712</v>
      </c>
      <c r="EX131" s="15">
        <f t="shared" si="168"/>
        <v>130.17210066666712</v>
      </c>
      <c r="EY131" s="15">
        <f t="shared" si="169"/>
        <v>130.17210066666712</v>
      </c>
      <c r="EZ131" s="15">
        <f t="shared" si="170"/>
        <v>0</v>
      </c>
      <c r="FA131" s="15">
        <f t="shared" si="171"/>
        <v>0</v>
      </c>
      <c r="FB131" s="15">
        <f t="shared" si="172"/>
        <v>0</v>
      </c>
      <c r="FC131" s="15">
        <f t="shared" si="173"/>
        <v>0</v>
      </c>
      <c r="FD131" s="15">
        <f t="shared" si="174"/>
        <v>0</v>
      </c>
      <c r="FE131" s="15">
        <f t="shared" si="175"/>
        <v>0</v>
      </c>
    </row>
    <row r="132" spans="1:161" x14ac:dyDescent="0.25">
      <c r="A132" s="3" t="s">
        <v>179</v>
      </c>
      <c r="B132" s="13">
        <v>2.0299999999999999E-2</v>
      </c>
      <c r="C132" s="13">
        <v>2.0299999999999999E-2</v>
      </c>
      <c r="D132" s="13">
        <v>2.0299999999999999E-2</v>
      </c>
      <c r="E132" s="13">
        <v>1.9199999999999998E-2</v>
      </c>
      <c r="G132" s="225"/>
      <c r="H132" s="225"/>
      <c r="I132" s="225"/>
      <c r="J132" s="14"/>
      <c r="K132" s="14">
        <v>1214035.05</v>
      </c>
      <c r="L132" s="14">
        <v>2428070.09</v>
      </c>
      <c r="M132" s="14">
        <v>2428070.09</v>
      </c>
      <c r="N132" s="14">
        <v>2428070.09</v>
      </c>
      <c r="O132" s="14">
        <v>2428070.09</v>
      </c>
      <c r="P132" s="14">
        <v>2428070.09</v>
      </c>
      <c r="Q132" s="14">
        <v>2428070.09</v>
      </c>
      <c r="R132" s="14">
        <v>2428070.09</v>
      </c>
      <c r="T132" s="14">
        <v>2428070.09</v>
      </c>
      <c r="U132" s="14">
        <v>2428070.09</v>
      </c>
      <c r="V132" s="14">
        <v>2428070.09</v>
      </c>
      <c r="W132" s="14">
        <v>2428070.09</v>
      </c>
      <c r="X132" s="14">
        <v>2428070.09</v>
      </c>
      <c r="Y132" s="14">
        <v>2428070.09</v>
      </c>
      <c r="Z132" s="14">
        <v>2428070.09</v>
      </c>
      <c r="AA132" s="14">
        <v>2428070.09</v>
      </c>
      <c r="AB132" s="14">
        <v>2428070.09</v>
      </c>
      <c r="AC132" s="14">
        <v>2428070.09</v>
      </c>
      <c r="AD132" s="14">
        <v>2428070.09</v>
      </c>
      <c r="AE132" s="14">
        <v>2428070.09</v>
      </c>
      <c r="AF132" s="14"/>
      <c r="AG132" s="14">
        <v>2428070.09</v>
      </c>
      <c r="AH132" s="14">
        <v>2428070.09</v>
      </c>
      <c r="AI132" s="14">
        <v>2428070.09</v>
      </c>
      <c r="AJ132" s="14">
        <v>2428070.09</v>
      </c>
      <c r="AK132" s="14">
        <v>2428070.09</v>
      </c>
      <c r="AL132" s="14">
        <v>2428070.09</v>
      </c>
      <c r="AM132" s="14"/>
      <c r="AN132" s="14"/>
      <c r="AO132" s="14"/>
      <c r="AP132" s="14"/>
      <c r="AQ132" s="14"/>
      <c r="AR132" s="14"/>
      <c r="AS132" s="15"/>
      <c r="AT132" s="15">
        <v>0</v>
      </c>
      <c r="AU132" s="15">
        <v>0</v>
      </c>
      <c r="AV132" s="15">
        <v>0</v>
      </c>
      <c r="AW132" s="14">
        <v>0</v>
      </c>
      <c r="AX132" s="14">
        <v>2053.7426262499998</v>
      </c>
      <c r="AY132" s="14">
        <v>4107.4852355833327</v>
      </c>
      <c r="AZ132" s="14">
        <v>4107.4852355833327</v>
      </c>
      <c r="BA132" s="14">
        <v>4107.4852355833327</v>
      </c>
      <c r="BB132" s="14">
        <v>4107.4852355833327</v>
      </c>
      <c r="BC132" s="14">
        <v>4107.4852355833327</v>
      </c>
      <c r="BD132" s="14">
        <v>4107.4852355833327</v>
      </c>
      <c r="BE132" s="14">
        <v>4107.4852355833327</v>
      </c>
      <c r="BG132" s="15">
        <v>4107.4852355833327</v>
      </c>
      <c r="BH132" s="15">
        <v>4107.4852355833327</v>
      </c>
      <c r="BI132" s="15">
        <v>4107.4852355833327</v>
      </c>
      <c r="BJ132" s="14">
        <v>4107.4852355833327</v>
      </c>
      <c r="BK132" s="14">
        <v>4107.4852355833327</v>
      </c>
      <c r="BL132" s="14">
        <v>4107.4852355833327</v>
      </c>
      <c r="BM132" s="14">
        <v>4107.4852355833327</v>
      </c>
      <c r="BN132" s="14">
        <v>4107.4852355833327</v>
      </c>
      <c r="BO132" s="14">
        <v>4107.4852355833327</v>
      </c>
      <c r="BP132" s="14">
        <v>4107.4852355833327</v>
      </c>
      <c r="BQ132" s="14">
        <v>4107.4852355833327</v>
      </c>
      <c r="BR132" s="14">
        <v>4107.4852355833327</v>
      </c>
      <c r="BS132" s="15"/>
      <c r="BT132" s="15">
        <f t="shared" ref="BT132:BT195" si="176">AG132*$D132/12</f>
        <v>4107.4852355833327</v>
      </c>
      <c r="BU132" s="15">
        <f t="shared" ref="BU132:BU195" si="177">AH132*$D132/12</f>
        <v>4107.4852355833327</v>
      </c>
      <c r="BV132" s="15">
        <f t="shared" ref="BV132:BV195" si="178">AI132*$D132/12</f>
        <v>4107.4852355833327</v>
      </c>
      <c r="BW132" s="15">
        <f t="shared" ref="BW132:BW195" si="179">AJ132*$D132/12</f>
        <v>4107.4852355833327</v>
      </c>
      <c r="BX132" s="15">
        <f t="shared" ref="BX132:BX195" si="180">AK132*$D132/12</f>
        <v>4107.4852355833327</v>
      </c>
      <c r="BY132" s="15">
        <f t="shared" ref="BY132:BY195" si="181">AL132*$D132/12</f>
        <v>4107.4852355833327</v>
      </c>
      <c r="BZ132" s="15">
        <f t="shared" ref="BZ132:BZ195" si="182">AM132*$D132/12</f>
        <v>0</v>
      </c>
      <c r="CA132" s="15">
        <f t="shared" ref="CA132:CA195" si="183">AN132*$D132/12</f>
        <v>0</v>
      </c>
      <c r="CB132" s="15">
        <f t="shared" ref="CB132:CB195" si="184">AO132*$D132/12</f>
        <v>0</v>
      </c>
      <c r="CC132" s="15">
        <f t="shared" ref="CC132:CC195" si="185">AP132*$D132/12</f>
        <v>0</v>
      </c>
      <c r="CD132" s="15">
        <f t="shared" ref="CD132:CD195" si="186">AQ132*$D132/12</f>
        <v>0</v>
      </c>
      <c r="CE132" s="15">
        <f t="shared" ref="CE132:CE195" si="187">AR132*$D132/12</f>
        <v>0</v>
      </c>
      <c r="CG132" s="15">
        <f t="shared" ref="CG132:CG195" si="188">G132*$E132/12</f>
        <v>0</v>
      </c>
      <c r="CH132" s="15">
        <f t="shared" ref="CH132:CH195" si="189">H132*$E132/12</f>
        <v>0</v>
      </c>
      <c r="CI132" s="15">
        <f t="shared" ref="CI132:CI195" si="190">I132*$E132/12</f>
        <v>0</v>
      </c>
      <c r="CJ132" s="15">
        <f t="shared" ref="CJ132:CJ195" si="191">J132*$E132/12</f>
        <v>0</v>
      </c>
      <c r="CK132" s="15">
        <f t="shared" ref="CK132:CK195" si="192">K132*$E132/12</f>
        <v>1942.4560799999999</v>
      </c>
      <c r="CL132" s="15">
        <f t="shared" ref="CL132:CL195" si="193">L132*$E132/12</f>
        <v>3884.9121439999994</v>
      </c>
      <c r="CM132" s="15">
        <f t="shared" ref="CM132:CM195" si="194">M132*$E132/12</f>
        <v>3884.9121439999994</v>
      </c>
      <c r="CN132" s="15">
        <f t="shared" ref="CN132:CN195" si="195">N132*$E132/12</f>
        <v>3884.9121439999994</v>
      </c>
      <c r="CO132" s="15">
        <f t="shared" ref="CO132:CO195" si="196">O132*$E132/12</f>
        <v>3884.9121439999994</v>
      </c>
      <c r="CP132" s="15">
        <f t="shared" ref="CP132:CP195" si="197">P132*$E132/12</f>
        <v>3884.9121439999994</v>
      </c>
      <c r="CQ132" s="15">
        <f t="shared" ref="CQ132:CQ195" si="198">Q132*$E132/12</f>
        <v>3884.9121439999994</v>
      </c>
      <c r="CR132" s="15">
        <f t="shared" ref="CR132:CR195" si="199">R132*$E132/12</f>
        <v>3884.9121439999994</v>
      </c>
      <c r="CS132" s="15">
        <f t="shared" ref="CS132:CS195" si="200">S132*$E132/12</f>
        <v>0</v>
      </c>
      <c r="CT132" s="15">
        <f t="shared" ref="CT132:CT195" si="201">T132*$E132/12</f>
        <v>3884.9121439999994</v>
      </c>
      <c r="CU132" s="15">
        <f t="shared" ref="CU132:CU195" si="202">U132*$E132/12</f>
        <v>3884.9121439999994</v>
      </c>
      <c r="CV132" s="15">
        <f t="shared" ref="CV132:CV195" si="203">V132*$E132/12</f>
        <v>3884.9121439999994</v>
      </c>
      <c r="CW132" s="15">
        <f t="shared" ref="CW132:CW195" si="204">W132*$E132/12</f>
        <v>3884.9121439999994</v>
      </c>
      <c r="CX132" s="15">
        <f t="shared" ref="CX132:CX195" si="205">X132*$E132/12</f>
        <v>3884.9121439999994</v>
      </c>
      <c r="CY132" s="15">
        <f t="shared" ref="CY132:CY195" si="206">Y132*$E132/12</f>
        <v>3884.9121439999994</v>
      </c>
      <c r="CZ132" s="15">
        <f t="shared" ref="CZ132:CZ195" si="207">Z132*$E132/12</f>
        <v>3884.9121439999994</v>
      </c>
      <c r="DA132" s="15">
        <f t="shared" ref="DA132:DA195" si="208">AA132*$E132/12</f>
        <v>3884.9121439999994</v>
      </c>
      <c r="DB132" s="15">
        <f t="shared" ref="DB132:DB195" si="209">AB132*$E132/12</f>
        <v>3884.9121439999994</v>
      </c>
      <c r="DC132" s="15">
        <f t="shared" ref="DC132:DC195" si="210">AC132*$E132/12</f>
        <v>3884.9121439999994</v>
      </c>
      <c r="DD132" s="15">
        <f t="shared" ref="DD132:DD195" si="211">AD132*$E132/12</f>
        <v>3884.9121439999994</v>
      </c>
      <c r="DE132" s="15">
        <f t="shared" ref="DE132:DE195" si="212">AE132*$E132/12</f>
        <v>3884.9121439999994</v>
      </c>
      <c r="DF132" s="15">
        <f t="shared" ref="DF132:DF195" si="213">AF132*$E132/12</f>
        <v>0</v>
      </c>
      <c r="DG132" s="15">
        <f t="shared" ref="DG132:DG195" si="214">AG132*$E132/12</f>
        <v>3884.9121439999994</v>
      </c>
      <c r="DH132" s="15">
        <f t="shared" ref="DH132:DH195" si="215">AH132*$E132/12</f>
        <v>3884.9121439999994</v>
      </c>
      <c r="DI132" s="15">
        <f t="shared" ref="DI132:DI195" si="216">AI132*$E132/12</f>
        <v>3884.9121439999994</v>
      </c>
      <c r="DJ132" s="15">
        <f t="shared" ref="DJ132:DJ195" si="217">AJ132*$E132/12</f>
        <v>3884.9121439999994</v>
      </c>
      <c r="DK132" s="15">
        <f t="shared" ref="DK132:DK195" si="218">AK132*$E132/12</f>
        <v>3884.9121439999994</v>
      </c>
      <c r="DL132" s="15">
        <f t="shared" ref="DL132:DL195" si="219">AL132*$E132/12</f>
        <v>3884.9121439999994</v>
      </c>
      <c r="DM132" s="15">
        <f t="shared" ref="DM132:DM195" si="220">AM132*$E132/12</f>
        <v>0</v>
      </c>
      <c r="DN132" s="15">
        <f t="shared" ref="DN132:DN195" si="221">AN132*$E132/12</f>
        <v>0</v>
      </c>
      <c r="DO132" s="15">
        <f t="shared" ref="DO132:DO195" si="222">AO132*$E132/12</f>
        <v>0</v>
      </c>
      <c r="DP132" s="15">
        <f t="shared" ref="DP132:DP195" si="223">AP132*$E132/12</f>
        <v>0</v>
      </c>
      <c r="DQ132" s="15">
        <f t="shared" ref="DQ132:DQ195" si="224">AQ132*$E132/12</f>
        <v>0</v>
      </c>
      <c r="DR132" s="15">
        <f t="shared" ref="DR132:DR195" si="225">AR132*$E132/12</f>
        <v>0</v>
      </c>
      <c r="DT132" s="15">
        <f t="shared" ref="DT132:DT195" si="226">+AT132-CG132</f>
        <v>0</v>
      </c>
      <c r="DU132" s="15">
        <f t="shared" ref="DU132:DU195" si="227">+AU132-CH132</f>
        <v>0</v>
      </c>
      <c r="DV132" s="15">
        <f t="shared" ref="DV132:DV195" si="228">+AV132-CI132</f>
        <v>0</v>
      </c>
      <c r="DW132" s="15">
        <f t="shared" ref="DW132:DW195" si="229">+AW132-CJ132</f>
        <v>0</v>
      </c>
      <c r="DX132" s="15">
        <f t="shared" ref="DX132:DX195" si="230">+AX132-CK132</f>
        <v>111.2865462499999</v>
      </c>
      <c r="DY132" s="15">
        <f t="shared" ref="DY132:DY195" si="231">+AY132-CL132</f>
        <v>222.57309158333328</v>
      </c>
      <c r="DZ132" s="15">
        <f t="shared" ref="DZ132:DZ195" si="232">+AZ132-CM132</f>
        <v>222.57309158333328</v>
      </c>
      <c r="EA132" s="15">
        <f t="shared" ref="EA132:EA195" si="233">+BA132-CN132</f>
        <v>222.57309158333328</v>
      </c>
      <c r="EB132" s="15">
        <f t="shared" ref="EB132:EB195" si="234">+BB132-CO132</f>
        <v>222.57309158333328</v>
      </c>
      <c r="EC132" s="15">
        <f t="shared" ref="EC132:EC195" si="235">+BC132-CP132</f>
        <v>222.57309158333328</v>
      </c>
      <c r="ED132" s="15">
        <f t="shared" ref="ED132:ED195" si="236">+BD132-CQ132</f>
        <v>222.57309158333328</v>
      </c>
      <c r="EE132" s="15">
        <f t="shared" ref="EE132:EE195" si="237">+BE132-CR132</f>
        <v>222.57309158333328</v>
      </c>
      <c r="EF132" s="15">
        <f t="shared" ref="EF132:EF195" si="238">+BF132-CS132</f>
        <v>0</v>
      </c>
      <c r="EG132" s="15">
        <f t="shared" ref="EG132:EG195" si="239">+BG132-CT132</f>
        <v>222.57309158333328</v>
      </c>
      <c r="EH132" s="15">
        <f t="shared" ref="EH132:EH195" si="240">+BH132-CU132</f>
        <v>222.57309158333328</v>
      </c>
      <c r="EI132" s="15">
        <f t="shared" ref="EI132:EI195" si="241">+BI132-CV132</f>
        <v>222.57309158333328</v>
      </c>
      <c r="EJ132" s="15">
        <f t="shared" ref="EJ132:EJ195" si="242">+BJ132-CW132</f>
        <v>222.57309158333328</v>
      </c>
      <c r="EK132" s="15">
        <f t="shared" ref="EK132:EK195" si="243">+BK132-CX132</f>
        <v>222.57309158333328</v>
      </c>
      <c r="EL132" s="15">
        <f t="shared" ref="EL132:EL195" si="244">+BL132-CY132</f>
        <v>222.57309158333328</v>
      </c>
      <c r="EM132" s="15">
        <f t="shared" ref="EM132:EM195" si="245">+BM132-CZ132</f>
        <v>222.57309158333328</v>
      </c>
      <c r="EN132" s="15">
        <f t="shared" ref="EN132:EN195" si="246">+BN132-DA132</f>
        <v>222.57309158333328</v>
      </c>
      <c r="EO132" s="15">
        <f t="shared" ref="EO132:EO195" si="247">+BO132-DB132</f>
        <v>222.57309158333328</v>
      </c>
      <c r="EP132" s="15">
        <f t="shared" ref="EP132:EP195" si="248">+BP132-DC132</f>
        <v>222.57309158333328</v>
      </c>
      <c r="EQ132" s="15">
        <f t="shared" ref="EQ132:EQ195" si="249">+BQ132-DD132</f>
        <v>222.57309158333328</v>
      </c>
      <c r="ER132" s="15">
        <f t="shared" ref="ER132:ER195" si="250">+BR132-DE132</f>
        <v>222.57309158333328</v>
      </c>
      <c r="ES132" s="15">
        <f t="shared" ref="ES132:ES195" si="251">+BS132-DF132</f>
        <v>0</v>
      </c>
      <c r="ET132" s="15">
        <f t="shared" ref="ET132:ET195" si="252">+BT132-DG132</f>
        <v>222.57309158333328</v>
      </c>
      <c r="EU132" s="15">
        <f t="shared" ref="EU132:EU195" si="253">+BU132-DH132</f>
        <v>222.57309158333328</v>
      </c>
      <c r="EV132" s="15">
        <f t="shared" ref="EV132:EV195" si="254">+BV132-DI132</f>
        <v>222.57309158333328</v>
      </c>
      <c r="EW132" s="15">
        <f t="shared" ref="EW132:EW195" si="255">+BW132-DJ132</f>
        <v>222.57309158333328</v>
      </c>
      <c r="EX132" s="15">
        <f t="shared" ref="EX132:EX195" si="256">+BX132-DK132</f>
        <v>222.57309158333328</v>
      </c>
      <c r="EY132" s="15">
        <f t="shared" ref="EY132:EY195" si="257">+BY132-DL132</f>
        <v>222.57309158333328</v>
      </c>
      <c r="EZ132" s="15">
        <f t="shared" ref="EZ132:EZ195" si="258">+BZ132-DM132</f>
        <v>0</v>
      </c>
      <c r="FA132" s="15">
        <f t="shared" ref="FA132:FA195" si="259">+CA132-DN132</f>
        <v>0</v>
      </c>
      <c r="FB132" s="15">
        <f t="shared" ref="FB132:FB195" si="260">+CB132-DO132</f>
        <v>0</v>
      </c>
      <c r="FC132" s="15">
        <f t="shared" ref="FC132:FC195" si="261">+CC132-DP132</f>
        <v>0</v>
      </c>
      <c r="FD132" s="15">
        <f t="shared" ref="FD132:FD195" si="262">+CD132-DQ132</f>
        <v>0</v>
      </c>
      <c r="FE132" s="15">
        <f t="shared" ref="FE132:FE195" si="263">+CE132-DR132</f>
        <v>0</v>
      </c>
    </row>
    <row r="133" spans="1:161" x14ac:dyDescent="0.25">
      <c r="A133" s="3" t="s">
        <v>180</v>
      </c>
      <c r="B133" s="13">
        <v>2.0299999999999999E-2</v>
      </c>
      <c r="C133" s="13">
        <v>2.0299999999999999E-2</v>
      </c>
      <c r="D133" s="13">
        <v>2.0299999999999999E-2</v>
      </c>
      <c r="E133" s="13">
        <v>1.9199999999999998E-2</v>
      </c>
      <c r="G133" s="225"/>
      <c r="H133" s="225"/>
      <c r="I133" s="225"/>
      <c r="J133" s="14"/>
      <c r="K133" s="14">
        <v>20614.330000000002</v>
      </c>
      <c r="L133" s="14">
        <v>41228.660000000003</v>
      </c>
      <c r="M133" s="14">
        <v>41228.660000000003</v>
      </c>
      <c r="N133" s="14">
        <v>41228.660000000003</v>
      </c>
      <c r="O133" s="14">
        <v>41228.660000000003</v>
      </c>
      <c r="P133" s="14">
        <v>41228.660000000003</v>
      </c>
      <c r="Q133" s="14">
        <v>41228.660000000003</v>
      </c>
      <c r="R133" s="14">
        <v>41228.660000000003</v>
      </c>
      <c r="T133" s="14">
        <v>41228.660000000003</v>
      </c>
      <c r="U133" s="14">
        <v>41228.660000000003</v>
      </c>
      <c r="V133" s="14">
        <v>41228.660000000003</v>
      </c>
      <c r="W133" s="14">
        <v>41228.660000000003</v>
      </c>
      <c r="X133" s="14">
        <v>41228.660000000003</v>
      </c>
      <c r="Y133" s="14">
        <v>41228.660000000003</v>
      </c>
      <c r="Z133" s="14">
        <v>41228.660000000003</v>
      </c>
      <c r="AA133" s="14">
        <v>41228.660000000003</v>
      </c>
      <c r="AB133" s="14">
        <v>41228.660000000003</v>
      </c>
      <c r="AC133" s="14">
        <v>41228.660000000003</v>
      </c>
      <c r="AD133" s="14">
        <v>41228.660000000003</v>
      </c>
      <c r="AE133" s="14">
        <v>41228.660000000003</v>
      </c>
      <c r="AF133" s="14"/>
      <c r="AG133" s="14">
        <v>41228.660000000003</v>
      </c>
      <c r="AH133" s="14">
        <v>41228.660000000003</v>
      </c>
      <c r="AI133" s="14">
        <v>41228.660000000003</v>
      </c>
      <c r="AJ133" s="14">
        <v>41228.660000000003</v>
      </c>
      <c r="AK133" s="14">
        <v>41228.660000000003</v>
      </c>
      <c r="AL133" s="14">
        <v>41228.660000000003</v>
      </c>
      <c r="AM133" s="14"/>
      <c r="AN133" s="14"/>
      <c r="AO133" s="14"/>
      <c r="AP133" s="14"/>
      <c r="AQ133" s="14"/>
      <c r="AR133" s="14"/>
      <c r="AS133" s="15"/>
      <c r="AT133" s="15">
        <v>0</v>
      </c>
      <c r="AU133" s="15">
        <v>0</v>
      </c>
      <c r="AV133" s="15">
        <v>0</v>
      </c>
      <c r="AW133" s="14">
        <v>0</v>
      </c>
      <c r="AX133" s="14">
        <v>34.872574916666672</v>
      </c>
      <c r="AY133" s="14">
        <v>69.745149833333343</v>
      </c>
      <c r="AZ133" s="14">
        <v>69.745149833333343</v>
      </c>
      <c r="BA133" s="14">
        <v>69.745149833333343</v>
      </c>
      <c r="BB133" s="14">
        <v>69.745149833333343</v>
      </c>
      <c r="BC133" s="14">
        <v>69.745149833333343</v>
      </c>
      <c r="BD133" s="14">
        <v>69.745149833333343</v>
      </c>
      <c r="BE133" s="14">
        <v>69.745149833333343</v>
      </c>
      <c r="BG133" s="15">
        <v>69.745149833333343</v>
      </c>
      <c r="BH133" s="15">
        <v>69.745149833333343</v>
      </c>
      <c r="BI133" s="15">
        <v>69.745149833333343</v>
      </c>
      <c r="BJ133" s="14">
        <v>69.745149833333343</v>
      </c>
      <c r="BK133" s="14">
        <v>69.745149833333343</v>
      </c>
      <c r="BL133" s="14">
        <v>69.745149833333343</v>
      </c>
      <c r="BM133" s="14">
        <v>69.745149833333343</v>
      </c>
      <c r="BN133" s="14">
        <v>69.745149833333343</v>
      </c>
      <c r="BO133" s="14">
        <v>69.745149833333343</v>
      </c>
      <c r="BP133" s="14">
        <v>69.745149833333343</v>
      </c>
      <c r="BQ133" s="14">
        <v>69.745149833333343</v>
      </c>
      <c r="BR133" s="14">
        <v>69.745149833333343</v>
      </c>
      <c r="BS133" s="15"/>
      <c r="BT133" s="15">
        <f t="shared" si="176"/>
        <v>69.745149833333343</v>
      </c>
      <c r="BU133" s="15">
        <f t="shared" si="177"/>
        <v>69.745149833333343</v>
      </c>
      <c r="BV133" s="15">
        <f t="shared" si="178"/>
        <v>69.745149833333343</v>
      </c>
      <c r="BW133" s="15">
        <f t="shared" si="179"/>
        <v>69.745149833333343</v>
      </c>
      <c r="BX133" s="15">
        <f t="shared" si="180"/>
        <v>69.745149833333343</v>
      </c>
      <c r="BY133" s="15">
        <f t="shared" si="181"/>
        <v>69.745149833333343</v>
      </c>
      <c r="BZ133" s="15">
        <f t="shared" si="182"/>
        <v>0</v>
      </c>
      <c r="CA133" s="15">
        <f t="shared" si="183"/>
        <v>0</v>
      </c>
      <c r="CB133" s="15">
        <f t="shared" si="184"/>
        <v>0</v>
      </c>
      <c r="CC133" s="15">
        <f t="shared" si="185"/>
        <v>0</v>
      </c>
      <c r="CD133" s="15">
        <f t="shared" si="186"/>
        <v>0</v>
      </c>
      <c r="CE133" s="15">
        <f t="shared" si="187"/>
        <v>0</v>
      </c>
      <c r="CG133" s="15">
        <f t="shared" si="188"/>
        <v>0</v>
      </c>
      <c r="CH133" s="15">
        <f t="shared" si="189"/>
        <v>0</v>
      </c>
      <c r="CI133" s="15">
        <f t="shared" si="190"/>
        <v>0</v>
      </c>
      <c r="CJ133" s="15">
        <f t="shared" si="191"/>
        <v>0</v>
      </c>
      <c r="CK133" s="15">
        <f t="shared" si="192"/>
        <v>32.982928000000001</v>
      </c>
      <c r="CL133" s="15">
        <f t="shared" si="193"/>
        <v>65.965856000000002</v>
      </c>
      <c r="CM133" s="15">
        <f t="shared" si="194"/>
        <v>65.965856000000002</v>
      </c>
      <c r="CN133" s="15">
        <f t="shared" si="195"/>
        <v>65.965856000000002</v>
      </c>
      <c r="CO133" s="15">
        <f t="shared" si="196"/>
        <v>65.965856000000002</v>
      </c>
      <c r="CP133" s="15">
        <f t="shared" si="197"/>
        <v>65.965856000000002</v>
      </c>
      <c r="CQ133" s="15">
        <f t="shared" si="198"/>
        <v>65.965856000000002</v>
      </c>
      <c r="CR133" s="15">
        <f t="shared" si="199"/>
        <v>65.965856000000002</v>
      </c>
      <c r="CS133" s="15">
        <f t="shared" si="200"/>
        <v>0</v>
      </c>
      <c r="CT133" s="15">
        <f t="shared" si="201"/>
        <v>65.965856000000002</v>
      </c>
      <c r="CU133" s="15">
        <f t="shared" si="202"/>
        <v>65.965856000000002</v>
      </c>
      <c r="CV133" s="15">
        <f t="shared" si="203"/>
        <v>65.965856000000002</v>
      </c>
      <c r="CW133" s="15">
        <f t="shared" si="204"/>
        <v>65.965856000000002</v>
      </c>
      <c r="CX133" s="15">
        <f t="shared" si="205"/>
        <v>65.965856000000002</v>
      </c>
      <c r="CY133" s="15">
        <f t="shared" si="206"/>
        <v>65.965856000000002</v>
      </c>
      <c r="CZ133" s="15">
        <f t="shared" si="207"/>
        <v>65.965856000000002</v>
      </c>
      <c r="DA133" s="15">
        <f t="shared" si="208"/>
        <v>65.965856000000002</v>
      </c>
      <c r="DB133" s="15">
        <f t="shared" si="209"/>
        <v>65.965856000000002</v>
      </c>
      <c r="DC133" s="15">
        <f t="shared" si="210"/>
        <v>65.965856000000002</v>
      </c>
      <c r="DD133" s="15">
        <f t="shared" si="211"/>
        <v>65.965856000000002</v>
      </c>
      <c r="DE133" s="15">
        <f t="shared" si="212"/>
        <v>65.965856000000002</v>
      </c>
      <c r="DF133" s="15">
        <f t="shared" si="213"/>
        <v>0</v>
      </c>
      <c r="DG133" s="15">
        <f t="shared" si="214"/>
        <v>65.965856000000002</v>
      </c>
      <c r="DH133" s="15">
        <f t="shared" si="215"/>
        <v>65.965856000000002</v>
      </c>
      <c r="DI133" s="15">
        <f t="shared" si="216"/>
        <v>65.965856000000002</v>
      </c>
      <c r="DJ133" s="15">
        <f t="shared" si="217"/>
        <v>65.965856000000002</v>
      </c>
      <c r="DK133" s="15">
        <f t="shared" si="218"/>
        <v>65.965856000000002</v>
      </c>
      <c r="DL133" s="15">
        <f t="shared" si="219"/>
        <v>65.965856000000002</v>
      </c>
      <c r="DM133" s="15">
        <f t="shared" si="220"/>
        <v>0</v>
      </c>
      <c r="DN133" s="15">
        <f t="shared" si="221"/>
        <v>0</v>
      </c>
      <c r="DO133" s="15">
        <f t="shared" si="222"/>
        <v>0</v>
      </c>
      <c r="DP133" s="15">
        <f t="shared" si="223"/>
        <v>0</v>
      </c>
      <c r="DQ133" s="15">
        <f t="shared" si="224"/>
        <v>0</v>
      </c>
      <c r="DR133" s="15">
        <f t="shared" si="225"/>
        <v>0</v>
      </c>
      <c r="DT133" s="15">
        <f t="shared" si="226"/>
        <v>0</v>
      </c>
      <c r="DU133" s="15">
        <f t="shared" si="227"/>
        <v>0</v>
      </c>
      <c r="DV133" s="15">
        <f t="shared" si="228"/>
        <v>0</v>
      </c>
      <c r="DW133" s="15">
        <f t="shared" si="229"/>
        <v>0</v>
      </c>
      <c r="DX133" s="15">
        <f t="shared" si="230"/>
        <v>1.8896469166666705</v>
      </c>
      <c r="DY133" s="15">
        <f t="shared" si="231"/>
        <v>3.779293833333341</v>
      </c>
      <c r="DZ133" s="15">
        <f t="shared" si="232"/>
        <v>3.779293833333341</v>
      </c>
      <c r="EA133" s="15">
        <f t="shared" si="233"/>
        <v>3.779293833333341</v>
      </c>
      <c r="EB133" s="15">
        <f t="shared" si="234"/>
        <v>3.779293833333341</v>
      </c>
      <c r="EC133" s="15">
        <f t="shared" si="235"/>
        <v>3.779293833333341</v>
      </c>
      <c r="ED133" s="15">
        <f t="shared" si="236"/>
        <v>3.779293833333341</v>
      </c>
      <c r="EE133" s="15">
        <f t="shared" si="237"/>
        <v>3.779293833333341</v>
      </c>
      <c r="EF133" s="15">
        <f t="shared" si="238"/>
        <v>0</v>
      </c>
      <c r="EG133" s="15">
        <f t="shared" si="239"/>
        <v>3.779293833333341</v>
      </c>
      <c r="EH133" s="15">
        <f t="shared" si="240"/>
        <v>3.779293833333341</v>
      </c>
      <c r="EI133" s="15">
        <f t="shared" si="241"/>
        <v>3.779293833333341</v>
      </c>
      <c r="EJ133" s="15">
        <f t="shared" si="242"/>
        <v>3.779293833333341</v>
      </c>
      <c r="EK133" s="15">
        <f t="shared" si="243"/>
        <v>3.779293833333341</v>
      </c>
      <c r="EL133" s="15">
        <f t="shared" si="244"/>
        <v>3.779293833333341</v>
      </c>
      <c r="EM133" s="15">
        <f t="shared" si="245"/>
        <v>3.779293833333341</v>
      </c>
      <c r="EN133" s="15">
        <f t="shared" si="246"/>
        <v>3.779293833333341</v>
      </c>
      <c r="EO133" s="15">
        <f t="shared" si="247"/>
        <v>3.779293833333341</v>
      </c>
      <c r="EP133" s="15">
        <f t="shared" si="248"/>
        <v>3.779293833333341</v>
      </c>
      <c r="EQ133" s="15">
        <f t="shared" si="249"/>
        <v>3.779293833333341</v>
      </c>
      <c r="ER133" s="15">
        <f t="shared" si="250"/>
        <v>3.779293833333341</v>
      </c>
      <c r="ES133" s="15">
        <f t="shared" si="251"/>
        <v>0</v>
      </c>
      <c r="ET133" s="15">
        <f t="shared" si="252"/>
        <v>3.779293833333341</v>
      </c>
      <c r="EU133" s="15">
        <f t="shared" si="253"/>
        <v>3.779293833333341</v>
      </c>
      <c r="EV133" s="15">
        <f t="shared" si="254"/>
        <v>3.779293833333341</v>
      </c>
      <c r="EW133" s="15">
        <f t="shared" si="255"/>
        <v>3.779293833333341</v>
      </c>
      <c r="EX133" s="15">
        <f t="shared" si="256"/>
        <v>3.779293833333341</v>
      </c>
      <c r="EY133" s="15">
        <f t="shared" si="257"/>
        <v>3.779293833333341</v>
      </c>
      <c r="EZ133" s="15">
        <f t="shared" si="258"/>
        <v>0</v>
      </c>
      <c r="FA133" s="15">
        <f t="shared" si="259"/>
        <v>0</v>
      </c>
      <c r="FB133" s="15">
        <f t="shared" si="260"/>
        <v>0</v>
      </c>
      <c r="FC133" s="15">
        <f t="shared" si="261"/>
        <v>0</v>
      </c>
      <c r="FD133" s="15">
        <f t="shared" si="262"/>
        <v>0</v>
      </c>
      <c r="FE133" s="15">
        <f t="shared" si="263"/>
        <v>0</v>
      </c>
    </row>
    <row r="134" spans="1:161" x14ac:dyDescent="0.25">
      <c r="A134" s="3" t="s">
        <v>181</v>
      </c>
      <c r="B134" s="13">
        <v>1.4100000000000001E-2</v>
      </c>
      <c r="C134" s="13">
        <v>1.4100000000000001E-2</v>
      </c>
      <c r="D134" s="13">
        <v>1.4100000000000001E-2</v>
      </c>
      <c r="E134" s="13">
        <v>1.2800000000000001E-2</v>
      </c>
      <c r="G134" s="225">
        <v>1415469.1</v>
      </c>
      <c r="H134" s="225">
        <v>1415469.1</v>
      </c>
      <c r="I134" s="225">
        <v>1415469.1</v>
      </c>
      <c r="J134" s="14">
        <v>1415469.1</v>
      </c>
      <c r="K134" s="14">
        <v>1415469.1</v>
      </c>
      <c r="L134" s="14">
        <v>1415469.1</v>
      </c>
      <c r="M134" s="14">
        <v>1415469.1</v>
      </c>
      <c r="N134" s="14">
        <v>1415469.1</v>
      </c>
      <c r="O134" s="14">
        <v>1415469.1</v>
      </c>
      <c r="P134" s="14">
        <v>1415469.1</v>
      </c>
      <c r="Q134" s="14">
        <v>1415469.1</v>
      </c>
      <c r="R134" s="14">
        <v>1415469.1</v>
      </c>
      <c r="T134" s="14">
        <v>1415469.1</v>
      </c>
      <c r="U134" s="14">
        <v>1415469.1</v>
      </c>
      <c r="V134" s="14">
        <v>1415469.1</v>
      </c>
      <c r="W134" s="14">
        <v>1415469.1</v>
      </c>
      <c r="X134" s="14">
        <v>1415469.1</v>
      </c>
      <c r="Y134" s="14">
        <v>1415469.1</v>
      </c>
      <c r="Z134" s="14">
        <v>1415469.1</v>
      </c>
      <c r="AA134" s="14">
        <v>1415469.1</v>
      </c>
      <c r="AB134" s="14">
        <v>1415469.1</v>
      </c>
      <c r="AC134" s="14">
        <v>1415469.1</v>
      </c>
      <c r="AD134" s="14">
        <v>1415469.1</v>
      </c>
      <c r="AE134" s="14">
        <v>1415469.1</v>
      </c>
      <c r="AF134" s="14"/>
      <c r="AG134" s="14">
        <v>1415469.1</v>
      </c>
      <c r="AH134" s="14">
        <v>1415469.1</v>
      </c>
      <c r="AI134" s="14">
        <v>1415469.1</v>
      </c>
      <c r="AJ134" s="14">
        <v>1415469.1</v>
      </c>
      <c r="AK134" s="14">
        <v>1415469.1</v>
      </c>
      <c r="AL134" s="14">
        <v>1415469.1</v>
      </c>
      <c r="AM134" s="14"/>
      <c r="AN134" s="14"/>
      <c r="AO134" s="14"/>
      <c r="AP134" s="14"/>
      <c r="AQ134" s="14"/>
      <c r="AR134" s="14"/>
      <c r="AS134" s="15"/>
      <c r="AT134" s="15">
        <v>1663.1761925000003</v>
      </c>
      <c r="AU134" s="15">
        <v>1663.1761925000003</v>
      </c>
      <c r="AV134" s="15">
        <v>1663.1761925000003</v>
      </c>
      <c r="AW134" s="14">
        <v>1663.1761925000003</v>
      </c>
      <c r="AX134" s="14">
        <v>1663.1761925000003</v>
      </c>
      <c r="AY134" s="14">
        <v>1663.1761925000003</v>
      </c>
      <c r="AZ134" s="14">
        <v>1663.1761925000003</v>
      </c>
      <c r="BA134" s="14">
        <v>1663.1761925000003</v>
      </c>
      <c r="BB134" s="14">
        <v>1663.1761925000003</v>
      </c>
      <c r="BC134" s="14">
        <v>1663.1761925000003</v>
      </c>
      <c r="BD134" s="14">
        <v>1663.1761925000003</v>
      </c>
      <c r="BE134" s="14">
        <v>1663.1761925000003</v>
      </c>
      <c r="BG134" s="15">
        <v>1663.1761925000003</v>
      </c>
      <c r="BH134" s="15">
        <v>1663.1761925000003</v>
      </c>
      <c r="BI134" s="15">
        <v>1663.1761925000003</v>
      </c>
      <c r="BJ134" s="14">
        <v>1663.1761925000003</v>
      </c>
      <c r="BK134" s="14">
        <v>1663.1761925000003</v>
      </c>
      <c r="BL134" s="14">
        <v>1663.1761925000003</v>
      </c>
      <c r="BM134" s="14">
        <v>1663.1761925000003</v>
      </c>
      <c r="BN134" s="14">
        <v>1663.1761925000003</v>
      </c>
      <c r="BO134" s="14">
        <v>1663.1761925000003</v>
      </c>
      <c r="BP134" s="14">
        <v>1663.1761925000003</v>
      </c>
      <c r="BQ134" s="14">
        <v>1663.1761925000003</v>
      </c>
      <c r="BR134" s="14">
        <v>1663.1761925000003</v>
      </c>
      <c r="BS134" s="15"/>
      <c r="BT134" s="15">
        <f t="shared" si="176"/>
        <v>1663.1761925000003</v>
      </c>
      <c r="BU134" s="15">
        <f t="shared" si="177"/>
        <v>1663.1761925000003</v>
      </c>
      <c r="BV134" s="15">
        <f t="shared" si="178"/>
        <v>1663.1761925000003</v>
      </c>
      <c r="BW134" s="15">
        <f t="shared" si="179"/>
        <v>1663.1761925000003</v>
      </c>
      <c r="BX134" s="15">
        <f t="shared" si="180"/>
        <v>1663.1761925000003</v>
      </c>
      <c r="BY134" s="15">
        <f t="shared" si="181"/>
        <v>1663.1761925000003</v>
      </c>
      <c r="BZ134" s="15">
        <f t="shared" si="182"/>
        <v>0</v>
      </c>
      <c r="CA134" s="15">
        <f t="shared" si="183"/>
        <v>0</v>
      </c>
      <c r="CB134" s="15">
        <f t="shared" si="184"/>
        <v>0</v>
      </c>
      <c r="CC134" s="15">
        <f t="shared" si="185"/>
        <v>0</v>
      </c>
      <c r="CD134" s="15">
        <f t="shared" si="186"/>
        <v>0</v>
      </c>
      <c r="CE134" s="15">
        <f t="shared" si="187"/>
        <v>0</v>
      </c>
      <c r="CG134" s="15">
        <f t="shared" si="188"/>
        <v>1509.833706666667</v>
      </c>
      <c r="CH134" s="15">
        <f t="shared" si="189"/>
        <v>1509.833706666667</v>
      </c>
      <c r="CI134" s="15">
        <f t="shared" si="190"/>
        <v>1509.833706666667</v>
      </c>
      <c r="CJ134" s="15">
        <f t="shared" si="191"/>
        <v>1509.833706666667</v>
      </c>
      <c r="CK134" s="15">
        <f t="shared" si="192"/>
        <v>1509.833706666667</v>
      </c>
      <c r="CL134" s="15">
        <f t="shared" si="193"/>
        <v>1509.833706666667</v>
      </c>
      <c r="CM134" s="15">
        <f t="shared" si="194"/>
        <v>1509.833706666667</v>
      </c>
      <c r="CN134" s="15">
        <f t="shared" si="195"/>
        <v>1509.833706666667</v>
      </c>
      <c r="CO134" s="15">
        <f t="shared" si="196"/>
        <v>1509.833706666667</v>
      </c>
      <c r="CP134" s="15">
        <f t="shared" si="197"/>
        <v>1509.833706666667</v>
      </c>
      <c r="CQ134" s="15">
        <f t="shared" si="198"/>
        <v>1509.833706666667</v>
      </c>
      <c r="CR134" s="15">
        <f t="shared" si="199"/>
        <v>1509.833706666667</v>
      </c>
      <c r="CS134" s="15">
        <f t="shared" si="200"/>
        <v>0</v>
      </c>
      <c r="CT134" s="15">
        <f t="shared" si="201"/>
        <v>1509.833706666667</v>
      </c>
      <c r="CU134" s="15">
        <f t="shared" si="202"/>
        <v>1509.833706666667</v>
      </c>
      <c r="CV134" s="15">
        <f t="shared" si="203"/>
        <v>1509.833706666667</v>
      </c>
      <c r="CW134" s="15">
        <f t="shared" si="204"/>
        <v>1509.833706666667</v>
      </c>
      <c r="CX134" s="15">
        <f t="shared" si="205"/>
        <v>1509.833706666667</v>
      </c>
      <c r="CY134" s="15">
        <f t="shared" si="206"/>
        <v>1509.833706666667</v>
      </c>
      <c r="CZ134" s="15">
        <f t="shared" si="207"/>
        <v>1509.833706666667</v>
      </c>
      <c r="DA134" s="15">
        <f t="shared" si="208"/>
        <v>1509.833706666667</v>
      </c>
      <c r="DB134" s="15">
        <f t="shared" si="209"/>
        <v>1509.833706666667</v>
      </c>
      <c r="DC134" s="15">
        <f t="shared" si="210"/>
        <v>1509.833706666667</v>
      </c>
      <c r="DD134" s="15">
        <f t="shared" si="211"/>
        <v>1509.833706666667</v>
      </c>
      <c r="DE134" s="15">
        <f t="shared" si="212"/>
        <v>1509.833706666667</v>
      </c>
      <c r="DF134" s="15">
        <f t="shared" si="213"/>
        <v>0</v>
      </c>
      <c r="DG134" s="15">
        <f t="shared" si="214"/>
        <v>1509.833706666667</v>
      </c>
      <c r="DH134" s="15">
        <f t="shared" si="215"/>
        <v>1509.833706666667</v>
      </c>
      <c r="DI134" s="15">
        <f t="shared" si="216"/>
        <v>1509.833706666667</v>
      </c>
      <c r="DJ134" s="15">
        <f t="shared" si="217"/>
        <v>1509.833706666667</v>
      </c>
      <c r="DK134" s="15">
        <f t="shared" si="218"/>
        <v>1509.833706666667</v>
      </c>
      <c r="DL134" s="15">
        <f t="shared" si="219"/>
        <v>1509.833706666667</v>
      </c>
      <c r="DM134" s="15">
        <f t="shared" si="220"/>
        <v>0</v>
      </c>
      <c r="DN134" s="15">
        <f t="shared" si="221"/>
        <v>0</v>
      </c>
      <c r="DO134" s="15">
        <f t="shared" si="222"/>
        <v>0</v>
      </c>
      <c r="DP134" s="15">
        <f t="shared" si="223"/>
        <v>0</v>
      </c>
      <c r="DQ134" s="15">
        <f t="shared" si="224"/>
        <v>0</v>
      </c>
      <c r="DR134" s="15">
        <f t="shared" si="225"/>
        <v>0</v>
      </c>
      <c r="DT134" s="15">
        <f t="shared" si="226"/>
        <v>153.34248583333328</v>
      </c>
      <c r="DU134" s="15">
        <f t="shared" si="227"/>
        <v>153.34248583333328</v>
      </c>
      <c r="DV134" s="15">
        <f t="shared" si="228"/>
        <v>153.34248583333328</v>
      </c>
      <c r="DW134" s="15">
        <f t="shared" si="229"/>
        <v>153.34248583333328</v>
      </c>
      <c r="DX134" s="15">
        <f t="shared" si="230"/>
        <v>153.34248583333328</v>
      </c>
      <c r="DY134" s="15">
        <f t="shared" si="231"/>
        <v>153.34248583333328</v>
      </c>
      <c r="DZ134" s="15">
        <f t="shared" si="232"/>
        <v>153.34248583333328</v>
      </c>
      <c r="EA134" s="15">
        <f t="shared" si="233"/>
        <v>153.34248583333328</v>
      </c>
      <c r="EB134" s="15">
        <f t="shared" si="234"/>
        <v>153.34248583333328</v>
      </c>
      <c r="EC134" s="15">
        <f t="shared" si="235"/>
        <v>153.34248583333328</v>
      </c>
      <c r="ED134" s="15">
        <f t="shared" si="236"/>
        <v>153.34248583333328</v>
      </c>
      <c r="EE134" s="15">
        <f t="shared" si="237"/>
        <v>153.34248583333328</v>
      </c>
      <c r="EF134" s="15">
        <f t="shared" si="238"/>
        <v>0</v>
      </c>
      <c r="EG134" s="15">
        <f t="shared" si="239"/>
        <v>153.34248583333328</v>
      </c>
      <c r="EH134" s="15">
        <f t="shared" si="240"/>
        <v>153.34248583333328</v>
      </c>
      <c r="EI134" s="15">
        <f t="shared" si="241"/>
        <v>153.34248583333328</v>
      </c>
      <c r="EJ134" s="15">
        <f t="shared" si="242"/>
        <v>153.34248583333328</v>
      </c>
      <c r="EK134" s="15">
        <f t="shared" si="243"/>
        <v>153.34248583333328</v>
      </c>
      <c r="EL134" s="15">
        <f t="shared" si="244"/>
        <v>153.34248583333328</v>
      </c>
      <c r="EM134" s="15">
        <f t="shared" si="245"/>
        <v>153.34248583333328</v>
      </c>
      <c r="EN134" s="15">
        <f t="shared" si="246"/>
        <v>153.34248583333328</v>
      </c>
      <c r="EO134" s="15">
        <f t="shared" si="247"/>
        <v>153.34248583333328</v>
      </c>
      <c r="EP134" s="15">
        <f t="shared" si="248"/>
        <v>153.34248583333328</v>
      </c>
      <c r="EQ134" s="15">
        <f t="shared" si="249"/>
        <v>153.34248583333328</v>
      </c>
      <c r="ER134" s="15">
        <f t="shared" si="250"/>
        <v>153.34248583333328</v>
      </c>
      <c r="ES134" s="15">
        <f t="shared" si="251"/>
        <v>0</v>
      </c>
      <c r="ET134" s="15">
        <f t="shared" si="252"/>
        <v>153.34248583333328</v>
      </c>
      <c r="EU134" s="15">
        <f t="shared" si="253"/>
        <v>153.34248583333328</v>
      </c>
      <c r="EV134" s="15">
        <f t="shared" si="254"/>
        <v>153.34248583333328</v>
      </c>
      <c r="EW134" s="15">
        <f t="shared" si="255"/>
        <v>153.34248583333328</v>
      </c>
      <c r="EX134" s="15">
        <f t="shared" si="256"/>
        <v>153.34248583333328</v>
      </c>
      <c r="EY134" s="15">
        <f t="shared" si="257"/>
        <v>153.34248583333328</v>
      </c>
      <c r="EZ134" s="15">
        <f t="shared" si="258"/>
        <v>0</v>
      </c>
      <c r="FA134" s="15">
        <f t="shared" si="259"/>
        <v>0</v>
      </c>
      <c r="FB134" s="15">
        <f t="shared" si="260"/>
        <v>0</v>
      </c>
      <c r="FC134" s="15">
        <f t="shared" si="261"/>
        <v>0</v>
      </c>
      <c r="FD134" s="15">
        <f t="shared" si="262"/>
        <v>0</v>
      </c>
      <c r="FE134" s="15">
        <f t="shared" si="263"/>
        <v>0</v>
      </c>
    </row>
    <row r="135" spans="1:161" x14ac:dyDescent="0.25">
      <c r="A135" s="3" t="s">
        <v>184</v>
      </c>
      <c r="B135" s="13">
        <v>0</v>
      </c>
      <c r="C135" s="13">
        <v>0</v>
      </c>
      <c r="D135" s="13">
        <v>0</v>
      </c>
      <c r="E135" s="13">
        <v>0</v>
      </c>
      <c r="G135" s="225">
        <v>0</v>
      </c>
      <c r="H135" s="225">
        <v>0</v>
      </c>
      <c r="I135" s="225">
        <v>0</v>
      </c>
      <c r="J135" s="14">
        <v>0</v>
      </c>
      <c r="K135" s="14">
        <v>0</v>
      </c>
      <c r="L135" s="14">
        <v>0</v>
      </c>
      <c r="M135" s="14">
        <v>0</v>
      </c>
      <c r="N135" s="14">
        <v>0</v>
      </c>
      <c r="O135" s="14">
        <v>0</v>
      </c>
      <c r="P135" s="14">
        <v>0</v>
      </c>
      <c r="Q135" s="14">
        <v>0</v>
      </c>
      <c r="R135" s="14">
        <v>0</v>
      </c>
      <c r="T135" s="14">
        <v>0</v>
      </c>
      <c r="U135" s="14">
        <v>0</v>
      </c>
      <c r="V135" s="14">
        <v>0</v>
      </c>
      <c r="W135" s="14">
        <v>0</v>
      </c>
      <c r="X135" s="14">
        <v>0</v>
      </c>
      <c r="Y135" s="14">
        <v>0</v>
      </c>
      <c r="Z135" s="14">
        <v>0</v>
      </c>
      <c r="AA135" s="14">
        <v>0</v>
      </c>
      <c r="AB135" s="14">
        <v>0</v>
      </c>
      <c r="AC135" s="14">
        <v>0</v>
      </c>
      <c r="AD135" s="14">
        <v>0</v>
      </c>
      <c r="AE135" s="14">
        <v>0</v>
      </c>
      <c r="AF135" s="14"/>
      <c r="AG135" s="14">
        <v>0</v>
      </c>
      <c r="AH135" s="14">
        <v>0</v>
      </c>
      <c r="AI135" s="14">
        <v>0</v>
      </c>
      <c r="AJ135" s="14">
        <v>0</v>
      </c>
      <c r="AK135" s="14">
        <v>0</v>
      </c>
      <c r="AL135" s="14">
        <v>0</v>
      </c>
      <c r="AM135" s="14"/>
      <c r="AN135" s="14"/>
      <c r="AO135" s="14"/>
      <c r="AP135" s="14"/>
      <c r="AQ135" s="14"/>
      <c r="AR135" s="14"/>
      <c r="AS135" s="15"/>
      <c r="AT135" s="14"/>
      <c r="AU135" s="14"/>
      <c r="AV135" s="14"/>
      <c r="AW135" s="14">
        <v>0</v>
      </c>
      <c r="AX135" s="14">
        <v>0</v>
      </c>
      <c r="AY135" s="14">
        <v>0</v>
      </c>
      <c r="AZ135" s="14">
        <v>0</v>
      </c>
      <c r="BA135" s="14">
        <v>0</v>
      </c>
      <c r="BB135" s="14">
        <v>0</v>
      </c>
      <c r="BC135" s="14">
        <v>0</v>
      </c>
      <c r="BD135" s="14">
        <v>0</v>
      </c>
      <c r="BE135" s="14">
        <v>0</v>
      </c>
      <c r="BG135" s="15">
        <v>0</v>
      </c>
      <c r="BH135" s="15">
        <v>0</v>
      </c>
      <c r="BI135" s="15">
        <v>0</v>
      </c>
      <c r="BJ135" s="14">
        <v>0</v>
      </c>
      <c r="BK135" s="14">
        <v>0</v>
      </c>
      <c r="BL135" s="14">
        <v>0</v>
      </c>
      <c r="BM135" s="14">
        <v>0</v>
      </c>
      <c r="BN135" s="14">
        <v>0</v>
      </c>
      <c r="BO135" s="14">
        <v>0</v>
      </c>
      <c r="BP135" s="14">
        <v>0</v>
      </c>
      <c r="BQ135" s="14">
        <v>0</v>
      </c>
      <c r="BR135" s="14">
        <v>0</v>
      </c>
      <c r="BS135" s="15"/>
      <c r="BT135" s="15">
        <f t="shared" si="176"/>
        <v>0</v>
      </c>
      <c r="BU135" s="15">
        <f t="shared" si="177"/>
        <v>0</v>
      </c>
      <c r="BV135" s="15">
        <f t="shared" si="178"/>
        <v>0</v>
      </c>
      <c r="BW135" s="15">
        <f t="shared" si="179"/>
        <v>0</v>
      </c>
      <c r="BX135" s="15">
        <f t="shared" si="180"/>
        <v>0</v>
      </c>
      <c r="BY135" s="15">
        <f t="shared" si="181"/>
        <v>0</v>
      </c>
      <c r="BZ135" s="15">
        <f t="shared" si="182"/>
        <v>0</v>
      </c>
      <c r="CA135" s="15">
        <f t="shared" si="183"/>
        <v>0</v>
      </c>
      <c r="CB135" s="15">
        <f t="shared" si="184"/>
        <v>0</v>
      </c>
      <c r="CC135" s="15">
        <f t="shared" si="185"/>
        <v>0</v>
      </c>
      <c r="CD135" s="15">
        <f t="shared" si="186"/>
        <v>0</v>
      </c>
      <c r="CE135" s="15">
        <f t="shared" si="187"/>
        <v>0</v>
      </c>
      <c r="CG135" s="15">
        <f t="shared" si="188"/>
        <v>0</v>
      </c>
      <c r="CH135" s="15">
        <f t="shared" si="189"/>
        <v>0</v>
      </c>
      <c r="CI135" s="15">
        <f t="shared" si="190"/>
        <v>0</v>
      </c>
      <c r="CJ135" s="15">
        <f t="shared" si="191"/>
        <v>0</v>
      </c>
      <c r="CK135" s="15">
        <f t="shared" si="192"/>
        <v>0</v>
      </c>
      <c r="CL135" s="15">
        <f t="shared" si="193"/>
        <v>0</v>
      </c>
      <c r="CM135" s="15">
        <f t="shared" si="194"/>
        <v>0</v>
      </c>
      <c r="CN135" s="15">
        <f t="shared" si="195"/>
        <v>0</v>
      </c>
      <c r="CO135" s="15">
        <f t="shared" si="196"/>
        <v>0</v>
      </c>
      <c r="CP135" s="15">
        <f t="shared" si="197"/>
        <v>0</v>
      </c>
      <c r="CQ135" s="15">
        <f t="shared" si="198"/>
        <v>0</v>
      </c>
      <c r="CR135" s="15">
        <f t="shared" si="199"/>
        <v>0</v>
      </c>
      <c r="CS135" s="15">
        <f t="shared" si="200"/>
        <v>0</v>
      </c>
      <c r="CT135" s="15">
        <f t="shared" si="201"/>
        <v>0</v>
      </c>
      <c r="CU135" s="15">
        <f t="shared" si="202"/>
        <v>0</v>
      </c>
      <c r="CV135" s="15">
        <f t="shared" si="203"/>
        <v>0</v>
      </c>
      <c r="CW135" s="15">
        <f t="shared" si="204"/>
        <v>0</v>
      </c>
      <c r="CX135" s="15">
        <f t="shared" si="205"/>
        <v>0</v>
      </c>
      <c r="CY135" s="15">
        <f t="shared" si="206"/>
        <v>0</v>
      </c>
      <c r="CZ135" s="15">
        <f t="shared" si="207"/>
        <v>0</v>
      </c>
      <c r="DA135" s="15">
        <f t="shared" si="208"/>
        <v>0</v>
      </c>
      <c r="DB135" s="15">
        <f t="shared" si="209"/>
        <v>0</v>
      </c>
      <c r="DC135" s="15">
        <f t="shared" si="210"/>
        <v>0</v>
      </c>
      <c r="DD135" s="15">
        <f t="shared" si="211"/>
        <v>0</v>
      </c>
      <c r="DE135" s="15">
        <f t="shared" si="212"/>
        <v>0</v>
      </c>
      <c r="DF135" s="15">
        <f t="shared" si="213"/>
        <v>0</v>
      </c>
      <c r="DG135" s="15">
        <f t="shared" si="214"/>
        <v>0</v>
      </c>
      <c r="DH135" s="15">
        <f t="shared" si="215"/>
        <v>0</v>
      </c>
      <c r="DI135" s="15">
        <f t="shared" si="216"/>
        <v>0</v>
      </c>
      <c r="DJ135" s="15">
        <f t="shared" si="217"/>
        <v>0</v>
      </c>
      <c r="DK135" s="15">
        <f t="shared" si="218"/>
        <v>0</v>
      </c>
      <c r="DL135" s="15">
        <f t="shared" si="219"/>
        <v>0</v>
      </c>
      <c r="DM135" s="15">
        <f t="shared" si="220"/>
        <v>0</v>
      </c>
      <c r="DN135" s="15">
        <f t="shared" si="221"/>
        <v>0</v>
      </c>
      <c r="DO135" s="15">
        <f t="shared" si="222"/>
        <v>0</v>
      </c>
      <c r="DP135" s="15">
        <f t="shared" si="223"/>
        <v>0</v>
      </c>
      <c r="DQ135" s="15">
        <f t="shared" si="224"/>
        <v>0</v>
      </c>
      <c r="DR135" s="15">
        <f t="shared" si="225"/>
        <v>0</v>
      </c>
      <c r="DT135" s="15">
        <f t="shared" si="226"/>
        <v>0</v>
      </c>
      <c r="DU135" s="15">
        <f t="shared" si="227"/>
        <v>0</v>
      </c>
      <c r="DV135" s="15">
        <f t="shared" si="228"/>
        <v>0</v>
      </c>
      <c r="DW135" s="15">
        <f t="shared" si="229"/>
        <v>0</v>
      </c>
      <c r="DX135" s="15">
        <f t="shared" si="230"/>
        <v>0</v>
      </c>
      <c r="DY135" s="15">
        <f t="shared" si="231"/>
        <v>0</v>
      </c>
      <c r="DZ135" s="15">
        <f t="shared" si="232"/>
        <v>0</v>
      </c>
      <c r="EA135" s="15">
        <f t="shared" si="233"/>
        <v>0</v>
      </c>
      <c r="EB135" s="15">
        <f t="shared" si="234"/>
        <v>0</v>
      </c>
      <c r="EC135" s="15">
        <f t="shared" si="235"/>
        <v>0</v>
      </c>
      <c r="ED135" s="15">
        <f t="shared" si="236"/>
        <v>0</v>
      </c>
      <c r="EE135" s="15">
        <f t="shared" si="237"/>
        <v>0</v>
      </c>
      <c r="EF135" s="15">
        <f t="shared" si="238"/>
        <v>0</v>
      </c>
      <c r="EG135" s="15">
        <f t="shared" si="239"/>
        <v>0</v>
      </c>
      <c r="EH135" s="15">
        <f t="shared" si="240"/>
        <v>0</v>
      </c>
      <c r="EI135" s="15">
        <f t="shared" si="241"/>
        <v>0</v>
      </c>
      <c r="EJ135" s="15">
        <f t="shared" si="242"/>
        <v>0</v>
      </c>
      <c r="EK135" s="15">
        <f t="shared" si="243"/>
        <v>0</v>
      </c>
      <c r="EL135" s="15">
        <f t="shared" si="244"/>
        <v>0</v>
      </c>
      <c r="EM135" s="15">
        <f t="shared" si="245"/>
        <v>0</v>
      </c>
      <c r="EN135" s="15">
        <f t="shared" si="246"/>
        <v>0</v>
      </c>
      <c r="EO135" s="15">
        <f t="shared" si="247"/>
        <v>0</v>
      </c>
      <c r="EP135" s="15">
        <f t="shared" si="248"/>
        <v>0</v>
      </c>
      <c r="EQ135" s="15">
        <f t="shared" si="249"/>
        <v>0</v>
      </c>
      <c r="ER135" s="15">
        <f t="shared" si="250"/>
        <v>0</v>
      </c>
      <c r="ES135" s="15">
        <f t="shared" si="251"/>
        <v>0</v>
      </c>
      <c r="ET135" s="15">
        <f t="shared" si="252"/>
        <v>0</v>
      </c>
      <c r="EU135" s="15">
        <f t="shared" si="253"/>
        <v>0</v>
      </c>
      <c r="EV135" s="15">
        <f t="shared" si="254"/>
        <v>0</v>
      </c>
      <c r="EW135" s="15">
        <f t="shared" si="255"/>
        <v>0</v>
      </c>
      <c r="EX135" s="15">
        <f t="shared" si="256"/>
        <v>0</v>
      </c>
      <c r="EY135" s="15">
        <f t="shared" si="257"/>
        <v>0</v>
      </c>
      <c r="EZ135" s="15">
        <f t="shared" si="258"/>
        <v>0</v>
      </c>
      <c r="FA135" s="15">
        <f t="shared" si="259"/>
        <v>0</v>
      </c>
      <c r="FB135" s="15">
        <f t="shared" si="260"/>
        <v>0</v>
      </c>
      <c r="FC135" s="15">
        <f t="shared" si="261"/>
        <v>0</v>
      </c>
      <c r="FD135" s="15">
        <f t="shared" si="262"/>
        <v>0</v>
      </c>
      <c r="FE135" s="15">
        <f t="shared" si="263"/>
        <v>0</v>
      </c>
    </row>
    <row r="136" spans="1:161" x14ac:dyDescent="0.25">
      <c r="A136" s="3" t="s">
        <v>185</v>
      </c>
      <c r="B136" s="13">
        <v>0</v>
      </c>
      <c r="C136" s="13">
        <v>0</v>
      </c>
      <c r="D136" s="13">
        <v>0</v>
      </c>
      <c r="E136" s="13">
        <v>0</v>
      </c>
      <c r="G136" s="225">
        <v>0</v>
      </c>
      <c r="H136" s="225">
        <v>0</v>
      </c>
      <c r="I136" s="225">
        <v>0</v>
      </c>
      <c r="J136" s="14">
        <v>0</v>
      </c>
      <c r="K136" s="14">
        <v>0</v>
      </c>
      <c r="L136" s="14">
        <v>0</v>
      </c>
      <c r="M136" s="14">
        <v>0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T136" s="14">
        <v>0</v>
      </c>
      <c r="U136" s="14">
        <v>0</v>
      </c>
      <c r="V136" s="14">
        <v>0</v>
      </c>
      <c r="W136" s="14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/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/>
      <c r="AN136" s="14"/>
      <c r="AO136" s="14"/>
      <c r="AP136" s="14"/>
      <c r="AQ136" s="14"/>
      <c r="AR136" s="14"/>
      <c r="AS136" s="15"/>
      <c r="AT136" s="14"/>
      <c r="AU136" s="14"/>
      <c r="AV136" s="14"/>
      <c r="AW136" s="14">
        <v>0</v>
      </c>
      <c r="AX136" s="14">
        <v>0</v>
      </c>
      <c r="AY136" s="14">
        <v>0</v>
      </c>
      <c r="AZ136" s="14">
        <v>0</v>
      </c>
      <c r="BA136" s="14">
        <v>0</v>
      </c>
      <c r="BB136" s="14">
        <v>0</v>
      </c>
      <c r="BC136" s="14">
        <v>0</v>
      </c>
      <c r="BD136" s="14">
        <v>0</v>
      </c>
      <c r="BE136" s="14">
        <v>0</v>
      </c>
      <c r="BG136" s="15">
        <v>0</v>
      </c>
      <c r="BH136" s="15">
        <v>0</v>
      </c>
      <c r="BI136" s="15">
        <v>0</v>
      </c>
      <c r="BJ136" s="14">
        <v>0</v>
      </c>
      <c r="BK136" s="14">
        <v>0</v>
      </c>
      <c r="BL136" s="14">
        <v>0</v>
      </c>
      <c r="BM136" s="14">
        <v>0</v>
      </c>
      <c r="BN136" s="14">
        <v>0</v>
      </c>
      <c r="BO136" s="14">
        <v>0</v>
      </c>
      <c r="BP136" s="14">
        <v>0</v>
      </c>
      <c r="BQ136" s="14">
        <v>0</v>
      </c>
      <c r="BR136" s="14">
        <v>0</v>
      </c>
      <c r="BS136" s="15"/>
      <c r="BT136" s="15">
        <f t="shared" si="176"/>
        <v>0</v>
      </c>
      <c r="BU136" s="15">
        <f t="shared" si="177"/>
        <v>0</v>
      </c>
      <c r="BV136" s="15">
        <f t="shared" si="178"/>
        <v>0</v>
      </c>
      <c r="BW136" s="15">
        <f t="shared" si="179"/>
        <v>0</v>
      </c>
      <c r="BX136" s="15">
        <f t="shared" si="180"/>
        <v>0</v>
      </c>
      <c r="BY136" s="15">
        <f t="shared" si="181"/>
        <v>0</v>
      </c>
      <c r="BZ136" s="15">
        <f t="shared" si="182"/>
        <v>0</v>
      </c>
      <c r="CA136" s="15">
        <f t="shared" si="183"/>
        <v>0</v>
      </c>
      <c r="CB136" s="15">
        <f t="shared" si="184"/>
        <v>0</v>
      </c>
      <c r="CC136" s="15">
        <f t="shared" si="185"/>
        <v>0</v>
      </c>
      <c r="CD136" s="15">
        <f t="shared" si="186"/>
        <v>0</v>
      </c>
      <c r="CE136" s="15">
        <f t="shared" si="187"/>
        <v>0</v>
      </c>
      <c r="CG136" s="15">
        <f t="shared" si="188"/>
        <v>0</v>
      </c>
      <c r="CH136" s="15">
        <f t="shared" si="189"/>
        <v>0</v>
      </c>
      <c r="CI136" s="15">
        <f t="shared" si="190"/>
        <v>0</v>
      </c>
      <c r="CJ136" s="15">
        <f t="shared" si="191"/>
        <v>0</v>
      </c>
      <c r="CK136" s="15">
        <f t="shared" si="192"/>
        <v>0</v>
      </c>
      <c r="CL136" s="15">
        <f t="shared" si="193"/>
        <v>0</v>
      </c>
      <c r="CM136" s="15">
        <f t="shared" si="194"/>
        <v>0</v>
      </c>
      <c r="CN136" s="15">
        <f t="shared" si="195"/>
        <v>0</v>
      </c>
      <c r="CO136" s="15">
        <f t="shared" si="196"/>
        <v>0</v>
      </c>
      <c r="CP136" s="15">
        <f t="shared" si="197"/>
        <v>0</v>
      </c>
      <c r="CQ136" s="15">
        <f t="shared" si="198"/>
        <v>0</v>
      </c>
      <c r="CR136" s="15">
        <f t="shared" si="199"/>
        <v>0</v>
      </c>
      <c r="CS136" s="15">
        <f t="shared" si="200"/>
        <v>0</v>
      </c>
      <c r="CT136" s="15">
        <f t="shared" si="201"/>
        <v>0</v>
      </c>
      <c r="CU136" s="15">
        <f t="shared" si="202"/>
        <v>0</v>
      </c>
      <c r="CV136" s="15">
        <f t="shared" si="203"/>
        <v>0</v>
      </c>
      <c r="CW136" s="15">
        <f t="shared" si="204"/>
        <v>0</v>
      </c>
      <c r="CX136" s="15">
        <f t="shared" si="205"/>
        <v>0</v>
      </c>
      <c r="CY136" s="15">
        <f t="shared" si="206"/>
        <v>0</v>
      </c>
      <c r="CZ136" s="15">
        <f t="shared" si="207"/>
        <v>0</v>
      </c>
      <c r="DA136" s="15">
        <f t="shared" si="208"/>
        <v>0</v>
      </c>
      <c r="DB136" s="15">
        <f t="shared" si="209"/>
        <v>0</v>
      </c>
      <c r="DC136" s="15">
        <f t="shared" si="210"/>
        <v>0</v>
      </c>
      <c r="DD136" s="15">
        <f t="shared" si="211"/>
        <v>0</v>
      </c>
      <c r="DE136" s="15">
        <f t="shared" si="212"/>
        <v>0</v>
      </c>
      <c r="DF136" s="15">
        <f t="shared" si="213"/>
        <v>0</v>
      </c>
      <c r="DG136" s="15">
        <f t="shared" si="214"/>
        <v>0</v>
      </c>
      <c r="DH136" s="15">
        <f t="shared" si="215"/>
        <v>0</v>
      </c>
      <c r="DI136" s="15">
        <f t="shared" si="216"/>
        <v>0</v>
      </c>
      <c r="DJ136" s="15">
        <f t="shared" si="217"/>
        <v>0</v>
      </c>
      <c r="DK136" s="15">
        <f t="shared" si="218"/>
        <v>0</v>
      </c>
      <c r="DL136" s="15">
        <f t="shared" si="219"/>
        <v>0</v>
      </c>
      <c r="DM136" s="15">
        <f t="shared" si="220"/>
        <v>0</v>
      </c>
      <c r="DN136" s="15">
        <f t="shared" si="221"/>
        <v>0</v>
      </c>
      <c r="DO136" s="15">
        <f t="shared" si="222"/>
        <v>0</v>
      </c>
      <c r="DP136" s="15">
        <f t="shared" si="223"/>
        <v>0</v>
      </c>
      <c r="DQ136" s="15">
        <f t="shared" si="224"/>
        <v>0</v>
      </c>
      <c r="DR136" s="15">
        <f t="shared" si="225"/>
        <v>0</v>
      </c>
      <c r="DT136" s="15">
        <f t="shared" si="226"/>
        <v>0</v>
      </c>
      <c r="DU136" s="15">
        <f t="shared" si="227"/>
        <v>0</v>
      </c>
      <c r="DV136" s="15">
        <f t="shared" si="228"/>
        <v>0</v>
      </c>
      <c r="DW136" s="15">
        <f t="shared" si="229"/>
        <v>0</v>
      </c>
      <c r="DX136" s="15">
        <f t="shared" si="230"/>
        <v>0</v>
      </c>
      <c r="DY136" s="15">
        <f t="shared" si="231"/>
        <v>0</v>
      </c>
      <c r="DZ136" s="15">
        <f t="shared" si="232"/>
        <v>0</v>
      </c>
      <c r="EA136" s="15">
        <f t="shared" si="233"/>
        <v>0</v>
      </c>
      <c r="EB136" s="15">
        <f t="shared" si="234"/>
        <v>0</v>
      </c>
      <c r="EC136" s="15">
        <f t="shared" si="235"/>
        <v>0</v>
      </c>
      <c r="ED136" s="15">
        <f t="shared" si="236"/>
        <v>0</v>
      </c>
      <c r="EE136" s="15">
        <f t="shared" si="237"/>
        <v>0</v>
      </c>
      <c r="EF136" s="15">
        <f t="shared" si="238"/>
        <v>0</v>
      </c>
      <c r="EG136" s="15">
        <f t="shared" si="239"/>
        <v>0</v>
      </c>
      <c r="EH136" s="15">
        <f t="shared" si="240"/>
        <v>0</v>
      </c>
      <c r="EI136" s="15">
        <f t="shared" si="241"/>
        <v>0</v>
      </c>
      <c r="EJ136" s="15">
        <f t="shared" si="242"/>
        <v>0</v>
      </c>
      <c r="EK136" s="15">
        <f t="shared" si="243"/>
        <v>0</v>
      </c>
      <c r="EL136" s="15">
        <f t="shared" si="244"/>
        <v>0</v>
      </c>
      <c r="EM136" s="15">
        <f t="shared" si="245"/>
        <v>0</v>
      </c>
      <c r="EN136" s="15">
        <f t="shared" si="246"/>
        <v>0</v>
      </c>
      <c r="EO136" s="15">
        <f t="shared" si="247"/>
        <v>0</v>
      </c>
      <c r="EP136" s="15">
        <f t="shared" si="248"/>
        <v>0</v>
      </c>
      <c r="EQ136" s="15">
        <f t="shared" si="249"/>
        <v>0</v>
      </c>
      <c r="ER136" s="15">
        <f t="shared" si="250"/>
        <v>0</v>
      </c>
      <c r="ES136" s="15">
        <f t="shared" si="251"/>
        <v>0</v>
      </c>
      <c r="ET136" s="15">
        <f t="shared" si="252"/>
        <v>0</v>
      </c>
      <c r="EU136" s="15">
        <f t="shared" si="253"/>
        <v>0</v>
      </c>
      <c r="EV136" s="15">
        <f t="shared" si="254"/>
        <v>0</v>
      </c>
      <c r="EW136" s="15">
        <f t="shared" si="255"/>
        <v>0</v>
      </c>
      <c r="EX136" s="15">
        <f t="shared" si="256"/>
        <v>0</v>
      </c>
      <c r="EY136" s="15">
        <f t="shared" si="257"/>
        <v>0</v>
      </c>
      <c r="EZ136" s="15">
        <f t="shared" si="258"/>
        <v>0</v>
      </c>
      <c r="FA136" s="15">
        <f t="shared" si="259"/>
        <v>0</v>
      </c>
      <c r="FB136" s="15">
        <f t="shared" si="260"/>
        <v>0</v>
      </c>
      <c r="FC136" s="15">
        <f t="shared" si="261"/>
        <v>0</v>
      </c>
      <c r="FD136" s="15">
        <f t="shared" si="262"/>
        <v>0</v>
      </c>
      <c r="FE136" s="15">
        <f t="shared" si="263"/>
        <v>0</v>
      </c>
    </row>
    <row r="137" spans="1:161" x14ac:dyDescent="0.25">
      <c r="A137" s="3" t="s">
        <v>186</v>
      </c>
      <c r="B137" s="13">
        <v>3.3599999999999998E-2</v>
      </c>
      <c r="C137" s="13">
        <v>3.4970685000000001E-2</v>
      </c>
      <c r="D137" s="13">
        <v>3.5011394999999994E-2</v>
      </c>
      <c r="E137" s="13">
        <v>3.1199999999999999E-2</v>
      </c>
      <c r="G137" s="225">
        <v>7751227.8499999996</v>
      </c>
      <c r="H137" s="225">
        <v>7758631.2800000003</v>
      </c>
      <c r="I137" s="225">
        <v>7764932.25</v>
      </c>
      <c r="J137" s="14">
        <v>7765069.4000000004</v>
      </c>
      <c r="K137" s="14">
        <v>7765069.4000000004</v>
      </c>
      <c r="L137" s="14">
        <v>7833088.9299999997</v>
      </c>
      <c r="M137" s="14">
        <v>7904088.4900000002</v>
      </c>
      <c r="N137" s="14">
        <v>7907024.1699999999</v>
      </c>
      <c r="O137" s="14">
        <v>7906979.8200000003</v>
      </c>
      <c r="P137" s="14">
        <v>7906979.8200000003</v>
      </c>
      <c r="Q137" s="14">
        <v>7906979.8200000003</v>
      </c>
      <c r="R137" s="14">
        <v>7906979.8200000003</v>
      </c>
      <c r="T137" s="14">
        <v>7906979.8200000003</v>
      </c>
      <c r="U137" s="14">
        <v>7906979.8200000003</v>
      </c>
      <c r="V137" s="14">
        <v>7925949.4100000001</v>
      </c>
      <c r="W137" s="14">
        <v>7953925.96</v>
      </c>
      <c r="X137" s="14">
        <v>7958660.2400000002</v>
      </c>
      <c r="Y137" s="14">
        <v>7954387.5499999998</v>
      </c>
      <c r="Z137" s="14">
        <v>7992522.8300000001</v>
      </c>
      <c r="AA137" s="14">
        <v>8030658.0999999996</v>
      </c>
      <c r="AB137" s="14">
        <v>8030658.0999999996</v>
      </c>
      <c r="AC137" s="14">
        <v>8030658.0999999996</v>
      </c>
      <c r="AD137" s="14">
        <v>8030658.0999999996</v>
      </c>
      <c r="AE137" s="14">
        <v>8050511.0499999998</v>
      </c>
      <c r="AF137" s="14"/>
      <c r="AG137" s="14">
        <v>8070363.9900000002</v>
      </c>
      <c r="AH137" s="14">
        <v>8070363.9900000002</v>
      </c>
      <c r="AI137" s="14">
        <v>8070363.9900000002</v>
      </c>
      <c r="AJ137" s="14">
        <v>8070363.9900000002</v>
      </c>
      <c r="AK137" s="14">
        <v>8070363.9900000002</v>
      </c>
      <c r="AL137" s="14">
        <v>8076226.1399999997</v>
      </c>
      <c r="AM137" s="14"/>
      <c r="AN137" s="14"/>
      <c r="AO137" s="14"/>
      <c r="AP137" s="14"/>
      <c r="AQ137" s="14"/>
      <c r="AR137" s="14"/>
      <c r="AS137" s="15"/>
      <c r="AT137" s="15">
        <v>22702.464670482063</v>
      </c>
      <c r="AU137" s="15">
        <v>22724.1484748119</v>
      </c>
      <c r="AV137" s="15">
        <v>22742.603299206563</v>
      </c>
      <c r="AW137" s="14">
        <v>22743.004995955751</v>
      </c>
      <c r="AX137" s="14">
        <v>22743.004995955751</v>
      </c>
      <c r="AY137" s="14">
        <v>22942.226462104212</v>
      </c>
      <c r="AZ137" s="14">
        <v>23150.176097144267</v>
      </c>
      <c r="BA137" s="14">
        <v>23158.774369930663</v>
      </c>
      <c r="BB137" s="14">
        <v>23158.64447382548</v>
      </c>
      <c r="BC137" s="14">
        <v>23158.64447382548</v>
      </c>
      <c r="BD137" s="14">
        <v>23158.64447382548</v>
      </c>
      <c r="BE137" s="14">
        <v>23158.64447382548</v>
      </c>
      <c r="BG137" s="15">
        <v>23042.708382214725</v>
      </c>
      <c r="BH137" s="15">
        <v>23042.708382214725</v>
      </c>
      <c r="BI137" s="15">
        <v>23097.990011920487</v>
      </c>
      <c r="BJ137" s="14">
        <v>23179.519938373549</v>
      </c>
      <c r="BK137" s="14">
        <v>23193.316689588701</v>
      </c>
      <c r="BL137" s="14">
        <v>23180.865114914312</v>
      </c>
      <c r="BM137" s="14">
        <v>23291.999853603211</v>
      </c>
      <c r="BN137" s="14">
        <v>23403.134563149873</v>
      </c>
      <c r="BO137" s="14">
        <v>23403.134563149873</v>
      </c>
      <c r="BP137" s="14">
        <v>23403.134563149873</v>
      </c>
      <c r="BQ137" s="14">
        <v>23403.134563149873</v>
      </c>
      <c r="BR137" s="14">
        <v>23460.990501547436</v>
      </c>
      <c r="BS137" s="15"/>
      <c r="BT137" s="15">
        <f t="shared" si="176"/>
        <v>23546.225120638832</v>
      </c>
      <c r="BU137" s="15">
        <f t="shared" si="177"/>
        <v>23546.225120638832</v>
      </c>
      <c r="BV137" s="15">
        <f t="shared" si="178"/>
        <v>23546.225120638832</v>
      </c>
      <c r="BW137" s="15">
        <f t="shared" si="179"/>
        <v>23546.225120638832</v>
      </c>
      <c r="BX137" s="15">
        <f t="shared" si="180"/>
        <v>23546.225120638832</v>
      </c>
      <c r="BY137" s="15">
        <f t="shared" si="181"/>
        <v>23563.32862473877</v>
      </c>
      <c r="BZ137" s="15">
        <f t="shared" si="182"/>
        <v>0</v>
      </c>
      <c r="CA137" s="15">
        <f t="shared" si="183"/>
        <v>0</v>
      </c>
      <c r="CB137" s="15">
        <f t="shared" si="184"/>
        <v>0</v>
      </c>
      <c r="CC137" s="15">
        <f t="shared" si="185"/>
        <v>0</v>
      </c>
      <c r="CD137" s="15">
        <f t="shared" si="186"/>
        <v>0</v>
      </c>
      <c r="CE137" s="15">
        <f t="shared" si="187"/>
        <v>0</v>
      </c>
      <c r="CG137" s="15">
        <f t="shared" si="188"/>
        <v>20153.19241</v>
      </c>
      <c r="CH137" s="15">
        <f t="shared" si="189"/>
        <v>20172.441328000001</v>
      </c>
      <c r="CI137" s="15">
        <f t="shared" si="190"/>
        <v>20188.823849999997</v>
      </c>
      <c r="CJ137" s="15">
        <f t="shared" si="191"/>
        <v>20189.18044</v>
      </c>
      <c r="CK137" s="15">
        <f t="shared" si="192"/>
        <v>20189.18044</v>
      </c>
      <c r="CL137" s="15">
        <f t="shared" si="193"/>
        <v>20366.031218</v>
      </c>
      <c r="CM137" s="15">
        <f t="shared" si="194"/>
        <v>20550.630074000001</v>
      </c>
      <c r="CN137" s="15">
        <f t="shared" si="195"/>
        <v>20558.262842</v>
      </c>
      <c r="CO137" s="15">
        <f t="shared" si="196"/>
        <v>20558.147531999999</v>
      </c>
      <c r="CP137" s="15">
        <f t="shared" si="197"/>
        <v>20558.147531999999</v>
      </c>
      <c r="CQ137" s="15">
        <f t="shared" si="198"/>
        <v>20558.147531999999</v>
      </c>
      <c r="CR137" s="15">
        <f t="shared" si="199"/>
        <v>20558.147531999999</v>
      </c>
      <c r="CS137" s="15">
        <f t="shared" si="200"/>
        <v>0</v>
      </c>
      <c r="CT137" s="15">
        <f t="shared" si="201"/>
        <v>20558.147531999999</v>
      </c>
      <c r="CU137" s="15">
        <f t="shared" si="202"/>
        <v>20558.147531999999</v>
      </c>
      <c r="CV137" s="15">
        <f t="shared" si="203"/>
        <v>20607.468465999998</v>
      </c>
      <c r="CW137" s="15">
        <f t="shared" si="204"/>
        <v>20680.207495999999</v>
      </c>
      <c r="CX137" s="15">
        <f t="shared" si="205"/>
        <v>20692.516624</v>
      </c>
      <c r="CY137" s="15">
        <f t="shared" si="206"/>
        <v>20681.407629999998</v>
      </c>
      <c r="CZ137" s="15">
        <f t="shared" si="207"/>
        <v>20780.559357999999</v>
      </c>
      <c r="DA137" s="15">
        <f t="shared" si="208"/>
        <v>20879.711059999998</v>
      </c>
      <c r="DB137" s="15">
        <f t="shared" si="209"/>
        <v>20879.711059999998</v>
      </c>
      <c r="DC137" s="15">
        <f t="shared" si="210"/>
        <v>20879.711059999998</v>
      </c>
      <c r="DD137" s="15">
        <f t="shared" si="211"/>
        <v>20879.711059999998</v>
      </c>
      <c r="DE137" s="15">
        <f t="shared" si="212"/>
        <v>20931.328729999997</v>
      </c>
      <c r="DF137" s="15">
        <f t="shared" si="213"/>
        <v>0</v>
      </c>
      <c r="DG137" s="15">
        <f t="shared" si="214"/>
        <v>20982.946373999999</v>
      </c>
      <c r="DH137" s="15">
        <f t="shared" si="215"/>
        <v>20982.946373999999</v>
      </c>
      <c r="DI137" s="15">
        <f t="shared" si="216"/>
        <v>20982.946373999999</v>
      </c>
      <c r="DJ137" s="15">
        <f t="shared" si="217"/>
        <v>20982.946373999999</v>
      </c>
      <c r="DK137" s="15">
        <f t="shared" si="218"/>
        <v>20982.946373999999</v>
      </c>
      <c r="DL137" s="15">
        <f t="shared" si="219"/>
        <v>20998.187963999997</v>
      </c>
      <c r="DM137" s="15">
        <f t="shared" si="220"/>
        <v>0</v>
      </c>
      <c r="DN137" s="15">
        <f t="shared" si="221"/>
        <v>0</v>
      </c>
      <c r="DO137" s="15">
        <f t="shared" si="222"/>
        <v>0</v>
      </c>
      <c r="DP137" s="15">
        <f t="shared" si="223"/>
        <v>0</v>
      </c>
      <c r="DQ137" s="15">
        <f t="shared" si="224"/>
        <v>0</v>
      </c>
      <c r="DR137" s="15">
        <f t="shared" si="225"/>
        <v>0</v>
      </c>
      <c r="DT137" s="15">
        <f t="shared" si="226"/>
        <v>2549.2722604820628</v>
      </c>
      <c r="DU137" s="15">
        <f t="shared" si="227"/>
        <v>2551.7071468118993</v>
      </c>
      <c r="DV137" s="15">
        <f t="shared" si="228"/>
        <v>2553.7794492065659</v>
      </c>
      <c r="DW137" s="15">
        <f t="shared" si="229"/>
        <v>2553.8245559557508</v>
      </c>
      <c r="DX137" s="15">
        <f t="shared" si="230"/>
        <v>2553.8245559557508</v>
      </c>
      <c r="DY137" s="15">
        <f t="shared" si="231"/>
        <v>2576.1952441042122</v>
      </c>
      <c r="DZ137" s="15">
        <f t="shared" si="232"/>
        <v>2599.5460231442667</v>
      </c>
      <c r="EA137" s="15">
        <f t="shared" si="233"/>
        <v>2600.5115279306629</v>
      </c>
      <c r="EB137" s="15">
        <f t="shared" si="234"/>
        <v>2600.4969418254805</v>
      </c>
      <c r="EC137" s="15">
        <f t="shared" si="235"/>
        <v>2600.4969418254805</v>
      </c>
      <c r="ED137" s="15">
        <f t="shared" si="236"/>
        <v>2600.4969418254805</v>
      </c>
      <c r="EE137" s="15">
        <f t="shared" si="237"/>
        <v>2600.4969418254805</v>
      </c>
      <c r="EF137" s="15">
        <f t="shared" si="238"/>
        <v>0</v>
      </c>
      <c r="EG137" s="15">
        <f t="shared" si="239"/>
        <v>2484.5608502147261</v>
      </c>
      <c r="EH137" s="15">
        <f t="shared" si="240"/>
        <v>2484.5608502147261</v>
      </c>
      <c r="EI137" s="15">
        <f t="shared" si="241"/>
        <v>2490.5215459204883</v>
      </c>
      <c r="EJ137" s="15">
        <f t="shared" si="242"/>
        <v>2499.3124423735499</v>
      </c>
      <c r="EK137" s="15">
        <f t="shared" si="243"/>
        <v>2500.8000655887008</v>
      </c>
      <c r="EL137" s="15">
        <f t="shared" si="244"/>
        <v>2499.4574849143137</v>
      </c>
      <c r="EM137" s="15">
        <f t="shared" si="245"/>
        <v>2511.4404956032122</v>
      </c>
      <c r="EN137" s="15">
        <f t="shared" si="246"/>
        <v>2523.4235031498756</v>
      </c>
      <c r="EO137" s="15">
        <f t="shared" si="247"/>
        <v>2523.4235031498756</v>
      </c>
      <c r="EP137" s="15">
        <f t="shared" si="248"/>
        <v>2523.4235031498756</v>
      </c>
      <c r="EQ137" s="15">
        <f t="shared" si="249"/>
        <v>2523.4235031498756</v>
      </c>
      <c r="ER137" s="15">
        <f t="shared" si="250"/>
        <v>2529.6617715474385</v>
      </c>
      <c r="ES137" s="15">
        <f t="shared" si="251"/>
        <v>0</v>
      </c>
      <c r="ET137" s="15">
        <f t="shared" si="252"/>
        <v>2563.2787466388327</v>
      </c>
      <c r="EU137" s="15">
        <f t="shared" si="253"/>
        <v>2563.2787466388327</v>
      </c>
      <c r="EV137" s="15">
        <f t="shared" si="254"/>
        <v>2563.2787466388327</v>
      </c>
      <c r="EW137" s="15">
        <f t="shared" si="255"/>
        <v>2563.2787466388327</v>
      </c>
      <c r="EX137" s="15">
        <f t="shared" si="256"/>
        <v>2563.2787466388327</v>
      </c>
      <c r="EY137" s="15">
        <f t="shared" si="257"/>
        <v>2565.1406607387726</v>
      </c>
      <c r="EZ137" s="15">
        <f t="shared" si="258"/>
        <v>0</v>
      </c>
      <c r="FA137" s="15">
        <f t="shared" si="259"/>
        <v>0</v>
      </c>
      <c r="FB137" s="15">
        <f t="shared" si="260"/>
        <v>0</v>
      </c>
      <c r="FC137" s="15">
        <f t="shared" si="261"/>
        <v>0</v>
      </c>
      <c r="FD137" s="15">
        <f t="shared" si="262"/>
        <v>0</v>
      </c>
      <c r="FE137" s="15">
        <f t="shared" si="263"/>
        <v>0</v>
      </c>
    </row>
    <row r="138" spans="1:161" x14ac:dyDescent="0.25">
      <c r="A138" s="3" t="s">
        <v>187</v>
      </c>
      <c r="B138" s="13">
        <v>1.06E-2</v>
      </c>
      <c r="C138" s="13">
        <v>1.06E-2</v>
      </c>
      <c r="D138" s="13">
        <v>1.06E-2</v>
      </c>
      <c r="E138" s="13">
        <v>6.7999999999999996E-3</v>
      </c>
      <c r="G138" s="225">
        <v>1893619.6</v>
      </c>
      <c r="H138" s="225">
        <v>1893619.6</v>
      </c>
      <c r="I138" s="225">
        <v>1893619.6</v>
      </c>
      <c r="J138" s="14">
        <v>1893619.6</v>
      </c>
      <c r="K138" s="14">
        <v>1893619.6</v>
      </c>
      <c r="L138" s="14">
        <v>1893619.6</v>
      </c>
      <c r="M138" s="14">
        <v>1893619.6</v>
      </c>
      <c r="N138" s="14">
        <v>1893619.6</v>
      </c>
      <c r="O138" s="14">
        <v>1893619.6</v>
      </c>
      <c r="P138" s="14">
        <v>1893619.6</v>
      </c>
      <c r="Q138" s="14">
        <v>1893619.6</v>
      </c>
      <c r="R138" s="14">
        <v>1893619.6</v>
      </c>
      <c r="T138" s="14">
        <v>1907423.47</v>
      </c>
      <c r="U138" s="14">
        <v>1913339.33</v>
      </c>
      <c r="V138" s="14">
        <v>1905450.82</v>
      </c>
      <c r="W138" s="14">
        <v>1905449.82</v>
      </c>
      <c r="X138" s="14">
        <v>1905449.32</v>
      </c>
      <c r="Y138" s="14">
        <v>1935612.12</v>
      </c>
      <c r="Z138" s="14">
        <v>1967625.72</v>
      </c>
      <c r="AA138" s="14">
        <v>1969476.51</v>
      </c>
      <c r="AB138" s="14">
        <v>1966623.53</v>
      </c>
      <c r="AC138" s="14">
        <v>1963770.55</v>
      </c>
      <c r="AD138" s="14">
        <v>1949966.6800000002</v>
      </c>
      <c r="AE138" s="14">
        <v>1904149.22</v>
      </c>
      <c r="AF138" s="14"/>
      <c r="AG138" s="14">
        <v>1872135.62</v>
      </c>
      <c r="AH138" s="14">
        <v>1916800.49</v>
      </c>
      <c r="AI138" s="14">
        <v>1961465.35</v>
      </c>
      <c r="AJ138" s="14">
        <v>2182443.7000000002</v>
      </c>
      <c r="AK138" s="14">
        <v>2413533.7999999998</v>
      </c>
      <c r="AL138" s="14">
        <v>2675422.7800000003</v>
      </c>
      <c r="AM138" s="14"/>
      <c r="AN138" s="14"/>
      <c r="AO138" s="14"/>
      <c r="AP138" s="14"/>
      <c r="AQ138" s="14"/>
      <c r="AR138" s="14"/>
      <c r="AS138" s="15"/>
      <c r="AT138" s="15">
        <v>1672.6973133333333</v>
      </c>
      <c r="AU138" s="15">
        <v>1672.6973133333333</v>
      </c>
      <c r="AV138" s="15">
        <v>1672.6973133333333</v>
      </c>
      <c r="AW138" s="14">
        <v>1672.6973133333333</v>
      </c>
      <c r="AX138" s="14">
        <v>1672.6973133333333</v>
      </c>
      <c r="AY138" s="14">
        <v>1672.6973133333333</v>
      </c>
      <c r="AZ138" s="14">
        <v>1672.6973133333333</v>
      </c>
      <c r="BA138" s="14">
        <v>1672.6973133333333</v>
      </c>
      <c r="BB138" s="14">
        <v>1672.6973133333333</v>
      </c>
      <c r="BC138" s="14">
        <v>1672.6973133333333</v>
      </c>
      <c r="BD138" s="14">
        <v>1672.6973133333333</v>
      </c>
      <c r="BE138" s="14">
        <v>1672.6973133333333</v>
      </c>
      <c r="BG138" s="15">
        <v>1684.8907318333333</v>
      </c>
      <c r="BH138" s="15">
        <v>1690.1164081666668</v>
      </c>
      <c r="BI138" s="15">
        <v>1683.1482243333332</v>
      </c>
      <c r="BJ138" s="14">
        <v>1683.1473410000001</v>
      </c>
      <c r="BK138" s="14">
        <v>1683.1468993333335</v>
      </c>
      <c r="BL138" s="14">
        <v>1709.790706</v>
      </c>
      <c r="BM138" s="14">
        <v>1738.0693860000001</v>
      </c>
      <c r="BN138" s="14">
        <v>1739.7042504999999</v>
      </c>
      <c r="BO138" s="14">
        <v>1737.1841181666668</v>
      </c>
      <c r="BP138" s="14">
        <v>1734.6639858333335</v>
      </c>
      <c r="BQ138" s="14">
        <v>1722.4705673333335</v>
      </c>
      <c r="BR138" s="14">
        <v>1681.9984776666668</v>
      </c>
      <c r="BS138" s="15"/>
      <c r="BT138" s="15">
        <f t="shared" si="176"/>
        <v>1653.7197976666666</v>
      </c>
      <c r="BU138" s="15">
        <f t="shared" si="177"/>
        <v>1693.1737661666666</v>
      </c>
      <c r="BV138" s="15">
        <f t="shared" si="178"/>
        <v>1732.6277258333332</v>
      </c>
      <c r="BW138" s="15">
        <f t="shared" si="179"/>
        <v>1927.8252683333337</v>
      </c>
      <c r="BX138" s="15">
        <f t="shared" si="180"/>
        <v>2131.9548566666667</v>
      </c>
      <c r="BY138" s="15">
        <f t="shared" si="181"/>
        <v>2363.2901223333333</v>
      </c>
      <c r="BZ138" s="15">
        <f t="shared" si="182"/>
        <v>0</v>
      </c>
      <c r="CA138" s="15">
        <f t="shared" si="183"/>
        <v>0</v>
      </c>
      <c r="CB138" s="15">
        <f t="shared" si="184"/>
        <v>0</v>
      </c>
      <c r="CC138" s="15">
        <f t="shared" si="185"/>
        <v>0</v>
      </c>
      <c r="CD138" s="15">
        <f t="shared" si="186"/>
        <v>0</v>
      </c>
      <c r="CE138" s="15">
        <f t="shared" si="187"/>
        <v>0</v>
      </c>
      <c r="CG138" s="15">
        <f t="shared" si="188"/>
        <v>1073.0511066666666</v>
      </c>
      <c r="CH138" s="15">
        <f t="shared" si="189"/>
        <v>1073.0511066666666</v>
      </c>
      <c r="CI138" s="15">
        <f t="shared" si="190"/>
        <v>1073.0511066666666</v>
      </c>
      <c r="CJ138" s="15">
        <f t="shared" si="191"/>
        <v>1073.0511066666666</v>
      </c>
      <c r="CK138" s="15">
        <f t="shared" si="192"/>
        <v>1073.0511066666666</v>
      </c>
      <c r="CL138" s="15">
        <f t="shared" si="193"/>
        <v>1073.0511066666666</v>
      </c>
      <c r="CM138" s="15">
        <f t="shared" si="194"/>
        <v>1073.0511066666666</v>
      </c>
      <c r="CN138" s="15">
        <f t="shared" si="195"/>
        <v>1073.0511066666666</v>
      </c>
      <c r="CO138" s="15">
        <f t="shared" si="196"/>
        <v>1073.0511066666666</v>
      </c>
      <c r="CP138" s="15">
        <f t="shared" si="197"/>
        <v>1073.0511066666666</v>
      </c>
      <c r="CQ138" s="15">
        <f t="shared" si="198"/>
        <v>1073.0511066666666</v>
      </c>
      <c r="CR138" s="15">
        <f t="shared" si="199"/>
        <v>1073.0511066666666</v>
      </c>
      <c r="CS138" s="15">
        <f t="shared" si="200"/>
        <v>0</v>
      </c>
      <c r="CT138" s="15">
        <f t="shared" si="201"/>
        <v>1080.8732996666665</v>
      </c>
      <c r="CU138" s="15">
        <f t="shared" si="202"/>
        <v>1084.2256203333334</v>
      </c>
      <c r="CV138" s="15">
        <f t="shared" si="203"/>
        <v>1079.7554646666665</v>
      </c>
      <c r="CW138" s="15">
        <f t="shared" si="204"/>
        <v>1079.7548979999999</v>
      </c>
      <c r="CX138" s="15">
        <f t="shared" si="205"/>
        <v>1079.7546146666666</v>
      </c>
      <c r="CY138" s="15">
        <f t="shared" si="206"/>
        <v>1096.8468679999999</v>
      </c>
      <c r="CZ138" s="15">
        <f t="shared" si="207"/>
        <v>1114.9879079999998</v>
      </c>
      <c r="DA138" s="15">
        <f t="shared" si="208"/>
        <v>1116.0366889999998</v>
      </c>
      <c r="DB138" s="15">
        <f t="shared" si="209"/>
        <v>1114.4200003333333</v>
      </c>
      <c r="DC138" s="15">
        <f t="shared" si="210"/>
        <v>1112.8033116666666</v>
      </c>
      <c r="DD138" s="15">
        <f t="shared" si="211"/>
        <v>1104.9811186666668</v>
      </c>
      <c r="DE138" s="15">
        <f t="shared" si="212"/>
        <v>1079.0178913333332</v>
      </c>
      <c r="DF138" s="15">
        <f t="shared" si="213"/>
        <v>0</v>
      </c>
      <c r="DG138" s="15">
        <f t="shared" si="214"/>
        <v>1060.8768513333332</v>
      </c>
      <c r="DH138" s="15">
        <f t="shared" si="215"/>
        <v>1086.1869443333333</v>
      </c>
      <c r="DI138" s="15">
        <f t="shared" si="216"/>
        <v>1111.4970316666665</v>
      </c>
      <c r="DJ138" s="15">
        <f t="shared" si="217"/>
        <v>1236.7180966666667</v>
      </c>
      <c r="DK138" s="15">
        <f t="shared" si="218"/>
        <v>1367.6691533333333</v>
      </c>
      <c r="DL138" s="15">
        <f t="shared" si="219"/>
        <v>1516.0729086666668</v>
      </c>
      <c r="DM138" s="15">
        <f t="shared" si="220"/>
        <v>0</v>
      </c>
      <c r="DN138" s="15">
        <f t="shared" si="221"/>
        <v>0</v>
      </c>
      <c r="DO138" s="15">
        <f t="shared" si="222"/>
        <v>0</v>
      </c>
      <c r="DP138" s="15">
        <f t="shared" si="223"/>
        <v>0</v>
      </c>
      <c r="DQ138" s="15">
        <f t="shared" si="224"/>
        <v>0</v>
      </c>
      <c r="DR138" s="15">
        <f t="shared" si="225"/>
        <v>0</v>
      </c>
      <c r="DT138" s="15">
        <f t="shared" si="226"/>
        <v>599.64620666666679</v>
      </c>
      <c r="DU138" s="15">
        <f t="shared" si="227"/>
        <v>599.64620666666679</v>
      </c>
      <c r="DV138" s="15">
        <f t="shared" si="228"/>
        <v>599.64620666666679</v>
      </c>
      <c r="DW138" s="15">
        <f t="shared" si="229"/>
        <v>599.64620666666679</v>
      </c>
      <c r="DX138" s="15">
        <f t="shared" si="230"/>
        <v>599.64620666666679</v>
      </c>
      <c r="DY138" s="15">
        <f t="shared" si="231"/>
        <v>599.64620666666679</v>
      </c>
      <c r="DZ138" s="15">
        <f t="shared" si="232"/>
        <v>599.64620666666679</v>
      </c>
      <c r="EA138" s="15">
        <f t="shared" si="233"/>
        <v>599.64620666666679</v>
      </c>
      <c r="EB138" s="15">
        <f t="shared" si="234"/>
        <v>599.64620666666679</v>
      </c>
      <c r="EC138" s="15">
        <f t="shared" si="235"/>
        <v>599.64620666666679</v>
      </c>
      <c r="ED138" s="15">
        <f t="shared" si="236"/>
        <v>599.64620666666679</v>
      </c>
      <c r="EE138" s="15">
        <f t="shared" si="237"/>
        <v>599.64620666666679</v>
      </c>
      <c r="EF138" s="15">
        <f t="shared" si="238"/>
        <v>0</v>
      </c>
      <c r="EG138" s="15">
        <f t="shared" si="239"/>
        <v>604.01743216666682</v>
      </c>
      <c r="EH138" s="15">
        <f t="shared" si="240"/>
        <v>605.89078783333343</v>
      </c>
      <c r="EI138" s="15">
        <f t="shared" si="241"/>
        <v>603.39275966666673</v>
      </c>
      <c r="EJ138" s="15">
        <f t="shared" si="242"/>
        <v>603.39244300000018</v>
      </c>
      <c r="EK138" s="15">
        <f t="shared" si="243"/>
        <v>603.39228466666691</v>
      </c>
      <c r="EL138" s="15">
        <f t="shared" si="244"/>
        <v>612.94383800000014</v>
      </c>
      <c r="EM138" s="15">
        <f t="shared" si="245"/>
        <v>623.08147800000029</v>
      </c>
      <c r="EN138" s="15">
        <f t="shared" si="246"/>
        <v>623.66756150000015</v>
      </c>
      <c r="EO138" s="15">
        <f t="shared" si="247"/>
        <v>622.76411783333356</v>
      </c>
      <c r="EP138" s="15">
        <f t="shared" si="248"/>
        <v>621.86067416666697</v>
      </c>
      <c r="EQ138" s="15">
        <f t="shared" si="249"/>
        <v>617.4894486666667</v>
      </c>
      <c r="ER138" s="15">
        <f t="shared" si="250"/>
        <v>602.98058633333358</v>
      </c>
      <c r="ES138" s="15">
        <f t="shared" si="251"/>
        <v>0</v>
      </c>
      <c r="ET138" s="15">
        <f t="shared" si="252"/>
        <v>592.84294633333343</v>
      </c>
      <c r="EU138" s="15">
        <f t="shared" si="253"/>
        <v>606.98682183333335</v>
      </c>
      <c r="EV138" s="15">
        <f t="shared" si="254"/>
        <v>621.13069416666667</v>
      </c>
      <c r="EW138" s="15">
        <f t="shared" si="255"/>
        <v>691.107171666667</v>
      </c>
      <c r="EX138" s="15">
        <f t="shared" si="256"/>
        <v>764.28570333333346</v>
      </c>
      <c r="EY138" s="15">
        <f t="shared" si="257"/>
        <v>847.21721366666657</v>
      </c>
      <c r="EZ138" s="15">
        <f t="shared" si="258"/>
        <v>0</v>
      </c>
      <c r="FA138" s="15">
        <f t="shared" si="259"/>
        <v>0</v>
      </c>
      <c r="FB138" s="15">
        <f t="shared" si="260"/>
        <v>0</v>
      </c>
      <c r="FC138" s="15">
        <f t="shared" si="261"/>
        <v>0</v>
      </c>
      <c r="FD138" s="15">
        <f t="shared" si="262"/>
        <v>0</v>
      </c>
      <c r="FE138" s="15">
        <f t="shared" si="263"/>
        <v>0</v>
      </c>
    </row>
    <row r="139" spans="1:161" x14ac:dyDescent="0.25">
      <c r="A139" s="3" t="s">
        <v>188</v>
      </c>
      <c r="B139" s="13">
        <v>7.9000000000000008E-3</v>
      </c>
      <c r="C139" s="13">
        <v>7.9000000000000008E-3</v>
      </c>
      <c r="D139" s="13">
        <v>7.9000000000000008E-3</v>
      </c>
      <c r="E139" s="13">
        <v>4.1999999999999997E-3</v>
      </c>
      <c r="G139" s="225">
        <v>962012.25</v>
      </c>
      <c r="H139" s="225">
        <v>962012.25</v>
      </c>
      <c r="I139" s="225">
        <v>962012.25</v>
      </c>
      <c r="J139" s="14">
        <v>962012.25</v>
      </c>
      <c r="K139" s="14">
        <v>962012.25</v>
      </c>
      <c r="L139" s="14">
        <v>962012.25</v>
      </c>
      <c r="M139" s="14">
        <v>962012.25</v>
      </c>
      <c r="N139" s="14">
        <v>962012.25</v>
      </c>
      <c r="O139" s="14">
        <v>962012.25</v>
      </c>
      <c r="P139" s="14">
        <v>962012.25</v>
      </c>
      <c r="Q139" s="14">
        <v>962012.25</v>
      </c>
      <c r="R139" s="14">
        <v>962012.25</v>
      </c>
      <c r="T139" s="14">
        <v>962012.25</v>
      </c>
      <c r="U139" s="14">
        <v>962012.25</v>
      </c>
      <c r="V139" s="14">
        <v>962012.25</v>
      </c>
      <c r="W139" s="14">
        <v>962012.25</v>
      </c>
      <c r="X139" s="14">
        <v>962012.25</v>
      </c>
      <c r="Y139" s="14">
        <v>962012.25</v>
      </c>
      <c r="Z139" s="14">
        <v>962012.25</v>
      </c>
      <c r="AA139" s="14">
        <v>962012.25</v>
      </c>
      <c r="AB139" s="14">
        <v>962012.25</v>
      </c>
      <c r="AC139" s="14">
        <v>962012.25</v>
      </c>
      <c r="AD139" s="14">
        <v>962012.25</v>
      </c>
      <c r="AE139" s="14">
        <v>962012.25</v>
      </c>
      <c r="AF139" s="14"/>
      <c r="AG139" s="14">
        <v>962012.25</v>
      </c>
      <c r="AH139" s="14">
        <v>962012.25</v>
      </c>
      <c r="AI139" s="14">
        <v>962012.25</v>
      </c>
      <c r="AJ139" s="14">
        <v>962012.25</v>
      </c>
      <c r="AK139" s="14">
        <v>962012.25</v>
      </c>
      <c r="AL139" s="14">
        <v>962012.25</v>
      </c>
      <c r="AM139" s="14"/>
      <c r="AN139" s="14"/>
      <c r="AO139" s="14"/>
      <c r="AP139" s="14"/>
      <c r="AQ139" s="14"/>
      <c r="AR139" s="14"/>
      <c r="AS139" s="15"/>
      <c r="AT139" s="15">
        <v>633.32473125000013</v>
      </c>
      <c r="AU139" s="15">
        <v>633.32473125000013</v>
      </c>
      <c r="AV139" s="15">
        <v>633.32473125000013</v>
      </c>
      <c r="AW139" s="14">
        <v>633.32473125000013</v>
      </c>
      <c r="AX139" s="14">
        <v>633.32473125000013</v>
      </c>
      <c r="AY139" s="14">
        <v>633.32473125000013</v>
      </c>
      <c r="AZ139" s="14">
        <v>633.32473125000013</v>
      </c>
      <c r="BA139" s="14">
        <v>633.32473125000013</v>
      </c>
      <c r="BB139" s="14">
        <v>633.32473125000013</v>
      </c>
      <c r="BC139" s="14">
        <v>633.32473125000013</v>
      </c>
      <c r="BD139" s="14">
        <v>633.32473125000013</v>
      </c>
      <c r="BE139" s="14">
        <v>633.32473125000013</v>
      </c>
      <c r="BG139" s="15">
        <v>633.32473125000013</v>
      </c>
      <c r="BH139" s="15">
        <v>633.32473125000013</v>
      </c>
      <c r="BI139" s="15">
        <v>633.32473125000013</v>
      </c>
      <c r="BJ139" s="14">
        <v>633.32473125000013</v>
      </c>
      <c r="BK139" s="14">
        <v>633.32473125000013</v>
      </c>
      <c r="BL139" s="14">
        <v>633.32473125000013</v>
      </c>
      <c r="BM139" s="14">
        <v>633.32473125000013</v>
      </c>
      <c r="BN139" s="14">
        <v>633.32473125000013</v>
      </c>
      <c r="BO139" s="14">
        <v>633.32473125000013</v>
      </c>
      <c r="BP139" s="14">
        <v>633.32473125000013</v>
      </c>
      <c r="BQ139" s="14">
        <v>633.32473125000013</v>
      </c>
      <c r="BR139" s="14">
        <v>633.32473125000013</v>
      </c>
      <c r="BS139" s="15"/>
      <c r="BT139" s="15">
        <f t="shared" si="176"/>
        <v>633.32473125000013</v>
      </c>
      <c r="BU139" s="15">
        <f t="shared" si="177"/>
        <v>633.32473125000013</v>
      </c>
      <c r="BV139" s="15">
        <f t="shared" si="178"/>
        <v>633.32473125000013</v>
      </c>
      <c r="BW139" s="15">
        <f t="shared" si="179"/>
        <v>633.32473125000013</v>
      </c>
      <c r="BX139" s="15">
        <f t="shared" si="180"/>
        <v>633.32473125000013</v>
      </c>
      <c r="BY139" s="15">
        <f t="shared" si="181"/>
        <v>633.32473125000013</v>
      </c>
      <c r="BZ139" s="15">
        <f t="shared" si="182"/>
        <v>0</v>
      </c>
      <c r="CA139" s="15">
        <f t="shared" si="183"/>
        <v>0</v>
      </c>
      <c r="CB139" s="15">
        <f t="shared" si="184"/>
        <v>0</v>
      </c>
      <c r="CC139" s="15">
        <f t="shared" si="185"/>
        <v>0</v>
      </c>
      <c r="CD139" s="15">
        <f t="shared" si="186"/>
        <v>0</v>
      </c>
      <c r="CE139" s="15">
        <f t="shared" si="187"/>
        <v>0</v>
      </c>
      <c r="CG139" s="15">
        <f t="shared" si="188"/>
        <v>336.70428749999996</v>
      </c>
      <c r="CH139" s="15">
        <f t="shared" si="189"/>
        <v>336.70428749999996</v>
      </c>
      <c r="CI139" s="15">
        <f t="shared" si="190"/>
        <v>336.70428749999996</v>
      </c>
      <c r="CJ139" s="15">
        <f t="shared" si="191"/>
        <v>336.70428749999996</v>
      </c>
      <c r="CK139" s="15">
        <f t="shared" si="192"/>
        <v>336.70428749999996</v>
      </c>
      <c r="CL139" s="15">
        <f t="shared" si="193"/>
        <v>336.70428749999996</v>
      </c>
      <c r="CM139" s="15">
        <f t="shared" si="194"/>
        <v>336.70428749999996</v>
      </c>
      <c r="CN139" s="15">
        <f t="shared" si="195"/>
        <v>336.70428749999996</v>
      </c>
      <c r="CO139" s="15">
        <f t="shared" si="196"/>
        <v>336.70428749999996</v>
      </c>
      <c r="CP139" s="15">
        <f t="shared" si="197"/>
        <v>336.70428749999996</v>
      </c>
      <c r="CQ139" s="15">
        <f t="shared" si="198"/>
        <v>336.70428749999996</v>
      </c>
      <c r="CR139" s="15">
        <f t="shared" si="199"/>
        <v>336.70428749999996</v>
      </c>
      <c r="CS139" s="15">
        <f t="shared" si="200"/>
        <v>0</v>
      </c>
      <c r="CT139" s="15">
        <f t="shared" si="201"/>
        <v>336.70428749999996</v>
      </c>
      <c r="CU139" s="15">
        <f t="shared" si="202"/>
        <v>336.70428749999996</v>
      </c>
      <c r="CV139" s="15">
        <f t="shared" si="203"/>
        <v>336.70428749999996</v>
      </c>
      <c r="CW139" s="15">
        <f t="shared" si="204"/>
        <v>336.70428749999996</v>
      </c>
      <c r="CX139" s="15">
        <f t="shared" si="205"/>
        <v>336.70428749999996</v>
      </c>
      <c r="CY139" s="15">
        <f t="shared" si="206"/>
        <v>336.70428749999996</v>
      </c>
      <c r="CZ139" s="15">
        <f t="shared" si="207"/>
        <v>336.70428749999996</v>
      </c>
      <c r="DA139" s="15">
        <f t="shared" si="208"/>
        <v>336.70428749999996</v>
      </c>
      <c r="DB139" s="15">
        <f t="shared" si="209"/>
        <v>336.70428749999996</v>
      </c>
      <c r="DC139" s="15">
        <f t="shared" si="210"/>
        <v>336.70428749999996</v>
      </c>
      <c r="DD139" s="15">
        <f t="shared" si="211"/>
        <v>336.70428749999996</v>
      </c>
      <c r="DE139" s="15">
        <f t="shared" si="212"/>
        <v>336.70428749999996</v>
      </c>
      <c r="DF139" s="15">
        <f t="shared" si="213"/>
        <v>0</v>
      </c>
      <c r="DG139" s="15">
        <f t="shared" si="214"/>
        <v>336.70428749999996</v>
      </c>
      <c r="DH139" s="15">
        <f t="shared" si="215"/>
        <v>336.70428749999996</v>
      </c>
      <c r="DI139" s="15">
        <f t="shared" si="216"/>
        <v>336.70428749999996</v>
      </c>
      <c r="DJ139" s="15">
        <f t="shared" si="217"/>
        <v>336.70428749999996</v>
      </c>
      <c r="DK139" s="15">
        <f t="shared" si="218"/>
        <v>336.70428749999996</v>
      </c>
      <c r="DL139" s="15">
        <f t="shared" si="219"/>
        <v>336.70428749999996</v>
      </c>
      <c r="DM139" s="15">
        <f t="shared" si="220"/>
        <v>0</v>
      </c>
      <c r="DN139" s="15">
        <f t="shared" si="221"/>
        <v>0</v>
      </c>
      <c r="DO139" s="15">
        <f t="shared" si="222"/>
        <v>0</v>
      </c>
      <c r="DP139" s="15">
        <f t="shared" si="223"/>
        <v>0</v>
      </c>
      <c r="DQ139" s="15">
        <f t="shared" si="224"/>
        <v>0</v>
      </c>
      <c r="DR139" s="15">
        <f t="shared" si="225"/>
        <v>0</v>
      </c>
      <c r="DT139" s="15">
        <f t="shared" si="226"/>
        <v>296.62044375000016</v>
      </c>
      <c r="DU139" s="15">
        <f t="shared" si="227"/>
        <v>296.62044375000016</v>
      </c>
      <c r="DV139" s="15">
        <f t="shared" si="228"/>
        <v>296.62044375000016</v>
      </c>
      <c r="DW139" s="15">
        <f t="shared" si="229"/>
        <v>296.62044375000016</v>
      </c>
      <c r="DX139" s="15">
        <f t="shared" si="230"/>
        <v>296.62044375000016</v>
      </c>
      <c r="DY139" s="15">
        <f t="shared" si="231"/>
        <v>296.62044375000016</v>
      </c>
      <c r="DZ139" s="15">
        <f t="shared" si="232"/>
        <v>296.62044375000016</v>
      </c>
      <c r="EA139" s="15">
        <f t="shared" si="233"/>
        <v>296.62044375000016</v>
      </c>
      <c r="EB139" s="15">
        <f t="shared" si="234"/>
        <v>296.62044375000016</v>
      </c>
      <c r="EC139" s="15">
        <f t="shared" si="235"/>
        <v>296.62044375000016</v>
      </c>
      <c r="ED139" s="15">
        <f t="shared" si="236"/>
        <v>296.62044375000016</v>
      </c>
      <c r="EE139" s="15">
        <f t="shared" si="237"/>
        <v>296.62044375000016</v>
      </c>
      <c r="EF139" s="15">
        <f t="shared" si="238"/>
        <v>0</v>
      </c>
      <c r="EG139" s="15">
        <f t="shared" si="239"/>
        <v>296.62044375000016</v>
      </c>
      <c r="EH139" s="15">
        <f t="shared" si="240"/>
        <v>296.62044375000016</v>
      </c>
      <c r="EI139" s="15">
        <f t="shared" si="241"/>
        <v>296.62044375000016</v>
      </c>
      <c r="EJ139" s="15">
        <f t="shared" si="242"/>
        <v>296.62044375000016</v>
      </c>
      <c r="EK139" s="15">
        <f t="shared" si="243"/>
        <v>296.62044375000016</v>
      </c>
      <c r="EL139" s="15">
        <f t="shared" si="244"/>
        <v>296.62044375000016</v>
      </c>
      <c r="EM139" s="15">
        <f t="shared" si="245"/>
        <v>296.62044375000016</v>
      </c>
      <c r="EN139" s="15">
        <f t="shared" si="246"/>
        <v>296.62044375000016</v>
      </c>
      <c r="EO139" s="15">
        <f t="shared" si="247"/>
        <v>296.62044375000016</v>
      </c>
      <c r="EP139" s="15">
        <f t="shared" si="248"/>
        <v>296.62044375000016</v>
      </c>
      <c r="EQ139" s="15">
        <f t="shared" si="249"/>
        <v>296.62044375000016</v>
      </c>
      <c r="ER139" s="15">
        <f t="shared" si="250"/>
        <v>296.62044375000016</v>
      </c>
      <c r="ES139" s="15">
        <f t="shared" si="251"/>
        <v>0</v>
      </c>
      <c r="ET139" s="15">
        <f t="shared" si="252"/>
        <v>296.62044375000016</v>
      </c>
      <c r="EU139" s="15">
        <f t="shared" si="253"/>
        <v>296.62044375000016</v>
      </c>
      <c r="EV139" s="15">
        <f t="shared" si="254"/>
        <v>296.62044375000016</v>
      </c>
      <c r="EW139" s="15">
        <f t="shared" si="255"/>
        <v>296.62044375000016</v>
      </c>
      <c r="EX139" s="15">
        <f t="shared" si="256"/>
        <v>296.62044375000016</v>
      </c>
      <c r="EY139" s="15">
        <f t="shared" si="257"/>
        <v>296.62044375000016</v>
      </c>
      <c r="EZ139" s="15">
        <f t="shared" si="258"/>
        <v>0</v>
      </c>
      <c r="FA139" s="15">
        <f t="shared" si="259"/>
        <v>0</v>
      </c>
      <c r="FB139" s="15">
        <f t="shared" si="260"/>
        <v>0</v>
      </c>
      <c r="FC139" s="15">
        <f t="shared" si="261"/>
        <v>0</v>
      </c>
      <c r="FD139" s="15">
        <f t="shared" si="262"/>
        <v>0</v>
      </c>
      <c r="FE139" s="15">
        <f t="shared" si="263"/>
        <v>0</v>
      </c>
    </row>
    <row r="140" spans="1:161" x14ac:dyDescent="0.25">
      <c r="A140" s="3" t="s">
        <v>189</v>
      </c>
      <c r="B140" s="13">
        <v>1.0799999999999999E-2</v>
      </c>
      <c r="C140" s="13">
        <v>1.0799999999999999E-2</v>
      </c>
      <c r="D140" s="13">
        <v>1.0799999999999999E-2</v>
      </c>
      <c r="E140" s="13">
        <v>7.1000000000000004E-3</v>
      </c>
      <c r="G140" s="225">
        <v>1687753.03</v>
      </c>
      <c r="H140" s="225">
        <v>1687753.03</v>
      </c>
      <c r="I140" s="225">
        <v>1687753.03</v>
      </c>
      <c r="J140" s="14">
        <v>1687753.03</v>
      </c>
      <c r="K140" s="14">
        <v>1687753.03</v>
      </c>
      <c r="L140" s="14">
        <v>1687753.03</v>
      </c>
      <c r="M140" s="14">
        <v>1687753.03</v>
      </c>
      <c r="N140" s="14">
        <v>1687753.03</v>
      </c>
      <c r="O140" s="14">
        <v>1687753.03</v>
      </c>
      <c r="P140" s="14">
        <v>1687753.03</v>
      </c>
      <c r="Q140" s="14">
        <v>1687753.03</v>
      </c>
      <c r="R140" s="14">
        <v>1687753.03</v>
      </c>
      <c r="T140" s="14">
        <v>1687753.03</v>
      </c>
      <c r="U140" s="14">
        <v>1687753.03</v>
      </c>
      <c r="V140" s="14">
        <v>1687752.53</v>
      </c>
      <c r="W140" s="14">
        <v>1687752.03</v>
      </c>
      <c r="X140" s="14">
        <v>1687752.03</v>
      </c>
      <c r="Y140" s="14">
        <v>1687752.03</v>
      </c>
      <c r="Z140" s="14">
        <v>1687752.03</v>
      </c>
      <c r="AA140" s="14">
        <v>1694713.32</v>
      </c>
      <c r="AB140" s="14">
        <v>1701674.6099999999</v>
      </c>
      <c r="AC140" s="14">
        <v>1701674.6099999999</v>
      </c>
      <c r="AD140" s="14">
        <v>1701674.6099999999</v>
      </c>
      <c r="AE140" s="14">
        <v>1701674.6099999999</v>
      </c>
      <c r="AF140" s="14"/>
      <c r="AG140" s="14">
        <v>1701674.6099999999</v>
      </c>
      <c r="AH140" s="14">
        <v>1746339.48</v>
      </c>
      <c r="AI140" s="14">
        <v>1791004.3399999999</v>
      </c>
      <c r="AJ140" s="14">
        <v>1791004.3399999999</v>
      </c>
      <c r="AK140" s="14">
        <v>1791004.3399999999</v>
      </c>
      <c r="AL140" s="14">
        <v>1791004.3399999999</v>
      </c>
      <c r="AM140" s="14"/>
      <c r="AN140" s="14"/>
      <c r="AO140" s="14"/>
      <c r="AP140" s="14"/>
      <c r="AQ140" s="14"/>
      <c r="AR140" s="14"/>
      <c r="AS140" s="15"/>
      <c r="AT140" s="15">
        <v>1518.9777269999997</v>
      </c>
      <c r="AU140" s="15">
        <v>1518.9777269999997</v>
      </c>
      <c r="AV140" s="15">
        <v>1518.9777269999997</v>
      </c>
      <c r="AW140" s="14">
        <v>1518.9777269999997</v>
      </c>
      <c r="AX140" s="14">
        <v>1518.9777269999997</v>
      </c>
      <c r="AY140" s="14">
        <v>1518.9777269999997</v>
      </c>
      <c r="AZ140" s="14">
        <v>1518.9777269999997</v>
      </c>
      <c r="BA140" s="14">
        <v>1518.9777269999997</v>
      </c>
      <c r="BB140" s="14">
        <v>1518.9777269999997</v>
      </c>
      <c r="BC140" s="14">
        <v>1518.9777269999997</v>
      </c>
      <c r="BD140" s="14">
        <v>1518.9777269999997</v>
      </c>
      <c r="BE140" s="14">
        <v>1518.9777269999997</v>
      </c>
      <c r="BG140" s="15">
        <v>1518.9777269999997</v>
      </c>
      <c r="BH140" s="15">
        <v>1518.9777269999997</v>
      </c>
      <c r="BI140" s="15">
        <v>1518.977277</v>
      </c>
      <c r="BJ140" s="14">
        <v>1518.9768269999997</v>
      </c>
      <c r="BK140" s="14">
        <v>1518.9768269999997</v>
      </c>
      <c r="BL140" s="14">
        <v>1518.9768269999997</v>
      </c>
      <c r="BM140" s="14">
        <v>1518.9768269999997</v>
      </c>
      <c r="BN140" s="14">
        <v>1525.2419879999998</v>
      </c>
      <c r="BO140" s="14">
        <v>1531.5071489999998</v>
      </c>
      <c r="BP140" s="14">
        <v>1531.5071489999998</v>
      </c>
      <c r="BQ140" s="14">
        <v>1531.5071489999998</v>
      </c>
      <c r="BR140" s="14">
        <v>1531.5071489999998</v>
      </c>
      <c r="BS140" s="15"/>
      <c r="BT140" s="15">
        <f t="shared" si="176"/>
        <v>1531.5071489999998</v>
      </c>
      <c r="BU140" s="15">
        <f t="shared" si="177"/>
        <v>1571.7055319999999</v>
      </c>
      <c r="BV140" s="15">
        <f t="shared" si="178"/>
        <v>1611.9039059999996</v>
      </c>
      <c r="BW140" s="15">
        <f t="shared" si="179"/>
        <v>1611.9039059999996</v>
      </c>
      <c r="BX140" s="15">
        <f t="shared" si="180"/>
        <v>1611.9039059999996</v>
      </c>
      <c r="BY140" s="15">
        <f t="shared" si="181"/>
        <v>1611.9039059999996</v>
      </c>
      <c r="BZ140" s="15">
        <f t="shared" si="182"/>
        <v>0</v>
      </c>
      <c r="CA140" s="15">
        <f t="shared" si="183"/>
        <v>0</v>
      </c>
      <c r="CB140" s="15">
        <f t="shared" si="184"/>
        <v>0</v>
      </c>
      <c r="CC140" s="15">
        <f t="shared" si="185"/>
        <v>0</v>
      </c>
      <c r="CD140" s="15">
        <f t="shared" si="186"/>
        <v>0</v>
      </c>
      <c r="CE140" s="15">
        <f t="shared" si="187"/>
        <v>0</v>
      </c>
      <c r="CG140" s="15">
        <f t="shared" si="188"/>
        <v>998.58720941666672</v>
      </c>
      <c r="CH140" s="15">
        <f t="shared" si="189"/>
        <v>998.58720941666672</v>
      </c>
      <c r="CI140" s="15">
        <f t="shared" si="190"/>
        <v>998.58720941666672</v>
      </c>
      <c r="CJ140" s="15">
        <f t="shared" si="191"/>
        <v>998.58720941666672</v>
      </c>
      <c r="CK140" s="15">
        <f t="shared" si="192"/>
        <v>998.58720941666672</v>
      </c>
      <c r="CL140" s="15">
        <f t="shared" si="193"/>
        <v>998.58720941666672</v>
      </c>
      <c r="CM140" s="15">
        <f t="shared" si="194"/>
        <v>998.58720941666672</v>
      </c>
      <c r="CN140" s="15">
        <f t="shared" si="195"/>
        <v>998.58720941666672</v>
      </c>
      <c r="CO140" s="15">
        <f t="shared" si="196"/>
        <v>998.58720941666672</v>
      </c>
      <c r="CP140" s="15">
        <f t="shared" si="197"/>
        <v>998.58720941666672</v>
      </c>
      <c r="CQ140" s="15">
        <f t="shared" si="198"/>
        <v>998.58720941666672</v>
      </c>
      <c r="CR140" s="15">
        <f t="shared" si="199"/>
        <v>998.58720941666672</v>
      </c>
      <c r="CS140" s="15">
        <f t="shared" si="200"/>
        <v>0</v>
      </c>
      <c r="CT140" s="15">
        <f t="shared" si="201"/>
        <v>998.58720941666672</v>
      </c>
      <c r="CU140" s="15">
        <f t="shared" si="202"/>
        <v>998.58720941666672</v>
      </c>
      <c r="CV140" s="15">
        <f t="shared" si="203"/>
        <v>998.58691358333351</v>
      </c>
      <c r="CW140" s="15">
        <f t="shared" si="204"/>
        <v>998.58661775000007</v>
      </c>
      <c r="CX140" s="15">
        <f t="shared" si="205"/>
        <v>998.58661775000007</v>
      </c>
      <c r="CY140" s="15">
        <f t="shared" si="206"/>
        <v>998.58661775000007</v>
      </c>
      <c r="CZ140" s="15">
        <f t="shared" si="207"/>
        <v>998.58661775000007</v>
      </c>
      <c r="DA140" s="15">
        <f t="shared" si="208"/>
        <v>1002.7053810000001</v>
      </c>
      <c r="DB140" s="15">
        <f t="shared" si="209"/>
        <v>1006.8241442499999</v>
      </c>
      <c r="DC140" s="15">
        <f t="shared" si="210"/>
        <v>1006.8241442499999</v>
      </c>
      <c r="DD140" s="15">
        <f t="shared" si="211"/>
        <v>1006.8241442499999</v>
      </c>
      <c r="DE140" s="15">
        <f t="shared" si="212"/>
        <v>1006.8241442499999</v>
      </c>
      <c r="DF140" s="15">
        <f t="shared" si="213"/>
        <v>0</v>
      </c>
      <c r="DG140" s="15">
        <f t="shared" si="214"/>
        <v>1006.8241442499999</v>
      </c>
      <c r="DH140" s="15">
        <f t="shared" si="215"/>
        <v>1033.250859</v>
      </c>
      <c r="DI140" s="15">
        <f t="shared" si="216"/>
        <v>1059.6775678333333</v>
      </c>
      <c r="DJ140" s="15">
        <f t="shared" si="217"/>
        <v>1059.6775678333333</v>
      </c>
      <c r="DK140" s="15">
        <f t="shared" si="218"/>
        <v>1059.6775678333333</v>
      </c>
      <c r="DL140" s="15">
        <f t="shared" si="219"/>
        <v>1059.6775678333333</v>
      </c>
      <c r="DM140" s="15">
        <f t="shared" si="220"/>
        <v>0</v>
      </c>
      <c r="DN140" s="15">
        <f t="shared" si="221"/>
        <v>0</v>
      </c>
      <c r="DO140" s="15">
        <f t="shared" si="222"/>
        <v>0</v>
      </c>
      <c r="DP140" s="15">
        <f t="shared" si="223"/>
        <v>0</v>
      </c>
      <c r="DQ140" s="15">
        <f t="shared" si="224"/>
        <v>0</v>
      </c>
      <c r="DR140" s="15">
        <f t="shared" si="225"/>
        <v>0</v>
      </c>
      <c r="DT140" s="15">
        <f t="shared" si="226"/>
        <v>520.39051758333301</v>
      </c>
      <c r="DU140" s="15">
        <f t="shared" si="227"/>
        <v>520.39051758333301</v>
      </c>
      <c r="DV140" s="15">
        <f t="shared" si="228"/>
        <v>520.39051758333301</v>
      </c>
      <c r="DW140" s="15">
        <f t="shared" si="229"/>
        <v>520.39051758333301</v>
      </c>
      <c r="DX140" s="15">
        <f t="shared" si="230"/>
        <v>520.39051758333301</v>
      </c>
      <c r="DY140" s="15">
        <f t="shared" si="231"/>
        <v>520.39051758333301</v>
      </c>
      <c r="DZ140" s="15">
        <f t="shared" si="232"/>
        <v>520.39051758333301</v>
      </c>
      <c r="EA140" s="15">
        <f t="shared" si="233"/>
        <v>520.39051758333301</v>
      </c>
      <c r="EB140" s="15">
        <f t="shared" si="234"/>
        <v>520.39051758333301</v>
      </c>
      <c r="EC140" s="15">
        <f t="shared" si="235"/>
        <v>520.39051758333301</v>
      </c>
      <c r="ED140" s="15">
        <f t="shared" si="236"/>
        <v>520.39051758333301</v>
      </c>
      <c r="EE140" s="15">
        <f t="shared" si="237"/>
        <v>520.39051758333301</v>
      </c>
      <c r="EF140" s="15">
        <f t="shared" si="238"/>
        <v>0</v>
      </c>
      <c r="EG140" s="15">
        <f t="shared" si="239"/>
        <v>520.39051758333301</v>
      </c>
      <c r="EH140" s="15">
        <f t="shared" si="240"/>
        <v>520.39051758333301</v>
      </c>
      <c r="EI140" s="15">
        <f t="shared" si="241"/>
        <v>520.39036341666645</v>
      </c>
      <c r="EJ140" s="15">
        <f t="shared" si="242"/>
        <v>520.39020924999966</v>
      </c>
      <c r="EK140" s="15">
        <f t="shared" si="243"/>
        <v>520.39020924999966</v>
      </c>
      <c r="EL140" s="15">
        <f t="shared" si="244"/>
        <v>520.39020924999966</v>
      </c>
      <c r="EM140" s="15">
        <f t="shared" si="245"/>
        <v>520.39020924999966</v>
      </c>
      <c r="EN140" s="15">
        <f t="shared" si="246"/>
        <v>522.53660699999966</v>
      </c>
      <c r="EO140" s="15">
        <f t="shared" si="247"/>
        <v>524.6830047499999</v>
      </c>
      <c r="EP140" s="15">
        <f t="shared" si="248"/>
        <v>524.6830047499999</v>
      </c>
      <c r="EQ140" s="15">
        <f t="shared" si="249"/>
        <v>524.6830047499999</v>
      </c>
      <c r="ER140" s="15">
        <f t="shared" si="250"/>
        <v>524.6830047499999</v>
      </c>
      <c r="ES140" s="15">
        <f t="shared" si="251"/>
        <v>0</v>
      </c>
      <c r="ET140" s="15">
        <f t="shared" si="252"/>
        <v>524.6830047499999</v>
      </c>
      <c r="EU140" s="15">
        <f t="shared" si="253"/>
        <v>538.45467299999996</v>
      </c>
      <c r="EV140" s="15">
        <f t="shared" si="254"/>
        <v>552.22633816666621</v>
      </c>
      <c r="EW140" s="15">
        <f t="shared" si="255"/>
        <v>552.22633816666621</v>
      </c>
      <c r="EX140" s="15">
        <f t="shared" si="256"/>
        <v>552.22633816666621</v>
      </c>
      <c r="EY140" s="15">
        <f t="shared" si="257"/>
        <v>552.22633816666621</v>
      </c>
      <c r="EZ140" s="15">
        <f t="shared" si="258"/>
        <v>0</v>
      </c>
      <c r="FA140" s="15">
        <f t="shared" si="259"/>
        <v>0</v>
      </c>
      <c r="FB140" s="15">
        <f t="shared" si="260"/>
        <v>0</v>
      </c>
      <c r="FC140" s="15">
        <f t="shared" si="261"/>
        <v>0</v>
      </c>
      <c r="FD140" s="15">
        <f t="shared" si="262"/>
        <v>0</v>
      </c>
      <c r="FE140" s="15">
        <f t="shared" si="263"/>
        <v>0</v>
      </c>
    </row>
    <row r="141" spans="1:161" x14ac:dyDescent="0.25">
      <c r="A141" s="3" t="s">
        <v>190</v>
      </c>
      <c r="B141" s="13">
        <v>1.9799999999999998E-2</v>
      </c>
      <c r="C141" s="13">
        <v>1.9799999999999998E-2</v>
      </c>
      <c r="D141" s="13">
        <v>1.9799999999999998E-2</v>
      </c>
      <c r="E141" s="13">
        <v>1.66E-2</v>
      </c>
      <c r="G141" s="225">
        <v>3789867.39</v>
      </c>
      <c r="H141" s="225">
        <v>3789867.39</v>
      </c>
      <c r="I141" s="225">
        <v>3789867.39</v>
      </c>
      <c r="J141" s="14">
        <v>3789867.39</v>
      </c>
      <c r="K141" s="14">
        <v>3789867.39</v>
      </c>
      <c r="L141" s="14">
        <v>3789867.39</v>
      </c>
      <c r="M141" s="14">
        <v>3789867.39</v>
      </c>
      <c r="N141" s="14">
        <v>3789867.39</v>
      </c>
      <c r="O141" s="14">
        <v>3789867.39</v>
      </c>
      <c r="P141" s="14">
        <v>3789867.39</v>
      </c>
      <c r="Q141" s="14">
        <v>3789867.39</v>
      </c>
      <c r="R141" s="14">
        <v>3789867.39</v>
      </c>
      <c r="T141" s="14">
        <v>3789867.39</v>
      </c>
      <c r="U141" s="14">
        <v>3789867.39</v>
      </c>
      <c r="V141" s="14">
        <v>3779368.86</v>
      </c>
      <c r="W141" s="14">
        <v>3768870.3200000003</v>
      </c>
      <c r="X141" s="14">
        <v>3768870.3200000003</v>
      </c>
      <c r="Y141" s="14">
        <v>3768870.3200000003</v>
      </c>
      <c r="Z141" s="14">
        <v>3768870.3200000003</v>
      </c>
      <c r="AA141" s="14">
        <v>3768870.3200000003</v>
      </c>
      <c r="AB141" s="14">
        <v>3751423.44</v>
      </c>
      <c r="AC141" s="14">
        <v>3733976.55</v>
      </c>
      <c r="AD141" s="14">
        <v>3799806.86</v>
      </c>
      <c r="AE141" s="14">
        <v>3865637.16</v>
      </c>
      <c r="AF141" s="14"/>
      <c r="AG141" s="14">
        <v>3865637.16</v>
      </c>
      <c r="AH141" s="14">
        <v>3910302.0300000003</v>
      </c>
      <c r="AI141" s="14">
        <v>3954966.89</v>
      </c>
      <c r="AJ141" s="14">
        <v>3954966.89</v>
      </c>
      <c r="AK141" s="14">
        <v>3921778.29</v>
      </c>
      <c r="AL141" s="14">
        <v>3888589.69</v>
      </c>
      <c r="AM141" s="14"/>
      <c r="AN141" s="14"/>
      <c r="AO141" s="14"/>
      <c r="AP141" s="14"/>
      <c r="AQ141" s="14"/>
      <c r="AR141" s="14"/>
      <c r="AS141" s="15"/>
      <c r="AT141" s="15">
        <v>6253.2811934999991</v>
      </c>
      <c r="AU141" s="15">
        <v>6253.2811934999991</v>
      </c>
      <c r="AV141" s="15">
        <v>6253.2811934999991</v>
      </c>
      <c r="AW141" s="14">
        <v>6253.2811934999991</v>
      </c>
      <c r="AX141" s="14">
        <v>6253.2811934999991</v>
      </c>
      <c r="AY141" s="14">
        <v>6253.2811934999991</v>
      </c>
      <c r="AZ141" s="14">
        <v>6253.2811934999991</v>
      </c>
      <c r="BA141" s="14">
        <v>6253.2811934999991</v>
      </c>
      <c r="BB141" s="14">
        <v>6253.2811934999991</v>
      </c>
      <c r="BC141" s="14">
        <v>6253.2811934999991</v>
      </c>
      <c r="BD141" s="14">
        <v>6253.2811934999991</v>
      </c>
      <c r="BE141" s="14">
        <v>6253.2811934999991</v>
      </c>
      <c r="BG141" s="15">
        <v>6253.2811934999991</v>
      </c>
      <c r="BH141" s="15">
        <v>6253.2811934999991</v>
      </c>
      <c r="BI141" s="15">
        <v>6235.958619</v>
      </c>
      <c r="BJ141" s="14">
        <v>6218.6360279999999</v>
      </c>
      <c r="BK141" s="14">
        <v>6218.6360279999999</v>
      </c>
      <c r="BL141" s="14">
        <v>6218.6360279999999</v>
      </c>
      <c r="BM141" s="14">
        <v>6218.6360279999999</v>
      </c>
      <c r="BN141" s="14">
        <v>6218.6360279999999</v>
      </c>
      <c r="BO141" s="14">
        <v>6189.8486759999987</v>
      </c>
      <c r="BP141" s="14">
        <v>6161.0613074999992</v>
      </c>
      <c r="BQ141" s="14">
        <v>6269.6813189999993</v>
      </c>
      <c r="BR141" s="14">
        <v>6378.3013139999994</v>
      </c>
      <c r="BS141" s="15"/>
      <c r="BT141" s="15">
        <f t="shared" si="176"/>
        <v>6378.3013139999994</v>
      </c>
      <c r="BU141" s="15">
        <f t="shared" si="177"/>
        <v>6451.9983495000006</v>
      </c>
      <c r="BV141" s="15">
        <f t="shared" si="178"/>
        <v>6525.6953684999999</v>
      </c>
      <c r="BW141" s="15">
        <f t="shared" si="179"/>
        <v>6525.6953684999999</v>
      </c>
      <c r="BX141" s="15">
        <f t="shared" si="180"/>
        <v>6470.9341784999997</v>
      </c>
      <c r="BY141" s="15">
        <f t="shared" si="181"/>
        <v>6416.1729884999995</v>
      </c>
      <c r="BZ141" s="15">
        <f t="shared" si="182"/>
        <v>0</v>
      </c>
      <c r="CA141" s="15">
        <f t="shared" si="183"/>
        <v>0</v>
      </c>
      <c r="CB141" s="15">
        <f t="shared" si="184"/>
        <v>0</v>
      </c>
      <c r="CC141" s="15">
        <f t="shared" si="185"/>
        <v>0</v>
      </c>
      <c r="CD141" s="15">
        <f t="shared" si="186"/>
        <v>0</v>
      </c>
      <c r="CE141" s="15">
        <f t="shared" si="187"/>
        <v>0</v>
      </c>
      <c r="CG141" s="15">
        <f t="shared" si="188"/>
        <v>5242.6498895000004</v>
      </c>
      <c r="CH141" s="15">
        <f t="shared" si="189"/>
        <v>5242.6498895000004</v>
      </c>
      <c r="CI141" s="15">
        <f t="shared" si="190"/>
        <v>5242.6498895000004</v>
      </c>
      <c r="CJ141" s="15">
        <f t="shared" si="191"/>
        <v>5242.6498895000004</v>
      </c>
      <c r="CK141" s="15">
        <f t="shared" si="192"/>
        <v>5242.6498895000004</v>
      </c>
      <c r="CL141" s="15">
        <f t="shared" si="193"/>
        <v>5242.6498895000004</v>
      </c>
      <c r="CM141" s="15">
        <f t="shared" si="194"/>
        <v>5242.6498895000004</v>
      </c>
      <c r="CN141" s="15">
        <f t="shared" si="195"/>
        <v>5242.6498895000004</v>
      </c>
      <c r="CO141" s="15">
        <f t="shared" si="196"/>
        <v>5242.6498895000004</v>
      </c>
      <c r="CP141" s="15">
        <f t="shared" si="197"/>
        <v>5242.6498895000004</v>
      </c>
      <c r="CQ141" s="15">
        <f t="shared" si="198"/>
        <v>5242.6498895000004</v>
      </c>
      <c r="CR141" s="15">
        <f t="shared" si="199"/>
        <v>5242.6498895000004</v>
      </c>
      <c r="CS141" s="15">
        <f t="shared" si="200"/>
        <v>0</v>
      </c>
      <c r="CT141" s="15">
        <f t="shared" si="201"/>
        <v>5242.6498895000004</v>
      </c>
      <c r="CU141" s="15">
        <f t="shared" si="202"/>
        <v>5242.6498895000004</v>
      </c>
      <c r="CV141" s="15">
        <f t="shared" si="203"/>
        <v>5228.1269229999998</v>
      </c>
      <c r="CW141" s="15">
        <f t="shared" si="204"/>
        <v>5213.6039426666675</v>
      </c>
      <c r="CX141" s="15">
        <f t="shared" si="205"/>
        <v>5213.6039426666675</v>
      </c>
      <c r="CY141" s="15">
        <f t="shared" si="206"/>
        <v>5213.6039426666675</v>
      </c>
      <c r="CZ141" s="15">
        <f t="shared" si="207"/>
        <v>5213.6039426666675</v>
      </c>
      <c r="DA141" s="15">
        <f t="shared" si="208"/>
        <v>5213.6039426666675</v>
      </c>
      <c r="DB141" s="15">
        <f t="shared" si="209"/>
        <v>5189.4690920000003</v>
      </c>
      <c r="DC141" s="15">
        <f t="shared" si="210"/>
        <v>5165.3342274999995</v>
      </c>
      <c r="DD141" s="15">
        <f t="shared" si="211"/>
        <v>5256.3994896666663</v>
      </c>
      <c r="DE141" s="15">
        <f t="shared" si="212"/>
        <v>5347.4647379999997</v>
      </c>
      <c r="DF141" s="15">
        <f t="shared" si="213"/>
        <v>0</v>
      </c>
      <c r="DG141" s="15">
        <f t="shared" si="214"/>
        <v>5347.4647379999997</v>
      </c>
      <c r="DH141" s="15">
        <f t="shared" si="215"/>
        <v>5409.2511414999999</v>
      </c>
      <c r="DI141" s="15">
        <f t="shared" si="216"/>
        <v>5471.0375311666676</v>
      </c>
      <c r="DJ141" s="15">
        <f t="shared" si="217"/>
        <v>5471.0375311666676</v>
      </c>
      <c r="DK141" s="15">
        <f t="shared" si="218"/>
        <v>5425.1266345000004</v>
      </c>
      <c r="DL141" s="15">
        <f t="shared" si="219"/>
        <v>5379.2157378333332</v>
      </c>
      <c r="DM141" s="15">
        <f t="shared" si="220"/>
        <v>0</v>
      </c>
      <c r="DN141" s="15">
        <f t="shared" si="221"/>
        <v>0</v>
      </c>
      <c r="DO141" s="15">
        <f t="shared" si="222"/>
        <v>0</v>
      </c>
      <c r="DP141" s="15">
        <f t="shared" si="223"/>
        <v>0</v>
      </c>
      <c r="DQ141" s="15">
        <f t="shared" si="224"/>
        <v>0</v>
      </c>
      <c r="DR141" s="15">
        <f t="shared" si="225"/>
        <v>0</v>
      </c>
      <c r="DT141" s="15">
        <f t="shared" si="226"/>
        <v>1010.6313039999986</v>
      </c>
      <c r="DU141" s="15">
        <f t="shared" si="227"/>
        <v>1010.6313039999986</v>
      </c>
      <c r="DV141" s="15">
        <f t="shared" si="228"/>
        <v>1010.6313039999986</v>
      </c>
      <c r="DW141" s="15">
        <f t="shared" si="229"/>
        <v>1010.6313039999986</v>
      </c>
      <c r="DX141" s="15">
        <f t="shared" si="230"/>
        <v>1010.6313039999986</v>
      </c>
      <c r="DY141" s="15">
        <f t="shared" si="231"/>
        <v>1010.6313039999986</v>
      </c>
      <c r="DZ141" s="15">
        <f t="shared" si="232"/>
        <v>1010.6313039999986</v>
      </c>
      <c r="EA141" s="15">
        <f t="shared" si="233"/>
        <v>1010.6313039999986</v>
      </c>
      <c r="EB141" s="15">
        <f t="shared" si="234"/>
        <v>1010.6313039999986</v>
      </c>
      <c r="EC141" s="15">
        <f t="shared" si="235"/>
        <v>1010.6313039999986</v>
      </c>
      <c r="ED141" s="15">
        <f t="shared" si="236"/>
        <v>1010.6313039999986</v>
      </c>
      <c r="EE141" s="15">
        <f t="shared" si="237"/>
        <v>1010.6313039999986</v>
      </c>
      <c r="EF141" s="15">
        <f t="shared" si="238"/>
        <v>0</v>
      </c>
      <c r="EG141" s="15">
        <f t="shared" si="239"/>
        <v>1010.6313039999986</v>
      </c>
      <c r="EH141" s="15">
        <f t="shared" si="240"/>
        <v>1010.6313039999986</v>
      </c>
      <c r="EI141" s="15">
        <f t="shared" si="241"/>
        <v>1007.8316960000002</v>
      </c>
      <c r="EJ141" s="15">
        <f t="shared" si="242"/>
        <v>1005.0320853333324</v>
      </c>
      <c r="EK141" s="15">
        <f t="shared" si="243"/>
        <v>1005.0320853333324</v>
      </c>
      <c r="EL141" s="15">
        <f t="shared" si="244"/>
        <v>1005.0320853333324</v>
      </c>
      <c r="EM141" s="15">
        <f t="shared" si="245"/>
        <v>1005.0320853333324</v>
      </c>
      <c r="EN141" s="15">
        <f t="shared" si="246"/>
        <v>1005.0320853333324</v>
      </c>
      <c r="EO141" s="15">
        <f t="shared" si="247"/>
        <v>1000.3795839999984</v>
      </c>
      <c r="EP141" s="15">
        <f t="shared" si="248"/>
        <v>995.72707999999966</v>
      </c>
      <c r="EQ141" s="15">
        <f t="shared" si="249"/>
        <v>1013.281829333333</v>
      </c>
      <c r="ER141" s="15">
        <f t="shared" si="250"/>
        <v>1030.8365759999997</v>
      </c>
      <c r="ES141" s="15">
        <f t="shared" si="251"/>
        <v>0</v>
      </c>
      <c r="ET141" s="15">
        <f t="shared" si="252"/>
        <v>1030.8365759999997</v>
      </c>
      <c r="EU141" s="15">
        <f t="shared" si="253"/>
        <v>1042.7472080000007</v>
      </c>
      <c r="EV141" s="15">
        <f t="shared" si="254"/>
        <v>1054.6578373333323</v>
      </c>
      <c r="EW141" s="15">
        <f t="shared" si="255"/>
        <v>1054.6578373333323</v>
      </c>
      <c r="EX141" s="15">
        <f t="shared" si="256"/>
        <v>1045.8075439999993</v>
      </c>
      <c r="EY141" s="15">
        <f t="shared" si="257"/>
        <v>1036.9572506666664</v>
      </c>
      <c r="EZ141" s="15">
        <f t="shared" si="258"/>
        <v>0</v>
      </c>
      <c r="FA141" s="15">
        <f t="shared" si="259"/>
        <v>0</v>
      </c>
      <c r="FB141" s="15">
        <f t="shared" si="260"/>
        <v>0</v>
      </c>
      <c r="FC141" s="15">
        <f t="shared" si="261"/>
        <v>0</v>
      </c>
      <c r="FD141" s="15">
        <f t="shared" si="262"/>
        <v>0</v>
      </c>
      <c r="FE141" s="15">
        <f t="shared" si="263"/>
        <v>0</v>
      </c>
    </row>
    <row r="142" spans="1:161" x14ac:dyDescent="0.25">
      <c r="A142" s="3" t="s">
        <v>191</v>
      </c>
      <c r="B142" s="13">
        <v>1.9799999999999998E-2</v>
      </c>
      <c r="C142" s="13">
        <v>1.9799999999999998E-2</v>
      </c>
      <c r="D142" s="13">
        <v>1.9799999999999998E-2</v>
      </c>
      <c r="E142" s="13">
        <v>1.66E-2</v>
      </c>
      <c r="G142" s="225">
        <v>0</v>
      </c>
      <c r="H142" s="225">
        <v>0</v>
      </c>
      <c r="I142" s="225">
        <v>0</v>
      </c>
      <c r="J142" s="14">
        <v>0</v>
      </c>
      <c r="K142" s="14">
        <v>0</v>
      </c>
      <c r="L142" s="14">
        <v>0</v>
      </c>
      <c r="M142" s="14">
        <v>0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T142" s="14">
        <v>0</v>
      </c>
      <c r="U142" s="14">
        <v>0</v>
      </c>
      <c r="V142" s="14">
        <v>0</v>
      </c>
      <c r="W142" s="14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/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/>
      <c r="AN142" s="14"/>
      <c r="AO142" s="14"/>
      <c r="AP142" s="14"/>
      <c r="AQ142" s="14"/>
      <c r="AR142" s="14"/>
      <c r="AS142" s="15"/>
      <c r="AT142" s="15">
        <v>0</v>
      </c>
      <c r="AU142" s="15">
        <v>0</v>
      </c>
      <c r="AV142" s="15">
        <v>0</v>
      </c>
      <c r="AW142" s="14">
        <v>0</v>
      </c>
      <c r="AX142" s="14">
        <v>0</v>
      </c>
      <c r="AY142" s="14">
        <v>0</v>
      </c>
      <c r="AZ142" s="14">
        <v>0</v>
      </c>
      <c r="BA142" s="14">
        <v>0</v>
      </c>
      <c r="BB142" s="14">
        <v>0</v>
      </c>
      <c r="BC142" s="14">
        <v>0</v>
      </c>
      <c r="BD142" s="14">
        <v>0</v>
      </c>
      <c r="BE142" s="14">
        <v>0</v>
      </c>
      <c r="BG142" s="15">
        <v>0</v>
      </c>
      <c r="BH142" s="15">
        <v>0</v>
      </c>
      <c r="BI142" s="15">
        <v>0</v>
      </c>
      <c r="BJ142" s="14">
        <v>0</v>
      </c>
      <c r="BK142" s="14">
        <v>0</v>
      </c>
      <c r="BL142" s="14">
        <v>0</v>
      </c>
      <c r="BM142" s="14">
        <v>0</v>
      </c>
      <c r="BN142" s="14">
        <v>0</v>
      </c>
      <c r="BO142" s="14">
        <v>0</v>
      </c>
      <c r="BP142" s="14">
        <v>0</v>
      </c>
      <c r="BQ142" s="14">
        <v>0</v>
      </c>
      <c r="BR142" s="14">
        <v>0</v>
      </c>
      <c r="BS142" s="15"/>
      <c r="BT142" s="15">
        <f t="shared" si="176"/>
        <v>0</v>
      </c>
      <c r="BU142" s="15">
        <f t="shared" si="177"/>
        <v>0</v>
      </c>
      <c r="BV142" s="15">
        <f t="shared" si="178"/>
        <v>0</v>
      </c>
      <c r="BW142" s="15">
        <f t="shared" si="179"/>
        <v>0</v>
      </c>
      <c r="BX142" s="15">
        <f t="shared" si="180"/>
        <v>0</v>
      </c>
      <c r="BY142" s="15">
        <f t="shared" si="181"/>
        <v>0</v>
      </c>
      <c r="BZ142" s="15">
        <f t="shared" si="182"/>
        <v>0</v>
      </c>
      <c r="CA142" s="15">
        <f t="shared" si="183"/>
        <v>0</v>
      </c>
      <c r="CB142" s="15">
        <f t="shared" si="184"/>
        <v>0</v>
      </c>
      <c r="CC142" s="15">
        <f t="shared" si="185"/>
        <v>0</v>
      </c>
      <c r="CD142" s="15">
        <f t="shared" si="186"/>
        <v>0</v>
      </c>
      <c r="CE142" s="15">
        <f t="shared" si="187"/>
        <v>0</v>
      </c>
      <c r="CG142" s="15">
        <f t="shared" si="188"/>
        <v>0</v>
      </c>
      <c r="CH142" s="15">
        <f t="shared" si="189"/>
        <v>0</v>
      </c>
      <c r="CI142" s="15">
        <f t="shared" si="190"/>
        <v>0</v>
      </c>
      <c r="CJ142" s="15">
        <f t="shared" si="191"/>
        <v>0</v>
      </c>
      <c r="CK142" s="15">
        <f t="shared" si="192"/>
        <v>0</v>
      </c>
      <c r="CL142" s="15">
        <f t="shared" si="193"/>
        <v>0</v>
      </c>
      <c r="CM142" s="15">
        <f t="shared" si="194"/>
        <v>0</v>
      </c>
      <c r="CN142" s="15">
        <f t="shared" si="195"/>
        <v>0</v>
      </c>
      <c r="CO142" s="15">
        <f t="shared" si="196"/>
        <v>0</v>
      </c>
      <c r="CP142" s="15">
        <f t="shared" si="197"/>
        <v>0</v>
      </c>
      <c r="CQ142" s="15">
        <f t="shared" si="198"/>
        <v>0</v>
      </c>
      <c r="CR142" s="15">
        <f t="shared" si="199"/>
        <v>0</v>
      </c>
      <c r="CS142" s="15">
        <f t="shared" si="200"/>
        <v>0</v>
      </c>
      <c r="CT142" s="15">
        <f t="shared" si="201"/>
        <v>0</v>
      </c>
      <c r="CU142" s="15">
        <f t="shared" si="202"/>
        <v>0</v>
      </c>
      <c r="CV142" s="15">
        <f t="shared" si="203"/>
        <v>0</v>
      </c>
      <c r="CW142" s="15">
        <f t="shared" si="204"/>
        <v>0</v>
      </c>
      <c r="CX142" s="15">
        <f t="shared" si="205"/>
        <v>0</v>
      </c>
      <c r="CY142" s="15">
        <f t="shared" si="206"/>
        <v>0</v>
      </c>
      <c r="CZ142" s="15">
        <f t="shared" si="207"/>
        <v>0</v>
      </c>
      <c r="DA142" s="15">
        <f t="shared" si="208"/>
        <v>0</v>
      </c>
      <c r="DB142" s="15">
        <f t="shared" si="209"/>
        <v>0</v>
      </c>
      <c r="DC142" s="15">
        <f t="shared" si="210"/>
        <v>0</v>
      </c>
      <c r="DD142" s="15">
        <f t="shared" si="211"/>
        <v>0</v>
      </c>
      <c r="DE142" s="15">
        <f t="shared" si="212"/>
        <v>0</v>
      </c>
      <c r="DF142" s="15">
        <f t="shared" si="213"/>
        <v>0</v>
      </c>
      <c r="DG142" s="15">
        <f t="shared" si="214"/>
        <v>0</v>
      </c>
      <c r="DH142" s="15">
        <f t="shared" si="215"/>
        <v>0</v>
      </c>
      <c r="DI142" s="15">
        <f t="shared" si="216"/>
        <v>0</v>
      </c>
      <c r="DJ142" s="15">
        <f t="shared" si="217"/>
        <v>0</v>
      </c>
      <c r="DK142" s="15">
        <f t="shared" si="218"/>
        <v>0</v>
      </c>
      <c r="DL142" s="15">
        <f t="shared" si="219"/>
        <v>0</v>
      </c>
      <c r="DM142" s="15">
        <f t="shared" si="220"/>
        <v>0</v>
      </c>
      <c r="DN142" s="15">
        <f t="shared" si="221"/>
        <v>0</v>
      </c>
      <c r="DO142" s="15">
        <f t="shared" si="222"/>
        <v>0</v>
      </c>
      <c r="DP142" s="15">
        <f t="shared" si="223"/>
        <v>0</v>
      </c>
      <c r="DQ142" s="15">
        <f t="shared" si="224"/>
        <v>0</v>
      </c>
      <c r="DR142" s="15">
        <f t="shared" si="225"/>
        <v>0</v>
      </c>
      <c r="DT142" s="15">
        <f t="shared" si="226"/>
        <v>0</v>
      </c>
      <c r="DU142" s="15">
        <f t="shared" si="227"/>
        <v>0</v>
      </c>
      <c r="DV142" s="15">
        <f t="shared" si="228"/>
        <v>0</v>
      </c>
      <c r="DW142" s="15">
        <f t="shared" si="229"/>
        <v>0</v>
      </c>
      <c r="DX142" s="15">
        <f t="shared" si="230"/>
        <v>0</v>
      </c>
      <c r="DY142" s="15">
        <f t="shared" si="231"/>
        <v>0</v>
      </c>
      <c r="DZ142" s="15">
        <f t="shared" si="232"/>
        <v>0</v>
      </c>
      <c r="EA142" s="15">
        <f t="shared" si="233"/>
        <v>0</v>
      </c>
      <c r="EB142" s="15">
        <f t="shared" si="234"/>
        <v>0</v>
      </c>
      <c r="EC142" s="15">
        <f t="shared" si="235"/>
        <v>0</v>
      </c>
      <c r="ED142" s="15">
        <f t="shared" si="236"/>
        <v>0</v>
      </c>
      <c r="EE142" s="15">
        <f t="shared" si="237"/>
        <v>0</v>
      </c>
      <c r="EF142" s="15">
        <f t="shared" si="238"/>
        <v>0</v>
      </c>
      <c r="EG142" s="15">
        <f t="shared" si="239"/>
        <v>0</v>
      </c>
      <c r="EH142" s="15">
        <f t="shared" si="240"/>
        <v>0</v>
      </c>
      <c r="EI142" s="15">
        <f t="shared" si="241"/>
        <v>0</v>
      </c>
      <c r="EJ142" s="15">
        <f t="shared" si="242"/>
        <v>0</v>
      </c>
      <c r="EK142" s="15">
        <f t="shared" si="243"/>
        <v>0</v>
      </c>
      <c r="EL142" s="15">
        <f t="shared" si="244"/>
        <v>0</v>
      </c>
      <c r="EM142" s="15">
        <f t="shared" si="245"/>
        <v>0</v>
      </c>
      <c r="EN142" s="15">
        <f t="shared" si="246"/>
        <v>0</v>
      </c>
      <c r="EO142" s="15">
        <f t="shared" si="247"/>
        <v>0</v>
      </c>
      <c r="EP142" s="15">
        <f t="shared" si="248"/>
        <v>0</v>
      </c>
      <c r="EQ142" s="15">
        <f t="shared" si="249"/>
        <v>0</v>
      </c>
      <c r="ER142" s="15">
        <f t="shared" si="250"/>
        <v>0</v>
      </c>
      <c r="ES142" s="15">
        <f t="shared" si="251"/>
        <v>0</v>
      </c>
      <c r="ET142" s="15">
        <f t="shared" si="252"/>
        <v>0</v>
      </c>
      <c r="EU142" s="15">
        <f t="shared" si="253"/>
        <v>0</v>
      </c>
      <c r="EV142" s="15">
        <f t="shared" si="254"/>
        <v>0</v>
      </c>
      <c r="EW142" s="15">
        <f t="shared" si="255"/>
        <v>0</v>
      </c>
      <c r="EX142" s="15">
        <f t="shared" si="256"/>
        <v>0</v>
      </c>
      <c r="EY142" s="15">
        <f t="shared" si="257"/>
        <v>0</v>
      </c>
      <c r="EZ142" s="15">
        <f t="shared" si="258"/>
        <v>0</v>
      </c>
      <c r="FA142" s="15">
        <f t="shared" si="259"/>
        <v>0</v>
      </c>
      <c r="FB142" s="15">
        <f t="shared" si="260"/>
        <v>0</v>
      </c>
      <c r="FC142" s="15">
        <f t="shared" si="261"/>
        <v>0</v>
      </c>
      <c r="FD142" s="15">
        <f t="shared" si="262"/>
        <v>0</v>
      </c>
      <c r="FE142" s="15">
        <f t="shared" si="263"/>
        <v>0</v>
      </c>
    </row>
    <row r="143" spans="1:161" x14ac:dyDescent="0.25">
      <c r="A143" s="3" t="s">
        <v>192</v>
      </c>
      <c r="B143" s="13">
        <v>4.3999999999999997E-2</v>
      </c>
      <c r="C143" s="13">
        <v>4.3999999999999997E-2</v>
      </c>
      <c r="D143" s="13">
        <v>4.3999999999999997E-2</v>
      </c>
      <c r="E143" s="13">
        <v>4.1000000000000002E-2</v>
      </c>
      <c r="G143" s="225">
        <v>15033194.07</v>
      </c>
      <c r="H143" s="225">
        <v>15193753.869999999</v>
      </c>
      <c r="I143" s="225">
        <v>15194452.300000001</v>
      </c>
      <c r="J143" s="14">
        <v>15133176.09</v>
      </c>
      <c r="K143" s="14">
        <v>15153751.640000001</v>
      </c>
      <c r="L143" s="14">
        <v>15231675.859999999</v>
      </c>
      <c r="M143" s="14">
        <v>15250731.529999999</v>
      </c>
      <c r="N143" s="14">
        <v>15261987.82</v>
      </c>
      <c r="O143" s="14">
        <v>15254188.43</v>
      </c>
      <c r="P143" s="14">
        <v>15318642.779999999</v>
      </c>
      <c r="Q143" s="14">
        <v>15406891.779999999</v>
      </c>
      <c r="R143" s="14">
        <v>15542578.199999999</v>
      </c>
      <c r="T143" s="14">
        <v>15737546.369999999</v>
      </c>
      <c r="U143" s="14">
        <v>15820622.779999999</v>
      </c>
      <c r="V143" s="14">
        <v>15840898.52</v>
      </c>
      <c r="W143" s="14">
        <v>15861174.26</v>
      </c>
      <c r="X143" s="14">
        <v>15820574.640000001</v>
      </c>
      <c r="Y143" s="14">
        <v>15950756.58</v>
      </c>
      <c r="Z143" s="14">
        <v>16099845.02</v>
      </c>
      <c r="AA143" s="14">
        <v>16165949.49</v>
      </c>
      <c r="AB143" s="14">
        <v>16231590.76</v>
      </c>
      <c r="AC143" s="14">
        <v>16273259.59</v>
      </c>
      <c r="AD143" s="14">
        <v>16337084.75</v>
      </c>
      <c r="AE143" s="14">
        <v>16325924.109999999</v>
      </c>
      <c r="AF143" s="14"/>
      <c r="AG143" s="14">
        <v>16314763.470000001</v>
      </c>
      <c r="AH143" s="14">
        <v>16496439.109999999</v>
      </c>
      <c r="AI143" s="14">
        <v>16654559.449999999</v>
      </c>
      <c r="AJ143" s="14">
        <v>16657079.02</v>
      </c>
      <c r="AK143" s="14">
        <v>16751642.189999999</v>
      </c>
      <c r="AL143" s="14">
        <v>16853434.91</v>
      </c>
      <c r="AM143" s="14"/>
      <c r="AN143" s="14"/>
      <c r="AO143" s="14"/>
      <c r="AP143" s="14"/>
      <c r="AQ143" s="14"/>
      <c r="AR143" s="14"/>
      <c r="AS143" s="15"/>
      <c r="AT143" s="15">
        <v>55121.711589999999</v>
      </c>
      <c r="AU143" s="15">
        <v>55710.430856666666</v>
      </c>
      <c r="AV143" s="15">
        <v>55712.991766666666</v>
      </c>
      <c r="AW143" s="14">
        <v>55488.312329999993</v>
      </c>
      <c r="AX143" s="14">
        <v>55563.756013333332</v>
      </c>
      <c r="AY143" s="14">
        <v>55849.47815333333</v>
      </c>
      <c r="AZ143" s="14">
        <v>55919.348943333323</v>
      </c>
      <c r="BA143" s="14">
        <v>55960.622006666665</v>
      </c>
      <c r="BB143" s="14">
        <v>55932.024243333326</v>
      </c>
      <c r="BC143" s="14">
        <v>56168.356859999993</v>
      </c>
      <c r="BD143" s="14">
        <v>56491.936526666657</v>
      </c>
      <c r="BE143" s="14">
        <v>56989.453399999999</v>
      </c>
      <c r="BG143" s="15">
        <v>57704.336689999996</v>
      </c>
      <c r="BH143" s="15">
        <v>58008.950193333323</v>
      </c>
      <c r="BI143" s="15">
        <v>58083.294573333325</v>
      </c>
      <c r="BJ143" s="14">
        <v>58157.638953333335</v>
      </c>
      <c r="BK143" s="14">
        <v>58008.773680000006</v>
      </c>
      <c r="BL143" s="14">
        <v>58486.107459999999</v>
      </c>
      <c r="BM143" s="14">
        <v>59032.765073333321</v>
      </c>
      <c r="BN143" s="14">
        <v>59275.148129999994</v>
      </c>
      <c r="BO143" s="14">
        <v>59515.832786666666</v>
      </c>
      <c r="BP143" s="14">
        <v>59668.618496666662</v>
      </c>
      <c r="BQ143" s="14">
        <v>59902.644083333325</v>
      </c>
      <c r="BR143" s="14">
        <v>59861.721736666659</v>
      </c>
      <c r="BS143" s="15"/>
      <c r="BT143" s="15">
        <f t="shared" si="176"/>
        <v>59820.79939</v>
      </c>
      <c r="BU143" s="15">
        <f t="shared" si="177"/>
        <v>60486.943403333331</v>
      </c>
      <c r="BV143" s="15">
        <f t="shared" si="178"/>
        <v>61066.717983333328</v>
      </c>
      <c r="BW143" s="15">
        <f t="shared" si="179"/>
        <v>61075.956406666664</v>
      </c>
      <c r="BX143" s="15">
        <f t="shared" si="180"/>
        <v>61422.68802999999</v>
      </c>
      <c r="BY143" s="15">
        <f t="shared" si="181"/>
        <v>61795.928003333334</v>
      </c>
      <c r="BZ143" s="15">
        <f t="shared" si="182"/>
        <v>0</v>
      </c>
      <c r="CA143" s="15">
        <f t="shared" si="183"/>
        <v>0</v>
      </c>
      <c r="CB143" s="15">
        <f t="shared" si="184"/>
        <v>0</v>
      </c>
      <c r="CC143" s="15">
        <f t="shared" si="185"/>
        <v>0</v>
      </c>
      <c r="CD143" s="15">
        <f t="shared" si="186"/>
        <v>0</v>
      </c>
      <c r="CE143" s="15">
        <f t="shared" si="187"/>
        <v>0</v>
      </c>
      <c r="CG143" s="15">
        <f t="shared" si="188"/>
        <v>51363.4130725</v>
      </c>
      <c r="CH143" s="15">
        <f t="shared" si="189"/>
        <v>51911.992389166669</v>
      </c>
      <c r="CI143" s="15">
        <f t="shared" si="190"/>
        <v>51914.378691666672</v>
      </c>
      <c r="CJ143" s="15">
        <f t="shared" si="191"/>
        <v>51705.018307500002</v>
      </c>
      <c r="CK143" s="15">
        <f t="shared" si="192"/>
        <v>51775.318103333331</v>
      </c>
      <c r="CL143" s="15">
        <f t="shared" si="193"/>
        <v>52041.559188333333</v>
      </c>
      <c r="CM143" s="15">
        <f t="shared" si="194"/>
        <v>52106.66606083334</v>
      </c>
      <c r="CN143" s="15">
        <f t="shared" si="195"/>
        <v>52145.12505166667</v>
      </c>
      <c r="CO143" s="15">
        <f t="shared" si="196"/>
        <v>52118.477135833331</v>
      </c>
      <c r="CP143" s="15">
        <f t="shared" si="197"/>
        <v>52338.696165000001</v>
      </c>
      <c r="CQ143" s="15">
        <f t="shared" si="198"/>
        <v>52640.213581666671</v>
      </c>
      <c r="CR143" s="15">
        <f t="shared" si="199"/>
        <v>53103.808850000001</v>
      </c>
      <c r="CS143" s="15">
        <f t="shared" si="200"/>
        <v>0</v>
      </c>
      <c r="CT143" s="15">
        <f t="shared" si="201"/>
        <v>53769.950097499997</v>
      </c>
      <c r="CU143" s="15">
        <f t="shared" si="202"/>
        <v>54053.794498333329</v>
      </c>
      <c r="CV143" s="15">
        <f t="shared" si="203"/>
        <v>54123.069943333336</v>
      </c>
      <c r="CW143" s="15">
        <f t="shared" si="204"/>
        <v>54192.345388333335</v>
      </c>
      <c r="CX143" s="15">
        <f t="shared" si="205"/>
        <v>54053.630020000004</v>
      </c>
      <c r="CY143" s="15">
        <f t="shared" si="206"/>
        <v>54498.418314999995</v>
      </c>
      <c r="CZ143" s="15">
        <f t="shared" si="207"/>
        <v>55007.803818333334</v>
      </c>
      <c r="DA143" s="15">
        <f t="shared" si="208"/>
        <v>55233.660757500002</v>
      </c>
      <c r="DB143" s="15">
        <f t="shared" si="209"/>
        <v>55457.935096666675</v>
      </c>
      <c r="DC143" s="15">
        <f t="shared" si="210"/>
        <v>55600.303599166662</v>
      </c>
      <c r="DD143" s="15">
        <f t="shared" si="211"/>
        <v>55818.372895833338</v>
      </c>
      <c r="DE143" s="15">
        <f t="shared" si="212"/>
        <v>55780.240709166661</v>
      </c>
      <c r="DF143" s="15">
        <f t="shared" si="213"/>
        <v>0</v>
      </c>
      <c r="DG143" s="15">
        <f t="shared" si="214"/>
        <v>55742.108522500006</v>
      </c>
      <c r="DH143" s="15">
        <f t="shared" si="215"/>
        <v>56362.833625833329</v>
      </c>
      <c r="DI143" s="15">
        <f t="shared" si="216"/>
        <v>56903.078120833328</v>
      </c>
      <c r="DJ143" s="15">
        <f t="shared" si="217"/>
        <v>56911.686651666671</v>
      </c>
      <c r="DK143" s="15">
        <f t="shared" si="218"/>
        <v>57234.777482500001</v>
      </c>
      <c r="DL143" s="15">
        <f t="shared" si="219"/>
        <v>57582.569275833339</v>
      </c>
      <c r="DM143" s="15">
        <f t="shared" si="220"/>
        <v>0</v>
      </c>
      <c r="DN143" s="15">
        <f t="shared" si="221"/>
        <v>0</v>
      </c>
      <c r="DO143" s="15">
        <f t="shared" si="222"/>
        <v>0</v>
      </c>
      <c r="DP143" s="15">
        <f t="shared" si="223"/>
        <v>0</v>
      </c>
      <c r="DQ143" s="15">
        <f t="shared" si="224"/>
        <v>0</v>
      </c>
      <c r="DR143" s="15">
        <f t="shared" si="225"/>
        <v>0</v>
      </c>
      <c r="DT143" s="15">
        <f t="shared" si="226"/>
        <v>3758.2985174999994</v>
      </c>
      <c r="DU143" s="15">
        <f t="shared" si="227"/>
        <v>3798.4384674999965</v>
      </c>
      <c r="DV143" s="15">
        <f t="shared" si="228"/>
        <v>3798.6130749999938</v>
      </c>
      <c r="DW143" s="15">
        <f t="shared" si="229"/>
        <v>3783.2940224999911</v>
      </c>
      <c r="DX143" s="15">
        <f t="shared" si="230"/>
        <v>3788.4379100000006</v>
      </c>
      <c r="DY143" s="15">
        <f t="shared" si="231"/>
        <v>3807.9189649999971</v>
      </c>
      <c r="DZ143" s="15">
        <f t="shared" si="232"/>
        <v>3812.682882499983</v>
      </c>
      <c r="EA143" s="15">
        <f t="shared" si="233"/>
        <v>3815.4969549999951</v>
      </c>
      <c r="EB143" s="15">
        <f t="shared" si="234"/>
        <v>3813.547107499995</v>
      </c>
      <c r="EC143" s="15">
        <f t="shared" si="235"/>
        <v>3829.6606949999914</v>
      </c>
      <c r="ED143" s="15">
        <f t="shared" si="236"/>
        <v>3851.7229449999868</v>
      </c>
      <c r="EE143" s="15">
        <f t="shared" si="237"/>
        <v>3885.6445499999973</v>
      </c>
      <c r="EF143" s="15">
        <f t="shared" si="238"/>
        <v>0</v>
      </c>
      <c r="EG143" s="15">
        <f t="shared" si="239"/>
        <v>3934.3865924999991</v>
      </c>
      <c r="EH143" s="15">
        <f t="shared" si="240"/>
        <v>3955.155694999994</v>
      </c>
      <c r="EI143" s="15">
        <f t="shared" si="241"/>
        <v>3960.2246299999897</v>
      </c>
      <c r="EJ143" s="15">
        <f t="shared" si="242"/>
        <v>3965.2935649999999</v>
      </c>
      <c r="EK143" s="15">
        <f t="shared" si="243"/>
        <v>3955.1436600000015</v>
      </c>
      <c r="EL143" s="15">
        <f t="shared" si="244"/>
        <v>3987.6891450000039</v>
      </c>
      <c r="EM143" s="15">
        <f t="shared" si="245"/>
        <v>4024.9612549999874</v>
      </c>
      <c r="EN143" s="15">
        <f t="shared" si="246"/>
        <v>4041.4873724999925</v>
      </c>
      <c r="EO143" s="15">
        <f t="shared" si="247"/>
        <v>4057.8976899999907</v>
      </c>
      <c r="EP143" s="15">
        <f t="shared" si="248"/>
        <v>4068.3148975000004</v>
      </c>
      <c r="EQ143" s="15">
        <f t="shared" si="249"/>
        <v>4084.2711874999877</v>
      </c>
      <c r="ER143" s="15">
        <f t="shared" si="250"/>
        <v>4081.4810274999982</v>
      </c>
      <c r="ES143" s="15">
        <f t="shared" si="251"/>
        <v>0</v>
      </c>
      <c r="ET143" s="15">
        <f t="shared" si="252"/>
        <v>4078.6908674999941</v>
      </c>
      <c r="EU143" s="15">
        <f t="shared" si="253"/>
        <v>4124.1097775000017</v>
      </c>
      <c r="EV143" s="15">
        <f t="shared" si="254"/>
        <v>4163.6398625000002</v>
      </c>
      <c r="EW143" s="15">
        <f t="shared" si="255"/>
        <v>4164.2697549999939</v>
      </c>
      <c r="EX143" s="15">
        <f t="shared" si="256"/>
        <v>4187.9105474999888</v>
      </c>
      <c r="EY143" s="15">
        <f t="shared" si="257"/>
        <v>4213.3587274999954</v>
      </c>
      <c r="EZ143" s="15">
        <f t="shared" si="258"/>
        <v>0</v>
      </c>
      <c r="FA143" s="15">
        <f t="shared" si="259"/>
        <v>0</v>
      </c>
      <c r="FB143" s="15">
        <f t="shared" si="260"/>
        <v>0</v>
      </c>
      <c r="FC143" s="15">
        <f t="shared" si="261"/>
        <v>0</v>
      </c>
      <c r="FD143" s="15">
        <f t="shared" si="262"/>
        <v>0</v>
      </c>
      <c r="FE143" s="15">
        <f t="shared" si="263"/>
        <v>0</v>
      </c>
    </row>
    <row r="144" spans="1:161" x14ac:dyDescent="0.25">
      <c r="A144" s="3" t="s">
        <v>196</v>
      </c>
      <c r="B144" s="13">
        <v>3.73E-2</v>
      </c>
      <c r="C144" s="13">
        <v>3.73E-2</v>
      </c>
      <c r="D144" s="13">
        <v>3.73E-2</v>
      </c>
      <c r="E144" s="13">
        <v>3.73E-2</v>
      </c>
      <c r="G144" s="225">
        <v>5304730.42</v>
      </c>
      <c r="H144" s="225">
        <v>5315524.68</v>
      </c>
      <c r="I144" s="225">
        <v>5326887.18</v>
      </c>
      <c r="J144" s="14">
        <v>5327455.42</v>
      </c>
      <c r="K144" s="14">
        <v>5327455.42</v>
      </c>
      <c r="L144" s="14">
        <v>5327455.42</v>
      </c>
      <c r="M144" s="14">
        <v>5337235.71</v>
      </c>
      <c r="N144" s="14">
        <v>5347016</v>
      </c>
      <c r="O144" s="14">
        <v>5347016</v>
      </c>
      <c r="P144" s="14">
        <v>5347016</v>
      </c>
      <c r="Q144" s="14">
        <v>5347016</v>
      </c>
      <c r="R144" s="14">
        <v>5354741.33</v>
      </c>
      <c r="T144" s="14">
        <v>5471518.9800000004</v>
      </c>
      <c r="U144" s="14">
        <v>5584191.4100000001</v>
      </c>
      <c r="V144" s="14">
        <v>5587811.5199999996</v>
      </c>
      <c r="W144" s="14">
        <v>5587811.5199999996</v>
      </c>
      <c r="X144" s="14">
        <v>5587811.5199999996</v>
      </c>
      <c r="Y144" s="14">
        <v>5584008.6100000003</v>
      </c>
      <c r="Z144" s="14">
        <v>5580205.7000000002</v>
      </c>
      <c r="AA144" s="14">
        <v>5580205.7000000002</v>
      </c>
      <c r="AB144" s="14">
        <v>5580205.7000000002</v>
      </c>
      <c r="AC144" s="14">
        <v>5646769.0899999999</v>
      </c>
      <c r="AD144" s="14">
        <v>5713332.4800000004</v>
      </c>
      <c r="AE144" s="14">
        <v>5694783.9299999997</v>
      </c>
      <c r="AF144" s="14"/>
      <c r="AG144" s="14">
        <v>5676235.3799999999</v>
      </c>
      <c r="AH144" s="14">
        <v>5676235.3799999999</v>
      </c>
      <c r="AI144" s="14">
        <v>5676235.3799999999</v>
      </c>
      <c r="AJ144" s="14">
        <v>5676235.3799999999</v>
      </c>
      <c r="AK144" s="14">
        <v>5696060.8300000001</v>
      </c>
      <c r="AL144" s="14">
        <v>5715886.2800000003</v>
      </c>
      <c r="AM144" s="14"/>
      <c r="AN144" s="14"/>
      <c r="AO144" s="14"/>
      <c r="AP144" s="14"/>
      <c r="AQ144" s="14"/>
      <c r="AR144" s="14"/>
      <c r="AS144" s="15"/>
      <c r="AT144" s="15">
        <v>16488.870388833333</v>
      </c>
      <c r="AU144" s="15">
        <v>16522.422546999998</v>
      </c>
      <c r="AV144" s="15">
        <v>16557.7409845</v>
      </c>
      <c r="AW144" s="14">
        <v>16559.507263833333</v>
      </c>
      <c r="AX144" s="14">
        <v>16559.507263833333</v>
      </c>
      <c r="AY144" s="14">
        <v>16559.507263833333</v>
      </c>
      <c r="AZ144" s="14">
        <v>16589.907665250001</v>
      </c>
      <c r="BA144" s="14">
        <v>16620.308066666668</v>
      </c>
      <c r="BB144" s="14">
        <v>16620.308066666668</v>
      </c>
      <c r="BC144" s="14">
        <v>16620.308066666668</v>
      </c>
      <c r="BD144" s="14">
        <v>16620.308066666668</v>
      </c>
      <c r="BE144" s="14">
        <v>16644.320967416668</v>
      </c>
      <c r="BG144" s="15">
        <v>17007.304829500001</v>
      </c>
      <c r="BH144" s="15">
        <v>17357.528299416666</v>
      </c>
      <c r="BI144" s="15">
        <v>17368.780808</v>
      </c>
      <c r="BJ144" s="14">
        <v>17368.780808</v>
      </c>
      <c r="BK144" s="14">
        <v>17368.780808</v>
      </c>
      <c r="BL144" s="14">
        <v>17356.960096083334</v>
      </c>
      <c r="BM144" s="14">
        <v>17345.139384166669</v>
      </c>
      <c r="BN144" s="14">
        <v>17345.139384166669</v>
      </c>
      <c r="BO144" s="14">
        <v>17345.139384166669</v>
      </c>
      <c r="BP144" s="14">
        <v>17552.040588083331</v>
      </c>
      <c r="BQ144" s="14">
        <v>17758.941792000001</v>
      </c>
      <c r="BR144" s="14">
        <v>17701.286715749997</v>
      </c>
      <c r="BS144" s="15"/>
      <c r="BT144" s="15">
        <f t="shared" si="176"/>
        <v>17643.631639499999</v>
      </c>
      <c r="BU144" s="15">
        <f t="shared" si="177"/>
        <v>17643.631639499999</v>
      </c>
      <c r="BV144" s="15">
        <f t="shared" si="178"/>
        <v>17643.631639499999</v>
      </c>
      <c r="BW144" s="15">
        <f t="shared" si="179"/>
        <v>17643.631639499999</v>
      </c>
      <c r="BX144" s="15">
        <f t="shared" si="180"/>
        <v>17705.255746583334</v>
      </c>
      <c r="BY144" s="15">
        <f t="shared" si="181"/>
        <v>17766.879853666669</v>
      </c>
      <c r="BZ144" s="15">
        <f t="shared" si="182"/>
        <v>0</v>
      </c>
      <c r="CA144" s="15">
        <f t="shared" si="183"/>
        <v>0</v>
      </c>
      <c r="CB144" s="15">
        <f t="shared" si="184"/>
        <v>0</v>
      </c>
      <c r="CC144" s="15">
        <f t="shared" si="185"/>
        <v>0</v>
      </c>
      <c r="CD144" s="15">
        <f t="shared" si="186"/>
        <v>0</v>
      </c>
      <c r="CE144" s="15">
        <f t="shared" si="187"/>
        <v>0</v>
      </c>
      <c r="CG144" s="15">
        <f t="shared" si="188"/>
        <v>16488.870388833333</v>
      </c>
      <c r="CH144" s="15">
        <f t="shared" si="189"/>
        <v>16522.422546999998</v>
      </c>
      <c r="CI144" s="15">
        <f t="shared" si="190"/>
        <v>16557.7409845</v>
      </c>
      <c r="CJ144" s="15">
        <f t="shared" si="191"/>
        <v>16559.507263833333</v>
      </c>
      <c r="CK144" s="15">
        <f t="shared" si="192"/>
        <v>16559.507263833333</v>
      </c>
      <c r="CL144" s="15">
        <f t="shared" si="193"/>
        <v>16559.507263833333</v>
      </c>
      <c r="CM144" s="15">
        <f t="shared" si="194"/>
        <v>16589.907665250001</v>
      </c>
      <c r="CN144" s="15">
        <f t="shared" si="195"/>
        <v>16620.308066666668</v>
      </c>
      <c r="CO144" s="15">
        <f t="shared" si="196"/>
        <v>16620.308066666668</v>
      </c>
      <c r="CP144" s="15">
        <f t="shared" si="197"/>
        <v>16620.308066666668</v>
      </c>
      <c r="CQ144" s="15">
        <f t="shared" si="198"/>
        <v>16620.308066666668</v>
      </c>
      <c r="CR144" s="15">
        <f t="shared" si="199"/>
        <v>16644.320967416668</v>
      </c>
      <c r="CS144" s="15">
        <f t="shared" si="200"/>
        <v>0</v>
      </c>
      <c r="CT144" s="15">
        <f t="shared" si="201"/>
        <v>17007.304829500001</v>
      </c>
      <c r="CU144" s="15">
        <f t="shared" si="202"/>
        <v>17357.528299416666</v>
      </c>
      <c r="CV144" s="15">
        <f t="shared" si="203"/>
        <v>17368.780808</v>
      </c>
      <c r="CW144" s="15">
        <f t="shared" si="204"/>
        <v>17368.780808</v>
      </c>
      <c r="CX144" s="15">
        <f t="shared" si="205"/>
        <v>17368.780808</v>
      </c>
      <c r="CY144" s="15">
        <f t="shared" si="206"/>
        <v>17356.960096083334</v>
      </c>
      <c r="CZ144" s="15">
        <f t="shared" si="207"/>
        <v>17345.139384166669</v>
      </c>
      <c r="DA144" s="15">
        <f t="shared" si="208"/>
        <v>17345.139384166669</v>
      </c>
      <c r="DB144" s="15">
        <f t="shared" si="209"/>
        <v>17345.139384166669</v>
      </c>
      <c r="DC144" s="15">
        <f t="shared" si="210"/>
        <v>17552.040588083331</v>
      </c>
      <c r="DD144" s="15">
        <f t="shared" si="211"/>
        <v>17758.941792000001</v>
      </c>
      <c r="DE144" s="15">
        <f t="shared" si="212"/>
        <v>17701.286715749997</v>
      </c>
      <c r="DF144" s="15">
        <f t="shared" si="213"/>
        <v>0</v>
      </c>
      <c r="DG144" s="15">
        <f t="shared" si="214"/>
        <v>17643.631639499999</v>
      </c>
      <c r="DH144" s="15">
        <f t="shared" si="215"/>
        <v>17643.631639499999</v>
      </c>
      <c r="DI144" s="15">
        <f t="shared" si="216"/>
        <v>17643.631639499999</v>
      </c>
      <c r="DJ144" s="15">
        <f t="shared" si="217"/>
        <v>17643.631639499999</v>
      </c>
      <c r="DK144" s="15">
        <f t="shared" si="218"/>
        <v>17705.255746583334</v>
      </c>
      <c r="DL144" s="15">
        <f t="shared" si="219"/>
        <v>17766.879853666669</v>
      </c>
      <c r="DM144" s="15">
        <f t="shared" si="220"/>
        <v>0</v>
      </c>
      <c r="DN144" s="15">
        <f t="shared" si="221"/>
        <v>0</v>
      </c>
      <c r="DO144" s="15">
        <f t="shared" si="222"/>
        <v>0</v>
      </c>
      <c r="DP144" s="15">
        <f t="shared" si="223"/>
        <v>0</v>
      </c>
      <c r="DQ144" s="15">
        <f t="shared" si="224"/>
        <v>0</v>
      </c>
      <c r="DR144" s="15">
        <f t="shared" si="225"/>
        <v>0</v>
      </c>
      <c r="DT144" s="15">
        <f t="shared" si="226"/>
        <v>0</v>
      </c>
      <c r="DU144" s="15">
        <f t="shared" si="227"/>
        <v>0</v>
      </c>
      <c r="DV144" s="15">
        <f t="shared" si="228"/>
        <v>0</v>
      </c>
      <c r="DW144" s="15">
        <f t="shared" si="229"/>
        <v>0</v>
      </c>
      <c r="DX144" s="15">
        <f t="shared" si="230"/>
        <v>0</v>
      </c>
      <c r="DY144" s="15">
        <f t="shared" si="231"/>
        <v>0</v>
      </c>
      <c r="DZ144" s="15">
        <f t="shared" si="232"/>
        <v>0</v>
      </c>
      <c r="EA144" s="15">
        <f t="shared" si="233"/>
        <v>0</v>
      </c>
      <c r="EB144" s="15">
        <f t="shared" si="234"/>
        <v>0</v>
      </c>
      <c r="EC144" s="15">
        <f t="shared" si="235"/>
        <v>0</v>
      </c>
      <c r="ED144" s="15">
        <f t="shared" si="236"/>
        <v>0</v>
      </c>
      <c r="EE144" s="15">
        <f t="shared" si="237"/>
        <v>0</v>
      </c>
      <c r="EF144" s="15">
        <f t="shared" si="238"/>
        <v>0</v>
      </c>
      <c r="EG144" s="15">
        <f t="shared" si="239"/>
        <v>0</v>
      </c>
      <c r="EH144" s="15">
        <f t="shared" si="240"/>
        <v>0</v>
      </c>
      <c r="EI144" s="15">
        <f t="shared" si="241"/>
        <v>0</v>
      </c>
      <c r="EJ144" s="15">
        <f t="shared" si="242"/>
        <v>0</v>
      </c>
      <c r="EK144" s="15">
        <f t="shared" si="243"/>
        <v>0</v>
      </c>
      <c r="EL144" s="15">
        <f t="shared" si="244"/>
        <v>0</v>
      </c>
      <c r="EM144" s="15">
        <f t="shared" si="245"/>
        <v>0</v>
      </c>
      <c r="EN144" s="15">
        <f t="shared" si="246"/>
        <v>0</v>
      </c>
      <c r="EO144" s="15">
        <f t="shared" si="247"/>
        <v>0</v>
      </c>
      <c r="EP144" s="15">
        <f t="shared" si="248"/>
        <v>0</v>
      </c>
      <c r="EQ144" s="15">
        <f t="shared" si="249"/>
        <v>0</v>
      </c>
      <c r="ER144" s="15">
        <f t="shared" si="250"/>
        <v>0</v>
      </c>
      <c r="ES144" s="15">
        <f t="shared" si="251"/>
        <v>0</v>
      </c>
      <c r="ET144" s="15">
        <f t="shared" si="252"/>
        <v>0</v>
      </c>
      <c r="EU144" s="15">
        <f t="shared" si="253"/>
        <v>0</v>
      </c>
      <c r="EV144" s="15">
        <f t="shared" si="254"/>
        <v>0</v>
      </c>
      <c r="EW144" s="15">
        <f t="shared" si="255"/>
        <v>0</v>
      </c>
      <c r="EX144" s="15">
        <f t="shared" si="256"/>
        <v>0</v>
      </c>
      <c r="EY144" s="15">
        <f t="shared" si="257"/>
        <v>0</v>
      </c>
      <c r="EZ144" s="15">
        <f t="shared" si="258"/>
        <v>0</v>
      </c>
      <c r="FA144" s="15">
        <f t="shared" si="259"/>
        <v>0</v>
      </c>
      <c r="FB144" s="15">
        <f t="shared" si="260"/>
        <v>0</v>
      </c>
      <c r="FC144" s="15">
        <f t="shared" si="261"/>
        <v>0</v>
      </c>
      <c r="FD144" s="15">
        <f t="shared" si="262"/>
        <v>0</v>
      </c>
      <c r="FE144" s="15">
        <f t="shared" si="263"/>
        <v>0</v>
      </c>
    </row>
    <row r="145" spans="1:161" x14ac:dyDescent="0.25">
      <c r="A145" s="3" t="s">
        <v>197</v>
      </c>
      <c r="B145" s="13">
        <v>2.41E-2</v>
      </c>
      <c r="C145" s="13">
        <v>2.41E-2</v>
      </c>
      <c r="D145" s="13">
        <v>2.41E-2</v>
      </c>
      <c r="E145" s="13">
        <v>2.29E-2</v>
      </c>
      <c r="G145" s="225">
        <v>8301348.0800000001</v>
      </c>
      <c r="H145" s="225">
        <v>8334836.5</v>
      </c>
      <c r="I145" s="225">
        <v>8407514.6199999992</v>
      </c>
      <c r="J145" s="14">
        <v>8457283.4199999999</v>
      </c>
      <c r="K145" s="14">
        <v>8457267.0999999996</v>
      </c>
      <c r="L145" s="14">
        <v>8457258.3100000005</v>
      </c>
      <c r="M145" s="14">
        <v>8460338.8100000005</v>
      </c>
      <c r="N145" s="14">
        <v>8463419.3100000005</v>
      </c>
      <c r="O145" s="14">
        <v>8463419.3000000007</v>
      </c>
      <c r="P145" s="14">
        <v>8463419.3000000007</v>
      </c>
      <c r="Q145" s="14">
        <v>8463419.3000000007</v>
      </c>
      <c r="R145" s="14">
        <v>8534808.6699999999</v>
      </c>
      <c r="T145" s="14">
        <v>8610508.0299999993</v>
      </c>
      <c r="U145" s="14">
        <v>8615124.5500000007</v>
      </c>
      <c r="V145" s="14">
        <v>8613235.8699999992</v>
      </c>
      <c r="W145" s="14">
        <v>8611966.8300000001</v>
      </c>
      <c r="X145" s="14">
        <v>8572959.2899999991</v>
      </c>
      <c r="Y145" s="14">
        <v>8532966.8599999994</v>
      </c>
      <c r="Z145" s="14">
        <v>8532908.1199999992</v>
      </c>
      <c r="AA145" s="14">
        <v>8517719.3800000008</v>
      </c>
      <c r="AB145" s="14">
        <v>8545086.9800000004</v>
      </c>
      <c r="AC145" s="14">
        <v>8588136.0399999991</v>
      </c>
      <c r="AD145" s="14">
        <v>8594865.4000000004</v>
      </c>
      <c r="AE145" s="14">
        <v>8679549.7899999991</v>
      </c>
      <c r="AF145" s="14"/>
      <c r="AG145" s="14">
        <v>8757997.5399999991</v>
      </c>
      <c r="AH145" s="14">
        <v>8761519.1799999997</v>
      </c>
      <c r="AI145" s="14">
        <v>8768138.9499999993</v>
      </c>
      <c r="AJ145" s="14">
        <v>8771237.0899999999</v>
      </c>
      <c r="AK145" s="14">
        <v>8771237.0899999999</v>
      </c>
      <c r="AL145" s="14">
        <v>8763421.0800000001</v>
      </c>
      <c r="AM145" s="14"/>
      <c r="AN145" s="14"/>
      <c r="AO145" s="14"/>
      <c r="AP145" s="14"/>
      <c r="AQ145" s="14"/>
      <c r="AR145" s="14"/>
      <c r="AS145" s="15"/>
      <c r="AT145" s="15">
        <v>16671.874060666665</v>
      </c>
      <c r="AU145" s="15">
        <v>16739.129970833335</v>
      </c>
      <c r="AV145" s="15">
        <v>16885.091861833331</v>
      </c>
      <c r="AW145" s="14">
        <v>16985.044201833334</v>
      </c>
      <c r="AX145" s="14">
        <v>16985.011425833331</v>
      </c>
      <c r="AY145" s="14">
        <v>16984.993772583333</v>
      </c>
      <c r="AZ145" s="14">
        <v>16991.180443416666</v>
      </c>
      <c r="BA145" s="14">
        <v>16997.367114249999</v>
      </c>
      <c r="BB145" s="14">
        <v>16997.367094166668</v>
      </c>
      <c r="BC145" s="14">
        <v>16997.367094166668</v>
      </c>
      <c r="BD145" s="14">
        <v>16997.367094166668</v>
      </c>
      <c r="BE145" s="14">
        <v>17140.740745583335</v>
      </c>
      <c r="BG145" s="15">
        <v>17292.770293583333</v>
      </c>
      <c r="BH145" s="15">
        <v>17302.041804583336</v>
      </c>
      <c r="BI145" s="15">
        <v>17298.24870558333</v>
      </c>
      <c r="BJ145" s="14">
        <v>17295.700050249998</v>
      </c>
      <c r="BK145" s="14">
        <v>17217.359907416667</v>
      </c>
      <c r="BL145" s="14">
        <v>17137.041777166665</v>
      </c>
      <c r="BM145" s="14">
        <v>17136.923807666666</v>
      </c>
      <c r="BN145" s="14">
        <v>17106.419754833336</v>
      </c>
      <c r="BO145" s="14">
        <v>17161.383018166667</v>
      </c>
      <c r="BP145" s="14">
        <v>17247.839880333329</v>
      </c>
      <c r="BQ145" s="14">
        <v>17261.354678333333</v>
      </c>
      <c r="BR145" s="14">
        <v>17431.429161583332</v>
      </c>
      <c r="BS145" s="15"/>
      <c r="BT145" s="15">
        <f t="shared" si="176"/>
        <v>17588.978392833331</v>
      </c>
      <c r="BU145" s="15">
        <f t="shared" si="177"/>
        <v>17596.051019833332</v>
      </c>
      <c r="BV145" s="15">
        <f t="shared" si="178"/>
        <v>17609.345724583331</v>
      </c>
      <c r="BW145" s="15">
        <f t="shared" si="179"/>
        <v>17615.567822416666</v>
      </c>
      <c r="BX145" s="15">
        <f t="shared" si="180"/>
        <v>17615.567822416666</v>
      </c>
      <c r="BY145" s="15">
        <f t="shared" si="181"/>
        <v>17599.870669</v>
      </c>
      <c r="BZ145" s="15">
        <f t="shared" si="182"/>
        <v>0</v>
      </c>
      <c r="CA145" s="15">
        <f t="shared" si="183"/>
        <v>0</v>
      </c>
      <c r="CB145" s="15">
        <f t="shared" si="184"/>
        <v>0</v>
      </c>
      <c r="CC145" s="15">
        <f t="shared" si="185"/>
        <v>0</v>
      </c>
      <c r="CD145" s="15">
        <f t="shared" si="186"/>
        <v>0</v>
      </c>
      <c r="CE145" s="15">
        <f t="shared" si="187"/>
        <v>0</v>
      </c>
      <c r="CG145" s="15">
        <f t="shared" si="188"/>
        <v>15841.739252666666</v>
      </c>
      <c r="CH145" s="15">
        <f t="shared" si="189"/>
        <v>15905.646320833335</v>
      </c>
      <c r="CI145" s="15">
        <f t="shared" si="190"/>
        <v>16044.340399833332</v>
      </c>
      <c r="CJ145" s="15">
        <f t="shared" si="191"/>
        <v>16139.315859833334</v>
      </c>
      <c r="CK145" s="15">
        <f t="shared" si="192"/>
        <v>16139.284715833332</v>
      </c>
      <c r="CL145" s="15">
        <f t="shared" si="193"/>
        <v>16139.267941583334</v>
      </c>
      <c r="CM145" s="15">
        <f t="shared" si="194"/>
        <v>16145.146562416667</v>
      </c>
      <c r="CN145" s="15">
        <f t="shared" si="195"/>
        <v>16151.025183250002</v>
      </c>
      <c r="CO145" s="15">
        <f t="shared" si="196"/>
        <v>16151.025164166669</v>
      </c>
      <c r="CP145" s="15">
        <f t="shared" si="197"/>
        <v>16151.025164166669</v>
      </c>
      <c r="CQ145" s="15">
        <f t="shared" si="198"/>
        <v>16151.025164166669</v>
      </c>
      <c r="CR145" s="15">
        <f t="shared" si="199"/>
        <v>16287.259878583332</v>
      </c>
      <c r="CS145" s="15">
        <f t="shared" si="200"/>
        <v>0</v>
      </c>
      <c r="CT145" s="15">
        <f t="shared" si="201"/>
        <v>16431.719490583331</v>
      </c>
      <c r="CU145" s="15">
        <f t="shared" si="202"/>
        <v>16440.529349583336</v>
      </c>
      <c r="CV145" s="15">
        <f t="shared" si="203"/>
        <v>16436.925118583331</v>
      </c>
      <c r="CW145" s="15">
        <f t="shared" si="204"/>
        <v>16434.503367249999</v>
      </c>
      <c r="CX145" s="15">
        <f t="shared" si="205"/>
        <v>16360.063978416665</v>
      </c>
      <c r="CY145" s="15">
        <f t="shared" si="206"/>
        <v>16283.745091166666</v>
      </c>
      <c r="CZ145" s="15">
        <f t="shared" si="207"/>
        <v>16283.632995666665</v>
      </c>
      <c r="DA145" s="15">
        <f t="shared" si="208"/>
        <v>16254.647816833334</v>
      </c>
      <c r="DB145" s="15">
        <f t="shared" si="209"/>
        <v>16306.874320166668</v>
      </c>
      <c r="DC145" s="15">
        <f t="shared" si="210"/>
        <v>16389.026276333334</v>
      </c>
      <c r="DD145" s="15">
        <f t="shared" si="211"/>
        <v>16401.868138333335</v>
      </c>
      <c r="DE145" s="15">
        <f t="shared" si="212"/>
        <v>16563.47418258333</v>
      </c>
      <c r="DF145" s="15">
        <f t="shared" si="213"/>
        <v>0</v>
      </c>
      <c r="DG145" s="15">
        <f t="shared" si="214"/>
        <v>16713.178638833331</v>
      </c>
      <c r="DH145" s="15">
        <f t="shared" si="215"/>
        <v>16719.899101833333</v>
      </c>
      <c r="DI145" s="15">
        <f t="shared" si="216"/>
        <v>16732.531829583331</v>
      </c>
      <c r="DJ145" s="15">
        <f t="shared" si="217"/>
        <v>16738.444113416666</v>
      </c>
      <c r="DK145" s="15">
        <f t="shared" si="218"/>
        <v>16738.444113416666</v>
      </c>
      <c r="DL145" s="15">
        <f t="shared" si="219"/>
        <v>16723.528560999999</v>
      </c>
      <c r="DM145" s="15">
        <f t="shared" si="220"/>
        <v>0</v>
      </c>
      <c r="DN145" s="15">
        <f t="shared" si="221"/>
        <v>0</v>
      </c>
      <c r="DO145" s="15">
        <f t="shared" si="222"/>
        <v>0</v>
      </c>
      <c r="DP145" s="15">
        <f t="shared" si="223"/>
        <v>0</v>
      </c>
      <c r="DQ145" s="15">
        <f t="shared" si="224"/>
        <v>0</v>
      </c>
      <c r="DR145" s="15">
        <f t="shared" si="225"/>
        <v>0</v>
      </c>
      <c r="DT145" s="15">
        <f t="shared" si="226"/>
        <v>830.13480799999888</v>
      </c>
      <c r="DU145" s="15">
        <f t="shared" si="227"/>
        <v>833.48365000000013</v>
      </c>
      <c r="DV145" s="15">
        <f t="shared" si="228"/>
        <v>840.75146199999836</v>
      </c>
      <c r="DW145" s="15">
        <f t="shared" si="229"/>
        <v>845.72834200000034</v>
      </c>
      <c r="DX145" s="15">
        <f t="shared" si="230"/>
        <v>845.726709999999</v>
      </c>
      <c r="DY145" s="15">
        <f t="shared" si="231"/>
        <v>845.72583099999974</v>
      </c>
      <c r="DZ145" s="15">
        <f t="shared" si="232"/>
        <v>846.03388099999938</v>
      </c>
      <c r="EA145" s="15">
        <f t="shared" si="233"/>
        <v>846.3419309999972</v>
      </c>
      <c r="EB145" s="15">
        <f t="shared" si="234"/>
        <v>846.34192999999868</v>
      </c>
      <c r="EC145" s="15">
        <f t="shared" si="235"/>
        <v>846.34192999999868</v>
      </c>
      <c r="ED145" s="15">
        <f t="shared" si="236"/>
        <v>846.34192999999868</v>
      </c>
      <c r="EE145" s="15">
        <f t="shared" si="237"/>
        <v>853.48086700000204</v>
      </c>
      <c r="EF145" s="15">
        <f t="shared" si="238"/>
        <v>0</v>
      </c>
      <c r="EG145" s="15">
        <f t="shared" si="239"/>
        <v>861.05080300000191</v>
      </c>
      <c r="EH145" s="15">
        <f t="shared" si="240"/>
        <v>861.51245500000005</v>
      </c>
      <c r="EI145" s="15">
        <f t="shared" si="241"/>
        <v>861.32358699999895</v>
      </c>
      <c r="EJ145" s="15">
        <f t="shared" si="242"/>
        <v>861.1966829999983</v>
      </c>
      <c r="EK145" s="15">
        <f t="shared" si="243"/>
        <v>857.29592900000171</v>
      </c>
      <c r="EL145" s="15">
        <f t="shared" si="244"/>
        <v>853.29668599999968</v>
      </c>
      <c r="EM145" s="15">
        <f t="shared" si="245"/>
        <v>853.2908120000011</v>
      </c>
      <c r="EN145" s="15">
        <f t="shared" si="246"/>
        <v>851.77193800000168</v>
      </c>
      <c r="EO145" s="15">
        <f t="shared" si="247"/>
        <v>854.50869799999964</v>
      </c>
      <c r="EP145" s="15">
        <f t="shared" si="248"/>
        <v>858.81360399999539</v>
      </c>
      <c r="EQ145" s="15">
        <f t="shared" si="249"/>
        <v>859.48653999999806</v>
      </c>
      <c r="ER145" s="15">
        <f t="shared" si="250"/>
        <v>867.95497900000191</v>
      </c>
      <c r="ES145" s="15">
        <f t="shared" si="251"/>
        <v>0</v>
      </c>
      <c r="ET145" s="15">
        <f t="shared" si="252"/>
        <v>875.79975399999967</v>
      </c>
      <c r="EU145" s="15">
        <f t="shared" si="253"/>
        <v>876.15191799999957</v>
      </c>
      <c r="EV145" s="15">
        <f t="shared" si="254"/>
        <v>876.81389499999932</v>
      </c>
      <c r="EW145" s="15">
        <f t="shared" si="255"/>
        <v>877.12370899999951</v>
      </c>
      <c r="EX145" s="15">
        <f t="shared" si="256"/>
        <v>877.12370899999951</v>
      </c>
      <c r="EY145" s="15">
        <f t="shared" si="257"/>
        <v>876.34210800000074</v>
      </c>
      <c r="EZ145" s="15">
        <f t="shared" si="258"/>
        <v>0</v>
      </c>
      <c r="FA145" s="15">
        <f t="shared" si="259"/>
        <v>0</v>
      </c>
      <c r="FB145" s="15">
        <f t="shared" si="260"/>
        <v>0</v>
      </c>
      <c r="FC145" s="15">
        <f t="shared" si="261"/>
        <v>0</v>
      </c>
      <c r="FD145" s="15">
        <f t="shared" si="262"/>
        <v>0</v>
      </c>
      <c r="FE145" s="15">
        <f t="shared" si="263"/>
        <v>0</v>
      </c>
    </row>
    <row r="146" spans="1:161" x14ac:dyDescent="0.25">
      <c r="B146" s="13"/>
      <c r="C146" s="13"/>
      <c r="D146" s="13"/>
      <c r="E146" s="13"/>
      <c r="W146" s="14"/>
      <c r="X146" s="14"/>
      <c r="Y146" s="14"/>
      <c r="Z146" s="14"/>
      <c r="AA146" s="14"/>
      <c r="AB146" s="14">
        <v>0</v>
      </c>
      <c r="AC146" s="14">
        <v>0</v>
      </c>
      <c r="AD146" s="14">
        <v>0</v>
      </c>
      <c r="AE146" s="14">
        <v>0</v>
      </c>
      <c r="AG146" s="14">
        <v>0</v>
      </c>
      <c r="AH146" s="14">
        <v>0</v>
      </c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BG146" s="3">
        <v>0</v>
      </c>
      <c r="BH146" s="3">
        <v>0</v>
      </c>
      <c r="BI146" s="3">
        <v>0</v>
      </c>
      <c r="BJ146" s="14">
        <v>0</v>
      </c>
      <c r="BK146" s="14">
        <v>0</v>
      </c>
      <c r="BL146" s="14">
        <v>0</v>
      </c>
      <c r="BM146" s="14">
        <v>0</v>
      </c>
      <c r="BN146" s="14">
        <v>0</v>
      </c>
      <c r="BO146" s="14">
        <v>0</v>
      </c>
      <c r="BP146" s="14">
        <v>0</v>
      </c>
      <c r="BQ146" s="14">
        <v>0</v>
      </c>
      <c r="BR146" s="14">
        <v>0</v>
      </c>
      <c r="BT146" s="15">
        <f t="shared" si="176"/>
        <v>0</v>
      </c>
      <c r="BU146" s="15">
        <f t="shared" si="177"/>
        <v>0</v>
      </c>
      <c r="BV146" s="15">
        <f t="shared" si="178"/>
        <v>0</v>
      </c>
      <c r="BW146" s="15">
        <f t="shared" si="179"/>
        <v>0</v>
      </c>
      <c r="BX146" s="15">
        <f t="shared" si="180"/>
        <v>0</v>
      </c>
      <c r="BY146" s="15">
        <f t="shared" si="181"/>
        <v>0</v>
      </c>
      <c r="BZ146" s="15">
        <f t="shared" si="182"/>
        <v>0</v>
      </c>
      <c r="CA146" s="15">
        <f t="shared" si="183"/>
        <v>0</v>
      </c>
      <c r="CB146" s="15">
        <f t="shared" si="184"/>
        <v>0</v>
      </c>
      <c r="CC146" s="15">
        <f t="shared" si="185"/>
        <v>0</v>
      </c>
      <c r="CD146" s="15">
        <f t="shared" si="186"/>
        <v>0</v>
      </c>
      <c r="CE146" s="15">
        <f t="shared" si="187"/>
        <v>0</v>
      </c>
      <c r="CG146" s="15">
        <f t="shared" si="188"/>
        <v>0</v>
      </c>
      <c r="CH146" s="15">
        <f t="shared" si="189"/>
        <v>0</v>
      </c>
      <c r="CI146" s="15">
        <f t="shared" si="190"/>
        <v>0</v>
      </c>
      <c r="CJ146" s="15">
        <f t="shared" si="191"/>
        <v>0</v>
      </c>
      <c r="CK146" s="15">
        <f t="shared" si="192"/>
        <v>0</v>
      </c>
      <c r="CL146" s="15">
        <f t="shared" si="193"/>
        <v>0</v>
      </c>
      <c r="CM146" s="15">
        <f t="shared" si="194"/>
        <v>0</v>
      </c>
      <c r="CN146" s="15">
        <f t="shared" si="195"/>
        <v>0</v>
      </c>
      <c r="CO146" s="15">
        <f t="shared" si="196"/>
        <v>0</v>
      </c>
      <c r="CP146" s="15">
        <f t="shared" si="197"/>
        <v>0</v>
      </c>
      <c r="CQ146" s="15">
        <f t="shared" si="198"/>
        <v>0</v>
      </c>
      <c r="CR146" s="15">
        <f t="shared" si="199"/>
        <v>0</v>
      </c>
      <c r="CS146" s="15">
        <f t="shared" si="200"/>
        <v>0</v>
      </c>
      <c r="CT146" s="15">
        <f t="shared" si="201"/>
        <v>0</v>
      </c>
      <c r="CU146" s="15">
        <f t="shared" si="202"/>
        <v>0</v>
      </c>
      <c r="CV146" s="15">
        <f t="shared" si="203"/>
        <v>0</v>
      </c>
      <c r="CW146" s="15">
        <f t="shared" si="204"/>
        <v>0</v>
      </c>
      <c r="CX146" s="15">
        <f t="shared" si="205"/>
        <v>0</v>
      </c>
      <c r="CY146" s="15">
        <f t="shared" si="206"/>
        <v>0</v>
      </c>
      <c r="CZ146" s="15">
        <f t="shared" si="207"/>
        <v>0</v>
      </c>
      <c r="DA146" s="15">
        <f t="shared" si="208"/>
        <v>0</v>
      </c>
      <c r="DB146" s="15">
        <f t="shared" si="209"/>
        <v>0</v>
      </c>
      <c r="DC146" s="15">
        <f t="shared" si="210"/>
        <v>0</v>
      </c>
      <c r="DD146" s="15">
        <f t="shared" si="211"/>
        <v>0</v>
      </c>
      <c r="DE146" s="15">
        <f t="shared" si="212"/>
        <v>0</v>
      </c>
      <c r="DF146" s="15">
        <f t="shared" si="213"/>
        <v>0</v>
      </c>
      <c r="DG146" s="15">
        <f t="shared" si="214"/>
        <v>0</v>
      </c>
      <c r="DH146" s="15">
        <f t="shared" si="215"/>
        <v>0</v>
      </c>
      <c r="DI146" s="15">
        <f t="shared" si="216"/>
        <v>0</v>
      </c>
      <c r="DJ146" s="15">
        <f t="shared" si="217"/>
        <v>0</v>
      </c>
      <c r="DK146" s="15">
        <f t="shared" si="218"/>
        <v>0</v>
      </c>
      <c r="DL146" s="15">
        <f t="shared" si="219"/>
        <v>0</v>
      </c>
      <c r="DM146" s="15">
        <f t="shared" si="220"/>
        <v>0</v>
      </c>
      <c r="DN146" s="15">
        <f t="shared" si="221"/>
        <v>0</v>
      </c>
      <c r="DO146" s="15">
        <f t="shared" si="222"/>
        <v>0</v>
      </c>
      <c r="DP146" s="15">
        <f t="shared" si="223"/>
        <v>0</v>
      </c>
      <c r="DQ146" s="15">
        <f t="shared" si="224"/>
        <v>0</v>
      </c>
      <c r="DR146" s="15">
        <f t="shared" si="225"/>
        <v>0</v>
      </c>
      <c r="DT146" s="15">
        <f t="shared" si="226"/>
        <v>0</v>
      </c>
      <c r="DU146" s="15">
        <f t="shared" si="227"/>
        <v>0</v>
      </c>
      <c r="DV146" s="15">
        <f t="shared" si="228"/>
        <v>0</v>
      </c>
      <c r="DW146" s="15">
        <f t="shared" si="229"/>
        <v>0</v>
      </c>
      <c r="DX146" s="15">
        <f t="shared" si="230"/>
        <v>0</v>
      </c>
      <c r="DY146" s="15">
        <f t="shared" si="231"/>
        <v>0</v>
      </c>
      <c r="DZ146" s="15">
        <f t="shared" si="232"/>
        <v>0</v>
      </c>
      <c r="EA146" s="15">
        <f t="shared" si="233"/>
        <v>0</v>
      </c>
      <c r="EB146" s="15">
        <f t="shared" si="234"/>
        <v>0</v>
      </c>
      <c r="EC146" s="15">
        <f t="shared" si="235"/>
        <v>0</v>
      </c>
      <c r="ED146" s="15">
        <f t="shared" si="236"/>
        <v>0</v>
      </c>
      <c r="EE146" s="15">
        <f t="shared" si="237"/>
        <v>0</v>
      </c>
      <c r="EF146" s="15">
        <f t="shared" si="238"/>
        <v>0</v>
      </c>
      <c r="EG146" s="15">
        <f t="shared" si="239"/>
        <v>0</v>
      </c>
      <c r="EH146" s="15">
        <f t="shared" si="240"/>
        <v>0</v>
      </c>
      <c r="EI146" s="15">
        <f t="shared" si="241"/>
        <v>0</v>
      </c>
      <c r="EJ146" s="15">
        <f t="shared" si="242"/>
        <v>0</v>
      </c>
      <c r="EK146" s="15">
        <f t="shared" si="243"/>
        <v>0</v>
      </c>
      <c r="EL146" s="15">
        <f t="shared" si="244"/>
        <v>0</v>
      </c>
      <c r="EM146" s="15">
        <f t="shared" si="245"/>
        <v>0</v>
      </c>
      <c r="EN146" s="15">
        <f t="shared" si="246"/>
        <v>0</v>
      </c>
      <c r="EO146" s="15">
        <f t="shared" si="247"/>
        <v>0</v>
      </c>
      <c r="EP146" s="15">
        <f t="shared" si="248"/>
        <v>0</v>
      </c>
      <c r="EQ146" s="15">
        <f t="shared" si="249"/>
        <v>0</v>
      </c>
      <c r="ER146" s="15">
        <f t="shared" si="250"/>
        <v>0</v>
      </c>
      <c r="ES146" s="15">
        <f t="shared" si="251"/>
        <v>0</v>
      </c>
      <c r="ET146" s="15">
        <f t="shared" si="252"/>
        <v>0</v>
      </c>
      <c r="EU146" s="15">
        <f t="shared" si="253"/>
        <v>0</v>
      </c>
      <c r="EV146" s="15">
        <f t="shared" si="254"/>
        <v>0</v>
      </c>
      <c r="EW146" s="15">
        <f t="shared" si="255"/>
        <v>0</v>
      </c>
      <c r="EX146" s="15">
        <f t="shared" si="256"/>
        <v>0</v>
      </c>
      <c r="EY146" s="15">
        <f t="shared" si="257"/>
        <v>0</v>
      </c>
      <c r="EZ146" s="15">
        <f t="shared" si="258"/>
        <v>0</v>
      </c>
      <c r="FA146" s="15">
        <f t="shared" si="259"/>
        <v>0</v>
      </c>
      <c r="FB146" s="15">
        <f t="shared" si="260"/>
        <v>0</v>
      </c>
      <c r="FC146" s="15">
        <f t="shared" si="261"/>
        <v>0</v>
      </c>
      <c r="FD146" s="15">
        <f t="shared" si="262"/>
        <v>0</v>
      </c>
      <c r="FE146" s="15">
        <f t="shared" si="263"/>
        <v>0</v>
      </c>
    </row>
    <row r="147" spans="1:161" x14ac:dyDescent="0.25">
      <c r="A147" s="3" t="s">
        <v>200</v>
      </c>
      <c r="B147" s="13">
        <v>0</v>
      </c>
      <c r="C147" s="13">
        <v>0</v>
      </c>
      <c r="D147" s="13">
        <v>0</v>
      </c>
      <c r="E147" s="13">
        <v>0</v>
      </c>
      <c r="G147" s="225">
        <v>96395.56</v>
      </c>
      <c r="H147" s="225">
        <v>96395.56</v>
      </c>
      <c r="I147" s="225">
        <v>96395.56</v>
      </c>
      <c r="J147" s="14">
        <v>96395.56</v>
      </c>
      <c r="K147" s="14">
        <v>96395.56</v>
      </c>
      <c r="L147" s="14">
        <v>96395.56</v>
      </c>
      <c r="M147" s="14">
        <v>96395.56</v>
      </c>
      <c r="N147" s="14">
        <v>96395.56</v>
      </c>
      <c r="O147" s="14">
        <v>96395.56</v>
      </c>
      <c r="P147" s="14">
        <v>96395.56</v>
      </c>
      <c r="Q147" s="14">
        <v>96395.56</v>
      </c>
      <c r="R147" s="14">
        <v>96395.56</v>
      </c>
      <c r="T147" s="14">
        <v>96395.56</v>
      </c>
      <c r="U147" s="14">
        <v>96395.56</v>
      </c>
      <c r="V147" s="14">
        <v>96395.56</v>
      </c>
      <c r="W147" s="14">
        <v>96395.56</v>
      </c>
      <c r="X147" s="14">
        <v>96395.56</v>
      </c>
      <c r="Y147" s="14">
        <v>96395.56</v>
      </c>
      <c r="Z147" s="14">
        <v>96395.56</v>
      </c>
      <c r="AA147" s="14">
        <v>96395.56</v>
      </c>
      <c r="AB147" s="14">
        <v>96395.56</v>
      </c>
      <c r="AC147" s="14">
        <v>96395.56</v>
      </c>
      <c r="AD147" s="14">
        <v>96395.56</v>
      </c>
      <c r="AE147" s="14">
        <v>96395.56</v>
      </c>
      <c r="AF147" s="14"/>
      <c r="AG147" s="14">
        <v>96395.56</v>
      </c>
      <c r="AH147" s="14">
        <v>96395.56</v>
      </c>
      <c r="AI147" s="14">
        <v>96395.56</v>
      </c>
      <c r="AJ147" s="14">
        <v>96395.56</v>
      </c>
      <c r="AK147" s="14">
        <v>96395.56</v>
      </c>
      <c r="AL147" s="14">
        <v>96395.56</v>
      </c>
      <c r="AM147" s="14"/>
      <c r="AN147" s="14"/>
      <c r="AO147" s="14"/>
      <c r="AP147" s="14"/>
      <c r="AQ147" s="14"/>
      <c r="AR147" s="14"/>
      <c r="AS147" s="15"/>
      <c r="AT147" s="14">
        <v>0</v>
      </c>
      <c r="AU147" s="14">
        <v>0</v>
      </c>
      <c r="AV147" s="14">
        <v>0</v>
      </c>
      <c r="AW147" s="14">
        <v>0</v>
      </c>
      <c r="AX147" s="14">
        <v>0</v>
      </c>
      <c r="AY147" s="14">
        <v>0</v>
      </c>
      <c r="AZ147" s="14">
        <v>0</v>
      </c>
      <c r="BA147" s="14">
        <v>0</v>
      </c>
      <c r="BB147" s="14">
        <v>0</v>
      </c>
      <c r="BC147" s="14">
        <v>0</v>
      </c>
      <c r="BD147" s="14">
        <v>0</v>
      </c>
      <c r="BE147" s="14">
        <v>0</v>
      </c>
      <c r="BG147" s="15">
        <v>0</v>
      </c>
      <c r="BH147" s="15">
        <v>0</v>
      </c>
      <c r="BI147" s="15">
        <v>0</v>
      </c>
      <c r="BJ147" s="14">
        <v>0</v>
      </c>
      <c r="BK147" s="14">
        <v>0</v>
      </c>
      <c r="BL147" s="14">
        <v>0</v>
      </c>
      <c r="BM147" s="14">
        <v>0</v>
      </c>
      <c r="BN147" s="14">
        <v>0</v>
      </c>
      <c r="BO147" s="14">
        <v>0</v>
      </c>
      <c r="BP147" s="14">
        <v>0</v>
      </c>
      <c r="BQ147" s="14">
        <v>0</v>
      </c>
      <c r="BR147" s="14">
        <v>0</v>
      </c>
      <c r="BS147" s="15"/>
      <c r="BT147" s="15">
        <f t="shared" si="176"/>
        <v>0</v>
      </c>
      <c r="BU147" s="15">
        <f t="shared" si="177"/>
        <v>0</v>
      </c>
      <c r="BV147" s="15">
        <f t="shared" si="178"/>
        <v>0</v>
      </c>
      <c r="BW147" s="15">
        <f t="shared" si="179"/>
        <v>0</v>
      </c>
      <c r="BX147" s="15">
        <f t="shared" si="180"/>
        <v>0</v>
      </c>
      <c r="BY147" s="15">
        <f t="shared" si="181"/>
        <v>0</v>
      </c>
      <c r="BZ147" s="15">
        <f t="shared" si="182"/>
        <v>0</v>
      </c>
      <c r="CA147" s="15">
        <f t="shared" si="183"/>
        <v>0</v>
      </c>
      <c r="CB147" s="15">
        <f t="shared" si="184"/>
        <v>0</v>
      </c>
      <c r="CC147" s="15">
        <f t="shared" si="185"/>
        <v>0</v>
      </c>
      <c r="CD147" s="15">
        <f t="shared" si="186"/>
        <v>0</v>
      </c>
      <c r="CE147" s="15">
        <f t="shared" si="187"/>
        <v>0</v>
      </c>
      <c r="CG147" s="15">
        <f t="shared" si="188"/>
        <v>0</v>
      </c>
      <c r="CH147" s="15">
        <f t="shared" si="189"/>
        <v>0</v>
      </c>
      <c r="CI147" s="15">
        <f t="shared" si="190"/>
        <v>0</v>
      </c>
      <c r="CJ147" s="15">
        <f t="shared" si="191"/>
        <v>0</v>
      </c>
      <c r="CK147" s="15">
        <f t="shared" si="192"/>
        <v>0</v>
      </c>
      <c r="CL147" s="15">
        <f t="shared" si="193"/>
        <v>0</v>
      </c>
      <c r="CM147" s="15">
        <f t="shared" si="194"/>
        <v>0</v>
      </c>
      <c r="CN147" s="15">
        <f t="shared" si="195"/>
        <v>0</v>
      </c>
      <c r="CO147" s="15">
        <f t="shared" si="196"/>
        <v>0</v>
      </c>
      <c r="CP147" s="15">
        <f t="shared" si="197"/>
        <v>0</v>
      </c>
      <c r="CQ147" s="15">
        <f t="shared" si="198"/>
        <v>0</v>
      </c>
      <c r="CR147" s="15">
        <f t="shared" si="199"/>
        <v>0</v>
      </c>
      <c r="CS147" s="15">
        <f t="shared" si="200"/>
        <v>0</v>
      </c>
      <c r="CT147" s="15">
        <f t="shared" si="201"/>
        <v>0</v>
      </c>
      <c r="CU147" s="15">
        <f t="shared" si="202"/>
        <v>0</v>
      </c>
      <c r="CV147" s="15">
        <f t="shared" si="203"/>
        <v>0</v>
      </c>
      <c r="CW147" s="15">
        <f t="shared" si="204"/>
        <v>0</v>
      </c>
      <c r="CX147" s="15">
        <f t="shared" si="205"/>
        <v>0</v>
      </c>
      <c r="CY147" s="15">
        <f t="shared" si="206"/>
        <v>0</v>
      </c>
      <c r="CZ147" s="15">
        <f t="shared" si="207"/>
        <v>0</v>
      </c>
      <c r="DA147" s="15">
        <f t="shared" si="208"/>
        <v>0</v>
      </c>
      <c r="DB147" s="15">
        <f t="shared" si="209"/>
        <v>0</v>
      </c>
      <c r="DC147" s="15">
        <f t="shared" si="210"/>
        <v>0</v>
      </c>
      <c r="DD147" s="15">
        <f t="shared" si="211"/>
        <v>0</v>
      </c>
      <c r="DE147" s="15">
        <f t="shared" si="212"/>
        <v>0</v>
      </c>
      <c r="DF147" s="15">
        <f t="shared" si="213"/>
        <v>0</v>
      </c>
      <c r="DG147" s="15">
        <f t="shared" si="214"/>
        <v>0</v>
      </c>
      <c r="DH147" s="15">
        <f t="shared" si="215"/>
        <v>0</v>
      </c>
      <c r="DI147" s="15">
        <f t="shared" si="216"/>
        <v>0</v>
      </c>
      <c r="DJ147" s="15">
        <f t="shared" si="217"/>
        <v>0</v>
      </c>
      <c r="DK147" s="15">
        <f t="shared" si="218"/>
        <v>0</v>
      </c>
      <c r="DL147" s="15">
        <f t="shared" si="219"/>
        <v>0</v>
      </c>
      <c r="DM147" s="15">
        <f t="shared" si="220"/>
        <v>0</v>
      </c>
      <c r="DN147" s="15">
        <f t="shared" si="221"/>
        <v>0</v>
      </c>
      <c r="DO147" s="15">
        <f t="shared" si="222"/>
        <v>0</v>
      </c>
      <c r="DP147" s="15">
        <f t="shared" si="223"/>
        <v>0</v>
      </c>
      <c r="DQ147" s="15">
        <f t="shared" si="224"/>
        <v>0</v>
      </c>
      <c r="DR147" s="15">
        <f t="shared" si="225"/>
        <v>0</v>
      </c>
      <c r="DT147" s="15">
        <f t="shared" si="226"/>
        <v>0</v>
      </c>
      <c r="DU147" s="15">
        <f t="shared" si="227"/>
        <v>0</v>
      </c>
      <c r="DV147" s="15">
        <f t="shared" si="228"/>
        <v>0</v>
      </c>
      <c r="DW147" s="15">
        <f t="shared" si="229"/>
        <v>0</v>
      </c>
      <c r="DX147" s="15">
        <f t="shared" si="230"/>
        <v>0</v>
      </c>
      <c r="DY147" s="15">
        <f t="shared" si="231"/>
        <v>0</v>
      </c>
      <c r="DZ147" s="15">
        <f t="shared" si="232"/>
        <v>0</v>
      </c>
      <c r="EA147" s="15">
        <f t="shared" si="233"/>
        <v>0</v>
      </c>
      <c r="EB147" s="15">
        <f t="shared" si="234"/>
        <v>0</v>
      </c>
      <c r="EC147" s="15">
        <f t="shared" si="235"/>
        <v>0</v>
      </c>
      <c r="ED147" s="15">
        <f t="shared" si="236"/>
        <v>0</v>
      </c>
      <c r="EE147" s="15">
        <f t="shared" si="237"/>
        <v>0</v>
      </c>
      <c r="EF147" s="15">
        <f t="shared" si="238"/>
        <v>0</v>
      </c>
      <c r="EG147" s="15">
        <f t="shared" si="239"/>
        <v>0</v>
      </c>
      <c r="EH147" s="15">
        <f t="shared" si="240"/>
        <v>0</v>
      </c>
      <c r="EI147" s="15">
        <f t="shared" si="241"/>
        <v>0</v>
      </c>
      <c r="EJ147" s="15">
        <f t="shared" si="242"/>
        <v>0</v>
      </c>
      <c r="EK147" s="15">
        <f t="shared" si="243"/>
        <v>0</v>
      </c>
      <c r="EL147" s="15">
        <f t="shared" si="244"/>
        <v>0</v>
      </c>
      <c r="EM147" s="15">
        <f t="shared" si="245"/>
        <v>0</v>
      </c>
      <c r="EN147" s="15">
        <f t="shared" si="246"/>
        <v>0</v>
      </c>
      <c r="EO147" s="15">
        <f t="shared" si="247"/>
        <v>0</v>
      </c>
      <c r="EP147" s="15">
        <f t="shared" si="248"/>
        <v>0</v>
      </c>
      <c r="EQ147" s="15">
        <f t="shared" si="249"/>
        <v>0</v>
      </c>
      <c r="ER147" s="15">
        <f t="shared" si="250"/>
        <v>0</v>
      </c>
      <c r="ES147" s="15">
        <f t="shared" si="251"/>
        <v>0</v>
      </c>
      <c r="ET147" s="15">
        <f t="shared" si="252"/>
        <v>0</v>
      </c>
      <c r="EU147" s="15">
        <f t="shared" si="253"/>
        <v>0</v>
      </c>
      <c r="EV147" s="15">
        <f t="shared" si="254"/>
        <v>0</v>
      </c>
      <c r="EW147" s="15">
        <f t="shared" si="255"/>
        <v>0</v>
      </c>
      <c r="EX147" s="15">
        <f t="shared" si="256"/>
        <v>0</v>
      </c>
      <c r="EY147" s="15">
        <f t="shared" si="257"/>
        <v>0</v>
      </c>
      <c r="EZ147" s="15">
        <f t="shared" si="258"/>
        <v>0</v>
      </c>
      <c r="FA147" s="15">
        <f t="shared" si="259"/>
        <v>0</v>
      </c>
      <c r="FB147" s="15">
        <f t="shared" si="260"/>
        <v>0</v>
      </c>
      <c r="FC147" s="15">
        <f t="shared" si="261"/>
        <v>0</v>
      </c>
      <c r="FD147" s="15">
        <f t="shared" si="262"/>
        <v>0</v>
      </c>
      <c r="FE147" s="15">
        <f t="shared" si="263"/>
        <v>0</v>
      </c>
    </row>
    <row r="148" spans="1:161" x14ac:dyDescent="0.25">
      <c r="A148" s="3" t="s">
        <v>201</v>
      </c>
      <c r="B148" s="13">
        <v>0</v>
      </c>
      <c r="C148" s="13">
        <v>0</v>
      </c>
      <c r="D148" s="13">
        <v>0</v>
      </c>
      <c r="E148" s="13">
        <v>0</v>
      </c>
      <c r="G148" s="225">
        <v>60322.65</v>
      </c>
      <c r="H148" s="225">
        <v>60322.65</v>
      </c>
      <c r="I148" s="225">
        <v>60322.65</v>
      </c>
      <c r="J148" s="14">
        <v>60322.65</v>
      </c>
      <c r="K148" s="14">
        <v>60322.65</v>
      </c>
      <c r="L148" s="14">
        <v>60322.65</v>
      </c>
      <c r="M148" s="14">
        <v>60322.65</v>
      </c>
      <c r="N148" s="14">
        <v>60322.65</v>
      </c>
      <c r="O148" s="14">
        <v>60322.65</v>
      </c>
      <c r="P148" s="14">
        <v>60322.65</v>
      </c>
      <c r="Q148" s="14">
        <v>60322.65</v>
      </c>
      <c r="R148" s="14">
        <v>60322.65</v>
      </c>
      <c r="T148" s="14">
        <v>60322.65</v>
      </c>
      <c r="U148" s="14">
        <v>60322.65</v>
      </c>
      <c r="V148" s="14">
        <v>60322.65</v>
      </c>
      <c r="W148" s="14">
        <v>60322.65</v>
      </c>
      <c r="X148" s="14">
        <v>60322.65</v>
      </c>
      <c r="Y148" s="14">
        <v>60322.65</v>
      </c>
      <c r="Z148" s="14">
        <v>60322.65</v>
      </c>
      <c r="AA148" s="14">
        <v>60322.65</v>
      </c>
      <c r="AB148" s="14">
        <v>60322.65</v>
      </c>
      <c r="AC148" s="14">
        <v>60322.65</v>
      </c>
      <c r="AD148" s="14">
        <v>60322.65</v>
      </c>
      <c r="AE148" s="14">
        <v>60322.65</v>
      </c>
      <c r="AF148" s="14"/>
      <c r="AG148" s="14">
        <v>60322.65</v>
      </c>
      <c r="AH148" s="14">
        <v>60322.65</v>
      </c>
      <c r="AI148" s="14">
        <v>60322.65</v>
      </c>
      <c r="AJ148" s="14">
        <v>60322.65</v>
      </c>
      <c r="AK148" s="14">
        <v>60322.65</v>
      </c>
      <c r="AL148" s="14">
        <v>60322.65</v>
      </c>
      <c r="AM148" s="14"/>
      <c r="AN148" s="14"/>
      <c r="AO148" s="14"/>
      <c r="AP148" s="14"/>
      <c r="AQ148" s="14"/>
      <c r="AR148" s="14"/>
      <c r="AS148" s="15"/>
      <c r="AT148" s="14">
        <v>0</v>
      </c>
      <c r="AU148" s="14">
        <v>0</v>
      </c>
      <c r="AV148" s="14">
        <v>0</v>
      </c>
      <c r="AW148" s="14">
        <v>0</v>
      </c>
      <c r="AX148" s="14">
        <v>0</v>
      </c>
      <c r="AY148" s="14">
        <v>0</v>
      </c>
      <c r="AZ148" s="14">
        <v>0</v>
      </c>
      <c r="BA148" s="14">
        <v>0</v>
      </c>
      <c r="BB148" s="14">
        <v>0</v>
      </c>
      <c r="BC148" s="14">
        <v>0</v>
      </c>
      <c r="BD148" s="14">
        <v>0</v>
      </c>
      <c r="BE148" s="14">
        <v>0</v>
      </c>
      <c r="BG148" s="15">
        <v>0</v>
      </c>
      <c r="BH148" s="15">
        <v>0</v>
      </c>
      <c r="BI148" s="15">
        <v>0</v>
      </c>
      <c r="BJ148" s="14">
        <v>0</v>
      </c>
      <c r="BK148" s="14">
        <v>0</v>
      </c>
      <c r="BL148" s="14">
        <v>0</v>
      </c>
      <c r="BM148" s="14">
        <v>0</v>
      </c>
      <c r="BN148" s="14">
        <v>0</v>
      </c>
      <c r="BO148" s="14">
        <v>0</v>
      </c>
      <c r="BP148" s="14">
        <v>0</v>
      </c>
      <c r="BQ148" s="14">
        <v>0</v>
      </c>
      <c r="BR148" s="14">
        <v>0</v>
      </c>
      <c r="BS148" s="15"/>
      <c r="BT148" s="15">
        <f t="shared" si="176"/>
        <v>0</v>
      </c>
      <c r="BU148" s="15">
        <f t="shared" si="177"/>
        <v>0</v>
      </c>
      <c r="BV148" s="15">
        <f t="shared" si="178"/>
        <v>0</v>
      </c>
      <c r="BW148" s="15">
        <f t="shared" si="179"/>
        <v>0</v>
      </c>
      <c r="BX148" s="15">
        <f t="shared" si="180"/>
        <v>0</v>
      </c>
      <c r="BY148" s="15">
        <f t="shared" si="181"/>
        <v>0</v>
      </c>
      <c r="BZ148" s="15">
        <f t="shared" si="182"/>
        <v>0</v>
      </c>
      <c r="CA148" s="15">
        <f t="shared" si="183"/>
        <v>0</v>
      </c>
      <c r="CB148" s="15">
        <f t="shared" si="184"/>
        <v>0</v>
      </c>
      <c r="CC148" s="15">
        <f t="shared" si="185"/>
        <v>0</v>
      </c>
      <c r="CD148" s="15">
        <f t="shared" si="186"/>
        <v>0</v>
      </c>
      <c r="CE148" s="15">
        <f t="shared" si="187"/>
        <v>0</v>
      </c>
      <c r="CG148" s="15">
        <f t="shared" si="188"/>
        <v>0</v>
      </c>
      <c r="CH148" s="15">
        <f t="shared" si="189"/>
        <v>0</v>
      </c>
      <c r="CI148" s="15">
        <f t="shared" si="190"/>
        <v>0</v>
      </c>
      <c r="CJ148" s="15">
        <f t="shared" si="191"/>
        <v>0</v>
      </c>
      <c r="CK148" s="15">
        <f t="shared" si="192"/>
        <v>0</v>
      </c>
      <c r="CL148" s="15">
        <f t="shared" si="193"/>
        <v>0</v>
      </c>
      <c r="CM148" s="15">
        <f t="shared" si="194"/>
        <v>0</v>
      </c>
      <c r="CN148" s="15">
        <f t="shared" si="195"/>
        <v>0</v>
      </c>
      <c r="CO148" s="15">
        <f t="shared" si="196"/>
        <v>0</v>
      </c>
      <c r="CP148" s="15">
        <f t="shared" si="197"/>
        <v>0</v>
      </c>
      <c r="CQ148" s="15">
        <f t="shared" si="198"/>
        <v>0</v>
      </c>
      <c r="CR148" s="15">
        <f t="shared" si="199"/>
        <v>0</v>
      </c>
      <c r="CS148" s="15">
        <f t="shared" si="200"/>
        <v>0</v>
      </c>
      <c r="CT148" s="15">
        <f t="shared" si="201"/>
        <v>0</v>
      </c>
      <c r="CU148" s="15">
        <f t="shared" si="202"/>
        <v>0</v>
      </c>
      <c r="CV148" s="15">
        <f t="shared" si="203"/>
        <v>0</v>
      </c>
      <c r="CW148" s="15">
        <f t="shared" si="204"/>
        <v>0</v>
      </c>
      <c r="CX148" s="15">
        <f t="shared" si="205"/>
        <v>0</v>
      </c>
      <c r="CY148" s="15">
        <f t="shared" si="206"/>
        <v>0</v>
      </c>
      <c r="CZ148" s="15">
        <f t="shared" si="207"/>
        <v>0</v>
      </c>
      <c r="DA148" s="15">
        <f t="shared" si="208"/>
        <v>0</v>
      </c>
      <c r="DB148" s="15">
        <f t="shared" si="209"/>
        <v>0</v>
      </c>
      <c r="DC148" s="15">
        <f t="shared" si="210"/>
        <v>0</v>
      </c>
      <c r="DD148" s="15">
        <f t="shared" si="211"/>
        <v>0</v>
      </c>
      <c r="DE148" s="15">
        <f t="shared" si="212"/>
        <v>0</v>
      </c>
      <c r="DF148" s="15">
        <f t="shared" si="213"/>
        <v>0</v>
      </c>
      <c r="DG148" s="15">
        <f t="shared" si="214"/>
        <v>0</v>
      </c>
      <c r="DH148" s="15">
        <f t="shared" si="215"/>
        <v>0</v>
      </c>
      <c r="DI148" s="15">
        <f t="shared" si="216"/>
        <v>0</v>
      </c>
      <c r="DJ148" s="15">
        <f t="shared" si="217"/>
        <v>0</v>
      </c>
      <c r="DK148" s="15">
        <f t="shared" si="218"/>
        <v>0</v>
      </c>
      <c r="DL148" s="15">
        <f t="shared" si="219"/>
        <v>0</v>
      </c>
      <c r="DM148" s="15">
        <f t="shared" si="220"/>
        <v>0</v>
      </c>
      <c r="DN148" s="15">
        <f t="shared" si="221"/>
        <v>0</v>
      </c>
      <c r="DO148" s="15">
        <f t="shared" si="222"/>
        <v>0</v>
      </c>
      <c r="DP148" s="15">
        <f t="shared" si="223"/>
        <v>0</v>
      </c>
      <c r="DQ148" s="15">
        <f t="shared" si="224"/>
        <v>0</v>
      </c>
      <c r="DR148" s="15">
        <f t="shared" si="225"/>
        <v>0</v>
      </c>
      <c r="DT148" s="15">
        <f t="shared" si="226"/>
        <v>0</v>
      </c>
      <c r="DU148" s="15">
        <f t="shared" si="227"/>
        <v>0</v>
      </c>
      <c r="DV148" s="15">
        <f t="shared" si="228"/>
        <v>0</v>
      </c>
      <c r="DW148" s="15">
        <f t="shared" si="229"/>
        <v>0</v>
      </c>
      <c r="DX148" s="15">
        <f t="shared" si="230"/>
        <v>0</v>
      </c>
      <c r="DY148" s="15">
        <f t="shared" si="231"/>
        <v>0</v>
      </c>
      <c r="DZ148" s="15">
        <f t="shared" si="232"/>
        <v>0</v>
      </c>
      <c r="EA148" s="15">
        <f t="shared" si="233"/>
        <v>0</v>
      </c>
      <c r="EB148" s="15">
        <f t="shared" si="234"/>
        <v>0</v>
      </c>
      <c r="EC148" s="15">
        <f t="shared" si="235"/>
        <v>0</v>
      </c>
      <c r="ED148" s="15">
        <f t="shared" si="236"/>
        <v>0</v>
      </c>
      <c r="EE148" s="15">
        <f t="shared" si="237"/>
        <v>0</v>
      </c>
      <c r="EF148" s="15">
        <f t="shared" si="238"/>
        <v>0</v>
      </c>
      <c r="EG148" s="15">
        <f t="shared" si="239"/>
        <v>0</v>
      </c>
      <c r="EH148" s="15">
        <f t="shared" si="240"/>
        <v>0</v>
      </c>
      <c r="EI148" s="15">
        <f t="shared" si="241"/>
        <v>0</v>
      </c>
      <c r="EJ148" s="15">
        <f t="shared" si="242"/>
        <v>0</v>
      </c>
      <c r="EK148" s="15">
        <f t="shared" si="243"/>
        <v>0</v>
      </c>
      <c r="EL148" s="15">
        <f t="shared" si="244"/>
        <v>0</v>
      </c>
      <c r="EM148" s="15">
        <f t="shared" si="245"/>
        <v>0</v>
      </c>
      <c r="EN148" s="15">
        <f t="shared" si="246"/>
        <v>0</v>
      </c>
      <c r="EO148" s="15">
        <f t="shared" si="247"/>
        <v>0</v>
      </c>
      <c r="EP148" s="15">
        <f t="shared" si="248"/>
        <v>0</v>
      </c>
      <c r="EQ148" s="15">
        <f t="shared" si="249"/>
        <v>0</v>
      </c>
      <c r="ER148" s="15">
        <f t="shared" si="250"/>
        <v>0</v>
      </c>
      <c r="ES148" s="15">
        <f t="shared" si="251"/>
        <v>0</v>
      </c>
      <c r="ET148" s="15">
        <f t="shared" si="252"/>
        <v>0</v>
      </c>
      <c r="EU148" s="15">
        <f t="shared" si="253"/>
        <v>0</v>
      </c>
      <c r="EV148" s="15">
        <f t="shared" si="254"/>
        <v>0</v>
      </c>
      <c r="EW148" s="15">
        <f t="shared" si="255"/>
        <v>0</v>
      </c>
      <c r="EX148" s="15">
        <f t="shared" si="256"/>
        <v>0</v>
      </c>
      <c r="EY148" s="15">
        <f t="shared" si="257"/>
        <v>0</v>
      </c>
      <c r="EZ148" s="15">
        <f t="shared" si="258"/>
        <v>0</v>
      </c>
      <c r="FA148" s="15">
        <f t="shared" si="259"/>
        <v>0</v>
      </c>
      <c r="FB148" s="15">
        <f t="shared" si="260"/>
        <v>0</v>
      </c>
      <c r="FC148" s="15">
        <f t="shared" si="261"/>
        <v>0</v>
      </c>
      <c r="FD148" s="15">
        <f t="shared" si="262"/>
        <v>0</v>
      </c>
      <c r="FE148" s="15">
        <f t="shared" si="263"/>
        <v>0</v>
      </c>
    </row>
    <row r="149" spans="1:161" x14ac:dyDescent="0.25">
      <c r="A149" s="3" t="s">
        <v>202</v>
      </c>
      <c r="B149" s="13">
        <v>0</v>
      </c>
      <c r="C149" s="13">
        <v>0</v>
      </c>
      <c r="D149" s="13">
        <v>0</v>
      </c>
      <c r="E149" s="13">
        <v>0</v>
      </c>
      <c r="G149" s="225">
        <v>162070.19</v>
      </c>
      <c r="H149" s="225">
        <v>162070.19</v>
      </c>
      <c r="I149" s="225">
        <v>162070.19</v>
      </c>
      <c r="J149" s="14">
        <v>162070.19</v>
      </c>
      <c r="K149" s="14">
        <v>162070.19</v>
      </c>
      <c r="L149" s="14">
        <v>162070.19</v>
      </c>
      <c r="M149" s="14">
        <v>162070.19</v>
      </c>
      <c r="N149" s="14">
        <v>162070.19</v>
      </c>
      <c r="O149" s="14">
        <v>162070.19</v>
      </c>
      <c r="P149" s="14">
        <v>162070.19</v>
      </c>
      <c r="Q149" s="14">
        <v>162070.19</v>
      </c>
      <c r="R149" s="14">
        <v>162070.19</v>
      </c>
      <c r="T149" s="14">
        <v>162070.19</v>
      </c>
      <c r="U149" s="14">
        <v>162070.19</v>
      </c>
      <c r="V149" s="14">
        <v>162070.19</v>
      </c>
      <c r="W149" s="14">
        <v>162070.19</v>
      </c>
      <c r="X149" s="14">
        <v>162070.19</v>
      </c>
      <c r="Y149" s="14">
        <v>162070.19</v>
      </c>
      <c r="Z149" s="14">
        <v>162070.19</v>
      </c>
      <c r="AA149" s="14">
        <v>162070.19</v>
      </c>
      <c r="AB149" s="14">
        <v>162070.19</v>
      </c>
      <c r="AC149" s="14">
        <v>162070.19</v>
      </c>
      <c r="AD149" s="14">
        <v>162070.19</v>
      </c>
      <c r="AE149" s="14">
        <v>162070.19</v>
      </c>
      <c r="AF149" s="14"/>
      <c r="AG149" s="14">
        <v>0</v>
      </c>
      <c r="AH149" s="14">
        <v>0</v>
      </c>
      <c r="AI149" s="14">
        <v>0</v>
      </c>
      <c r="AJ149" s="14">
        <v>0</v>
      </c>
      <c r="AK149" s="14">
        <v>0</v>
      </c>
      <c r="AL149" s="14">
        <v>0</v>
      </c>
      <c r="AM149" s="14"/>
      <c r="AN149" s="14"/>
      <c r="AO149" s="14"/>
      <c r="AP149" s="14"/>
      <c r="AQ149" s="14"/>
      <c r="AR149" s="14"/>
      <c r="AS149" s="15"/>
      <c r="AT149" s="14">
        <v>0</v>
      </c>
      <c r="AU149" s="14">
        <v>0</v>
      </c>
      <c r="AV149" s="14">
        <v>0</v>
      </c>
      <c r="AW149" s="14">
        <v>0</v>
      </c>
      <c r="AX149" s="14">
        <v>0</v>
      </c>
      <c r="AY149" s="14">
        <v>0</v>
      </c>
      <c r="AZ149" s="14">
        <v>0</v>
      </c>
      <c r="BA149" s="14">
        <v>0</v>
      </c>
      <c r="BB149" s="14">
        <v>0</v>
      </c>
      <c r="BC149" s="14">
        <v>0</v>
      </c>
      <c r="BD149" s="14">
        <v>0</v>
      </c>
      <c r="BE149" s="14">
        <v>0</v>
      </c>
      <c r="BG149" s="15">
        <v>0</v>
      </c>
      <c r="BH149" s="15">
        <v>0</v>
      </c>
      <c r="BI149" s="15">
        <v>0</v>
      </c>
      <c r="BJ149" s="14">
        <v>0</v>
      </c>
      <c r="BK149" s="14">
        <v>0</v>
      </c>
      <c r="BL149" s="14">
        <v>0</v>
      </c>
      <c r="BM149" s="14">
        <v>0</v>
      </c>
      <c r="BN149" s="14">
        <v>0</v>
      </c>
      <c r="BO149" s="14">
        <v>0</v>
      </c>
      <c r="BP149" s="14">
        <v>0</v>
      </c>
      <c r="BQ149" s="14">
        <v>0</v>
      </c>
      <c r="BR149" s="14">
        <v>0</v>
      </c>
      <c r="BS149" s="15"/>
      <c r="BT149" s="15">
        <f t="shared" si="176"/>
        <v>0</v>
      </c>
      <c r="BU149" s="15">
        <f t="shared" si="177"/>
        <v>0</v>
      </c>
      <c r="BV149" s="15">
        <f t="shared" si="178"/>
        <v>0</v>
      </c>
      <c r="BW149" s="15">
        <f t="shared" si="179"/>
        <v>0</v>
      </c>
      <c r="BX149" s="15">
        <f t="shared" si="180"/>
        <v>0</v>
      </c>
      <c r="BY149" s="15">
        <f t="shared" si="181"/>
        <v>0</v>
      </c>
      <c r="BZ149" s="15">
        <f t="shared" si="182"/>
        <v>0</v>
      </c>
      <c r="CA149" s="15">
        <f t="shared" si="183"/>
        <v>0</v>
      </c>
      <c r="CB149" s="15">
        <f t="shared" si="184"/>
        <v>0</v>
      </c>
      <c r="CC149" s="15">
        <f t="shared" si="185"/>
        <v>0</v>
      </c>
      <c r="CD149" s="15">
        <f t="shared" si="186"/>
        <v>0</v>
      </c>
      <c r="CE149" s="15">
        <f t="shared" si="187"/>
        <v>0</v>
      </c>
      <c r="CG149" s="15">
        <f t="shared" si="188"/>
        <v>0</v>
      </c>
      <c r="CH149" s="15">
        <f t="shared" si="189"/>
        <v>0</v>
      </c>
      <c r="CI149" s="15">
        <f t="shared" si="190"/>
        <v>0</v>
      </c>
      <c r="CJ149" s="15">
        <f t="shared" si="191"/>
        <v>0</v>
      </c>
      <c r="CK149" s="15">
        <f t="shared" si="192"/>
        <v>0</v>
      </c>
      <c r="CL149" s="15">
        <f t="shared" si="193"/>
        <v>0</v>
      </c>
      <c r="CM149" s="15">
        <f t="shared" si="194"/>
        <v>0</v>
      </c>
      <c r="CN149" s="15">
        <f t="shared" si="195"/>
        <v>0</v>
      </c>
      <c r="CO149" s="15">
        <f t="shared" si="196"/>
        <v>0</v>
      </c>
      <c r="CP149" s="15">
        <f t="shared" si="197"/>
        <v>0</v>
      </c>
      <c r="CQ149" s="15">
        <f t="shared" si="198"/>
        <v>0</v>
      </c>
      <c r="CR149" s="15">
        <f t="shared" si="199"/>
        <v>0</v>
      </c>
      <c r="CS149" s="15">
        <f t="shared" si="200"/>
        <v>0</v>
      </c>
      <c r="CT149" s="15">
        <f t="shared" si="201"/>
        <v>0</v>
      </c>
      <c r="CU149" s="15">
        <f t="shared" si="202"/>
        <v>0</v>
      </c>
      <c r="CV149" s="15">
        <f t="shared" si="203"/>
        <v>0</v>
      </c>
      <c r="CW149" s="15">
        <f t="shared" si="204"/>
        <v>0</v>
      </c>
      <c r="CX149" s="15">
        <f t="shared" si="205"/>
        <v>0</v>
      </c>
      <c r="CY149" s="15">
        <f t="shared" si="206"/>
        <v>0</v>
      </c>
      <c r="CZ149" s="15">
        <f t="shared" si="207"/>
        <v>0</v>
      </c>
      <c r="DA149" s="15">
        <f t="shared" si="208"/>
        <v>0</v>
      </c>
      <c r="DB149" s="15">
        <f t="shared" si="209"/>
        <v>0</v>
      </c>
      <c r="DC149" s="15">
        <f t="shared" si="210"/>
        <v>0</v>
      </c>
      <c r="DD149" s="15">
        <f t="shared" si="211"/>
        <v>0</v>
      </c>
      <c r="DE149" s="15">
        <f t="shared" si="212"/>
        <v>0</v>
      </c>
      <c r="DF149" s="15">
        <f t="shared" si="213"/>
        <v>0</v>
      </c>
      <c r="DG149" s="15">
        <f t="shared" si="214"/>
        <v>0</v>
      </c>
      <c r="DH149" s="15">
        <f t="shared" si="215"/>
        <v>0</v>
      </c>
      <c r="DI149" s="15">
        <f t="shared" si="216"/>
        <v>0</v>
      </c>
      <c r="DJ149" s="15">
        <f t="shared" si="217"/>
        <v>0</v>
      </c>
      <c r="DK149" s="15">
        <f t="shared" si="218"/>
        <v>0</v>
      </c>
      <c r="DL149" s="15">
        <f t="shared" si="219"/>
        <v>0</v>
      </c>
      <c r="DM149" s="15">
        <f t="shared" si="220"/>
        <v>0</v>
      </c>
      <c r="DN149" s="15">
        <f t="shared" si="221"/>
        <v>0</v>
      </c>
      <c r="DO149" s="15">
        <f t="shared" si="222"/>
        <v>0</v>
      </c>
      <c r="DP149" s="15">
        <f t="shared" si="223"/>
        <v>0</v>
      </c>
      <c r="DQ149" s="15">
        <f t="shared" si="224"/>
        <v>0</v>
      </c>
      <c r="DR149" s="15">
        <f t="shared" si="225"/>
        <v>0</v>
      </c>
      <c r="DT149" s="15">
        <f t="shared" si="226"/>
        <v>0</v>
      </c>
      <c r="DU149" s="15">
        <f t="shared" si="227"/>
        <v>0</v>
      </c>
      <c r="DV149" s="15">
        <f t="shared" si="228"/>
        <v>0</v>
      </c>
      <c r="DW149" s="15">
        <f t="shared" si="229"/>
        <v>0</v>
      </c>
      <c r="DX149" s="15">
        <f t="shared" si="230"/>
        <v>0</v>
      </c>
      <c r="DY149" s="15">
        <f t="shared" si="231"/>
        <v>0</v>
      </c>
      <c r="DZ149" s="15">
        <f t="shared" si="232"/>
        <v>0</v>
      </c>
      <c r="EA149" s="15">
        <f t="shared" si="233"/>
        <v>0</v>
      </c>
      <c r="EB149" s="15">
        <f t="shared" si="234"/>
        <v>0</v>
      </c>
      <c r="EC149" s="15">
        <f t="shared" si="235"/>
        <v>0</v>
      </c>
      <c r="ED149" s="15">
        <f t="shared" si="236"/>
        <v>0</v>
      </c>
      <c r="EE149" s="15">
        <f t="shared" si="237"/>
        <v>0</v>
      </c>
      <c r="EF149" s="15">
        <f t="shared" si="238"/>
        <v>0</v>
      </c>
      <c r="EG149" s="15">
        <f t="shared" si="239"/>
        <v>0</v>
      </c>
      <c r="EH149" s="15">
        <f t="shared" si="240"/>
        <v>0</v>
      </c>
      <c r="EI149" s="15">
        <f t="shared" si="241"/>
        <v>0</v>
      </c>
      <c r="EJ149" s="15">
        <f t="shared" si="242"/>
        <v>0</v>
      </c>
      <c r="EK149" s="15">
        <f t="shared" si="243"/>
        <v>0</v>
      </c>
      <c r="EL149" s="15">
        <f t="shared" si="244"/>
        <v>0</v>
      </c>
      <c r="EM149" s="15">
        <f t="shared" si="245"/>
        <v>0</v>
      </c>
      <c r="EN149" s="15">
        <f t="shared" si="246"/>
        <v>0</v>
      </c>
      <c r="EO149" s="15">
        <f t="shared" si="247"/>
        <v>0</v>
      </c>
      <c r="EP149" s="15">
        <f t="shared" si="248"/>
        <v>0</v>
      </c>
      <c r="EQ149" s="15">
        <f t="shared" si="249"/>
        <v>0</v>
      </c>
      <c r="ER149" s="15">
        <f t="shared" si="250"/>
        <v>0</v>
      </c>
      <c r="ES149" s="15">
        <f t="shared" si="251"/>
        <v>0</v>
      </c>
      <c r="ET149" s="15">
        <f t="shared" si="252"/>
        <v>0</v>
      </c>
      <c r="EU149" s="15">
        <f t="shared" si="253"/>
        <v>0</v>
      </c>
      <c r="EV149" s="15">
        <f t="shared" si="254"/>
        <v>0</v>
      </c>
      <c r="EW149" s="15">
        <f t="shared" si="255"/>
        <v>0</v>
      </c>
      <c r="EX149" s="15">
        <f t="shared" si="256"/>
        <v>0</v>
      </c>
      <c r="EY149" s="15">
        <f t="shared" si="257"/>
        <v>0</v>
      </c>
      <c r="EZ149" s="15">
        <f t="shared" si="258"/>
        <v>0</v>
      </c>
      <c r="FA149" s="15">
        <f t="shared" si="259"/>
        <v>0</v>
      </c>
      <c r="FB149" s="15">
        <f t="shared" si="260"/>
        <v>0</v>
      </c>
      <c r="FC149" s="15">
        <f t="shared" si="261"/>
        <v>0</v>
      </c>
      <c r="FD149" s="15">
        <f t="shared" si="262"/>
        <v>0</v>
      </c>
      <c r="FE149" s="15">
        <f t="shared" si="263"/>
        <v>0</v>
      </c>
    </row>
    <row r="150" spans="1:161" x14ac:dyDescent="0.25">
      <c r="A150" s="3" t="s">
        <v>203</v>
      </c>
      <c r="B150" s="13">
        <v>0</v>
      </c>
      <c r="C150" s="13">
        <v>0</v>
      </c>
      <c r="D150" s="13">
        <v>0</v>
      </c>
      <c r="E150" s="13">
        <v>0</v>
      </c>
      <c r="G150" s="225">
        <v>348244.31</v>
      </c>
      <c r="H150" s="225">
        <v>348244.31</v>
      </c>
      <c r="I150" s="225">
        <v>348244.31</v>
      </c>
      <c r="J150" s="14">
        <v>348244.31</v>
      </c>
      <c r="K150" s="14">
        <v>348244.31</v>
      </c>
      <c r="L150" s="14">
        <v>348244.31</v>
      </c>
      <c r="M150" s="14">
        <v>348244.31</v>
      </c>
      <c r="N150" s="14">
        <v>348244.31</v>
      </c>
      <c r="O150" s="14">
        <v>348244.31</v>
      </c>
      <c r="P150" s="14">
        <v>348244.31</v>
      </c>
      <c r="Q150" s="14">
        <v>348244.31</v>
      </c>
      <c r="R150" s="14">
        <v>348244.31</v>
      </c>
      <c r="T150" s="14">
        <v>348244.31</v>
      </c>
      <c r="U150" s="14">
        <v>348244.31</v>
      </c>
      <c r="V150" s="14">
        <v>348244.31</v>
      </c>
      <c r="W150" s="14">
        <v>348244.31</v>
      </c>
      <c r="X150" s="14">
        <v>348244.31</v>
      </c>
      <c r="Y150" s="14">
        <v>348244.31</v>
      </c>
      <c r="Z150" s="14">
        <v>348244.31</v>
      </c>
      <c r="AA150" s="14">
        <v>348244.31</v>
      </c>
      <c r="AB150" s="14">
        <v>348244.31</v>
      </c>
      <c r="AC150" s="14">
        <v>348244.31</v>
      </c>
      <c r="AD150" s="14">
        <v>348244.31</v>
      </c>
      <c r="AE150" s="14">
        <v>348244.31</v>
      </c>
      <c r="AF150" s="14"/>
      <c r="AG150" s="14">
        <v>348244.31</v>
      </c>
      <c r="AH150" s="14">
        <v>348244.31</v>
      </c>
      <c r="AI150" s="14">
        <v>348244.31</v>
      </c>
      <c r="AJ150" s="14">
        <v>348244.31</v>
      </c>
      <c r="AK150" s="14">
        <v>348244.31</v>
      </c>
      <c r="AL150" s="14">
        <v>348244.31</v>
      </c>
      <c r="AM150" s="14"/>
      <c r="AN150" s="14"/>
      <c r="AO150" s="14"/>
      <c r="AP150" s="14"/>
      <c r="AQ150" s="14"/>
      <c r="AR150" s="14"/>
      <c r="AS150" s="15"/>
      <c r="AT150" s="14">
        <v>0</v>
      </c>
      <c r="AU150" s="14">
        <v>0</v>
      </c>
      <c r="AV150" s="14">
        <v>0</v>
      </c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14">
        <v>0</v>
      </c>
      <c r="BC150" s="14">
        <v>0</v>
      </c>
      <c r="BD150" s="14">
        <v>0</v>
      </c>
      <c r="BE150" s="14">
        <v>0</v>
      </c>
      <c r="BG150" s="15">
        <v>0</v>
      </c>
      <c r="BH150" s="15">
        <v>0</v>
      </c>
      <c r="BI150" s="15">
        <v>0</v>
      </c>
      <c r="BJ150" s="14">
        <v>0</v>
      </c>
      <c r="BK150" s="14">
        <v>0</v>
      </c>
      <c r="BL150" s="14">
        <v>0</v>
      </c>
      <c r="BM150" s="14">
        <v>0</v>
      </c>
      <c r="BN150" s="14">
        <v>0</v>
      </c>
      <c r="BO150" s="14">
        <v>0</v>
      </c>
      <c r="BP150" s="14">
        <v>0</v>
      </c>
      <c r="BQ150" s="14">
        <v>0</v>
      </c>
      <c r="BR150" s="14">
        <v>0</v>
      </c>
      <c r="BS150" s="15"/>
      <c r="BT150" s="15">
        <f t="shared" si="176"/>
        <v>0</v>
      </c>
      <c r="BU150" s="15">
        <f t="shared" si="177"/>
        <v>0</v>
      </c>
      <c r="BV150" s="15">
        <f t="shared" si="178"/>
        <v>0</v>
      </c>
      <c r="BW150" s="15">
        <f t="shared" si="179"/>
        <v>0</v>
      </c>
      <c r="BX150" s="15">
        <f t="shared" si="180"/>
        <v>0</v>
      </c>
      <c r="BY150" s="15">
        <f t="shared" si="181"/>
        <v>0</v>
      </c>
      <c r="BZ150" s="15">
        <f t="shared" si="182"/>
        <v>0</v>
      </c>
      <c r="CA150" s="15">
        <f t="shared" si="183"/>
        <v>0</v>
      </c>
      <c r="CB150" s="15">
        <f t="shared" si="184"/>
        <v>0</v>
      </c>
      <c r="CC150" s="15">
        <f t="shared" si="185"/>
        <v>0</v>
      </c>
      <c r="CD150" s="15">
        <f t="shared" si="186"/>
        <v>0</v>
      </c>
      <c r="CE150" s="15">
        <f t="shared" si="187"/>
        <v>0</v>
      </c>
      <c r="CG150" s="15">
        <f t="shared" si="188"/>
        <v>0</v>
      </c>
      <c r="CH150" s="15">
        <f t="shared" si="189"/>
        <v>0</v>
      </c>
      <c r="CI150" s="15">
        <f t="shared" si="190"/>
        <v>0</v>
      </c>
      <c r="CJ150" s="15">
        <f t="shared" si="191"/>
        <v>0</v>
      </c>
      <c r="CK150" s="15">
        <f t="shared" si="192"/>
        <v>0</v>
      </c>
      <c r="CL150" s="15">
        <f t="shared" si="193"/>
        <v>0</v>
      </c>
      <c r="CM150" s="15">
        <f t="shared" si="194"/>
        <v>0</v>
      </c>
      <c r="CN150" s="15">
        <f t="shared" si="195"/>
        <v>0</v>
      </c>
      <c r="CO150" s="15">
        <f t="shared" si="196"/>
        <v>0</v>
      </c>
      <c r="CP150" s="15">
        <f t="shared" si="197"/>
        <v>0</v>
      </c>
      <c r="CQ150" s="15">
        <f t="shared" si="198"/>
        <v>0</v>
      </c>
      <c r="CR150" s="15">
        <f t="shared" si="199"/>
        <v>0</v>
      </c>
      <c r="CS150" s="15">
        <f t="shared" si="200"/>
        <v>0</v>
      </c>
      <c r="CT150" s="15">
        <f t="shared" si="201"/>
        <v>0</v>
      </c>
      <c r="CU150" s="15">
        <f t="shared" si="202"/>
        <v>0</v>
      </c>
      <c r="CV150" s="15">
        <f t="shared" si="203"/>
        <v>0</v>
      </c>
      <c r="CW150" s="15">
        <f t="shared" si="204"/>
        <v>0</v>
      </c>
      <c r="CX150" s="15">
        <f t="shared" si="205"/>
        <v>0</v>
      </c>
      <c r="CY150" s="15">
        <f t="shared" si="206"/>
        <v>0</v>
      </c>
      <c r="CZ150" s="15">
        <f t="shared" si="207"/>
        <v>0</v>
      </c>
      <c r="DA150" s="15">
        <f t="shared" si="208"/>
        <v>0</v>
      </c>
      <c r="DB150" s="15">
        <f t="shared" si="209"/>
        <v>0</v>
      </c>
      <c r="DC150" s="15">
        <f t="shared" si="210"/>
        <v>0</v>
      </c>
      <c r="DD150" s="15">
        <f t="shared" si="211"/>
        <v>0</v>
      </c>
      <c r="DE150" s="15">
        <f t="shared" si="212"/>
        <v>0</v>
      </c>
      <c r="DF150" s="15">
        <f t="shared" si="213"/>
        <v>0</v>
      </c>
      <c r="DG150" s="15">
        <f t="shared" si="214"/>
        <v>0</v>
      </c>
      <c r="DH150" s="15">
        <f t="shared" si="215"/>
        <v>0</v>
      </c>
      <c r="DI150" s="15">
        <f t="shared" si="216"/>
        <v>0</v>
      </c>
      <c r="DJ150" s="15">
        <f t="shared" si="217"/>
        <v>0</v>
      </c>
      <c r="DK150" s="15">
        <f t="shared" si="218"/>
        <v>0</v>
      </c>
      <c r="DL150" s="15">
        <f t="shared" si="219"/>
        <v>0</v>
      </c>
      <c r="DM150" s="15">
        <f t="shared" si="220"/>
        <v>0</v>
      </c>
      <c r="DN150" s="15">
        <f t="shared" si="221"/>
        <v>0</v>
      </c>
      <c r="DO150" s="15">
        <f t="shared" si="222"/>
        <v>0</v>
      </c>
      <c r="DP150" s="15">
        <f t="shared" si="223"/>
        <v>0</v>
      </c>
      <c r="DQ150" s="15">
        <f t="shared" si="224"/>
        <v>0</v>
      </c>
      <c r="DR150" s="15">
        <f t="shared" si="225"/>
        <v>0</v>
      </c>
      <c r="DT150" s="15">
        <f t="shared" si="226"/>
        <v>0</v>
      </c>
      <c r="DU150" s="15">
        <f t="shared" si="227"/>
        <v>0</v>
      </c>
      <c r="DV150" s="15">
        <f t="shared" si="228"/>
        <v>0</v>
      </c>
      <c r="DW150" s="15">
        <f t="shared" si="229"/>
        <v>0</v>
      </c>
      <c r="DX150" s="15">
        <f t="shared" si="230"/>
        <v>0</v>
      </c>
      <c r="DY150" s="15">
        <f t="shared" si="231"/>
        <v>0</v>
      </c>
      <c r="DZ150" s="15">
        <f t="shared" si="232"/>
        <v>0</v>
      </c>
      <c r="EA150" s="15">
        <f t="shared" si="233"/>
        <v>0</v>
      </c>
      <c r="EB150" s="15">
        <f t="shared" si="234"/>
        <v>0</v>
      </c>
      <c r="EC150" s="15">
        <f t="shared" si="235"/>
        <v>0</v>
      </c>
      <c r="ED150" s="15">
        <f t="shared" si="236"/>
        <v>0</v>
      </c>
      <c r="EE150" s="15">
        <f t="shared" si="237"/>
        <v>0</v>
      </c>
      <c r="EF150" s="15">
        <f t="shared" si="238"/>
        <v>0</v>
      </c>
      <c r="EG150" s="15">
        <f t="shared" si="239"/>
        <v>0</v>
      </c>
      <c r="EH150" s="15">
        <f t="shared" si="240"/>
        <v>0</v>
      </c>
      <c r="EI150" s="15">
        <f t="shared" si="241"/>
        <v>0</v>
      </c>
      <c r="EJ150" s="15">
        <f t="shared" si="242"/>
        <v>0</v>
      </c>
      <c r="EK150" s="15">
        <f t="shared" si="243"/>
        <v>0</v>
      </c>
      <c r="EL150" s="15">
        <f t="shared" si="244"/>
        <v>0</v>
      </c>
      <c r="EM150" s="15">
        <f t="shared" si="245"/>
        <v>0</v>
      </c>
      <c r="EN150" s="15">
        <f t="shared" si="246"/>
        <v>0</v>
      </c>
      <c r="EO150" s="15">
        <f t="shared" si="247"/>
        <v>0</v>
      </c>
      <c r="EP150" s="15">
        <f t="shared" si="248"/>
        <v>0</v>
      </c>
      <c r="EQ150" s="15">
        <f t="shared" si="249"/>
        <v>0</v>
      </c>
      <c r="ER150" s="15">
        <f t="shared" si="250"/>
        <v>0</v>
      </c>
      <c r="ES150" s="15">
        <f t="shared" si="251"/>
        <v>0</v>
      </c>
      <c r="ET150" s="15">
        <f t="shared" si="252"/>
        <v>0</v>
      </c>
      <c r="EU150" s="15">
        <f t="shared" si="253"/>
        <v>0</v>
      </c>
      <c r="EV150" s="15">
        <f t="shared" si="254"/>
        <v>0</v>
      </c>
      <c r="EW150" s="15">
        <f t="shared" si="255"/>
        <v>0</v>
      </c>
      <c r="EX150" s="15">
        <f t="shared" si="256"/>
        <v>0</v>
      </c>
      <c r="EY150" s="15">
        <f t="shared" si="257"/>
        <v>0</v>
      </c>
      <c r="EZ150" s="15">
        <f t="shared" si="258"/>
        <v>0</v>
      </c>
      <c r="FA150" s="15">
        <f t="shared" si="259"/>
        <v>0</v>
      </c>
      <c r="FB150" s="15">
        <f t="shared" si="260"/>
        <v>0</v>
      </c>
      <c r="FC150" s="15">
        <f t="shared" si="261"/>
        <v>0</v>
      </c>
      <c r="FD150" s="15">
        <f t="shared" si="262"/>
        <v>0</v>
      </c>
      <c r="FE150" s="15">
        <f t="shared" si="263"/>
        <v>0</v>
      </c>
    </row>
    <row r="151" spans="1:161" x14ac:dyDescent="0.25">
      <c r="A151" s="3" t="s">
        <v>206</v>
      </c>
      <c r="B151" s="13">
        <v>2.9400000000000003E-2</v>
      </c>
      <c r="C151" s="13">
        <v>2.9400000000000003E-2</v>
      </c>
      <c r="D151" s="13">
        <v>2.9400000000000003E-2</v>
      </c>
      <c r="E151" s="13">
        <v>2.7300000000000001E-2</v>
      </c>
      <c r="G151" s="225">
        <v>51130153.969999999</v>
      </c>
      <c r="H151" s="225">
        <v>51126671.899999999</v>
      </c>
      <c r="I151" s="225">
        <v>51125127.030000001</v>
      </c>
      <c r="J151" s="14">
        <v>51135079.119999997</v>
      </c>
      <c r="K151" s="14">
        <v>51143297.469999999</v>
      </c>
      <c r="L151" s="14">
        <v>51143639.07</v>
      </c>
      <c r="M151" s="14">
        <v>51137881.689999998</v>
      </c>
      <c r="N151" s="14">
        <v>51132124.310000002</v>
      </c>
      <c r="O151" s="14">
        <v>51132124.310000002</v>
      </c>
      <c r="P151" s="14">
        <v>51132124.310000002</v>
      </c>
      <c r="Q151" s="14">
        <v>51132124.310000002</v>
      </c>
      <c r="R151" s="14">
        <v>51132124.310000002</v>
      </c>
      <c r="T151" s="14">
        <v>51132124.310000002</v>
      </c>
      <c r="U151" s="14">
        <v>51132124.310000002</v>
      </c>
      <c r="V151" s="14">
        <v>51132124.310000002</v>
      </c>
      <c r="W151" s="14">
        <v>51132124.310000002</v>
      </c>
      <c r="X151" s="14">
        <v>51141270.460000001</v>
      </c>
      <c r="Y151" s="14">
        <v>51150416.600000001</v>
      </c>
      <c r="Z151" s="14">
        <v>51150416.600000001</v>
      </c>
      <c r="AA151" s="14">
        <v>51150416.600000001</v>
      </c>
      <c r="AB151" s="14">
        <v>51150416.600000001</v>
      </c>
      <c r="AC151" s="14">
        <v>51150416.600000001</v>
      </c>
      <c r="AD151" s="14">
        <v>51150416.600000001</v>
      </c>
      <c r="AE151" s="14">
        <v>51353277.289999999</v>
      </c>
      <c r="AF151" s="14"/>
      <c r="AG151" s="14">
        <v>51556137.979999997</v>
      </c>
      <c r="AH151" s="14">
        <v>51556368.079999998</v>
      </c>
      <c r="AI151" s="14">
        <v>51556598.170000002</v>
      </c>
      <c r="AJ151" s="14">
        <v>51555270.439999998</v>
      </c>
      <c r="AK151" s="14">
        <v>51900718.890000001</v>
      </c>
      <c r="AL151" s="14">
        <v>52247495.07</v>
      </c>
      <c r="AM151" s="14"/>
      <c r="AN151" s="14"/>
      <c r="AO151" s="14"/>
      <c r="AP151" s="14"/>
      <c r="AQ151" s="14"/>
      <c r="AR151" s="14"/>
      <c r="AS151" s="15"/>
      <c r="AT151" s="14">
        <v>125268.87722650002</v>
      </c>
      <c r="AU151" s="14">
        <v>125260.34615500002</v>
      </c>
      <c r="AV151" s="14">
        <v>125256.56122350002</v>
      </c>
      <c r="AW151" s="14">
        <v>125280.94384400001</v>
      </c>
      <c r="AX151" s="14">
        <v>125301.07880150001</v>
      </c>
      <c r="AY151" s="14">
        <v>125301.91572150002</v>
      </c>
      <c r="AZ151" s="14">
        <v>125287.81014050001</v>
      </c>
      <c r="BA151" s="14">
        <v>125273.70455950002</v>
      </c>
      <c r="BB151" s="14">
        <v>125273.70455950002</v>
      </c>
      <c r="BC151" s="14">
        <v>125273.70455950002</v>
      </c>
      <c r="BD151" s="14">
        <v>125273.70455950002</v>
      </c>
      <c r="BE151" s="14">
        <v>125273.70455950002</v>
      </c>
      <c r="BG151" s="15">
        <v>125273.70455950002</v>
      </c>
      <c r="BH151" s="15">
        <v>125273.70455950002</v>
      </c>
      <c r="BI151" s="15">
        <v>125273.70455950002</v>
      </c>
      <c r="BJ151" s="14">
        <v>125273.70455950002</v>
      </c>
      <c r="BK151" s="14">
        <v>125296.11262700001</v>
      </c>
      <c r="BL151" s="14">
        <v>125318.52067000001</v>
      </c>
      <c r="BM151" s="14">
        <v>125318.52067000001</v>
      </c>
      <c r="BN151" s="14">
        <v>125318.52067000001</v>
      </c>
      <c r="BO151" s="14">
        <v>125318.52067000001</v>
      </c>
      <c r="BP151" s="14">
        <v>125318.52067000001</v>
      </c>
      <c r="BQ151" s="14">
        <v>125318.52067000001</v>
      </c>
      <c r="BR151" s="14">
        <v>125815.5293605</v>
      </c>
      <c r="BS151" s="15"/>
      <c r="BT151" s="15">
        <f t="shared" si="176"/>
        <v>126312.538051</v>
      </c>
      <c r="BU151" s="15">
        <f t="shared" si="177"/>
        <v>126313.10179600002</v>
      </c>
      <c r="BV151" s="15">
        <f t="shared" si="178"/>
        <v>126313.66551650001</v>
      </c>
      <c r="BW151" s="15">
        <f t="shared" si="179"/>
        <v>126310.412578</v>
      </c>
      <c r="BX151" s="15">
        <f t="shared" si="180"/>
        <v>127156.76128050002</v>
      </c>
      <c r="BY151" s="15">
        <f t="shared" si="181"/>
        <v>128006.36292150001</v>
      </c>
      <c r="BZ151" s="15">
        <f t="shared" si="182"/>
        <v>0</v>
      </c>
      <c r="CA151" s="15">
        <f t="shared" si="183"/>
        <v>0</v>
      </c>
      <c r="CB151" s="15">
        <f t="shared" si="184"/>
        <v>0</v>
      </c>
      <c r="CC151" s="15">
        <f t="shared" si="185"/>
        <v>0</v>
      </c>
      <c r="CD151" s="15">
        <f t="shared" si="186"/>
        <v>0</v>
      </c>
      <c r="CE151" s="15">
        <f t="shared" si="187"/>
        <v>0</v>
      </c>
      <c r="CG151" s="15">
        <f t="shared" si="188"/>
        <v>116321.10028175001</v>
      </c>
      <c r="CH151" s="15">
        <f t="shared" si="189"/>
        <v>116313.17857250001</v>
      </c>
      <c r="CI151" s="15">
        <f t="shared" si="190"/>
        <v>116309.66399325001</v>
      </c>
      <c r="CJ151" s="15">
        <f t="shared" si="191"/>
        <v>116332.30499799999</v>
      </c>
      <c r="CK151" s="15">
        <f t="shared" si="192"/>
        <v>116351.00174425001</v>
      </c>
      <c r="CL151" s="15">
        <f t="shared" si="193"/>
        <v>116351.77888425002</v>
      </c>
      <c r="CM151" s="15">
        <f t="shared" si="194"/>
        <v>116338.68084475001</v>
      </c>
      <c r="CN151" s="15">
        <f t="shared" si="195"/>
        <v>116325.58280525001</v>
      </c>
      <c r="CO151" s="15">
        <f t="shared" si="196"/>
        <v>116325.58280525001</v>
      </c>
      <c r="CP151" s="15">
        <f t="shared" si="197"/>
        <v>116325.58280525001</v>
      </c>
      <c r="CQ151" s="15">
        <f t="shared" si="198"/>
        <v>116325.58280525001</v>
      </c>
      <c r="CR151" s="15">
        <f t="shared" si="199"/>
        <v>116325.58280525001</v>
      </c>
      <c r="CS151" s="15">
        <f t="shared" si="200"/>
        <v>0</v>
      </c>
      <c r="CT151" s="15">
        <f t="shared" si="201"/>
        <v>116325.58280525001</v>
      </c>
      <c r="CU151" s="15">
        <f t="shared" si="202"/>
        <v>116325.58280525001</v>
      </c>
      <c r="CV151" s="15">
        <f t="shared" si="203"/>
        <v>116325.58280525001</v>
      </c>
      <c r="CW151" s="15">
        <f t="shared" si="204"/>
        <v>116325.58280525001</v>
      </c>
      <c r="CX151" s="15">
        <f t="shared" si="205"/>
        <v>116346.3902965</v>
      </c>
      <c r="CY151" s="15">
        <f t="shared" si="206"/>
        <v>116367.197765</v>
      </c>
      <c r="CZ151" s="15">
        <f t="shared" si="207"/>
        <v>116367.197765</v>
      </c>
      <c r="DA151" s="15">
        <f t="shared" si="208"/>
        <v>116367.197765</v>
      </c>
      <c r="DB151" s="15">
        <f t="shared" si="209"/>
        <v>116367.197765</v>
      </c>
      <c r="DC151" s="15">
        <f t="shared" si="210"/>
        <v>116367.197765</v>
      </c>
      <c r="DD151" s="15">
        <f t="shared" si="211"/>
        <v>116367.197765</v>
      </c>
      <c r="DE151" s="15">
        <f t="shared" si="212"/>
        <v>116828.70583475001</v>
      </c>
      <c r="DF151" s="15">
        <f t="shared" si="213"/>
        <v>0</v>
      </c>
      <c r="DG151" s="15">
        <f t="shared" si="214"/>
        <v>117290.21390450001</v>
      </c>
      <c r="DH151" s="15">
        <f t="shared" si="215"/>
        <v>117290.73738200001</v>
      </c>
      <c r="DI151" s="15">
        <f t="shared" si="216"/>
        <v>117291.26083675002</v>
      </c>
      <c r="DJ151" s="15">
        <f t="shared" si="217"/>
        <v>117288.240251</v>
      </c>
      <c r="DK151" s="15">
        <f t="shared" si="218"/>
        <v>118074.13547475002</v>
      </c>
      <c r="DL151" s="15">
        <f t="shared" si="219"/>
        <v>118863.05128425</v>
      </c>
      <c r="DM151" s="15">
        <f t="shared" si="220"/>
        <v>0</v>
      </c>
      <c r="DN151" s="15">
        <f t="shared" si="221"/>
        <v>0</v>
      </c>
      <c r="DO151" s="15">
        <f t="shared" si="222"/>
        <v>0</v>
      </c>
      <c r="DP151" s="15">
        <f t="shared" si="223"/>
        <v>0</v>
      </c>
      <c r="DQ151" s="15">
        <f t="shared" si="224"/>
        <v>0</v>
      </c>
      <c r="DR151" s="15">
        <f t="shared" si="225"/>
        <v>0</v>
      </c>
      <c r="DT151" s="15">
        <f t="shared" si="226"/>
        <v>8947.7769447500032</v>
      </c>
      <c r="DU151" s="15">
        <f t="shared" si="227"/>
        <v>8947.1675825000129</v>
      </c>
      <c r="DV151" s="15">
        <f t="shared" si="228"/>
        <v>8946.8972302500042</v>
      </c>
      <c r="DW151" s="15">
        <f t="shared" si="229"/>
        <v>8948.6388460000162</v>
      </c>
      <c r="DX151" s="15">
        <f t="shared" si="230"/>
        <v>8950.0770572500041</v>
      </c>
      <c r="DY151" s="15">
        <f t="shared" si="231"/>
        <v>8950.1368372500001</v>
      </c>
      <c r="DZ151" s="15">
        <f t="shared" si="232"/>
        <v>8949.1292957499973</v>
      </c>
      <c r="EA151" s="15">
        <f t="shared" si="233"/>
        <v>8948.121754250009</v>
      </c>
      <c r="EB151" s="15">
        <f t="shared" si="234"/>
        <v>8948.121754250009</v>
      </c>
      <c r="EC151" s="15">
        <f t="shared" si="235"/>
        <v>8948.121754250009</v>
      </c>
      <c r="ED151" s="15">
        <f t="shared" si="236"/>
        <v>8948.121754250009</v>
      </c>
      <c r="EE151" s="15">
        <f t="shared" si="237"/>
        <v>8948.121754250009</v>
      </c>
      <c r="EF151" s="15">
        <f t="shared" si="238"/>
        <v>0</v>
      </c>
      <c r="EG151" s="15">
        <f t="shared" si="239"/>
        <v>8948.121754250009</v>
      </c>
      <c r="EH151" s="15">
        <f t="shared" si="240"/>
        <v>8948.121754250009</v>
      </c>
      <c r="EI151" s="15">
        <f t="shared" si="241"/>
        <v>8948.121754250009</v>
      </c>
      <c r="EJ151" s="15">
        <f t="shared" si="242"/>
        <v>8948.121754250009</v>
      </c>
      <c r="EK151" s="15">
        <f t="shared" si="243"/>
        <v>8949.722330500008</v>
      </c>
      <c r="EL151" s="15">
        <f t="shared" si="244"/>
        <v>8951.3229050000082</v>
      </c>
      <c r="EM151" s="15">
        <f t="shared" si="245"/>
        <v>8951.3229050000082</v>
      </c>
      <c r="EN151" s="15">
        <f t="shared" si="246"/>
        <v>8951.3229050000082</v>
      </c>
      <c r="EO151" s="15">
        <f t="shared" si="247"/>
        <v>8951.3229050000082</v>
      </c>
      <c r="EP151" s="15">
        <f t="shared" si="248"/>
        <v>8951.3229050000082</v>
      </c>
      <c r="EQ151" s="15">
        <f t="shared" si="249"/>
        <v>8951.3229050000082</v>
      </c>
      <c r="ER151" s="15">
        <f t="shared" si="250"/>
        <v>8986.8235257499909</v>
      </c>
      <c r="ES151" s="15">
        <f t="shared" si="251"/>
        <v>0</v>
      </c>
      <c r="ET151" s="15">
        <f t="shared" si="252"/>
        <v>9022.3241464999883</v>
      </c>
      <c r="EU151" s="15">
        <f t="shared" si="253"/>
        <v>9022.3644140000106</v>
      </c>
      <c r="EV151" s="15">
        <f t="shared" si="254"/>
        <v>9022.4046797499905</v>
      </c>
      <c r="EW151" s="15">
        <f t="shared" si="255"/>
        <v>9022.1723270000075</v>
      </c>
      <c r="EX151" s="15">
        <f t="shared" si="256"/>
        <v>9082.625805750009</v>
      </c>
      <c r="EY151" s="15">
        <f t="shared" si="257"/>
        <v>9143.3116372500081</v>
      </c>
      <c r="EZ151" s="15">
        <f t="shared" si="258"/>
        <v>0</v>
      </c>
      <c r="FA151" s="15">
        <f t="shared" si="259"/>
        <v>0</v>
      </c>
      <c r="FB151" s="15">
        <f t="shared" si="260"/>
        <v>0</v>
      </c>
      <c r="FC151" s="15">
        <f t="shared" si="261"/>
        <v>0</v>
      </c>
      <c r="FD151" s="15">
        <f t="shared" si="262"/>
        <v>0</v>
      </c>
      <c r="FE151" s="15">
        <f t="shared" si="263"/>
        <v>0</v>
      </c>
    </row>
    <row r="152" spans="1:161" x14ac:dyDescent="0.25">
      <c r="A152" s="3" t="s">
        <v>207</v>
      </c>
      <c r="B152" s="13">
        <v>2.0199999999999999E-2</v>
      </c>
      <c r="C152" s="13">
        <v>2.0199999999999999E-2</v>
      </c>
      <c r="D152" s="13">
        <v>2.0199999999999999E-2</v>
      </c>
      <c r="E152" s="13">
        <v>1.7399999999999999E-2</v>
      </c>
      <c r="G152" s="225">
        <v>1865718.2000000002</v>
      </c>
      <c r="H152" s="225">
        <v>1865718.2000000002</v>
      </c>
      <c r="I152" s="225">
        <v>1865718.2000000002</v>
      </c>
      <c r="J152" s="14">
        <v>1865718.2000000002</v>
      </c>
      <c r="K152" s="14">
        <v>1865718.2000000002</v>
      </c>
      <c r="L152" s="14">
        <v>1865718.2000000002</v>
      </c>
      <c r="M152" s="14">
        <v>1865718.2000000002</v>
      </c>
      <c r="N152" s="14">
        <v>1865718.2000000002</v>
      </c>
      <c r="O152" s="14">
        <v>1865718.2000000002</v>
      </c>
      <c r="P152" s="14">
        <v>1865718.2000000002</v>
      </c>
      <c r="Q152" s="14">
        <v>1865718.2000000002</v>
      </c>
      <c r="R152" s="14">
        <v>1865718.2000000002</v>
      </c>
      <c r="T152" s="14">
        <v>1865718.2000000002</v>
      </c>
      <c r="U152" s="14">
        <v>1865718.2000000002</v>
      </c>
      <c r="V152" s="14">
        <v>1865718.2000000002</v>
      </c>
      <c r="W152" s="14">
        <v>1865718.2000000002</v>
      </c>
      <c r="X152" s="14">
        <v>1865718.2000000002</v>
      </c>
      <c r="Y152" s="14">
        <v>1865718.2000000002</v>
      </c>
      <c r="Z152" s="14">
        <v>1865718.2000000002</v>
      </c>
      <c r="AA152" s="14">
        <v>1865718.2000000002</v>
      </c>
      <c r="AB152" s="14">
        <v>1865718.2000000002</v>
      </c>
      <c r="AC152" s="14">
        <v>1865718.2000000002</v>
      </c>
      <c r="AD152" s="14">
        <v>1865718.2000000002</v>
      </c>
      <c r="AE152" s="14">
        <v>1865718.2000000002</v>
      </c>
      <c r="AF152" s="14"/>
      <c r="AG152" s="14">
        <v>1865718.2000000002</v>
      </c>
      <c r="AH152" s="14">
        <v>1865718.2000000002</v>
      </c>
      <c r="AI152" s="14">
        <v>1865718.2000000002</v>
      </c>
      <c r="AJ152" s="14">
        <v>1865718.2000000002</v>
      </c>
      <c r="AK152" s="14">
        <v>1865718.2000000002</v>
      </c>
      <c r="AL152" s="14">
        <v>1865718.2000000002</v>
      </c>
      <c r="AM152" s="14"/>
      <c r="AN152" s="14"/>
      <c r="AO152" s="14"/>
      <c r="AP152" s="14"/>
      <c r="AQ152" s="14"/>
      <c r="AR152" s="14"/>
      <c r="AS152" s="15"/>
      <c r="AT152" s="14">
        <v>3140.6256366666671</v>
      </c>
      <c r="AU152" s="14">
        <v>3140.6256366666671</v>
      </c>
      <c r="AV152" s="14">
        <v>3140.6256366666671</v>
      </c>
      <c r="AW152" s="14">
        <v>3140.6256366666671</v>
      </c>
      <c r="AX152" s="14">
        <v>3140.6256366666671</v>
      </c>
      <c r="AY152" s="14">
        <v>3140.6256366666671</v>
      </c>
      <c r="AZ152" s="14">
        <v>3140.6256366666671</v>
      </c>
      <c r="BA152" s="14">
        <v>3140.6256366666671</v>
      </c>
      <c r="BB152" s="14">
        <v>3140.6256366666671</v>
      </c>
      <c r="BC152" s="14">
        <v>3140.6256366666671</v>
      </c>
      <c r="BD152" s="14">
        <v>3140.6256366666671</v>
      </c>
      <c r="BE152" s="14">
        <v>3140.6256366666671</v>
      </c>
      <c r="BG152" s="15">
        <v>3140.6256366666671</v>
      </c>
      <c r="BH152" s="15">
        <v>3140.6256366666671</v>
      </c>
      <c r="BI152" s="15">
        <v>3140.6256366666671</v>
      </c>
      <c r="BJ152" s="14">
        <v>3140.6256366666671</v>
      </c>
      <c r="BK152" s="14">
        <v>3140.6256366666671</v>
      </c>
      <c r="BL152" s="14">
        <v>3140.6256366666671</v>
      </c>
      <c r="BM152" s="14">
        <v>3140.6256366666671</v>
      </c>
      <c r="BN152" s="14">
        <v>3140.6256366666671</v>
      </c>
      <c r="BO152" s="14">
        <v>3140.6256366666671</v>
      </c>
      <c r="BP152" s="14">
        <v>3140.6256366666671</v>
      </c>
      <c r="BQ152" s="14">
        <v>3140.6256366666671</v>
      </c>
      <c r="BR152" s="14">
        <v>3140.6256366666671</v>
      </c>
      <c r="BS152" s="15"/>
      <c r="BT152" s="15">
        <f t="shared" si="176"/>
        <v>3140.6256366666671</v>
      </c>
      <c r="BU152" s="15">
        <f t="shared" si="177"/>
        <v>3140.6256366666671</v>
      </c>
      <c r="BV152" s="15">
        <f t="shared" si="178"/>
        <v>3140.6256366666671</v>
      </c>
      <c r="BW152" s="15">
        <f t="shared" si="179"/>
        <v>3140.6256366666671</v>
      </c>
      <c r="BX152" s="15">
        <f t="shared" si="180"/>
        <v>3140.6256366666671</v>
      </c>
      <c r="BY152" s="15">
        <f t="shared" si="181"/>
        <v>3140.6256366666671</v>
      </c>
      <c r="BZ152" s="15">
        <f t="shared" si="182"/>
        <v>0</v>
      </c>
      <c r="CA152" s="15">
        <f t="shared" si="183"/>
        <v>0</v>
      </c>
      <c r="CB152" s="15">
        <f t="shared" si="184"/>
        <v>0</v>
      </c>
      <c r="CC152" s="15">
        <f t="shared" si="185"/>
        <v>0</v>
      </c>
      <c r="CD152" s="15">
        <f t="shared" si="186"/>
        <v>0</v>
      </c>
      <c r="CE152" s="15">
        <f t="shared" si="187"/>
        <v>0</v>
      </c>
      <c r="CG152" s="15">
        <f t="shared" si="188"/>
        <v>2705.2913899999999</v>
      </c>
      <c r="CH152" s="15">
        <f t="shared" si="189"/>
        <v>2705.2913899999999</v>
      </c>
      <c r="CI152" s="15">
        <f t="shared" si="190"/>
        <v>2705.2913899999999</v>
      </c>
      <c r="CJ152" s="15">
        <f t="shared" si="191"/>
        <v>2705.2913899999999</v>
      </c>
      <c r="CK152" s="15">
        <f t="shared" si="192"/>
        <v>2705.2913899999999</v>
      </c>
      <c r="CL152" s="15">
        <f t="shared" si="193"/>
        <v>2705.2913899999999</v>
      </c>
      <c r="CM152" s="15">
        <f t="shared" si="194"/>
        <v>2705.2913899999999</v>
      </c>
      <c r="CN152" s="15">
        <f t="shared" si="195"/>
        <v>2705.2913899999999</v>
      </c>
      <c r="CO152" s="15">
        <f t="shared" si="196"/>
        <v>2705.2913899999999</v>
      </c>
      <c r="CP152" s="15">
        <f t="shared" si="197"/>
        <v>2705.2913899999999</v>
      </c>
      <c r="CQ152" s="15">
        <f t="shared" si="198"/>
        <v>2705.2913899999999</v>
      </c>
      <c r="CR152" s="15">
        <f t="shared" si="199"/>
        <v>2705.2913899999999</v>
      </c>
      <c r="CS152" s="15">
        <f t="shared" si="200"/>
        <v>0</v>
      </c>
      <c r="CT152" s="15">
        <f t="shared" si="201"/>
        <v>2705.2913899999999</v>
      </c>
      <c r="CU152" s="15">
        <f t="shared" si="202"/>
        <v>2705.2913899999999</v>
      </c>
      <c r="CV152" s="15">
        <f t="shared" si="203"/>
        <v>2705.2913899999999</v>
      </c>
      <c r="CW152" s="15">
        <f t="shared" si="204"/>
        <v>2705.2913899999999</v>
      </c>
      <c r="CX152" s="15">
        <f t="shared" si="205"/>
        <v>2705.2913899999999</v>
      </c>
      <c r="CY152" s="15">
        <f t="shared" si="206"/>
        <v>2705.2913899999999</v>
      </c>
      <c r="CZ152" s="15">
        <f t="shared" si="207"/>
        <v>2705.2913899999999</v>
      </c>
      <c r="DA152" s="15">
        <f t="shared" si="208"/>
        <v>2705.2913899999999</v>
      </c>
      <c r="DB152" s="15">
        <f t="shared" si="209"/>
        <v>2705.2913899999999</v>
      </c>
      <c r="DC152" s="15">
        <f t="shared" si="210"/>
        <v>2705.2913899999999</v>
      </c>
      <c r="DD152" s="15">
        <f t="shared" si="211"/>
        <v>2705.2913899999999</v>
      </c>
      <c r="DE152" s="15">
        <f t="shared" si="212"/>
        <v>2705.2913899999999</v>
      </c>
      <c r="DF152" s="15">
        <f t="shared" si="213"/>
        <v>0</v>
      </c>
      <c r="DG152" s="15">
        <f t="shared" si="214"/>
        <v>2705.2913899999999</v>
      </c>
      <c r="DH152" s="15">
        <f t="shared" si="215"/>
        <v>2705.2913899999999</v>
      </c>
      <c r="DI152" s="15">
        <f t="shared" si="216"/>
        <v>2705.2913899999999</v>
      </c>
      <c r="DJ152" s="15">
        <f t="shared" si="217"/>
        <v>2705.2913899999999</v>
      </c>
      <c r="DK152" s="15">
        <f t="shared" si="218"/>
        <v>2705.2913899999999</v>
      </c>
      <c r="DL152" s="15">
        <f t="shared" si="219"/>
        <v>2705.2913899999999</v>
      </c>
      <c r="DM152" s="15">
        <f t="shared" si="220"/>
        <v>0</v>
      </c>
      <c r="DN152" s="15">
        <f t="shared" si="221"/>
        <v>0</v>
      </c>
      <c r="DO152" s="15">
        <f t="shared" si="222"/>
        <v>0</v>
      </c>
      <c r="DP152" s="15">
        <f t="shared" si="223"/>
        <v>0</v>
      </c>
      <c r="DQ152" s="15">
        <f t="shared" si="224"/>
        <v>0</v>
      </c>
      <c r="DR152" s="15">
        <f t="shared" si="225"/>
        <v>0</v>
      </c>
      <c r="DT152" s="15">
        <f t="shared" si="226"/>
        <v>435.33424666666724</v>
      </c>
      <c r="DU152" s="15">
        <f t="shared" si="227"/>
        <v>435.33424666666724</v>
      </c>
      <c r="DV152" s="15">
        <f t="shared" si="228"/>
        <v>435.33424666666724</v>
      </c>
      <c r="DW152" s="15">
        <f t="shared" si="229"/>
        <v>435.33424666666724</v>
      </c>
      <c r="DX152" s="15">
        <f t="shared" si="230"/>
        <v>435.33424666666724</v>
      </c>
      <c r="DY152" s="15">
        <f t="shared" si="231"/>
        <v>435.33424666666724</v>
      </c>
      <c r="DZ152" s="15">
        <f t="shared" si="232"/>
        <v>435.33424666666724</v>
      </c>
      <c r="EA152" s="15">
        <f t="shared" si="233"/>
        <v>435.33424666666724</v>
      </c>
      <c r="EB152" s="15">
        <f t="shared" si="234"/>
        <v>435.33424666666724</v>
      </c>
      <c r="EC152" s="15">
        <f t="shared" si="235"/>
        <v>435.33424666666724</v>
      </c>
      <c r="ED152" s="15">
        <f t="shared" si="236"/>
        <v>435.33424666666724</v>
      </c>
      <c r="EE152" s="15">
        <f t="shared" si="237"/>
        <v>435.33424666666724</v>
      </c>
      <c r="EF152" s="15">
        <f t="shared" si="238"/>
        <v>0</v>
      </c>
      <c r="EG152" s="15">
        <f t="shared" si="239"/>
        <v>435.33424666666724</v>
      </c>
      <c r="EH152" s="15">
        <f t="shared" si="240"/>
        <v>435.33424666666724</v>
      </c>
      <c r="EI152" s="15">
        <f t="shared" si="241"/>
        <v>435.33424666666724</v>
      </c>
      <c r="EJ152" s="15">
        <f t="shared" si="242"/>
        <v>435.33424666666724</v>
      </c>
      <c r="EK152" s="15">
        <f t="shared" si="243"/>
        <v>435.33424666666724</v>
      </c>
      <c r="EL152" s="15">
        <f t="shared" si="244"/>
        <v>435.33424666666724</v>
      </c>
      <c r="EM152" s="15">
        <f t="shared" si="245"/>
        <v>435.33424666666724</v>
      </c>
      <c r="EN152" s="15">
        <f t="shared" si="246"/>
        <v>435.33424666666724</v>
      </c>
      <c r="EO152" s="15">
        <f t="shared" si="247"/>
        <v>435.33424666666724</v>
      </c>
      <c r="EP152" s="15">
        <f t="shared" si="248"/>
        <v>435.33424666666724</v>
      </c>
      <c r="EQ152" s="15">
        <f t="shared" si="249"/>
        <v>435.33424666666724</v>
      </c>
      <c r="ER152" s="15">
        <f t="shared" si="250"/>
        <v>435.33424666666724</v>
      </c>
      <c r="ES152" s="15">
        <f t="shared" si="251"/>
        <v>0</v>
      </c>
      <c r="ET152" s="15">
        <f t="shared" si="252"/>
        <v>435.33424666666724</v>
      </c>
      <c r="EU152" s="15">
        <f t="shared" si="253"/>
        <v>435.33424666666724</v>
      </c>
      <c r="EV152" s="15">
        <f t="shared" si="254"/>
        <v>435.33424666666724</v>
      </c>
      <c r="EW152" s="15">
        <f t="shared" si="255"/>
        <v>435.33424666666724</v>
      </c>
      <c r="EX152" s="15">
        <f t="shared" si="256"/>
        <v>435.33424666666724</v>
      </c>
      <c r="EY152" s="15">
        <f t="shared" si="257"/>
        <v>435.33424666666724</v>
      </c>
      <c r="EZ152" s="15">
        <f t="shared" si="258"/>
        <v>0</v>
      </c>
      <c r="FA152" s="15">
        <f t="shared" si="259"/>
        <v>0</v>
      </c>
      <c r="FB152" s="15">
        <f t="shared" si="260"/>
        <v>0</v>
      </c>
      <c r="FC152" s="15">
        <f t="shared" si="261"/>
        <v>0</v>
      </c>
      <c r="FD152" s="15">
        <f t="shared" si="262"/>
        <v>0</v>
      </c>
      <c r="FE152" s="15">
        <f t="shared" si="263"/>
        <v>0</v>
      </c>
    </row>
    <row r="153" spans="1:161" x14ac:dyDescent="0.25">
      <c r="A153" s="3" t="s">
        <v>208</v>
      </c>
      <c r="B153" s="13">
        <v>1.61E-2</v>
      </c>
      <c r="C153" s="13">
        <v>1.61E-2</v>
      </c>
      <c r="D153" s="13">
        <v>1.61E-2</v>
      </c>
      <c r="E153" s="13">
        <v>1.35E-2</v>
      </c>
      <c r="G153" s="225">
        <v>1919015.13</v>
      </c>
      <c r="H153" s="225">
        <v>1919015.13</v>
      </c>
      <c r="I153" s="225">
        <v>1919015.13</v>
      </c>
      <c r="J153" s="14">
        <v>1919015.13</v>
      </c>
      <c r="K153" s="14">
        <v>1919015.13</v>
      </c>
      <c r="L153" s="14">
        <v>1919015.13</v>
      </c>
      <c r="M153" s="14">
        <v>1919015.13</v>
      </c>
      <c r="N153" s="14">
        <v>1919015.13</v>
      </c>
      <c r="O153" s="14">
        <v>1919015.13</v>
      </c>
      <c r="P153" s="14">
        <v>1919015.13</v>
      </c>
      <c r="Q153" s="14">
        <v>1919015.13</v>
      </c>
      <c r="R153" s="14">
        <v>1919015.13</v>
      </c>
      <c r="T153" s="14">
        <v>1919015.13</v>
      </c>
      <c r="U153" s="14">
        <v>1919015.13</v>
      </c>
      <c r="V153" s="14">
        <v>1919015.13</v>
      </c>
      <c r="W153" s="14">
        <v>1919015.13</v>
      </c>
      <c r="X153" s="14">
        <v>1919015.13</v>
      </c>
      <c r="Y153" s="14">
        <v>1919015.13</v>
      </c>
      <c r="Z153" s="14">
        <v>1919015.13</v>
      </c>
      <c r="AA153" s="14">
        <v>1919015.13</v>
      </c>
      <c r="AB153" s="14">
        <v>1919015.13</v>
      </c>
      <c r="AC153" s="14">
        <v>1919015.13</v>
      </c>
      <c r="AD153" s="14">
        <v>1919015.13</v>
      </c>
      <c r="AE153" s="14">
        <v>1919015.13</v>
      </c>
      <c r="AF153" s="14"/>
      <c r="AG153" s="14">
        <v>1919015.13</v>
      </c>
      <c r="AH153" s="14">
        <v>1919015.13</v>
      </c>
      <c r="AI153" s="14">
        <v>1919015.13</v>
      </c>
      <c r="AJ153" s="14">
        <v>1919015.13</v>
      </c>
      <c r="AK153" s="14">
        <v>1919015.13</v>
      </c>
      <c r="AL153" s="14">
        <v>1919015.13</v>
      </c>
      <c r="AM153" s="14"/>
      <c r="AN153" s="14"/>
      <c r="AO153" s="14"/>
      <c r="AP153" s="14"/>
      <c r="AQ153" s="14"/>
      <c r="AR153" s="14"/>
      <c r="AS153" s="15"/>
      <c r="AT153" s="14">
        <v>2574.6786327499999</v>
      </c>
      <c r="AU153" s="14">
        <v>2574.6786327499999</v>
      </c>
      <c r="AV153" s="14">
        <v>2574.6786327499999</v>
      </c>
      <c r="AW153" s="14">
        <v>2574.6786327499999</v>
      </c>
      <c r="AX153" s="14">
        <v>2574.6786327499999</v>
      </c>
      <c r="AY153" s="14">
        <v>2574.6786327499999</v>
      </c>
      <c r="AZ153" s="14">
        <v>2574.6786327499999</v>
      </c>
      <c r="BA153" s="14">
        <v>2574.6786327499999</v>
      </c>
      <c r="BB153" s="14">
        <v>2574.6786327499999</v>
      </c>
      <c r="BC153" s="14">
        <v>2574.6786327499999</v>
      </c>
      <c r="BD153" s="14">
        <v>2574.6786327499999</v>
      </c>
      <c r="BE153" s="14">
        <v>2574.6786327499999</v>
      </c>
      <c r="BG153" s="15">
        <v>2574.6786327499999</v>
      </c>
      <c r="BH153" s="15">
        <v>2574.6786327499999</v>
      </c>
      <c r="BI153" s="15">
        <v>2574.6786327499999</v>
      </c>
      <c r="BJ153" s="14">
        <v>2574.6786327499999</v>
      </c>
      <c r="BK153" s="14">
        <v>2574.6786327499999</v>
      </c>
      <c r="BL153" s="14">
        <v>2574.6786327499999</v>
      </c>
      <c r="BM153" s="14">
        <v>2574.6786327499999</v>
      </c>
      <c r="BN153" s="14">
        <v>2574.6786327499999</v>
      </c>
      <c r="BO153" s="14">
        <v>2574.6786327499999</v>
      </c>
      <c r="BP153" s="14">
        <v>2574.6786327499999</v>
      </c>
      <c r="BQ153" s="14">
        <v>2574.6786327499999</v>
      </c>
      <c r="BR153" s="14">
        <v>2574.6786327499999</v>
      </c>
      <c r="BS153" s="15"/>
      <c r="BT153" s="15">
        <f t="shared" si="176"/>
        <v>2574.6786327499999</v>
      </c>
      <c r="BU153" s="15">
        <f t="shared" si="177"/>
        <v>2574.6786327499999</v>
      </c>
      <c r="BV153" s="15">
        <f t="shared" si="178"/>
        <v>2574.6786327499999</v>
      </c>
      <c r="BW153" s="15">
        <f t="shared" si="179"/>
        <v>2574.6786327499999</v>
      </c>
      <c r="BX153" s="15">
        <f t="shared" si="180"/>
        <v>2574.6786327499999</v>
      </c>
      <c r="BY153" s="15">
        <f t="shared" si="181"/>
        <v>2574.6786327499999</v>
      </c>
      <c r="BZ153" s="15">
        <f t="shared" si="182"/>
        <v>0</v>
      </c>
      <c r="CA153" s="15">
        <f t="shared" si="183"/>
        <v>0</v>
      </c>
      <c r="CB153" s="15">
        <f t="shared" si="184"/>
        <v>0</v>
      </c>
      <c r="CC153" s="15">
        <f t="shared" si="185"/>
        <v>0</v>
      </c>
      <c r="CD153" s="15">
        <f t="shared" si="186"/>
        <v>0</v>
      </c>
      <c r="CE153" s="15">
        <f t="shared" si="187"/>
        <v>0</v>
      </c>
      <c r="CG153" s="15">
        <f t="shared" si="188"/>
        <v>2158.8920212499997</v>
      </c>
      <c r="CH153" s="15">
        <f t="shared" si="189"/>
        <v>2158.8920212499997</v>
      </c>
      <c r="CI153" s="15">
        <f t="shared" si="190"/>
        <v>2158.8920212499997</v>
      </c>
      <c r="CJ153" s="15">
        <f t="shared" si="191"/>
        <v>2158.8920212499997</v>
      </c>
      <c r="CK153" s="15">
        <f t="shared" si="192"/>
        <v>2158.8920212499997</v>
      </c>
      <c r="CL153" s="15">
        <f t="shared" si="193"/>
        <v>2158.8920212499997</v>
      </c>
      <c r="CM153" s="15">
        <f t="shared" si="194"/>
        <v>2158.8920212499997</v>
      </c>
      <c r="CN153" s="15">
        <f t="shared" si="195"/>
        <v>2158.8920212499997</v>
      </c>
      <c r="CO153" s="15">
        <f t="shared" si="196"/>
        <v>2158.8920212499997</v>
      </c>
      <c r="CP153" s="15">
        <f t="shared" si="197"/>
        <v>2158.8920212499997</v>
      </c>
      <c r="CQ153" s="15">
        <f t="shared" si="198"/>
        <v>2158.8920212499997</v>
      </c>
      <c r="CR153" s="15">
        <f t="shared" si="199"/>
        <v>2158.8920212499997</v>
      </c>
      <c r="CS153" s="15">
        <f t="shared" si="200"/>
        <v>0</v>
      </c>
      <c r="CT153" s="15">
        <f t="shared" si="201"/>
        <v>2158.8920212499997</v>
      </c>
      <c r="CU153" s="15">
        <f t="shared" si="202"/>
        <v>2158.8920212499997</v>
      </c>
      <c r="CV153" s="15">
        <f t="shared" si="203"/>
        <v>2158.8920212499997</v>
      </c>
      <c r="CW153" s="15">
        <f t="shared" si="204"/>
        <v>2158.8920212499997</v>
      </c>
      <c r="CX153" s="15">
        <f t="shared" si="205"/>
        <v>2158.8920212499997</v>
      </c>
      <c r="CY153" s="15">
        <f t="shared" si="206"/>
        <v>2158.8920212499997</v>
      </c>
      <c r="CZ153" s="15">
        <f t="shared" si="207"/>
        <v>2158.8920212499997</v>
      </c>
      <c r="DA153" s="15">
        <f t="shared" si="208"/>
        <v>2158.8920212499997</v>
      </c>
      <c r="DB153" s="15">
        <f t="shared" si="209"/>
        <v>2158.8920212499997</v>
      </c>
      <c r="DC153" s="15">
        <f t="shared" si="210"/>
        <v>2158.8920212499997</v>
      </c>
      <c r="DD153" s="15">
        <f t="shared" si="211"/>
        <v>2158.8920212499997</v>
      </c>
      <c r="DE153" s="15">
        <f t="shared" si="212"/>
        <v>2158.8920212499997</v>
      </c>
      <c r="DF153" s="15">
        <f t="shared" si="213"/>
        <v>0</v>
      </c>
      <c r="DG153" s="15">
        <f t="shared" si="214"/>
        <v>2158.8920212499997</v>
      </c>
      <c r="DH153" s="15">
        <f t="shared" si="215"/>
        <v>2158.8920212499997</v>
      </c>
      <c r="DI153" s="15">
        <f t="shared" si="216"/>
        <v>2158.8920212499997</v>
      </c>
      <c r="DJ153" s="15">
        <f t="shared" si="217"/>
        <v>2158.8920212499997</v>
      </c>
      <c r="DK153" s="15">
        <f t="shared" si="218"/>
        <v>2158.8920212499997</v>
      </c>
      <c r="DL153" s="15">
        <f t="shared" si="219"/>
        <v>2158.8920212499997</v>
      </c>
      <c r="DM153" s="15">
        <f t="shared" si="220"/>
        <v>0</v>
      </c>
      <c r="DN153" s="15">
        <f t="shared" si="221"/>
        <v>0</v>
      </c>
      <c r="DO153" s="15">
        <f t="shared" si="222"/>
        <v>0</v>
      </c>
      <c r="DP153" s="15">
        <f t="shared" si="223"/>
        <v>0</v>
      </c>
      <c r="DQ153" s="15">
        <f t="shared" si="224"/>
        <v>0</v>
      </c>
      <c r="DR153" s="15">
        <f t="shared" si="225"/>
        <v>0</v>
      </c>
      <c r="DT153" s="15">
        <f t="shared" si="226"/>
        <v>415.78661150000016</v>
      </c>
      <c r="DU153" s="15">
        <f t="shared" si="227"/>
        <v>415.78661150000016</v>
      </c>
      <c r="DV153" s="15">
        <f t="shared" si="228"/>
        <v>415.78661150000016</v>
      </c>
      <c r="DW153" s="15">
        <f t="shared" si="229"/>
        <v>415.78661150000016</v>
      </c>
      <c r="DX153" s="15">
        <f t="shared" si="230"/>
        <v>415.78661150000016</v>
      </c>
      <c r="DY153" s="15">
        <f t="shared" si="231"/>
        <v>415.78661150000016</v>
      </c>
      <c r="DZ153" s="15">
        <f t="shared" si="232"/>
        <v>415.78661150000016</v>
      </c>
      <c r="EA153" s="15">
        <f t="shared" si="233"/>
        <v>415.78661150000016</v>
      </c>
      <c r="EB153" s="15">
        <f t="shared" si="234"/>
        <v>415.78661150000016</v>
      </c>
      <c r="EC153" s="15">
        <f t="shared" si="235"/>
        <v>415.78661150000016</v>
      </c>
      <c r="ED153" s="15">
        <f t="shared" si="236"/>
        <v>415.78661150000016</v>
      </c>
      <c r="EE153" s="15">
        <f t="shared" si="237"/>
        <v>415.78661150000016</v>
      </c>
      <c r="EF153" s="15">
        <f t="shared" si="238"/>
        <v>0</v>
      </c>
      <c r="EG153" s="15">
        <f t="shared" si="239"/>
        <v>415.78661150000016</v>
      </c>
      <c r="EH153" s="15">
        <f t="shared" si="240"/>
        <v>415.78661150000016</v>
      </c>
      <c r="EI153" s="15">
        <f t="shared" si="241"/>
        <v>415.78661150000016</v>
      </c>
      <c r="EJ153" s="15">
        <f t="shared" si="242"/>
        <v>415.78661150000016</v>
      </c>
      <c r="EK153" s="15">
        <f t="shared" si="243"/>
        <v>415.78661150000016</v>
      </c>
      <c r="EL153" s="15">
        <f t="shared" si="244"/>
        <v>415.78661150000016</v>
      </c>
      <c r="EM153" s="15">
        <f t="shared" si="245"/>
        <v>415.78661150000016</v>
      </c>
      <c r="EN153" s="15">
        <f t="shared" si="246"/>
        <v>415.78661150000016</v>
      </c>
      <c r="EO153" s="15">
        <f t="shared" si="247"/>
        <v>415.78661150000016</v>
      </c>
      <c r="EP153" s="15">
        <f t="shared" si="248"/>
        <v>415.78661150000016</v>
      </c>
      <c r="EQ153" s="15">
        <f t="shared" si="249"/>
        <v>415.78661150000016</v>
      </c>
      <c r="ER153" s="15">
        <f t="shared" si="250"/>
        <v>415.78661150000016</v>
      </c>
      <c r="ES153" s="15">
        <f t="shared" si="251"/>
        <v>0</v>
      </c>
      <c r="ET153" s="15">
        <f t="shared" si="252"/>
        <v>415.78661150000016</v>
      </c>
      <c r="EU153" s="15">
        <f t="shared" si="253"/>
        <v>415.78661150000016</v>
      </c>
      <c r="EV153" s="15">
        <f t="shared" si="254"/>
        <v>415.78661150000016</v>
      </c>
      <c r="EW153" s="15">
        <f t="shared" si="255"/>
        <v>415.78661150000016</v>
      </c>
      <c r="EX153" s="15">
        <f t="shared" si="256"/>
        <v>415.78661150000016</v>
      </c>
      <c r="EY153" s="15">
        <f t="shared" si="257"/>
        <v>415.78661150000016</v>
      </c>
      <c r="EZ153" s="15">
        <f t="shared" si="258"/>
        <v>0</v>
      </c>
      <c r="FA153" s="15">
        <f t="shared" si="259"/>
        <v>0</v>
      </c>
      <c r="FB153" s="15">
        <f t="shared" si="260"/>
        <v>0</v>
      </c>
      <c r="FC153" s="15">
        <f t="shared" si="261"/>
        <v>0</v>
      </c>
      <c r="FD153" s="15">
        <f t="shared" si="262"/>
        <v>0</v>
      </c>
      <c r="FE153" s="15">
        <f t="shared" si="263"/>
        <v>0</v>
      </c>
    </row>
    <row r="154" spans="1:161" x14ac:dyDescent="0.25">
      <c r="A154" s="3" t="s">
        <v>209</v>
      </c>
      <c r="B154" s="13">
        <v>3.04E-2</v>
      </c>
      <c r="C154" s="13">
        <v>3.04E-2</v>
      </c>
      <c r="D154" s="13">
        <v>3.04E-2</v>
      </c>
      <c r="E154" s="13">
        <v>2.8500000000000001E-2</v>
      </c>
      <c r="G154" s="225">
        <v>1053014.69</v>
      </c>
      <c r="H154" s="225">
        <v>1053014.69</v>
      </c>
      <c r="I154" s="225">
        <v>1053014.69</v>
      </c>
      <c r="J154" s="14">
        <v>1053014.69</v>
      </c>
      <c r="K154" s="14">
        <v>1053014.69</v>
      </c>
      <c r="L154" s="14">
        <v>1053014.69</v>
      </c>
      <c r="M154" s="14">
        <v>1053014.69</v>
      </c>
      <c r="N154" s="14">
        <v>1053014.69</v>
      </c>
      <c r="O154" s="14">
        <v>1053014.69</v>
      </c>
      <c r="P154" s="14">
        <v>1053014.69</v>
      </c>
      <c r="Q154" s="14">
        <v>1053014.69</v>
      </c>
      <c r="R154" s="14">
        <v>1053014.69</v>
      </c>
      <c r="T154" s="14">
        <v>1053014.69</v>
      </c>
      <c r="U154" s="14">
        <v>1053014.69</v>
      </c>
      <c r="V154" s="14">
        <v>1055535.93</v>
      </c>
      <c r="W154" s="14">
        <v>1058057.1599999999</v>
      </c>
      <c r="X154" s="14">
        <v>1058057.1599999999</v>
      </c>
      <c r="Y154" s="14">
        <v>1058057.1599999999</v>
      </c>
      <c r="Z154" s="14">
        <v>1058057.1599999999</v>
      </c>
      <c r="AA154" s="14">
        <v>1058057.1599999999</v>
      </c>
      <c r="AB154" s="14">
        <v>1057384.3799999999</v>
      </c>
      <c r="AC154" s="14">
        <v>1056711.6000000001</v>
      </c>
      <c r="AD154" s="14">
        <v>1056711.6000000001</v>
      </c>
      <c r="AE154" s="14">
        <v>1056711.6000000001</v>
      </c>
      <c r="AF154" s="14"/>
      <c r="AG154" s="14">
        <v>1056711.6000000001</v>
      </c>
      <c r="AH154" s="14">
        <v>1056711.6000000001</v>
      </c>
      <c r="AI154" s="14">
        <v>1056711.6000000001</v>
      </c>
      <c r="AJ154" s="14">
        <v>1056711.6000000001</v>
      </c>
      <c r="AK154" s="14">
        <v>1056711.6000000001</v>
      </c>
      <c r="AL154" s="14">
        <v>1056711.6000000001</v>
      </c>
      <c r="AM154" s="14"/>
      <c r="AN154" s="14"/>
      <c r="AO154" s="14"/>
      <c r="AP154" s="14"/>
      <c r="AQ154" s="14"/>
      <c r="AR154" s="14"/>
      <c r="AS154" s="15"/>
      <c r="AT154" s="14">
        <v>2667.6372146666668</v>
      </c>
      <c r="AU154" s="14">
        <v>2667.6372146666668</v>
      </c>
      <c r="AV154" s="14">
        <v>2667.6372146666668</v>
      </c>
      <c r="AW154" s="14">
        <v>2667.6372146666668</v>
      </c>
      <c r="AX154" s="14">
        <v>2667.6372146666668</v>
      </c>
      <c r="AY154" s="14">
        <v>2667.6372146666668</v>
      </c>
      <c r="AZ154" s="14">
        <v>2667.6372146666668</v>
      </c>
      <c r="BA154" s="14">
        <v>2667.6372146666668</v>
      </c>
      <c r="BB154" s="14">
        <v>2667.6372146666668</v>
      </c>
      <c r="BC154" s="14">
        <v>2667.6372146666668</v>
      </c>
      <c r="BD154" s="14">
        <v>2667.6372146666668</v>
      </c>
      <c r="BE154" s="14">
        <v>2667.6372146666668</v>
      </c>
      <c r="BG154" s="15">
        <v>2667.6372146666668</v>
      </c>
      <c r="BH154" s="15">
        <v>2667.6372146666668</v>
      </c>
      <c r="BI154" s="15">
        <v>2674.0243559999999</v>
      </c>
      <c r="BJ154" s="14">
        <v>2680.4114719999998</v>
      </c>
      <c r="BK154" s="14">
        <v>2680.4114719999998</v>
      </c>
      <c r="BL154" s="14">
        <v>2680.4114719999998</v>
      </c>
      <c r="BM154" s="14">
        <v>2680.4114719999998</v>
      </c>
      <c r="BN154" s="14">
        <v>2680.4114719999998</v>
      </c>
      <c r="BO154" s="14">
        <v>2678.7070959999996</v>
      </c>
      <c r="BP154" s="14">
        <v>2677.00272</v>
      </c>
      <c r="BQ154" s="14">
        <v>2677.00272</v>
      </c>
      <c r="BR154" s="14">
        <v>2677.00272</v>
      </c>
      <c r="BS154" s="15"/>
      <c r="BT154" s="15">
        <f t="shared" si="176"/>
        <v>2677.00272</v>
      </c>
      <c r="BU154" s="15">
        <f t="shared" si="177"/>
        <v>2677.00272</v>
      </c>
      <c r="BV154" s="15">
        <f t="shared" si="178"/>
        <v>2677.00272</v>
      </c>
      <c r="BW154" s="15">
        <f t="shared" si="179"/>
        <v>2677.00272</v>
      </c>
      <c r="BX154" s="15">
        <f t="shared" si="180"/>
        <v>2677.00272</v>
      </c>
      <c r="BY154" s="15">
        <f t="shared" si="181"/>
        <v>2677.00272</v>
      </c>
      <c r="BZ154" s="15">
        <f t="shared" si="182"/>
        <v>0</v>
      </c>
      <c r="CA154" s="15">
        <f t="shared" si="183"/>
        <v>0</v>
      </c>
      <c r="CB154" s="15">
        <f t="shared" si="184"/>
        <v>0</v>
      </c>
      <c r="CC154" s="15">
        <f t="shared" si="185"/>
        <v>0</v>
      </c>
      <c r="CD154" s="15">
        <f t="shared" si="186"/>
        <v>0</v>
      </c>
      <c r="CE154" s="15">
        <f t="shared" si="187"/>
        <v>0</v>
      </c>
      <c r="CG154" s="15">
        <f t="shared" si="188"/>
        <v>2500.9098887499999</v>
      </c>
      <c r="CH154" s="15">
        <f t="shared" si="189"/>
        <v>2500.9098887499999</v>
      </c>
      <c r="CI154" s="15">
        <f t="shared" si="190"/>
        <v>2500.9098887499999</v>
      </c>
      <c r="CJ154" s="15">
        <f t="shared" si="191"/>
        <v>2500.9098887499999</v>
      </c>
      <c r="CK154" s="15">
        <f t="shared" si="192"/>
        <v>2500.9098887499999</v>
      </c>
      <c r="CL154" s="15">
        <f t="shared" si="193"/>
        <v>2500.9098887499999</v>
      </c>
      <c r="CM154" s="15">
        <f t="shared" si="194"/>
        <v>2500.9098887499999</v>
      </c>
      <c r="CN154" s="15">
        <f t="shared" si="195"/>
        <v>2500.9098887499999</v>
      </c>
      <c r="CO154" s="15">
        <f t="shared" si="196"/>
        <v>2500.9098887499999</v>
      </c>
      <c r="CP154" s="15">
        <f t="shared" si="197"/>
        <v>2500.9098887499999</v>
      </c>
      <c r="CQ154" s="15">
        <f t="shared" si="198"/>
        <v>2500.9098887499999</v>
      </c>
      <c r="CR154" s="15">
        <f t="shared" si="199"/>
        <v>2500.9098887499999</v>
      </c>
      <c r="CS154" s="15">
        <f t="shared" si="200"/>
        <v>0</v>
      </c>
      <c r="CT154" s="15">
        <f t="shared" si="201"/>
        <v>2500.9098887499999</v>
      </c>
      <c r="CU154" s="15">
        <f t="shared" si="202"/>
        <v>2500.9098887499999</v>
      </c>
      <c r="CV154" s="15">
        <f t="shared" si="203"/>
        <v>2506.8978337499998</v>
      </c>
      <c r="CW154" s="15">
        <f t="shared" si="204"/>
        <v>2512.8857549999998</v>
      </c>
      <c r="CX154" s="15">
        <f t="shared" si="205"/>
        <v>2512.8857549999998</v>
      </c>
      <c r="CY154" s="15">
        <f t="shared" si="206"/>
        <v>2512.8857549999998</v>
      </c>
      <c r="CZ154" s="15">
        <f t="shared" si="207"/>
        <v>2512.8857549999998</v>
      </c>
      <c r="DA154" s="15">
        <f t="shared" si="208"/>
        <v>2512.8857549999998</v>
      </c>
      <c r="DB154" s="15">
        <f t="shared" si="209"/>
        <v>2511.2879024999997</v>
      </c>
      <c r="DC154" s="15">
        <f t="shared" si="210"/>
        <v>2509.6900500000006</v>
      </c>
      <c r="DD154" s="15">
        <f t="shared" si="211"/>
        <v>2509.6900500000006</v>
      </c>
      <c r="DE154" s="15">
        <f t="shared" si="212"/>
        <v>2509.6900500000006</v>
      </c>
      <c r="DF154" s="15">
        <f t="shared" si="213"/>
        <v>0</v>
      </c>
      <c r="DG154" s="15">
        <f t="shared" si="214"/>
        <v>2509.6900500000006</v>
      </c>
      <c r="DH154" s="15">
        <f t="shared" si="215"/>
        <v>2509.6900500000006</v>
      </c>
      <c r="DI154" s="15">
        <f t="shared" si="216"/>
        <v>2509.6900500000006</v>
      </c>
      <c r="DJ154" s="15">
        <f t="shared" si="217"/>
        <v>2509.6900500000006</v>
      </c>
      <c r="DK154" s="15">
        <f t="shared" si="218"/>
        <v>2509.6900500000006</v>
      </c>
      <c r="DL154" s="15">
        <f t="shared" si="219"/>
        <v>2509.6900500000006</v>
      </c>
      <c r="DM154" s="15">
        <f t="shared" si="220"/>
        <v>0</v>
      </c>
      <c r="DN154" s="15">
        <f t="shared" si="221"/>
        <v>0</v>
      </c>
      <c r="DO154" s="15">
        <f t="shared" si="222"/>
        <v>0</v>
      </c>
      <c r="DP154" s="15">
        <f t="shared" si="223"/>
        <v>0</v>
      </c>
      <c r="DQ154" s="15">
        <f t="shared" si="224"/>
        <v>0</v>
      </c>
      <c r="DR154" s="15">
        <f t="shared" si="225"/>
        <v>0</v>
      </c>
      <c r="DT154" s="15">
        <f t="shared" si="226"/>
        <v>166.72732591666681</v>
      </c>
      <c r="DU154" s="15">
        <f t="shared" si="227"/>
        <v>166.72732591666681</v>
      </c>
      <c r="DV154" s="15">
        <f t="shared" si="228"/>
        <v>166.72732591666681</v>
      </c>
      <c r="DW154" s="15">
        <f t="shared" si="229"/>
        <v>166.72732591666681</v>
      </c>
      <c r="DX154" s="15">
        <f t="shared" si="230"/>
        <v>166.72732591666681</v>
      </c>
      <c r="DY154" s="15">
        <f t="shared" si="231"/>
        <v>166.72732591666681</v>
      </c>
      <c r="DZ154" s="15">
        <f t="shared" si="232"/>
        <v>166.72732591666681</v>
      </c>
      <c r="EA154" s="15">
        <f t="shared" si="233"/>
        <v>166.72732591666681</v>
      </c>
      <c r="EB154" s="15">
        <f t="shared" si="234"/>
        <v>166.72732591666681</v>
      </c>
      <c r="EC154" s="15">
        <f t="shared" si="235"/>
        <v>166.72732591666681</v>
      </c>
      <c r="ED154" s="15">
        <f t="shared" si="236"/>
        <v>166.72732591666681</v>
      </c>
      <c r="EE154" s="15">
        <f t="shared" si="237"/>
        <v>166.72732591666681</v>
      </c>
      <c r="EF154" s="15">
        <f t="shared" si="238"/>
        <v>0</v>
      </c>
      <c r="EG154" s="15">
        <f t="shared" si="239"/>
        <v>166.72732591666681</v>
      </c>
      <c r="EH154" s="15">
        <f t="shared" si="240"/>
        <v>166.72732591666681</v>
      </c>
      <c r="EI154" s="15">
        <f t="shared" si="241"/>
        <v>167.12652225000011</v>
      </c>
      <c r="EJ154" s="15">
        <f t="shared" si="242"/>
        <v>167.52571699999999</v>
      </c>
      <c r="EK154" s="15">
        <f t="shared" si="243"/>
        <v>167.52571699999999</v>
      </c>
      <c r="EL154" s="15">
        <f t="shared" si="244"/>
        <v>167.52571699999999</v>
      </c>
      <c r="EM154" s="15">
        <f t="shared" si="245"/>
        <v>167.52571699999999</v>
      </c>
      <c r="EN154" s="15">
        <f t="shared" si="246"/>
        <v>167.52571699999999</v>
      </c>
      <c r="EO154" s="15">
        <f t="shared" si="247"/>
        <v>167.41919349999989</v>
      </c>
      <c r="EP154" s="15">
        <f t="shared" si="248"/>
        <v>167.31266999999934</v>
      </c>
      <c r="EQ154" s="15">
        <f t="shared" si="249"/>
        <v>167.31266999999934</v>
      </c>
      <c r="ER154" s="15">
        <f t="shared" si="250"/>
        <v>167.31266999999934</v>
      </c>
      <c r="ES154" s="15">
        <f t="shared" si="251"/>
        <v>0</v>
      </c>
      <c r="ET154" s="15">
        <f t="shared" si="252"/>
        <v>167.31266999999934</v>
      </c>
      <c r="EU154" s="15">
        <f t="shared" si="253"/>
        <v>167.31266999999934</v>
      </c>
      <c r="EV154" s="15">
        <f t="shared" si="254"/>
        <v>167.31266999999934</v>
      </c>
      <c r="EW154" s="15">
        <f t="shared" si="255"/>
        <v>167.31266999999934</v>
      </c>
      <c r="EX154" s="15">
        <f t="shared" si="256"/>
        <v>167.31266999999934</v>
      </c>
      <c r="EY154" s="15">
        <f t="shared" si="257"/>
        <v>167.31266999999934</v>
      </c>
      <c r="EZ154" s="15">
        <f t="shared" si="258"/>
        <v>0</v>
      </c>
      <c r="FA154" s="15">
        <f t="shared" si="259"/>
        <v>0</v>
      </c>
      <c r="FB154" s="15">
        <f t="shared" si="260"/>
        <v>0</v>
      </c>
      <c r="FC154" s="15">
        <f t="shared" si="261"/>
        <v>0</v>
      </c>
      <c r="FD154" s="15">
        <f t="shared" si="262"/>
        <v>0</v>
      </c>
      <c r="FE154" s="15">
        <f t="shared" si="263"/>
        <v>0</v>
      </c>
    </row>
    <row r="155" spans="1:161" x14ac:dyDescent="0.25">
      <c r="A155" s="3" t="s">
        <v>210</v>
      </c>
      <c r="B155" s="13">
        <v>0.03</v>
      </c>
      <c r="C155" s="13">
        <v>0.03</v>
      </c>
      <c r="D155" s="13">
        <v>0.03</v>
      </c>
      <c r="E155" s="13">
        <v>2.7799999999999998E-2</v>
      </c>
      <c r="G155" s="225">
        <v>215984.16</v>
      </c>
      <c r="H155" s="225">
        <v>215984.16</v>
      </c>
      <c r="I155" s="225">
        <v>215984.16</v>
      </c>
      <c r="J155" s="14">
        <v>215984.16</v>
      </c>
      <c r="K155" s="14">
        <v>215984.16</v>
      </c>
      <c r="L155" s="14">
        <v>215984.16</v>
      </c>
      <c r="M155" s="14">
        <v>215984.16</v>
      </c>
      <c r="N155" s="14">
        <v>215984.16</v>
      </c>
      <c r="O155" s="14">
        <v>215984.16</v>
      </c>
      <c r="P155" s="14">
        <v>215984.16</v>
      </c>
      <c r="Q155" s="14">
        <v>215984.16</v>
      </c>
      <c r="R155" s="14">
        <v>215984.16</v>
      </c>
      <c r="T155" s="14">
        <v>215984.16</v>
      </c>
      <c r="U155" s="14">
        <v>215984.16</v>
      </c>
      <c r="V155" s="14">
        <v>215984.16</v>
      </c>
      <c r="W155" s="14">
        <v>215984.16</v>
      </c>
      <c r="X155" s="14">
        <v>215984.16</v>
      </c>
      <c r="Y155" s="14">
        <v>215984.16</v>
      </c>
      <c r="Z155" s="14">
        <v>215984.16</v>
      </c>
      <c r="AA155" s="14">
        <v>215984.16</v>
      </c>
      <c r="AB155" s="14">
        <v>215984.16</v>
      </c>
      <c r="AC155" s="14">
        <v>215984.16</v>
      </c>
      <c r="AD155" s="14">
        <v>215984.16</v>
      </c>
      <c r="AE155" s="14">
        <v>215984.16</v>
      </c>
      <c r="AF155" s="14"/>
      <c r="AG155" s="14">
        <v>215984.16</v>
      </c>
      <c r="AH155" s="14">
        <v>269870.91000000003</v>
      </c>
      <c r="AI155" s="14">
        <v>323757.66000000003</v>
      </c>
      <c r="AJ155" s="14">
        <v>323757.66000000003</v>
      </c>
      <c r="AK155" s="14">
        <v>323757.66000000003</v>
      </c>
      <c r="AL155" s="14">
        <v>323757.66000000003</v>
      </c>
      <c r="AM155" s="14"/>
      <c r="AN155" s="14"/>
      <c r="AO155" s="14"/>
      <c r="AP155" s="14"/>
      <c r="AQ155" s="14"/>
      <c r="AR155" s="14"/>
      <c r="AS155" s="15"/>
      <c r="AT155" s="14">
        <v>539.96040000000005</v>
      </c>
      <c r="AU155" s="14">
        <v>539.96040000000005</v>
      </c>
      <c r="AV155" s="14">
        <v>539.96040000000005</v>
      </c>
      <c r="AW155" s="14">
        <v>539.96040000000005</v>
      </c>
      <c r="AX155" s="14">
        <v>539.96040000000005</v>
      </c>
      <c r="AY155" s="14">
        <v>539.96040000000005</v>
      </c>
      <c r="AZ155" s="14">
        <v>539.96040000000005</v>
      </c>
      <c r="BA155" s="14">
        <v>539.96040000000005</v>
      </c>
      <c r="BB155" s="14">
        <v>539.96040000000005</v>
      </c>
      <c r="BC155" s="14">
        <v>539.96040000000005</v>
      </c>
      <c r="BD155" s="14">
        <v>539.96040000000005</v>
      </c>
      <c r="BE155" s="14">
        <v>539.96040000000005</v>
      </c>
      <c r="BG155" s="15">
        <v>539.96040000000005</v>
      </c>
      <c r="BH155" s="15">
        <v>539.96040000000005</v>
      </c>
      <c r="BI155" s="15">
        <v>539.96040000000005</v>
      </c>
      <c r="BJ155" s="14">
        <v>539.96040000000005</v>
      </c>
      <c r="BK155" s="14">
        <v>539.96040000000005</v>
      </c>
      <c r="BL155" s="14">
        <v>539.96040000000005</v>
      </c>
      <c r="BM155" s="14">
        <v>539.96040000000005</v>
      </c>
      <c r="BN155" s="14">
        <v>539.96040000000005</v>
      </c>
      <c r="BO155" s="14">
        <v>539.96040000000005</v>
      </c>
      <c r="BP155" s="14">
        <v>539.96040000000005</v>
      </c>
      <c r="BQ155" s="14">
        <v>539.96040000000005</v>
      </c>
      <c r="BR155" s="14">
        <v>539.96040000000005</v>
      </c>
      <c r="BS155" s="15"/>
      <c r="BT155" s="15">
        <f t="shared" si="176"/>
        <v>539.96040000000005</v>
      </c>
      <c r="BU155" s="15">
        <f t="shared" si="177"/>
        <v>674.67727500000012</v>
      </c>
      <c r="BV155" s="15">
        <f t="shared" si="178"/>
        <v>809.39415000000008</v>
      </c>
      <c r="BW155" s="15">
        <f t="shared" si="179"/>
        <v>809.39415000000008</v>
      </c>
      <c r="BX155" s="15">
        <f t="shared" si="180"/>
        <v>809.39415000000008</v>
      </c>
      <c r="BY155" s="15">
        <f t="shared" si="181"/>
        <v>809.39415000000008</v>
      </c>
      <c r="BZ155" s="15">
        <f t="shared" si="182"/>
        <v>0</v>
      </c>
      <c r="CA155" s="15">
        <f t="shared" si="183"/>
        <v>0</v>
      </c>
      <c r="CB155" s="15">
        <f t="shared" si="184"/>
        <v>0</v>
      </c>
      <c r="CC155" s="15">
        <f t="shared" si="185"/>
        <v>0</v>
      </c>
      <c r="CD155" s="15">
        <f t="shared" si="186"/>
        <v>0</v>
      </c>
      <c r="CE155" s="15">
        <f t="shared" si="187"/>
        <v>0</v>
      </c>
      <c r="CG155" s="15">
        <f t="shared" si="188"/>
        <v>500.36330399999997</v>
      </c>
      <c r="CH155" s="15">
        <f t="shared" si="189"/>
        <v>500.36330399999997</v>
      </c>
      <c r="CI155" s="15">
        <f t="shared" si="190"/>
        <v>500.36330399999997</v>
      </c>
      <c r="CJ155" s="15">
        <f t="shared" si="191"/>
        <v>500.36330399999997</v>
      </c>
      <c r="CK155" s="15">
        <f t="shared" si="192"/>
        <v>500.36330399999997</v>
      </c>
      <c r="CL155" s="15">
        <f t="shared" si="193"/>
        <v>500.36330399999997</v>
      </c>
      <c r="CM155" s="15">
        <f t="shared" si="194"/>
        <v>500.36330399999997</v>
      </c>
      <c r="CN155" s="15">
        <f t="shared" si="195"/>
        <v>500.36330399999997</v>
      </c>
      <c r="CO155" s="15">
        <f t="shared" si="196"/>
        <v>500.36330399999997</v>
      </c>
      <c r="CP155" s="15">
        <f t="shared" si="197"/>
        <v>500.36330399999997</v>
      </c>
      <c r="CQ155" s="15">
        <f t="shared" si="198"/>
        <v>500.36330399999997</v>
      </c>
      <c r="CR155" s="15">
        <f t="shared" si="199"/>
        <v>500.36330399999997</v>
      </c>
      <c r="CS155" s="15">
        <f t="shared" si="200"/>
        <v>0</v>
      </c>
      <c r="CT155" s="15">
        <f t="shared" si="201"/>
        <v>500.36330399999997</v>
      </c>
      <c r="CU155" s="15">
        <f t="shared" si="202"/>
        <v>500.36330399999997</v>
      </c>
      <c r="CV155" s="15">
        <f t="shared" si="203"/>
        <v>500.36330399999997</v>
      </c>
      <c r="CW155" s="15">
        <f t="shared" si="204"/>
        <v>500.36330399999997</v>
      </c>
      <c r="CX155" s="15">
        <f t="shared" si="205"/>
        <v>500.36330399999997</v>
      </c>
      <c r="CY155" s="15">
        <f t="shared" si="206"/>
        <v>500.36330399999997</v>
      </c>
      <c r="CZ155" s="15">
        <f t="shared" si="207"/>
        <v>500.36330399999997</v>
      </c>
      <c r="DA155" s="15">
        <f t="shared" si="208"/>
        <v>500.36330399999997</v>
      </c>
      <c r="DB155" s="15">
        <f t="shared" si="209"/>
        <v>500.36330399999997</v>
      </c>
      <c r="DC155" s="15">
        <f t="shared" si="210"/>
        <v>500.36330399999997</v>
      </c>
      <c r="DD155" s="15">
        <f t="shared" si="211"/>
        <v>500.36330399999997</v>
      </c>
      <c r="DE155" s="15">
        <f t="shared" si="212"/>
        <v>500.36330399999997</v>
      </c>
      <c r="DF155" s="15">
        <f t="shared" si="213"/>
        <v>0</v>
      </c>
      <c r="DG155" s="15">
        <f t="shared" si="214"/>
        <v>500.36330399999997</v>
      </c>
      <c r="DH155" s="15">
        <f t="shared" si="215"/>
        <v>625.20094150000011</v>
      </c>
      <c r="DI155" s="15">
        <f t="shared" si="216"/>
        <v>750.03857900000003</v>
      </c>
      <c r="DJ155" s="15">
        <f t="shared" si="217"/>
        <v>750.03857900000003</v>
      </c>
      <c r="DK155" s="15">
        <f t="shared" si="218"/>
        <v>750.03857900000003</v>
      </c>
      <c r="DL155" s="15">
        <f t="shared" si="219"/>
        <v>750.03857900000003</v>
      </c>
      <c r="DM155" s="15">
        <f t="shared" si="220"/>
        <v>0</v>
      </c>
      <c r="DN155" s="15">
        <f t="shared" si="221"/>
        <v>0</v>
      </c>
      <c r="DO155" s="15">
        <f t="shared" si="222"/>
        <v>0</v>
      </c>
      <c r="DP155" s="15">
        <f t="shared" si="223"/>
        <v>0</v>
      </c>
      <c r="DQ155" s="15">
        <f t="shared" si="224"/>
        <v>0</v>
      </c>
      <c r="DR155" s="15">
        <f t="shared" si="225"/>
        <v>0</v>
      </c>
      <c r="DT155" s="15">
        <f t="shared" si="226"/>
        <v>39.597096000000079</v>
      </c>
      <c r="DU155" s="15">
        <f t="shared" si="227"/>
        <v>39.597096000000079</v>
      </c>
      <c r="DV155" s="15">
        <f t="shared" si="228"/>
        <v>39.597096000000079</v>
      </c>
      <c r="DW155" s="15">
        <f t="shared" si="229"/>
        <v>39.597096000000079</v>
      </c>
      <c r="DX155" s="15">
        <f t="shared" si="230"/>
        <v>39.597096000000079</v>
      </c>
      <c r="DY155" s="15">
        <f t="shared" si="231"/>
        <v>39.597096000000079</v>
      </c>
      <c r="DZ155" s="15">
        <f t="shared" si="232"/>
        <v>39.597096000000079</v>
      </c>
      <c r="EA155" s="15">
        <f t="shared" si="233"/>
        <v>39.597096000000079</v>
      </c>
      <c r="EB155" s="15">
        <f t="shared" si="234"/>
        <v>39.597096000000079</v>
      </c>
      <c r="EC155" s="15">
        <f t="shared" si="235"/>
        <v>39.597096000000079</v>
      </c>
      <c r="ED155" s="15">
        <f t="shared" si="236"/>
        <v>39.597096000000079</v>
      </c>
      <c r="EE155" s="15">
        <f t="shared" si="237"/>
        <v>39.597096000000079</v>
      </c>
      <c r="EF155" s="15">
        <f t="shared" si="238"/>
        <v>0</v>
      </c>
      <c r="EG155" s="15">
        <f t="shared" si="239"/>
        <v>39.597096000000079</v>
      </c>
      <c r="EH155" s="15">
        <f t="shared" si="240"/>
        <v>39.597096000000079</v>
      </c>
      <c r="EI155" s="15">
        <f t="shared" si="241"/>
        <v>39.597096000000079</v>
      </c>
      <c r="EJ155" s="15">
        <f t="shared" si="242"/>
        <v>39.597096000000079</v>
      </c>
      <c r="EK155" s="15">
        <f t="shared" si="243"/>
        <v>39.597096000000079</v>
      </c>
      <c r="EL155" s="15">
        <f t="shared" si="244"/>
        <v>39.597096000000079</v>
      </c>
      <c r="EM155" s="15">
        <f t="shared" si="245"/>
        <v>39.597096000000079</v>
      </c>
      <c r="EN155" s="15">
        <f t="shared" si="246"/>
        <v>39.597096000000079</v>
      </c>
      <c r="EO155" s="15">
        <f t="shared" si="247"/>
        <v>39.597096000000079</v>
      </c>
      <c r="EP155" s="15">
        <f t="shared" si="248"/>
        <v>39.597096000000079</v>
      </c>
      <c r="EQ155" s="15">
        <f t="shared" si="249"/>
        <v>39.597096000000079</v>
      </c>
      <c r="ER155" s="15">
        <f t="shared" si="250"/>
        <v>39.597096000000079</v>
      </c>
      <c r="ES155" s="15">
        <f t="shared" si="251"/>
        <v>0</v>
      </c>
      <c r="ET155" s="15">
        <f t="shared" si="252"/>
        <v>39.597096000000079</v>
      </c>
      <c r="EU155" s="15">
        <f t="shared" si="253"/>
        <v>49.47633350000001</v>
      </c>
      <c r="EV155" s="15">
        <f t="shared" si="254"/>
        <v>59.355571000000054</v>
      </c>
      <c r="EW155" s="15">
        <f t="shared" si="255"/>
        <v>59.355571000000054</v>
      </c>
      <c r="EX155" s="15">
        <f t="shared" si="256"/>
        <v>59.355571000000054</v>
      </c>
      <c r="EY155" s="15">
        <f t="shared" si="257"/>
        <v>59.355571000000054</v>
      </c>
      <c r="EZ155" s="15">
        <f t="shared" si="258"/>
        <v>0</v>
      </c>
      <c r="FA155" s="15">
        <f t="shared" si="259"/>
        <v>0</v>
      </c>
      <c r="FB155" s="15">
        <f t="shared" si="260"/>
        <v>0</v>
      </c>
      <c r="FC155" s="15">
        <f t="shared" si="261"/>
        <v>0</v>
      </c>
      <c r="FD155" s="15">
        <f t="shared" si="262"/>
        <v>0</v>
      </c>
      <c r="FE155" s="15">
        <f t="shared" si="263"/>
        <v>0</v>
      </c>
    </row>
    <row r="156" spans="1:161" x14ac:dyDescent="0.25">
      <c r="A156" s="3" t="s">
        <v>211</v>
      </c>
      <c r="B156" s="13">
        <v>2.0899999999999998E-2</v>
      </c>
      <c r="C156" s="13">
        <v>2.0899999999999998E-2</v>
      </c>
      <c r="D156" s="13">
        <v>2.0899999999999998E-2</v>
      </c>
      <c r="E156" s="13">
        <v>1.8700000000000001E-2</v>
      </c>
      <c r="G156" s="225">
        <v>555992.76</v>
      </c>
      <c r="H156" s="225">
        <v>555992.76</v>
      </c>
      <c r="I156" s="225">
        <v>555992.76</v>
      </c>
      <c r="J156" s="14">
        <v>555992.76</v>
      </c>
      <c r="K156" s="14">
        <v>555992.76</v>
      </c>
      <c r="L156" s="14">
        <v>555992.76</v>
      </c>
      <c r="M156" s="14">
        <v>555992.76</v>
      </c>
      <c r="N156" s="14">
        <v>555992.76</v>
      </c>
      <c r="O156" s="14">
        <v>555992.76</v>
      </c>
      <c r="P156" s="14">
        <v>555992.76</v>
      </c>
      <c r="Q156" s="14">
        <v>555992.76</v>
      </c>
      <c r="R156" s="14">
        <v>555992.76</v>
      </c>
      <c r="T156" s="14">
        <v>555992.76</v>
      </c>
      <c r="U156" s="14">
        <v>555992.76</v>
      </c>
      <c r="V156" s="14">
        <v>555992.76</v>
      </c>
      <c r="W156" s="14">
        <v>555992.76</v>
      </c>
      <c r="X156" s="14">
        <v>555992.76</v>
      </c>
      <c r="Y156" s="14">
        <v>555992.76</v>
      </c>
      <c r="Z156" s="14">
        <v>555992.76</v>
      </c>
      <c r="AA156" s="14">
        <v>555992.76</v>
      </c>
      <c r="AB156" s="14">
        <v>555992.76</v>
      </c>
      <c r="AC156" s="14">
        <v>555992.76</v>
      </c>
      <c r="AD156" s="14">
        <v>555992.76</v>
      </c>
      <c r="AE156" s="14">
        <v>555992.76</v>
      </c>
      <c r="AF156" s="14"/>
      <c r="AG156" s="14">
        <v>555992.76</v>
      </c>
      <c r="AH156" s="14">
        <v>555992.76</v>
      </c>
      <c r="AI156" s="14">
        <v>555992.76</v>
      </c>
      <c r="AJ156" s="14">
        <v>555992.76</v>
      </c>
      <c r="AK156" s="14">
        <v>555992.76</v>
      </c>
      <c r="AL156" s="14">
        <v>555992.76</v>
      </c>
      <c r="AM156" s="14"/>
      <c r="AN156" s="14"/>
      <c r="AO156" s="14"/>
      <c r="AP156" s="14"/>
      <c r="AQ156" s="14"/>
      <c r="AR156" s="14"/>
      <c r="AS156" s="15"/>
      <c r="AT156" s="14">
        <v>968.35405700000001</v>
      </c>
      <c r="AU156" s="14">
        <v>968.35405700000001</v>
      </c>
      <c r="AV156" s="14">
        <v>968.35405700000001</v>
      </c>
      <c r="AW156" s="14">
        <v>968.35405700000001</v>
      </c>
      <c r="AX156" s="14">
        <v>968.35405700000001</v>
      </c>
      <c r="AY156" s="14">
        <v>968.35405700000001</v>
      </c>
      <c r="AZ156" s="14">
        <v>968.35405700000001</v>
      </c>
      <c r="BA156" s="14">
        <v>968.35405700000001</v>
      </c>
      <c r="BB156" s="14">
        <v>968.35405700000001</v>
      </c>
      <c r="BC156" s="14">
        <v>968.35405700000001</v>
      </c>
      <c r="BD156" s="14">
        <v>968.35405700000001</v>
      </c>
      <c r="BE156" s="14">
        <v>968.35405700000001</v>
      </c>
      <c r="BG156" s="15">
        <v>968.35405700000001</v>
      </c>
      <c r="BH156" s="15">
        <v>968.35405700000001</v>
      </c>
      <c r="BI156" s="15">
        <v>968.35405700000001</v>
      </c>
      <c r="BJ156" s="14">
        <v>968.35405700000001</v>
      </c>
      <c r="BK156" s="14">
        <v>968.35405700000001</v>
      </c>
      <c r="BL156" s="14">
        <v>968.35405700000001</v>
      </c>
      <c r="BM156" s="14">
        <v>968.35405700000001</v>
      </c>
      <c r="BN156" s="14">
        <v>968.35405700000001</v>
      </c>
      <c r="BO156" s="14">
        <v>968.35405700000001</v>
      </c>
      <c r="BP156" s="14">
        <v>968.35405700000001</v>
      </c>
      <c r="BQ156" s="14">
        <v>968.35405700000001</v>
      </c>
      <c r="BR156" s="14">
        <v>968.35405700000001</v>
      </c>
      <c r="BS156" s="15"/>
      <c r="BT156" s="15">
        <f t="shared" si="176"/>
        <v>968.35405700000001</v>
      </c>
      <c r="BU156" s="15">
        <f t="shared" si="177"/>
        <v>968.35405700000001</v>
      </c>
      <c r="BV156" s="15">
        <f t="shared" si="178"/>
        <v>968.35405700000001</v>
      </c>
      <c r="BW156" s="15">
        <f t="shared" si="179"/>
        <v>968.35405700000001</v>
      </c>
      <c r="BX156" s="15">
        <f t="shared" si="180"/>
        <v>968.35405700000001</v>
      </c>
      <c r="BY156" s="15">
        <f t="shared" si="181"/>
        <v>968.35405700000001</v>
      </c>
      <c r="BZ156" s="15">
        <f t="shared" si="182"/>
        <v>0</v>
      </c>
      <c r="CA156" s="15">
        <f t="shared" si="183"/>
        <v>0</v>
      </c>
      <c r="CB156" s="15">
        <f t="shared" si="184"/>
        <v>0</v>
      </c>
      <c r="CC156" s="15">
        <f t="shared" si="185"/>
        <v>0</v>
      </c>
      <c r="CD156" s="15">
        <f t="shared" si="186"/>
        <v>0</v>
      </c>
      <c r="CE156" s="15">
        <f t="shared" si="187"/>
        <v>0</v>
      </c>
      <c r="CG156" s="15">
        <f t="shared" si="188"/>
        <v>866.42205100000001</v>
      </c>
      <c r="CH156" s="15">
        <f t="shared" si="189"/>
        <v>866.42205100000001</v>
      </c>
      <c r="CI156" s="15">
        <f t="shared" si="190"/>
        <v>866.42205100000001</v>
      </c>
      <c r="CJ156" s="15">
        <f t="shared" si="191"/>
        <v>866.42205100000001</v>
      </c>
      <c r="CK156" s="15">
        <f t="shared" si="192"/>
        <v>866.42205100000001</v>
      </c>
      <c r="CL156" s="15">
        <f t="shared" si="193"/>
        <v>866.42205100000001</v>
      </c>
      <c r="CM156" s="15">
        <f t="shared" si="194"/>
        <v>866.42205100000001</v>
      </c>
      <c r="CN156" s="15">
        <f t="shared" si="195"/>
        <v>866.42205100000001</v>
      </c>
      <c r="CO156" s="15">
        <f t="shared" si="196"/>
        <v>866.42205100000001</v>
      </c>
      <c r="CP156" s="15">
        <f t="shared" si="197"/>
        <v>866.42205100000001</v>
      </c>
      <c r="CQ156" s="15">
        <f t="shared" si="198"/>
        <v>866.42205100000001</v>
      </c>
      <c r="CR156" s="15">
        <f t="shared" si="199"/>
        <v>866.42205100000001</v>
      </c>
      <c r="CS156" s="15">
        <f t="shared" si="200"/>
        <v>0</v>
      </c>
      <c r="CT156" s="15">
        <f t="shared" si="201"/>
        <v>866.42205100000001</v>
      </c>
      <c r="CU156" s="15">
        <f t="shared" si="202"/>
        <v>866.42205100000001</v>
      </c>
      <c r="CV156" s="15">
        <f t="shared" si="203"/>
        <v>866.42205100000001</v>
      </c>
      <c r="CW156" s="15">
        <f t="shared" si="204"/>
        <v>866.42205100000001</v>
      </c>
      <c r="CX156" s="15">
        <f t="shared" si="205"/>
        <v>866.42205100000001</v>
      </c>
      <c r="CY156" s="15">
        <f t="shared" si="206"/>
        <v>866.42205100000001</v>
      </c>
      <c r="CZ156" s="15">
        <f t="shared" si="207"/>
        <v>866.42205100000001</v>
      </c>
      <c r="DA156" s="15">
        <f t="shared" si="208"/>
        <v>866.42205100000001</v>
      </c>
      <c r="DB156" s="15">
        <f t="shared" si="209"/>
        <v>866.42205100000001</v>
      </c>
      <c r="DC156" s="15">
        <f t="shared" si="210"/>
        <v>866.42205100000001</v>
      </c>
      <c r="DD156" s="15">
        <f t="shared" si="211"/>
        <v>866.42205100000001</v>
      </c>
      <c r="DE156" s="15">
        <f t="shared" si="212"/>
        <v>866.42205100000001</v>
      </c>
      <c r="DF156" s="15">
        <f t="shared" si="213"/>
        <v>0</v>
      </c>
      <c r="DG156" s="15">
        <f t="shared" si="214"/>
        <v>866.42205100000001</v>
      </c>
      <c r="DH156" s="15">
        <f t="shared" si="215"/>
        <v>866.42205100000001</v>
      </c>
      <c r="DI156" s="15">
        <f t="shared" si="216"/>
        <v>866.42205100000001</v>
      </c>
      <c r="DJ156" s="15">
        <f t="shared" si="217"/>
        <v>866.42205100000001</v>
      </c>
      <c r="DK156" s="15">
        <f t="shared" si="218"/>
        <v>866.42205100000001</v>
      </c>
      <c r="DL156" s="15">
        <f t="shared" si="219"/>
        <v>866.42205100000001</v>
      </c>
      <c r="DM156" s="15">
        <f t="shared" si="220"/>
        <v>0</v>
      </c>
      <c r="DN156" s="15">
        <f t="shared" si="221"/>
        <v>0</v>
      </c>
      <c r="DO156" s="15">
        <f t="shared" si="222"/>
        <v>0</v>
      </c>
      <c r="DP156" s="15">
        <f t="shared" si="223"/>
        <v>0</v>
      </c>
      <c r="DQ156" s="15">
        <f t="shared" si="224"/>
        <v>0</v>
      </c>
      <c r="DR156" s="15">
        <f t="shared" si="225"/>
        <v>0</v>
      </c>
      <c r="DT156" s="15">
        <f t="shared" si="226"/>
        <v>101.932006</v>
      </c>
      <c r="DU156" s="15">
        <f t="shared" si="227"/>
        <v>101.932006</v>
      </c>
      <c r="DV156" s="15">
        <f t="shared" si="228"/>
        <v>101.932006</v>
      </c>
      <c r="DW156" s="15">
        <f t="shared" si="229"/>
        <v>101.932006</v>
      </c>
      <c r="DX156" s="15">
        <f t="shared" si="230"/>
        <v>101.932006</v>
      </c>
      <c r="DY156" s="15">
        <f t="shared" si="231"/>
        <v>101.932006</v>
      </c>
      <c r="DZ156" s="15">
        <f t="shared" si="232"/>
        <v>101.932006</v>
      </c>
      <c r="EA156" s="15">
        <f t="shared" si="233"/>
        <v>101.932006</v>
      </c>
      <c r="EB156" s="15">
        <f t="shared" si="234"/>
        <v>101.932006</v>
      </c>
      <c r="EC156" s="15">
        <f t="shared" si="235"/>
        <v>101.932006</v>
      </c>
      <c r="ED156" s="15">
        <f t="shared" si="236"/>
        <v>101.932006</v>
      </c>
      <c r="EE156" s="15">
        <f t="shared" si="237"/>
        <v>101.932006</v>
      </c>
      <c r="EF156" s="15">
        <f t="shared" si="238"/>
        <v>0</v>
      </c>
      <c r="EG156" s="15">
        <f t="shared" si="239"/>
        <v>101.932006</v>
      </c>
      <c r="EH156" s="15">
        <f t="shared" si="240"/>
        <v>101.932006</v>
      </c>
      <c r="EI156" s="15">
        <f t="shared" si="241"/>
        <v>101.932006</v>
      </c>
      <c r="EJ156" s="15">
        <f t="shared" si="242"/>
        <v>101.932006</v>
      </c>
      <c r="EK156" s="15">
        <f t="shared" si="243"/>
        <v>101.932006</v>
      </c>
      <c r="EL156" s="15">
        <f t="shared" si="244"/>
        <v>101.932006</v>
      </c>
      <c r="EM156" s="15">
        <f t="shared" si="245"/>
        <v>101.932006</v>
      </c>
      <c r="EN156" s="15">
        <f t="shared" si="246"/>
        <v>101.932006</v>
      </c>
      <c r="EO156" s="15">
        <f t="shared" si="247"/>
        <v>101.932006</v>
      </c>
      <c r="EP156" s="15">
        <f t="shared" si="248"/>
        <v>101.932006</v>
      </c>
      <c r="EQ156" s="15">
        <f t="shared" si="249"/>
        <v>101.932006</v>
      </c>
      <c r="ER156" s="15">
        <f t="shared" si="250"/>
        <v>101.932006</v>
      </c>
      <c r="ES156" s="15">
        <f t="shared" si="251"/>
        <v>0</v>
      </c>
      <c r="ET156" s="15">
        <f t="shared" si="252"/>
        <v>101.932006</v>
      </c>
      <c r="EU156" s="15">
        <f t="shared" si="253"/>
        <v>101.932006</v>
      </c>
      <c r="EV156" s="15">
        <f t="shared" si="254"/>
        <v>101.932006</v>
      </c>
      <c r="EW156" s="15">
        <f t="shared" si="255"/>
        <v>101.932006</v>
      </c>
      <c r="EX156" s="15">
        <f t="shared" si="256"/>
        <v>101.932006</v>
      </c>
      <c r="EY156" s="15">
        <f t="shared" si="257"/>
        <v>101.932006</v>
      </c>
      <c r="EZ156" s="15">
        <f t="shared" si="258"/>
        <v>0</v>
      </c>
      <c r="FA156" s="15">
        <f t="shared" si="259"/>
        <v>0</v>
      </c>
      <c r="FB156" s="15">
        <f t="shared" si="260"/>
        <v>0</v>
      </c>
      <c r="FC156" s="15">
        <f t="shared" si="261"/>
        <v>0</v>
      </c>
      <c r="FD156" s="15">
        <f t="shared" si="262"/>
        <v>0</v>
      </c>
      <c r="FE156" s="15">
        <f t="shared" si="263"/>
        <v>0</v>
      </c>
    </row>
    <row r="157" spans="1:161" x14ac:dyDescent="0.25">
      <c r="A157" s="3" t="s">
        <v>212</v>
      </c>
      <c r="B157" s="13">
        <v>1.29E-2</v>
      </c>
      <c r="C157" s="13">
        <v>1.29E-2</v>
      </c>
      <c r="D157" s="13">
        <v>1.29E-2</v>
      </c>
      <c r="E157" s="13">
        <v>1.01E-2</v>
      </c>
      <c r="G157" s="225">
        <v>2733269.79</v>
      </c>
      <c r="H157" s="225">
        <v>2733269.79</v>
      </c>
      <c r="I157" s="225">
        <v>2733269.79</v>
      </c>
      <c r="J157" s="14">
        <v>2733269.79</v>
      </c>
      <c r="K157" s="14">
        <v>2733269.79</v>
      </c>
      <c r="L157" s="14">
        <v>2733269.79</v>
      </c>
      <c r="M157" s="14">
        <v>2733269.79</v>
      </c>
      <c r="N157" s="14">
        <v>2733269.79</v>
      </c>
      <c r="O157" s="14">
        <v>2733269.79</v>
      </c>
      <c r="P157" s="14">
        <v>2733269.79</v>
      </c>
      <c r="Q157" s="14">
        <v>2733269.79</v>
      </c>
      <c r="R157" s="14">
        <v>2733269.79</v>
      </c>
      <c r="T157" s="14">
        <v>2733269.79</v>
      </c>
      <c r="U157" s="14">
        <v>2733269.79</v>
      </c>
      <c r="V157" s="14">
        <v>2733269.79</v>
      </c>
      <c r="W157" s="14">
        <v>2733269.79</v>
      </c>
      <c r="X157" s="14">
        <v>2733269.79</v>
      </c>
      <c r="Y157" s="14">
        <v>2733269.79</v>
      </c>
      <c r="Z157" s="14">
        <v>2733269.79</v>
      </c>
      <c r="AA157" s="14">
        <v>2733269.79</v>
      </c>
      <c r="AB157" s="14">
        <v>2733269.79</v>
      </c>
      <c r="AC157" s="14">
        <v>2733269.79</v>
      </c>
      <c r="AD157" s="14">
        <v>2733269.79</v>
      </c>
      <c r="AE157" s="14">
        <v>2733269.79</v>
      </c>
      <c r="AF157" s="14"/>
      <c r="AG157" s="14">
        <v>2733269.79</v>
      </c>
      <c r="AH157" s="14">
        <v>2750615.21</v>
      </c>
      <c r="AI157" s="14">
        <v>2767960.62</v>
      </c>
      <c r="AJ157" s="14">
        <v>2767960.62</v>
      </c>
      <c r="AK157" s="14">
        <v>2782386.98</v>
      </c>
      <c r="AL157" s="14">
        <v>2776317.34</v>
      </c>
      <c r="AM157" s="14"/>
      <c r="AN157" s="14"/>
      <c r="AO157" s="14"/>
      <c r="AP157" s="14"/>
      <c r="AQ157" s="14"/>
      <c r="AR157" s="14"/>
      <c r="AS157" s="15"/>
      <c r="AT157" s="14">
        <v>2938.2650242499999</v>
      </c>
      <c r="AU157" s="14">
        <v>2938.2650242499999</v>
      </c>
      <c r="AV157" s="14">
        <v>2938.2650242499999</v>
      </c>
      <c r="AW157" s="14">
        <v>2938.2650242499999</v>
      </c>
      <c r="AX157" s="14">
        <v>2938.2650242499999</v>
      </c>
      <c r="AY157" s="14">
        <v>2938.2650242499999</v>
      </c>
      <c r="AZ157" s="14">
        <v>2938.2650242499999</v>
      </c>
      <c r="BA157" s="14">
        <v>2938.2650242499999</v>
      </c>
      <c r="BB157" s="14">
        <v>2938.2650242499999</v>
      </c>
      <c r="BC157" s="14">
        <v>2938.2650242499999</v>
      </c>
      <c r="BD157" s="14">
        <v>2938.2650242499999</v>
      </c>
      <c r="BE157" s="14">
        <v>2938.2650242499999</v>
      </c>
      <c r="BG157" s="15">
        <v>2938.2650242499999</v>
      </c>
      <c r="BH157" s="15">
        <v>2938.2650242499999</v>
      </c>
      <c r="BI157" s="15">
        <v>2938.2650242499999</v>
      </c>
      <c r="BJ157" s="14">
        <v>2938.2650242499999</v>
      </c>
      <c r="BK157" s="14">
        <v>2938.2650242499999</v>
      </c>
      <c r="BL157" s="14">
        <v>2938.2650242499999</v>
      </c>
      <c r="BM157" s="14">
        <v>2938.2650242499999</v>
      </c>
      <c r="BN157" s="14">
        <v>2938.2650242499999</v>
      </c>
      <c r="BO157" s="14">
        <v>2938.2650242499999</v>
      </c>
      <c r="BP157" s="14">
        <v>2938.2650242499999</v>
      </c>
      <c r="BQ157" s="14">
        <v>2938.2650242499999</v>
      </c>
      <c r="BR157" s="14">
        <v>2938.2650242499999</v>
      </c>
      <c r="BS157" s="15"/>
      <c r="BT157" s="15">
        <f t="shared" si="176"/>
        <v>2938.2650242499999</v>
      </c>
      <c r="BU157" s="15">
        <f t="shared" si="177"/>
        <v>2956.9113507500001</v>
      </c>
      <c r="BV157" s="15">
        <f t="shared" si="178"/>
        <v>2975.5576665000003</v>
      </c>
      <c r="BW157" s="15">
        <f t="shared" si="179"/>
        <v>2975.5576665000003</v>
      </c>
      <c r="BX157" s="15">
        <f t="shared" si="180"/>
        <v>2991.0660035000001</v>
      </c>
      <c r="BY157" s="15">
        <f t="shared" si="181"/>
        <v>2984.5411405</v>
      </c>
      <c r="BZ157" s="15">
        <f t="shared" si="182"/>
        <v>0</v>
      </c>
      <c r="CA157" s="15">
        <f t="shared" si="183"/>
        <v>0</v>
      </c>
      <c r="CB157" s="15">
        <f t="shared" si="184"/>
        <v>0</v>
      </c>
      <c r="CC157" s="15">
        <f t="shared" si="185"/>
        <v>0</v>
      </c>
      <c r="CD157" s="15">
        <f t="shared" si="186"/>
        <v>0</v>
      </c>
      <c r="CE157" s="15">
        <f t="shared" si="187"/>
        <v>0</v>
      </c>
      <c r="CG157" s="15">
        <f t="shared" si="188"/>
        <v>2300.5020732500002</v>
      </c>
      <c r="CH157" s="15">
        <f t="shared" si="189"/>
        <v>2300.5020732500002</v>
      </c>
      <c r="CI157" s="15">
        <f t="shared" si="190"/>
        <v>2300.5020732500002</v>
      </c>
      <c r="CJ157" s="15">
        <f t="shared" si="191"/>
        <v>2300.5020732500002</v>
      </c>
      <c r="CK157" s="15">
        <f t="shared" si="192"/>
        <v>2300.5020732500002</v>
      </c>
      <c r="CL157" s="15">
        <f t="shared" si="193"/>
        <v>2300.5020732500002</v>
      </c>
      <c r="CM157" s="15">
        <f t="shared" si="194"/>
        <v>2300.5020732500002</v>
      </c>
      <c r="CN157" s="15">
        <f t="shared" si="195"/>
        <v>2300.5020732500002</v>
      </c>
      <c r="CO157" s="15">
        <f t="shared" si="196"/>
        <v>2300.5020732500002</v>
      </c>
      <c r="CP157" s="15">
        <f t="shared" si="197"/>
        <v>2300.5020732500002</v>
      </c>
      <c r="CQ157" s="15">
        <f t="shared" si="198"/>
        <v>2300.5020732500002</v>
      </c>
      <c r="CR157" s="15">
        <f t="shared" si="199"/>
        <v>2300.5020732500002</v>
      </c>
      <c r="CS157" s="15">
        <f t="shared" si="200"/>
        <v>0</v>
      </c>
      <c r="CT157" s="15">
        <f t="shared" si="201"/>
        <v>2300.5020732500002</v>
      </c>
      <c r="CU157" s="15">
        <f t="shared" si="202"/>
        <v>2300.5020732500002</v>
      </c>
      <c r="CV157" s="15">
        <f t="shared" si="203"/>
        <v>2300.5020732500002</v>
      </c>
      <c r="CW157" s="15">
        <f t="shared" si="204"/>
        <v>2300.5020732500002</v>
      </c>
      <c r="CX157" s="15">
        <f t="shared" si="205"/>
        <v>2300.5020732500002</v>
      </c>
      <c r="CY157" s="15">
        <f t="shared" si="206"/>
        <v>2300.5020732500002</v>
      </c>
      <c r="CZ157" s="15">
        <f t="shared" si="207"/>
        <v>2300.5020732500002</v>
      </c>
      <c r="DA157" s="15">
        <f t="shared" si="208"/>
        <v>2300.5020732500002</v>
      </c>
      <c r="DB157" s="15">
        <f t="shared" si="209"/>
        <v>2300.5020732500002</v>
      </c>
      <c r="DC157" s="15">
        <f t="shared" si="210"/>
        <v>2300.5020732500002</v>
      </c>
      <c r="DD157" s="15">
        <f t="shared" si="211"/>
        <v>2300.5020732500002</v>
      </c>
      <c r="DE157" s="15">
        <f t="shared" si="212"/>
        <v>2300.5020732500002</v>
      </c>
      <c r="DF157" s="15">
        <f t="shared" si="213"/>
        <v>0</v>
      </c>
      <c r="DG157" s="15">
        <f t="shared" si="214"/>
        <v>2300.5020732500002</v>
      </c>
      <c r="DH157" s="15">
        <f t="shared" si="215"/>
        <v>2315.1011350833332</v>
      </c>
      <c r="DI157" s="15">
        <f t="shared" si="216"/>
        <v>2329.7001885</v>
      </c>
      <c r="DJ157" s="15">
        <f t="shared" si="217"/>
        <v>2329.7001885</v>
      </c>
      <c r="DK157" s="15">
        <f t="shared" si="218"/>
        <v>2341.842374833333</v>
      </c>
      <c r="DL157" s="15">
        <f t="shared" si="219"/>
        <v>2336.7337611666667</v>
      </c>
      <c r="DM157" s="15">
        <f t="shared" si="220"/>
        <v>0</v>
      </c>
      <c r="DN157" s="15">
        <f t="shared" si="221"/>
        <v>0</v>
      </c>
      <c r="DO157" s="15">
        <f t="shared" si="222"/>
        <v>0</v>
      </c>
      <c r="DP157" s="15">
        <f t="shared" si="223"/>
        <v>0</v>
      </c>
      <c r="DQ157" s="15">
        <f t="shared" si="224"/>
        <v>0</v>
      </c>
      <c r="DR157" s="15">
        <f t="shared" si="225"/>
        <v>0</v>
      </c>
      <c r="DT157" s="15">
        <f t="shared" si="226"/>
        <v>637.7629509999997</v>
      </c>
      <c r="DU157" s="15">
        <f t="shared" si="227"/>
        <v>637.7629509999997</v>
      </c>
      <c r="DV157" s="15">
        <f t="shared" si="228"/>
        <v>637.7629509999997</v>
      </c>
      <c r="DW157" s="15">
        <f t="shared" si="229"/>
        <v>637.7629509999997</v>
      </c>
      <c r="DX157" s="15">
        <f t="shared" si="230"/>
        <v>637.7629509999997</v>
      </c>
      <c r="DY157" s="15">
        <f t="shared" si="231"/>
        <v>637.7629509999997</v>
      </c>
      <c r="DZ157" s="15">
        <f t="shared" si="232"/>
        <v>637.7629509999997</v>
      </c>
      <c r="EA157" s="15">
        <f t="shared" si="233"/>
        <v>637.7629509999997</v>
      </c>
      <c r="EB157" s="15">
        <f t="shared" si="234"/>
        <v>637.7629509999997</v>
      </c>
      <c r="EC157" s="15">
        <f t="shared" si="235"/>
        <v>637.7629509999997</v>
      </c>
      <c r="ED157" s="15">
        <f t="shared" si="236"/>
        <v>637.7629509999997</v>
      </c>
      <c r="EE157" s="15">
        <f t="shared" si="237"/>
        <v>637.7629509999997</v>
      </c>
      <c r="EF157" s="15">
        <f t="shared" si="238"/>
        <v>0</v>
      </c>
      <c r="EG157" s="15">
        <f t="shared" si="239"/>
        <v>637.7629509999997</v>
      </c>
      <c r="EH157" s="15">
        <f t="shared" si="240"/>
        <v>637.7629509999997</v>
      </c>
      <c r="EI157" s="15">
        <f t="shared" si="241"/>
        <v>637.7629509999997</v>
      </c>
      <c r="EJ157" s="15">
        <f t="shared" si="242"/>
        <v>637.7629509999997</v>
      </c>
      <c r="EK157" s="15">
        <f t="shared" si="243"/>
        <v>637.7629509999997</v>
      </c>
      <c r="EL157" s="15">
        <f t="shared" si="244"/>
        <v>637.7629509999997</v>
      </c>
      <c r="EM157" s="15">
        <f t="shared" si="245"/>
        <v>637.7629509999997</v>
      </c>
      <c r="EN157" s="15">
        <f t="shared" si="246"/>
        <v>637.7629509999997</v>
      </c>
      <c r="EO157" s="15">
        <f t="shared" si="247"/>
        <v>637.7629509999997</v>
      </c>
      <c r="EP157" s="15">
        <f t="shared" si="248"/>
        <v>637.7629509999997</v>
      </c>
      <c r="EQ157" s="15">
        <f t="shared" si="249"/>
        <v>637.7629509999997</v>
      </c>
      <c r="ER157" s="15">
        <f t="shared" si="250"/>
        <v>637.7629509999997</v>
      </c>
      <c r="ES157" s="15">
        <f t="shared" si="251"/>
        <v>0</v>
      </c>
      <c r="ET157" s="15">
        <f t="shared" si="252"/>
        <v>637.7629509999997</v>
      </c>
      <c r="EU157" s="15">
        <f t="shared" si="253"/>
        <v>641.81021566666686</v>
      </c>
      <c r="EV157" s="15">
        <f t="shared" si="254"/>
        <v>645.85747800000036</v>
      </c>
      <c r="EW157" s="15">
        <f t="shared" si="255"/>
        <v>645.85747800000036</v>
      </c>
      <c r="EX157" s="15">
        <f t="shared" si="256"/>
        <v>649.22362866666708</v>
      </c>
      <c r="EY157" s="15">
        <f t="shared" si="257"/>
        <v>647.8073793333333</v>
      </c>
      <c r="EZ157" s="15">
        <f t="shared" si="258"/>
        <v>0</v>
      </c>
      <c r="FA157" s="15">
        <f t="shared" si="259"/>
        <v>0</v>
      </c>
      <c r="FB157" s="15">
        <f t="shared" si="260"/>
        <v>0</v>
      </c>
      <c r="FC157" s="15">
        <f t="shared" si="261"/>
        <v>0</v>
      </c>
      <c r="FD157" s="15">
        <f t="shared" si="262"/>
        <v>0</v>
      </c>
      <c r="FE157" s="15">
        <f t="shared" si="263"/>
        <v>0</v>
      </c>
    </row>
    <row r="158" spans="1:161" x14ac:dyDescent="0.25">
      <c r="A158" s="3" t="s">
        <v>213</v>
      </c>
      <c r="B158" s="13">
        <v>2.0299999999999999E-2</v>
      </c>
      <c r="C158" s="13">
        <v>2.0299999999999999E-2</v>
      </c>
      <c r="D158" s="13">
        <v>2.0299999999999999E-2</v>
      </c>
      <c r="E158" s="13">
        <v>1.7299999999999999E-2</v>
      </c>
      <c r="G158" s="225">
        <v>4660156.04</v>
      </c>
      <c r="H158" s="225">
        <v>4660156.04</v>
      </c>
      <c r="I158" s="225">
        <v>4660156.04</v>
      </c>
      <c r="J158" s="14">
        <v>4660156.04</v>
      </c>
      <c r="K158" s="14">
        <v>4660156.04</v>
      </c>
      <c r="L158" s="14">
        <v>4660156.04</v>
      </c>
      <c r="M158" s="14">
        <v>4660156.04</v>
      </c>
      <c r="N158" s="14">
        <v>4660156.04</v>
      </c>
      <c r="O158" s="14">
        <v>4660156.04</v>
      </c>
      <c r="P158" s="14">
        <v>4660156.04</v>
      </c>
      <c r="Q158" s="14">
        <v>4660156.04</v>
      </c>
      <c r="R158" s="14">
        <v>4660156.04</v>
      </c>
      <c r="T158" s="14">
        <v>4660156.04</v>
      </c>
      <c r="U158" s="14">
        <v>4660156.04</v>
      </c>
      <c r="V158" s="14">
        <v>4660156.04</v>
      </c>
      <c r="W158" s="14">
        <v>4660156.04</v>
      </c>
      <c r="X158" s="14">
        <v>4660156.04</v>
      </c>
      <c r="Y158" s="14">
        <v>4660156.04</v>
      </c>
      <c r="Z158" s="14">
        <v>4660156.04</v>
      </c>
      <c r="AA158" s="14">
        <v>4660156.04</v>
      </c>
      <c r="AB158" s="14">
        <v>4660156.04</v>
      </c>
      <c r="AC158" s="14">
        <v>4660156.04</v>
      </c>
      <c r="AD158" s="14">
        <v>4660156.04</v>
      </c>
      <c r="AE158" s="14">
        <v>4660156.04</v>
      </c>
      <c r="AF158" s="14"/>
      <c r="AG158" s="14">
        <v>4660156.04</v>
      </c>
      <c r="AH158" s="14">
        <v>4660156.04</v>
      </c>
      <c r="AI158" s="14">
        <v>4660156.04</v>
      </c>
      <c r="AJ158" s="14">
        <v>4660156.04</v>
      </c>
      <c r="AK158" s="14">
        <v>4660156.04</v>
      </c>
      <c r="AL158" s="14">
        <v>4660156.04</v>
      </c>
      <c r="AM158" s="14"/>
      <c r="AN158" s="14"/>
      <c r="AO158" s="14"/>
      <c r="AP158" s="14"/>
      <c r="AQ158" s="14"/>
      <c r="AR158" s="14"/>
      <c r="AS158" s="15"/>
      <c r="AT158" s="14">
        <v>7883.4306343333328</v>
      </c>
      <c r="AU158" s="14">
        <v>7883.4306343333328</v>
      </c>
      <c r="AV158" s="14">
        <v>7883.4306343333328</v>
      </c>
      <c r="AW158" s="14">
        <v>7883.4306343333328</v>
      </c>
      <c r="AX158" s="14">
        <v>7883.4306343333328</v>
      </c>
      <c r="AY158" s="14">
        <v>7883.4306343333328</v>
      </c>
      <c r="AZ158" s="14">
        <v>7883.4306343333328</v>
      </c>
      <c r="BA158" s="14">
        <v>7883.4306343333328</v>
      </c>
      <c r="BB158" s="14">
        <v>7883.4306343333328</v>
      </c>
      <c r="BC158" s="14">
        <v>7883.4306343333328</v>
      </c>
      <c r="BD158" s="14">
        <v>7883.4306343333328</v>
      </c>
      <c r="BE158" s="14">
        <v>7883.4306343333328</v>
      </c>
      <c r="BG158" s="15">
        <v>7883.4306343333328</v>
      </c>
      <c r="BH158" s="15">
        <v>7883.4306343333328</v>
      </c>
      <c r="BI158" s="15">
        <v>7883.4306343333328</v>
      </c>
      <c r="BJ158" s="14">
        <v>7883.4306343333328</v>
      </c>
      <c r="BK158" s="14">
        <v>7883.4306343333328</v>
      </c>
      <c r="BL158" s="14">
        <v>7883.4306343333328</v>
      </c>
      <c r="BM158" s="14">
        <v>7883.4306343333328</v>
      </c>
      <c r="BN158" s="14">
        <v>7883.4306343333328</v>
      </c>
      <c r="BO158" s="14">
        <v>7883.4306343333328</v>
      </c>
      <c r="BP158" s="14">
        <v>7883.4306343333328</v>
      </c>
      <c r="BQ158" s="14">
        <v>7883.4306343333328</v>
      </c>
      <c r="BR158" s="14">
        <v>7883.4306343333328</v>
      </c>
      <c r="BS158" s="15"/>
      <c r="BT158" s="15">
        <f t="shared" si="176"/>
        <v>7883.4306343333328</v>
      </c>
      <c r="BU158" s="15">
        <f t="shared" si="177"/>
        <v>7883.4306343333328</v>
      </c>
      <c r="BV158" s="15">
        <f t="shared" si="178"/>
        <v>7883.4306343333328</v>
      </c>
      <c r="BW158" s="15">
        <f t="shared" si="179"/>
        <v>7883.4306343333328</v>
      </c>
      <c r="BX158" s="15">
        <f t="shared" si="180"/>
        <v>7883.4306343333328</v>
      </c>
      <c r="BY158" s="15">
        <f t="shared" si="181"/>
        <v>7883.4306343333328</v>
      </c>
      <c r="BZ158" s="15">
        <f t="shared" si="182"/>
        <v>0</v>
      </c>
      <c r="CA158" s="15">
        <f t="shared" si="183"/>
        <v>0</v>
      </c>
      <c r="CB158" s="15">
        <f t="shared" si="184"/>
        <v>0</v>
      </c>
      <c r="CC158" s="15">
        <f t="shared" si="185"/>
        <v>0</v>
      </c>
      <c r="CD158" s="15">
        <f t="shared" si="186"/>
        <v>0</v>
      </c>
      <c r="CE158" s="15">
        <f t="shared" si="187"/>
        <v>0</v>
      </c>
      <c r="CG158" s="15">
        <f t="shared" si="188"/>
        <v>6718.3916243333333</v>
      </c>
      <c r="CH158" s="15">
        <f t="shared" si="189"/>
        <v>6718.3916243333333</v>
      </c>
      <c r="CI158" s="15">
        <f t="shared" si="190"/>
        <v>6718.3916243333333</v>
      </c>
      <c r="CJ158" s="15">
        <f t="shared" si="191"/>
        <v>6718.3916243333333</v>
      </c>
      <c r="CK158" s="15">
        <f t="shared" si="192"/>
        <v>6718.3916243333333</v>
      </c>
      <c r="CL158" s="15">
        <f t="shared" si="193"/>
        <v>6718.3916243333333</v>
      </c>
      <c r="CM158" s="15">
        <f t="shared" si="194"/>
        <v>6718.3916243333333</v>
      </c>
      <c r="CN158" s="15">
        <f t="shared" si="195"/>
        <v>6718.3916243333333</v>
      </c>
      <c r="CO158" s="15">
        <f t="shared" si="196"/>
        <v>6718.3916243333333</v>
      </c>
      <c r="CP158" s="15">
        <f t="shared" si="197"/>
        <v>6718.3916243333333</v>
      </c>
      <c r="CQ158" s="15">
        <f t="shared" si="198"/>
        <v>6718.3916243333333</v>
      </c>
      <c r="CR158" s="15">
        <f t="shared" si="199"/>
        <v>6718.3916243333333</v>
      </c>
      <c r="CS158" s="15">
        <f t="shared" si="200"/>
        <v>0</v>
      </c>
      <c r="CT158" s="15">
        <f t="shared" si="201"/>
        <v>6718.3916243333333</v>
      </c>
      <c r="CU158" s="15">
        <f t="shared" si="202"/>
        <v>6718.3916243333333</v>
      </c>
      <c r="CV158" s="15">
        <f t="shared" si="203"/>
        <v>6718.3916243333333</v>
      </c>
      <c r="CW158" s="15">
        <f t="shared" si="204"/>
        <v>6718.3916243333333</v>
      </c>
      <c r="CX158" s="15">
        <f t="shared" si="205"/>
        <v>6718.3916243333333</v>
      </c>
      <c r="CY158" s="15">
        <f t="shared" si="206"/>
        <v>6718.3916243333333</v>
      </c>
      <c r="CZ158" s="15">
        <f t="shared" si="207"/>
        <v>6718.3916243333333</v>
      </c>
      <c r="DA158" s="15">
        <f t="shared" si="208"/>
        <v>6718.3916243333333</v>
      </c>
      <c r="DB158" s="15">
        <f t="shared" si="209"/>
        <v>6718.3916243333333</v>
      </c>
      <c r="DC158" s="15">
        <f t="shared" si="210"/>
        <v>6718.3916243333333</v>
      </c>
      <c r="DD158" s="15">
        <f t="shared" si="211"/>
        <v>6718.3916243333333</v>
      </c>
      <c r="DE158" s="15">
        <f t="shared" si="212"/>
        <v>6718.3916243333333</v>
      </c>
      <c r="DF158" s="15">
        <f t="shared" si="213"/>
        <v>0</v>
      </c>
      <c r="DG158" s="15">
        <f t="shared" si="214"/>
        <v>6718.3916243333333</v>
      </c>
      <c r="DH158" s="15">
        <f t="shared" si="215"/>
        <v>6718.3916243333333</v>
      </c>
      <c r="DI158" s="15">
        <f t="shared" si="216"/>
        <v>6718.3916243333333</v>
      </c>
      <c r="DJ158" s="15">
        <f t="shared" si="217"/>
        <v>6718.3916243333333</v>
      </c>
      <c r="DK158" s="15">
        <f t="shared" si="218"/>
        <v>6718.3916243333333</v>
      </c>
      <c r="DL158" s="15">
        <f t="shared" si="219"/>
        <v>6718.3916243333333</v>
      </c>
      <c r="DM158" s="15">
        <f t="shared" si="220"/>
        <v>0</v>
      </c>
      <c r="DN158" s="15">
        <f t="shared" si="221"/>
        <v>0</v>
      </c>
      <c r="DO158" s="15">
        <f t="shared" si="222"/>
        <v>0</v>
      </c>
      <c r="DP158" s="15">
        <f t="shared" si="223"/>
        <v>0</v>
      </c>
      <c r="DQ158" s="15">
        <f t="shared" si="224"/>
        <v>0</v>
      </c>
      <c r="DR158" s="15">
        <f t="shared" si="225"/>
        <v>0</v>
      </c>
      <c r="DT158" s="15">
        <f t="shared" si="226"/>
        <v>1165.0390099999995</v>
      </c>
      <c r="DU158" s="15">
        <f t="shared" si="227"/>
        <v>1165.0390099999995</v>
      </c>
      <c r="DV158" s="15">
        <f t="shared" si="228"/>
        <v>1165.0390099999995</v>
      </c>
      <c r="DW158" s="15">
        <f t="shared" si="229"/>
        <v>1165.0390099999995</v>
      </c>
      <c r="DX158" s="15">
        <f t="shared" si="230"/>
        <v>1165.0390099999995</v>
      </c>
      <c r="DY158" s="15">
        <f t="shared" si="231"/>
        <v>1165.0390099999995</v>
      </c>
      <c r="DZ158" s="15">
        <f t="shared" si="232"/>
        <v>1165.0390099999995</v>
      </c>
      <c r="EA158" s="15">
        <f t="shared" si="233"/>
        <v>1165.0390099999995</v>
      </c>
      <c r="EB158" s="15">
        <f t="shared" si="234"/>
        <v>1165.0390099999995</v>
      </c>
      <c r="EC158" s="15">
        <f t="shared" si="235"/>
        <v>1165.0390099999995</v>
      </c>
      <c r="ED158" s="15">
        <f t="shared" si="236"/>
        <v>1165.0390099999995</v>
      </c>
      <c r="EE158" s="15">
        <f t="shared" si="237"/>
        <v>1165.0390099999995</v>
      </c>
      <c r="EF158" s="15">
        <f t="shared" si="238"/>
        <v>0</v>
      </c>
      <c r="EG158" s="15">
        <f t="shared" si="239"/>
        <v>1165.0390099999995</v>
      </c>
      <c r="EH158" s="15">
        <f t="shared" si="240"/>
        <v>1165.0390099999995</v>
      </c>
      <c r="EI158" s="15">
        <f t="shared" si="241"/>
        <v>1165.0390099999995</v>
      </c>
      <c r="EJ158" s="15">
        <f t="shared" si="242"/>
        <v>1165.0390099999995</v>
      </c>
      <c r="EK158" s="15">
        <f t="shared" si="243"/>
        <v>1165.0390099999995</v>
      </c>
      <c r="EL158" s="15">
        <f t="shared" si="244"/>
        <v>1165.0390099999995</v>
      </c>
      <c r="EM158" s="15">
        <f t="shared" si="245"/>
        <v>1165.0390099999995</v>
      </c>
      <c r="EN158" s="15">
        <f t="shared" si="246"/>
        <v>1165.0390099999995</v>
      </c>
      <c r="EO158" s="15">
        <f t="shared" si="247"/>
        <v>1165.0390099999995</v>
      </c>
      <c r="EP158" s="15">
        <f t="shared" si="248"/>
        <v>1165.0390099999995</v>
      </c>
      <c r="EQ158" s="15">
        <f t="shared" si="249"/>
        <v>1165.0390099999995</v>
      </c>
      <c r="ER158" s="15">
        <f t="shared" si="250"/>
        <v>1165.0390099999995</v>
      </c>
      <c r="ES158" s="15">
        <f t="shared" si="251"/>
        <v>0</v>
      </c>
      <c r="ET158" s="15">
        <f t="shared" si="252"/>
        <v>1165.0390099999995</v>
      </c>
      <c r="EU158" s="15">
        <f t="shared" si="253"/>
        <v>1165.0390099999995</v>
      </c>
      <c r="EV158" s="15">
        <f t="shared" si="254"/>
        <v>1165.0390099999995</v>
      </c>
      <c r="EW158" s="15">
        <f t="shared" si="255"/>
        <v>1165.0390099999995</v>
      </c>
      <c r="EX158" s="15">
        <f t="shared" si="256"/>
        <v>1165.0390099999995</v>
      </c>
      <c r="EY158" s="15">
        <f t="shared" si="257"/>
        <v>1165.0390099999995</v>
      </c>
      <c r="EZ158" s="15">
        <f t="shared" si="258"/>
        <v>0</v>
      </c>
      <c r="FA158" s="15">
        <f t="shared" si="259"/>
        <v>0</v>
      </c>
      <c r="FB158" s="15">
        <f t="shared" si="260"/>
        <v>0</v>
      </c>
      <c r="FC158" s="15">
        <f t="shared" si="261"/>
        <v>0</v>
      </c>
      <c r="FD158" s="15">
        <f t="shared" si="262"/>
        <v>0</v>
      </c>
      <c r="FE158" s="15">
        <f t="shared" si="263"/>
        <v>0</v>
      </c>
    </row>
    <row r="159" spans="1:161" x14ac:dyDescent="0.25">
      <c r="A159" s="3" t="s">
        <v>215</v>
      </c>
      <c r="B159" s="13">
        <v>3.0700000000000002E-2</v>
      </c>
      <c r="C159" s="13">
        <v>3.0700000000000002E-2</v>
      </c>
      <c r="D159" s="13">
        <v>3.0700000000000002E-2</v>
      </c>
      <c r="E159" s="13">
        <v>8.5000000000000006E-3</v>
      </c>
      <c r="G159" s="225">
        <v>291451.55</v>
      </c>
      <c r="H159" s="225">
        <v>291451.55</v>
      </c>
      <c r="I159" s="225">
        <v>291451.55</v>
      </c>
      <c r="J159" s="14">
        <v>291451.55</v>
      </c>
      <c r="K159" s="14">
        <v>291451.55</v>
      </c>
      <c r="L159" s="14">
        <v>291451.55</v>
      </c>
      <c r="M159" s="14">
        <v>291451.55</v>
      </c>
      <c r="N159" s="14">
        <v>291451.55</v>
      </c>
      <c r="O159" s="14">
        <v>291451.55</v>
      </c>
      <c r="P159" s="14">
        <v>291451.55</v>
      </c>
      <c r="Q159" s="14">
        <v>291451.55</v>
      </c>
      <c r="R159" s="14">
        <v>291451.55</v>
      </c>
      <c r="T159" s="14">
        <v>291451.55</v>
      </c>
      <c r="U159" s="14">
        <v>291451.55</v>
      </c>
      <c r="V159" s="14">
        <v>291451.55</v>
      </c>
      <c r="W159" s="14">
        <v>291451.55</v>
      </c>
      <c r="X159" s="14">
        <v>291451.55</v>
      </c>
      <c r="Y159" s="14">
        <v>291451.55</v>
      </c>
      <c r="Z159" s="14">
        <v>291451.55</v>
      </c>
      <c r="AA159" s="14">
        <v>291451.55</v>
      </c>
      <c r="AB159" s="14">
        <v>291451.55</v>
      </c>
      <c r="AC159" s="14">
        <v>291451.55</v>
      </c>
      <c r="AD159" s="14">
        <v>291451.55</v>
      </c>
      <c r="AE159" s="14">
        <v>291451.55</v>
      </c>
      <c r="AF159" s="14"/>
      <c r="AG159" s="14">
        <v>291451.55</v>
      </c>
      <c r="AH159" s="14">
        <v>291451.55</v>
      </c>
      <c r="AI159" s="14">
        <v>291451.55</v>
      </c>
      <c r="AJ159" s="14">
        <v>291451.55</v>
      </c>
      <c r="AK159" s="14">
        <v>291451.55</v>
      </c>
      <c r="AL159" s="14">
        <v>291451.55</v>
      </c>
      <c r="AM159" s="14"/>
      <c r="AN159" s="14"/>
      <c r="AO159" s="14"/>
      <c r="AP159" s="14"/>
      <c r="AQ159" s="14"/>
      <c r="AR159" s="14"/>
      <c r="AS159" s="15"/>
      <c r="AT159" s="14">
        <v>745.6302154166666</v>
      </c>
      <c r="AU159" s="14">
        <v>745.6302154166666</v>
      </c>
      <c r="AV159" s="14">
        <v>745.6302154166666</v>
      </c>
      <c r="AW159" s="14">
        <v>745.6302154166666</v>
      </c>
      <c r="AX159" s="14">
        <v>745.6302154166666</v>
      </c>
      <c r="AY159" s="14">
        <v>745.6302154166666</v>
      </c>
      <c r="AZ159" s="14">
        <v>745.6302154166666</v>
      </c>
      <c r="BA159" s="14">
        <v>745.6302154166666</v>
      </c>
      <c r="BB159" s="14">
        <v>745.6302154166666</v>
      </c>
      <c r="BC159" s="14">
        <v>745.6302154166666</v>
      </c>
      <c r="BD159" s="14">
        <v>745.6302154166666</v>
      </c>
      <c r="BE159" s="14">
        <v>745.6302154166666</v>
      </c>
      <c r="BG159" s="15">
        <v>745.6302154166666</v>
      </c>
      <c r="BH159" s="15">
        <v>745.6302154166666</v>
      </c>
      <c r="BI159" s="15">
        <v>745.6302154166666</v>
      </c>
      <c r="BJ159" s="14">
        <v>745.6302154166666</v>
      </c>
      <c r="BK159" s="14">
        <v>745.6302154166666</v>
      </c>
      <c r="BL159" s="14">
        <v>745.6302154166666</v>
      </c>
      <c r="BM159" s="14">
        <v>745.6302154166666</v>
      </c>
      <c r="BN159" s="14">
        <v>745.6302154166666</v>
      </c>
      <c r="BO159" s="14">
        <v>745.6302154166666</v>
      </c>
      <c r="BP159" s="14">
        <v>745.6302154166666</v>
      </c>
      <c r="BQ159" s="14">
        <v>745.6302154166666</v>
      </c>
      <c r="BR159" s="14">
        <v>745.6302154166666</v>
      </c>
      <c r="BS159" s="15"/>
      <c r="BT159" s="15">
        <f t="shared" si="176"/>
        <v>745.6302154166666</v>
      </c>
      <c r="BU159" s="15">
        <f t="shared" si="177"/>
        <v>745.6302154166666</v>
      </c>
      <c r="BV159" s="15">
        <f t="shared" si="178"/>
        <v>745.6302154166666</v>
      </c>
      <c r="BW159" s="15">
        <f t="shared" si="179"/>
        <v>745.6302154166666</v>
      </c>
      <c r="BX159" s="15">
        <f t="shared" si="180"/>
        <v>745.6302154166666</v>
      </c>
      <c r="BY159" s="15">
        <f t="shared" si="181"/>
        <v>745.6302154166666</v>
      </c>
      <c r="BZ159" s="15">
        <f t="shared" si="182"/>
        <v>0</v>
      </c>
      <c r="CA159" s="15">
        <f t="shared" si="183"/>
        <v>0</v>
      </c>
      <c r="CB159" s="15">
        <f t="shared" si="184"/>
        <v>0</v>
      </c>
      <c r="CC159" s="15">
        <f t="shared" si="185"/>
        <v>0</v>
      </c>
      <c r="CD159" s="15">
        <f t="shared" si="186"/>
        <v>0</v>
      </c>
      <c r="CE159" s="15">
        <f t="shared" si="187"/>
        <v>0</v>
      </c>
      <c r="CG159" s="15">
        <f t="shared" si="188"/>
        <v>206.44484791666665</v>
      </c>
      <c r="CH159" s="15">
        <f t="shared" si="189"/>
        <v>206.44484791666665</v>
      </c>
      <c r="CI159" s="15">
        <f t="shared" si="190"/>
        <v>206.44484791666665</v>
      </c>
      <c r="CJ159" s="15">
        <f t="shared" si="191"/>
        <v>206.44484791666665</v>
      </c>
      <c r="CK159" s="15">
        <f t="shared" si="192"/>
        <v>206.44484791666665</v>
      </c>
      <c r="CL159" s="15">
        <f t="shared" si="193"/>
        <v>206.44484791666665</v>
      </c>
      <c r="CM159" s="15">
        <f t="shared" si="194"/>
        <v>206.44484791666665</v>
      </c>
      <c r="CN159" s="15">
        <f t="shared" si="195"/>
        <v>206.44484791666665</v>
      </c>
      <c r="CO159" s="15">
        <f t="shared" si="196"/>
        <v>206.44484791666665</v>
      </c>
      <c r="CP159" s="15">
        <f t="shared" si="197"/>
        <v>206.44484791666665</v>
      </c>
      <c r="CQ159" s="15">
        <f t="shared" si="198"/>
        <v>206.44484791666665</v>
      </c>
      <c r="CR159" s="15">
        <f t="shared" si="199"/>
        <v>206.44484791666665</v>
      </c>
      <c r="CS159" s="15">
        <f t="shared" si="200"/>
        <v>0</v>
      </c>
      <c r="CT159" s="15">
        <f t="shared" si="201"/>
        <v>206.44484791666665</v>
      </c>
      <c r="CU159" s="15">
        <f t="shared" si="202"/>
        <v>206.44484791666665</v>
      </c>
      <c r="CV159" s="15">
        <f t="shared" si="203"/>
        <v>206.44484791666665</v>
      </c>
      <c r="CW159" s="15">
        <f t="shared" si="204"/>
        <v>206.44484791666665</v>
      </c>
      <c r="CX159" s="15">
        <f t="shared" si="205"/>
        <v>206.44484791666665</v>
      </c>
      <c r="CY159" s="15">
        <f t="shared" si="206"/>
        <v>206.44484791666665</v>
      </c>
      <c r="CZ159" s="15">
        <f t="shared" si="207"/>
        <v>206.44484791666665</v>
      </c>
      <c r="DA159" s="15">
        <f t="shared" si="208"/>
        <v>206.44484791666665</v>
      </c>
      <c r="DB159" s="15">
        <f t="shared" si="209"/>
        <v>206.44484791666665</v>
      </c>
      <c r="DC159" s="15">
        <f t="shared" si="210"/>
        <v>206.44484791666665</v>
      </c>
      <c r="DD159" s="15">
        <f t="shared" si="211"/>
        <v>206.44484791666665</v>
      </c>
      <c r="DE159" s="15">
        <f t="shared" si="212"/>
        <v>206.44484791666665</v>
      </c>
      <c r="DF159" s="15">
        <f t="shared" si="213"/>
        <v>0</v>
      </c>
      <c r="DG159" s="15">
        <f t="shared" si="214"/>
        <v>206.44484791666665</v>
      </c>
      <c r="DH159" s="15">
        <f t="shared" si="215"/>
        <v>206.44484791666665</v>
      </c>
      <c r="DI159" s="15">
        <f t="shared" si="216"/>
        <v>206.44484791666665</v>
      </c>
      <c r="DJ159" s="15">
        <f t="shared" si="217"/>
        <v>206.44484791666665</v>
      </c>
      <c r="DK159" s="15">
        <f t="shared" si="218"/>
        <v>206.44484791666665</v>
      </c>
      <c r="DL159" s="15">
        <f t="shared" si="219"/>
        <v>206.44484791666665</v>
      </c>
      <c r="DM159" s="15">
        <f t="shared" si="220"/>
        <v>0</v>
      </c>
      <c r="DN159" s="15">
        <f t="shared" si="221"/>
        <v>0</v>
      </c>
      <c r="DO159" s="15">
        <f t="shared" si="222"/>
        <v>0</v>
      </c>
      <c r="DP159" s="15">
        <f t="shared" si="223"/>
        <v>0</v>
      </c>
      <c r="DQ159" s="15">
        <f t="shared" si="224"/>
        <v>0</v>
      </c>
      <c r="DR159" s="15">
        <f t="shared" si="225"/>
        <v>0</v>
      </c>
      <c r="DT159" s="15">
        <f t="shared" si="226"/>
        <v>539.18536749999998</v>
      </c>
      <c r="DU159" s="15">
        <f t="shared" si="227"/>
        <v>539.18536749999998</v>
      </c>
      <c r="DV159" s="15">
        <f t="shared" si="228"/>
        <v>539.18536749999998</v>
      </c>
      <c r="DW159" s="15">
        <f t="shared" si="229"/>
        <v>539.18536749999998</v>
      </c>
      <c r="DX159" s="15">
        <f t="shared" si="230"/>
        <v>539.18536749999998</v>
      </c>
      <c r="DY159" s="15">
        <f t="shared" si="231"/>
        <v>539.18536749999998</v>
      </c>
      <c r="DZ159" s="15">
        <f t="shared" si="232"/>
        <v>539.18536749999998</v>
      </c>
      <c r="EA159" s="15">
        <f t="shared" si="233"/>
        <v>539.18536749999998</v>
      </c>
      <c r="EB159" s="15">
        <f t="shared" si="234"/>
        <v>539.18536749999998</v>
      </c>
      <c r="EC159" s="15">
        <f t="shared" si="235"/>
        <v>539.18536749999998</v>
      </c>
      <c r="ED159" s="15">
        <f t="shared" si="236"/>
        <v>539.18536749999998</v>
      </c>
      <c r="EE159" s="15">
        <f t="shared" si="237"/>
        <v>539.18536749999998</v>
      </c>
      <c r="EF159" s="15">
        <f t="shared" si="238"/>
        <v>0</v>
      </c>
      <c r="EG159" s="15">
        <f t="shared" si="239"/>
        <v>539.18536749999998</v>
      </c>
      <c r="EH159" s="15">
        <f t="shared" si="240"/>
        <v>539.18536749999998</v>
      </c>
      <c r="EI159" s="15">
        <f t="shared" si="241"/>
        <v>539.18536749999998</v>
      </c>
      <c r="EJ159" s="15">
        <f t="shared" si="242"/>
        <v>539.18536749999998</v>
      </c>
      <c r="EK159" s="15">
        <f t="shared" si="243"/>
        <v>539.18536749999998</v>
      </c>
      <c r="EL159" s="15">
        <f t="shared" si="244"/>
        <v>539.18536749999998</v>
      </c>
      <c r="EM159" s="15">
        <f t="shared" si="245"/>
        <v>539.18536749999998</v>
      </c>
      <c r="EN159" s="15">
        <f t="shared" si="246"/>
        <v>539.18536749999998</v>
      </c>
      <c r="EO159" s="15">
        <f t="shared" si="247"/>
        <v>539.18536749999998</v>
      </c>
      <c r="EP159" s="15">
        <f t="shared" si="248"/>
        <v>539.18536749999998</v>
      </c>
      <c r="EQ159" s="15">
        <f t="shared" si="249"/>
        <v>539.18536749999998</v>
      </c>
      <c r="ER159" s="15">
        <f t="shared" si="250"/>
        <v>539.18536749999998</v>
      </c>
      <c r="ES159" s="15">
        <f t="shared" si="251"/>
        <v>0</v>
      </c>
      <c r="ET159" s="15">
        <f t="shared" si="252"/>
        <v>539.18536749999998</v>
      </c>
      <c r="EU159" s="15">
        <f t="shared" si="253"/>
        <v>539.18536749999998</v>
      </c>
      <c r="EV159" s="15">
        <f t="shared" si="254"/>
        <v>539.18536749999998</v>
      </c>
      <c r="EW159" s="15">
        <f t="shared" si="255"/>
        <v>539.18536749999998</v>
      </c>
      <c r="EX159" s="15">
        <f t="shared" si="256"/>
        <v>539.18536749999998</v>
      </c>
      <c r="EY159" s="15">
        <f t="shared" si="257"/>
        <v>539.18536749999998</v>
      </c>
      <c r="EZ159" s="15">
        <f t="shared" si="258"/>
        <v>0</v>
      </c>
      <c r="FA159" s="15">
        <f t="shared" si="259"/>
        <v>0</v>
      </c>
      <c r="FB159" s="15">
        <f t="shared" si="260"/>
        <v>0</v>
      </c>
      <c r="FC159" s="15">
        <f t="shared" si="261"/>
        <v>0</v>
      </c>
      <c r="FD159" s="15">
        <f t="shared" si="262"/>
        <v>0</v>
      </c>
      <c r="FE159" s="15">
        <f t="shared" si="263"/>
        <v>0</v>
      </c>
    </row>
    <row r="160" spans="1:161" x14ac:dyDescent="0.25">
      <c r="A160" s="3" t="s">
        <v>216</v>
      </c>
      <c r="B160" s="13">
        <v>2.3099999999999999E-2</v>
      </c>
      <c r="C160" s="13">
        <v>2.3099999999999999E-2</v>
      </c>
      <c r="D160" s="13">
        <v>2.3099999999999999E-2</v>
      </c>
      <c r="E160" s="13">
        <v>2.1100000000000001E-2</v>
      </c>
      <c r="G160" s="225">
        <v>2198885.41</v>
      </c>
      <c r="H160" s="225">
        <v>2198885.41</v>
      </c>
      <c r="I160" s="225">
        <v>2198885.41</v>
      </c>
      <c r="J160" s="14">
        <v>2198885.41</v>
      </c>
      <c r="K160" s="14">
        <v>2198885.41</v>
      </c>
      <c r="L160" s="14">
        <v>2198885.41</v>
      </c>
      <c r="M160" s="14">
        <v>2198885.41</v>
      </c>
      <c r="N160" s="14">
        <v>2198885.41</v>
      </c>
      <c r="O160" s="14">
        <v>2198885.41</v>
      </c>
      <c r="P160" s="14">
        <v>2198885.41</v>
      </c>
      <c r="Q160" s="14">
        <v>2203435.8199999998</v>
      </c>
      <c r="R160" s="14">
        <v>2207986.23</v>
      </c>
      <c r="T160" s="14">
        <v>2240736.79</v>
      </c>
      <c r="U160" s="14">
        <v>2273487.35</v>
      </c>
      <c r="V160" s="14">
        <v>2273487.35</v>
      </c>
      <c r="W160" s="14">
        <v>2272228.12</v>
      </c>
      <c r="X160" s="14">
        <v>2270968.88</v>
      </c>
      <c r="Y160" s="14">
        <v>2270968.88</v>
      </c>
      <c r="Z160" s="14">
        <v>2270968.88</v>
      </c>
      <c r="AA160" s="14">
        <v>2270968.88</v>
      </c>
      <c r="AB160" s="14">
        <v>2238218.3199999998</v>
      </c>
      <c r="AC160" s="14">
        <v>2205467.7599999998</v>
      </c>
      <c r="AD160" s="14">
        <v>2205467.7599999998</v>
      </c>
      <c r="AE160" s="14">
        <v>2205467.7599999998</v>
      </c>
      <c r="AF160" s="14"/>
      <c r="AG160" s="14">
        <v>2205467.7599999998</v>
      </c>
      <c r="AH160" s="14">
        <v>2205467.7599999998</v>
      </c>
      <c r="AI160" s="14">
        <v>2205467.7599999998</v>
      </c>
      <c r="AJ160" s="14">
        <v>2205467.7599999998</v>
      </c>
      <c r="AK160" s="14">
        <v>2205467.7599999998</v>
      </c>
      <c r="AL160" s="14">
        <v>2205467.7599999998</v>
      </c>
      <c r="AM160" s="14"/>
      <c r="AN160" s="14"/>
      <c r="AO160" s="14"/>
      <c r="AP160" s="14"/>
      <c r="AQ160" s="14"/>
      <c r="AR160" s="14"/>
      <c r="AS160" s="15"/>
      <c r="AT160" s="14">
        <v>4232.8544142500004</v>
      </c>
      <c r="AU160" s="14">
        <v>4232.8544142500004</v>
      </c>
      <c r="AV160" s="14">
        <v>4232.8544142500004</v>
      </c>
      <c r="AW160" s="14">
        <v>4232.8544142500004</v>
      </c>
      <c r="AX160" s="14">
        <v>4232.8544142500004</v>
      </c>
      <c r="AY160" s="14">
        <v>4232.8544142500004</v>
      </c>
      <c r="AZ160" s="14">
        <v>4232.8544142500004</v>
      </c>
      <c r="BA160" s="14">
        <v>4232.8544142500004</v>
      </c>
      <c r="BB160" s="14">
        <v>4232.8544142500004</v>
      </c>
      <c r="BC160" s="14">
        <v>4232.8544142500004</v>
      </c>
      <c r="BD160" s="14">
        <v>4241.6139534999993</v>
      </c>
      <c r="BE160" s="14">
        <v>4250.37349275</v>
      </c>
      <c r="BG160" s="15">
        <v>4313.41832075</v>
      </c>
      <c r="BH160" s="15">
        <v>4376.4631487500001</v>
      </c>
      <c r="BI160" s="15">
        <v>4376.4631487500001</v>
      </c>
      <c r="BJ160" s="14">
        <v>4374.0391310000005</v>
      </c>
      <c r="BK160" s="14">
        <v>4371.6150939999998</v>
      </c>
      <c r="BL160" s="14">
        <v>4371.6150939999998</v>
      </c>
      <c r="BM160" s="14">
        <v>4371.6150939999998</v>
      </c>
      <c r="BN160" s="14">
        <v>4371.6150939999998</v>
      </c>
      <c r="BO160" s="14">
        <v>4308.5702659999997</v>
      </c>
      <c r="BP160" s="14">
        <v>4245.5254379999997</v>
      </c>
      <c r="BQ160" s="14">
        <v>4245.5254379999997</v>
      </c>
      <c r="BR160" s="14">
        <v>4245.5254379999997</v>
      </c>
      <c r="BS160" s="15"/>
      <c r="BT160" s="15">
        <f t="shared" si="176"/>
        <v>4245.5254379999997</v>
      </c>
      <c r="BU160" s="15">
        <f t="shared" si="177"/>
        <v>4245.5254379999997</v>
      </c>
      <c r="BV160" s="15">
        <f t="shared" si="178"/>
        <v>4245.5254379999997</v>
      </c>
      <c r="BW160" s="15">
        <f t="shared" si="179"/>
        <v>4245.5254379999997</v>
      </c>
      <c r="BX160" s="15">
        <f t="shared" si="180"/>
        <v>4245.5254379999997</v>
      </c>
      <c r="BY160" s="15">
        <f t="shared" si="181"/>
        <v>4245.5254379999997</v>
      </c>
      <c r="BZ160" s="15">
        <f t="shared" si="182"/>
        <v>0</v>
      </c>
      <c r="CA160" s="15">
        <f t="shared" si="183"/>
        <v>0</v>
      </c>
      <c r="CB160" s="15">
        <f t="shared" si="184"/>
        <v>0</v>
      </c>
      <c r="CC160" s="15">
        <f t="shared" si="185"/>
        <v>0</v>
      </c>
      <c r="CD160" s="15">
        <f t="shared" si="186"/>
        <v>0</v>
      </c>
      <c r="CE160" s="15">
        <f t="shared" si="187"/>
        <v>0</v>
      </c>
      <c r="CG160" s="15">
        <f t="shared" si="188"/>
        <v>3866.3735125833336</v>
      </c>
      <c r="CH160" s="15">
        <f t="shared" si="189"/>
        <v>3866.3735125833336</v>
      </c>
      <c r="CI160" s="15">
        <f t="shared" si="190"/>
        <v>3866.3735125833336</v>
      </c>
      <c r="CJ160" s="15">
        <f t="shared" si="191"/>
        <v>3866.3735125833336</v>
      </c>
      <c r="CK160" s="15">
        <f t="shared" si="192"/>
        <v>3866.3735125833336</v>
      </c>
      <c r="CL160" s="15">
        <f t="shared" si="193"/>
        <v>3866.3735125833336</v>
      </c>
      <c r="CM160" s="15">
        <f t="shared" si="194"/>
        <v>3866.3735125833336</v>
      </c>
      <c r="CN160" s="15">
        <f t="shared" si="195"/>
        <v>3866.3735125833336</v>
      </c>
      <c r="CO160" s="15">
        <f t="shared" si="196"/>
        <v>3866.3735125833336</v>
      </c>
      <c r="CP160" s="15">
        <f t="shared" si="197"/>
        <v>3866.3735125833336</v>
      </c>
      <c r="CQ160" s="15">
        <f t="shared" si="198"/>
        <v>3874.3746501666665</v>
      </c>
      <c r="CR160" s="15">
        <f t="shared" si="199"/>
        <v>3882.3757877499997</v>
      </c>
      <c r="CS160" s="15">
        <f t="shared" si="200"/>
        <v>0</v>
      </c>
      <c r="CT160" s="15">
        <f t="shared" si="201"/>
        <v>3939.9621890833337</v>
      </c>
      <c r="CU160" s="15">
        <f t="shared" si="202"/>
        <v>3997.5485904166671</v>
      </c>
      <c r="CV160" s="15">
        <f t="shared" si="203"/>
        <v>3997.5485904166671</v>
      </c>
      <c r="CW160" s="15">
        <f t="shared" si="204"/>
        <v>3995.3344443333335</v>
      </c>
      <c r="CX160" s="15">
        <f t="shared" si="205"/>
        <v>3993.1202806666665</v>
      </c>
      <c r="CY160" s="15">
        <f t="shared" si="206"/>
        <v>3993.1202806666665</v>
      </c>
      <c r="CZ160" s="15">
        <f t="shared" si="207"/>
        <v>3993.1202806666665</v>
      </c>
      <c r="DA160" s="15">
        <f t="shared" si="208"/>
        <v>3993.1202806666665</v>
      </c>
      <c r="DB160" s="15">
        <f t="shared" si="209"/>
        <v>3935.5338793333335</v>
      </c>
      <c r="DC160" s="15">
        <f t="shared" si="210"/>
        <v>3877.9474779999996</v>
      </c>
      <c r="DD160" s="15">
        <f t="shared" si="211"/>
        <v>3877.9474779999996</v>
      </c>
      <c r="DE160" s="15">
        <f t="shared" si="212"/>
        <v>3877.9474779999996</v>
      </c>
      <c r="DF160" s="15">
        <f t="shared" si="213"/>
        <v>0</v>
      </c>
      <c r="DG160" s="15">
        <f t="shared" si="214"/>
        <v>3877.9474779999996</v>
      </c>
      <c r="DH160" s="15">
        <f t="shared" si="215"/>
        <v>3877.9474779999996</v>
      </c>
      <c r="DI160" s="15">
        <f t="shared" si="216"/>
        <v>3877.9474779999996</v>
      </c>
      <c r="DJ160" s="15">
        <f t="shared" si="217"/>
        <v>3877.9474779999996</v>
      </c>
      <c r="DK160" s="15">
        <f t="shared" si="218"/>
        <v>3877.9474779999996</v>
      </c>
      <c r="DL160" s="15">
        <f t="shared" si="219"/>
        <v>3877.9474779999996</v>
      </c>
      <c r="DM160" s="15">
        <f t="shared" si="220"/>
        <v>0</v>
      </c>
      <c r="DN160" s="15">
        <f t="shared" si="221"/>
        <v>0</v>
      </c>
      <c r="DO160" s="15">
        <f t="shared" si="222"/>
        <v>0</v>
      </c>
      <c r="DP160" s="15">
        <f t="shared" si="223"/>
        <v>0</v>
      </c>
      <c r="DQ160" s="15">
        <f t="shared" si="224"/>
        <v>0</v>
      </c>
      <c r="DR160" s="15">
        <f t="shared" si="225"/>
        <v>0</v>
      </c>
      <c r="DT160" s="15">
        <f t="shared" si="226"/>
        <v>366.4809016666668</v>
      </c>
      <c r="DU160" s="15">
        <f t="shared" si="227"/>
        <v>366.4809016666668</v>
      </c>
      <c r="DV160" s="15">
        <f t="shared" si="228"/>
        <v>366.4809016666668</v>
      </c>
      <c r="DW160" s="15">
        <f t="shared" si="229"/>
        <v>366.4809016666668</v>
      </c>
      <c r="DX160" s="15">
        <f t="shared" si="230"/>
        <v>366.4809016666668</v>
      </c>
      <c r="DY160" s="15">
        <f t="shared" si="231"/>
        <v>366.4809016666668</v>
      </c>
      <c r="DZ160" s="15">
        <f t="shared" si="232"/>
        <v>366.4809016666668</v>
      </c>
      <c r="EA160" s="15">
        <f t="shared" si="233"/>
        <v>366.4809016666668</v>
      </c>
      <c r="EB160" s="15">
        <f t="shared" si="234"/>
        <v>366.4809016666668</v>
      </c>
      <c r="EC160" s="15">
        <f t="shared" si="235"/>
        <v>366.4809016666668</v>
      </c>
      <c r="ED160" s="15">
        <f t="shared" si="236"/>
        <v>367.23930333333283</v>
      </c>
      <c r="EE160" s="15">
        <f t="shared" si="237"/>
        <v>367.99770500000022</v>
      </c>
      <c r="EF160" s="15">
        <f t="shared" si="238"/>
        <v>0</v>
      </c>
      <c r="EG160" s="15">
        <f t="shared" si="239"/>
        <v>373.45613166666635</v>
      </c>
      <c r="EH160" s="15">
        <f t="shared" si="240"/>
        <v>378.91455833333293</v>
      </c>
      <c r="EI160" s="15">
        <f t="shared" si="241"/>
        <v>378.91455833333293</v>
      </c>
      <c r="EJ160" s="15">
        <f t="shared" si="242"/>
        <v>378.70468666666693</v>
      </c>
      <c r="EK160" s="15">
        <f t="shared" si="243"/>
        <v>378.49481333333324</v>
      </c>
      <c r="EL160" s="15">
        <f t="shared" si="244"/>
        <v>378.49481333333324</v>
      </c>
      <c r="EM160" s="15">
        <f t="shared" si="245"/>
        <v>378.49481333333324</v>
      </c>
      <c r="EN160" s="15">
        <f t="shared" si="246"/>
        <v>378.49481333333324</v>
      </c>
      <c r="EO160" s="15">
        <f t="shared" si="247"/>
        <v>373.0363866666662</v>
      </c>
      <c r="EP160" s="15">
        <f t="shared" si="248"/>
        <v>367.57796000000008</v>
      </c>
      <c r="EQ160" s="15">
        <f t="shared" si="249"/>
        <v>367.57796000000008</v>
      </c>
      <c r="ER160" s="15">
        <f t="shared" si="250"/>
        <v>367.57796000000008</v>
      </c>
      <c r="ES160" s="15">
        <f t="shared" si="251"/>
        <v>0</v>
      </c>
      <c r="ET160" s="15">
        <f t="shared" si="252"/>
        <v>367.57796000000008</v>
      </c>
      <c r="EU160" s="15">
        <f t="shared" si="253"/>
        <v>367.57796000000008</v>
      </c>
      <c r="EV160" s="15">
        <f t="shared" si="254"/>
        <v>367.57796000000008</v>
      </c>
      <c r="EW160" s="15">
        <f t="shared" si="255"/>
        <v>367.57796000000008</v>
      </c>
      <c r="EX160" s="15">
        <f t="shared" si="256"/>
        <v>367.57796000000008</v>
      </c>
      <c r="EY160" s="15">
        <f t="shared" si="257"/>
        <v>367.57796000000008</v>
      </c>
      <c r="EZ160" s="15">
        <f t="shared" si="258"/>
        <v>0</v>
      </c>
      <c r="FA160" s="15">
        <f t="shared" si="259"/>
        <v>0</v>
      </c>
      <c r="FB160" s="15">
        <f t="shared" si="260"/>
        <v>0</v>
      </c>
      <c r="FC160" s="15">
        <f t="shared" si="261"/>
        <v>0</v>
      </c>
      <c r="FD160" s="15">
        <f t="shared" si="262"/>
        <v>0</v>
      </c>
      <c r="FE160" s="15">
        <f t="shared" si="263"/>
        <v>0</v>
      </c>
    </row>
    <row r="161" spans="1:161" x14ac:dyDescent="0.25">
      <c r="A161" s="3" t="s">
        <v>219</v>
      </c>
      <c r="B161" s="13">
        <v>2.63E-2</v>
      </c>
      <c r="C161" s="13">
        <v>2.63E-2</v>
      </c>
      <c r="D161" s="13">
        <v>2.63E-2</v>
      </c>
      <c r="E161" s="13">
        <v>2.41E-2</v>
      </c>
      <c r="G161" s="225">
        <v>4414423.76</v>
      </c>
      <c r="H161" s="225">
        <v>4414423.76</v>
      </c>
      <c r="I161" s="225">
        <v>4414423.76</v>
      </c>
      <c r="J161" s="14">
        <v>4414423.76</v>
      </c>
      <c r="K161" s="14">
        <v>4414423.76</v>
      </c>
      <c r="L161" s="14">
        <v>4414423.76</v>
      </c>
      <c r="M161" s="14">
        <v>4414423.76</v>
      </c>
      <c r="N161" s="14">
        <v>4414423.76</v>
      </c>
      <c r="O161" s="14">
        <v>4414423.76</v>
      </c>
      <c r="P161" s="14">
        <v>4414423.76</v>
      </c>
      <c r="Q161" s="14">
        <v>4414423.76</v>
      </c>
      <c r="R161" s="14">
        <v>4414423.76</v>
      </c>
      <c r="T161" s="14">
        <v>4414423.76</v>
      </c>
      <c r="U161" s="14">
        <v>4414423.76</v>
      </c>
      <c r="V161" s="14">
        <v>4414423.76</v>
      </c>
      <c r="W161" s="14">
        <v>4414423.76</v>
      </c>
      <c r="X161" s="14">
        <v>4414423.76</v>
      </c>
      <c r="Y161" s="14">
        <v>4414423.76</v>
      </c>
      <c r="Z161" s="14">
        <v>4414423.76</v>
      </c>
      <c r="AA161" s="14">
        <v>4414423.76</v>
      </c>
      <c r="AB161" s="14">
        <v>4414423.76</v>
      </c>
      <c r="AC161" s="14">
        <v>4414423.76</v>
      </c>
      <c r="AD161" s="14">
        <v>4414423.76</v>
      </c>
      <c r="AE161" s="14">
        <v>4414423.76</v>
      </c>
      <c r="AF161" s="14"/>
      <c r="AG161" s="14">
        <v>4414423.76</v>
      </c>
      <c r="AH161" s="14">
        <v>4414423.76</v>
      </c>
      <c r="AI161" s="14">
        <v>4414423.76</v>
      </c>
      <c r="AJ161" s="14">
        <v>4414423.76</v>
      </c>
      <c r="AK161" s="14">
        <v>4414423.76</v>
      </c>
      <c r="AL161" s="14">
        <v>4414423.76</v>
      </c>
      <c r="AM161" s="14"/>
      <c r="AN161" s="14"/>
      <c r="AO161" s="14"/>
      <c r="AP161" s="14"/>
      <c r="AQ161" s="14"/>
      <c r="AR161" s="14"/>
      <c r="AS161" s="15"/>
      <c r="AT161" s="14">
        <v>9674.9454073333327</v>
      </c>
      <c r="AU161" s="14">
        <v>9674.9454073333327</v>
      </c>
      <c r="AV161" s="14">
        <v>9674.9454073333327</v>
      </c>
      <c r="AW161" s="14">
        <v>9674.9454073333327</v>
      </c>
      <c r="AX161" s="14">
        <v>9674.9454073333327</v>
      </c>
      <c r="AY161" s="14">
        <v>9674.9454073333327</v>
      </c>
      <c r="AZ161" s="14">
        <v>9674.9454073333327</v>
      </c>
      <c r="BA161" s="14">
        <v>9674.9454073333327</v>
      </c>
      <c r="BB161" s="14">
        <v>9674.9454073333327</v>
      </c>
      <c r="BC161" s="14">
        <v>9674.9454073333327</v>
      </c>
      <c r="BD161" s="14">
        <v>9674.9454073333327</v>
      </c>
      <c r="BE161" s="14">
        <v>9674.9454073333327</v>
      </c>
      <c r="BG161" s="15">
        <v>9674.9454073333327</v>
      </c>
      <c r="BH161" s="15">
        <v>9674.9454073333327</v>
      </c>
      <c r="BI161" s="15">
        <v>9674.9454073333327</v>
      </c>
      <c r="BJ161" s="14">
        <v>9674.9454073333327</v>
      </c>
      <c r="BK161" s="14">
        <v>9674.9454073333327</v>
      </c>
      <c r="BL161" s="14">
        <v>9674.9454073333327</v>
      </c>
      <c r="BM161" s="14">
        <v>9674.9454073333327</v>
      </c>
      <c r="BN161" s="14">
        <v>9674.9454073333327</v>
      </c>
      <c r="BO161" s="14">
        <v>9674.9454073333327</v>
      </c>
      <c r="BP161" s="14">
        <v>9674.9454073333327</v>
      </c>
      <c r="BQ161" s="14">
        <v>9674.9454073333327</v>
      </c>
      <c r="BR161" s="14">
        <v>9674.9454073333327</v>
      </c>
      <c r="BS161" s="15"/>
      <c r="BT161" s="15">
        <f t="shared" si="176"/>
        <v>9674.9454073333327</v>
      </c>
      <c r="BU161" s="15">
        <f t="shared" si="177"/>
        <v>9674.9454073333327</v>
      </c>
      <c r="BV161" s="15">
        <f t="shared" si="178"/>
        <v>9674.9454073333327</v>
      </c>
      <c r="BW161" s="15">
        <f t="shared" si="179"/>
        <v>9674.9454073333327</v>
      </c>
      <c r="BX161" s="15">
        <f t="shared" si="180"/>
        <v>9674.9454073333327</v>
      </c>
      <c r="BY161" s="15">
        <f t="shared" si="181"/>
        <v>9674.9454073333327</v>
      </c>
      <c r="BZ161" s="15">
        <f t="shared" si="182"/>
        <v>0</v>
      </c>
      <c r="CA161" s="15">
        <f t="shared" si="183"/>
        <v>0</v>
      </c>
      <c r="CB161" s="15">
        <f t="shared" si="184"/>
        <v>0</v>
      </c>
      <c r="CC161" s="15">
        <f t="shared" si="185"/>
        <v>0</v>
      </c>
      <c r="CD161" s="15">
        <f t="shared" si="186"/>
        <v>0</v>
      </c>
      <c r="CE161" s="15">
        <f t="shared" si="187"/>
        <v>0</v>
      </c>
      <c r="CG161" s="15">
        <f t="shared" si="188"/>
        <v>8865.6343846666659</v>
      </c>
      <c r="CH161" s="15">
        <f t="shared" si="189"/>
        <v>8865.6343846666659</v>
      </c>
      <c r="CI161" s="15">
        <f t="shared" si="190"/>
        <v>8865.6343846666659</v>
      </c>
      <c r="CJ161" s="15">
        <f t="shared" si="191"/>
        <v>8865.6343846666659</v>
      </c>
      <c r="CK161" s="15">
        <f t="shared" si="192"/>
        <v>8865.6343846666659</v>
      </c>
      <c r="CL161" s="15">
        <f t="shared" si="193"/>
        <v>8865.6343846666659</v>
      </c>
      <c r="CM161" s="15">
        <f t="shared" si="194"/>
        <v>8865.6343846666659</v>
      </c>
      <c r="CN161" s="15">
        <f t="shared" si="195"/>
        <v>8865.6343846666659</v>
      </c>
      <c r="CO161" s="15">
        <f t="shared" si="196"/>
        <v>8865.6343846666659</v>
      </c>
      <c r="CP161" s="15">
        <f t="shared" si="197"/>
        <v>8865.6343846666659</v>
      </c>
      <c r="CQ161" s="15">
        <f t="shared" si="198"/>
        <v>8865.6343846666659</v>
      </c>
      <c r="CR161" s="15">
        <f t="shared" si="199"/>
        <v>8865.6343846666659</v>
      </c>
      <c r="CS161" s="15">
        <f t="shared" si="200"/>
        <v>0</v>
      </c>
      <c r="CT161" s="15">
        <f t="shared" si="201"/>
        <v>8865.6343846666659</v>
      </c>
      <c r="CU161" s="15">
        <f t="shared" si="202"/>
        <v>8865.6343846666659</v>
      </c>
      <c r="CV161" s="15">
        <f t="shared" si="203"/>
        <v>8865.6343846666659</v>
      </c>
      <c r="CW161" s="15">
        <f t="shared" si="204"/>
        <v>8865.6343846666659</v>
      </c>
      <c r="CX161" s="15">
        <f t="shared" si="205"/>
        <v>8865.6343846666659</v>
      </c>
      <c r="CY161" s="15">
        <f t="shared" si="206"/>
        <v>8865.6343846666659</v>
      </c>
      <c r="CZ161" s="15">
        <f t="shared" si="207"/>
        <v>8865.6343846666659</v>
      </c>
      <c r="DA161" s="15">
        <f t="shared" si="208"/>
        <v>8865.6343846666659</v>
      </c>
      <c r="DB161" s="15">
        <f t="shared" si="209"/>
        <v>8865.6343846666659</v>
      </c>
      <c r="DC161" s="15">
        <f t="shared" si="210"/>
        <v>8865.6343846666659</v>
      </c>
      <c r="DD161" s="15">
        <f t="shared" si="211"/>
        <v>8865.6343846666659</v>
      </c>
      <c r="DE161" s="15">
        <f t="shared" si="212"/>
        <v>8865.6343846666659</v>
      </c>
      <c r="DF161" s="15">
        <f t="shared" si="213"/>
        <v>0</v>
      </c>
      <c r="DG161" s="15">
        <f t="shared" si="214"/>
        <v>8865.6343846666659</v>
      </c>
      <c r="DH161" s="15">
        <f t="shared" si="215"/>
        <v>8865.6343846666659</v>
      </c>
      <c r="DI161" s="15">
        <f t="shared" si="216"/>
        <v>8865.6343846666659</v>
      </c>
      <c r="DJ161" s="15">
        <f t="shared" si="217"/>
        <v>8865.6343846666659</v>
      </c>
      <c r="DK161" s="15">
        <f t="shared" si="218"/>
        <v>8865.6343846666659</v>
      </c>
      <c r="DL161" s="15">
        <f t="shared" si="219"/>
        <v>8865.6343846666659</v>
      </c>
      <c r="DM161" s="15">
        <f t="shared" si="220"/>
        <v>0</v>
      </c>
      <c r="DN161" s="15">
        <f t="shared" si="221"/>
        <v>0</v>
      </c>
      <c r="DO161" s="15">
        <f t="shared" si="222"/>
        <v>0</v>
      </c>
      <c r="DP161" s="15">
        <f t="shared" si="223"/>
        <v>0</v>
      </c>
      <c r="DQ161" s="15">
        <f t="shared" si="224"/>
        <v>0</v>
      </c>
      <c r="DR161" s="15">
        <f t="shared" si="225"/>
        <v>0</v>
      </c>
      <c r="DT161" s="15">
        <f t="shared" si="226"/>
        <v>809.31102266666676</v>
      </c>
      <c r="DU161" s="15">
        <f t="shared" si="227"/>
        <v>809.31102266666676</v>
      </c>
      <c r="DV161" s="15">
        <f t="shared" si="228"/>
        <v>809.31102266666676</v>
      </c>
      <c r="DW161" s="15">
        <f t="shared" si="229"/>
        <v>809.31102266666676</v>
      </c>
      <c r="DX161" s="15">
        <f t="shared" si="230"/>
        <v>809.31102266666676</v>
      </c>
      <c r="DY161" s="15">
        <f t="shared" si="231"/>
        <v>809.31102266666676</v>
      </c>
      <c r="DZ161" s="15">
        <f t="shared" si="232"/>
        <v>809.31102266666676</v>
      </c>
      <c r="EA161" s="15">
        <f t="shared" si="233"/>
        <v>809.31102266666676</v>
      </c>
      <c r="EB161" s="15">
        <f t="shared" si="234"/>
        <v>809.31102266666676</v>
      </c>
      <c r="EC161" s="15">
        <f t="shared" si="235"/>
        <v>809.31102266666676</v>
      </c>
      <c r="ED161" s="15">
        <f t="shared" si="236"/>
        <v>809.31102266666676</v>
      </c>
      <c r="EE161" s="15">
        <f t="shared" si="237"/>
        <v>809.31102266666676</v>
      </c>
      <c r="EF161" s="15">
        <f t="shared" si="238"/>
        <v>0</v>
      </c>
      <c r="EG161" s="15">
        <f t="shared" si="239"/>
        <v>809.31102266666676</v>
      </c>
      <c r="EH161" s="15">
        <f t="shared" si="240"/>
        <v>809.31102266666676</v>
      </c>
      <c r="EI161" s="15">
        <f t="shared" si="241"/>
        <v>809.31102266666676</v>
      </c>
      <c r="EJ161" s="15">
        <f t="shared" si="242"/>
        <v>809.31102266666676</v>
      </c>
      <c r="EK161" s="15">
        <f t="shared" si="243"/>
        <v>809.31102266666676</v>
      </c>
      <c r="EL161" s="15">
        <f t="shared" si="244"/>
        <v>809.31102266666676</v>
      </c>
      <c r="EM161" s="15">
        <f t="shared" si="245"/>
        <v>809.31102266666676</v>
      </c>
      <c r="EN161" s="15">
        <f t="shared" si="246"/>
        <v>809.31102266666676</v>
      </c>
      <c r="EO161" s="15">
        <f t="shared" si="247"/>
        <v>809.31102266666676</v>
      </c>
      <c r="EP161" s="15">
        <f t="shared" si="248"/>
        <v>809.31102266666676</v>
      </c>
      <c r="EQ161" s="15">
        <f t="shared" si="249"/>
        <v>809.31102266666676</v>
      </c>
      <c r="ER161" s="15">
        <f t="shared" si="250"/>
        <v>809.31102266666676</v>
      </c>
      <c r="ES161" s="15">
        <f t="shared" si="251"/>
        <v>0</v>
      </c>
      <c r="ET161" s="15">
        <f t="shared" si="252"/>
        <v>809.31102266666676</v>
      </c>
      <c r="EU161" s="15">
        <f t="shared" si="253"/>
        <v>809.31102266666676</v>
      </c>
      <c r="EV161" s="15">
        <f t="shared" si="254"/>
        <v>809.31102266666676</v>
      </c>
      <c r="EW161" s="15">
        <f t="shared" si="255"/>
        <v>809.31102266666676</v>
      </c>
      <c r="EX161" s="15">
        <f t="shared" si="256"/>
        <v>809.31102266666676</v>
      </c>
      <c r="EY161" s="15">
        <f t="shared" si="257"/>
        <v>809.31102266666676</v>
      </c>
      <c r="EZ161" s="15">
        <f t="shared" si="258"/>
        <v>0</v>
      </c>
      <c r="FA161" s="15">
        <f t="shared" si="259"/>
        <v>0</v>
      </c>
      <c r="FB161" s="15">
        <f t="shared" si="260"/>
        <v>0</v>
      </c>
      <c r="FC161" s="15">
        <f t="shared" si="261"/>
        <v>0</v>
      </c>
      <c r="FD161" s="15">
        <f t="shared" si="262"/>
        <v>0</v>
      </c>
      <c r="FE161" s="15">
        <f t="shared" si="263"/>
        <v>0</v>
      </c>
    </row>
    <row r="162" spans="1:161" x14ac:dyDescent="0.25">
      <c r="A162" s="3" t="s">
        <v>220</v>
      </c>
      <c r="B162" s="13">
        <v>2.1899999999999999E-2</v>
      </c>
      <c r="C162" s="13">
        <v>2.1899999999999999E-2</v>
      </c>
      <c r="D162" s="13">
        <v>2.1899999999999999E-2</v>
      </c>
      <c r="E162" s="13">
        <v>1.9400000000000001E-2</v>
      </c>
      <c r="G162" s="225">
        <v>3849103.63</v>
      </c>
      <c r="H162" s="225">
        <v>3849103.63</v>
      </c>
      <c r="I162" s="225">
        <v>3849103.63</v>
      </c>
      <c r="J162" s="14">
        <v>3849103.63</v>
      </c>
      <c r="K162" s="14">
        <v>3849103.63</v>
      </c>
      <c r="L162" s="14">
        <v>3849103.63</v>
      </c>
      <c r="M162" s="14">
        <v>3849103.63</v>
      </c>
      <c r="N162" s="14">
        <v>3849103.63</v>
      </c>
      <c r="O162" s="14">
        <v>3849103.63</v>
      </c>
      <c r="P162" s="14">
        <v>3849103.63</v>
      </c>
      <c r="Q162" s="14">
        <v>3849103.63</v>
      </c>
      <c r="R162" s="14">
        <v>3849103.63</v>
      </c>
      <c r="T162" s="14">
        <v>3849103.63</v>
      </c>
      <c r="U162" s="14">
        <v>3849103.63</v>
      </c>
      <c r="V162" s="14">
        <v>3849103.63</v>
      </c>
      <c r="W162" s="14">
        <v>3849103.63</v>
      </c>
      <c r="X162" s="14">
        <v>3849103.63</v>
      </c>
      <c r="Y162" s="14">
        <v>3849103.63</v>
      </c>
      <c r="Z162" s="14">
        <v>3849103.63</v>
      </c>
      <c r="AA162" s="14">
        <v>3849103.63</v>
      </c>
      <c r="AB162" s="14">
        <v>3849103.63</v>
      </c>
      <c r="AC162" s="14">
        <v>3849103.63</v>
      </c>
      <c r="AD162" s="14">
        <v>3849103.63</v>
      </c>
      <c r="AE162" s="14">
        <v>3849103.63</v>
      </c>
      <c r="AF162" s="14"/>
      <c r="AG162" s="14">
        <v>3849103.63</v>
      </c>
      <c r="AH162" s="14">
        <v>3849103.63</v>
      </c>
      <c r="AI162" s="14">
        <v>3849103.63</v>
      </c>
      <c r="AJ162" s="14">
        <v>3849103.63</v>
      </c>
      <c r="AK162" s="14">
        <v>3849103.63</v>
      </c>
      <c r="AL162" s="14">
        <v>3849103.63</v>
      </c>
      <c r="AM162" s="14"/>
      <c r="AN162" s="14"/>
      <c r="AO162" s="14"/>
      <c r="AP162" s="14"/>
      <c r="AQ162" s="14"/>
      <c r="AR162" s="14"/>
      <c r="AS162" s="15"/>
      <c r="AT162" s="14">
        <v>7024.6141247499991</v>
      </c>
      <c r="AU162" s="14">
        <v>7024.6141247499991</v>
      </c>
      <c r="AV162" s="14">
        <v>7024.6141247499991</v>
      </c>
      <c r="AW162" s="14">
        <v>7024.6141247499991</v>
      </c>
      <c r="AX162" s="14">
        <v>7024.6141247499991</v>
      </c>
      <c r="AY162" s="14">
        <v>7024.6141247499991</v>
      </c>
      <c r="AZ162" s="14">
        <v>7024.6141247499991</v>
      </c>
      <c r="BA162" s="14">
        <v>7024.6141247499991</v>
      </c>
      <c r="BB162" s="14">
        <v>7024.6141247499991</v>
      </c>
      <c r="BC162" s="14">
        <v>7024.6141247499991</v>
      </c>
      <c r="BD162" s="14">
        <v>7024.6141247499991</v>
      </c>
      <c r="BE162" s="14">
        <v>7024.6141247499991</v>
      </c>
      <c r="BG162" s="15">
        <v>7024.6141247499991</v>
      </c>
      <c r="BH162" s="15">
        <v>7024.6141247499991</v>
      </c>
      <c r="BI162" s="15">
        <v>7024.6141247499991</v>
      </c>
      <c r="BJ162" s="14">
        <v>7024.6141247499991</v>
      </c>
      <c r="BK162" s="14">
        <v>7024.6141247499991</v>
      </c>
      <c r="BL162" s="14">
        <v>7024.6141247499991</v>
      </c>
      <c r="BM162" s="14">
        <v>7024.6141247499991</v>
      </c>
      <c r="BN162" s="14">
        <v>7024.6141247499991</v>
      </c>
      <c r="BO162" s="14">
        <v>7024.6141247499991</v>
      </c>
      <c r="BP162" s="14">
        <v>7024.6141247499991</v>
      </c>
      <c r="BQ162" s="14">
        <v>7024.6141247499991</v>
      </c>
      <c r="BR162" s="14">
        <v>7024.6141247499991</v>
      </c>
      <c r="BS162" s="15"/>
      <c r="BT162" s="15">
        <f t="shared" si="176"/>
        <v>7024.6141247499991</v>
      </c>
      <c r="BU162" s="15">
        <f t="shared" si="177"/>
        <v>7024.6141247499991</v>
      </c>
      <c r="BV162" s="15">
        <f t="shared" si="178"/>
        <v>7024.6141247499991</v>
      </c>
      <c r="BW162" s="15">
        <f t="shared" si="179"/>
        <v>7024.6141247499991</v>
      </c>
      <c r="BX162" s="15">
        <f t="shared" si="180"/>
        <v>7024.6141247499991</v>
      </c>
      <c r="BY162" s="15">
        <f t="shared" si="181"/>
        <v>7024.6141247499991</v>
      </c>
      <c r="BZ162" s="15">
        <f t="shared" si="182"/>
        <v>0</v>
      </c>
      <c r="CA162" s="15">
        <f t="shared" si="183"/>
        <v>0</v>
      </c>
      <c r="CB162" s="15">
        <f t="shared" si="184"/>
        <v>0</v>
      </c>
      <c r="CC162" s="15">
        <f t="shared" si="185"/>
        <v>0</v>
      </c>
      <c r="CD162" s="15">
        <f t="shared" si="186"/>
        <v>0</v>
      </c>
      <c r="CE162" s="15">
        <f t="shared" si="187"/>
        <v>0</v>
      </c>
      <c r="CG162" s="15">
        <f t="shared" si="188"/>
        <v>6222.7175351666665</v>
      </c>
      <c r="CH162" s="15">
        <f t="shared" si="189"/>
        <v>6222.7175351666665</v>
      </c>
      <c r="CI162" s="15">
        <f t="shared" si="190"/>
        <v>6222.7175351666665</v>
      </c>
      <c r="CJ162" s="15">
        <f t="shared" si="191"/>
        <v>6222.7175351666665</v>
      </c>
      <c r="CK162" s="15">
        <f t="shared" si="192"/>
        <v>6222.7175351666665</v>
      </c>
      <c r="CL162" s="15">
        <f t="shared" si="193"/>
        <v>6222.7175351666665</v>
      </c>
      <c r="CM162" s="15">
        <f t="shared" si="194"/>
        <v>6222.7175351666665</v>
      </c>
      <c r="CN162" s="15">
        <f t="shared" si="195"/>
        <v>6222.7175351666665</v>
      </c>
      <c r="CO162" s="15">
        <f t="shared" si="196"/>
        <v>6222.7175351666665</v>
      </c>
      <c r="CP162" s="15">
        <f t="shared" si="197"/>
        <v>6222.7175351666665</v>
      </c>
      <c r="CQ162" s="15">
        <f t="shared" si="198"/>
        <v>6222.7175351666665</v>
      </c>
      <c r="CR162" s="15">
        <f t="shared" si="199"/>
        <v>6222.7175351666665</v>
      </c>
      <c r="CS162" s="15">
        <f t="shared" si="200"/>
        <v>0</v>
      </c>
      <c r="CT162" s="15">
        <f t="shared" si="201"/>
        <v>6222.7175351666665</v>
      </c>
      <c r="CU162" s="15">
        <f t="shared" si="202"/>
        <v>6222.7175351666665</v>
      </c>
      <c r="CV162" s="15">
        <f t="shared" si="203"/>
        <v>6222.7175351666665</v>
      </c>
      <c r="CW162" s="15">
        <f t="shared" si="204"/>
        <v>6222.7175351666665</v>
      </c>
      <c r="CX162" s="15">
        <f t="shared" si="205"/>
        <v>6222.7175351666665</v>
      </c>
      <c r="CY162" s="15">
        <f t="shared" si="206"/>
        <v>6222.7175351666665</v>
      </c>
      <c r="CZ162" s="15">
        <f t="shared" si="207"/>
        <v>6222.7175351666665</v>
      </c>
      <c r="DA162" s="15">
        <f t="shared" si="208"/>
        <v>6222.7175351666665</v>
      </c>
      <c r="DB162" s="15">
        <f t="shared" si="209"/>
        <v>6222.7175351666665</v>
      </c>
      <c r="DC162" s="15">
        <f t="shared" si="210"/>
        <v>6222.7175351666665</v>
      </c>
      <c r="DD162" s="15">
        <f t="shared" si="211"/>
        <v>6222.7175351666665</v>
      </c>
      <c r="DE162" s="15">
        <f t="shared" si="212"/>
        <v>6222.7175351666665</v>
      </c>
      <c r="DF162" s="15">
        <f t="shared" si="213"/>
        <v>0</v>
      </c>
      <c r="DG162" s="15">
        <f t="shared" si="214"/>
        <v>6222.7175351666665</v>
      </c>
      <c r="DH162" s="15">
        <f t="shared" si="215"/>
        <v>6222.7175351666665</v>
      </c>
      <c r="DI162" s="15">
        <f t="shared" si="216"/>
        <v>6222.7175351666665</v>
      </c>
      <c r="DJ162" s="15">
        <f t="shared" si="217"/>
        <v>6222.7175351666665</v>
      </c>
      <c r="DK162" s="15">
        <f t="shared" si="218"/>
        <v>6222.7175351666665</v>
      </c>
      <c r="DL162" s="15">
        <f t="shared" si="219"/>
        <v>6222.7175351666665</v>
      </c>
      <c r="DM162" s="15">
        <f t="shared" si="220"/>
        <v>0</v>
      </c>
      <c r="DN162" s="15">
        <f t="shared" si="221"/>
        <v>0</v>
      </c>
      <c r="DO162" s="15">
        <f t="shared" si="222"/>
        <v>0</v>
      </c>
      <c r="DP162" s="15">
        <f t="shared" si="223"/>
        <v>0</v>
      </c>
      <c r="DQ162" s="15">
        <f t="shared" si="224"/>
        <v>0</v>
      </c>
      <c r="DR162" s="15">
        <f t="shared" si="225"/>
        <v>0</v>
      </c>
      <c r="DT162" s="15">
        <f t="shared" si="226"/>
        <v>801.89658958333257</v>
      </c>
      <c r="DU162" s="15">
        <f t="shared" si="227"/>
        <v>801.89658958333257</v>
      </c>
      <c r="DV162" s="15">
        <f t="shared" si="228"/>
        <v>801.89658958333257</v>
      </c>
      <c r="DW162" s="15">
        <f t="shared" si="229"/>
        <v>801.89658958333257</v>
      </c>
      <c r="DX162" s="15">
        <f t="shared" si="230"/>
        <v>801.89658958333257</v>
      </c>
      <c r="DY162" s="15">
        <f t="shared" si="231"/>
        <v>801.89658958333257</v>
      </c>
      <c r="DZ162" s="15">
        <f t="shared" si="232"/>
        <v>801.89658958333257</v>
      </c>
      <c r="EA162" s="15">
        <f t="shared" si="233"/>
        <v>801.89658958333257</v>
      </c>
      <c r="EB162" s="15">
        <f t="shared" si="234"/>
        <v>801.89658958333257</v>
      </c>
      <c r="EC162" s="15">
        <f t="shared" si="235"/>
        <v>801.89658958333257</v>
      </c>
      <c r="ED162" s="15">
        <f t="shared" si="236"/>
        <v>801.89658958333257</v>
      </c>
      <c r="EE162" s="15">
        <f t="shared" si="237"/>
        <v>801.89658958333257</v>
      </c>
      <c r="EF162" s="15">
        <f t="shared" si="238"/>
        <v>0</v>
      </c>
      <c r="EG162" s="15">
        <f t="shared" si="239"/>
        <v>801.89658958333257</v>
      </c>
      <c r="EH162" s="15">
        <f t="shared" si="240"/>
        <v>801.89658958333257</v>
      </c>
      <c r="EI162" s="15">
        <f t="shared" si="241"/>
        <v>801.89658958333257</v>
      </c>
      <c r="EJ162" s="15">
        <f t="shared" si="242"/>
        <v>801.89658958333257</v>
      </c>
      <c r="EK162" s="15">
        <f t="shared" si="243"/>
        <v>801.89658958333257</v>
      </c>
      <c r="EL162" s="15">
        <f t="shared" si="244"/>
        <v>801.89658958333257</v>
      </c>
      <c r="EM162" s="15">
        <f t="shared" si="245"/>
        <v>801.89658958333257</v>
      </c>
      <c r="EN162" s="15">
        <f t="shared" si="246"/>
        <v>801.89658958333257</v>
      </c>
      <c r="EO162" s="15">
        <f t="shared" si="247"/>
        <v>801.89658958333257</v>
      </c>
      <c r="EP162" s="15">
        <f t="shared" si="248"/>
        <v>801.89658958333257</v>
      </c>
      <c r="EQ162" s="15">
        <f t="shared" si="249"/>
        <v>801.89658958333257</v>
      </c>
      <c r="ER162" s="15">
        <f t="shared" si="250"/>
        <v>801.89658958333257</v>
      </c>
      <c r="ES162" s="15">
        <f t="shared" si="251"/>
        <v>0</v>
      </c>
      <c r="ET162" s="15">
        <f t="shared" si="252"/>
        <v>801.89658958333257</v>
      </c>
      <c r="EU162" s="15">
        <f t="shared" si="253"/>
        <v>801.89658958333257</v>
      </c>
      <c r="EV162" s="15">
        <f t="shared" si="254"/>
        <v>801.89658958333257</v>
      </c>
      <c r="EW162" s="15">
        <f t="shared" si="255"/>
        <v>801.89658958333257</v>
      </c>
      <c r="EX162" s="15">
        <f t="shared" si="256"/>
        <v>801.89658958333257</v>
      </c>
      <c r="EY162" s="15">
        <f t="shared" si="257"/>
        <v>801.89658958333257</v>
      </c>
      <c r="EZ162" s="15">
        <f t="shared" si="258"/>
        <v>0</v>
      </c>
      <c r="FA162" s="15">
        <f t="shared" si="259"/>
        <v>0</v>
      </c>
      <c r="FB162" s="15">
        <f t="shared" si="260"/>
        <v>0</v>
      </c>
      <c r="FC162" s="15">
        <f t="shared" si="261"/>
        <v>0</v>
      </c>
      <c r="FD162" s="15">
        <f t="shared" si="262"/>
        <v>0</v>
      </c>
      <c r="FE162" s="15">
        <f t="shared" si="263"/>
        <v>0</v>
      </c>
    </row>
    <row r="163" spans="1:161" x14ac:dyDescent="0.25">
      <c r="A163" s="3" t="s">
        <v>221</v>
      </c>
      <c r="B163" s="13">
        <v>2.18E-2</v>
      </c>
      <c r="C163" s="13">
        <v>2.18E-2</v>
      </c>
      <c r="D163" s="13">
        <v>2.18E-2</v>
      </c>
      <c r="E163" s="13">
        <v>1.9400000000000001E-2</v>
      </c>
      <c r="G163" s="225">
        <v>3588684.24</v>
      </c>
      <c r="H163" s="225">
        <v>3588684.24</v>
      </c>
      <c r="I163" s="225">
        <v>3588684.24</v>
      </c>
      <c r="J163" s="14">
        <v>3588684.24</v>
      </c>
      <c r="K163" s="14">
        <v>3588684.24</v>
      </c>
      <c r="L163" s="14">
        <v>3588684.24</v>
      </c>
      <c r="M163" s="14">
        <v>3588684.24</v>
      </c>
      <c r="N163" s="14">
        <v>3588684.24</v>
      </c>
      <c r="O163" s="14">
        <v>3588684.24</v>
      </c>
      <c r="P163" s="14">
        <v>3588684.24</v>
      </c>
      <c r="Q163" s="14">
        <v>3588684.24</v>
      </c>
      <c r="R163" s="14">
        <v>3588684.24</v>
      </c>
      <c r="T163" s="14">
        <v>3588684.24</v>
      </c>
      <c r="U163" s="14">
        <v>3588684.24</v>
      </c>
      <c r="V163" s="14">
        <v>3588684.24</v>
      </c>
      <c r="W163" s="14">
        <v>3588684.24</v>
      </c>
      <c r="X163" s="14">
        <v>3588684.24</v>
      </c>
      <c r="Y163" s="14">
        <v>3588684.24</v>
      </c>
      <c r="Z163" s="14">
        <v>3588684.24</v>
      </c>
      <c r="AA163" s="14">
        <v>3588684.24</v>
      </c>
      <c r="AB163" s="14">
        <v>3588684.24</v>
      </c>
      <c r="AC163" s="14">
        <v>3588684.24</v>
      </c>
      <c r="AD163" s="14">
        <v>3588684.24</v>
      </c>
      <c r="AE163" s="14">
        <v>3588684.24</v>
      </c>
      <c r="AF163" s="14"/>
      <c r="AG163" s="14">
        <v>3588684.24</v>
      </c>
      <c r="AH163" s="14">
        <v>3588684.24</v>
      </c>
      <c r="AI163" s="14">
        <v>3588684.24</v>
      </c>
      <c r="AJ163" s="14">
        <v>3588684.24</v>
      </c>
      <c r="AK163" s="14">
        <v>3588684.24</v>
      </c>
      <c r="AL163" s="14">
        <v>3588684.24</v>
      </c>
      <c r="AM163" s="14"/>
      <c r="AN163" s="14"/>
      <c r="AO163" s="14"/>
      <c r="AP163" s="14"/>
      <c r="AQ163" s="14"/>
      <c r="AR163" s="14"/>
      <c r="AS163" s="15"/>
      <c r="AT163" s="14">
        <v>6519.4430360000006</v>
      </c>
      <c r="AU163" s="14">
        <v>6519.4430360000006</v>
      </c>
      <c r="AV163" s="14">
        <v>6519.4430360000006</v>
      </c>
      <c r="AW163" s="14">
        <v>6519.4430360000006</v>
      </c>
      <c r="AX163" s="14">
        <v>6519.4430360000006</v>
      </c>
      <c r="AY163" s="14">
        <v>6519.4430360000006</v>
      </c>
      <c r="AZ163" s="14">
        <v>6519.4430360000006</v>
      </c>
      <c r="BA163" s="14">
        <v>6519.4430360000006</v>
      </c>
      <c r="BB163" s="14">
        <v>6519.4430360000006</v>
      </c>
      <c r="BC163" s="14">
        <v>6519.4430360000006</v>
      </c>
      <c r="BD163" s="14">
        <v>6519.4430360000006</v>
      </c>
      <c r="BE163" s="14">
        <v>6519.4430360000006</v>
      </c>
      <c r="BG163" s="15">
        <v>6519.4430360000006</v>
      </c>
      <c r="BH163" s="15">
        <v>6519.4430360000006</v>
      </c>
      <c r="BI163" s="15">
        <v>6519.4430360000006</v>
      </c>
      <c r="BJ163" s="14">
        <v>6519.4430360000006</v>
      </c>
      <c r="BK163" s="14">
        <v>6519.4430360000006</v>
      </c>
      <c r="BL163" s="14">
        <v>6519.4430360000006</v>
      </c>
      <c r="BM163" s="14">
        <v>6519.4430360000006</v>
      </c>
      <c r="BN163" s="14">
        <v>6519.4430360000006</v>
      </c>
      <c r="BO163" s="14">
        <v>6519.4430360000006</v>
      </c>
      <c r="BP163" s="14">
        <v>6519.4430360000006</v>
      </c>
      <c r="BQ163" s="14">
        <v>6519.4430360000006</v>
      </c>
      <c r="BR163" s="14">
        <v>6519.4430360000006</v>
      </c>
      <c r="BS163" s="15"/>
      <c r="BT163" s="15">
        <f t="shared" si="176"/>
        <v>6519.4430360000006</v>
      </c>
      <c r="BU163" s="15">
        <f t="shared" si="177"/>
        <v>6519.4430360000006</v>
      </c>
      <c r="BV163" s="15">
        <f t="shared" si="178"/>
        <v>6519.4430360000006</v>
      </c>
      <c r="BW163" s="15">
        <f t="shared" si="179"/>
        <v>6519.4430360000006</v>
      </c>
      <c r="BX163" s="15">
        <f t="shared" si="180"/>
        <v>6519.4430360000006</v>
      </c>
      <c r="BY163" s="15">
        <f t="shared" si="181"/>
        <v>6519.4430360000006</v>
      </c>
      <c r="BZ163" s="15">
        <f t="shared" si="182"/>
        <v>0</v>
      </c>
      <c r="CA163" s="15">
        <f t="shared" si="183"/>
        <v>0</v>
      </c>
      <c r="CB163" s="15">
        <f t="shared" si="184"/>
        <v>0</v>
      </c>
      <c r="CC163" s="15">
        <f t="shared" si="185"/>
        <v>0</v>
      </c>
      <c r="CD163" s="15">
        <f t="shared" si="186"/>
        <v>0</v>
      </c>
      <c r="CE163" s="15">
        <f t="shared" si="187"/>
        <v>0</v>
      </c>
      <c r="CG163" s="15">
        <f t="shared" si="188"/>
        <v>5801.7061880000001</v>
      </c>
      <c r="CH163" s="15">
        <f t="shared" si="189"/>
        <v>5801.7061880000001</v>
      </c>
      <c r="CI163" s="15">
        <f t="shared" si="190"/>
        <v>5801.7061880000001</v>
      </c>
      <c r="CJ163" s="15">
        <f t="shared" si="191"/>
        <v>5801.7061880000001</v>
      </c>
      <c r="CK163" s="15">
        <f t="shared" si="192"/>
        <v>5801.7061880000001</v>
      </c>
      <c r="CL163" s="15">
        <f t="shared" si="193"/>
        <v>5801.7061880000001</v>
      </c>
      <c r="CM163" s="15">
        <f t="shared" si="194"/>
        <v>5801.7061880000001</v>
      </c>
      <c r="CN163" s="15">
        <f t="shared" si="195"/>
        <v>5801.7061880000001</v>
      </c>
      <c r="CO163" s="15">
        <f t="shared" si="196"/>
        <v>5801.7061880000001</v>
      </c>
      <c r="CP163" s="15">
        <f t="shared" si="197"/>
        <v>5801.7061880000001</v>
      </c>
      <c r="CQ163" s="15">
        <f t="shared" si="198"/>
        <v>5801.7061880000001</v>
      </c>
      <c r="CR163" s="15">
        <f t="shared" si="199"/>
        <v>5801.7061880000001</v>
      </c>
      <c r="CS163" s="15">
        <f t="shared" si="200"/>
        <v>0</v>
      </c>
      <c r="CT163" s="15">
        <f t="shared" si="201"/>
        <v>5801.7061880000001</v>
      </c>
      <c r="CU163" s="15">
        <f t="shared" si="202"/>
        <v>5801.7061880000001</v>
      </c>
      <c r="CV163" s="15">
        <f t="shared" si="203"/>
        <v>5801.7061880000001</v>
      </c>
      <c r="CW163" s="15">
        <f t="shared" si="204"/>
        <v>5801.7061880000001</v>
      </c>
      <c r="CX163" s="15">
        <f t="shared" si="205"/>
        <v>5801.7061880000001</v>
      </c>
      <c r="CY163" s="15">
        <f t="shared" si="206"/>
        <v>5801.7061880000001</v>
      </c>
      <c r="CZ163" s="15">
        <f t="shared" si="207"/>
        <v>5801.7061880000001</v>
      </c>
      <c r="DA163" s="15">
        <f t="shared" si="208"/>
        <v>5801.7061880000001</v>
      </c>
      <c r="DB163" s="15">
        <f t="shared" si="209"/>
        <v>5801.7061880000001</v>
      </c>
      <c r="DC163" s="15">
        <f t="shared" si="210"/>
        <v>5801.7061880000001</v>
      </c>
      <c r="DD163" s="15">
        <f t="shared" si="211"/>
        <v>5801.7061880000001</v>
      </c>
      <c r="DE163" s="15">
        <f t="shared" si="212"/>
        <v>5801.7061880000001</v>
      </c>
      <c r="DF163" s="15">
        <f t="shared" si="213"/>
        <v>0</v>
      </c>
      <c r="DG163" s="15">
        <f t="shared" si="214"/>
        <v>5801.7061880000001</v>
      </c>
      <c r="DH163" s="15">
        <f t="shared" si="215"/>
        <v>5801.7061880000001</v>
      </c>
      <c r="DI163" s="15">
        <f t="shared" si="216"/>
        <v>5801.7061880000001</v>
      </c>
      <c r="DJ163" s="15">
        <f t="shared" si="217"/>
        <v>5801.7061880000001</v>
      </c>
      <c r="DK163" s="15">
        <f t="shared" si="218"/>
        <v>5801.7061880000001</v>
      </c>
      <c r="DL163" s="15">
        <f t="shared" si="219"/>
        <v>5801.7061880000001</v>
      </c>
      <c r="DM163" s="15">
        <f t="shared" si="220"/>
        <v>0</v>
      </c>
      <c r="DN163" s="15">
        <f t="shared" si="221"/>
        <v>0</v>
      </c>
      <c r="DO163" s="15">
        <f t="shared" si="222"/>
        <v>0</v>
      </c>
      <c r="DP163" s="15">
        <f t="shared" si="223"/>
        <v>0</v>
      </c>
      <c r="DQ163" s="15">
        <f t="shared" si="224"/>
        <v>0</v>
      </c>
      <c r="DR163" s="15">
        <f t="shared" si="225"/>
        <v>0</v>
      </c>
      <c r="DT163" s="15">
        <f t="shared" si="226"/>
        <v>717.73684800000046</v>
      </c>
      <c r="DU163" s="15">
        <f t="shared" si="227"/>
        <v>717.73684800000046</v>
      </c>
      <c r="DV163" s="15">
        <f t="shared" si="228"/>
        <v>717.73684800000046</v>
      </c>
      <c r="DW163" s="15">
        <f t="shared" si="229"/>
        <v>717.73684800000046</v>
      </c>
      <c r="DX163" s="15">
        <f t="shared" si="230"/>
        <v>717.73684800000046</v>
      </c>
      <c r="DY163" s="15">
        <f t="shared" si="231"/>
        <v>717.73684800000046</v>
      </c>
      <c r="DZ163" s="15">
        <f t="shared" si="232"/>
        <v>717.73684800000046</v>
      </c>
      <c r="EA163" s="15">
        <f t="shared" si="233"/>
        <v>717.73684800000046</v>
      </c>
      <c r="EB163" s="15">
        <f t="shared" si="234"/>
        <v>717.73684800000046</v>
      </c>
      <c r="EC163" s="15">
        <f t="shared" si="235"/>
        <v>717.73684800000046</v>
      </c>
      <c r="ED163" s="15">
        <f t="shared" si="236"/>
        <v>717.73684800000046</v>
      </c>
      <c r="EE163" s="15">
        <f t="shared" si="237"/>
        <v>717.73684800000046</v>
      </c>
      <c r="EF163" s="15">
        <f t="shared" si="238"/>
        <v>0</v>
      </c>
      <c r="EG163" s="15">
        <f t="shared" si="239"/>
        <v>717.73684800000046</v>
      </c>
      <c r="EH163" s="15">
        <f t="shared" si="240"/>
        <v>717.73684800000046</v>
      </c>
      <c r="EI163" s="15">
        <f t="shared" si="241"/>
        <v>717.73684800000046</v>
      </c>
      <c r="EJ163" s="15">
        <f t="shared" si="242"/>
        <v>717.73684800000046</v>
      </c>
      <c r="EK163" s="15">
        <f t="shared" si="243"/>
        <v>717.73684800000046</v>
      </c>
      <c r="EL163" s="15">
        <f t="shared" si="244"/>
        <v>717.73684800000046</v>
      </c>
      <c r="EM163" s="15">
        <f t="shared" si="245"/>
        <v>717.73684800000046</v>
      </c>
      <c r="EN163" s="15">
        <f t="shared" si="246"/>
        <v>717.73684800000046</v>
      </c>
      <c r="EO163" s="15">
        <f t="shared" si="247"/>
        <v>717.73684800000046</v>
      </c>
      <c r="EP163" s="15">
        <f t="shared" si="248"/>
        <v>717.73684800000046</v>
      </c>
      <c r="EQ163" s="15">
        <f t="shared" si="249"/>
        <v>717.73684800000046</v>
      </c>
      <c r="ER163" s="15">
        <f t="shared" si="250"/>
        <v>717.73684800000046</v>
      </c>
      <c r="ES163" s="15">
        <f t="shared" si="251"/>
        <v>0</v>
      </c>
      <c r="ET163" s="15">
        <f t="shared" si="252"/>
        <v>717.73684800000046</v>
      </c>
      <c r="EU163" s="15">
        <f t="shared" si="253"/>
        <v>717.73684800000046</v>
      </c>
      <c r="EV163" s="15">
        <f t="shared" si="254"/>
        <v>717.73684800000046</v>
      </c>
      <c r="EW163" s="15">
        <f t="shared" si="255"/>
        <v>717.73684800000046</v>
      </c>
      <c r="EX163" s="15">
        <f t="shared" si="256"/>
        <v>717.73684800000046</v>
      </c>
      <c r="EY163" s="15">
        <f t="shared" si="257"/>
        <v>717.73684800000046</v>
      </c>
      <c r="EZ163" s="15">
        <f t="shared" si="258"/>
        <v>0</v>
      </c>
      <c r="FA163" s="15">
        <f t="shared" si="259"/>
        <v>0</v>
      </c>
      <c r="FB163" s="15">
        <f t="shared" si="260"/>
        <v>0</v>
      </c>
      <c r="FC163" s="15">
        <f t="shared" si="261"/>
        <v>0</v>
      </c>
      <c r="FD163" s="15">
        <f t="shared" si="262"/>
        <v>0</v>
      </c>
      <c r="FE163" s="15">
        <f t="shared" si="263"/>
        <v>0</v>
      </c>
    </row>
    <row r="164" spans="1:161" x14ac:dyDescent="0.25">
      <c r="A164" s="3" t="s">
        <v>222</v>
      </c>
      <c r="B164" s="13">
        <v>2.2800000000000001E-2</v>
      </c>
      <c r="C164" s="13">
        <v>2.2800000000000001E-2</v>
      </c>
      <c r="D164" s="13">
        <v>2.2800000000000001E-2</v>
      </c>
      <c r="E164" s="13">
        <v>2.06E-2</v>
      </c>
      <c r="G164" s="225">
        <v>3559154.9699999997</v>
      </c>
      <c r="H164" s="225">
        <v>3559154.9699999997</v>
      </c>
      <c r="I164" s="225">
        <v>3559154.9699999997</v>
      </c>
      <c r="J164" s="14">
        <v>3559154.9699999997</v>
      </c>
      <c r="K164" s="14">
        <v>3559154.9699999997</v>
      </c>
      <c r="L164" s="14">
        <v>3559154.9699999997</v>
      </c>
      <c r="M164" s="14">
        <v>3559154.9699999997</v>
      </c>
      <c r="N164" s="14">
        <v>3559154.9699999997</v>
      </c>
      <c r="O164" s="14">
        <v>3559154.9699999997</v>
      </c>
      <c r="P164" s="14">
        <v>3559154.9699999997</v>
      </c>
      <c r="Q164" s="14">
        <v>3559154.9699999997</v>
      </c>
      <c r="R164" s="14">
        <v>3559154.9699999997</v>
      </c>
      <c r="T164" s="14">
        <v>3559154.9699999997</v>
      </c>
      <c r="U164" s="14">
        <v>3559154.9699999997</v>
      </c>
      <c r="V164" s="14">
        <v>3559154.9699999997</v>
      </c>
      <c r="W164" s="14">
        <v>3559154.9699999997</v>
      </c>
      <c r="X164" s="14">
        <v>3559154.9699999997</v>
      </c>
      <c r="Y164" s="14">
        <v>3559154.9699999997</v>
      </c>
      <c r="Z164" s="14">
        <v>3559154.9699999997</v>
      </c>
      <c r="AA164" s="14">
        <v>3559154.9699999997</v>
      </c>
      <c r="AB164" s="14">
        <v>3559154.9699999997</v>
      </c>
      <c r="AC164" s="14">
        <v>3559154.9699999997</v>
      </c>
      <c r="AD164" s="14">
        <v>3559154.9699999997</v>
      </c>
      <c r="AE164" s="14">
        <v>3559154.9699999997</v>
      </c>
      <c r="AF164" s="14"/>
      <c r="AG164" s="14">
        <v>3559154.9699999997</v>
      </c>
      <c r="AH164" s="14">
        <v>3559154.9699999997</v>
      </c>
      <c r="AI164" s="14">
        <v>3559154.9699999997</v>
      </c>
      <c r="AJ164" s="14">
        <v>3559154.9699999997</v>
      </c>
      <c r="AK164" s="14">
        <v>3559154.9699999997</v>
      </c>
      <c r="AL164" s="14">
        <v>3559154.9699999997</v>
      </c>
      <c r="AM164" s="14"/>
      <c r="AN164" s="14"/>
      <c r="AO164" s="14"/>
      <c r="AP164" s="14"/>
      <c r="AQ164" s="14"/>
      <c r="AR164" s="14"/>
      <c r="AS164" s="15"/>
      <c r="AT164" s="14">
        <v>6762.3944430000001</v>
      </c>
      <c r="AU164" s="14">
        <v>6762.3944430000001</v>
      </c>
      <c r="AV164" s="14">
        <v>6762.3944430000001</v>
      </c>
      <c r="AW164" s="14">
        <v>6762.3944430000001</v>
      </c>
      <c r="AX164" s="14">
        <v>6762.3944430000001</v>
      </c>
      <c r="AY164" s="14">
        <v>6762.3944430000001</v>
      </c>
      <c r="AZ164" s="14">
        <v>6762.3944430000001</v>
      </c>
      <c r="BA164" s="14">
        <v>6762.3944430000001</v>
      </c>
      <c r="BB164" s="14">
        <v>6762.3944430000001</v>
      </c>
      <c r="BC164" s="14">
        <v>6762.3944430000001</v>
      </c>
      <c r="BD164" s="14">
        <v>6762.3944430000001</v>
      </c>
      <c r="BE164" s="14">
        <v>6762.3944430000001</v>
      </c>
      <c r="BG164" s="15">
        <v>6762.3944430000001</v>
      </c>
      <c r="BH164" s="15">
        <v>6762.3944430000001</v>
      </c>
      <c r="BI164" s="15">
        <v>6762.3944430000001</v>
      </c>
      <c r="BJ164" s="14">
        <v>6762.3944430000001</v>
      </c>
      <c r="BK164" s="14">
        <v>6762.3944430000001</v>
      </c>
      <c r="BL164" s="14">
        <v>6762.3944430000001</v>
      </c>
      <c r="BM164" s="14">
        <v>6762.3944430000001</v>
      </c>
      <c r="BN164" s="14">
        <v>6762.3944430000001</v>
      </c>
      <c r="BO164" s="14">
        <v>6762.3944430000001</v>
      </c>
      <c r="BP164" s="14">
        <v>6762.3944430000001</v>
      </c>
      <c r="BQ164" s="14">
        <v>6762.3944430000001</v>
      </c>
      <c r="BR164" s="14">
        <v>6762.3944430000001</v>
      </c>
      <c r="BS164" s="15"/>
      <c r="BT164" s="15">
        <f t="shared" si="176"/>
        <v>6762.3944430000001</v>
      </c>
      <c r="BU164" s="15">
        <f t="shared" si="177"/>
        <v>6762.3944430000001</v>
      </c>
      <c r="BV164" s="15">
        <f t="shared" si="178"/>
        <v>6762.3944430000001</v>
      </c>
      <c r="BW164" s="15">
        <f t="shared" si="179"/>
        <v>6762.3944430000001</v>
      </c>
      <c r="BX164" s="15">
        <f t="shared" si="180"/>
        <v>6762.3944430000001</v>
      </c>
      <c r="BY164" s="15">
        <f t="shared" si="181"/>
        <v>6762.3944430000001</v>
      </c>
      <c r="BZ164" s="15">
        <f t="shared" si="182"/>
        <v>0</v>
      </c>
      <c r="CA164" s="15">
        <f t="shared" si="183"/>
        <v>0</v>
      </c>
      <c r="CB164" s="15">
        <f t="shared" si="184"/>
        <v>0</v>
      </c>
      <c r="CC164" s="15">
        <f t="shared" si="185"/>
        <v>0</v>
      </c>
      <c r="CD164" s="15">
        <f t="shared" si="186"/>
        <v>0</v>
      </c>
      <c r="CE164" s="15">
        <f t="shared" si="187"/>
        <v>0</v>
      </c>
      <c r="CG164" s="15">
        <f t="shared" si="188"/>
        <v>6109.8826985000005</v>
      </c>
      <c r="CH164" s="15">
        <f t="shared" si="189"/>
        <v>6109.8826985000005</v>
      </c>
      <c r="CI164" s="15">
        <f t="shared" si="190"/>
        <v>6109.8826985000005</v>
      </c>
      <c r="CJ164" s="15">
        <f t="shared" si="191"/>
        <v>6109.8826985000005</v>
      </c>
      <c r="CK164" s="15">
        <f t="shared" si="192"/>
        <v>6109.8826985000005</v>
      </c>
      <c r="CL164" s="15">
        <f t="shared" si="193"/>
        <v>6109.8826985000005</v>
      </c>
      <c r="CM164" s="15">
        <f t="shared" si="194"/>
        <v>6109.8826985000005</v>
      </c>
      <c r="CN164" s="15">
        <f t="shared" si="195"/>
        <v>6109.8826985000005</v>
      </c>
      <c r="CO164" s="15">
        <f t="shared" si="196"/>
        <v>6109.8826985000005</v>
      </c>
      <c r="CP164" s="15">
        <f t="shared" si="197"/>
        <v>6109.8826985000005</v>
      </c>
      <c r="CQ164" s="15">
        <f t="shared" si="198"/>
        <v>6109.8826985000005</v>
      </c>
      <c r="CR164" s="15">
        <f t="shared" si="199"/>
        <v>6109.8826985000005</v>
      </c>
      <c r="CS164" s="15">
        <f t="shared" si="200"/>
        <v>0</v>
      </c>
      <c r="CT164" s="15">
        <f t="shared" si="201"/>
        <v>6109.8826985000005</v>
      </c>
      <c r="CU164" s="15">
        <f t="shared" si="202"/>
        <v>6109.8826985000005</v>
      </c>
      <c r="CV164" s="15">
        <f t="shared" si="203"/>
        <v>6109.8826985000005</v>
      </c>
      <c r="CW164" s="15">
        <f t="shared" si="204"/>
        <v>6109.8826985000005</v>
      </c>
      <c r="CX164" s="15">
        <f t="shared" si="205"/>
        <v>6109.8826985000005</v>
      </c>
      <c r="CY164" s="15">
        <f t="shared" si="206"/>
        <v>6109.8826985000005</v>
      </c>
      <c r="CZ164" s="15">
        <f t="shared" si="207"/>
        <v>6109.8826985000005</v>
      </c>
      <c r="DA164" s="15">
        <f t="shared" si="208"/>
        <v>6109.8826985000005</v>
      </c>
      <c r="DB164" s="15">
        <f t="shared" si="209"/>
        <v>6109.8826985000005</v>
      </c>
      <c r="DC164" s="15">
        <f t="shared" si="210"/>
        <v>6109.8826985000005</v>
      </c>
      <c r="DD164" s="15">
        <f t="shared" si="211"/>
        <v>6109.8826985000005</v>
      </c>
      <c r="DE164" s="15">
        <f t="shared" si="212"/>
        <v>6109.8826985000005</v>
      </c>
      <c r="DF164" s="15">
        <f t="shared" si="213"/>
        <v>0</v>
      </c>
      <c r="DG164" s="15">
        <f t="shared" si="214"/>
        <v>6109.8826985000005</v>
      </c>
      <c r="DH164" s="15">
        <f t="shared" si="215"/>
        <v>6109.8826985000005</v>
      </c>
      <c r="DI164" s="15">
        <f t="shared" si="216"/>
        <v>6109.8826985000005</v>
      </c>
      <c r="DJ164" s="15">
        <f t="shared" si="217"/>
        <v>6109.8826985000005</v>
      </c>
      <c r="DK164" s="15">
        <f t="shared" si="218"/>
        <v>6109.8826985000005</v>
      </c>
      <c r="DL164" s="15">
        <f t="shared" si="219"/>
        <v>6109.8826985000005</v>
      </c>
      <c r="DM164" s="15">
        <f t="shared" si="220"/>
        <v>0</v>
      </c>
      <c r="DN164" s="15">
        <f t="shared" si="221"/>
        <v>0</v>
      </c>
      <c r="DO164" s="15">
        <f t="shared" si="222"/>
        <v>0</v>
      </c>
      <c r="DP164" s="15">
        <f t="shared" si="223"/>
        <v>0</v>
      </c>
      <c r="DQ164" s="15">
        <f t="shared" si="224"/>
        <v>0</v>
      </c>
      <c r="DR164" s="15">
        <f t="shared" si="225"/>
        <v>0</v>
      </c>
      <c r="DT164" s="15">
        <f t="shared" si="226"/>
        <v>652.51174449999962</v>
      </c>
      <c r="DU164" s="15">
        <f t="shared" si="227"/>
        <v>652.51174449999962</v>
      </c>
      <c r="DV164" s="15">
        <f t="shared" si="228"/>
        <v>652.51174449999962</v>
      </c>
      <c r="DW164" s="15">
        <f t="shared" si="229"/>
        <v>652.51174449999962</v>
      </c>
      <c r="DX164" s="15">
        <f t="shared" si="230"/>
        <v>652.51174449999962</v>
      </c>
      <c r="DY164" s="15">
        <f t="shared" si="231"/>
        <v>652.51174449999962</v>
      </c>
      <c r="DZ164" s="15">
        <f t="shared" si="232"/>
        <v>652.51174449999962</v>
      </c>
      <c r="EA164" s="15">
        <f t="shared" si="233"/>
        <v>652.51174449999962</v>
      </c>
      <c r="EB164" s="15">
        <f t="shared" si="234"/>
        <v>652.51174449999962</v>
      </c>
      <c r="EC164" s="15">
        <f t="shared" si="235"/>
        <v>652.51174449999962</v>
      </c>
      <c r="ED164" s="15">
        <f t="shared" si="236"/>
        <v>652.51174449999962</v>
      </c>
      <c r="EE164" s="15">
        <f t="shared" si="237"/>
        <v>652.51174449999962</v>
      </c>
      <c r="EF164" s="15">
        <f t="shared" si="238"/>
        <v>0</v>
      </c>
      <c r="EG164" s="15">
        <f t="shared" si="239"/>
        <v>652.51174449999962</v>
      </c>
      <c r="EH164" s="15">
        <f t="shared" si="240"/>
        <v>652.51174449999962</v>
      </c>
      <c r="EI164" s="15">
        <f t="shared" si="241"/>
        <v>652.51174449999962</v>
      </c>
      <c r="EJ164" s="15">
        <f t="shared" si="242"/>
        <v>652.51174449999962</v>
      </c>
      <c r="EK164" s="15">
        <f t="shared" si="243"/>
        <v>652.51174449999962</v>
      </c>
      <c r="EL164" s="15">
        <f t="shared" si="244"/>
        <v>652.51174449999962</v>
      </c>
      <c r="EM164" s="15">
        <f t="shared" si="245"/>
        <v>652.51174449999962</v>
      </c>
      <c r="EN164" s="15">
        <f t="shared" si="246"/>
        <v>652.51174449999962</v>
      </c>
      <c r="EO164" s="15">
        <f t="shared" si="247"/>
        <v>652.51174449999962</v>
      </c>
      <c r="EP164" s="15">
        <f t="shared" si="248"/>
        <v>652.51174449999962</v>
      </c>
      <c r="EQ164" s="15">
        <f t="shared" si="249"/>
        <v>652.51174449999962</v>
      </c>
      <c r="ER164" s="15">
        <f t="shared" si="250"/>
        <v>652.51174449999962</v>
      </c>
      <c r="ES164" s="15">
        <f t="shared" si="251"/>
        <v>0</v>
      </c>
      <c r="ET164" s="15">
        <f t="shared" si="252"/>
        <v>652.51174449999962</v>
      </c>
      <c r="EU164" s="15">
        <f t="shared" si="253"/>
        <v>652.51174449999962</v>
      </c>
      <c r="EV164" s="15">
        <f t="shared" si="254"/>
        <v>652.51174449999962</v>
      </c>
      <c r="EW164" s="15">
        <f t="shared" si="255"/>
        <v>652.51174449999962</v>
      </c>
      <c r="EX164" s="15">
        <f t="shared" si="256"/>
        <v>652.51174449999962</v>
      </c>
      <c r="EY164" s="15">
        <f t="shared" si="257"/>
        <v>652.51174449999962</v>
      </c>
      <c r="EZ164" s="15">
        <f t="shared" si="258"/>
        <v>0</v>
      </c>
      <c r="FA164" s="15">
        <f t="shared" si="259"/>
        <v>0</v>
      </c>
      <c r="FB164" s="15">
        <f t="shared" si="260"/>
        <v>0</v>
      </c>
      <c r="FC164" s="15">
        <f t="shared" si="261"/>
        <v>0</v>
      </c>
      <c r="FD164" s="15">
        <f t="shared" si="262"/>
        <v>0</v>
      </c>
      <c r="FE164" s="15">
        <f t="shared" si="263"/>
        <v>0</v>
      </c>
    </row>
    <row r="165" spans="1:161" x14ac:dyDescent="0.25">
      <c r="A165" s="3" t="s">
        <v>223</v>
      </c>
      <c r="B165" s="13">
        <v>2.2800000000000001E-2</v>
      </c>
      <c r="C165" s="13">
        <v>2.2800000000000001E-2</v>
      </c>
      <c r="D165" s="13">
        <v>2.2800000000000001E-2</v>
      </c>
      <c r="E165" s="13">
        <v>2.06E-2</v>
      </c>
      <c r="G165" s="225">
        <v>3548851.71</v>
      </c>
      <c r="H165" s="225">
        <v>3548851.71</v>
      </c>
      <c r="I165" s="225">
        <v>3548851.71</v>
      </c>
      <c r="J165" s="14">
        <v>3548851.71</v>
      </c>
      <c r="K165" s="14">
        <v>3548851.71</v>
      </c>
      <c r="L165" s="14">
        <v>3548851.71</v>
      </c>
      <c r="M165" s="14">
        <v>3548851.71</v>
      </c>
      <c r="N165" s="14">
        <v>3548851.71</v>
      </c>
      <c r="O165" s="14">
        <v>3548851.71</v>
      </c>
      <c r="P165" s="14">
        <v>3548851.71</v>
      </c>
      <c r="Q165" s="14">
        <v>3548851.71</v>
      </c>
      <c r="R165" s="14">
        <v>3548851.71</v>
      </c>
      <c r="T165" s="14">
        <v>3548851.71</v>
      </c>
      <c r="U165" s="14">
        <v>3548851.71</v>
      </c>
      <c r="V165" s="14">
        <v>3548851.71</v>
      </c>
      <c r="W165" s="14">
        <v>3548851.71</v>
      </c>
      <c r="X165" s="14">
        <v>3548851.71</v>
      </c>
      <c r="Y165" s="14">
        <v>3548851.71</v>
      </c>
      <c r="Z165" s="14">
        <v>3548851.71</v>
      </c>
      <c r="AA165" s="14">
        <v>3548851.71</v>
      </c>
      <c r="AB165" s="14">
        <v>3548851.71</v>
      </c>
      <c r="AC165" s="14">
        <v>3548851.71</v>
      </c>
      <c r="AD165" s="14">
        <v>3548851.71</v>
      </c>
      <c r="AE165" s="14">
        <v>3548851.71</v>
      </c>
      <c r="AF165" s="14"/>
      <c r="AG165" s="14">
        <v>3548851.71</v>
      </c>
      <c r="AH165" s="14">
        <v>3548851.71</v>
      </c>
      <c r="AI165" s="14">
        <v>3548851.71</v>
      </c>
      <c r="AJ165" s="14">
        <v>3548851.71</v>
      </c>
      <c r="AK165" s="14">
        <v>3548851.71</v>
      </c>
      <c r="AL165" s="14">
        <v>3548851.71</v>
      </c>
      <c r="AM165" s="14"/>
      <c r="AN165" s="14"/>
      <c r="AO165" s="14"/>
      <c r="AP165" s="14"/>
      <c r="AQ165" s="14"/>
      <c r="AR165" s="14"/>
      <c r="AS165" s="15"/>
      <c r="AT165" s="14">
        <v>6742.8182489999999</v>
      </c>
      <c r="AU165" s="14">
        <v>6742.8182489999999</v>
      </c>
      <c r="AV165" s="14">
        <v>6742.8182489999999</v>
      </c>
      <c r="AW165" s="14">
        <v>6742.8182489999999</v>
      </c>
      <c r="AX165" s="14">
        <v>6742.8182489999999</v>
      </c>
      <c r="AY165" s="14">
        <v>6742.8182489999999</v>
      </c>
      <c r="AZ165" s="14">
        <v>6742.8182489999999</v>
      </c>
      <c r="BA165" s="14">
        <v>6742.8182489999999</v>
      </c>
      <c r="BB165" s="14">
        <v>6742.8182489999999</v>
      </c>
      <c r="BC165" s="14">
        <v>6742.8182489999999</v>
      </c>
      <c r="BD165" s="14">
        <v>6742.8182489999999</v>
      </c>
      <c r="BE165" s="14">
        <v>6742.8182489999999</v>
      </c>
      <c r="BG165" s="15">
        <v>6742.8182489999999</v>
      </c>
      <c r="BH165" s="15">
        <v>6742.8182489999999</v>
      </c>
      <c r="BI165" s="15">
        <v>6742.8182489999999</v>
      </c>
      <c r="BJ165" s="14">
        <v>6742.8182489999999</v>
      </c>
      <c r="BK165" s="14">
        <v>6742.8182489999999</v>
      </c>
      <c r="BL165" s="14">
        <v>6742.8182489999999</v>
      </c>
      <c r="BM165" s="14">
        <v>6742.8182489999999</v>
      </c>
      <c r="BN165" s="14">
        <v>6742.8182489999999</v>
      </c>
      <c r="BO165" s="14">
        <v>6742.8182489999999</v>
      </c>
      <c r="BP165" s="14">
        <v>6742.8182489999999</v>
      </c>
      <c r="BQ165" s="14">
        <v>6742.8182489999999</v>
      </c>
      <c r="BR165" s="14">
        <v>6742.8182489999999</v>
      </c>
      <c r="BS165" s="15"/>
      <c r="BT165" s="15">
        <f t="shared" si="176"/>
        <v>6742.8182489999999</v>
      </c>
      <c r="BU165" s="15">
        <f t="shared" si="177"/>
        <v>6742.8182489999999</v>
      </c>
      <c r="BV165" s="15">
        <f t="shared" si="178"/>
        <v>6742.8182489999999</v>
      </c>
      <c r="BW165" s="15">
        <f t="shared" si="179"/>
        <v>6742.8182489999999</v>
      </c>
      <c r="BX165" s="15">
        <f t="shared" si="180"/>
        <v>6742.8182489999999</v>
      </c>
      <c r="BY165" s="15">
        <f t="shared" si="181"/>
        <v>6742.8182489999999</v>
      </c>
      <c r="BZ165" s="15">
        <f t="shared" si="182"/>
        <v>0</v>
      </c>
      <c r="CA165" s="15">
        <f t="shared" si="183"/>
        <v>0</v>
      </c>
      <c r="CB165" s="15">
        <f t="shared" si="184"/>
        <v>0</v>
      </c>
      <c r="CC165" s="15">
        <f t="shared" si="185"/>
        <v>0</v>
      </c>
      <c r="CD165" s="15">
        <f t="shared" si="186"/>
        <v>0</v>
      </c>
      <c r="CE165" s="15">
        <f t="shared" si="187"/>
        <v>0</v>
      </c>
      <c r="CG165" s="15">
        <f t="shared" si="188"/>
        <v>6092.1954355000007</v>
      </c>
      <c r="CH165" s="15">
        <f t="shared" si="189"/>
        <v>6092.1954355000007</v>
      </c>
      <c r="CI165" s="15">
        <f t="shared" si="190"/>
        <v>6092.1954355000007</v>
      </c>
      <c r="CJ165" s="15">
        <f t="shared" si="191"/>
        <v>6092.1954355000007</v>
      </c>
      <c r="CK165" s="15">
        <f t="shared" si="192"/>
        <v>6092.1954355000007</v>
      </c>
      <c r="CL165" s="15">
        <f t="shared" si="193"/>
        <v>6092.1954355000007</v>
      </c>
      <c r="CM165" s="15">
        <f t="shared" si="194"/>
        <v>6092.1954355000007</v>
      </c>
      <c r="CN165" s="15">
        <f t="shared" si="195"/>
        <v>6092.1954355000007</v>
      </c>
      <c r="CO165" s="15">
        <f t="shared" si="196"/>
        <v>6092.1954355000007</v>
      </c>
      <c r="CP165" s="15">
        <f t="shared" si="197"/>
        <v>6092.1954355000007</v>
      </c>
      <c r="CQ165" s="15">
        <f t="shared" si="198"/>
        <v>6092.1954355000007</v>
      </c>
      <c r="CR165" s="15">
        <f t="shared" si="199"/>
        <v>6092.1954355000007</v>
      </c>
      <c r="CS165" s="15">
        <f t="shared" si="200"/>
        <v>0</v>
      </c>
      <c r="CT165" s="15">
        <f t="shared" si="201"/>
        <v>6092.1954355000007</v>
      </c>
      <c r="CU165" s="15">
        <f t="shared" si="202"/>
        <v>6092.1954355000007</v>
      </c>
      <c r="CV165" s="15">
        <f t="shared" si="203"/>
        <v>6092.1954355000007</v>
      </c>
      <c r="CW165" s="15">
        <f t="shared" si="204"/>
        <v>6092.1954355000007</v>
      </c>
      <c r="CX165" s="15">
        <f t="shared" si="205"/>
        <v>6092.1954355000007</v>
      </c>
      <c r="CY165" s="15">
        <f t="shared" si="206"/>
        <v>6092.1954355000007</v>
      </c>
      <c r="CZ165" s="15">
        <f t="shared" si="207"/>
        <v>6092.1954355000007</v>
      </c>
      <c r="DA165" s="15">
        <f t="shared" si="208"/>
        <v>6092.1954355000007</v>
      </c>
      <c r="DB165" s="15">
        <f t="shared" si="209"/>
        <v>6092.1954355000007</v>
      </c>
      <c r="DC165" s="15">
        <f t="shared" si="210"/>
        <v>6092.1954355000007</v>
      </c>
      <c r="DD165" s="15">
        <f t="shared" si="211"/>
        <v>6092.1954355000007</v>
      </c>
      <c r="DE165" s="15">
        <f t="shared" si="212"/>
        <v>6092.1954355000007</v>
      </c>
      <c r="DF165" s="15">
        <f t="shared" si="213"/>
        <v>0</v>
      </c>
      <c r="DG165" s="15">
        <f t="shared" si="214"/>
        <v>6092.1954355000007</v>
      </c>
      <c r="DH165" s="15">
        <f t="shared" si="215"/>
        <v>6092.1954355000007</v>
      </c>
      <c r="DI165" s="15">
        <f t="shared" si="216"/>
        <v>6092.1954355000007</v>
      </c>
      <c r="DJ165" s="15">
        <f t="shared" si="217"/>
        <v>6092.1954355000007</v>
      </c>
      <c r="DK165" s="15">
        <f t="shared" si="218"/>
        <v>6092.1954355000007</v>
      </c>
      <c r="DL165" s="15">
        <f t="shared" si="219"/>
        <v>6092.1954355000007</v>
      </c>
      <c r="DM165" s="15">
        <f t="shared" si="220"/>
        <v>0</v>
      </c>
      <c r="DN165" s="15">
        <f t="shared" si="221"/>
        <v>0</v>
      </c>
      <c r="DO165" s="15">
        <f t="shared" si="222"/>
        <v>0</v>
      </c>
      <c r="DP165" s="15">
        <f t="shared" si="223"/>
        <v>0</v>
      </c>
      <c r="DQ165" s="15">
        <f t="shared" si="224"/>
        <v>0</v>
      </c>
      <c r="DR165" s="15">
        <f t="shared" si="225"/>
        <v>0</v>
      </c>
      <c r="DT165" s="15">
        <f t="shared" si="226"/>
        <v>650.62281349999921</v>
      </c>
      <c r="DU165" s="15">
        <f t="shared" si="227"/>
        <v>650.62281349999921</v>
      </c>
      <c r="DV165" s="15">
        <f t="shared" si="228"/>
        <v>650.62281349999921</v>
      </c>
      <c r="DW165" s="15">
        <f t="shared" si="229"/>
        <v>650.62281349999921</v>
      </c>
      <c r="DX165" s="15">
        <f t="shared" si="230"/>
        <v>650.62281349999921</v>
      </c>
      <c r="DY165" s="15">
        <f t="shared" si="231"/>
        <v>650.62281349999921</v>
      </c>
      <c r="DZ165" s="15">
        <f t="shared" si="232"/>
        <v>650.62281349999921</v>
      </c>
      <c r="EA165" s="15">
        <f t="shared" si="233"/>
        <v>650.62281349999921</v>
      </c>
      <c r="EB165" s="15">
        <f t="shared" si="234"/>
        <v>650.62281349999921</v>
      </c>
      <c r="EC165" s="15">
        <f t="shared" si="235"/>
        <v>650.62281349999921</v>
      </c>
      <c r="ED165" s="15">
        <f t="shared" si="236"/>
        <v>650.62281349999921</v>
      </c>
      <c r="EE165" s="15">
        <f t="shared" si="237"/>
        <v>650.62281349999921</v>
      </c>
      <c r="EF165" s="15">
        <f t="shared" si="238"/>
        <v>0</v>
      </c>
      <c r="EG165" s="15">
        <f t="shared" si="239"/>
        <v>650.62281349999921</v>
      </c>
      <c r="EH165" s="15">
        <f t="shared" si="240"/>
        <v>650.62281349999921</v>
      </c>
      <c r="EI165" s="15">
        <f t="shared" si="241"/>
        <v>650.62281349999921</v>
      </c>
      <c r="EJ165" s="15">
        <f t="shared" si="242"/>
        <v>650.62281349999921</v>
      </c>
      <c r="EK165" s="15">
        <f t="shared" si="243"/>
        <v>650.62281349999921</v>
      </c>
      <c r="EL165" s="15">
        <f t="shared" si="244"/>
        <v>650.62281349999921</v>
      </c>
      <c r="EM165" s="15">
        <f t="shared" si="245"/>
        <v>650.62281349999921</v>
      </c>
      <c r="EN165" s="15">
        <f t="shared" si="246"/>
        <v>650.62281349999921</v>
      </c>
      <c r="EO165" s="15">
        <f t="shared" si="247"/>
        <v>650.62281349999921</v>
      </c>
      <c r="EP165" s="15">
        <f t="shared" si="248"/>
        <v>650.62281349999921</v>
      </c>
      <c r="EQ165" s="15">
        <f t="shared" si="249"/>
        <v>650.62281349999921</v>
      </c>
      <c r="ER165" s="15">
        <f t="shared" si="250"/>
        <v>650.62281349999921</v>
      </c>
      <c r="ES165" s="15">
        <f t="shared" si="251"/>
        <v>0</v>
      </c>
      <c r="ET165" s="15">
        <f t="shared" si="252"/>
        <v>650.62281349999921</v>
      </c>
      <c r="EU165" s="15">
        <f t="shared" si="253"/>
        <v>650.62281349999921</v>
      </c>
      <c r="EV165" s="15">
        <f t="shared" si="254"/>
        <v>650.62281349999921</v>
      </c>
      <c r="EW165" s="15">
        <f t="shared" si="255"/>
        <v>650.62281349999921</v>
      </c>
      <c r="EX165" s="15">
        <f t="shared" si="256"/>
        <v>650.62281349999921</v>
      </c>
      <c r="EY165" s="15">
        <f t="shared" si="257"/>
        <v>650.62281349999921</v>
      </c>
      <c r="EZ165" s="15">
        <f t="shared" si="258"/>
        <v>0</v>
      </c>
      <c r="FA165" s="15">
        <f t="shared" si="259"/>
        <v>0</v>
      </c>
      <c r="FB165" s="15">
        <f t="shared" si="260"/>
        <v>0</v>
      </c>
      <c r="FC165" s="15">
        <f t="shared" si="261"/>
        <v>0</v>
      </c>
      <c r="FD165" s="15">
        <f t="shared" si="262"/>
        <v>0</v>
      </c>
      <c r="FE165" s="15">
        <f t="shared" si="263"/>
        <v>0</v>
      </c>
    </row>
    <row r="166" spans="1:161" x14ac:dyDescent="0.25">
      <c r="A166" s="3" t="s">
        <v>224</v>
      </c>
      <c r="B166" s="13">
        <v>2.29E-2</v>
      </c>
      <c r="C166" s="13">
        <v>2.29E-2</v>
      </c>
      <c r="D166" s="13">
        <v>2.29E-2</v>
      </c>
      <c r="E166" s="13">
        <v>2.07E-2</v>
      </c>
      <c r="G166" s="225">
        <v>3655976.41</v>
      </c>
      <c r="H166" s="225">
        <v>3655976.41</v>
      </c>
      <c r="I166" s="225">
        <v>3655976.41</v>
      </c>
      <c r="J166" s="14">
        <v>3655976.41</v>
      </c>
      <c r="K166" s="14">
        <v>3655976.41</v>
      </c>
      <c r="L166" s="14">
        <v>3655976.41</v>
      </c>
      <c r="M166" s="14">
        <v>3655976.41</v>
      </c>
      <c r="N166" s="14">
        <v>3655976.41</v>
      </c>
      <c r="O166" s="14">
        <v>3655976.41</v>
      </c>
      <c r="P166" s="14">
        <v>3655976.41</v>
      </c>
      <c r="Q166" s="14">
        <v>3655976.41</v>
      </c>
      <c r="R166" s="14">
        <v>3655976.41</v>
      </c>
      <c r="T166" s="14">
        <v>3655976.41</v>
      </c>
      <c r="U166" s="14">
        <v>3655976.41</v>
      </c>
      <c r="V166" s="14">
        <v>3655976.41</v>
      </c>
      <c r="W166" s="14">
        <v>3655976.41</v>
      </c>
      <c r="X166" s="14">
        <v>3655976.41</v>
      </c>
      <c r="Y166" s="14">
        <v>3655976.41</v>
      </c>
      <c r="Z166" s="14">
        <v>3655976.41</v>
      </c>
      <c r="AA166" s="14">
        <v>3655976.41</v>
      </c>
      <c r="AB166" s="14">
        <v>3655976.41</v>
      </c>
      <c r="AC166" s="14">
        <v>3655976.41</v>
      </c>
      <c r="AD166" s="14">
        <v>3655976.41</v>
      </c>
      <c r="AE166" s="14">
        <v>3655976.41</v>
      </c>
      <c r="AF166" s="14"/>
      <c r="AG166" s="14">
        <v>3655976.41</v>
      </c>
      <c r="AH166" s="14">
        <v>3655976.41</v>
      </c>
      <c r="AI166" s="14">
        <v>3655976.41</v>
      </c>
      <c r="AJ166" s="14">
        <v>3655976.41</v>
      </c>
      <c r="AK166" s="14">
        <v>3655976.41</v>
      </c>
      <c r="AL166" s="14">
        <v>3655976.41</v>
      </c>
      <c r="AM166" s="14"/>
      <c r="AN166" s="14"/>
      <c r="AO166" s="14"/>
      <c r="AP166" s="14"/>
      <c r="AQ166" s="14"/>
      <c r="AR166" s="14"/>
      <c r="AS166" s="15"/>
      <c r="AT166" s="14">
        <v>6976.8216490833338</v>
      </c>
      <c r="AU166" s="14">
        <v>6976.8216490833338</v>
      </c>
      <c r="AV166" s="14">
        <v>6976.8216490833338</v>
      </c>
      <c r="AW166" s="14">
        <v>6976.8216490833338</v>
      </c>
      <c r="AX166" s="14">
        <v>6976.8216490833338</v>
      </c>
      <c r="AY166" s="14">
        <v>6976.8216490833338</v>
      </c>
      <c r="AZ166" s="14">
        <v>6976.8216490833338</v>
      </c>
      <c r="BA166" s="14">
        <v>6976.8216490833338</v>
      </c>
      <c r="BB166" s="14">
        <v>6976.8216490833338</v>
      </c>
      <c r="BC166" s="14">
        <v>6976.8216490833338</v>
      </c>
      <c r="BD166" s="14">
        <v>6976.8216490833338</v>
      </c>
      <c r="BE166" s="14">
        <v>6976.8216490833338</v>
      </c>
      <c r="BG166" s="15">
        <v>6976.8216490833338</v>
      </c>
      <c r="BH166" s="15">
        <v>6976.8216490833338</v>
      </c>
      <c r="BI166" s="15">
        <v>6976.8216490833338</v>
      </c>
      <c r="BJ166" s="14">
        <v>6976.8216490833338</v>
      </c>
      <c r="BK166" s="14">
        <v>6976.8216490833338</v>
      </c>
      <c r="BL166" s="14">
        <v>6976.8216490833338</v>
      </c>
      <c r="BM166" s="14">
        <v>6976.8216490833338</v>
      </c>
      <c r="BN166" s="14">
        <v>6976.8216490833338</v>
      </c>
      <c r="BO166" s="14">
        <v>6976.8216490833338</v>
      </c>
      <c r="BP166" s="14">
        <v>6976.8216490833338</v>
      </c>
      <c r="BQ166" s="14">
        <v>6976.8216490833338</v>
      </c>
      <c r="BR166" s="14">
        <v>6976.8216490833338</v>
      </c>
      <c r="BS166" s="15"/>
      <c r="BT166" s="15">
        <f t="shared" si="176"/>
        <v>6976.8216490833338</v>
      </c>
      <c r="BU166" s="15">
        <f t="shared" si="177"/>
        <v>6976.8216490833338</v>
      </c>
      <c r="BV166" s="15">
        <f t="shared" si="178"/>
        <v>6976.8216490833338</v>
      </c>
      <c r="BW166" s="15">
        <f t="shared" si="179"/>
        <v>6976.8216490833338</v>
      </c>
      <c r="BX166" s="15">
        <f t="shared" si="180"/>
        <v>6976.8216490833338</v>
      </c>
      <c r="BY166" s="15">
        <f t="shared" si="181"/>
        <v>6976.8216490833338</v>
      </c>
      <c r="BZ166" s="15">
        <f t="shared" si="182"/>
        <v>0</v>
      </c>
      <c r="CA166" s="15">
        <f t="shared" si="183"/>
        <v>0</v>
      </c>
      <c r="CB166" s="15">
        <f t="shared" si="184"/>
        <v>0</v>
      </c>
      <c r="CC166" s="15">
        <f t="shared" si="185"/>
        <v>0</v>
      </c>
      <c r="CD166" s="15">
        <f t="shared" si="186"/>
        <v>0</v>
      </c>
      <c r="CE166" s="15">
        <f t="shared" si="187"/>
        <v>0</v>
      </c>
      <c r="CG166" s="15">
        <f t="shared" si="188"/>
        <v>6306.5593072500005</v>
      </c>
      <c r="CH166" s="15">
        <f t="shared" si="189"/>
        <v>6306.5593072500005</v>
      </c>
      <c r="CI166" s="15">
        <f t="shared" si="190"/>
        <v>6306.5593072500005</v>
      </c>
      <c r="CJ166" s="15">
        <f t="shared" si="191"/>
        <v>6306.5593072500005</v>
      </c>
      <c r="CK166" s="15">
        <f t="shared" si="192"/>
        <v>6306.5593072500005</v>
      </c>
      <c r="CL166" s="15">
        <f t="shared" si="193"/>
        <v>6306.5593072500005</v>
      </c>
      <c r="CM166" s="15">
        <f t="shared" si="194"/>
        <v>6306.5593072500005</v>
      </c>
      <c r="CN166" s="15">
        <f t="shared" si="195"/>
        <v>6306.5593072500005</v>
      </c>
      <c r="CO166" s="15">
        <f t="shared" si="196"/>
        <v>6306.5593072500005</v>
      </c>
      <c r="CP166" s="15">
        <f t="shared" si="197"/>
        <v>6306.5593072500005</v>
      </c>
      <c r="CQ166" s="15">
        <f t="shared" si="198"/>
        <v>6306.5593072500005</v>
      </c>
      <c r="CR166" s="15">
        <f t="shared" si="199"/>
        <v>6306.5593072500005</v>
      </c>
      <c r="CS166" s="15">
        <f t="shared" si="200"/>
        <v>0</v>
      </c>
      <c r="CT166" s="15">
        <f t="shared" si="201"/>
        <v>6306.5593072500005</v>
      </c>
      <c r="CU166" s="15">
        <f t="shared" si="202"/>
        <v>6306.5593072500005</v>
      </c>
      <c r="CV166" s="15">
        <f t="shared" si="203"/>
        <v>6306.5593072500005</v>
      </c>
      <c r="CW166" s="15">
        <f t="shared" si="204"/>
        <v>6306.5593072500005</v>
      </c>
      <c r="CX166" s="15">
        <f t="shared" si="205"/>
        <v>6306.5593072500005</v>
      </c>
      <c r="CY166" s="15">
        <f t="shared" si="206"/>
        <v>6306.5593072500005</v>
      </c>
      <c r="CZ166" s="15">
        <f t="shared" si="207"/>
        <v>6306.5593072500005</v>
      </c>
      <c r="DA166" s="15">
        <f t="shared" si="208"/>
        <v>6306.5593072500005</v>
      </c>
      <c r="DB166" s="15">
        <f t="shared" si="209"/>
        <v>6306.5593072500005</v>
      </c>
      <c r="DC166" s="15">
        <f t="shared" si="210"/>
        <v>6306.5593072500005</v>
      </c>
      <c r="DD166" s="15">
        <f t="shared" si="211"/>
        <v>6306.5593072500005</v>
      </c>
      <c r="DE166" s="15">
        <f t="shared" si="212"/>
        <v>6306.5593072500005</v>
      </c>
      <c r="DF166" s="15">
        <f t="shared" si="213"/>
        <v>0</v>
      </c>
      <c r="DG166" s="15">
        <f t="shared" si="214"/>
        <v>6306.5593072500005</v>
      </c>
      <c r="DH166" s="15">
        <f t="shared" si="215"/>
        <v>6306.5593072500005</v>
      </c>
      <c r="DI166" s="15">
        <f t="shared" si="216"/>
        <v>6306.5593072500005</v>
      </c>
      <c r="DJ166" s="15">
        <f t="shared" si="217"/>
        <v>6306.5593072500005</v>
      </c>
      <c r="DK166" s="15">
        <f t="shared" si="218"/>
        <v>6306.5593072500005</v>
      </c>
      <c r="DL166" s="15">
        <f t="shared" si="219"/>
        <v>6306.5593072500005</v>
      </c>
      <c r="DM166" s="15">
        <f t="shared" si="220"/>
        <v>0</v>
      </c>
      <c r="DN166" s="15">
        <f t="shared" si="221"/>
        <v>0</v>
      </c>
      <c r="DO166" s="15">
        <f t="shared" si="222"/>
        <v>0</v>
      </c>
      <c r="DP166" s="15">
        <f t="shared" si="223"/>
        <v>0</v>
      </c>
      <c r="DQ166" s="15">
        <f t="shared" si="224"/>
        <v>0</v>
      </c>
      <c r="DR166" s="15">
        <f t="shared" si="225"/>
        <v>0</v>
      </c>
      <c r="DT166" s="15">
        <f t="shared" si="226"/>
        <v>670.26234183333327</v>
      </c>
      <c r="DU166" s="15">
        <f t="shared" si="227"/>
        <v>670.26234183333327</v>
      </c>
      <c r="DV166" s="15">
        <f t="shared" si="228"/>
        <v>670.26234183333327</v>
      </c>
      <c r="DW166" s="15">
        <f t="shared" si="229"/>
        <v>670.26234183333327</v>
      </c>
      <c r="DX166" s="15">
        <f t="shared" si="230"/>
        <v>670.26234183333327</v>
      </c>
      <c r="DY166" s="15">
        <f t="shared" si="231"/>
        <v>670.26234183333327</v>
      </c>
      <c r="DZ166" s="15">
        <f t="shared" si="232"/>
        <v>670.26234183333327</v>
      </c>
      <c r="EA166" s="15">
        <f t="shared" si="233"/>
        <v>670.26234183333327</v>
      </c>
      <c r="EB166" s="15">
        <f t="shared" si="234"/>
        <v>670.26234183333327</v>
      </c>
      <c r="EC166" s="15">
        <f t="shared" si="235"/>
        <v>670.26234183333327</v>
      </c>
      <c r="ED166" s="15">
        <f t="shared" si="236"/>
        <v>670.26234183333327</v>
      </c>
      <c r="EE166" s="15">
        <f t="shared" si="237"/>
        <v>670.26234183333327</v>
      </c>
      <c r="EF166" s="15">
        <f t="shared" si="238"/>
        <v>0</v>
      </c>
      <c r="EG166" s="15">
        <f t="shared" si="239"/>
        <v>670.26234183333327</v>
      </c>
      <c r="EH166" s="15">
        <f t="shared" si="240"/>
        <v>670.26234183333327</v>
      </c>
      <c r="EI166" s="15">
        <f t="shared" si="241"/>
        <v>670.26234183333327</v>
      </c>
      <c r="EJ166" s="15">
        <f t="shared" si="242"/>
        <v>670.26234183333327</v>
      </c>
      <c r="EK166" s="15">
        <f t="shared" si="243"/>
        <v>670.26234183333327</v>
      </c>
      <c r="EL166" s="15">
        <f t="shared" si="244"/>
        <v>670.26234183333327</v>
      </c>
      <c r="EM166" s="15">
        <f t="shared" si="245"/>
        <v>670.26234183333327</v>
      </c>
      <c r="EN166" s="15">
        <f t="shared" si="246"/>
        <v>670.26234183333327</v>
      </c>
      <c r="EO166" s="15">
        <f t="shared" si="247"/>
        <v>670.26234183333327</v>
      </c>
      <c r="EP166" s="15">
        <f t="shared" si="248"/>
        <v>670.26234183333327</v>
      </c>
      <c r="EQ166" s="15">
        <f t="shared" si="249"/>
        <v>670.26234183333327</v>
      </c>
      <c r="ER166" s="15">
        <f t="shared" si="250"/>
        <v>670.26234183333327</v>
      </c>
      <c r="ES166" s="15">
        <f t="shared" si="251"/>
        <v>0</v>
      </c>
      <c r="ET166" s="15">
        <f t="shared" si="252"/>
        <v>670.26234183333327</v>
      </c>
      <c r="EU166" s="15">
        <f t="shared" si="253"/>
        <v>670.26234183333327</v>
      </c>
      <c r="EV166" s="15">
        <f t="shared" si="254"/>
        <v>670.26234183333327</v>
      </c>
      <c r="EW166" s="15">
        <f t="shared" si="255"/>
        <v>670.26234183333327</v>
      </c>
      <c r="EX166" s="15">
        <f t="shared" si="256"/>
        <v>670.26234183333327</v>
      </c>
      <c r="EY166" s="15">
        <f t="shared" si="257"/>
        <v>670.26234183333327</v>
      </c>
      <c r="EZ166" s="15">
        <f t="shared" si="258"/>
        <v>0</v>
      </c>
      <c r="FA166" s="15">
        <f t="shared" si="259"/>
        <v>0</v>
      </c>
      <c r="FB166" s="15">
        <f t="shared" si="260"/>
        <v>0</v>
      </c>
      <c r="FC166" s="15">
        <f t="shared" si="261"/>
        <v>0</v>
      </c>
      <c r="FD166" s="15">
        <f t="shared" si="262"/>
        <v>0</v>
      </c>
      <c r="FE166" s="15">
        <f t="shared" si="263"/>
        <v>0</v>
      </c>
    </row>
    <row r="167" spans="1:161" x14ac:dyDescent="0.25">
      <c r="A167" s="3" t="s">
        <v>225</v>
      </c>
      <c r="B167" s="13">
        <v>1.5299999999999999E-2</v>
      </c>
      <c r="C167" s="13">
        <v>1.5299999999999999E-2</v>
      </c>
      <c r="D167" s="13">
        <v>1.5299999999999999E-2</v>
      </c>
      <c r="E167" s="13">
        <v>1.3100000000000001E-2</v>
      </c>
      <c r="G167" s="225">
        <v>6595518.0999999996</v>
      </c>
      <c r="H167" s="225">
        <v>6595518.0999999996</v>
      </c>
      <c r="I167" s="225">
        <v>6595518.0999999996</v>
      </c>
      <c r="J167" s="14">
        <v>6595518.0999999996</v>
      </c>
      <c r="K167" s="14">
        <v>6595518.0999999996</v>
      </c>
      <c r="L167" s="14">
        <v>6595518.0999999996</v>
      </c>
      <c r="M167" s="14">
        <v>6595518.0999999996</v>
      </c>
      <c r="N167" s="14">
        <v>6595518.0999999996</v>
      </c>
      <c r="O167" s="14">
        <v>6595518.0999999996</v>
      </c>
      <c r="P167" s="14">
        <v>6595518.0999999996</v>
      </c>
      <c r="Q167" s="14">
        <v>6595518.0999999996</v>
      </c>
      <c r="R167" s="14">
        <v>6595518.0999999996</v>
      </c>
      <c r="T167" s="14">
        <v>6595518.0999999996</v>
      </c>
      <c r="U167" s="14">
        <v>6595518.0999999996</v>
      </c>
      <c r="V167" s="14">
        <v>6595518.0999999996</v>
      </c>
      <c r="W167" s="14">
        <v>6595518.0999999996</v>
      </c>
      <c r="X167" s="14">
        <v>6595518.0999999996</v>
      </c>
      <c r="Y167" s="14">
        <v>6595518.0999999996</v>
      </c>
      <c r="Z167" s="14">
        <v>6595518.0999999996</v>
      </c>
      <c r="AA167" s="14">
        <v>6595518.0999999996</v>
      </c>
      <c r="AB167" s="14">
        <v>6595518.0999999996</v>
      </c>
      <c r="AC167" s="14">
        <v>6583120.7000000002</v>
      </c>
      <c r="AD167" s="14">
        <v>6570723.2999999998</v>
      </c>
      <c r="AE167" s="14">
        <v>6570723.2999999998</v>
      </c>
      <c r="AF167" s="14"/>
      <c r="AG167" s="14">
        <v>6570723.2999999998</v>
      </c>
      <c r="AH167" s="14">
        <v>6570723.2999999998</v>
      </c>
      <c r="AI167" s="14">
        <v>6570723.2999999998</v>
      </c>
      <c r="AJ167" s="14">
        <v>6570723.2999999998</v>
      </c>
      <c r="AK167" s="14">
        <v>6570723.2999999998</v>
      </c>
      <c r="AL167" s="14">
        <v>6570723.2999999998</v>
      </c>
      <c r="AM167" s="14"/>
      <c r="AN167" s="14"/>
      <c r="AO167" s="14"/>
      <c r="AP167" s="14"/>
      <c r="AQ167" s="14"/>
      <c r="AR167" s="14"/>
      <c r="AS167" s="15"/>
      <c r="AT167" s="14">
        <v>8409.2855774999989</v>
      </c>
      <c r="AU167" s="14">
        <v>8409.2855774999989</v>
      </c>
      <c r="AV167" s="14">
        <v>8409.2855774999989</v>
      </c>
      <c r="AW167" s="14">
        <v>8409.2855774999989</v>
      </c>
      <c r="AX167" s="14">
        <v>8409.2855774999989</v>
      </c>
      <c r="AY167" s="14">
        <v>8409.2855774999989</v>
      </c>
      <c r="AZ167" s="14">
        <v>8409.2855774999989</v>
      </c>
      <c r="BA167" s="14">
        <v>8409.2855774999989</v>
      </c>
      <c r="BB167" s="14">
        <v>8409.2855774999989</v>
      </c>
      <c r="BC167" s="14">
        <v>8409.2855774999989</v>
      </c>
      <c r="BD167" s="14">
        <v>8409.2855774999989</v>
      </c>
      <c r="BE167" s="14">
        <v>8409.2855774999989</v>
      </c>
      <c r="BG167" s="15">
        <v>8409.2855774999989</v>
      </c>
      <c r="BH167" s="15">
        <v>8409.2855774999989</v>
      </c>
      <c r="BI167" s="15">
        <v>8409.2855774999989</v>
      </c>
      <c r="BJ167" s="14">
        <v>8409.2855774999989</v>
      </c>
      <c r="BK167" s="14">
        <v>8409.2855774999989</v>
      </c>
      <c r="BL167" s="14">
        <v>8409.2855774999989</v>
      </c>
      <c r="BM167" s="14">
        <v>8409.2855774999989</v>
      </c>
      <c r="BN167" s="14">
        <v>8409.2855774999989</v>
      </c>
      <c r="BO167" s="14">
        <v>8409.2855774999989</v>
      </c>
      <c r="BP167" s="14">
        <v>8393.4788924999993</v>
      </c>
      <c r="BQ167" s="14">
        <v>8377.6722074999998</v>
      </c>
      <c r="BR167" s="14">
        <v>8377.6722074999998</v>
      </c>
      <c r="BS167" s="15"/>
      <c r="BT167" s="15">
        <f t="shared" si="176"/>
        <v>8377.6722074999998</v>
      </c>
      <c r="BU167" s="15">
        <f t="shared" si="177"/>
        <v>8377.6722074999998</v>
      </c>
      <c r="BV167" s="15">
        <f t="shared" si="178"/>
        <v>8377.6722074999998</v>
      </c>
      <c r="BW167" s="15">
        <f t="shared" si="179"/>
        <v>8377.6722074999998</v>
      </c>
      <c r="BX167" s="15">
        <f t="shared" si="180"/>
        <v>8377.6722074999998</v>
      </c>
      <c r="BY167" s="15">
        <f t="shared" si="181"/>
        <v>8377.6722074999998</v>
      </c>
      <c r="BZ167" s="15">
        <f t="shared" si="182"/>
        <v>0</v>
      </c>
      <c r="CA167" s="15">
        <f t="shared" si="183"/>
        <v>0</v>
      </c>
      <c r="CB167" s="15">
        <f t="shared" si="184"/>
        <v>0</v>
      </c>
      <c r="CC167" s="15">
        <f t="shared" si="185"/>
        <v>0</v>
      </c>
      <c r="CD167" s="15">
        <f t="shared" si="186"/>
        <v>0</v>
      </c>
      <c r="CE167" s="15">
        <f t="shared" si="187"/>
        <v>0</v>
      </c>
      <c r="CG167" s="15">
        <f t="shared" si="188"/>
        <v>7200.1072591666671</v>
      </c>
      <c r="CH167" s="15">
        <f t="shared" si="189"/>
        <v>7200.1072591666671</v>
      </c>
      <c r="CI167" s="15">
        <f t="shared" si="190"/>
        <v>7200.1072591666671</v>
      </c>
      <c r="CJ167" s="15">
        <f t="shared" si="191"/>
        <v>7200.1072591666671</v>
      </c>
      <c r="CK167" s="15">
        <f t="shared" si="192"/>
        <v>7200.1072591666671</v>
      </c>
      <c r="CL167" s="15">
        <f t="shared" si="193"/>
        <v>7200.1072591666671</v>
      </c>
      <c r="CM167" s="15">
        <f t="shared" si="194"/>
        <v>7200.1072591666671</v>
      </c>
      <c r="CN167" s="15">
        <f t="shared" si="195"/>
        <v>7200.1072591666671</v>
      </c>
      <c r="CO167" s="15">
        <f t="shared" si="196"/>
        <v>7200.1072591666671</v>
      </c>
      <c r="CP167" s="15">
        <f t="shared" si="197"/>
        <v>7200.1072591666671</v>
      </c>
      <c r="CQ167" s="15">
        <f t="shared" si="198"/>
        <v>7200.1072591666671</v>
      </c>
      <c r="CR167" s="15">
        <f t="shared" si="199"/>
        <v>7200.1072591666671</v>
      </c>
      <c r="CS167" s="15">
        <f t="shared" si="200"/>
        <v>0</v>
      </c>
      <c r="CT167" s="15">
        <f t="shared" si="201"/>
        <v>7200.1072591666671</v>
      </c>
      <c r="CU167" s="15">
        <f t="shared" si="202"/>
        <v>7200.1072591666671</v>
      </c>
      <c r="CV167" s="15">
        <f t="shared" si="203"/>
        <v>7200.1072591666671</v>
      </c>
      <c r="CW167" s="15">
        <f t="shared" si="204"/>
        <v>7200.1072591666671</v>
      </c>
      <c r="CX167" s="15">
        <f t="shared" si="205"/>
        <v>7200.1072591666671</v>
      </c>
      <c r="CY167" s="15">
        <f t="shared" si="206"/>
        <v>7200.1072591666671</v>
      </c>
      <c r="CZ167" s="15">
        <f t="shared" si="207"/>
        <v>7200.1072591666671</v>
      </c>
      <c r="DA167" s="15">
        <f t="shared" si="208"/>
        <v>7200.1072591666671</v>
      </c>
      <c r="DB167" s="15">
        <f t="shared" si="209"/>
        <v>7200.1072591666671</v>
      </c>
      <c r="DC167" s="15">
        <f t="shared" si="210"/>
        <v>7186.573430833334</v>
      </c>
      <c r="DD167" s="15">
        <f t="shared" si="211"/>
        <v>7173.0396025</v>
      </c>
      <c r="DE167" s="15">
        <f t="shared" si="212"/>
        <v>7173.0396025</v>
      </c>
      <c r="DF167" s="15">
        <f t="shared" si="213"/>
        <v>0</v>
      </c>
      <c r="DG167" s="15">
        <f t="shared" si="214"/>
        <v>7173.0396025</v>
      </c>
      <c r="DH167" s="15">
        <f t="shared" si="215"/>
        <v>7173.0396025</v>
      </c>
      <c r="DI167" s="15">
        <f t="shared" si="216"/>
        <v>7173.0396025</v>
      </c>
      <c r="DJ167" s="15">
        <f t="shared" si="217"/>
        <v>7173.0396025</v>
      </c>
      <c r="DK167" s="15">
        <f t="shared" si="218"/>
        <v>7173.0396025</v>
      </c>
      <c r="DL167" s="15">
        <f t="shared" si="219"/>
        <v>7173.0396025</v>
      </c>
      <c r="DM167" s="15">
        <f t="shared" si="220"/>
        <v>0</v>
      </c>
      <c r="DN167" s="15">
        <f t="shared" si="221"/>
        <v>0</v>
      </c>
      <c r="DO167" s="15">
        <f t="shared" si="222"/>
        <v>0</v>
      </c>
      <c r="DP167" s="15">
        <f t="shared" si="223"/>
        <v>0</v>
      </c>
      <c r="DQ167" s="15">
        <f t="shared" si="224"/>
        <v>0</v>
      </c>
      <c r="DR167" s="15">
        <f t="shared" si="225"/>
        <v>0</v>
      </c>
      <c r="DT167" s="15">
        <f t="shared" si="226"/>
        <v>1209.1783183333318</v>
      </c>
      <c r="DU167" s="15">
        <f t="shared" si="227"/>
        <v>1209.1783183333318</v>
      </c>
      <c r="DV167" s="15">
        <f t="shared" si="228"/>
        <v>1209.1783183333318</v>
      </c>
      <c r="DW167" s="15">
        <f t="shared" si="229"/>
        <v>1209.1783183333318</v>
      </c>
      <c r="DX167" s="15">
        <f t="shared" si="230"/>
        <v>1209.1783183333318</v>
      </c>
      <c r="DY167" s="15">
        <f t="shared" si="231"/>
        <v>1209.1783183333318</v>
      </c>
      <c r="DZ167" s="15">
        <f t="shared" si="232"/>
        <v>1209.1783183333318</v>
      </c>
      <c r="EA167" s="15">
        <f t="shared" si="233"/>
        <v>1209.1783183333318</v>
      </c>
      <c r="EB167" s="15">
        <f t="shared" si="234"/>
        <v>1209.1783183333318</v>
      </c>
      <c r="EC167" s="15">
        <f t="shared" si="235"/>
        <v>1209.1783183333318</v>
      </c>
      <c r="ED167" s="15">
        <f t="shared" si="236"/>
        <v>1209.1783183333318</v>
      </c>
      <c r="EE167" s="15">
        <f t="shared" si="237"/>
        <v>1209.1783183333318</v>
      </c>
      <c r="EF167" s="15">
        <f t="shared" si="238"/>
        <v>0</v>
      </c>
      <c r="EG167" s="15">
        <f t="shared" si="239"/>
        <v>1209.1783183333318</v>
      </c>
      <c r="EH167" s="15">
        <f t="shared" si="240"/>
        <v>1209.1783183333318</v>
      </c>
      <c r="EI167" s="15">
        <f t="shared" si="241"/>
        <v>1209.1783183333318</v>
      </c>
      <c r="EJ167" s="15">
        <f t="shared" si="242"/>
        <v>1209.1783183333318</v>
      </c>
      <c r="EK167" s="15">
        <f t="shared" si="243"/>
        <v>1209.1783183333318</v>
      </c>
      <c r="EL167" s="15">
        <f t="shared" si="244"/>
        <v>1209.1783183333318</v>
      </c>
      <c r="EM167" s="15">
        <f t="shared" si="245"/>
        <v>1209.1783183333318</v>
      </c>
      <c r="EN167" s="15">
        <f t="shared" si="246"/>
        <v>1209.1783183333318</v>
      </c>
      <c r="EO167" s="15">
        <f t="shared" si="247"/>
        <v>1209.1783183333318</v>
      </c>
      <c r="EP167" s="15">
        <f t="shared" si="248"/>
        <v>1206.9054616666654</v>
      </c>
      <c r="EQ167" s="15">
        <f t="shared" si="249"/>
        <v>1204.6326049999998</v>
      </c>
      <c r="ER167" s="15">
        <f t="shared" si="250"/>
        <v>1204.6326049999998</v>
      </c>
      <c r="ES167" s="15">
        <f t="shared" si="251"/>
        <v>0</v>
      </c>
      <c r="ET167" s="15">
        <f t="shared" si="252"/>
        <v>1204.6326049999998</v>
      </c>
      <c r="EU167" s="15">
        <f t="shared" si="253"/>
        <v>1204.6326049999998</v>
      </c>
      <c r="EV167" s="15">
        <f t="shared" si="254"/>
        <v>1204.6326049999998</v>
      </c>
      <c r="EW167" s="15">
        <f t="shared" si="255"/>
        <v>1204.6326049999998</v>
      </c>
      <c r="EX167" s="15">
        <f t="shared" si="256"/>
        <v>1204.6326049999998</v>
      </c>
      <c r="EY167" s="15">
        <f t="shared" si="257"/>
        <v>1204.6326049999998</v>
      </c>
      <c r="EZ167" s="15">
        <f t="shared" si="258"/>
        <v>0</v>
      </c>
      <c r="FA167" s="15">
        <f t="shared" si="259"/>
        <v>0</v>
      </c>
      <c r="FB167" s="15">
        <f t="shared" si="260"/>
        <v>0</v>
      </c>
      <c r="FC167" s="15">
        <f t="shared" si="261"/>
        <v>0</v>
      </c>
      <c r="FD167" s="15">
        <f t="shared" si="262"/>
        <v>0</v>
      </c>
      <c r="FE167" s="15">
        <f t="shared" si="263"/>
        <v>0</v>
      </c>
    </row>
    <row r="168" spans="1:161" x14ac:dyDescent="0.25">
      <c r="A168" s="3" t="s">
        <v>226</v>
      </c>
      <c r="B168" s="13">
        <v>3.9800000000000002E-2</v>
      </c>
      <c r="C168" s="13">
        <v>3.9800000000000002E-2</v>
      </c>
      <c r="D168" s="13">
        <v>3.9800000000000002E-2</v>
      </c>
      <c r="E168" s="13">
        <v>3.6999999999999998E-2</v>
      </c>
      <c r="G168" s="225">
        <v>282445.64</v>
      </c>
      <c r="H168" s="225">
        <v>282445.64</v>
      </c>
      <c r="I168" s="225">
        <v>282445.64</v>
      </c>
      <c r="J168" s="14">
        <v>282445.64</v>
      </c>
      <c r="K168" s="14">
        <v>282445.64</v>
      </c>
      <c r="L168" s="14">
        <v>282445.64</v>
      </c>
      <c r="M168" s="14">
        <v>282445.64</v>
      </c>
      <c r="N168" s="14">
        <v>282445.64</v>
      </c>
      <c r="O168" s="14">
        <v>282445.64</v>
      </c>
      <c r="P168" s="14">
        <v>282445.64</v>
      </c>
      <c r="Q168" s="14">
        <v>282445.64</v>
      </c>
      <c r="R168" s="14">
        <v>282445.64</v>
      </c>
      <c r="T168" s="14">
        <v>282445.64</v>
      </c>
      <c r="U168" s="14">
        <v>282445.64</v>
      </c>
      <c r="V168" s="14">
        <v>282445.64</v>
      </c>
      <c r="W168" s="14">
        <v>282445.64</v>
      </c>
      <c r="X168" s="14">
        <v>282445.64</v>
      </c>
      <c r="Y168" s="14">
        <v>282445.64</v>
      </c>
      <c r="Z168" s="14">
        <v>282445.64</v>
      </c>
      <c r="AA168" s="14">
        <v>282445.64</v>
      </c>
      <c r="AB168" s="14">
        <v>282445.64</v>
      </c>
      <c r="AC168" s="14">
        <v>282445.64</v>
      </c>
      <c r="AD168" s="14">
        <v>282445.64</v>
      </c>
      <c r="AE168" s="14">
        <v>282445.64</v>
      </c>
      <c r="AF168" s="14"/>
      <c r="AG168" s="14">
        <v>282445.64</v>
      </c>
      <c r="AH168" s="14">
        <v>282445.64</v>
      </c>
      <c r="AI168" s="14">
        <v>282445.64</v>
      </c>
      <c r="AJ168" s="14">
        <v>282445.64</v>
      </c>
      <c r="AK168" s="14">
        <v>367008.33</v>
      </c>
      <c r="AL168" s="14">
        <v>451571.01</v>
      </c>
      <c r="AM168" s="14"/>
      <c r="AN168" s="14"/>
      <c r="AO168" s="14"/>
      <c r="AP168" s="14"/>
      <c r="AQ168" s="14"/>
      <c r="AR168" s="14"/>
      <c r="AS168" s="15"/>
      <c r="AT168" s="14">
        <v>936.77803933333337</v>
      </c>
      <c r="AU168" s="14">
        <v>936.77803933333337</v>
      </c>
      <c r="AV168" s="14">
        <v>936.77803933333337</v>
      </c>
      <c r="AW168" s="14">
        <v>936.77803933333337</v>
      </c>
      <c r="AX168" s="14">
        <v>936.77803933333337</v>
      </c>
      <c r="AY168" s="14">
        <v>936.77803933333337</v>
      </c>
      <c r="AZ168" s="14">
        <v>936.77803933333337</v>
      </c>
      <c r="BA168" s="14">
        <v>936.77803933333337</v>
      </c>
      <c r="BB168" s="14">
        <v>936.77803933333337</v>
      </c>
      <c r="BC168" s="14">
        <v>936.77803933333337</v>
      </c>
      <c r="BD168" s="14">
        <v>936.77803933333337</v>
      </c>
      <c r="BE168" s="14">
        <v>936.77803933333337</v>
      </c>
      <c r="BG168" s="15">
        <v>936.77803933333337</v>
      </c>
      <c r="BH168" s="15">
        <v>936.77803933333337</v>
      </c>
      <c r="BI168" s="15">
        <v>936.77803933333337</v>
      </c>
      <c r="BJ168" s="14">
        <v>936.77803933333337</v>
      </c>
      <c r="BK168" s="14">
        <v>936.77803933333337</v>
      </c>
      <c r="BL168" s="14">
        <v>936.77803933333337</v>
      </c>
      <c r="BM168" s="14">
        <v>936.77803933333337</v>
      </c>
      <c r="BN168" s="14">
        <v>936.77803933333337</v>
      </c>
      <c r="BO168" s="14">
        <v>936.77803933333337</v>
      </c>
      <c r="BP168" s="14">
        <v>936.77803933333337</v>
      </c>
      <c r="BQ168" s="14">
        <v>936.77803933333337</v>
      </c>
      <c r="BR168" s="14">
        <v>936.77803933333337</v>
      </c>
      <c r="BS168" s="15"/>
      <c r="BT168" s="15">
        <f t="shared" si="176"/>
        <v>936.77803933333337</v>
      </c>
      <c r="BU168" s="15">
        <f t="shared" si="177"/>
        <v>936.77803933333337</v>
      </c>
      <c r="BV168" s="15">
        <f t="shared" si="178"/>
        <v>936.77803933333337</v>
      </c>
      <c r="BW168" s="15">
        <f t="shared" si="179"/>
        <v>936.77803933333337</v>
      </c>
      <c r="BX168" s="15">
        <f t="shared" si="180"/>
        <v>1217.2442945</v>
      </c>
      <c r="BY168" s="15">
        <f t="shared" si="181"/>
        <v>1497.7105165</v>
      </c>
      <c r="BZ168" s="15">
        <f t="shared" si="182"/>
        <v>0</v>
      </c>
      <c r="CA168" s="15">
        <f t="shared" si="183"/>
        <v>0</v>
      </c>
      <c r="CB168" s="15">
        <f t="shared" si="184"/>
        <v>0</v>
      </c>
      <c r="CC168" s="15">
        <f t="shared" si="185"/>
        <v>0</v>
      </c>
      <c r="CD168" s="15">
        <f t="shared" si="186"/>
        <v>0</v>
      </c>
      <c r="CE168" s="15">
        <f t="shared" si="187"/>
        <v>0</v>
      </c>
      <c r="CG168" s="15">
        <f t="shared" si="188"/>
        <v>870.87405666666666</v>
      </c>
      <c r="CH168" s="15">
        <f t="shared" si="189"/>
        <v>870.87405666666666</v>
      </c>
      <c r="CI168" s="15">
        <f t="shared" si="190"/>
        <v>870.87405666666666</v>
      </c>
      <c r="CJ168" s="15">
        <f t="shared" si="191"/>
        <v>870.87405666666666</v>
      </c>
      <c r="CK168" s="15">
        <f t="shared" si="192"/>
        <v>870.87405666666666</v>
      </c>
      <c r="CL168" s="15">
        <f t="shared" si="193"/>
        <v>870.87405666666666</v>
      </c>
      <c r="CM168" s="15">
        <f t="shared" si="194"/>
        <v>870.87405666666666</v>
      </c>
      <c r="CN168" s="15">
        <f t="shared" si="195"/>
        <v>870.87405666666666</v>
      </c>
      <c r="CO168" s="15">
        <f t="shared" si="196"/>
        <v>870.87405666666666</v>
      </c>
      <c r="CP168" s="15">
        <f t="shared" si="197"/>
        <v>870.87405666666666</v>
      </c>
      <c r="CQ168" s="15">
        <f t="shared" si="198"/>
        <v>870.87405666666666</v>
      </c>
      <c r="CR168" s="15">
        <f t="shared" si="199"/>
        <v>870.87405666666666</v>
      </c>
      <c r="CS168" s="15">
        <f t="shared" si="200"/>
        <v>0</v>
      </c>
      <c r="CT168" s="15">
        <f t="shared" si="201"/>
        <v>870.87405666666666</v>
      </c>
      <c r="CU168" s="15">
        <f t="shared" si="202"/>
        <v>870.87405666666666</v>
      </c>
      <c r="CV168" s="15">
        <f t="shared" si="203"/>
        <v>870.87405666666666</v>
      </c>
      <c r="CW168" s="15">
        <f t="shared" si="204"/>
        <v>870.87405666666666</v>
      </c>
      <c r="CX168" s="15">
        <f t="shared" si="205"/>
        <v>870.87405666666666</v>
      </c>
      <c r="CY168" s="15">
        <f t="shared" si="206"/>
        <v>870.87405666666666</v>
      </c>
      <c r="CZ168" s="15">
        <f t="shared" si="207"/>
        <v>870.87405666666666</v>
      </c>
      <c r="DA168" s="15">
        <f t="shared" si="208"/>
        <v>870.87405666666666</v>
      </c>
      <c r="DB168" s="15">
        <f t="shared" si="209"/>
        <v>870.87405666666666</v>
      </c>
      <c r="DC168" s="15">
        <f t="shared" si="210"/>
        <v>870.87405666666666</v>
      </c>
      <c r="DD168" s="15">
        <f t="shared" si="211"/>
        <v>870.87405666666666</v>
      </c>
      <c r="DE168" s="15">
        <f t="shared" si="212"/>
        <v>870.87405666666666</v>
      </c>
      <c r="DF168" s="15">
        <f t="shared" si="213"/>
        <v>0</v>
      </c>
      <c r="DG168" s="15">
        <f t="shared" si="214"/>
        <v>870.87405666666666</v>
      </c>
      <c r="DH168" s="15">
        <f t="shared" si="215"/>
        <v>870.87405666666666</v>
      </c>
      <c r="DI168" s="15">
        <f t="shared" si="216"/>
        <v>870.87405666666666</v>
      </c>
      <c r="DJ168" s="15">
        <f t="shared" si="217"/>
        <v>870.87405666666666</v>
      </c>
      <c r="DK168" s="15">
        <f t="shared" si="218"/>
        <v>1131.6090174999999</v>
      </c>
      <c r="DL168" s="15">
        <f t="shared" si="219"/>
        <v>1392.3439474999998</v>
      </c>
      <c r="DM168" s="15">
        <f t="shared" si="220"/>
        <v>0</v>
      </c>
      <c r="DN168" s="15">
        <f t="shared" si="221"/>
        <v>0</v>
      </c>
      <c r="DO168" s="15">
        <f t="shared" si="222"/>
        <v>0</v>
      </c>
      <c r="DP168" s="15">
        <f t="shared" si="223"/>
        <v>0</v>
      </c>
      <c r="DQ168" s="15">
        <f t="shared" si="224"/>
        <v>0</v>
      </c>
      <c r="DR168" s="15">
        <f t="shared" si="225"/>
        <v>0</v>
      </c>
      <c r="DT168" s="15">
        <f t="shared" si="226"/>
        <v>65.903982666666707</v>
      </c>
      <c r="DU168" s="15">
        <f t="shared" si="227"/>
        <v>65.903982666666707</v>
      </c>
      <c r="DV168" s="15">
        <f t="shared" si="228"/>
        <v>65.903982666666707</v>
      </c>
      <c r="DW168" s="15">
        <f t="shared" si="229"/>
        <v>65.903982666666707</v>
      </c>
      <c r="DX168" s="15">
        <f t="shared" si="230"/>
        <v>65.903982666666707</v>
      </c>
      <c r="DY168" s="15">
        <f t="shared" si="231"/>
        <v>65.903982666666707</v>
      </c>
      <c r="DZ168" s="15">
        <f t="shared" si="232"/>
        <v>65.903982666666707</v>
      </c>
      <c r="EA168" s="15">
        <f t="shared" si="233"/>
        <v>65.903982666666707</v>
      </c>
      <c r="EB168" s="15">
        <f t="shared" si="234"/>
        <v>65.903982666666707</v>
      </c>
      <c r="EC168" s="15">
        <f t="shared" si="235"/>
        <v>65.903982666666707</v>
      </c>
      <c r="ED168" s="15">
        <f t="shared" si="236"/>
        <v>65.903982666666707</v>
      </c>
      <c r="EE168" s="15">
        <f t="shared" si="237"/>
        <v>65.903982666666707</v>
      </c>
      <c r="EF168" s="15">
        <f t="shared" si="238"/>
        <v>0</v>
      </c>
      <c r="EG168" s="15">
        <f t="shared" si="239"/>
        <v>65.903982666666707</v>
      </c>
      <c r="EH168" s="15">
        <f t="shared" si="240"/>
        <v>65.903982666666707</v>
      </c>
      <c r="EI168" s="15">
        <f t="shared" si="241"/>
        <v>65.903982666666707</v>
      </c>
      <c r="EJ168" s="15">
        <f t="shared" si="242"/>
        <v>65.903982666666707</v>
      </c>
      <c r="EK168" s="15">
        <f t="shared" si="243"/>
        <v>65.903982666666707</v>
      </c>
      <c r="EL168" s="15">
        <f t="shared" si="244"/>
        <v>65.903982666666707</v>
      </c>
      <c r="EM168" s="15">
        <f t="shared" si="245"/>
        <v>65.903982666666707</v>
      </c>
      <c r="EN168" s="15">
        <f t="shared" si="246"/>
        <v>65.903982666666707</v>
      </c>
      <c r="EO168" s="15">
        <f t="shared" si="247"/>
        <v>65.903982666666707</v>
      </c>
      <c r="EP168" s="15">
        <f t="shared" si="248"/>
        <v>65.903982666666707</v>
      </c>
      <c r="EQ168" s="15">
        <f t="shared" si="249"/>
        <v>65.903982666666707</v>
      </c>
      <c r="ER168" s="15">
        <f t="shared" si="250"/>
        <v>65.903982666666707</v>
      </c>
      <c r="ES168" s="15">
        <f t="shared" si="251"/>
        <v>0</v>
      </c>
      <c r="ET168" s="15">
        <f t="shared" si="252"/>
        <v>65.903982666666707</v>
      </c>
      <c r="EU168" s="15">
        <f t="shared" si="253"/>
        <v>65.903982666666707</v>
      </c>
      <c r="EV168" s="15">
        <f t="shared" si="254"/>
        <v>65.903982666666707</v>
      </c>
      <c r="EW168" s="15">
        <f t="shared" si="255"/>
        <v>65.903982666666707</v>
      </c>
      <c r="EX168" s="15">
        <f t="shared" si="256"/>
        <v>85.635277000000087</v>
      </c>
      <c r="EY168" s="15">
        <f t="shared" si="257"/>
        <v>105.36656900000025</v>
      </c>
      <c r="EZ168" s="15">
        <f t="shared" si="258"/>
        <v>0</v>
      </c>
      <c r="FA168" s="15">
        <f t="shared" si="259"/>
        <v>0</v>
      </c>
      <c r="FB168" s="15">
        <f t="shared" si="260"/>
        <v>0</v>
      </c>
      <c r="FC168" s="15">
        <f t="shared" si="261"/>
        <v>0</v>
      </c>
      <c r="FD168" s="15">
        <f t="shared" si="262"/>
        <v>0</v>
      </c>
      <c r="FE168" s="15">
        <f t="shared" si="263"/>
        <v>0</v>
      </c>
    </row>
    <row r="169" spans="1:161" x14ac:dyDescent="0.25">
      <c r="A169" s="3" t="s">
        <v>227</v>
      </c>
      <c r="B169" s="13">
        <v>2.8500000000000001E-2</v>
      </c>
      <c r="C169" s="13">
        <v>2.8500000000000001E-2</v>
      </c>
      <c r="D169" s="13">
        <v>2.8500000000000001E-2</v>
      </c>
      <c r="E169" s="13">
        <v>2.5899999999999999E-2</v>
      </c>
      <c r="G169" s="225">
        <v>301560.87</v>
      </c>
      <c r="H169" s="225">
        <v>301560.87</v>
      </c>
      <c r="I169" s="225">
        <v>301560.87</v>
      </c>
      <c r="J169" s="14">
        <v>301560.87</v>
      </c>
      <c r="K169" s="14">
        <v>301560.87</v>
      </c>
      <c r="L169" s="14">
        <v>301560.87</v>
      </c>
      <c r="M169" s="14">
        <v>301560.87</v>
      </c>
      <c r="N169" s="14">
        <v>301560.87</v>
      </c>
      <c r="O169" s="14">
        <v>301560.87</v>
      </c>
      <c r="P169" s="14">
        <v>301560.87</v>
      </c>
      <c r="Q169" s="14">
        <v>301560.87</v>
      </c>
      <c r="R169" s="14">
        <v>301560.87</v>
      </c>
      <c r="T169" s="14">
        <v>301560.87</v>
      </c>
      <c r="U169" s="14">
        <v>301560.87</v>
      </c>
      <c r="V169" s="14">
        <v>301560.87</v>
      </c>
      <c r="W169" s="14">
        <v>301560.87</v>
      </c>
      <c r="X169" s="14">
        <v>301560.87</v>
      </c>
      <c r="Y169" s="14">
        <v>301560.87</v>
      </c>
      <c r="Z169" s="14">
        <v>301560.87</v>
      </c>
      <c r="AA169" s="14">
        <v>301560.87</v>
      </c>
      <c r="AB169" s="14">
        <v>301560.87</v>
      </c>
      <c r="AC169" s="14">
        <v>301560.87</v>
      </c>
      <c r="AD169" s="14">
        <v>301560.87</v>
      </c>
      <c r="AE169" s="14">
        <v>301560.87</v>
      </c>
      <c r="AF169" s="14"/>
      <c r="AG169" s="14">
        <v>301560.87</v>
      </c>
      <c r="AH169" s="14">
        <v>301560.87</v>
      </c>
      <c r="AI169" s="14">
        <v>301560.87</v>
      </c>
      <c r="AJ169" s="14">
        <v>301560.87</v>
      </c>
      <c r="AK169" s="14">
        <v>301560.87</v>
      </c>
      <c r="AL169" s="14">
        <v>301560.87</v>
      </c>
      <c r="AM169" s="14"/>
      <c r="AN169" s="14"/>
      <c r="AO169" s="14"/>
      <c r="AP169" s="14"/>
      <c r="AQ169" s="14"/>
      <c r="AR169" s="14"/>
      <c r="AS169" s="15"/>
      <c r="AT169" s="14">
        <v>716.20706625000003</v>
      </c>
      <c r="AU169" s="14">
        <v>716.20706625000003</v>
      </c>
      <c r="AV169" s="14">
        <v>716.20706625000003</v>
      </c>
      <c r="AW169" s="14">
        <v>716.20706625000003</v>
      </c>
      <c r="AX169" s="14">
        <v>716.20706625000003</v>
      </c>
      <c r="AY169" s="14">
        <v>716.20706625000003</v>
      </c>
      <c r="AZ169" s="14">
        <v>716.20706625000003</v>
      </c>
      <c r="BA169" s="14">
        <v>716.20706625000003</v>
      </c>
      <c r="BB169" s="14">
        <v>716.20706625000003</v>
      </c>
      <c r="BC169" s="14">
        <v>716.20706625000003</v>
      </c>
      <c r="BD169" s="14">
        <v>716.20706625000003</v>
      </c>
      <c r="BE169" s="14">
        <v>716.20706625000003</v>
      </c>
      <c r="BG169" s="15">
        <v>716.20706625000003</v>
      </c>
      <c r="BH169" s="15">
        <v>716.20706625000003</v>
      </c>
      <c r="BI169" s="15">
        <v>716.20706625000003</v>
      </c>
      <c r="BJ169" s="14">
        <v>716.20706625000003</v>
      </c>
      <c r="BK169" s="14">
        <v>716.20706625000003</v>
      </c>
      <c r="BL169" s="14">
        <v>716.20706625000003</v>
      </c>
      <c r="BM169" s="14">
        <v>716.20706625000003</v>
      </c>
      <c r="BN169" s="14">
        <v>716.20706625000003</v>
      </c>
      <c r="BO169" s="14">
        <v>716.20706625000003</v>
      </c>
      <c r="BP169" s="14">
        <v>716.20706625000003</v>
      </c>
      <c r="BQ169" s="14">
        <v>716.20706625000003</v>
      </c>
      <c r="BR169" s="14">
        <v>716.20706625000003</v>
      </c>
      <c r="BS169" s="15"/>
      <c r="BT169" s="15">
        <f t="shared" si="176"/>
        <v>716.20706625000003</v>
      </c>
      <c r="BU169" s="15">
        <f t="shared" si="177"/>
        <v>716.20706625000003</v>
      </c>
      <c r="BV169" s="15">
        <f t="shared" si="178"/>
        <v>716.20706625000003</v>
      </c>
      <c r="BW169" s="15">
        <f t="shared" si="179"/>
        <v>716.20706625000003</v>
      </c>
      <c r="BX169" s="15">
        <f t="shared" si="180"/>
        <v>716.20706625000003</v>
      </c>
      <c r="BY169" s="15">
        <f t="shared" si="181"/>
        <v>716.20706625000003</v>
      </c>
      <c r="BZ169" s="15">
        <f t="shared" si="182"/>
        <v>0</v>
      </c>
      <c r="CA169" s="15">
        <f t="shared" si="183"/>
        <v>0</v>
      </c>
      <c r="CB169" s="15">
        <f t="shared" si="184"/>
        <v>0</v>
      </c>
      <c r="CC169" s="15">
        <f t="shared" si="185"/>
        <v>0</v>
      </c>
      <c r="CD169" s="15">
        <f t="shared" si="186"/>
        <v>0</v>
      </c>
      <c r="CE169" s="15">
        <f t="shared" si="187"/>
        <v>0</v>
      </c>
      <c r="CG169" s="15">
        <f t="shared" si="188"/>
        <v>650.86887775000002</v>
      </c>
      <c r="CH169" s="15">
        <f t="shared" si="189"/>
        <v>650.86887775000002</v>
      </c>
      <c r="CI169" s="15">
        <f t="shared" si="190"/>
        <v>650.86887775000002</v>
      </c>
      <c r="CJ169" s="15">
        <f t="shared" si="191"/>
        <v>650.86887775000002</v>
      </c>
      <c r="CK169" s="15">
        <f t="shared" si="192"/>
        <v>650.86887775000002</v>
      </c>
      <c r="CL169" s="15">
        <f t="shared" si="193"/>
        <v>650.86887775000002</v>
      </c>
      <c r="CM169" s="15">
        <f t="shared" si="194"/>
        <v>650.86887775000002</v>
      </c>
      <c r="CN169" s="15">
        <f t="shared" si="195"/>
        <v>650.86887775000002</v>
      </c>
      <c r="CO169" s="15">
        <f t="shared" si="196"/>
        <v>650.86887775000002</v>
      </c>
      <c r="CP169" s="15">
        <f t="shared" si="197"/>
        <v>650.86887775000002</v>
      </c>
      <c r="CQ169" s="15">
        <f t="shared" si="198"/>
        <v>650.86887775000002</v>
      </c>
      <c r="CR169" s="15">
        <f t="shared" si="199"/>
        <v>650.86887775000002</v>
      </c>
      <c r="CS169" s="15">
        <f t="shared" si="200"/>
        <v>0</v>
      </c>
      <c r="CT169" s="15">
        <f t="shared" si="201"/>
        <v>650.86887775000002</v>
      </c>
      <c r="CU169" s="15">
        <f t="shared" si="202"/>
        <v>650.86887775000002</v>
      </c>
      <c r="CV169" s="15">
        <f t="shared" si="203"/>
        <v>650.86887775000002</v>
      </c>
      <c r="CW169" s="15">
        <f t="shared" si="204"/>
        <v>650.86887775000002</v>
      </c>
      <c r="CX169" s="15">
        <f t="shared" si="205"/>
        <v>650.86887775000002</v>
      </c>
      <c r="CY169" s="15">
        <f t="shared" si="206"/>
        <v>650.86887775000002</v>
      </c>
      <c r="CZ169" s="15">
        <f t="shared" si="207"/>
        <v>650.86887775000002</v>
      </c>
      <c r="DA169" s="15">
        <f t="shared" si="208"/>
        <v>650.86887775000002</v>
      </c>
      <c r="DB169" s="15">
        <f t="shared" si="209"/>
        <v>650.86887775000002</v>
      </c>
      <c r="DC169" s="15">
        <f t="shared" si="210"/>
        <v>650.86887775000002</v>
      </c>
      <c r="DD169" s="15">
        <f t="shared" si="211"/>
        <v>650.86887775000002</v>
      </c>
      <c r="DE169" s="15">
        <f t="shared" si="212"/>
        <v>650.86887775000002</v>
      </c>
      <c r="DF169" s="15">
        <f t="shared" si="213"/>
        <v>0</v>
      </c>
      <c r="DG169" s="15">
        <f t="shared" si="214"/>
        <v>650.86887775000002</v>
      </c>
      <c r="DH169" s="15">
        <f t="shared" si="215"/>
        <v>650.86887775000002</v>
      </c>
      <c r="DI169" s="15">
        <f t="shared" si="216"/>
        <v>650.86887775000002</v>
      </c>
      <c r="DJ169" s="15">
        <f t="shared" si="217"/>
        <v>650.86887775000002</v>
      </c>
      <c r="DK169" s="15">
        <f t="shared" si="218"/>
        <v>650.86887775000002</v>
      </c>
      <c r="DL169" s="15">
        <f t="shared" si="219"/>
        <v>650.86887775000002</v>
      </c>
      <c r="DM169" s="15">
        <f t="shared" si="220"/>
        <v>0</v>
      </c>
      <c r="DN169" s="15">
        <f t="shared" si="221"/>
        <v>0</v>
      </c>
      <c r="DO169" s="15">
        <f t="shared" si="222"/>
        <v>0</v>
      </c>
      <c r="DP169" s="15">
        <f t="shared" si="223"/>
        <v>0</v>
      </c>
      <c r="DQ169" s="15">
        <f t="shared" si="224"/>
        <v>0</v>
      </c>
      <c r="DR169" s="15">
        <f t="shared" si="225"/>
        <v>0</v>
      </c>
      <c r="DT169" s="15">
        <f t="shared" si="226"/>
        <v>65.338188500000001</v>
      </c>
      <c r="DU169" s="15">
        <f t="shared" si="227"/>
        <v>65.338188500000001</v>
      </c>
      <c r="DV169" s="15">
        <f t="shared" si="228"/>
        <v>65.338188500000001</v>
      </c>
      <c r="DW169" s="15">
        <f t="shared" si="229"/>
        <v>65.338188500000001</v>
      </c>
      <c r="DX169" s="15">
        <f t="shared" si="230"/>
        <v>65.338188500000001</v>
      </c>
      <c r="DY169" s="15">
        <f t="shared" si="231"/>
        <v>65.338188500000001</v>
      </c>
      <c r="DZ169" s="15">
        <f t="shared" si="232"/>
        <v>65.338188500000001</v>
      </c>
      <c r="EA169" s="15">
        <f t="shared" si="233"/>
        <v>65.338188500000001</v>
      </c>
      <c r="EB169" s="15">
        <f t="shared" si="234"/>
        <v>65.338188500000001</v>
      </c>
      <c r="EC169" s="15">
        <f t="shared" si="235"/>
        <v>65.338188500000001</v>
      </c>
      <c r="ED169" s="15">
        <f t="shared" si="236"/>
        <v>65.338188500000001</v>
      </c>
      <c r="EE169" s="15">
        <f t="shared" si="237"/>
        <v>65.338188500000001</v>
      </c>
      <c r="EF169" s="15">
        <f t="shared" si="238"/>
        <v>0</v>
      </c>
      <c r="EG169" s="15">
        <f t="shared" si="239"/>
        <v>65.338188500000001</v>
      </c>
      <c r="EH169" s="15">
        <f t="shared" si="240"/>
        <v>65.338188500000001</v>
      </c>
      <c r="EI169" s="15">
        <f t="shared" si="241"/>
        <v>65.338188500000001</v>
      </c>
      <c r="EJ169" s="15">
        <f t="shared" si="242"/>
        <v>65.338188500000001</v>
      </c>
      <c r="EK169" s="15">
        <f t="shared" si="243"/>
        <v>65.338188500000001</v>
      </c>
      <c r="EL169" s="15">
        <f t="shared" si="244"/>
        <v>65.338188500000001</v>
      </c>
      <c r="EM169" s="15">
        <f t="shared" si="245"/>
        <v>65.338188500000001</v>
      </c>
      <c r="EN169" s="15">
        <f t="shared" si="246"/>
        <v>65.338188500000001</v>
      </c>
      <c r="EO169" s="15">
        <f t="shared" si="247"/>
        <v>65.338188500000001</v>
      </c>
      <c r="EP169" s="15">
        <f t="shared" si="248"/>
        <v>65.338188500000001</v>
      </c>
      <c r="EQ169" s="15">
        <f t="shared" si="249"/>
        <v>65.338188500000001</v>
      </c>
      <c r="ER169" s="15">
        <f t="shared" si="250"/>
        <v>65.338188500000001</v>
      </c>
      <c r="ES169" s="15">
        <f t="shared" si="251"/>
        <v>0</v>
      </c>
      <c r="ET169" s="15">
        <f t="shared" si="252"/>
        <v>65.338188500000001</v>
      </c>
      <c r="EU169" s="15">
        <f t="shared" si="253"/>
        <v>65.338188500000001</v>
      </c>
      <c r="EV169" s="15">
        <f t="shared" si="254"/>
        <v>65.338188500000001</v>
      </c>
      <c r="EW169" s="15">
        <f t="shared" si="255"/>
        <v>65.338188500000001</v>
      </c>
      <c r="EX169" s="15">
        <f t="shared" si="256"/>
        <v>65.338188500000001</v>
      </c>
      <c r="EY169" s="15">
        <f t="shared" si="257"/>
        <v>65.338188500000001</v>
      </c>
      <c r="EZ169" s="15">
        <f t="shared" si="258"/>
        <v>0</v>
      </c>
      <c r="FA169" s="15">
        <f t="shared" si="259"/>
        <v>0</v>
      </c>
      <c r="FB169" s="15">
        <f t="shared" si="260"/>
        <v>0</v>
      </c>
      <c r="FC169" s="15">
        <f t="shared" si="261"/>
        <v>0</v>
      </c>
      <c r="FD169" s="15">
        <f t="shared" si="262"/>
        <v>0</v>
      </c>
      <c r="FE169" s="15">
        <f t="shared" si="263"/>
        <v>0</v>
      </c>
    </row>
    <row r="170" spans="1:161" x14ac:dyDescent="0.25">
      <c r="A170" s="3" t="s">
        <v>228</v>
      </c>
      <c r="B170" s="13">
        <v>2.6600000000000002E-2</v>
      </c>
      <c r="C170" s="13">
        <v>2.6600000000000002E-2</v>
      </c>
      <c r="D170" s="13">
        <v>2.6600000000000002E-2</v>
      </c>
      <c r="E170" s="13">
        <v>2.4500000000000001E-2</v>
      </c>
      <c r="G170" s="225">
        <v>795787.89</v>
      </c>
      <c r="H170" s="225">
        <v>795787.89</v>
      </c>
      <c r="I170" s="225">
        <v>795787.89</v>
      </c>
      <c r="J170" s="14">
        <v>795787.89</v>
      </c>
      <c r="K170" s="14">
        <v>795787.89</v>
      </c>
      <c r="L170" s="14">
        <v>795787.89</v>
      </c>
      <c r="M170" s="14">
        <v>795787.89</v>
      </c>
      <c r="N170" s="14">
        <v>795787.89</v>
      </c>
      <c r="O170" s="14">
        <v>795787.89</v>
      </c>
      <c r="P170" s="14">
        <v>795787.89</v>
      </c>
      <c r="Q170" s="14">
        <v>795787.89</v>
      </c>
      <c r="R170" s="14">
        <v>795787.89</v>
      </c>
      <c r="T170" s="14">
        <v>795787.89</v>
      </c>
      <c r="U170" s="14">
        <v>795787.89</v>
      </c>
      <c r="V170" s="14">
        <v>795787.89</v>
      </c>
      <c r="W170" s="14">
        <v>795787.89</v>
      </c>
      <c r="X170" s="14">
        <v>795787.89</v>
      </c>
      <c r="Y170" s="14">
        <v>795787.89</v>
      </c>
      <c r="Z170" s="14">
        <v>795787.89</v>
      </c>
      <c r="AA170" s="14">
        <v>795787.89</v>
      </c>
      <c r="AB170" s="14">
        <v>795787.89</v>
      </c>
      <c r="AC170" s="14">
        <v>795787.89</v>
      </c>
      <c r="AD170" s="14">
        <v>795787.89</v>
      </c>
      <c r="AE170" s="14">
        <v>795787.89</v>
      </c>
      <c r="AF170" s="14"/>
      <c r="AG170" s="14">
        <v>795787.89</v>
      </c>
      <c r="AH170" s="14">
        <v>795787.89</v>
      </c>
      <c r="AI170" s="14">
        <v>795787.89</v>
      </c>
      <c r="AJ170" s="14">
        <v>795787.89</v>
      </c>
      <c r="AK170" s="14">
        <v>795787.89</v>
      </c>
      <c r="AL170" s="14">
        <v>795787.89</v>
      </c>
      <c r="AM170" s="14"/>
      <c r="AN170" s="14"/>
      <c r="AO170" s="14"/>
      <c r="AP170" s="14"/>
      <c r="AQ170" s="14"/>
      <c r="AR170" s="14"/>
      <c r="AS170" s="15"/>
      <c r="AT170" s="14">
        <v>1763.9964895000003</v>
      </c>
      <c r="AU170" s="14">
        <v>1763.9964895000003</v>
      </c>
      <c r="AV170" s="14">
        <v>1763.9964895000003</v>
      </c>
      <c r="AW170" s="14">
        <v>1763.9964895000003</v>
      </c>
      <c r="AX170" s="14">
        <v>1763.9964895000003</v>
      </c>
      <c r="AY170" s="14">
        <v>1763.9964895000003</v>
      </c>
      <c r="AZ170" s="14">
        <v>1763.9964895000003</v>
      </c>
      <c r="BA170" s="14">
        <v>1763.9964895000003</v>
      </c>
      <c r="BB170" s="14">
        <v>1763.9964895000003</v>
      </c>
      <c r="BC170" s="14">
        <v>1763.9964895000003</v>
      </c>
      <c r="BD170" s="14">
        <v>1763.9964895000003</v>
      </c>
      <c r="BE170" s="14">
        <v>1763.9964895000003</v>
      </c>
      <c r="BG170" s="15">
        <v>1763.9964895000003</v>
      </c>
      <c r="BH170" s="15">
        <v>1763.9964895000003</v>
      </c>
      <c r="BI170" s="15">
        <v>1763.9964895000003</v>
      </c>
      <c r="BJ170" s="14">
        <v>1763.9964895000003</v>
      </c>
      <c r="BK170" s="14">
        <v>1763.9964895000003</v>
      </c>
      <c r="BL170" s="14">
        <v>1763.9964895000003</v>
      </c>
      <c r="BM170" s="14">
        <v>1763.9964895000003</v>
      </c>
      <c r="BN170" s="14">
        <v>1763.9964895000003</v>
      </c>
      <c r="BO170" s="14">
        <v>1763.9964895000003</v>
      </c>
      <c r="BP170" s="14">
        <v>1763.9964895000003</v>
      </c>
      <c r="BQ170" s="14">
        <v>1763.9964895000003</v>
      </c>
      <c r="BR170" s="14">
        <v>1763.9964895000003</v>
      </c>
      <c r="BS170" s="15"/>
      <c r="BT170" s="15">
        <f t="shared" si="176"/>
        <v>1763.9964895000003</v>
      </c>
      <c r="BU170" s="15">
        <f t="shared" si="177"/>
        <v>1763.9964895000003</v>
      </c>
      <c r="BV170" s="15">
        <f t="shared" si="178"/>
        <v>1763.9964895000003</v>
      </c>
      <c r="BW170" s="15">
        <f t="shared" si="179"/>
        <v>1763.9964895000003</v>
      </c>
      <c r="BX170" s="15">
        <f t="shared" si="180"/>
        <v>1763.9964895000003</v>
      </c>
      <c r="BY170" s="15">
        <f t="shared" si="181"/>
        <v>1763.9964895000003</v>
      </c>
      <c r="BZ170" s="15">
        <f t="shared" si="182"/>
        <v>0</v>
      </c>
      <c r="CA170" s="15">
        <f t="shared" si="183"/>
        <v>0</v>
      </c>
      <c r="CB170" s="15">
        <f t="shared" si="184"/>
        <v>0</v>
      </c>
      <c r="CC170" s="15">
        <f t="shared" si="185"/>
        <v>0</v>
      </c>
      <c r="CD170" s="15">
        <f t="shared" si="186"/>
        <v>0</v>
      </c>
      <c r="CE170" s="15">
        <f t="shared" si="187"/>
        <v>0</v>
      </c>
      <c r="CG170" s="15">
        <f t="shared" si="188"/>
        <v>1624.73360875</v>
      </c>
      <c r="CH170" s="15">
        <f t="shared" si="189"/>
        <v>1624.73360875</v>
      </c>
      <c r="CI170" s="15">
        <f t="shared" si="190"/>
        <v>1624.73360875</v>
      </c>
      <c r="CJ170" s="15">
        <f t="shared" si="191"/>
        <v>1624.73360875</v>
      </c>
      <c r="CK170" s="15">
        <f t="shared" si="192"/>
        <v>1624.73360875</v>
      </c>
      <c r="CL170" s="15">
        <f t="shared" si="193"/>
        <v>1624.73360875</v>
      </c>
      <c r="CM170" s="15">
        <f t="shared" si="194"/>
        <v>1624.73360875</v>
      </c>
      <c r="CN170" s="15">
        <f t="shared" si="195"/>
        <v>1624.73360875</v>
      </c>
      <c r="CO170" s="15">
        <f t="shared" si="196"/>
        <v>1624.73360875</v>
      </c>
      <c r="CP170" s="15">
        <f t="shared" si="197"/>
        <v>1624.73360875</v>
      </c>
      <c r="CQ170" s="15">
        <f t="shared" si="198"/>
        <v>1624.73360875</v>
      </c>
      <c r="CR170" s="15">
        <f t="shared" si="199"/>
        <v>1624.73360875</v>
      </c>
      <c r="CS170" s="15">
        <f t="shared" si="200"/>
        <v>0</v>
      </c>
      <c r="CT170" s="15">
        <f t="shared" si="201"/>
        <v>1624.73360875</v>
      </c>
      <c r="CU170" s="15">
        <f t="shared" si="202"/>
        <v>1624.73360875</v>
      </c>
      <c r="CV170" s="15">
        <f t="shared" si="203"/>
        <v>1624.73360875</v>
      </c>
      <c r="CW170" s="15">
        <f t="shared" si="204"/>
        <v>1624.73360875</v>
      </c>
      <c r="CX170" s="15">
        <f t="shared" si="205"/>
        <v>1624.73360875</v>
      </c>
      <c r="CY170" s="15">
        <f t="shared" si="206"/>
        <v>1624.73360875</v>
      </c>
      <c r="CZ170" s="15">
        <f t="shared" si="207"/>
        <v>1624.73360875</v>
      </c>
      <c r="DA170" s="15">
        <f t="shared" si="208"/>
        <v>1624.73360875</v>
      </c>
      <c r="DB170" s="15">
        <f t="shared" si="209"/>
        <v>1624.73360875</v>
      </c>
      <c r="DC170" s="15">
        <f t="shared" si="210"/>
        <v>1624.73360875</v>
      </c>
      <c r="DD170" s="15">
        <f t="shared" si="211"/>
        <v>1624.73360875</v>
      </c>
      <c r="DE170" s="15">
        <f t="shared" si="212"/>
        <v>1624.73360875</v>
      </c>
      <c r="DF170" s="15">
        <f t="shared" si="213"/>
        <v>0</v>
      </c>
      <c r="DG170" s="15">
        <f t="shared" si="214"/>
        <v>1624.73360875</v>
      </c>
      <c r="DH170" s="15">
        <f t="shared" si="215"/>
        <v>1624.73360875</v>
      </c>
      <c r="DI170" s="15">
        <f t="shared" si="216"/>
        <v>1624.73360875</v>
      </c>
      <c r="DJ170" s="15">
        <f t="shared" si="217"/>
        <v>1624.73360875</v>
      </c>
      <c r="DK170" s="15">
        <f t="shared" si="218"/>
        <v>1624.73360875</v>
      </c>
      <c r="DL170" s="15">
        <f t="shared" si="219"/>
        <v>1624.73360875</v>
      </c>
      <c r="DM170" s="15">
        <f t="shared" si="220"/>
        <v>0</v>
      </c>
      <c r="DN170" s="15">
        <f t="shared" si="221"/>
        <v>0</v>
      </c>
      <c r="DO170" s="15">
        <f t="shared" si="222"/>
        <v>0</v>
      </c>
      <c r="DP170" s="15">
        <f t="shared" si="223"/>
        <v>0</v>
      </c>
      <c r="DQ170" s="15">
        <f t="shared" si="224"/>
        <v>0</v>
      </c>
      <c r="DR170" s="15">
        <f t="shared" si="225"/>
        <v>0</v>
      </c>
      <c r="DT170" s="15">
        <f t="shared" si="226"/>
        <v>139.26288075000025</v>
      </c>
      <c r="DU170" s="15">
        <f t="shared" si="227"/>
        <v>139.26288075000025</v>
      </c>
      <c r="DV170" s="15">
        <f t="shared" si="228"/>
        <v>139.26288075000025</v>
      </c>
      <c r="DW170" s="15">
        <f t="shared" si="229"/>
        <v>139.26288075000025</v>
      </c>
      <c r="DX170" s="15">
        <f t="shared" si="230"/>
        <v>139.26288075000025</v>
      </c>
      <c r="DY170" s="15">
        <f t="shared" si="231"/>
        <v>139.26288075000025</v>
      </c>
      <c r="DZ170" s="15">
        <f t="shared" si="232"/>
        <v>139.26288075000025</v>
      </c>
      <c r="EA170" s="15">
        <f t="shared" si="233"/>
        <v>139.26288075000025</v>
      </c>
      <c r="EB170" s="15">
        <f t="shared" si="234"/>
        <v>139.26288075000025</v>
      </c>
      <c r="EC170" s="15">
        <f t="shared" si="235"/>
        <v>139.26288075000025</v>
      </c>
      <c r="ED170" s="15">
        <f t="shared" si="236"/>
        <v>139.26288075000025</v>
      </c>
      <c r="EE170" s="15">
        <f t="shared" si="237"/>
        <v>139.26288075000025</v>
      </c>
      <c r="EF170" s="15">
        <f t="shared" si="238"/>
        <v>0</v>
      </c>
      <c r="EG170" s="15">
        <f t="shared" si="239"/>
        <v>139.26288075000025</v>
      </c>
      <c r="EH170" s="15">
        <f t="shared" si="240"/>
        <v>139.26288075000025</v>
      </c>
      <c r="EI170" s="15">
        <f t="shared" si="241"/>
        <v>139.26288075000025</v>
      </c>
      <c r="EJ170" s="15">
        <f t="shared" si="242"/>
        <v>139.26288075000025</v>
      </c>
      <c r="EK170" s="15">
        <f t="shared" si="243"/>
        <v>139.26288075000025</v>
      </c>
      <c r="EL170" s="15">
        <f t="shared" si="244"/>
        <v>139.26288075000025</v>
      </c>
      <c r="EM170" s="15">
        <f t="shared" si="245"/>
        <v>139.26288075000025</v>
      </c>
      <c r="EN170" s="15">
        <f t="shared" si="246"/>
        <v>139.26288075000025</v>
      </c>
      <c r="EO170" s="15">
        <f t="shared" si="247"/>
        <v>139.26288075000025</v>
      </c>
      <c r="EP170" s="15">
        <f t="shared" si="248"/>
        <v>139.26288075000025</v>
      </c>
      <c r="EQ170" s="15">
        <f t="shared" si="249"/>
        <v>139.26288075000025</v>
      </c>
      <c r="ER170" s="15">
        <f t="shared" si="250"/>
        <v>139.26288075000025</v>
      </c>
      <c r="ES170" s="15">
        <f t="shared" si="251"/>
        <v>0</v>
      </c>
      <c r="ET170" s="15">
        <f t="shared" si="252"/>
        <v>139.26288075000025</v>
      </c>
      <c r="EU170" s="15">
        <f t="shared" si="253"/>
        <v>139.26288075000025</v>
      </c>
      <c r="EV170" s="15">
        <f t="shared" si="254"/>
        <v>139.26288075000025</v>
      </c>
      <c r="EW170" s="15">
        <f t="shared" si="255"/>
        <v>139.26288075000025</v>
      </c>
      <c r="EX170" s="15">
        <f t="shared" si="256"/>
        <v>139.26288075000025</v>
      </c>
      <c r="EY170" s="15">
        <f t="shared" si="257"/>
        <v>139.26288075000025</v>
      </c>
      <c r="EZ170" s="15">
        <f t="shared" si="258"/>
        <v>0</v>
      </c>
      <c r="FA170" s="15">
        <f t="shared" si="259"/>
        <v>0</v>
      </c>
      <c r="FB170" s="15">
        <f t="shared" si="260"/>
        <v>0</v>
      </c>
      <c r="FC170" s="15">
        <f t="shared" si="261"/>
        <v>0</v>
      </c>
      <c r="FD170" s="15">
        <f t="shared" si="262"/>
        <v>0</v>
      </c>
      <c r="FE170" s="15">
        <f t="shared" si="263"/>
        <v>0</v>
      </c>
    </row>
    <row r="171" spans="1:161" x14ac:dyDescent="0.25">
      <c r="A171" s="3" t="s">
        <v>229</v>
      </c>
      <c r="B171" s="13">
        <v>3.4599999999999999E-2</v>
      </c>
      <c r="C171" s="13">
        <v>3.4599999999999999E-2</v>
      </c>
      <c r="D171" s="13">
        <v>3.4599999999999999E-2</v>
      </c>
      <c r="E171" s="13">
        <v>3.2399999999999998E-2</v>
      </c>
      <c r="G171" s="225">
        <v>993493.11</v>
      </c>
      <c r="H171" s="225">
        <v>993493.11</v>
      </c>
      <c r="I171" s="225">
        <v>993493.11</v>
      </c>
      <c r="J171" s="14">
        <v>993493.11</v>
      </c>
      <c r="K171" s="14">
        <v>993493.11</v>
      </c>
      <c r="L171" s="14">
        <v>993493.11</v>
      </c>
      <c r="M171" s="14">
        <v>993493.11</v>
      </c>
      <c r="N171" s="14">
        <v>993493.11</v>
      </c>
      <c r="O171" s="14">
        <v>993493.11</v>
      </c>
      <c r="P171" s="14">
        <v>993493.11</v>
      </c>
      <c r="Q171" s="14">
        <v>993493.11</v>
      </c>
      <c r="R171" s="14">
        <v>993493.11</v>
      </c>
      <c r="T171" s="14">
        <v>993493.11</v>
      </c>
      <c r="U171" s="14">
        <v>993493.11</v>
      </c>
      <c r="V171" s="14">
        <v>993493.11</v>
      </c>
      <c r="W171" s="14">
        <v>993493.11</v>
      </c>
      <c r="X171" s="14">
        <v>993493.11</v>
      </c>
      <c r="Y171" s="14">
        <v>993493.11</v>
      </c>
      <c r="Z171" s="14">
        <v>993493.11</v>
      </c>
      <c r="AA171" s="14">
        <v>993493.11</v>
      </c>
      <c r="AB171" s="14">
        <v>993493.11</v>
      </c>
      <c r="AC171" s="14">
        <v>993493.11</v>
      </c>
      <c r="AD171" s="14">
        <v>993493.11</v>
      </c>
      <c r="AE171" s="14">
        <v>993493.11</v>
      </c>
      <c r="AF171" s="14"/>
      <c r="AG171" s="14">
        <v>993493.11</v>
      </c>
      <c r="AH171" s="14">
        <v>993493.11</v>
      </c>
      <c r="AI171" s="14">
        <v>993493.11</v>
      </c>
      <c r="AJ171" s="14">
        <v>993493.11</v>
      </c>
      <c r="AK171" s="14">
        <v>993493.11</v>
      </c>
      <c r="AL171" s="14">
        <v>993493.11</v>
      </c>
      <c r="AM171" s="14"/>
      <c r="AN171" s="14"/>
      <c r="AO171" s="14"/>
      <c r="AP171" s="14"/>
      <c r="AQ171" s="14"/>
      <c r="AR171" s="14"/>
      <c r="AS171" s="15"/>
      <c r="AT171" s="14">
        <v>2864.5718004999999</v>
      </c>
      <c r="AU171" s="14">
        <v>2864.5718004999999</v>
      </c>
      <c r="AV171" s="14">
        <v>2864.5718004999999</v>
      </c>
      <c r="AW171" s="14">
        <v>2864.5718004999999</v>
      </c>
      <c r="AX171" s="14">
        <v>2864.5718004999999</v>
      </c>
      <c r="AY171" s="14">
        <v>2864.5718004999999</v>
      </c>
      <c r="AZ171" s="14">
        <v>2864.5718004999999</v>
      </c>
      <c r="BA171" s="14">
        <v>2864.5718004999999</v>
      </c>
      <c r="BB171" s="14">
        <v>2864.5718004999999</v>
      </c>
      <c r="BC171" s="14">
        <v>2864.5718004999999</v>
      </c>
      <c r="BD171" s="14">
        <v>2864.5718004999999</v>
      </c>
      <c r="BE171" s="14">
        <v>2864.5718004999999</v>
      </c>
      <c r="BG171" s="15">
        <v>2864.5718004999999</v>
      </c>
      <c r="BH171" s="15">
        <v>2864.5718004999999</v>
      </c>
      <c r="BI171" s="15">
        <v>2864.5718004999999</v>
      </c>
      <c r="BJ171" s="14">
        <v>2864.5718004999999</v>
      </c>
      <c r="BK171" s="14">
        <v>2864.5718004999999</v>
      </c>
      <c r="BL171" s="14">
        <v>2864.5718004999999</v>
      </c>
      <c r="BM171" s="14">
        <v>2864.5718004999999</v>
      </c>
      <c r="BN171" s="14">
        <v>2864.5718004999999</v>
      </c>
      <c r="BO171" s="14">
        <v>2864.5718004999999</v>
      </c>
      <c r="BP171" s="14">
        <v>2864.5718004999999</v>
      </c>
      <c r="BQ171" s="14">
        <v>2864.5718004999999</v>
      </c>
      <c r="BR171" s="14">
        <v>2864.5718004999999</v>
      </c>
      <c r="BS171" s="15"/>
      <c r="BT171" s="15">
        <f t="shared" si="176"/>
        <v>2864.5718004999999</v>
      </c>
      <c r="BU171" s="15">
        <f t="shared" si="177"/>
        <v>2864.5718004999999</v>
      </c>
      <c r="BV171" s="15">
        <f t="shared" si="178"/>
        <v>2864.5718004999999</v>
      </c>
      <c r="BW171" s="15">
        <f t="shared" si="179"/>
        <v>2864.5718004999999</v>
      </c>
      <c r="BX171" s="15">
        <f t="shared" si="180"/>
        <v>2864.5718004999999</v>
      </c>
      <c r="BY171" s="15">
        <f t="shared" si="181"/>
        <v>2864.5718004999999</v>
      </c>
      <c r="BZ171" s="15">
        <f t="shared" si="182"/>
        <v>0</v>
      </c>
      <c r="CA171" s="15">
        <f t="shared" si="183"/>
        <v>0</v>
      </c>
      <c r="CB171" s="15">
        <f t="shared" si="184"/>
        <v>0</v>
      </c>
      <c r="CC171" s="15">
        <f t="shared" si="185"/>
        <v>0</v>
      </c>
      <c r="CD171" s="15">
        <f t="shared" si="186"/>
        <v>0</v>
      </c>
      <c r="CE171" s="15">
        <f t="shared" si="187"/>
        <v>0</v>
      </c>
      <c r="CG171" s="15">
        <f t="shared" si="188"/>
        <v>2682.4313969999998</v>
      </c>
      <c r="CH171" s="15">
        <f t="shared" si="189"/>
        <v>2682.4313969999998</v>
      </c>
      <c r="CI171" s="15">
        <f t="shared" si="190"/>
        <v>2682.4313969999998</v>
      </c>
      <c r="CJ171" s="15">
        <f t="shared" si="191"/>
        <v>2682.4313969999998</v>
      </c>
      <c r="CK171" s="15">
        <f t="shared" si="192"/>
        <v>2682.4313969999998</v>
      </c>
      <c r="CL171" s="15">
        <f t="shared" si="193"/>
        <v>2682.4313969999998</v>
      </c>
      <c r="CM171" s="15">
        <f t="shared" si="194"/>
        <v>2682.4313969999998</v>
      </c>
      <c r="CN171" s="15">
        <f t="shared" si="195"/>
        <v>2682.4313969999998</v>
      </c>
      <c r="CO171" s="15">
        <f t="shared" si="196"/>
        <v>2682.4313969999998</v>
      </c>
      <c r="CP171" s="15">
        <f t="shared" si="197"/>
        <v>2682.4313969999998</v>
      </c>
      <c r="CQ171" s="15">
        <f t="shared" si="198"/>
        <v>2682.4313969999998</v>
      </c>
      <c r="CR171" s="15">
        <f t="shared" si="199"/>
        <v>2682.4313969999998</v>
      </c>
      <c r="CS171" s="15">
        <f t="shared" si="200"/>
        <v>0</v>
      </c>
      <c r="CT171" s="15">
        <f t="shared" si="201"/>
        <v>2682.4313969999998</v>
      </c>
      <c r="CU171" s="15">
        <f t="shared" si="202"/>
        <v>2682.4313969999998</v>
      </c>
      <c r="CV171" s="15">
        <f t="shared" si="203"/>
        <v>2682.4313969999998</v>
      </c>
      <c r="CW171" s="15">
        <f t="shared" si="204"/>
        <v>2682.4313969999998</v>
      </c>
      <c r="CX171" s="15">
        <f t="shared" si="205"/>
        <v>2682.4313969999998</v>
      </c>
      <c r="CY171" s="15">
        <f t="shared" si="206"/>
        <v>2682.4313969999998</v>
      </c>
      <c r="CZ171" s="15">
        <f t="shared" si="207"/>
        <v>2682.4313969999998</v>
      </c>
      <c r="DA171" s="15">
        <f t="shared" si="208"/>
        <v>2682.4313969999998</v>
      </c>
      <c r="DB171" s="15">
        <f t="shared" si="209"/>
        <v>2682.4313969999998</v>
      </c>
      <c r="DC171" s="15">
        <f t="shared" si="210"/>
        <v>2682.4313969999998</v>
      </c>
      <c r="DD171" s="15">
        <f t="shared" si="211"/>
        <v>2682.4313969999998</v>
      </c>
      <c r="DE171" s="15">
        <f t="shared" si="212"/>
        <v>2682.4313969999998</v>
      </c>
      <c r="DF171" s="15">
        <f t="shared" si="213"/>
        <v>0</v>
      </c>
      <c r="DG171" s="15">
        <f t="shared" si="214"/>
        <v>2682.4313969999998</v>
      </c>
      <c r="DH171" s="15">
        <f t="shared" si="215"/>
        <v>2682.4313969999998</v>
      </c>
      <c r="DI171" s="15">
        <f t="shared" si="216"/>
        <v>2682.4313969999998</v>
      </c>
      <c r="DJ171" s="15">
        <f t="shared" si="217"/>
        <v>2682.4313969999998</v>
      </c>
      <c r="DK171" s="15">
        <f t="shared" si="218"/>
        <v>2682.4313969999998</v>
      </c>
      <c r="DL171" s="15">
        <f t="shared" si="219"/>
        <v>2682.4313969999998</v>
      </c>
      <c r="DM171" s="15">
        <f t="shared" si="220"/>
        <v>0</v>
      </c>
      <c r="DN171" s="15">
        <f t="shared" si="221"/>
        <v>0</v>
      </c>
      <c r="DO171" s="15">
        <f t="shared" si="222"/>
        <v>0</v>
      </c>
      <c r="DP171" s="15">
        <f t="shared" si="223"/>
        <v>0</v>
      </c>
      <c r="DQ171" s="15">
        <f t="shared" si="224"/>
        <v>0</v>
      </c>
      <c r="DR171" s="15">
        <f t="shared" si="225"/>
        <v>0</v>
      </c>
      <c r="DT171" s="15">
        <f t="shared" si="226"/>
        <v>182.14040350000005</v>
      </c>
      <c r="DU171" s="15">
        <f t="shared" si="227"/>
        <v>182.14040350000005</v>
      </c>
      <c r="DV171" s="15">
        <f t="shared" si="228"/>
        <v>182.14040350000005</v>
      </c>
      <c r="DW171" s="15">
        <f t="shared" si="229"/>
        <v>182.14040350000005</v>
      </c>
      <c r="DX171" s="15">
        <f t="shared" si="230"/>
        <v>182.14040350000005</v>
      </c>
      <c r="DY171" s="15">
        <f t="shared" si="231"/>
        <v>182.14040350000005</v>
      </c>
      <c r="DZ171" s="15">
        <f t="shared" si="232"/>
        <v>182.14040350000005</v>
      </c>
      <c r="EA171" s="15">
        <f t="shared" si="233"/>
        <v>182.14040350000005</v>
      </c>
      <c r="EB171" s="15">
        <f t="shared" si="234"/>
        <v>182.14040350000005</v>
      </c>
      <c r="EC171" s="15">
        <f t="shared" si="235"/>
        <v>182.14040350000005</v>
      </c>
      <c r="ED171" s="15">
        <f t="shared" si="236"/>
        <v>182.14040350000005</v>
      </c>
      <c r="EE171" s="15">
        <f t="shared" si="237"/>
        <v>182.14040350000005</v>
      </c>
      <c r="EF171" s="15">
        <f t="shared" si="238"/>
        <v>0</v>
      </c>
      <c r="EG171" s="15">
        <f t="shared" si="239"/>
        <v>182.14040350000005</v>
      </c>
      <c r="EH171" s="15">
        <f t="shared" si="240"/>
        <v>182.14040350000005</v>
      </c>
      <c r="EI171" s="15">
        <f t="shared" si="241"/>
        <v>182.14040350000005</v>
      </c>
      <c r="EJ171" s="15">
        <f t="shared" si="242"/>
        <v>182.14040350000005</v>
      </c>
      <c r="EK171" s="15">
        <f t="shared" si="243"/>
        <v>182.14040350000005</v>
      </c>
      <c r="EL171" s="15">
        <f t="shared" si="244"/>
        <v>182.14040350000005</v>
      </c>
      <c r="EM171" s="15">
        <f t="shared" si="245"/>
        <v>182.14040350000005</v>
      </c>
      <c r="EN171" s="15">
        <f t="shared" si="246"/>
        <v>182.14040350000005</v>
      </c>
      <c r="EO171" s="15">
        <f t="shared" si="247"/>
        <v>182.14040350000005</v>
      </c>
      <c r="EP171" s="15">
        <f t="shared" si="248"/>
        <v>182.14040350000005</v>
      </c>
      <c r="EQ171" s="15">
        <f t="shared" si="249"/>
        <v>182.14040350000005</v>
      </c>
      <c r="ER171" s="15">
        <f t="shared" si="250"/>
        <v>182.14040350000005</v>
      </c>
      <c r="ES171" s="15">
        <f t="shared" si="251"/>
        <v>0</v>
      </c>
      <c r="ET171" s="15">
        <f t="shared" si="252"/>
        <v>182.14040350000005</v>
      </c>
      <c r="EU171" s="15">
        <f t="shared" si="253"/>
        <v>182.14040350000005</v>
      </c>
      <c r="EV171" s="15">
        <f t="shared" si="254"/>
        <v>182.14040350000005</v>
      </c>
      <c r="EW171" s="15">
        <f t="shared" si="255"/>
        <v>182.14040350000005</v>
      </c>
      <c r="EX171" s="15">
        <f t="shared" si="256"/>
        <v>182.14040350000005</v>
      </c>
      <c r="EY171" s="15">
        <f t="shared" si="257"/>
        <v>182.14040350000005</v>
      </c>
      <c r="EZ171" s="15">
        <f t="shared" si="258"/>
        <v>0</v>
      </c>
      <c r="FA171" s="15">
        <f t="shared" si="259"/>
        <v>0</v>
      </c>
      <c r="FB171" s="15">
        <f t="shared" si="260"/>
        <v>0</v>
      </c>
      <c r="FC171" s="15">
        <f t="shared" si="261"/>
        <v>0</v>
      </c>
      <c r="FD171" s="15">
        <f t="shared" si="262"/>
        <v>0</v>
      </c>
      <c r="FE171" s="15">
        <f t="shared" si="263"/>
        <v>0</v>
      </c>
    </row>
    <row r="172" spans="1:161" x14ac:dyDescent="0.25">
      <c r="A172" s="3" t="s">
        <v>230</v>
      </c>
      <c r="B172" s="13">
        <v>3.4099999999999998E-2</v>
      </c>
      <c r="C172" s="13">
        <v>3.4099999999999998E-2</v>
      </c>
      <c r="D172" s="13">
        <v>3.4099999999999998E-2</v>
      </c>
      <c r="E172" s="13">
        <v>3.1899999999999998E-2</v>
      </c>
      <c r="G172" s="225">
        <v>959028.11</v>
      </c>
      <c r="H172" s="225">
        <v>959028.11</v>
      </c>
      <c r="I172" s="225">
        <v>959028.11</v>
      </c>
      <c r="J172" s="14">
        <v>959028.11</v>
      </c>
      <c r="K172" s="14">
        <v>959028.11</v>
      </c>
      <c r="L172" s="14">
        <v>959028.11</v>
      </c>
      <c r="M172" s="14">
        <v>959028.11</v>
      </c>
      <c r="N172" s="14">
        <v>959028.11</v>
      </c>
      <c r="O172" s="14">
        <v>959028.11</v>
      </c>
      <c r="P172" s="14">
        <v>959028.11</v>
      </c>
      <c r="Q172" s="14">
        <v>959028.11</v>
      </c>
      <c r="R172" s="14">
        <v>959028.11</v>
      </c>
      <c r="T172" s="14">
        <v>959028.11</v>
      </c>
      <c r="U172" s="14">
        <v>959028.11</v>
      </c>
      <c r="V172" s="14">
        <v>959028.11</v>
      </c>
      <c r="W172" s="14">
        <v>959028.11</v>
      </c>
      <c r="X172" s="14">
        <v>959028.11</v>
      </c>
      <c r="Y172" s="14">
        <v>959028.11</v>
      </c>
      <c r="Z172" s="14">
        <v>959028.11</v>
      </c>
      <c r="AA172" s="14">
        <v>959028.11</v>
      </c>
      <c r="AB172" s="14">
        <v>959028.11</v>
      </c>
      <c r="AC172" s="14">
        <v>959028.11</v>
      </c>
      <c r="AD172" s="14">
        <v>959028.11</v>
      </c>
      <c r="AE172" s="14">
        <v>959028.11</v>
      </c>
      <c r="AF172" s="14"/>
      <c r="AG172" s="14">
        <v>959028.11</v>
      </c>
      <c r="AH172" s="14">
        <v>959028.11</v>
      </c>
      <c r="AI172" s="14">
        <v>959028.11</v>
      </c>
      <c r="AJ172" s="14">
        <v>959028.11</v>
      </c>
      <c r="AK172" s="14">
        <v>959028.11</v>
      </c>
      <c r="AL172" s="14">
        <v>959028.11</v>
      </c>
      <c r="AM172" s="14"/>
      <c r="AN172" s="14"/>
      <c r="AO172" s="14"/>
      <c r="AP172" s="14"/>
      <c r="AQ172" s="14"/>
      <c r="AR172" s="14"/>
      <c r="AS172" s="15"/>
      <c r="AT172" s="14">
        <v>2725.2382125833333</v>
      </c>
      <c r="AU172" s="14">
        <v>2725.2382125833333</v>
      </c>
      <c r="AV172" s="14">
        <v>2725.2382125833333</v>
      </c>
      <c r="AW172" s="14">
        <v>2725.2382125833333</v>
      </c>
      <c r="AX172" s="14">
        <v>2725.2382125833333</v>
      </c>
      <c r="AY172" s="14">
        <v>2725.2382125833333</v>
      </c>
      <c r="AZ172" s="14">
        <v>2725.2382125833333</v>
      </c>
      <c r="BA172" s="14">
        <v>2725.2382125833333</v>
      </c>
      <c r="BB172" s="14">
        <v>2725.2382125833333</v>
      </c>
      <c r="BC172" s="14">
        <v>2725.2382125833333</v>
      </c>
      <c r="BD172" s="14">
        <v>2725.2382125833333</v>
      </c>
      <c r="BE172" s="14">
        <v>2725.2382125833333</v>
      </c>
      <c r="BG172" s="15">
        <v>2725.2382125833333</v>
      </c>
      <c r="BH172" s="15">
        <v>2725.2382125833333</v>
      </c>
      <c r="BI172" s="15">
        <v>2725.2382125833333</v>
      </c>
      <c r="BJ172" s="14">
        <v>2725.2382125833333</v>
      </c>
      <c r="BK172" s="14">
        <v>2725.2382125833333</v>
      </c>
      <c r="BL172" s="14">
        <v>2725.2382125833333</v>
      </c>
      <c r="BM172" s="14">
        <v>2725.2382125833333</v>
      </c>
      <c r="BN172" s="14">
        <v>2725.2382125833333</v>
      </c>
      <c r="BO172" s="14">
        <v>2725.2382125833333</v>
      </c>
      <c r="BP172" s="14">
        <v>2725.2382125833333</v>
      </c>
      <c r="BQ172" s="14">
        <v>2725.2382125833333</v>
      </c>
      <c r="BR172" s="14">
        <v>2725.2382125833333</v>
      </c>
      <c r="BS172" s="15"/>
      <c r="BT172" s="15">
        <f t="shared" si="176"/>
        <v>2725.2382125833333</v>
      </c>
      <c r="BU172" s="15">
        <f t="shared" si="177"/>
        <v>2725.2382125833333</v>
      </c>
      <c r="BV172" s="15">
        <f t="shared" si="178"/>
        <v>2725.2382125833333</v>
      </c>
      <c r="BW172" s="15">
        <f t="shared" si="179"/>
        <v>2725.2382125833333</v>
      </c>
      <c r="BX172" s="15">
        <f t="shared" si="180"/>
        <v>2725.2382125833333</v>
      </c>
      <c r="BY172" s="15">
        <f t="shared" si="181"/>
        <v>2725.2382125833333</v>
      </c>
      <c r="BZ172" s="15">
        <f t="shared" si="182"/>
        <v>0</v>
      </c>
      <c r="CA172" s="15">
        <f t="shared" si="183"/>
        <v>0</v>
      </c>
      <c r="CB172" s="15">
        <f t="shared" si="184"/>
        <v>0</v>
      </c>
      <c r="CC172" s="15">
        <f t="shared" si="185"/>
        <v>0</v>
      </c>
      <c r="CD172" s="15">
        <f t="shared" si="186"/>
        <v>0</v>
      </c>
      <c r="CE172" s="15">
        <f t="shared" si="187"/>
        <v>0</v>
      </c>
      <c r="CG172" s="15">
        <f t="shared" si="188"/>
        <v>2549.4163924166664</v>
      </c>
      <c r="CH172" s="15">
        <f t="shared" si="189"/>
        <v>2549.4163924166664</v>
      </c>
      <c r="CI172" s="15">
        <f t="shared" si="190"/>
        <v>2549.4163924166664</v>
      </c>
      <c r="CJ172" s="15">
        <f t="shared" si="191"/>
        <v>2549.4163924166664</v>
      </c>
      <c r="CK172" s="15">
        <f t="shared" si="192"/>
        <v>2549.4163924166664</v>
      </c>
      <c r="CL172" s="15">
        <f t="shared" si="193"/>
        <v>2549.4163924166664</v>
      </c>
      <c r="CM172" s="15">
        <f t="shared" si="194"/>
        <v>2549.4163924166664</v>
      </c>
      <c r="CN172" s="15">
        <f t="shared" si="195"/>
        <v>2549.4163924166664</v>
      </c>
      <c r="CO172" s="15">
        <f t="shared" si="196"/>
        <v>2549.4163924166664</v>
      </c>
      <c r="CP172" s="15">
        <f t="shared" si="197"/>
        <v>2549.4163924166664</v>
      </c>
      <c r="CQ172" s="15">
        <f t="shared" si="198"/>
        <v>2549.4163924166664</v>
      </c>
      <c r="CR172" s="15">
        <f t="shared" si="199"/>
        <v>2549.4163924166664</v>
      </c>
      <c r="CS172" s="15">
        <f t="shared" si="200"/>
        <v>0</v>
      </c>
      <c r="CT172" s="15">
        <f t="shared" si="201"/>
        <v>2549.4163924166664</v>
      </c>
      <c r="CU172" s="15">
        <f t="shared" si="202"/>
        <v>2549.4163924166664</v>
      </c>
      <c r="CV172" s="15">
        <f t="shared" si="203"/>
        <v>2549.4163924166664</v>
      </c>
      <c r="CW172" s="15">
        <f t="shared" si="204"/>
        <v>2549.4163924166664</v>
      </c>
      <c r="CX172" s="15">
        <f t="shared" si="205"/>
        <v>2549.4163924166664</v>
      </c>
      <c r="CY172" s="15">
        <f t="shared" si="206"/>
        <v>2549.4163924166664</v>
      </c>
      <c r="CZ172" s="15">
        <f t="shared" si="207"/>
        <v>2549.4163924166664</v>
      </c>
      <c r="DA172" s="15">
        <f t="shared" si="208"/>
        <v>2549.4163924166664</v>
      </c>
      <c r="DB172" s="15">
        <f t="shared" si="209"/>
        <v>2549.4163924166664</v>
      </c>
      <c r="DC172" s="15">
        <f t="shared" si="210"/>
        <v>2549.4163924166664</v>
      </c>
      <c r="DD172" s="15">
        <f t="shared" si="211"/>
        <v>2549.4163924166664</v>
      </c>
      <c r="DE172" s="15">
        <f t="shared" si="212"/>
        <v>2549.4163924166664</v>
      </c>
      <c r="DF172" s="15">
        <f t="shared" si="213"/>
        <v>0</v>
      </c>
      <c r="DG172" s="15">
        <f t="shared" si="214"/>
        <v>2549.4163924166664</v>
      </c>
      <c r="DH172" s="15">
        <f t="shared" si="215"/>
        <v>2549.4163924166664</v>
      </c>
      <c r="DI172" s="15">
        <f t="shared" si="216"/>
        <v>2549.4163924166664</v>
      </c>
      <c r="DJ172" s="15">
        <f t="shared" si="217"/>
        <v>2549.4163924166664</v>
      </c>
      <c r="DK172" s="15">
        <f t="shared" si="218"/>
        <v>2549.4163924166664</v>
      </c>
      <c r="DL172" s="15">
        <f t="shared" si="219"/>
        <v>2549.4163924166664</v>
      </c>
      <c r="DM172" s="15">
        <f t="shared" si="220"/>
        <v>0</v>
      </c>
      <c r="DN172" s="15">
        <f t="shared" si="221"/>
        <v>0</v>
      </c>
      <c r="DO172" s="15">
        <f t="shared" si="222"/>
        <v>0</v>
      </c>
      <c r="DP172" s="15">
        <f t="shared" si="223"/>
        <v>0</v>
      </c>
      <c r="DQ172" s="15">
        <f t="shared" si="224"/>
        <v>0</v>
      </c>
      <c r="DR172" s="15">
        <f t="shared" si="225"/>
        <v>0</v>
      </c>
      <c r="DT172" s="15">
        <f t="shared" si="226"/>
        <v>175.82182016666684</v>
      </c>
      <c r="DU172" s="15">
        <f t="shared" si="227"/>
        <v>175.82182016666684</v>
      </c>
      <c r="DV172" s="15">
        <f t="shared" si="228"/>
        <v>175.82182016666684</v>
      </c>
      <c r="DW172" s="15">
        <f t="shared" si="229"/>
        <v>175.82182016666684</v>
      </c>
      <c r="DX172" s="15">
        <f t="shared" si="230"/>
        <v>175.82182016666684</v>
      </c>
      <c r="DY172" s="15">
        <f t="shared" si="231"/>
        <v>175.82182016666684</v>
      </c>
      <c r="DZ172" s="15">
        <f t="shared" si="232"/>
        <v>175.82182016666684</v>
      </c>
      <c r="EA172" s="15">
        <f t="shared" si="233"/>
        <v>175.82182016666684</v>
      </c>
      <c r="EB172" s="15">
        <f t="shared" si="234"/>
        <v>175.82182016666684</v>
      </c>
      <c r="EC172" s="15">
        <f t="shared" si="235"/>
        <v>175.82182016666684</v>
      </c>
      <c r="ED172" s="15">
        <f t="shared" si="236"/>
        <v>175.82182016666684</v>
      </c>
      <c r="EE172" s="15">
        <f t="shared" si="237"/>
        <v>175.82182016666684</v>
      </c>
      <c r="EF172" s="15">
        <f t="shared" si="238"/>
        <v>0</v>
      </c>
      <c r="EG172" s="15">
        <f t="shared" si="239"/>
        <v>175.82182016666684</v>
      </c>
      <c r="EH172" s="15">
        <f t="shared" si="240"/>
        <v>175.82182016666684</v>
      </c>
      <c r="EI172" s="15">
        <f t="shared" si="241"/>
        <v>175.82182016666684</v>
      </c>
      <c r="EJ172" s="15">
        <f t="shared" si="242"/>
        <v>175.82182016666684</v>
      </c>
      <c r="EK172" s="15">
        <f t="shared" si="243"/>
        <v>175.82182016666684</v>
      </c>
      <c r="EL172" s="15">
        <f t="shared" si="244"/>
        <v>175.82182016666684</v>
      </c>
      <c r="EM172" s="15">
        <f t="shared" si="245"/>
        <v>175.82182016666684</v>
      </c>
      <c r="EN172" s="15">
        <f t="shared" si="246"/>
        <v>175.82182016666684</v>
      </c>
      <c r="EO172" s="15">
        <f t="shared" si="247"/>
        <v>175.82182016666684</v>
      </c>
      <c r="EP172" s="15">
        <f t="shared" si="248"/>
        <v>175.82182016666684</v>
      </c>
      <c r="EQ172" s="15">
        <f t="shared" si="249"/>
        <v>175.82182016666684</v>
      </c>
      <c r="ER172" s="15">
        <f t="shared" si="250"/>
        <v>175.82182016666684</v>
      </c>
      <c r="ES172" s="15">
        <f t="shared" si="251"/>
        <v>0</v>
      </c>
      <c r="ET172" s="15">
        <f t="shared" si="252"/>
        <v>175.82182016666684</v>
      </c>
      <c r="EU172" s="15">
        <f t="shared" si="253"/>
        <v>175.82182016666684</v>
      </c>
      <c r="EV172" s="15">
        <f t="shared" si="254"/>
        <v>175.82182016666684</v>
      </c>
      <c r="EW172" s="15">
        <f t="shared" si="255"/>
        <v>175.82182016666684</v>
      </c>
      <c r="EX172" s="15">
        <f t="shared" si="256"/>
        <v>175.82182016666684</v>
      </c>
      <c r="EY172" s="15">
        <f t="shared" si="257"/>
        <v>175.82182016666684</v>
      </c>
      <c r="EZ172" s="15">
        <f t="shared" si="258"/>
        <v>0</v>
      </c>
      <c r="FA172" s="15">
        <f t="shared" si="259"/>
        <v>0</v>
      </c>
      <c r="FB172" s="15">
        <f t="shared" si="260"/>
        <v>0</v>
      </c>
      <c r="FC172" s="15">
        <f t="shared" si="261"/>
        <v>0</v>
      </c>
      <c r="FD172" s="15">
        <f t="shared" si="262"/>
        <v>0</v>
      </c>
      <c r="FE172" s="15">
        <f t="shared" si="263"/>
        <v>0</v>
      </c>
    </row>
    <row r="173" spans="1:161" x14ac:dyDescent="0.25">
      <c r="A173" s="3" t="s">
        <v>231</v>
      </c>
      <c r="B173" s="13">
        <v>2.0799999999999999E-2</v>
      </c>
      <c r="C173" s="13">
        <v>2.0799999999999999E-2</v>
      </c>
      <c r="D173" s="13">
        <v>2.0799999999999999E-2</v>
      </c>
      <c r="E173" s="13">
        <v>1.8100000000000002E-2</v>
      </c>
      <c r="G173" s="225">
        <v>263045.52</v>
      </c>
      <c r="H173" s="225">
        <v>263045.52</v>
      </c>
      <c r="I173" s="225">
        <v>263045.52</v>
      </c>
      <c r="J173" s="14">
        <v>263045.52</v>
      </c>
      <c r="K173" s="14">
        <v>263045.52</v>
      </c>
      <c r="L173" s="14">
        <v>263045.52</v>
      </c>
      <c r="M173" s="14">
        <v>263045.52</v>
      </c>
      <c r="N173" s="14">
        <v>263045.52</v>
      </c>
      <c r="O173" s="14">
        <v>263045.52</v>
      </c>
      <c r="P173" s="14">
        <v>263045.52</v>
      </c>
      <c r="Q173" s="14">
        <v>263045.52</v>
      </c>
      <c r="R173" s="14">
        <v>263045.52</v>
      </c>
      <c r="T173" s="14">
        <v>263045.52</v>
      </c>
      <c r="U173" s="14">
        <v>263045.52</v>
      </c>
      <c r="V173" s="14">
        <v>263045.52</v>
      </c>
      <c r="W173" s="14">
        <v>263045.52</v>
      </c>
      <c r="X173" s="14">
        <v>263045.52</v>
      </c>
      <c r="Y173" s="14">
        <v>263045.52</v>
      </c>
      <c r="Z173" s="14">
        <v>263045.52</v>
      </c>
      <c r="AA173" s="14">
        <v>263045.52</v>
      </c>
      <c r="AB173" s="14">
        <v>263045.52</v>
      </c>
      <c r="AC173" s="14">
        <v>263045.52</v>
      </c>
      <c r="AD173" s="14">
        <v>263045.52</v>
      </c>
      <c r="AE173" s="14">
        <v>263045.52</v>
      </c>
      <c r="AF173" s="14"/>
      <c r="AG173" s="14">
        <v>263045.52</v>
      </c>
      <c r="AH173" s="14">
        <v>263045.52</v>
      </c>
      <c r="AI173" s="14">
        <v>312850.68</v>
      </c>
      <c r="AJ173" s="14">
        <v>362655.83</v>
      </c>
      <c r="AK173" s="14">
        <v>446640.67</v>
      </c>
      <c r="AL173" s="14">
        <v>446640.67</v>
      </c>
      <c r="AM173" s="14"/>
      <c r="AN173" s="14"/>
      <c r="AO173" s="14"/>
      <c r="AP173" s="14"/>
      <c r="AQ173" s="14"/>
      <c r="AR173" s="14"/>
      <c r="AS173" s="15"/>
      <c r="AT173" s="14">
        <v>455.94556800000004</v>
      </c>
      <c r="AU173" s="14">
        <v>455.94556800000004</v>
      </c>
      <c r="AV173" s="14">
        <v>455.94556800000004</v>
      </c>
      <c r="AW173" s="14">
        <v>455.94556800000004</v>
      </c>
      <c r="AX173" s="14">
        <v>455.94556800000004</v>
      </c>
      <c r="AY173" s="14">
        <v>455.94556800000004</v>
      </c>
      <c r="AZ173" s="14">
        <v>455.94556800000004</v>
      </c>
      <c r="BA173" s="14">
        <v>455.94556800000004</v>
      </c>
      <c r="BB173" s="14">
        <v>455.94556800000004</v>
      </c>
      <c r="BC173" s="14">
        <v>455.94556800000004</v>
      </c>
      <c r="BD173" s="14">
        <v>455.94556800000004</v>
      </c>
      <c r="BE173" s="14">
        <v>455.94556800000004</v>
      </c>
      <c r="BG173" s="15">
        <v>455.94556800000004</v>
      </c>
      <c r="BH173" s="15">
        <v>455.94556800000004</v>
      </c>
      <c r="BI173" s="15">
        <v>455.94556800000004</v>
      </c>
      <c r="BJ173" s="14">
        <v>455.94556800000004</v>
      </c>
      <c r="BK173" s="14">
        <v>455.94556800000004</v>
      </c>
      <c r="BL173" s="14">
        <v>455.94556800000004</v>
      </c>
      <c r="BM173" s="14">
        <v>455.94556800000004</v>
      </c>
      <c r="BN173" s="14">
        <v>455.94556800000004</v>
      </c>
      <c r="BO173" s="14">
        <v>455.94556800000004</v>
      </c>
      <c r="BP173" s="14">
        <v>455.94556800000004</v>
      </c>
      <c r="BQ173" s="14">
        <v>455.94556800000004</v>
      </c>
      <c r="BR173" s="14">
        <v>455.94556800000004</v>
      </c>
      <c r="BS173" s="15"/>
      <c r="BT173" s="15">
        <f t="shared" si="176"/>
        <v>455.94556800000004</v>
      </c>
      <c r="BU173" s="15">
        <f t="shared" si="177"/>
        <v>455.94556800000004</v>
      </c>
      <c r="BV173" s="15">
        <f t="shared" si="178"/>
        <v>542.27451199999996</v>
      </c>
      <c r="BW173" s="15">
        <f t="shared" si="179"/>
        <v>628.60343866666665</v>
      </c>
      <c r="BX173" s="15">
        <f t="shared" si="180"/>
        <v>774.17716133333317</v>
      </c>
      <c r="BY173" s="15">
        <f t="shared" si="181"/>
        <v>774.17716133333317</v>
      </c>
      <c r="BZ173" s="15">
        <f t="shared" si="182"/>
        <v>0</v>
      </c>
      <c r="CA173" s="15">
        <f t="shared" si="183"/>
        <v>0</v>
      </c>
      <c r="CB173" s="15">
        <f t="shared" si="184"/>
        <v>0</v>
      </c>
      <c r="CC173" s="15">
        <f t="shared" si="185"/>
        <v>0</v>
      </c>
      <c r="CD173" s="15">
        <f t="shared" si="186"/>
        <v>0</v>
      </c>
      <c r="CE173" s="15">
        <f t="shared" si="187"/>
        <v>0</v>
      </c>
      <c r="CG173" s="15">
        <f t="shared" si="188"/>
        <v>396.76032600000008</v>
      </c>
      <c r="CH173" s="15">
        <f t="shared" si="189"/>
        <v>396.76032600000008</v>
      </c>
      <c r="CI173" s="15">
        <f t="shared" si="190"/>
        <v>396.76032600000008</v>
      </c>
      <c r="CJ173" s="15">
        <f t="shared" si="191"/>
        <v>396.76032600000008</v>
      </c>
      <c r="CK173" s="15">
        <f t="shared" si="192"/>
        <v>396.76032600000008</v>
      </c>
      <c r="CL173" s="15">
        <f t="shared" si="193"/>
        <v>396.76032600000008</v>
      </c>
      <c r="CM173" s="15">
        <f t="shared" si="194"/>
        <v>396.76032600000008</v>
      </c>
      <c r="CN173" s="15">
        <f t="shared" si="195"/>
        <v>396.76032600000008</v>
      </c>
      <c r="CO173" s="15">
        <f t="shared" si="196"/>
        <v>396.76032600000008</v>
      </c>
      <c r="CP173" s="15">
        <f t="shared" si="197"/>
        <v>396.76032600000008</v>
      </c>
      <c r="CQ173" s="15">
        <f t="shared" si="198"/>
        <v>396.76032600000008</v>
      </c>
      <c r="CR173" s="15">
        <f t="shared" si="199"/>
        <v>396.76032600000008</v>
      </c>
      <c r="CS173" s="15">
        <f t="shared" si="200"/>
        <v>0</v>
      </c>
      <c r="CT173" s="15">
        <f t="shared" si="201"/>
        <v>396.76032600000008</v>
      </c>
      <c r="CU173" s="15">
        <f t="shared" si="202"/>
        <v>396.76032600000008</v>
      </c>
      <c r="CV173" s="15">
        <f t="shared" si="203"/>
        <v>396.76032600000008</v>
      </c>
      <c r="CW173" s="15">
        <f t="shared" si="204"/>
        <v>396.76032600000008</v>
      </c>
      <c r="CX173" s="15">
        <f t="shared" si="205"/>
        <v>396.76032600000008</v>
      </c>
      <c r="CY173" s="15">
        <f t="shared" si="206"/>
        <v>396.76032600000008</v>
      </c>
      <c r="CZ173" s="15">
        <f t="shared" si="207"/>
        <v>396.76032600000008</v>
      </c>
      <c r="DA173" s="15">
        <f t="shared" si="208"/>
        <v>396.76032600000008</v>
      </c>
      <c r="DB173" s="15">
        <f t="shared" si="209"/>
        <v>396.76032600000008</v>
      </c>
      <c r="DC173" s="15">
        <f t="shared" si="210"/>
        <v>396.76032600000008</v>
      </c>
      <c r="DD173" s="15">
        <f t="shared" si="211"/>
        <v>396.76032600000008</v>
      </c>
      <c r="DE173" s="15">
        <f t="shared" si="212"/>
        <v>396.76032600000008</v>
      </c>
      <c r="DF173" s="15">
        <f t="shared" si="213"/>
        <v>0</v>
      </c>
      <c r="DG173" s="15">
        <f t="shared" si="214"/>
        <v>396.76032600000008</v>
      </c>
      <c r="DH173" s="15">
        <f t="shared" si="215"/>
        <v>396.76032600000008</v>
      </c>
      <c r="DI173" s="15">
        <f t="shared" si="216"/>
        <v>471.88310900000005</v>
      </c>
      <c r="DJ173" s="15">
        <f t="shared" si="217"/>
        <v>547.00587691666681</v>
      </c>
      <c r="DK173" s="15">
        <f t="shared" si="218"/>
        <v>673.68301058333338</v>
      </c>
      <c r="DL173" s="15">
        <f t="shared" si="219"/>
        <v>673.68301058333338</v>
      </c>
      <c r="DM173" s="15">
        <f t="shared" si="220"/>
        <v>0</v>
      </c>
      <c r="DN173" s="15">
        <f t="shared" si="221"/>
        <v>0</v>
      </c>
      <c r="DO173" s="15">
        <f t="shared" si="222"/>
        <v>0</v>
      </c>
      <c r="DP173" s="15">
        <f t="shared" si="223"/>
        <v>0</v>
      </c>
      <c r="DQ173" s="15">
        <f t="shared" si="224"/>
        <v>0</v>
      </c>
      <c r="DR173" s="15">
        <f t="shared" si="225"/>
        <v>0</v>
      </c>
      <c r="DT173" s="15">
        <f t="shared" si="226"/>
        <v>59.18524199999996</v>
      </c>
      <c r="DU173" s="15">
        <f t="shared" si="227"/>
        <v>59.18524199999996</v>
      </c>
      <c r="DV173" s="15">
        <f t="shared" si="228"/>
        <v>59.18524199999996</v>
      </c>
      <c r="DW173" s="15">
        <f t="shared" si="229"/>
        <v>59.18524199999996</v>
      </c>
      <c r="DX173" s="15">
        <f t="shared" si="230"/>
        <v>59.18524199999996</v>
      </c>
      <c r="DY173" s="15">
        <f t="shared" si="231"/>
        <v>59.18524199999996</v>
      </c>
      <c r="DZ173" s="15">
        <f t="shared" si="232"/>
        <v>59.18524199999996</v>
      </c>
      <c r="EA173" s="15">
        <f t="shared" si="233"/>
        <v>59.18524199999996</v>
      </c>
      <c r="EB173" s="15">
        <f t="shared" si="234"/>
        <v>59.18524199999996</v>
      </c>
      <c r="EC173" s="15">
        <f t="shared" si="235"/>
        <v>59.18524199999996</v>
      </c>
      <c r="ED173" s="15">
        <f t="shared" si="236"/>
        <v>59.18524199999996</v>
      </c>
      <c r="EE173" s="15">
        <f t="shared" si="237"/>
        <v>59.18524199999996</v>
      </c>
      <c r="EF173" s="15">
        <f t="shared" si="238"/>
        <v>0</v>
      </c>
      <c r="EG173" s="15">
        <f t="shared" si="239"/>
        <v>59.18524199999996</v>
      </c>
      <c r="EH173" s="15">
        <f t="shared" si="240"/>
        <v>59.18524199999996</v>
      </c>
      <c r="EI173" s="15">
        <f t="shared" si="241"/>
        <v>59.18524199999996</v>
      </c>
      <c r="EJ173" s="15">
        <f t="shared" si="242"/>
        <v>59.18524199999996</v>
      </c>
      <c r="EK173" s="15">
        <f t="shared" si="243"/>
        <v>59.18524199999996</v>
      </c>
      <c r="EL173" s="15">
        <f t="shared" si="244"/>
        <v>59.18524199999996</v>
      </c>
      <c r="EM173" s="15">
        <f t="shared" si="245"/>
        <v>59.18524199999996</v>
      </c>
      <c r="EN173" s="15">
        <f t="shared" si="246"/>
        <v>59.18524199999996</v>
      </c>
      <c r="EO173" s="15">
        <f t="shared" si="247"/>
        <v>59.18524199999996</v>
      </c>
      <c r="EP173" s="15">
        <f t="shared" si="248"/>
        <v>59.18524199999996</v>
      </c>
      <c r="EQ173" s="15">
        <f t="shared" si="249"/>
        <v>59.18524199999996</v>
      </c>
      <c r="ER173" s="15">
        <f t="shared" si="250"/>
        <v>59.18524199999996</v>
      </c>
      <c r="ES173" s="15">
        <f t="shared" si="251"/>
        <v>0</v>
      </c>
      <c r="ET173" s="15">
        <f t="shared" si="252"/>
        <v>59.18524199999996</v>
      </c>
      <c r="EU173" s="15">
        <f t="shared" si="253"/>
        <v>59.18524199999996</v>
      </c>
      <c r="EV173" s="15">
        <f t="shared" si="254"/>
        <v>70.391402999999912</v>
      </c>
      <c r="EW173" s="15">
        <f t="shared" si="255"/>
        <v>81.597561749999841</v>
      </c>
      <c r="EX173" s="15">
        <f t="shared" si="256"/>
        <v>100.49415074999979</v>
      </c>
      <c r="EY173" s="15">
        <f t="shared" si="257"/>
        <v>100.49415074999979</v>
      </c>
      <c r="EZ173" s="15">
        <f t="shared" si="258"/>
        <v>0</v>
      </c>
      <c r="FA173" s="15">
        <f t="shared" si="259"/>
        <v>0</v>
      </c>
      <c r="FB173" s="15">
        <f t="shared" si="260"/>
        <v>0</v>
      </c>
      <c r="FC173" s="15">
        <f t="shared" si="261"/>
        <v>0</v>
      </c>
      <c r="FD173" s="15">
        <f t="shared" si="262"/>
        <v>0</v>
      </c>
      <c r="FE173" s="15">
        <f t="shared" si="263"/>
        <v>0</v>
      </c>
    </row>
    <row r="174" spans="1:161" x14ac:dyDescent="0.25">
      <c r="A174" s="3" t="s">
        <v>232</v>
      </c>
      <c r="B174" s="13">
        <v>3.6899999999999995E-2</v>
      </c>
      <c r="C174" s="13">
        <v>3.6899999999999995E-2</v>
      </c>
      <c r="D174" s="13">
        <v>3.6899999999999995E-2</v>
      </c>
      <c r="E174" s="13">
        <v>3.39E-2</v>
      </c>
      <c r="G174" s="225">
        <v>3155168.07</v>
      </c>
      <c r="H174" s="225">
        <v>3155168.07</v>
      </c>
      <c r="I174" s="225">
        <v>3155168.07</v>
      </c>
      <c r="J174" s="14">
        <v>3155168.07</v>
      </c>
      <c r="K174" s="14">
        <v>3155168.07</v>
      </c>
      <c r="L174" s="14">
        <v>3155168.07</v>
      </c>
      <c r="M174" s="14">
        <v>3155168.07</v>
      </c>
      <c r="N174" s="14">
        <v>3155168.07</v>
      </c>
      <c r="O174" s="14">
        <v>3155168.07</v>
      </c>
      <c r="P174" s="14">
        <v>3155168.07</v>
      </c>
      <c r="Q174" s="14">
        <v>3155168.07</v>
      </c>
      <c r="R174" s="14">
        <v>3155168.07</v>
      </c>
      <c r="T174" s="14">
        <v>3155168.07</v>
      </c>
      <c r="U174" s="14">
        <v>3155168.07</v>
      </c>
      <c r="V174" s="14">
        <v>3155168.07</v>
      </c>
      <c r="W174" s="14">
        <v>3155168.07</v>
      </c>
      <c r="X174" s="14">
        <v>3155168.07</v>
      </c>
      <c r="Y174" s="14">
        <v>3155168.07</v>
      </c>
      <c r="Z174" s="14">
        <v>3155168.07</v>
      </c>
      <c r="AA174" s="14">
        <v>3155168.07</v>
      </c>
      <c r="AB174" s="14">
        <v>3155168.07</v>
      </c>
      <c r="AC174" s="14">
        <v>3155168.07</v>
      </c>
      <c r="AD174" s="14">
        <v>3155168.07</v>
      </c>
      <c r="AE174" s="14">
        <v>3155168.07</v>
      </c>
      <c r="AF174" s="14"/>
      <c r="AG174" s="14">
        <v>3155168.07</v>
      </c>
      <c r="AH174" s="14">
        <v>3155168.07</v>
      </c>
      <c r="AI174" s="14">
        <v>3155168.07</v>
      </c>
      <c r="AJ174" s="14">
        <v>3155168.07</v>
      </c>
      <c r="AK174" s="14">
        <v>3155168.07</v>
      </c>
      <c r="AL174" s="14">
        <v>3155168.07</v>
      </c>
      <c r="AM174" s="14"/>
      <c r="AN174" s="14"/>
      <c r="AO174" s="14"/>
      <c r="AP174" s="14"/>
      <c r="AQ174" s="14"/>
      <c r="AR174" s="14"/>
      <c r="AS174" s="15"/>
      <c r="AT174" s="14">
        <v>9702.1418152499991</v>
      </c>
      <c r="AU174" s="14">
        <v>9702.1418152499991</v>
      </c>
      <c r="AV174" s="14">
        <v>9702.1418152499991</v>
      </c>
      <c r="AW174" s="14">
        <v>9702.1418152499991</v>
      </c>
      <c r="AX174" s="14">
        <v>9702.1418152499991</v>
      </c>
      <c r="AY174" s="14">
        <v>9702.1418152499991</v>
      </c>
      <c r="AZ174" s="14">
        <v>9702.1418152499991</v>
      </c>
      <c r="BA174" s="14">
        <v>9702.1418152499991</v>
      </c>
      <c r="BB174" s="14">
        <v>9702.1418152499991</v>
      </c>
      <c r="BC174" s="14">
        <v>9702.1418152499991</v>
      </c>
      <c r="BD174" s="14">
        <v>9702.1418152499991</v>
      </c>
      <c r="BE174" s="14">
        <v>9702.1418152499991</v>
      </c>
      <c r="BG174" s="15">
        <v>9702.1418152499991</v>
      </c>
      <c r="BH174" s="15">
        <v>9702.1418152499991</v>
      </c>
      <c r="BI174" s="15">
        <v>9702.1418152499991</v>
      </c>
      <c r="BJ174" s="14">
        <v>9702.1418152499991</v>
      </c>
      <c r="BK174" s="14">
        <v>9702.1418152499991</v>
      </c>
      <c r="BL174" s="14">
        <v>9702.1418152499991</v>
      </c>
      <c r="BM174" s="14">
        <v>9702.1418152499991</v>
      </c>
      <c r="BN174" s="14">
        <v>9702.1418152499991</v>
      </c>
      <c r="BO174" s="14">
        <v>9702.1418152499991</v>
      </c>
      <c r="BP174" s="14">
        <v>9702.1418152499991</v>
      </c>
      <c r="BQ174" s="14">
        <v>9702.1418152499991</v>
      </c>
      <c r="BR174" s="14">
        <v>9702.1418152499991</v>
      </c>
      <c r="BS174" s="15"/>
      <c r="BT174" s="15">
        <f t="shared" si="176"/>
        <v>9702.1418152499991</v>
      </c>
      <c r="BU174" s="15">
        <f t="shared" si="177"/>
        <v>9702.1418152499991</v>
      </c>
      <c r="BV174" s="15">
        <f t="shared" si="178"/>
        <v>9702.1418152499991</v>
      </c>
      <c r="BW174" s="15">
        <f t="shared" si="179"/>
        <v>9702.1418152499991</v>
      </c>
      <c r="BX174" s="15">
        <f t="shared" si="180"/>
        <v>9702.1418152499991</v>
      </c>
      <c r="BY174" s="15">
        <f t="shared" si="181"/>
        <v>9702.1418152499991</v>
      </c>
      <c r="BZ174" s="15">
        <f t="shared" si="182"/>
        <v>0</v>
      </c>
      <c r="CA174" s="15">
        <f t="shared" si="183"/>
        <v>0</v>
      </c>
      <c r="CB174" s="15">
        <f t="shared" si="184"/>
        <v>0</v>
      </c>
      <c r="CC174" s="15">
        <f t="shared" si="185"/>
        <v>0</v>
      </c>
      <c r="CD174" s="15">
        <f t="shared" si="186"/>
        <v>0</v>
      </c>
      <c r="CE174" s="15">
        <f t="shared" si="187"/>
        <v>0</v>
      </c>
      <c r="CG174" s="15">
        <f t="shared" si="188"/>
        <v>8913.3497977499992</v>
      </c>
      <c r="CH174" s="15">
        <f t="shared" si="189"/>
        <v>8913.3497977499992</v>
      </c>
      <c r="CI174" s="15">
        <f t="shared" si="190"/>
        <v>8913.3497977499992</v>
      </c>
      <c r="CJ174" s="15">
        <f t="shared" si="191"/>
        <v>8913.3497977499992</v>
      </c>
      <c r="CK174" s="15">
        <f t="shared" si="192"/>
        <v>8913.3497977499992</v>
      </c>
      <c r="CL174" s="15">
        <f t="shared" si="193"/>
        <v>8913.3497977499992</v>
      </c>
      <c r="CM174" s="15">
        <f t="shared" si="194"/>
        <v>8913.3497977499992</v>
      </c>
      <c r="CN174" s="15">
        <f t="shared" si="195"/>
        <v>8913.3497977499992</v>
      </c>
      <c r="CO174" s="15">
        <f t="shared" si="196"/>
        <v>8913.3497977499992</v>
      </c>
      <c r="CP174" s="15">
        <f t="shared" si="197"/>
        <v>8913.3497977499992</v>
      </c>
      <c r="CQ174" s="15">
        <f t="shared" si="198"/>
        <v>8913.3497977499992</v>
      </c>
      <c r="CR174" s="15">
        <f t="shared" si="199"/>
        <v>8913.3497977499992</v>
      </c>
      <c r="CS174" s="15">
        <f t="shared" si="200"/>
        <v>0</v>
      </c>
      <c r="CT174" s="15">
        <f t="shared" si="201"/>
        <v>8913.3497977499992</v>
      </c>
      <c r="CU174" s="15">
        <f t="shared" si="202"/>
        <v>8913.3497977499992</v>
      </c>
      <c r="CV174" s="15">
        <f t="shared" si="203"/>
        <v>8913.3497977499992</v>
      </c>
      <c r="CW174" s="15">
        <f t="shared" si="204"/>
        <v>8913.3497977499992</v>
      </c>
      <c r="CX174" s="15">
        <f t="shared" si="205"/>
        <v>8913.3497977499992</v>
      </c>
      <c r="CY174" s="15">
        <f t="shared" si="206"/>
        <v>8913.3497977499992</v>
      </c>
      <c r="CZ174" s="15">
        <f t="shared" si="207"/>
        <v>8913.3497977499992</v>
      </c>
      <c r="DA174" s="15">
        <f t="shared" si="208"/>
        <v>8913.3497977499992</v>
      </c>
      <c r="DB174" s="15">
        <f t="shared" si="209"/>
        <v>8913.3497977499992</v>
      </c>
      <c r="DC174" s="15">
        <f t="shared" si="210"/>
        <v>8913.3497977499992</v>
      </c>
      <c r="DD174" s="15">
        <f t="shared" si="211"/>
        <v>8913.3497977499992</v>
      </c>
      <c r="DE174" s="15">
        <f t="shared" si="212"/>
        <v>8913.3497977499992</v>
      </c>
      <c r="DF174" s="15">
        <f t="shared" si="213"/>
        <v>0</v>
      </c>
      <c r="DG174" s="15">
        <f t="shared" si="214"/>
        <v>8913.3497977499992</v>
      </c>
      <c r="DH174" s="15">
        <f t="shared" si="215"/>
        <v>8913.3497977499992</v>
      </c>
      <c r="DI174" s="15">
        <f t="shared" si="216"/>
        <v>8913.3497977499992</v>
      </c>
      <c r="DJ174" s="15">
        <f t="shared" si="217"/>
        <v>8913.3497977499992</v>
      </c>
      <c r="DK174" s="15">
        <f t="shared" si="218"/>
        <v>8913.3497977499992</v>
      </c>
      <c r="DL174" s="15">
        <f t="shared" si="219"/>
        <v>8913.3497977499992</v>
      </c>
      <c r="DM174" s="15">
        <f t="shared" si="220"/>
        <v>0</v>
      </c>
      <c r="DN174" s="15">
        <f t="shared" si="221"/>
        <v>0</v>
      </c>
      <c r="DO174" s="15">
        <f t="shared" si="222"/>
        <v>0</v>
      </c>
      <c r="DP174" s="15">
        <f t="shared" si="223"/>
        <v>0</v>
      </c>
      <c r="DQ174" s="15">
        <f t="shared" si="224"/>
        <v>0</v>
      </c>
      <c r="DR174" s="15">
        <f t="shared" si="225"/>
        <v>0</v>
      </c>
      <c r="DT174" s="15">
        <f t="shared" si="226"/>
        <v>788.79201749999993</v>
      </c>
      <c r="DU174" s="15">
        <f t="shared" si="227"/>
        <v>788.79201749999993</v>
      </c>
      <c r="DV174" s="15">
        <f t="shared" si="228"/>
        <v>788.79201749999993</v>
      </c>
      <c r="DW174" s="15">
        <f t="shared" si="229"/>
        <v>788.79201749999993</v>
      </c>
      <c r="DX174" s="15">
        <f t="shared" si="230"/>
        <v>788.79201749999993</v>
      </c>
      <c r="DY174" s="15">
        <f t="shared" si="231"/>
        <v>788.79201749999993</v>
      </c>
      <c r="DZ174" s="15">
        <f t="shared" si="232"/>
        <v>788.79201749999993</v>
      </c>
      <c r="EA174" s="15">
        <f t="shared" si="233"/>
        <v>788.79201749999993</v>
      </c>
      <c r="EB174" s="15">
        <f t="shared" si="234"/>
        <v>788.79201749999993</v>
      </c>
      <c r="EC174" s="15">
        <f t="shared" si="235"/>
        <v>788.79201749999993</v>
      </c>
      <c r="ED174" s="15">
        <f t="shared" si="236"/>
        <v>788.79201749999993</v>
      </c>
      <c r="EE174" s="15">
        <f t="shared" si="237"/>
        <v>788.79201749999993</v>
      </c>
      <c r="EF174" s="15">
        <f t="shared" si="238"/>
        <v>0</v>
      </c>
      <c r="EG174" s="15">
        <f t="shared" si="239"/>
        <v>788.79201749999993</v>
      </c>
      <c r="EH174" s="15">
        <f t="shared" si="240"/>
        <v>788.79201749999993</v>
      </c>
      <c r="EI174" s="15">
        <f t="shared" si="241"/>
        <v>788.79201749999993</v>
      </c>
      <c r="EJ174" s="15">
        <f t="shared" si="242"/>
        <v>788.79201749999993</v>
      </c>
      <c r="EK174" s="15">
        <f t="shared" si="243"/>
        <v>788.79201749999993</v>
      </c>
      <c r="EL174" s="15">
        <f t="shared" si="244"/>
        <v>788.79201749999993</v>
      </c>
      <c r="EM174" s="15">
        <f t="shared" si="245"/>
        <v>788.79201749999993</v>
      </c>
      <c r="EN174" s="15">
        <f t="shared" si="246"/>
        <v>788.79201749999993</v>
      </c>
      <c r="EO174" s="15">
        <f t="shared" si="247"/>
        <v>788.79201749999993</v>
      </c>
      <c r="EP174" s="15">
        <f t="shared" si="248"/>
        <v>788.79201749999993</v>
      </c>
      <c r="EQ174" s="15">
        <f t="shared" si="249"/>
        <v>788.79201749999993</v>
      </c>
      <c r="ER174" s="15">
        <f t="shared" si="250"/>
        <v>788.79201749999993</v>
      </c>
      <c r="ES174" s="15">
        <f t="shared" si="251"/>
        <v>0</v>
      </c>
      <c r="ET174" s="15">
        <f t="shared" si="252"/>
        <v>788.79201749999993</v>
      </c>
      <c r="EU174" s="15">
        <f t="shared" si="253"/>
        <v>788.79201749999993</v>
      </c>
      <c r="EV174" s="15">
        <f t="shared" si="254"/>
        <v>788.79201749999993</v>
      </c>
      <c r="EW174" s="15">
        <f t="shared" si="255"/>
        <v>788.79201749999993</v>
      </c>
      <c r="EX174" s="15">
        <f t="shared" si="256"/>
        <v>788.79201749999993</v>
      </c>
      <c r="EY174" s="15">
        <f t="shared" si="257"/>
        <v>788.79201749999993</v>
      </c>
      <c r="EZ174" s="15">
        <f t="shared" si="258"/>
        <v>0</v>
      </c>
      <c r="FA174" s="15">
        <f t="shared" si="259"/>
        <v>0</v>
      </c>
      <c r="FB174" s="15">
        <f t="shared" si="260"/>
        <v>0</v>
      </c>
      <c r="FC174" s="15">
        <f t="shared" si="261"/>
        <v>0</v>
      </c>
      <c r="FD174" s="15">
        <f t="shared" si="262"/>
        <v>0</v>
      </c>
      <c r="FE174" s="15">
        <f t="shared" si="263"/>
        <v>0</v>
      </c>
    </row>
    <row r="175" spans="1:161" x14ac:dyDescent="0.25">
      <c r="A175" s="3" t="s">
        <v>233</v>
      </c>
      <c r="B175" s="13">
        <v>4.7500000000000001E-2</v>
      </c>
      <c r="C175" s="13">
        <v>4.7500000000000001E-2</v>
      </c>
      <c r="D175" s="13">
        <v>4.7500000000000001E-2</v>
      </c>
      <c r="E175" s="13">
        <v>2.53E-2</v>
      </c>
      <c r="G175" s="225">
        <v>496458.17</v>
      </c>
      <c r="H175" s="225">
        <v>496458.17</v>
      </c>
      <c r="I175" s="225">
        <v>496458.17</v>
      </c>
      <c r="J175" s="14">
        <v>496458.17</v>
      </c>
      <c r="K175" s="14">
        <v>496458.17</v>
      </c>
      <c r="L175" s="14">
        <v>496458.17</v>
      </c>
      <c r="M175" s="14">
        <v>496458.17</v>
      </c>
      <c r="N175" s="14">
        <v>496458.17</v>
      </c>
      <c r="O175" s="14">
        <v>496458.17</v>
      </c>
      <c r="P175" s="14">
        <v>496458.17</v>
      </c>
      <c r="Q175" s="14">
        <v>496458.17</v>
      </c>
      <c r="R175" s="14">
        <v>496458.17</v>
      </c>
      <c r="T175" s="14">
        <v>496458.17</v>
      </c>
      <c r="U175" s="14">
        <v>496458.17</v>
      </c>
      <c r="V175" s="14">
        <v>496458.17</v>
      </c>
      <c r="W175" s="14">
        <v>496458.17</v>
      </c>
      <c r="X175" s="14">
        <v>496458.17</v>
      </c>
      <c r="Y175" s="14">
        <v>496458.17</v>
      </c>
      <c r="Z175" s="14">
        <v>496458.17</v>
      </c>
      <c r="AA175" s="14">
        <v>496458.17</v>
      </c>
      <c r="AB175" s="14">
        <v>496458.17</v>
      </c>
      <c r="AC175" s="14">
        <v>496458.17</v>
      </c>
      <c r="AD175" s="14">
        <v>496458.17</v>
      </c>
      <c r="AE175" s="14">
        <v>496458.17</v>
      </c>
      <c r="AF175" s="14"/>
      <c r="AG175" s="14">
        <v>496458.17</v>
      </c>
      <c r="AH175" s="14">
        <v>496458.17</v>
      </c>
      <c r="AI175" s="14">
        <v>496458.17</v>
      </c>
      <c r="AJ175" s="14">
        <v>496458.17</v>
      </c>
      <c r="AK175" s="14">
        <v>496458.17</v>
      </c>
      <c r="AL175" s="14">
        <v>496458.17</v>
      </c>
      <c r="AM175" s="14"/>
      <c r="AN175" s="14"/>
      <c r="AO175" s="14"/>
      <c r="AP175" s="14"/>
      <c r="AQ175" s="14"/>
      <c r="AR175" s="14"/>
      <c r="AS175" s="15"/>
      <c r="AT175" s="14">
        <v>1965.1469229166667</v>
      </c>
      <c r="AU175" s="14">
        <v>1965.1469229166667</v>
      </c>
      <c r="AV175" s="14">
        <v>1965.1469229166667</v>
      </c>
      <c r="AW175" s="14">
        <v>1965.1469229166667</v>
      </c>
      <c r="AX175" s="14">
        <v>1965.1469229166667</v>
      </c>
      <c r="AY175" s="14">
        <v>1965.1469229166667</v>
      </c>
      <c r="AZ175" s="14">
        <v>1965.1469229166667</v>
      </c>
      <c r="BA175" s="14">
        <v>1965.1469229166667</v>
      </c>
      <c r="BB175" s="14">
        <v>1965.1469229166667</v>
      </c>
      <c r="BC175" s="14">
        <v>1965.1469229166667</v>
      </c>
      <c r="BD175" s="14">
        <v>1965.1469229166667</v>
      </c>
      <c r="BE175" s="14">
        <v>1965.1469229166667</v>
      </c>
      <c r="BG175" s="15">
        <v>1965.1469229166667</v>
      </c>
      <c r="BH175" s="15">
        <v>1965.1469229166667</v>
      </c>
      <c r="BI175" s="15">
        <v>1965.1469229166667</v>
      </c>
      <c r="BJ175" s="14">
        <v>1965.1469229166667</v>
      </c>
      <c r="BK175" s="14">
        <v>1965.1469229166667</v>
      </c>
      <c r="BL175" s="14">
        <v>1965.1469229166667</v>
      </c>
      <c r="BM175" s="14">
        <v>1965.1469229166667</v>
      </c>
      <c r="BN175" s="14">
        <v>1965.1469229166667</v>
      </c>
      <c r="BO175" s="14">
        <v>1965.1469229166667</v>
      </c>
      <c r="BP175" s="14">
        <v>1965.1469229166667</v>
      </c>
      <c r="BQ175" s="14">
        <v>1965.1469229166667</v>
      </c>
      <c r="BR175" s="14">
        <v>1965.1469229166667</v>
      </c>
      <c r="BS175" s="15"/>
      <c r="BT175" s="15">
        <f t="shared" si="176"/>
        <v>1965.1469229166667</v>
      </c>
      <c r="BU175" s="15">
        <f t="shared" si="177"/>
        <v>1965.1469229166667</v>
      </c>
      <c r="BV175" s="15">
        <f t="shared" si="178"/>
        <v>1965.1469229166667</v>
      </c>
      <c r="BW175" s="15">
        <f t="shared" si="179"/>
        <v>1965.1469229166667</v>
      </c>
      <c r="BX175" s="15">
        <f t="shared" si="180"/>
        <v>1965.1469229166667</v>
      </c>
      <c r="BY175" s="15">
        <f t="shared" si="181"/>
        <v>1965.1469229166667</v>
      </c>
      <c r="BZ175" s="15">
        <f t="shared" si="182"/>
        <v>0</v>
      </c>
      <c r="CA175" s="15">
        <f t="shared" si="183"/>
        <v>0</v>
      </c>
      <c r="CB175" s="15">
        <f t="shared" si="184"/>
        <v>0</v>
      </c>
      <c r="CC175" s="15">
        <f t="shared" si="185"/>
        <v>0</v>
      </c>
      <c r="CD175" s="15">
        <f t="shared" si="186"/>
        <v>0</v>
      </c>
      <c r="CE175" s="15">
        <f t="shared" si="187"/>
        <v>0</v>
      </c>
      <c r="CG175" s="15">
        <f t="shared" si="188"/>
        <v>1046.6993084166666</v>
      </c>
      <c r="CH175" s="15">
        <f t="shared" si="189"/>
        <v>1046.6993084166666</v>
      </c>
      <c r="CI175" s="15">
        <f t="shared" si="190"/>
        <v>1046.6993084166666</v>
      </c>
      <c r="CJ175" s="15">
        <f t="shared" si="191"/>
        <v>1046.6993084166666</v>
      </c>
      <c r="CK175" s="15">
        <f t="shared" si="192"/>
        <v>1046.6993084166666</v>
      </c>
      <c r="CL175" s="15">
        <f t="shared" si="193"/>
        <v>1046.6993084166666</v>
      </c>
      <c r="CM175" s="15">
        <f t="shared" si="194"/>
        <v>1046.6993084166666</v>
      </c>
      <c r="CN175" s="15">
        <f t="shared" si="195"/>
        <v>1046.6993084166666</v>
      </c>
      <c r="CO175" s="15">
        <f t="shared" si="196"/>
        <v>1046.6993084166666</v>
      </c>
      <c r="CP175" s="15">
        <f t="shared" si="197"/>
        <v>1046.6993084166666</v>
      </c>
      <c r="CQ175" s="15">
        <f t="shared" si="198"/>
        <v>1046.6993084166666</v>
      </c>
      <c r="CR175" s="15">
        <f t="shared" si="199"/>
        <v>1046.6993084166666</v>
      </c>
      <c r="CS175" s="15">
        <f t="shared" si="200"/>
        <v>0</v>
      </c>
      <c r="CT175" s="15">
        <f t="shared" si="201"/>
        <v>1046.6993084166666</v>
      </c>
      <c r="CU175" s="15">
        <f t="shared" si="202"/>
        <v>1046.6993084166666</v>
      </c>
      <c r="CV175" s="15">
        <f t="shared" si="203"/>
        <v>1046.6993084166666</v>
      </c>
      <c r="CW175" s="15">
        <f t="shared" si="204"/>
        <v>1046.6993084166666</v>
      </c>
      <c r="CX175" s="15">
        <f t="shared" si="205"/>
        <v>1046.6993084166666</v>
      </c>
      <c r="CY175" s="15">
        <f t="shared" si="206"/>
        <v>1046.6993084166666</v>
      </c>
      <c r="CZ175" s="15">
        <f t="shared" si="207"/>
        <v>1046.6993084166666</v>
      </c>
      <c r="DA175" s="15">
        <f t="shared" si="208"/>
        <v>1046.6993084166666</v>
      </c>
      <c r="DB175" s="15">
        <f t="shared" si="209"/>
        <v>1046.6993084166666</v>
      </c>
      <c r="DC175" s="15">
        <f t="shared" si="210"/>
        <v>1046.6993084166666</v>
      </c>
      <c r="DD175" s="15">
        <f t="shared" si="211"/>
        <v>1046.6993084166666</v>
      </c>
      <c r="DE175" s="15">
        <f t="shared" si="212"/>
        <v>1046.6993084166666</v>
      </c>
      <c r="DF175" s="15">
        <f t="shared" si="213"/>
        <v>0</v>
      </c>
      <c r="DG175" s="15">
        <f t="shared" si="214"/>
        <v>1046.6993084166666</v>
      </c>
      <c r="DH175" s="15">
        <f t="shared" si="215"/>
        <v>1046.6993084166666</v>
      </c>
      <c r="DI175" s="15">
        <f t="shared" si="216"/>
        <v>1046.6993084166666</v>
      </c>
      <c r="DJ175" s="15">
        <f t="shared" si="217"/>
        <v>1046.6993084166666</v>
      </c>
      <c r="DK175" s="15">
        <f t="shared" si="218"/>
        <v>1046.6993084166666</v>
      </c>
      <c r="DL175" s="15">
        <f t="shared" si="219"/>
        <v>1046.6993084166666</v>
      </c>
      <c r="DM175" s="15">
        <f t="shared" si="220"/>
        <v>0</v>
      </c>
      <c r="DN175" s="15">
        <f t="shared" si="221"/>
        <v>0</v>
      </c>
      <c r="DO175" s="15">
        <f t="shared" si="222"/>
        <v>0</v>
      </c>
      <c r="DP175" s="15">
        <f t="shared" si="223"/>
        <v>0</v>
      </c>
      <c r="DQ175" s="15">
        <f t="shared" si="224"/>
        <v>0</v>
      </c>
      <c r="DR175" s="15">
        <f t="shared" si="225"/>
        <v>0</v>
      </c>
      <c r="DT175" s="15">
        <f t="shared" si="226"/>
        <v>918.4476145000001</v>
      </c>
      <c r="DU175" s="15">
        <f t="shared" si="227"/>
        <v>918.4476145000001</v>
      </c>
      <c r="DV175" s="15">
        <f t="shared" si="228"/>
        <v>918.4476145000001</v>
      </c>
      <c r="DW175" s="15">
        <f t="shared" si="229"/>
        <v>918.4476145000001</v>
      </c>
      <c r="DX175" s="15">
        <f t="shared" si="230"/>
        <v>918.4476145000001</v>
      </c>
      <c r="DY175" s="15">
        <f t="shared" si="231"/>
        <v>918.4476145000001</v>
      </c>
      <c r="DZ175" s="15">
        <f t="shared" si="232"/>
        <v>918.4476145000001</v>
      </c>
      <c r="EA175" s="15">
        <f t="shared" si="233"/>
        <v>918.4476145000001</v>
      </c>
      <c r="EB175" s="15">
        <f t="shared" si="234"/>
        <v>918.4476145000001</v>
      </c>
      <c r="EC175" s="15">
        <f t="shared" si="235"/>
        <v>918.4476145000001</v>
      </c>
      <c r="ED175" s="15">
        <f t="shared" si="236"/>
        <v>918.4476145000001</v>
      </c>
      <c r="EE175" s="15">
        <f t="shared" si="237"/>
        <v>918.4476145000001</v>
      </c>
      <c r="EF175" s="15">
        <f t="shared" si="238"/>
        <v>0</v>
      </c>
      <c r="EG175" s="15">
        <f t="shared" si="239"/>
        <v>918.4476145000001</v>
      </c>
      <c r="EH175" s="15">
        <f t="shared" si="240"/>
        <v>918.4476145000001</v>
      </c>
      <c r="EI175" s="15">
        <f t="shared" si="241"/>
        <v>918.4476145000001</v>
      </c>
      <c r="EJ175" s="15">
        <f t="shared" si="242"/>
        <v>918.4476145000001</v>
      </c>
      <c r="EK175" s="15">
        <f t="shared" si="243"/>
        <v>918.4476145000001</v>
      </c>
      <c r="EL175" s="15">
        <f t="shared" si="244"/>
        <v>918.4476145000001</v>
      </c>
      <c r="EM175" s="15">
        <f t="shared" si="245"/>
        <v>918.4476145000001</v>
      </c>
      <c r="EN175" s="15">
        <f t="shared" si="246"/>
        <v>918.4476145000001</v>
      </c>
      <c r="EO175" s="15">
        <f t="shared" si="247"/>
        <v>918.4476145000001</v>
      </c>
      <c r="EP175" s="15">
        <f t="shared" si="248"/>
        <v>918.4476145000001</v>
      </c>
      <c r="EQ175" s="15">
        <f t="shared" si="249"/>
        <v>918.4476145000001</v>
      </c>
      <c r="ER175" s="15">
        <f t="shared" si="250"/>
        <v>918.4476145000001</v>
      </c>
      <c r="ES175" s="15">
        <f t="shared" si="251"/>
        <v>0</v>
      </c>
      <c r="ET175" s="15">
        <f t="shared" si="252"/>
        <v>918.4476145000001</v>
      </c>
      <c r="EU175" s="15">
        <f t="shared" si="253"/>
        <v>918.4476145000001</v>
      </c>
      <c r="EV175" s="15">
        <f t="shared" si="254"/>
        <v>918.4476145000001</v>
      </c>
      <c r="EW175" s="15">
        <f t="shared" si="255"/>
        <v>918.4476145000001</v>
      </c>
      <c r="EX175" s="15">
        <f t="shared" si="256"/>
        <v>918.4476145000001</v>
      </c>
      <c r="EY175" s="15">
        <f t="shared" si="257"/>
        <v>918.4476145000001</v>
      </c>
      <c r="EZ175" s="15">
        <f t="shared" si="258"/>
        <v>0</v>
      </c>
      <c r="FA175" s="15">
        <f t="shared" si="259"/>
        <v>0</v>
      </c>
      <c r="FB175" s="15">
        <f t="shared" si="260"/>
        <v>0</v>
      </c>
      <c r="FC175" s="15">
        <f t="shared" si="261"/>
        <v>0</v>
      </c>
      <c r="FD175" s="15">
        <f t="shared" si="262"/>
        <v>0</v>
      </c>
      <c r="FE175" s="15">
        <f t="shared" si="263"/>
        <v>0</v>
      </c>
    </row>
    <row r="176" spans="1:161" x14ac:dyDescent="0.25">
      <c r="A176" s="3" t="s">
        <v>234</v>
      </c>
      <c r="B176" s="13">
        <v>2.23E-2</v>
      </c>
      <c r="C176" s="13">
        <v>2.23E-2</v>
      </c>
      <c r="D176" s="13">
        <v>2.23E-2</v>
      </c>
      <c r="E176" s="13">
        <v>2.0199999999999999E-2</v>
      </c>
      <c r="G176" s="225">
        <v>1977968.08</v>
      </c>
      <c r="H176" s="225">
        <v>1977968.08</v>
      </c>
      <c r="I176" s="225">
        <v>1977968.08</v>
      </c>
      <c r="J176" s="14">
        <v>1977968.08</v>
      </c>
      <c r="K176" s="14">
        <v>1977968.08</v>
      </c>
      <c r="L176" s="14">
        <v>1977968.08</v>
      </c>
      <c r="M176" s="14">
        <v>1977968.08</v>
      </c>
      <c r="N176" s="14">
        <v>1977968.08</v>
      </c>
      <c r="O176" s="14">
        <v>1977968.08</v>
      </c>
      <c r="P176" s="14">
        <v>1977968.08</v>
      </c>
      <c r="Q176" s="14">
        <v>1977968.08</v>
      </c>
      <c r="R176" s="14">
        <v>1977968.08</v>
      </c>
      <c r="T176" s="14">
        <v>1977968.08</v>
      </c>
      <c r="U176" s="14">
        <v>1977968.08</v>
      </c>
      <c r="V176" s="14">
        <v>1977968.08</v>
      </c>
      <c r="W176" s="14">
        <v>1977968.08</v>
      </c>
      <c r="X176" s="14">
        <v>1977968.08</v>
      </c>
      <c r="Y176" s="14">
        <v>1977968.08</v>
      </c>
      <c r="Z176" s="14">
        <v>1977968.08</v>
      </c>
      <c r="AA176" s="14">
        <v>1977968.08</v>
      </c>
      <c r="AB176" s="14">
        <v>1977968.08</v>
      </c>
      <c r="AC176" s="14">
        <v>1977968.08</v>
      </c>
      <c r="AD176" s="14">
        <v>1977968.08</v>
      </c>
      <c r="AE176" s="14">
        <v>1977968.08</v>
      </c>
      <c r="AF176" s="14"/>
      <c r="AG176" s="14">
        <v>1977968.08</v>
      </c>
      <c r="AH176" s="14">
        <v>1977968.08</v>
      </c>
      <c r="AI176" s="14">
        <v>1977968.08</v>
      </c>
      <c r="AJ176" s="14">
        <v>1977968.08</v>
      </c>
      <c r="AK176" s="14">
        <v>1977968.08</v>
      </c>
      <c r="AL176" s="14">
        <v>1977968.08</v>
      </c>
      <c r="AM176" s="14"/>
      <c r="AN176" s="14"/>
      <c r="AO176" s="14"/>
      <c r="AP176" s="14"/>
      <c r="AQ176" s="14"/>
      <c r="AR176" s="14"/>
      <c r="AS176" s="15"/>
      <c r="AT176" s="14">
        <v>3675.7240153333337</v>
      </c>
      <c r="AU176" s="14">
        <v>3675.7240153333337</v>
      </c>
      <c r="AV176" s="14">
        <v>3675.7240153333337</v>
      </c>
      <c r="AW176" s="14">
        <v>3675.7240153333337</v>
      </c>
      <c r="AX176" s="14">
        <v>3675.7240153333337</v>
      </c>
      <c r="AY176" s="14">
        <v>3675.7240153333337</v>
      </c>
      <c r="AZ176" s="14">
        <v>3675.7240153333337</v>
      </c>
      <c r="BA176" s="14">
        <v>3675.7240153333337</v>
      </c>
      <c r="BB176" s="14">
        <v>3675.7240153333337</v>
      </c>
      <c r="BC176" s="14">
        <v>3675.7240153333337</v>
      </c>
      <c r="BD176" s="14">
        <v>3675.7240153333337</v>
      </c>
      <c r="BE176" s="14">
        <v>3675.7240153333337</v>
      </c>
      <c r="BG176" s="15">
        <v>3675.7240153333337</v>
      </c>
      <c r="BH176" s="15">
        <v>3675.7240153333337</v>
      </c>
      <c r="BI176" s="15">
        <v>3675.7240153333337</v>
      </c>
      <c r="BJ176" s="14">
        <v>3675.7240153333337</v>
      </c>
      <c r="BK176" s="14">
        <v>3675.7240153333337</v>
      </c>
      <c r="BL176" s="14">
        <v>3675.7240153333337</v>
      </c>
      <c r="BM176" s="14">
        <v>3675.7240153333337</v>
      </c>
      <c r="BN176" s="14">
        <v>3675.7240153333337</v>
      </c>
      <c r="BO176" s="14">
        <v>3675.7240153333337</v>
      </c>
      <c r="BP176" s="14">
        <v>3675.7240153333337</v>
      </c>
      <c r="BQ176" s="14">
        <v>3675.7240153333337</v>
      </c>
      <c r="BR176" s="14">
        <v>3675.7240153333337</v>
      </c>
      <c r="BS176" s="15"/>
      <c r="BT176" s="15">
        <f t="shared" si="176"/>
        <v>3675.7240153333337</v>
      </c>
      <c r="BU176" s="15">
        <f t="shared" si="177"/>
        <v>3675.7240153333337</v>
      </c>
      <c r="BV176" s="15">
        <f t="shared" si="178"/>
        <v>3675.7240153333337</v>
      </c>
      <c r="BW176" s="15">
        <f t="shared" si="179"/>
        <v>3675.7240153333337</v>
      </c>
      <c r="BX176" s="15">
        <f t="shared" si="180"/>
        <v>3675.7240153333337</v>
      </c>
      <c r="BY176" s="15">
        <f t="shared" si="181"/>
        <v>3675.7240153333337</v>
      </c>
      <c r="BZ176" s="15">
        <f t="shared" si="182"/>
        <v>0</v>
      </c>
      <c r="CA176" s="15">
        <f t="shared" si="183"/>
        <v>0</v>
      </c>
      <c r="CB176" s="15">
        <f t="shared" si="184"/>
        <v>0</v>
      </c>
      <c r="CC176" s="15">
        <f t="shared" si="185"/>
        <v>0</v>
      </c>
      <c r="CD176" s="15">
        <f t="shared" si="186"/>
        <v>0</v>
      </c>
      <c r="CE176" s="15">
        <f t="shared" si="187"/>
        <v>0</v>
      </c>
      <c r="CG176" s="15">
        <f t="shared" si="188"/>
        <v>3329.5796013333334</v>
      </c>
      <c r="CH176" s="15">
        <f t="shared" si="189"/>
        <v>3329.5796013333334</v>
      </c>
      <c r="CI176" s="15">
        <f t="shared" si="190"/>
        <v>3329.5796013333334</v>
      </c>
      <c r="CJ176" s="15">
        <f t="shared" si="191"/>
        <v>3329.5796013333334</v>
      </c>
      <c r="CK176" s="15">
        <f t="shared" si="192"/>
        <v>3329.5796013333334</v>
      </c>
      <c r="CL176" s="15">
        <f t="shared" si="193"/>
        <v>3329.5796013333334</v>
      </c>
      <c r="CM176" s="15">
        <f t="shared" si="194"/>
        <v>3329.5796013333334</v>
      </c>
      <c r="CN176" s="15">
        <f t="shared" si="195"/>
        <v>3329.5796013333334</v>
      </c>
      <c r="CO176" s="15">
        <f t="shared" si="196"/>
        <v>3329.5796013333334</v>
      </c>
      <c r="CP176" s="15">
        <f t="shared" si="197"/>
        <v>3329.5796013333334</v>
      </c>
      <c r="CQ176" s="15">
        <f t="shared" si="198"/>
        <v>3329.5796013333334</v>
      </c>
      <c r="CR176" s="15">
        <f t="shared" si="199"/>
        <v>3329.5796013333334</v>
      </c>
      <c r="CS176" s="15">
        <f t="shared" si="200"/>
        <v>0</v>
      </c>
      <c r="CT176" s="15">
        <f t="shared" si="201"/>
        <v>3329.5796013333334</v>
      </c>
      <c r="CU176" s="15">
        <f t="shared" si="202"/>
        <v>3329.5796013333334</v>
      </c>
      <c r="CV176" s="15">
        <f t="shared" si="203"/>
        <v>3329.5796013333334</v>
      </c>
      <c r="CW176" s="15">
        <f t="shared" si="204"/>
        <v>3329.5796013333334</v>
      </c>
      <c r="CX176" s="15">
        <f t="shared" si="205"/>
        <v>3329.5796013333334</v>
      </c>
      <c r="CY176" s="15">
        <f t="shared" si="206"/>
        <v>3329.5796013333334</v>
      </c>
      <c r="CZ176" s="15">
        <f t="shared" si="207"/>
        <v>3329.5796013333334</v>
      </c>
      <c r="DA176" s="15">
        <f t="shared" si="208"/>
        <v>3329.5796013333334</v>
      </c>
      <c r="DB176" s="15">
        <f t="shared" si="209"/>
        <v>3329.5796013333334</v>
      </c>
      <c r="DC176" s="15">
        <f t="shared" si="210"/>
        <v>3329.5796013333334</v>
      </c>
      <c r="DD176" s="15">
        <f t="shared" si="211"/>
        <v>3329.5796013333334</v>
      </c>
      <c r="DE176" s="15">
        <f t="shared" si="212"/>
        <v>3329.5796013333334</v>
      </c>
      <c r="DF176" s="15">
        <f t="shared" si="213"/>
        <v>0</v>
      </c>
      <c r="DG176" s="15">
        <f t="shared" si="214"/>
        <v>3329.5796013333334</v>
      </c>
      <c r="DH176" s="15">
        <f t="shared" si="215"/>
        <v>3329.5796013333334</v>
      </c>
      <c r="DI176" s="15">
        <f t="shared" si="216"/>
        <v>3329.5796013333334</v>
      </c>
      <c r="DJ176" s="15">
        <f t="shared" si="217"/>
        <v>3329.5796013333334</v>
      </c>
      <c r="DK176" s="15">
        <f t="shared" si="218"/>
        <v>3329.5796013333334</v>
      </c>
      <c r="DL176" s="15">
        <f t="shared" si="219"/>
        <v>3329.5796013333334</v>
      </c>
      <c r="DM176" s="15">
        <f t="shared" si="220"/>
        <v>0</v>
      </c>
      <c r="DN176" s="15">
        <f t="shared" si="221"/>
        <v>0</v>
      </c>
      <c r="DO176" s="15">
        <f t="shared" si="222"/>
        <v>0</v>
      </c>
      <c r="DP176" s="15">
        <f t="shared" si="223"/>
        <v>0</v>
      </c>
      <c r="DQ176" s="15">
        <f t="shared" si="224"/>
        <v>0</v>
      </c>
      <c r="DR176" s="15">
        <f t="shared" si="225"/>
        <v>0</v>
      </c>
      <c r="DT176" s="15">
        <f t="shared" si="226"/>
        <v>346.14441400000032</v>
      </c>
      <c r="DU176" s="15">
        <f t="shared" si="227"/>
        <v>346.14441400000032</v>
      </c>
      <c r="DV176" s="15">
        <f t="shared" si="228"/>
        <v>346.14441400000032</v>
      </c>
      <c r="DW176" s="15">
        <f t="shared" si="229"/>
        <v>346.14441400000032</v>
      </c>
      <c r="DX176" s="15">
        <f t="shared" si="230"/>
        <v>346.14441400000032</v>
      </c>
      <c r="DY176" s="15">
        <f t="shared" si="231"/>
        <v>346.14441400000032</v>
      </c>
      <c r="DZ176" s="15">
        <f t="shared" si="232"/>
        <v>346.14441400000032</v>
      </c>
      <c r="EA176" s="15">
        <f t="shared" si="233"/>
        <v>346.14441400000032</v>
      </c>
      <c r="EB176" s="15">
        <f t="shared" si="234"/>
        <v>346.14441400000032</v>
      </c>
      <c r="EC176" s="15">
        <f t="shared" si="235"/>
        <v>346.14441400000032</v>
      </c>
      <c r="ED176" s="15">
        <f t="shared" si="236"/>
        <v>346.14441400000032</v>
      </c>
      <c r="EE176" s="15">
        <f t="shared" si="237"/>
        <v>346.14441400000032</v>
      </c>
      <c r="EF176" s="15">
        <f t="shared" si="238"/>
        <v>0</v>
      </c>
      <c r="EG176" s="15">
        <f t="shared" si="239"/>
        <v>346.14441400000032</v>
      </c>
      <c r="EH176" s="15">
        <f t="shared" si="240"/>
        <v>346.14441400000032</v>
      </c>
      <c r="EI176" s="15">
        <f t="shared" si="241"/>
        <v>346.14441400000032</v>
      </c>
      <c r="EJ176" s="15">
        <f t="shared" si="242"/>
        <v>346.14441400000032</v>
      </c>
      <c r="EK176" s="15">
        <f t="shared" si="243"/>
        <v>346.14441400000032</v>
      </c>
      <c r="EL176" s="15">
        <f t="shared" si="244"/>
        <v>346.14441400000032</v>
      </c>
      <c r="EM176" s="15">
        <f t="shared" si="245"/>
        <v>346.14441400000032</v>
      </c>
      <c r="EN176" s="15">
        <f t="shared" si="246"/>
        <v>346.14441400000032</v>
      </c>
      <c r="EO176" s="15">
        <f t="shared" si="247"/>
        <v>346.14441400000032</v>
      </c>
      <c r="EP176" s="15">
        <f t="shared" si="248"/>
        <v>346.14441400000032</v>
      </c>
      <c r="EQ176" s="15">
        <f t="shared" si="249"/>
        <v>346.14441400000032</v>
      </c>
      <c r="ER176" s="15">
        <f t="shared" si="250"/>
        <v>346.14441400000032</v>
      </c>
      <c r="ES176" s="15">
        <f t="shared" si="251"/>
        <v>0</v>
      </c>
      <c r="ET176" s="15">
        <f t="shared" si="252"/>
        <v>346.14441400000032</v>
      </c>
      <c r="EU176" s="15">
        <f t="shared" si="253"/>
        <v>346.14441400000032</v>
      </c>
      <c r="EV176" s="15">
        <f t="shared" si="254"/>
        <v>346.14441400000032</v>
      </c>
      <c r="EW176" s="15">
        <f t="shared" si="255"/>
        <v>346.14441400000032</v>
      </c>
      <c r="EX176" s="15">
        <f t="shared" si="256"/>
        <v>346.14441400000032</v>
      </c>
      <c r="EY176" s="15">
        <f t="shared" si="257"/>
        <v>346.14441400000032</v>
      </c>
      <c r="EZ176" s="15">
        <f t="shared" si="258"/>
        <v>0</v>
      </c>
      <c r="FA176" s="15">
        <f t="shared" si="259"/>
        <v>0</v>
      </c>
      <c r="FB176" s="15">
        <f t="shared" si="260"/>
        <v>0</v>
      </c>
      <c r="FC176" s="15">
        <f t="shared" si="261"/>
        <v>0</v>
      </c>
      <c r="FD176" s="15">
        <f t="shared" si="262"/>
        <v>0</v>
      </c>
      <c r="FE176" s="15">
        <f t="shared" si="263"/>
        <v>0</v>
      </c>
    </row>
    <row r="177" spans="1:161" x14ac:dyDescent="0.25">
      <c r="A177" s="3" t="s">
        <v>235</v>
      </c>
      <c r="B177" s="13">
        <v>2.7900000000000001E-2</v>
      </c>
      <c r="C177" s="13">
        <v>2.7900000000000001E-2</v>
      </c>
      <c r="D177" s="13">
        <v>2.7900000000000001E-2</v>
      </c>
      <c r="E177" s="13">
        <v>2.5600000000000001E-2</v>
      </c>
      <c r="G177" s="225">
        <v>787212.6</v>
      </c>
      <c r="H177" s="225">
        <v>787212.6</v>
      </c>
      <c r="I177" s="225">
        <v>787212.6</v>
      </c>
      <c r="J177" s="14">
        <v>787212.6</v>
      </c>
      <c r="K177" s="14">
        <v>787212.6</v>
      </c>
      <c r="L177" s="14">
        <v>787212.6</v>
      </c>
      <c r="M177" s="14">
        <v>787212.6</v>
      </c>
      <c r="N177" s="14">
        <v>787212.6</v>
      </c>
      <c r="O177" s="14">
        <v>787212.6</v>
      </c>
      <c r="P177" s="14">
        <v>787212.6</v>
      </c>
      <c r="Q177" s="14">
        <v>787212.6</v>
      </c>
      <c r="R177" s="14">
        <v>787212.6</v>
      </c>
      <c r="T177" s="14">
        <v>787212.6</v>
      </c>
      <c r="U177" s="14">
        <v>787212.6</v>
      </c>
      <c r="V177" s="14">
        <v>787212.6</v>
      </c>
      <c r="W177" s="14">
        <v>787212.6</v>
      </c>
      <c r="X177" s="14">
        <v>787212.6</v>
      </c>
      <c r="Y177" s="14">
        <v>787212.6</v>
      </c>
      <c r="Z177" s="14">
        <v>787212.6</v>
      </c>
      <c r="AA177" s="14">
        <v>787212.6</v>
      </c>
      <c r="AB177" s="14">
        <v>787212.6</v>
      </c>
      <c r="AC177" s="14">
        <v>787212.6</v>
      </c>
      <c r="AD177" s="14">
        <v>787212.6</v>
      </c>
      <c r="AE177" s="14">
        <v>787212.6</v>
      </c>
      <c r="AF177" s="14"/>
      <c r="AG177" s="14">
        <v>787212.6</v>
      </c>
      <c r="AH177" s="14">
        <v>787212.6</v>
      </c>
      <c r="AI177" s="14">
        <v>787212.6</v>
      </c>
      <c r="AJ177" s="14">
        <v>787212.6</v>
      </c>
      <c r="AK177" s="14">
        <v>787212.6</v>
      </c>
      <c r="AL177" s="14">
        <v>787212.6</v>
      </c>
      <c r="AM177" s="14"/>
      <c r="AN177" s="14"/>
      <c r="AO177" s="14"/>
      <c r="AP177" s="14"/>
      <c r="AQ177" s="14"/>
      <c r="AR177" s="14"/>
      <c r="AS177" s="15"/>
      <c r="AT177" s="14">
        <v>1830.2692950000001</v>
      </c>
      <c r="AU177" s="14">
        <v>1830.2692950000001</v>
      </c>
      <c r="AV177" s="14">
        <v>1830.2692950000001</v>
      </c>
      <c r="AW177" s="14">
        <v>1830.2692950000001</v>
      </c>
      <c r="AX177" s="14">
        <v>1830.2692950000001</v>
      </c>
      <c r="AY177" s="14">
        <v>1830.2692950000001</v>
      </c>
      <c r="AZ177" s="14">
        <v>1830.2692950000001</v>
      </c>
      <c r="BA177" s="14">
        <v>1830.2692950000001</v>
      </c>
      <c r="BB177" s="14">
        <v>1830.2692950000001</v>
      </c>
      <c r="BC177" s="14">
        <v>1830.2692950000001</v>
      </c>
      <c r="BD177" s="14">
        <v>1830.2692950000001</v>
      </c>
      <c r="BE177" s="14">
        <v>1830.2692950000001</v>
      </c>
      <c r="BG177" s="15">
        <v>1830.2692950000001</v>
      </c>
      <c r="BH177" s="15">
        <v>1830.2692950000001</v>
      </c>
      <c r="BI177" s="15">
        <v>1830.2692950000001</v>
      </c>
      <c r="BJ177" s="14">
        <v>1830.2692950000001</v>
      </c>
      <c r="BK177" s="14">
        <v>1830.2692950000001</v>
      </c>
      <c r="BL177" s="14">
        <v>1830.2692950000001</v>
      </c>
      <c r="BM177" s="14">
        <v>1830.2692950000001</v>
      </c>
      <c r="BN177" s="14">
        <v>1830.2692950000001</v>
      </c>
      <c r="BO177" s="14">
        <v>1830.2692950000001</v>
      </c>
      <c r="BP177" s="14">
        <v>1830.2692950000001</v>
      </c>
      <c r="BQ177" s="14">
        <v>1830.2692950000001</v>
      </c>
      <c r="BR177" s="14">
        <v>1830.2692950000001</v>
      </c>
      <c r="BS177" s="15"/>
      <c r="BT177" s="15">
        <f t="shared" si="176"/>
        <v>1830.2692950000001</v>
      </c>
      <c r="BU177" s="15">
        <f t="shared" si="177"/>
        <v>1830.2692950000001</v>
      </c>
      <c r="BV177" s="15">
        <f t="shared" si="178"/>
        <v>1830.2692950000001</v>
      </c>
      <c r="BW177" s="15">
        <f t="shared" si="179"/>
        <v>1830.2692950000001</v>
      </c>
      <c r="BX177" s="15">
        <f t="shared" si="180"/>
        <v>1830.2692950000001</v>
      </c>
      <c r="BY177" s="15">
        <f t="shared" si="181"/>
        <v>1830.2692950000001</v>
      </c>
      <c r="BZ177" s="15">
        <f t="shared" si="182"/>
        <v>0</v>
      </c>
      <c r="CA177" s="15">
        <f t="shared" si="183"/>
        <v>0</v>
      </c>
      <c r="CB177" s="15">
        <f t="shared" si="184"/>
        <v>0</v>
      </c>
      <c r="CC177" s="15">
        <f t="shared" si="185"/>
        <v>0</v>
      </c>
      <c r="CD177" s="15">
        <f t="shared" si="186"/>
        <v>0</v>
      </c>
      <c r="CE177" s="15">
        <f t="shared" si="187"/>
        <v>0</v>
      </c>
      <c r="CG177" s="15">
        <f t="shared" si="188"/>
        <v>1679.38688</v>
      </c>
      <c r="CH177" s="15">
        <f t="shared" si="189"/>
        <v>1679.38688</v>
      </c>
      <c r="CI177" s="15">
        <f t="shared" si="190"/>
        <v>1679.38688</v>
      </c>
      <c r="CJ177" s="15">
        <f t="shared" si="191"/>
        <v>1679.38688</v>
      </c>
      <c r="CK177" s="15">
        <f t="shared" si="192"/>
        <v>1679.38688</v>
      </c>
      <c r="CL177" s="15">
        <f t="shared" si="193"/>
        <v>1679.38688</v>
      </c>
      <c r="CM177" s="15">
        <f t="shared" si="194"/>
        <v>1679.38688</v>
      </c>
      <c r="CN177" s="15">
        <f t="shared" si="195"/>
        <v>1679.38688</v>
      </c>
      <c r="CO177" s="15">
        <f t="shared" si="196"/>
        <v>1679.38688</v>
      </c>
      <c r="CP177" s="15">
        <f t="shared" si="197"/>
        <v>1679.38688</v>
      </c>
      <c r="CQ177" s="15">
        <f t="shared" si="198"/>
        <v>1679.38688</v>
      </c>
      <c r="CR177" s="15">
        <f t="shared" si="199"/>
        <v>1679.38688</v>
      </c>
      <c r="CS177" s="15">
        <f t="shared" si="200"/>
        <v>0</v>
      </c>
      <c r="CT177" s="15">
        <f t="shared" si="201"/>
        <v>1679.38688</v>
      </c>
      <c r="CU177" s="15">
        <f t="shared" si="202"/>
        <v>1679.38688</v>
      </c>
      <c r="CV177" s="15">
        <f t="shared" si="203"/>
        <v>1679.38688</v>
      </c>
      <c r="CW177" s="15">
        <f t="shared" si="204"/>
        <v>1679.38688</v>
      </c>
      <c r="CX177" s="15">
        <f t="shared" si="205"/>
        <v>1679.38688</v>
      </c>
      <c r="CY177" s="15">
        <f t="shared" si="206"/>
        <v>1679.38688</v>
      </c>
      <c r="CZ177" s="15">
        <f t="shared" si="207"/>
        <v>1679.38688</v>
      </c>
      <c r="DA177" s="15">
        <f t="shared" si="208"/>
        <v>1679.38688</v>
      </c>
      <c r="DB177" s="15">
        <f t="shared" si="209"/>
        <v>1679.38688</v>
      </c>
      <c r="DC177" s="15">
        <f t="shared" si="210"/>
        <v>1679.38688</v>
      </c>
      <c r="DD177" s="15">
        <f t="shared" si="211"/>
        <v>1679.38688</v>
      </c>
      <c r="DE177" s="15">
        <f t="shared" si="212"/>
        <v>1679.38688</v>
      </c>
      <c r="DF177" s="15">
        <f t="shared" si="213"/>
        <v>0</v>
      </c>
      <c r="DG177" s="15">
        <f t="shared" si="214"/>
        <v>1679.38688</v>
      </c>
      <c r="DH177" s="15">
        <f t="shared" si="215"/>
        <v>1679.38688</v>
      </c>
      <c r="DI177" s="15">
        <f t="shared" si="216"/>
        <v>1679.38688</v>
      </c>
      <c r="DJ177" s="15">
        <f t="shared" si="217"/>
        <v>1679.38688</v>
      </c>
      <c r="DK177" s="15">
        <f t="shared" si="218"/>
        <v>1679.38688</v>
      </c>
      <c r="DL177" s="15">
        <f t="shared" si="219"/>
        <v>1679.38688</v>
      </c>
      <c r="DM177" s="15">
        <f t="shared" si="220"/>
        <v>0</v>
      </c>
      <c r="DN177" s="15">
        <f t="shared" si="221"/>
        <v>0</v>
      </c>
      <c r="DO177" s="15">
        <f t="shared" si="222"/>
        <v>0</v>
      </c>
      <c r="DP177" s="15">
        <f t="shared" si="223"/>
        <v>0</v>
      </c>
      <c r="DQ177" s="15">
        <f t="shared" si="224"/>
        <v>0</v>
      </c>
      <c r="DR177" s="15">
        <f t="shared" si="225"/>
        <v>0</v>
      </c>
      <c r="DT177" s="15">
        <f t="shared" si="226"/>
        <v>150.88241500000004</v>
      </c>
      <c r="DU177" s="15">
        <f t="shared" si="227"/>
        <v>150.88241500000004</v>
      </c>
      <c r="DV177" s="15">
        <f t="shared" si="228"/>
        <v>150.88241500000004</v>
      </c>
      <c r="DW177" s="15">
        <f t="shared" si="229"/>
        <v>150.88241500000004</v>
      </c>
      <c r="DX177" s="15">
        <f t="shared" si="230"/>
        <v>150.88241500000004</v>
      </c>
      <c r="DY177" s="15">
        <f t="shared" si="231"/>
        <v>150.88241500000004</v>
      </c>
      <c r="DZ177" s="15">
        <f t="shared" si="232"/>
        <v>150.88241500000004</v>
      </c>
      <c r="EA177" s="15">
        <f t="shared" si="233"/>
        <v>150.88241500000004</v>
      </c>
      <c r="EB177" s="15">
        <f t="shared" si="234"/>
        <v>150.88241500000004</v>
      </c>
      <c r="EC177" s="15">
        <f t="shared" si="235"/>
        <v>150.88241500000004</v>
      </c>
      <c r="ED177" s="15">
        <f t="shared" si="236"/>
        <v>150.88241500000004</v>
      </c>
      <c r="EE177" s="15">
        <f t="shared" si="237"/>
        <v>150.88241500000004</v>
      </c>
      <c r="EF177" s="15">
        <f t="shared" si="238"/>
        <v>0</v>
      </c>
      <c r="EG177" s="15">
        <f t="shared" si="239"/>
        <v>150.88241500000004</v>
      </c>
      <c r="EH177" s="15">
        <f t="shared" si="240"/>
        <v>150.88241500000004</v>
      </c>
      <c r="EI177" s="15">
        <f t="shared" si="241"/>
        <v>150.88241500000004</v>
      </c>
      <c r="EJ177" s="15">
        <f t="shared" si="242"/>
        <v>150.88241500000004</v>
      </c>
      <c r="EK177" s="15">
        <f t="shared" si="243"/>
        <v>150.88241500000004</v>
      </c>
      <c r="EL177" s="15">
        <f t="shared" si="244"/>
        <v>150.88241500000004</v>
      </c>
      <c r="EM177" s="15">
        <f t="shared" si="245"/>
        <v>150.88241500000004</v>
      </c>
      <c r="EN177" s="15">
        <f t="shared" si="246"/>
        <v>150.88241500000004</v>
      </c>
      <c r="EO177" s="15">
        <f t="shared" si="247"/>
        <v>150.88241500000004</v>
      </c>
      <c r="EP177" s="15">
        <f t="shared" si="248"/>
        <v>150.88241500000004</v>
      </c>
      <c r="EQ177" s="15">
        <f t="shared" si="249"/>
        <v>150.88241500000004</v>
      </c>
      <c r="ER177" s="15">
        <f t="shared" si="250"/>
        <v>150.88241500000004</v>
      </c>
      <c r="ES177" s="15">
        <f t="shared" si="251"/>
        <v>0</v>
      </c>
      <c r="ET177" s="15">
        <f t="shared" si="252"/>
        <v>150.88241500000004</v>
      </c>
      <c r="EU177" s="15">
        <f t="shared" si="253"/>
        <v>150.88241500000004</v>
      </c>
      <c r="EV177" s="15">
        <f t="shared" si="254"/>
        <v>150.88241500000004</v>
      </c>
      <c r="EW177" s="15">
        <f t="shared" si="255"/>
        <v>150.88241500000004</v>
      </c>
      <c r="EX177" s="15">
        <f t="shared" si="256"/>
        <v>150.88241500000004</v>
      </c>
      <c r="EY177" s="15">
        <f t="shared" si="257"/>
        <v>150.88241500000004</v>
      </c>
      <c r="EZ177" s="15">
        <f t="shared" si="258"/>
        <v>0</v>
      </c>
      <c r="FA177" s="15">
        <f t="shared" si="259"/>
        <v>0</v>
      </c>
      <c r="FB177" s="15">
        <f t="shared" si="260"/>
        <v>0</v>
      </c>
      <c r="FC177" s="15">
        <f t="shared" si="261"/>
        <v>0</v>
      </c>
      <c r="FD177" s="15">
        <f t="shared" si="262"/>
        <v>0</v>
      </c>
      <c r="FE177" s="15">
        <f t="shared" si="263"/>
        <v>0</v>
      </c>
    </row>
    <row r="178" spans="1:161" x14ac:dyDescent="0.25">
      <c r="A178" s="3" t="s">
        <v>236</v>
      </c>
      <c r="B178" s="13">
        <v>2.2599999999999999E-2</v>
      </c>
      <c r="C178" s="13">
        <v>2.2599999999999999E-2</v>
      </c>
      <c r="D178" s="13">
        <v>2.2599999999999999E-2</v>
      </c>
      <c r="E178" s="13">
        <v>0.02</v>
      </c>
      <c r="G178" s="225">
        <v>239584.43</v>
      </c>
      <c r="H178" s="225">
        <v>239584.43</v>
      </c>
      <c r="I178" s="225">
        <v>239584.43</v>
      </c>
      <c r="J178" s="14">
        <v>239584.43</v>
      </c>
      <c r="K178" s="14">
        <v>239584.43</v>
      </c>
      <c r="L178" s="14">
        <v>239584.43</v>
      </c>
      <c r="M178" s="14">
        <v>239584.43</v>
      </c>
      <c r="N178" s="14">
        <v>239584.43</v>
      </c>
      <c r="O178" s="14">
        <v>239584.43</v>
      </c>
      <c r="P178" s="14">
        <v>239584.43</v>
      </c>
      <c r="Q178" s="14">
        <v>239584.43</v>
      </c>
      <c r="R178" s="14">
        <v>239584.43</v>
      </c>
      <c r="T178" s="14">
        <v>239584.43</v>
      </c>
      <c r="U178" s="14">
        <v>239584.43</v>
      </c>
      <c r="V178" s="14">
        <v>239584.43</v>
      </c>
      <c r="W178" s="14">
        <v>239584.43</v>
      </c>
      <c r="X178" s="14">
        <v>239584.43</v>
      </c>
      <c r="Y178" s="14">
        <v>239584.43</v>
      </c>
      <c r="Z178" s="14">
        <v>239584.43</v>
      </c>
      <c r="AA178" s="14">
        <v>239584.43</v>
      </c>
      <c r="AB178" s="14">
        <v>239584.43</v>
      </c>
      <c r="AC178" s="14">
        <v>239584.43</v>
      </c>
      <c r="AD178" s="14">
        <v>239584.43</v>
      </c>
      <c r="AE178" s="14">
        <v>239584.43</v>
      </c>
      <c r="AF178" s="14"/>
      <c r="AG178" s="14">
        <v>239584.43</v>
      </c>
      <c r="AH178" s="14">
        <v>239584.43</v>
      </c>
      <c r="AI178" s="14">
        <v>239584.43</v>
      </c>
      <c r="AJ178" s="14">
        <v>239584.43</v>
      </c>
      <c r="AK178" s="14">
        <v>239584.43</v>
      </c>
      <c r="AL178" s="14">
        <v>239584.43</v>
      </c>
      <c r="AM178" s="14"/>
      <c r="AN178" s="14"/>
      <c r="AO178" s="14"/>
      <c r="AP178" s="14"/>
      <c r="AQ178" s="14"/>
      <c r="AR178" s="14"/>
      <c r="AS178" s="15"/>
      <c r="AT178" s="14">
        <v>451.21734316666658</v>
      </c>
      <c r="AU178" s="14">
        <v>451.21734316666658</v>
      </c>
      <c r="AV178" s="14">
        <v>451.21734316666658</v>
      </c>
      <c r="AW178" s="14">
        <v>451.21734316666658</v>
      </c>
      <c r="AX178" s="14">
        <v>451.21734316666658</v>
      </c>
      <c r="AY178" s="14">
        <v>451.21734316666658</v>
      </c>
      <c r="AZ178" s="14">
        <v>451.21734316666658</v>
      </c>
      <c r="BA178" s="14">
        <v>451.21734316666658</v>
      </c>
      <c r="BB178" s="14">
        <v>451.21734316666658</v>
      </c>
      <c r="BC178" s="14">
        <v>451.21734316666658</v>
      </c>
      <c r="BD178" s="14">
        <v>451.21734316666658</v>
      </c>
      <c r="BE178" s="14">
        <v>451.21734316666658</v>
      </c>
      <c r="BG178" s="15">
        <v>451.21734316666658</v>
      </c>
      <c r="BH178" s="15">
        <v>451.21734316666658</v>
      </c>
      <c r="BI178" s="15">
        <v>451.21734316666658</v>
      </c>
      <c r="BJ178" s="14">
        <v>451.21734316666658</v>
      </c>
      <c r="BK178" s="14">
        <v>451.21734316666658</v>
      </c>
      <c r="BL178" s="14">
        <v>451.21734316666658</v>
      </c>
      <c r="BM178" s="14">
        <v>451.21734316666658</v>
      </c>
      <c r="BN178" s="14">
        <v>451.21734316666658</v>
      </c>
      <c r="BO178" s="14">
        <v>451.21734316666658</v>
      </c>
      <c r="BP178" s="14">
        <v>451.21734316666658</v>
      </c>
      <c r="BQ178" s="14">
        <v>451.21734316666658</v>
      </c>
      <c r="BR178" s="14">
        <v>451.21734316666658</v>
      </c>
      <c r="BS178" s="15"/>
      <c r="BT178" s="15">
        <f t="shared" si="176"/>
        <v>451.21734316666658</v>
      </c>
      <c r="BU178" s="15">
        <f t="shared" si="177"/>
        <v>451.21734316666658</v>
      </c>
      <c r="BV178" s="15">
        <f t="shared" si="178"/>
        <v>451.21734316666658</v>
      </c>
      <c r="BW178" s="15">
        <f t="shared" si="179"/>
        <v>451.21734316666658</v>
      </c>
      <c r="BX178" s="15">
        <f t="shared" si="180"/>
        <v>451.21734316666658</v>
      </c>
      <c r="BY178" s="15">
        <f t="shared" si="181"/>
        <v>451.21734316666658</v>
      </c>
      <c r="BZ178" s="15">
        <f t="shared" si="182"/>
        <v>0</v>
      </c>
      <c r="CA178" s="15">
        <f t="shared" si="183"/>
        <v>0</v>
      </c>
      <c r="CB178" s="15">
        <f t="shared" si="184"/>
        <v>0</v>
      </c>
      <c r="CC178" s="15">
        <f t="shared" si="185"/>
        <v>0</v>
      </c>
      <c r="CD178" s="15">
        <f t="shared" si="186"/>
        <v>0</v>
      </c>
      <c r="CE178" s="15">
        <f t="shared" si="187"/>
        <v>0</v>
      </c>
      <c r="CG178" s="15">
        <f t="shared" si="188"/>
        <v>399.30738333333335</v>
      </c>
      <c r="CH178" s="15">
        <f t="shared" si="189"/>
        <v>399.30738333333335</v>
      </c>
      <c r="CI178" s="15">
        <f t="shared" si="190"/>
        <v>399.30738333333335</v>
      </c>
      <c r="CJ178" s="15">
        <f t="shared" si="191"/>
        <v>399.30738333333335</v>
      </c>
      <c r="CK178" s="15">
        <f t="shared" si="192"/>
        <v>399.30738333333335</v>
      </c>
      <c r="CL178" s="15">
        <f t="shared" si="193"/>
        <v>399.30738333333335</v>
      </c>
      <c r="CM178" s="15">
        <f t="shared" si="194"/>
        <v>399.30738333333335</v>
      </c>
      <c r="CN178" s="15">
        <f t="shared" si="195"/>
        <v>399.30738333333335</v>
      </c>
      <c r="CO178" s="15">
        <f t="shared" si="196"/>
        <v>399.30738333333335</v>
      </c>
      <c r="CP178" s="15">
        <f t="shared" si="197"/>
        <v>399.30738333333335</v>
      </c>
      <c r="CQ178" s="15">
        <f t="shared" si="198"/>
        <v>399.30738333333335</v>
      </c>
      <c r="CR178" s="15">
        <f t="shared" si="199"/>
        <v>399.30738333333335</v>
      </c>
      <c r="CS178" s="15">
        <f t="shared" si="200"/>
        <v>0</v>
      </c>
      <c r="CT178" s="15">
        <f t="shared" si="201"/>
        <v>399.30738333333335</v>
      </c>
      <c r="CU178" s="15">
        <f t="shared" si="202"/>
        <v>399.30738333333335</v>
      </c>
      <c r="CV178" s="15">
        <f t="shared" si="203"/>
        <v>399.30738333333335</v>
      </c>
      <c r="CW178" s="15">
        <f t="shared" si="204"/>
        <v>399.30738333333335</v>
      </c>
      <c r="CX178" s="15">
        <f t="shared" si="205"/>
        <v>399.30738333333335</v>
      </c>
      <c r="CY178" s="15">
        <f t="shared" si="206"/>
        <v>399.30738333333335</v>
      </c>
      <c r="CZ178" s="15">
        <f t="shared" si="207"/>
        <v>399.30738333333335</v>
      </c>
      <c r="DA178" s="15">
        <f t="shared" si="208"/>
        <v>399.30738333333335</v>
      </c>
      <c r="DB178" s="15">
        <f t="shared" si="209"/>
        <v>399.30738333333335</v>
      </c>
      <c r="DC178" s="15">
        <f t="shared" si="210"/>
        <v>399.30738333333335</v>
      </c>
      <c r="DD178" s="15">
        <f t="shared" si="211"/>
        <v>399.30738333333335</v>
      </c>
      <c r="DE178" s="15">
        <f t="shared" si="212"/>
        <v>399.30738333333335</v>
      </c>
      <c r="DF178" s="15">
        <f t="shared" si="213"/>
        <v>0</v>
      </c>
      <c r="DG178" s="15">
        <f t="shared" si="214"/>
        <v>399.30738333333335</v>
      </c>
      <c r="DH178" s="15">
        <f t="shared" si="215"/>
        <v>399.30738333333335</v>
      </c>
      <c r="DI178" s="15">
        <f t="shared" si="216"/>
        <v>399.30738333333335</v>
      </c>
      <c r="DJ178" s="15">
        <f t="shared" si="217"/>
        <v>399.30738333333335</v>
      </c>
      <c r="DK178" s="15">
        <f t="shared" si="218"/>
        <v>399.30738333333335</v>
      </c>
      <c r="DL178" s="15">
        <f t="shared" si="219"/>
        <v>399.30738333333335</v>
      </c>
      <c r="DM178" s="15">
        <f t="shared" si="220"/>
        <v>0</v>
      </c>
      <c r="DN178" s="15">
        <f t="shared" si="221"/>
        <v>0</v>
      </c>
      <c r="DO178" s="15">
        <f t="shared" si="222"/>
        <v>0</v>
      </c>
      <c r="DP178" s="15">
        <f t="shared" si="223"/>
        <v>0</v>
      </c>
      <c r="DQ178" s="15">
        <f t="shared" si="224"/>
        <v>0</v>
      </c>
      <c r="DR178" s="15">
        <f t="shared" si="225"/>
        <v>0</v>
      </c>
      <c r="DT178" s="15">
        <f t="shared" si="226"/>
        <v>51.909959833333232</v>
      </c>
      <c r="DU178" s="15">
        <f t="shared" si="227"/>
        <v>51.909959833333232</v>
      </c>
      <c r="DV178" s="15">
        <f t="shared" si="228"/>
        <v>51.909959833333232</v>
      </c>
      <c r="DW178" s="15">
        <f t="shared" si="229"/>
        <v>51.909959833333232</v>
      </c>
      <c r="DX178" s="15">
        <f t="shared" si="230"/>
        <v>51.909959833333232</v>
      </c>
      <c r="DY178" s="15">
        <f t="shared" si="231"/>
        <v>51.909959833333232</v>
      </c>
      <c r="DZ178" s="15">
        <f t="shared" si="232"/>
        <v>51.909959833333232</v>
      </c>
      <c r="EA178" s="15">
        <f t="shared" si="233"/>
        <v>51.909959833333232</v>
      </c>
      <c r="EB178" s="15">
        <f t="shared" si="234"/>
        <v>51.909959833333232</v>
      </c>
      <c r="EC178" s="15">
        <f t="shared" si="235"/>
        <v>51.909959833333232</v>
      </c>
      <c r="ED178" s="15">
        <f t="shared" si="236"/>
        <v>51.909959833333232</v>
      </c>
      <c r="EE178" s="15">
        <f t="shared" si="237"/>
        <v>51.909959833333232</v>
      </c>
      <c r="EF178" s="15">
        <f t="shared" si="238"/>
        <v>0</v>
      </c>
      <c r="EG178" s="15">
        <f t="shared" si="239"/>
        <v>51.909959833333232</v>
      </c>
      <c r="EH178" s="15">
        <f t="shared" si="240"/>
        <v>51.909959833333232</v>
      </c>
      <c r="EI178" s="15">
        <f t="shared" si="241"/>
        <v>51.909959833333232</v>
      </c>
      <c r="EJ178" s="15">
        <f t="shared" si="242"/>
        <v>51.909959833333232</v>
      </c>
      <c r="EK178" s="15">
        <f t="shared" si="243"/>
        <v>51.909959833333232</v>
      </c>
      <c r="EL178" s="15">
        <f t="shared" si="244"/>
        <v>51.909959833333232</v>
      </c>
      <c r="EM178" s="15">
        <f t="shared" si="245"/>
        <v>51.909959833333232</v>
      </c>
      <c r="EN178" s="15">
        <f t="shared" si="246"/>
        <v>51.909959833333232</v>
      </c>
      <c r="EO178" s="15">
        <f t="shared" si="247"/>
        <v>51.909959833333232</v>
      </c>
      <c r="EP178" s="15">
        <f t="shared" si="248"/>
        <v>51.909959833333232</v>
      </c>
      <c r="EQ178" s="15">
        <f t="shared" si="249"/>
        <v>51.909959833333232</v>
      </c>
      <c r="ER178" s="15">
        <f t="shared" si="250"/>
        <v>51.909959833333232</v>
      </c>
      <c r="ES178" s="15">
        <f t="shared" si="251"/>
        <v>0</v>
      </c>
      <c r="ET178" s="15">
        <f t="shared" si="252"/>
        <v>51.909959833333232</v>
      </c>
      <c r="EU178" s="15">
        <f t="shared" si="253"/>
        <v>51.909959833333232</v>
      </c>
      <c r="EV178" s="15">
        <f t="shared" si="254"/>
        <v>51.909959833333232</v>
      </c>
      <c r="EW178" s="15">
        <f t="shared" si="255"/>
        <v>51.909959833333232</v>
      </c>
      <c r="EX178" s="15">
        <f t="shared" si="256"/>
        <v>51.909959833333232</v>
      </c>
      <c r="EY178" s="15">
        <f t="shared" si="257"/>
        <v>51.909959833333232</v>
      </c>
      <c r="EZ178" s="15">
        <f t="shared" si="258"/>
        <v>0</v>
      </c>
      <c r="FA178" s="15">
        <f t="shared" si="259"/>
        <v>0</v>
      </c>
      <c r="FB178" s="15">
        <f t="shared" si="260"/>
        <v>0</v>
      </c>
      <c r="FC178" s="15">
        <f t="shared" si="261"/>
        <v>0</v>
      </c>
      <c r="FD178" s="15">
        <f t="shared" si="262"/>
        <v>0</v>
      </c>
      <c r="FE178" s="15">
        <f t="shared" si="263"/>
        <v>0</v>
      </c>
    </row>
    <row r="179" spans="1:161" x14ac:dyDescent="0.25">
      <c r="A179" s="3" t="s">
        <v>237</v>
      </c>
      <c r="B179" s="13">
        <v>2.2599999999999999E-2</v>
      </c>
      <c r="C179" s="13">
        <v>2.2599999999999999E-2</v>
      </c>
      <c r="D179" s="13">
        <v>2.2599999999999999E-2</v>
      </c>
      <c r="E179" s="13">
        <v>0.02</v>
      </c>
      <c r="G179" s="225">
        <v>239245.54</v>
      </c>
      <c r="H179" s="225">
        <v>239245.54</v>
      </c>
      <c r="I179" s="225">
        <v>239245.54</v>
      </c>
      <c r="J179" s="14">
        <v>239245.54</v>
      </c>
      <c r="K179" s="14">
        <v>239245.54</v>
      </c>
      <c r="L179" s="14">
        <v>239245.54</v>
      </c>
      <c r="M179" s="14">
        <v>239245.54</v>
      </c>
      <c r="N179" s="14">
        <v>239245.54</v>
      </c>
      <c r="O179" s="14">
        <v>239245.54</v>
      </c>
      <c r="P179" s="14">
        <v>239245.54</v>
      </c>
      <c r="Q179" s="14">
        <v>239245.54</v>
      </c>
      <c r="R179" s="14">
        <v>239245.54</v>
      </c>
      <c r="T179" s="14">
        <v>239245.54</v>
      </c>
      <c r="U179" s="14">
        <v>239245.54</v>
      </c>
      <c r="V179" s="14">
        <v>239245.54</v>
      </c>
      <c r="W179" s="14">
        <v>239245.54</v>
      </c>
      <c r="X179" s="14">
        <v>239245.54</v>
      </c>
      <c r="Y179" s="14">
        <v>239245.54</v>
      </c>
      <c r="Z179" s="14">
        <v>239245.54</v>
      </c>
      <c r="AA179" s="14">
        <v>239245.54</v>
      </c>
      <c r="AB179" s="14">
        <v>239245.54</v>
      </c>
      <c r="AC179" s="14">
        <v>239245.54</v>
      </c>
      <c r="AD179" s="14">
        <v>239245.54</v>
      </c>
      <c r="AE179" s="14">
        <v>239245.54</v>
      </c>
      <c r="AF179" s="14"/>
      <c r="AG179" s="14">
        <v>239245.54</v>
      </c>
      <c r="AH179" s="14">
        <v>239245.54</v>
      </c>
      <c r="AI179" s="14">
        <v>239245.54</v>
      </c>
      <c r="AJ179" s="14">
        <v>239245.54</v>
      </c>
      <c r="AK179" s="14">
        <v>239245.54</v>
      </c>
      <c r="AL179" s="14">
        <v>239245.54</v>
      </c>
      <c r="AM179" s="14"/>
      <c r="AN179" s="14"/>
      <c r="AO179" s="14"/>
      <c r="AP179" s="14"/>
      <c r="AQ179" s="14"/>
      <c r="AR179" s="14"/>
      <c r="AS179" s="15"/>
      <c r="AT179" s="14">
        <v>450.57910033333332</v>
      </c>
      <c r="AU179" s="14">
        <v>450.57910033333332</v>
      </c>
      <c r="AV179" s="14">
        <v>450.57910033333332</v>
      </c>
      <c r="AW179" s="14">
        <v>450.57910033333332</v>
      </c>
      <c r="AX179" s="14">
        <v>450.57910033333332</v>
      </c>
      <c r="AY179" s="14">
        <v>450.57910033333332</v>
      </c>
      <c r="AZ179" s="14">
        <v>450.57910033333332</v>
      </c>
      <c r="BA179" s="14">
        <v>450.57910033333332</v>
      </c>
      <c r="BB179" s="14">
        <v>450.57910033333332</v>
      </c>
      <c r="BC179" s="14">
        <v>450.57910033333332</v>
      </c>
      <c r="BD179" s="14">
        <v>450.57910033333332</v>
      </c>
      <c r="BE179" s="14">
        <v>450.57910033333332</v>
      </c>
      <c r="BG179" s="15">
        <v>450.57910033333332</v>
      </c>
      <c r="BH179" s="15">
        <v>450.57910033333332</v>
      </c>
      <c r="BI179" s="15">
        <v>450.57910033333332</v>
      </c>
      <c r="BJ179" s="14">
        <v>450.57910033333332</v>
      </c>
      <c r="BK179" s="14">
        <v>450.57910033333332</v>
      </c>
      <c r="BL179" s="14">
        <v>450.57910033333332</v>
      </c>
      <c r="BM179" s="14">
        <v>450.57910033333332</v>
      </c>
      <c r="BN179" s="14">
        <v>450.57910033333332</v>
      </c>
      <c r="BO179" s="14">
        <v>450.57910033333332</v>
      </c>
      <c r="BP179" s="14">
        <v>450.57910033333332</v>
      </c>
      <c r="BQ179" s="14">
        <v>450.57910033333332</v>
      </c>
      <c r="BR179" s="14">
        <v>450.57910033333332</v>
      </c>
      <c r="BS179" s="15"/>
      <c r="BT179" s="15">
        <f t="shared" si="176"/>
        <v>450.57910033333332</v>
      </c>
      <c r="BU179" s="15">
        <f t="shared" si="177"/>
        <v>450.57910033333332</v>
      </c>
      <c r="BV179" s="15">
        <f t="shared" si="178"/>
        <v>450.57910033333332</v>
      </c>
      <c r="BW179" s="15">
        <f t="shared" si="179"/>
        <v>450.57910033333332</v>
      </c>
      <c r="BX179" s="15">
        <f t="shared" si="180"/>
        <v>450.57910033333332</v>
      </c>
      <c r="BY179" s="15">
        <f t="shared" si="181"/>
        <v>450.57910033333332</v>
      </c>
      <c r="BZ179" s="15">
        <f t="shared" si="182"/>
        <v>0</v>
      </c>
      <c r="CA179" s="15">
        <f t="shared" si="183"/>
        <v>0</v>
      </c>
      <c r="CB179" s="15">
        <f t="shared" si="184"/>
        <v>0</v>
      </c>
      <c r="CC179" s="15">
        <f t="shared" si="185"/>
        <v>0</v>
      </c>
      <c r="CD179" s="15">
        <f t="shared" si="186"/>
        <v>0</v>
      </c>
      <c r="CE179" s="15">
        <f t="shared" si="187"/>
        <v>0</v>
      </c>
      <c r="CG179" s="15">
        <f t="shared" si="188"/>
        <v>398.74256666666673</v>
      </c>
      <c r="CH179" s="15">
        <f t="shared" si="189"/>
        <v>398.74256666666673</v>
      </c>
      <c r="CI179" s="15">
        <f t="shared" si="190"/>
        <v>398.74256666666673</v>
      </c>
      <c r="CJ179" s="15">
        <f t="shared" si="191"/>
        <v>398.74256666666673</v>
      </c>
      <c r="CK179" s="15">
        <f t="shared" si="192"/>
        <v>398.74256666666673</v>
      </c>
      <c r="CL179" s="15">
        <f t="shared" si="193"/>
        <v>398.74256666666673</v>
      </c>
      <c r="CM179" s="15">
        <f t="shared" si="194"/>
        <v>398.74256666666673</v>
      </c>
      <c r="CN179" s="15">
        <f t="shared" si="195"/>
        <v>398.74256666666673</v>
      </c>
      <c r="CO179" s="15">
        <f t="shared" si="196"/>
        <v>398.74256666666673</v>
      </c>
      <c r="CP179" s="15">
        <f t="shared" si="197"/>
        <v>398.74256666666673</v>
      </c>
      <c r="CQ179" s="15">
        <f t="shared" si="198"/>
        <v>398.74256666666673</v>
      </c>
      <c r="CR179" s="15">
        <f t="shared" si="199"/>
        <v>398.74256666666673</v>
      </c>
      <c r="CS179" s="15">
        <f t="shared" si="200"/>
        <v>0</v>
      </c>
      <c r="CT179" s="15">
        <f t="shared" si="201"/>
        <v>398.74256666666673</v>
      </c>
      <c r="CU179" s="15">
        <f t="shared" si="202"/>
        <v>398.74256666666673</v>
      </c>
      <c r="CV179" s="15">
        <f t="shared" si="203"/>
        <v>398.74256666666673</v>
      </c>
      <c r="CW179" s="15">
        <f t="shared" si="204"/>
        <v>398.74256666666673</v>
      </c>
      <c r="CX179" s="15">
        <f t="shared" si="205"/>
        <v>398.74256666666673</v>
      </c>
      <c r="CY179" s="15">
        <f t="shared" si="206"/>
        <v>398.74256666666673</v>
      </c>
      <c r="CZ179" s="15">
        <f t="shared" si="207"/>
        <v>398.74256666666673</v>
      </c>
      <c r="DA179" s="15">
        <f t="shared" si="208"/>
        <v>398.74256666666673</v>
      </c>
      <c r="DB179" s="15">
        <f t="shared" si="209"/>
        <v>398.74256666666673</v>
      </c>
      <c r="DC179" s="15">
        <f t="shared" si="210"/>
        <v>398.74256666666673</v>
      </c>
      <c r="DD179" s="15">
        <f t="shared" si="211"/>
        <v>398.74256666666673</v>
      </c>
      <c r="DE179" s="15">
        <f t="shared" si="212"/>
        <v>398.74256666666673</v>
      </c>
      <c r="DF179" s="15">
        <f t="shared" si="213"/>
        <v>0</v>
      </c>
      <c r="DG179" s="15">
        <f t="shared" si="214"/>
        <v>398.74256666666673</v>
      </c>
      <c r="DH179" s="15">
        <f t="shared" si="215"/>
        <v>398.74256666666673</v>
      </c>
      <c r="DI179" s="15">
        <f t="shared" si="216"/>
        <v>398.74256666666673</v>
      </c>
      <c r="DJ179" s="15">
        <f t="shared" si="217"/>
        <v>398.74256666666673</v>
      </c>
      <c r="DK179" s="15">
        <f t="shared" si="218"/>
        <v>398.74256666666673</v>
      </c>
      <c r="DL179" s="15">
        <f t="shared" si="219"/>
        <v>398.74256666666673</v>
      </c>
      <c r="DM179" s="15">
        <f t="shared" si="220"/>
        <v>0</v>
      </c>
      <c r="DN179" s="15">
        <f t="shared" si="221"/>
        <v>0</v>
      </c>
      <c r="DO179" s="15">
        <f t="shared" si="222"/>
        <v>0</v>
      </c>
      <c r="DP179" s="15">
        <f t="shared" si="223"/>
        <v>0</v>
      </c>
      <c r="DQ179" s="15">
        <f t="shared" si="224"/>
        <v>0</v>
      </c>
      <c r="DR179" s="15">
        <f t="shared" si="225"/>
        <v>0</v>
      </c>
      <c r="DT179" s="15">
        <f t="shared" si="226"/>
        <v>51.836533666666583</v>
      </c>
      <c r="DU179" s="15">
        <f t="shared" si="227"/>
        <v>51.836533666666583</v>
      </c>
      <c r="DV179" s="15">
        <f t="shared" si="228"/>
        <v>51.836533666666583</v>
      </c>
      <c r="DW179" s="15">
        <f t="shared" si="229"/>
        <v>51.836533666666583</v>
      </c>
      <c r="DX179" s="15">
        <f t="shared" si="230"/>
        <v>51.836533666666583</v>
      </c>
      <c r="DY179" s="15">
        <f t="shared" si="231"/>
        <v>51.836533666666583</v>
      </c>
      <c r="DZ179" s="15">
        <f t="shared" si="232"/>
        <v>51.836533666666583</v>
      </c>
      <c r="EA179" s="15">
        <f t="shared" si="233"/>
        <v>51.836533666666583</v>
      </c>
      <c r="EB179" s="15">
        <f t="shared" si="234"/>
        <v>51.836533666666583</v>
      </c>
      <c r="EC179" s="15">
        <f t="shared" si="235"/>
        <v>51.836533666666583</v>
      </c>
      <c r="ED179" s="15">
        <f t="shared" si="236"/>
        <v>51.836533666666583</v>
      </c>
      <c r="EE179" s="15">
        <f t="shared" si="237"/>
        <v>51.836533666666583</v>
      </c>
      <c r="EF179" s="15">
        <f t="shared" si="238"/>
        <v>0</v>
      </c>
      <c r="EG179" s="15">
        <f t="shared" si="239"/>
        <v>51.836533666666583</v>
      </c>
      <c r="EH179" s="15">
        <f t="shared" si="240"/>
        <v>51.836533666666583</v>
      </c>
      <c r="EI179" s="15">
        <f t="shared" si="241"/>
        <v>51.836533666666583</v>
      </c>
      <c r="EJ179" s="15">
        <f t="shared" si="242"/>
        <v>51.836533666666583</v>
      </c>
      <c r="EK179" s="15">
        <f t="shared" si="243"/>
        <v>51.836533666666583</v>
      </c>
      <c r="EL179" s="15">
        <f t="shared" si="244"/>
        <v>51.836533666666583</v>
      </c>
      <c r="EM179" s="15">
        <f t="shared" si="245"/>
        <v>51.836533666666583</v>
      </c>
      <c r="EN179" s="15">
        <f t="shared" si="246"/>
        <v>51.836533666666583</v>
      </c>
      <c r="EO179" s="15">
        <f t="shared" si="247"/>
        <v>51.836533666666583</v>
      </c>
      <c r="EP179" s="15">
        <f t="shared" si="248"/>
        <v>51.836533666666583</v>
      </c>
      <c r="EQ179" s="15">
        <f t="shared" si="249"/>
        <v>51.836533666666583</v>
      </c>
      <c r="ER179" s="15">
        <f t="shared" si="250"/>
        <v>51.836533666666583</v>
      </c>
      <c r="ES179" s="15">
        <f t="shared" si="251"/>
        <v>0</v>
      </c>
      <c r="ET179" s="15">
        <f t="shared" si="252"/>
        <v>51.836533666666583</v>
      </c>
      <c r="EU179" s="15">
        <f t="shared" si="253"/>
        <v>51.836533666666583</v>
      </c>
      <c r="EV179" s="15">
        <f t="shared" si="254"/>
        <v>51.836533666666583</v>
      </c>
      <c r="EW179" s="15">
        <f t="shared" si="255"/>
        <v>51.836533666666583</v>
      </c>
      <c r="EX179" s="15">
        <f t="shared" si="256"/>
        <v>51.836533666666583</v>
      </c>
      <c r="EY179" s="15">
        <f t="shared" si="257"/>
        <v>51.836533666666583</v>
      </c>
      <c r="EZ179" s="15">
        <f t="shared" si="258"/>
        <v>0</v>
      </c>
      <c r="FA179" s="15">
        <f t="shared" si="259"/>
        <v>0</v>
      </c>
      <c r="FB179" s="15">
        <f t="shared" si="260"/>
        <v>0</v>
      </c>
      <c r="FC179" s="15">
        <f t="shared" si="261"/>
        <v>0</v>
      </c>
      <c r="FD179" s="15">
        <f t="shared" si="262"/>
        <v>0</v>
      </c>
      <c r="FE179" s="15">
        <f t="shared" si="263"/>
        <v>0</v>
      </c>
    </row>
    <row r="180" spans="1:161" x14ac:dyDescent="0.25">
      <c r="A180" s="3" t="s">
        <v>238</v>
      </c>
      <c r="B180" s="13">
        <v>2.3599999999999999E-2</v>
      </c>
      <c r="C180" s="13">
        <v>2.3599999999999999E-2</v>
      </c>
      <c r="D180" s="13">
        <v>2.3599999999999999E-2</v>
      </c>
      <c r="E180" s="13">
        <v>2.1299999999999999E-2</v>
      </c>
      <c r="G180" s="225">
        <v>578059.38</v>
      </c>
      <c r="H180" s="225">
        <v>578059.38</v>
      </c>
      <c r="I180" s="225">
        <v>578059.38</v>
      </c>
      <c r="J180" s="14">
        <v>578059.38</v>
      </c>
      <c r="K180" s="14">
        <v>578059.38</v>
      </c>
      <c r="L180" s="14">
        <v>578059.38</v>
      </c>
      <c r="M180" s="14">
        <v>578059.38</v>
      </c>
      <c r="N180" s="14">
        <v>578059.38</v>
      </c>
      <c r="O180" s="14">
        <v>578059.38</v>
      </c>
      <c r="P180" s="14">
        <v>578059.38</v>
      </c>
      <c r="Q180" s="14">
        <v>578059.38</v>
      </c>
      <c r="R180" s="14">
        <v>578059.38</v>
      </c>
      <c r="T180" s="14">
        <v>578059.38</v>
      </c>
      <c r="U180" s="14">
        <v>578059.38</v>
      </c>
      <c r="V180" s="14">
        <v>578059.38</v>
      </c>
      <c r="W180" s="14">
        <v>578059.38</v>
      </c>
      <c r="X180" s="14">
        <v>578059.38</v>
      </c>
      <c r="Y180" s="14">
        <v>578059.38</v>
      </c>
      <c r="Z180" s="14">
        <v>578059.38</v>
      </c>
      <c r="AA180" s="14">
        <v>578059.38</v>
      </c>
      <c r="AB180" s="14">
        <v>578059.38</v>
      </c>
      <c r="AC180" s="14">
        <v>578059.38</v>
      </c>
      <c r="AD180" s="14">
        <v>578059.38</v>
      </c>
      <c r="AE180" s="14">
        <v>578059.38</v>
      </c>
      <c r="AF180" s="14"/>
      <c r="AG180" s="14">
        <v>578059.38</v>
      </c>
      <c r="AH180" s="14">
        <v>578059.38</v>
      </c>
      <c r="AI180" s="14">
        <v>578059.38</v>
      </c>
      <c r="AJ180" s="14">
        <v>578059.38</v>
      </c>
      <c r="AK180" s="14">
        <v>578059.38</v>
      </c>
      <c r="AL180" s="14">
        <v>578059.38</v>
      </c>
      <c r="AM180" s="14"/>
      <c r="AN180" s="14"/>
      <c r="AO180" s="14"/>
      <c r="AP180" s="14"/>
      <c r="AQ180" s="14"/>
      <c r="AR180" s="14"/>
      <c r="AS180" s="15"/>
      <c r="AT180" s="14">
        <v>1136.8501140000001</v>
      </c>
      <c r="AU180" s="14">
        <v>1136.8501140000001</v>
      </c>
      <c r="AV180" s="14">
        <v>1136.8501140000001</v>
      </c>
      <c r="AW180" s="14">
        <v>1136.8501140000001</v>
      </c>
      <c r="AX180" s="14">
        <v>1136.8501140000001</v>
      </c>
      <c r="AY180" s="14">
        <v>1136.8501140000001</v>
      </c>
      <c r="AZ180" s="14">
        <v>1136.8501140000001</v>
      </c>
      <c r="BA180" s="14">
        <v>1136.8501140000001</v>
      </c>
      <c r="BB180" s="14">
        <v>1136.8501140000001</v>
      </c>
      <c r="BC180" s="14">
        <v>1136.8501140000001</v>
      </c>
      <c r="BD180" s="14">
        <v>1136.8501140000001</v>
      </c>
      <c r="BE180" s="14">
        <v>1136.8501140000001</v>
      </c>
      <c r="BG180" s="15">
        <v>1136.8501140000001</v>
      </c>
      <c r="BH180" s="15">
        <v>1136.8501140000001</v>
      </c>
      <c r="BI180" s="15">
        <v>1136.8501140000001</v>
      </c>
      <c r="BJ180" s="14">
        <v>1136.8501140000001</v>
      </c>
      <c r="BK180" s="14">
        <v>1136.8501140000001</v>
      </c>
      <c r="BL180" s="14">
        <v>1136.8501140000001</v>
      </c>
      <c r="BM180" s="14">
        <v>1136.8501140000001</v>
      </c>
      <c r="BN180" s="14">
        <v>1136.8501140000001</v>
      </c>
      <c r="BO180" s="14">
        <v>1136.8501140000001</v>
      </c>
      <c r="BP180" s="14">
        <v>1136.8501140000001</v>
      </c>
      <c r="BQ180" s="14">
        <v>1136.8501140000001</v>
      </c>
      <c r="BR180" s="14">
        <v>1136.8501140000001</v>
      </c>
      <c r="BS180" s="15"/>
      <c r="BT180" s="15">
        <f t="shared" si="176"/>
        <v>1136.8501140000001</v>
      </c>
      <c r="BU180" s="15">
        <f t="shared" si="177"/>
        <v>1136.8501140000001</v>
      </c>
      <c r="BV180" s="15">
        <f t="shared" si="178"/>
        <v>1136.8501140000001</v>
      </c>
      <c r="BW180" s="15">
        <f t="shared" si="179"/>
        <v>1136.8501140000001</v>
      </c>
      <c r="BX180" s="15">
        <f t="shared" si="180"/>
        <v>1136.8501140000001</v>
      </c>
      <c r="BY180" s="15">
        <f t="shared" si="181"/>
        <v>1136.8501140000001</v>
      </c>
      <c r="BZ180" s="15">
        <f t="shared" si="182"/>
        <v>0</v>
      </c>
      <c r="CA180" s="15">
        <f t="shared" si="183"/>
        <v>0</v>
      </c>
      <c r="CB180" s="15">
        <f t="shared" si="184"/>
        <v>0</v>
      </c>
      <c r="CC180" s="15">
        <f t="shared" si="185"/>
        <v>0</v>
      </c>
      <c r="CD180" s="15">
        <f t="shared" si="186"/>
        <v>0</v>
      </c>
      <c r="CE180" s="15">
        <f t="shared" si="187"/>
        <v>0</v>
      </c>
      <c r="CG180" s="15">
        <f t="shared" si="188"/>
        <v>1026.0553995</v>
      </c>
      <c r="CH180" s="15">
        <f t="shared" si="189"/>
        <v>1026.0553995</v>
      </c>
      <c r="CI180" s="15">
        <f t="shared" si="190"/>
        <v>1026.0553995</v>
      </c>
      <c r="CJ180" s="15">
        <f t="shared" si="191"/>
        <v>1026.0553995</v>
      </c>
      <c r="CK180" s="15">
        <f t="shared" si="192"/>
        <v>1026.0553995</v>
      </c>
      <c r="CL180" s="15">
        <f t="shared" si="193"/>
        <v>1026.0553995</v>
      </c>
      <c r="CM180" s="15">
        <f t="shared" si="194"/>
        <v>1026.0553995</v>
      </c>
      <c r="CN180" s="15">
        <f t="shared" si="195"/>
        <v>1026.0553995</v>
      </c>
      <c r="CO180" s="15">
        <f t="shared" si="196"/>
        <v>1026.0553995</v>
      </c>
      <c r="CP180" s="15">
        <f t="shared" si="197"/>
        <v>1026.0553995</v>
      </c>
      <c r="CQ180" s="15">
        <f t="shared" si="198"/>
        <v>1026.0553995</v>
      </c>
      <c r="CR180" s="15">
        <f t="shared" si="199"/>
        <v>1026.0553995</v>
      </c>
      <c r="CS180" s="15">
        <f t="shared" si="200"/>
        <v>0</v>
      </c>
      <c r="CT180" s="15">
        <f t="shared" si="201"/>
        <v>1026.0553995</v>
      </c>
      <c r="CU180" s="15">
        <f t="shared" si="202"/>
        <v>1026.0553995</v>
      </c>
      <c r="CV180" s="15">
        <f t="shared" si="203"/>
        <v>1026.0553995</v>
      </c>
      <c r="CW180" s="15">
        <f t="shared" si="204"/>
        <v>1026.0553995</v>
      </c>
      <c r="CX180" s="15">
        <f t="shared" si="205"/>
        <v>1026.0553995</v>
      </c>
      <c r="CY180" s="15">
        <f t="shared" si="206"/>
        <v>1026.0553995</v>
      </c>
      <c r="CZ180" s="15">
        <f t="shared" si="207"/>
        <v>1026.0553995</v>
      </c>
      <c r="DA180" s="15">
        <f t="shared" si="208"/>
        <v>1026.0553995</v>
      </c>
      <c r="DB180" s="15">
        <f t="shared" si="209"/>
        <v>1026.0553995</v>
      </c>
      <c r="DC180" s="15">
        <f t="shared" si="210"/>
        <v>1026.0553995</v>
      </c>
      <c r="DD180" s="15">
        <f t="shared" si="211"/>
        <v>1026.0553995</v>
      </c>
      <c r="DE180" s="15">
        <f t="shared" si="212"/>
        <v>1026.0553995</v>
      </c>
      <c r="DF180" s="15">
        <f t="shared" si="213"/>
        <v>0</v>
      </c>
      <c r="DG180" s="15">
        <f t="shared" si="214"/>
        <v>1026.0553995</v>
      </c>
      <c r="DH180" s="15">
        <f t="shared" si="215"/>
        <v>1026.0553995</v>
      </c>
      <c r="DI180" s="15">
        <f t="shared" si="216"/>
        <v>1026.0553995</v>
      </c>
      <c r="DJ180" s="15">
        <f t="shared" si="217"/>
        <v>1026.0553995</v>
      </c>
      <c r="DK180" s="15">
        <f t="shared" si="218"/>
        <v>1026.0553995</v>
      </c>
      <c r="DL180" s="15">
        <f t="shared" si="219"/>
        <v>1026.0553995</v>
      </c>
      <c r="DM180" s="15">
        <f t="shared" si="220"/>
        <v>0</v>
      </c>
      <c r="DN180" s="15">
        <f t="shared" si="221"/>
        <v>0</v>
      </c>
      <c r="DO180" s="15">
        <f t="shared" si="222"/>
        <v>0</v>
      </c>
      <c r="DP180" s="15">
        <f t="shared" si="223"/>
        <v>0</v>
      </c>
      <c r="DQ180" s="15">
        <f t="shared" si="224"/>
        <v>0</v>
      </c>
      <c r="DR180" s="15">
        <f t="shared" si="225"/>
        <v>0</v>
      </c>
      <c r="DT180" s="15">
        <f t="shared" si="226"/>
        <v>110.79471450000005</v>
      </c>
      <c r="DU180" s="15">
        <f t="shared" si="227"/>
        <v>110.79471450000005</v>
      </c>
      <c r="DV180" s="15">
        <f t="shared" si="228"/>
        <v>110.79471450000005</v>
      </c>
      <c r="DW180" s="15">
        <f t="shared" si="229"/>
        <v>110.79471450000005</v>
      </c>
      <c r="DX180" s="15">
        <f t="shared" si="230"/>
        <v>110.79471450000005</v>
      </c>
      <c r="DY180" s="15">
        <f t="shared" si="231"/>
        <v>110.79471450000005</v>
      </c>
      <c r="DZ180" s="15">
        <f t="shared" si="232"/>
        <v>110.79471450000005</v>
      </c>
      <c r="EA180" s="15">
        <f t="shared" si="233"/>
        <v>110.79471450000005</v>
      </c>
      <c r="EB180" s="15">
        <f t="shared" si="234"/>
        <v>110.79471450000005</v>
      </c>
      <c r="EC180" s="15">
        <f t="shared" si="235"/>
        <v>110.79471450000005</v>
      </c>
      <c r="ED180" s="15">
        <f t="shared" si="236"/>
        <v>110.79471450000005</v>
      </c>
      <c r="EE180" s="15">
        <f t="shared" si="237"/>
        <v>110.79471450000005</v>
      </c>
      <c r="EF180" s="15">
        <f t="shared" si="238"/>
        <v>0</v>
      </c>
      <c r="EG180" s="15">
        <f t="shared" si="239"/>
        <v>110.79471450000005</v>
      </c>
      <c r="EH180" s="15">
        <f t="shared" si="240"/>
        <v>110.79471450000005</v>
      </c>
      <c r="EI180" s="15">
        <f t="shared" si="241"/>
        <v>110.79471450000005</v>
      </c>
      <c r="EJ180" s="15">
        <f t="shared" si="242"/>
        <v>110.79471450000005</v>
      </c>
      <c r="EK180" s="15">
        <f t="shared" si="243"/>
        <v>110.79471450000005</v>
      </c>
      <c r="EL180" s="15">
        <f t="shared" si="244"/>
        <v>110.79471450000005</v>
      </c>
      <c r="EM180" s="15">
        <f t="shared" si="245"/>
        <v>110.79471450000005</v>
      </c>
      <c r="EN180" s="15">
        <f t="shared" si="246"/>
        <v>110.79471450000005</v>
      </c>
      <c r="EO180" s="15">
        <f t="shared" si="247"/>
        <v>110.79471450000005</v>
      </c>
      <c r="EP180" s="15">
        <f t="shared" si="248"/>
        <v>110.79471450000005</v>
      </c>
      <c r="EQ180" s="15">
        <f t="shared" si="249"/>
        <v>110.79471450000005</v>
      </c>
      <c r="ER180" s="15">
        <f t="shared" si="250"/>
        <v>110.79471450000005</v>
      </c>
      <c r="ES180" s="15">
        <f t="shared" si="251"/>
        <v>0</v>
      </c>
      <c r="ET180" s="15">
        <f t="shared" si="252"/>
        <v>110.79471450000005</v>
      </c>
      <c r="EU180" s="15">
        <f t="shared" si="253"/>
        <v>110.79471450000005</v>
      </c>
      <c r="EV180" s="15">
        <f t="shared" si="254"/>
        <v>110.79471450000005</v>
      </c>
      <c r="EW180" s="15">
        <f t="shared" si="255"/>
        <v>110.79471450000005</v>
      </c>
      <c r="EX180" s="15">
        <f t="shared" si="256"/>
        <v>110.79471450000005</v>
      </c>
      <c r="EY180" s="15">
        <f t="shared" si="257"/>
        <v>110.79471450000005</v>
      </c>
      <c r="EZ180" s="15">
        <f t="shared" si="258"/>
        <v>0</v>
      </c>
      <c r="FA180" s="15">
        <f t="shared" si="259"/>
        <v>0</v>
      </c>
      <c r="FB180" s="15">
        <f t="shared" si="260"/>
        <v>0</v>
      </c>
      <c r="FC180" s="15">
        <f t="shared" si="261"/>
        <v>0</v>
      </c>
      <c r="FD180" s="15">
        <f t="shared" si="262"/>
        <v>0</v>
      </c>
      <c r="FE180" s="15">
        <f t="shared" si="263"/>
        <v>0</v>
      </c>
    </row>
    <row r="181" spans="1:161" x14ac:dyDescent="0.25">
      <c r="A181" s="3" t="s">
        <v>239</v>
      </c>
      <c r="B181" s="13">
        <v>2.3599999999999999E-2</v>
      </c>
      <c r="C181" s="13">
        <v>2.3599999999999999E-2</v>
      </c>
      <c r="D181" s="13">
        <v>2.3599999999999999E-2</v>
      </c>
      <c r="E181" s="13">
        <v>2.1299999999999999E-2</v>
      </c>
      <c r="G181" s="225">
        <v>576385.74</v>
      </c>
      <c r="H181" s="225">
        <v>576385.74</v>
      </c>
      <c r="I181" s="225">
        <v>576385.74</v>
      </c>
      <c r="J181" s="14">
        <v>576385.74</v>
      </c>
      <c r="K181" s="14">
        <v>576385.74</v>
      </c>
      <c r="L181" s="14">
        <v>576385.74</v>
      </c>
      <c r="M181" s="14">
        <v>576385.74</v>
      </c>
      <c r="N181" s="14">
        <v>576385.74</v>
      </c>
      <c r="O181" s="14">
        <v>576385.74</v>
      </c>
      <c r="P181" s="14">
        <v>576385.74</v>
      </c>
      <c r="Q181" s="14">
        <v>576385.74</v>
      </c>
      <c r="R181" s="14">
        <v>576385.74</v>
      </c>
      <c r="T181" s="14">
        <v>576385.74</v>
      </c>
      <c r="U181" s="14">
        <v>576385.74</v>
      </c>
      <c r="V181" s="14">
        <v>576385.74</v>
      </c>
      <c r="W181" s="14">
        <v>576385.74</v>
      </c>
      <c r="X181" s="14">
        <v>576385.74</v>
      </c>
      <c r="Y181" s="14">
        <v>576385.74</v>
      </c>
      <c r="Z181" s="14">
        <v>576385.74</v>
      </c>
      <c r="AA181" s="14">
        <v>576385.74</v>
      </c>
      <c r="AB181" s="14">
        <v>576385.74</v>
      </c>
      <c r="AC181" s="14">
        <v>576385.74</v>
      </c>
      <c r="AD181" s="14">
        <v>576385.74</v>
      </c>
      <c r="AE181" s="14">
        <v>576385.74</v>
      </c>
      <c r="AF181" s="14"/>
      <c r="AG181" s="14">
        <v>576385.74</v>
      </c>
      <c r="AH181" s="14">
        <v>576385.74</v>
      </c>
      <c r="AI181" s="14">
        <v>576385.74</v>
      </c>
      <c r="AJ181" s="14">
        <v>576385.74</v>
      </c>
      <c r="AK181" s="14">
        <v>576385.74</v>
      </c>
      <c r="AL181" s="14">
        <v>576385.74</v>
      </c>
      <c r="AM181" s="14"/>
      <c r="AN181" s="14"/>
      <c r="AO181" s="14"/>
      <c r="AP181" s="14"/>
      <c r="AQ181" s="14"/>
      <c r="AR181" s="14"/>
      <c r="AS181" s="15"/>
      <c r="AT181" s="14">
        <v>1133.558622</v>
      </c>
      <c r="AU181" s="14">
        <v>1133.558622</v>
      </c>
      <c r="AV181" s="14">
        <v>1133.558622</v>
      </c>
      <c r="AW181" s="14">
        <v>1133.558622</v>
      </c>
      <c r="AX181" s="14">
        <v>1133.558622</v>
      </c>
      <c r="AY181" s="14">
        <v>1133.558622</v>
      </c>
      <c r="AZ181" s="14">
        <v>1133.558622</v>
      </c>
      <c r="BA181" s="14">
        <v>1133.558622</v>
      </c>
      <c r="BB181" s="14">
        <v>1133.558622</v>
      </c>
      <c r="BC181" s="14">
        <v>1133.558622</v>
      </c>
      <c r="BD181" s="14">
        <v>1133.558622</v>
      </c>
      <c r="BE181" s="14">
        <v>1133.558622</v>
      </c>
      <c r="BG181" s="15">
        <v>1133.558622</v>
      </c>
      <c r="BH181" s="15">
        <v>1133.558622</v>
      </c>
      <c r="BI181" s="15">
        <v>1133.558622</v>
      </c>
      <c r="BJ181" s="14">
        <v>1133.558622</v>
      </c>
      <c r="BK181" s="14">
        <v>1133.558622</v>
      </c>
      <c r="BL181" s="14">
        <v>1133.558622</v>
      </c>
      <c r="BM181" s="14">
        <v>1133.558622</v>
      </c>
      <c r="BN181" s="14">
        <v>1133.558622</v>
      </c>
      <c r="BO181" s="14">
        <v>1133.558622</v>
      </c>
      <c r="BP181" s="14">
        <v>1133.558622</v>
      </c>
      <c r="BQ181" s="14">
        <v>1133.558622</v>
      </c>
      <c r="BR181" s="14">
        <v>1133.558622</v>
      </c>
      <c r="BS181" s="15"/>
      <c r="BT181" s="15">
        <f t="shared" si="176"/>
        <v>1133.558622</v>
      </c>
      <c r="BU181" s="15">
        <f t="shared" si="177"/>
        <v>1133.558622</v>
      </c>
      <c r="BV181" s="15">
        <f t="shared" si="178"/>
        <v>1133.558622</v>
      </c>
      <c r="BW181" s="15">
        <f t="shared" si="179"/>
        <v>1133.558622</v>
      </c>
      <c r="BX181" s="15">
        <f t="shared" si="180"/>
        <v>1133.558622</v>
      </c>
      <c r="BY181" s="15">
        <f t="shared" si="181"/>
        <v>1133.558622</v>
      </c>
      <c r="BZ181" s="15">
        <f t="shared" si="182"/>
        <v>0</v>
      </c>
      <c r="CA181" s="15">
        <f t="shared" si="183"/>
        <v>0</v>
      </c>
      <c r="CB181" s="15">
        <f t="shared" si="184"/>
        <v>0</v>
      </c>
      <c r="CC181" s="15">
        <f t="shared" si="185"/>
        <v>0</v>
      </c>
      <c r="CD181" s="15">
        <f t="shared" si="186"/>
        <v>0</v>
      </c>
      <c r="CE181" s="15">
        <f t="shared" si="187"/>
        <v>0</v>
      </c>
      <c r="CG181" s="15">
        <f t="shared" si="188"/>
        <v>1023.0846885</v>
      </c>
      <c r="CH181" s="15">
        <f t="shared" si="189"/>
        <v>1023.0846885</v>
      </c>
      <c r="CI181" s="15">
        <f t="shared" si="190"/>
        <v>1023.0846885</v>
      </c>
      <c r="CJ181" s="15">
        <f t="shared" si="191"/>
        <v>1023.0846885</v>
      </c>
      <c r="CK181" s="15">
        <f t="shared" si="192"/>
        <v>1023.0846885</v>
      </c>
      <c r="CL181" s="15">
        <f t="shared" si="193"/>
        <v>1023.0846885</v>
      </c>
      <c r="CM181" s="15">
        <f t="shared" si="194"/>
        <v>1023.0846885</v>
      </c>
      <c r="CN181" s="15">
        <f t="shared" si="195"/>
        <v>1023.0846885</v>
      </c>
      <c r="CO181" s="15">
        <f t="shared" si="196"/>
        <v>1023.0846885</v>
      </c>
      <c r="CP181" s="15">
        <f t="shared" si="197"/>
        <v>1023.0846885</v>
      </c>
      <c r="CQ181" s="15">
        <f t="shared" si="198"/>
        <v>1023.0846885</v>
      </c>
      <c r="CR181" s="15">
        <f t="shared" si="199"/>
        <v>1023.0846885</v>
      </c>
      <c r="CS181" s="15">
        <f t="shared" si="200"/>
        <v>0</v>
      </c>
      <c r="CT181" s="15">
        <f t="shared" si="201"/>
        <v>1023.0846885</v>
      </c>
      <c r="CU181" s="15">
        <f t="shared" si="202"/>
        <v>1023.0846885</v>
      </c>
      <c r="CV181" s="15">
        <f t="shared" si="203"/>
        <v>1023.0846885</v>
      </c>
      <c r="CW181" s="15">
        <f t="shared" si="204"/>
        <v>1023.0846885</v>
      </c>
      <c r="CX181" s="15">
        <f t="shared" si="205"/>
        <v>1023.0846885</v>
      </c>
      <c r="CY181" s="15">
        <f t="shared" si="206"/>
        <v>1023.0846885</v>
      </c>
      <c r="CZ181" s="15">
        <f t="shared" si="207"/>
        <v>1023.0846885</v>
      </c>
      <c r="DA181" s="15">
        <f t="shared" si="208"/>
        <v>1023.0846885</v>
      </c>
      <c r="DB181" s="15">
        <f t="shared" si="209"/>
        <v>1023.0846885</v>
      </c>
      <c r="DC181" s="15">
        <f t="shared" si="210"/>
        <v>1023.0846885</v>
      </c>
      <c r="DD181" s="15">
        <f t="shared" si="211"/>
        <v>1023.0846885</v>
      </c>
      <c r="DE181" s="15">
        <f t="shared" si="212"/>
        <v>1023.0846885</v>
      </c>
      <c r="DF181" s="15">
        <f t="shared" si="213"/>
        <v>0</v>
      </c>
      <c r="DG181" s="15">
        <f t="shared" si="214"/>
        <v>1023.0846885</v>
      </c>
      <c r="DH181" s="15">
        <f t="shared" si="215"/>
        <v>1023.0846885</v>
      </c>
      <c r="DI181" s="15">
        <f t="shared" si="216"/>
        <v>1023.0846885</v>
      </c>
      <c r="DJ181" s="15">
        <f t="shared" si="217"/>
        <v>1023.0846885</v>
      </c>
      <c r="DK181" s="15">
        <f t="shared" si="218"/>
        <v>1023.0846885</v>
      </c>
      <c r="DL181" s="15">
        <f t="shared" si="219"/>
        <v>1023.0846885</v>
      </c>
      <c r="DM181" s="15">
        <f t="shared" si="220"/>
        <v>0</v>
      </c>
      <c r="DN181" s="15">
        <f t="shared" si="221"/>
        <v>0</v>
      </c>
      <c r="DO181" s="15">
        <f t="shared" si="222"/>
        <v>0</v>
      </c>
      <c r="DP181" s="15">
        <f t="shared" si="223"/>
        <v>0</v>
      </c>
      <c r="DQ181" s="15">
        <f t="shared" si="224"/>
        <v>0</v>
      </c>
      <c r="DR181" s="15">
        <f t="shared" si="225"/>
        <v>0</v>
      </c>
      <c r="DT181" s="15">
        <f t="shared" si="226"/>
        <v>110.47393350000004</v>
      </c>
      <c r="DU181" s="15">
        <f t="shared" si="227"/>
        <v>110.47393350000004</v>
      </c>
      <c r="DV181" s="15">
        <f t="shared" si="228"/>
        <v>110.47393350000004</v>
      </c>
      <c r="DW181" s="15">
        <f t="shared" si="229"/>
        <v>110.47393350000004</v>
      </c>
      <c r="DX181" s="15">
        <f t="shared" si="230"/>
        <v>110.47393350000004</v>
      </c>
      <c r="DY181" s="15">
        <f t="shared" si="231"/>
        <v>110.47393350000004</v>
      </c>
      <c r="DZ181" s="15">
        <f t="shared" si="232"/>
        <v>110.47393350000004</v>
      </c>
      <c r="EA181" s="15">
        <f t="shared" si="233"/>
        <v>110.47393350000004</v>
      </c>
      <c r="EB181" s="15">
        <f t="shared" si="234"/>
        <v>110.47393350000004</v>
      </c>
      <c r="EC181" s="15">
        <f t="shared" si="235"/>
        <v>110.47393350000004</v>
      </c>
      <c r="ED181" s="15">
        <f t="shared" si="236"/>
        <v>110.47393350000004</v>
      </c>
      <c r="EE181" s="15">
        <f t="shared" si="237"/>
        <v>110.47393350000004</v>
      </c>
      <c r="EF181" s="15">
        <f t="shared" si="238"/>
        <v>0</v>
      </c>
      <c r="EG181" s="15">
        <f t="shared" si="239"/>
        <v>110.47393350000004</v>
      </c>
      <c r="EH181" s="15">
        <f t="shared" si="240"/>
        <v>110.47393350000004</v>
      </c>
      <c r="EI181" s="15">
        <f t="shared" si="241"/>
        <v>110.47393350000004</v>
      </c>
      <c r="EJ181" s="15">
        <f t="shared" si="242"/>
        <v>110.47393350000004</v>
      </c>
      <c r="EK181" s="15">
        <f t="shared" si="243"/>
        <v>110.47393350000004</v>
      </c>
      <c r="EL181" s="15">
        <f t="shared" si="244"/>
        <v>110.47393350000004</v>
      </c>
      <c r="EM181" s="15">
        <f t="shared" si="245"/>
        <v>110.47393350000004</v>
      </c>
      <c r="EN181" s="15">
        <f t="shared" si="246"/>
        <v>110.47393350000004</v>
      </c>
      <c r="EO181" s="15">
        <f t="shared" si="247"/>
        <v>110.47393350000004</v>
      </c>
      <c r="EP181" s="15">
        <f t="shared" si="248"/>
        <v>110.47393350000004</v>
      </c>
      <c r="EQ181" s="15">
        <f t="shared" si="249"/>
        <v>110.47393350000004</v>
      </c>
      <c r="ER181" s="15">
        <f t="shared" si="250"/>
        <v>110.47393350000004</v>
      </c>
      <c r="ES181" s="15">
        <f t="shared" si="251"/>
        <v>0</v>
      </c>
      <c r="ET181" s="15">
        <f t="shared" si="252"/>
        <v>110.47393350000004</v>
      </c>
      <c r="EU181" s="15">
        <f t="shared" si="253"/>
        <v>110.47393350000004</v>
      </c>
      <c r="EV181" s="15">
        <f t="shared" si="254"/>
        <v>110.47393350000004</v>
      </c>
      <c r="EW181" s="15">
        <f t="shared" si="255"/>
        <v>110.47393350000004</v>
      </c>
      <c r="EX181" s="15">
        <f t="shared" si="256"/>
        <v>110.47393350000004</v>
      </c>
      <c r="EY181" s="15">
        <f t="shared" si="257"/>
        <v>110.47393350000004</v>
      </c>
      <c r="EZ181" s="15">
        <f t="shared" si="258"/>
        <v>0</v>
      </c>
      <c r="FA181" s="15">
        <f t="shared" si="259"/>
        <v>0</v>
      </c>
      <c r="FB181" s="15">
        <f t="shared" si="260"/>
        <v>0</v>
      </c>
      <c r="FC181" s="15">
        <f t="shared" si="261"/>
        <v>0</v>
      </c>
      <c r="FD181" s="15">
        <f t="shared" si="262"/>
        <v>0</v>
      </c>
      <c r="FE181" s="15">
        <f t="shared" si="263"/>
        <v>0</v>
      </c>
    </row>
    <row r="182" spans="1:161" x14ac:dyDescent="0.25">
      <c r="A182" s="3" t="s">
        <v>240</v>
      </c>
      <c r="B182" s="13">
        <v>2.3599999999999999E-2</v>
      </c>
      <c r="C182" s="13">
        <v>2.3599999999999999E-2</v>
      </c>
      <c r="D182" s="13">
        <v>2.3599999999999999E-2</v>
      </c>
      <c r="E182" s="13">
        <v>2.1299999999999999E-2</v>
      </c>
      <c r="G182" s="225">
        <v>593786.01</v>
      </c>
      <c r="H182" s="225">
        <v>593786.01</v>
      </c>
      <c r="I182" s="225">
        <v>593786.01</v>
      </c>
      <c r="J182" s="14">
        <v>593786.01</v>
      </c>
      <c r="K182" s="14">
        <v>593786.01</v>
      </c>
      <c r="L182" s="14">
        <v>593786.01</v>
      </c>
      <c r="M182" s="14">
        <v>593786.01</v>
      </c>
      <c r="N182" s="14">
        <v>593786.01</v>
      </c>
      <c r="O182" s="14">
        <v>593786.01</v>
      </c>
      <c r="P182" s="14">
        <v>593786.01</v>
      </c>
      <c r="Q182" s="14">
        <v>593786.01</v>
      </c>
      <c r="R182" s="14">
        <v>593786.01</v>
      </c>
      <c r="T182" s="14">
        <v>593786.01</v>
      </c>
      <c r="U182" s="14">
        <v>593786.01</v>
      </c>
      <c r="V182" s="14">
        <v>593786.01</v>
      </c>
      <c r="W182" s="14">
        <v>593786.01</v>
      </c>
      <c r="X182" s="14">
        <v>593786.01</v>
      </c>
      <c r="Y182" s="14">
        <v>593786.01</v>
      </c>
      <c r="Z182" s="14">
        <v>593786.01</v>
      </c>
      <c r="AA182" s="14">
        <v>593786.01</v>
      </c>
      <c r="AB182" s="14">
        <v>593786.01</v>
      </c>
      <c r="AC182" s="14">
        <v>593786.01</v>
      </c>
      <c r="AD182" s="14">
        <v>593786.01</v>
      </c>
      <c r="AE182" s="14">
        <v>593786.01</v>
      </c>
      <c r="AF182" s="14"/>
      <c r="AG182" s="14">
        <v>593786.01</v>
      </c>
      <c r="AH182" s="14">
        <v>593786.01</v>
      </c>
      <c r="AI182" s="14">
        <v>593786.01</v>
      </c>
      <c r="AJ182" s="14">
        <v>593786.01</v>
      </c>
      <c r="AK182" s="14">
        <v>593786.01</v>
      </c>
      <c r="AL182" s="14">
        <v>593786.01</v>
      </c>
      <c r="AM182" s="14"/>
      <c r="AN182" s="14"/>
      <c r="AO182" s="14"/>
      <c r="AP182" s="14"/>
      <c r="AQ182" s="14"/>
      <c r="AR182" s="14"/>
      <c r="AS182" s="15"/>
      <c r="AT182" s="14">
        <v>1167.779153</v>
      </c>
      <c r="AU182" s="14">
        <v>1167.779153</v>
      </c>
      <c r="AV182" s="14">
        <v>1167.779153</v>
      </c>
      <c r="AW182" s="14">
        <v>1167.779153</v>
      </c>
      <c r="AX182" s="14">
        <v>1167.779153</v>
      </c>
      <c r="AY182" s="14">
        <v>1167.779153</v>
      </c>
      <c r="AZ182" s="14">
        <v>1167.779153</v>
      </c>
      <c r="BA182" s="14">
        <v>1167.779153</v>
      </c>
      <c r="BB182" s="14">
        <v>1167.779153</v>
      </c>
      <c r="BC182" s="14">
        <v>1167.779153</v>
      </c>
      <c r="BD182" s="14">
        <v>1167.779153</v>
      </c>
      <c r="BE182" s="14">
        <v>1167.779153</v>
      </c>
      <c r="BG182" s="15">
        <v>1167.779153</v>
      </c>
      <c r="BH182" s="15">
        <v>1167.779153</v>
      </c>
      <c r="BI182" s="15">
        <v>1167.779153</v>
      </c>
      <c r="BJ182" s="14">
        <v>1167.779153</v>
      </c>
      <c r="BK182" s="14">
        <v>1167.779153</v>
      </c>
      <c r="BL182" s="14">
        <v>1167.779153</v>
      </c>
      <c r="BM182" s="14">
        <v>1167.779153</v>
      </c>
      <c r="BN182" s="14">
        <v>1167.779153</v>
      </c>
      <c r="BO182" s="14">
        <v>1167.779153</v>
      </c>
      <c r="BP182" s="14">
        <v>1167.779153</v>
      </c>
      <c r="BQ182" s="14">
        <v>1167.779153</v>
      </c>
      <c r="BR182" s="14">
        <v>1167.779153</v>
      </c>
      <c r="BS182" s="15"/>
      <c r="BT182" s="15">
        <f t="shared" si="176"/>
        <v>1167.779153</v>
      </c>
      <c r="BU182" s="15">
        <f t="shared" si="177"/>
        <v>1167.779153</v>
      </c>
      <c r="BV182" s="15">
        <f t="shared" si="178"/>
        <v>1167.779153</v>
      </c>
      <c r="BW182" s="15">
        <f t="shared" si="179"/>
        <v>1167.779153</v>
      </c>
      <c r="BX182" s="15">
        <f t="shared" si="180"/>
        <v>1167.779153</v>
      </c>
      <c r="BY182" s="15">
        <f t="shared" si="181"/>
        <v>1167.779153</v>
      </c>
      <c r="BZ182" s="15">
        <f t="shared" si="182"/>
        <v>0</v>
      </c>
      <c r="CA182" s="15">
        <f t="shared" si="183"/>
        <v>0</v>
      </c>
      <c r="CB182" s="15">
        <f t="shared" si="184"/>
        <v>0</v>
      </c>
      <c r="CC182" s="15">
        <f t="shared" si="185"/>
        <v>0</v>
      </c>
      <c r="CD182" s="15">
        <f t="shared" si="186"/>
        <v>0</v>
      </c>
      <c r="CE182" s="15">
        <f t="shared" si="187"/>
        <v>0</v>
      </c>
      <c r="CG182" s="15">
        <f t="shared" si="188"/>
        <v>1053.97016775</v>
      </c>
      <c r="CH182" s="15">
        <f t="shared" si="189"/>
        <v>1053.97016775</v>
      </c>
      <c r="CI182" s="15">
        <f t="shared" si="190"/>
        <v>1053.97016775</v>
      </c>
      <c r="CJ182" s="15">
        <f t="shared" si="191"/>
        <v>1053.97016775</v>
      </c>
      <c r="CK182" s="15">
        <f t="shared" si="192"/>
        <v>1053.97016775</v>
      </c>
      <c r="CL182" s="15">
        <f t="shared" si="193"/>
        <v>1053.97016775</v>
      </c>
      <c r="CM182" s="15">
        <f t="shared" si="194"/>
        <v>1053.97016775</v>
      </c>
      <c r="CN182" s="15">
        <f t="shared" si="195"/>
        <v>1053.97016775</v>
      </c>
      <c r="CO182" s="15">
        <f t="shared" si="196"/>
        <v>1053.97016775</v>
      </c>
      <c r="CP182" s="15">
        <f t="shared" si="197"/>
        <v>1053.97016775</v>
      </c>
      <c r="CQ182" s="15">
        <f t="shared" si="198"/>
        <v>1053.97016775</v>
      </c>
      <c r="CR182" s="15">
        <f t="shared" si="199"/>
        <v>1053.97016775</v>
      </c>
      <c r="CS182" s="15">
        <f t="shared" si="200"/>
        <v>0</v>
      </c>
      <c r="CT182" s="15">
        <f t="shared" si="201"/>
        <v>1053.97016775</v>
      </c>
      <c r="CU182" s="15">
        <f t="shared" si="202"/>
        <v>1053.97016775</v>
      </c>
      <c r="CV182" s="15">
        <f t="shared" si="203"/>
        <v>1053.97016775</v>
      </c>
      <c r="CW182" s="15">
        <f t="shared" si="204"/>
        <v>1053.97016775</v>
      </c>
      <c r="CX182" s="15">
        <f t="shared" si="205"/>
        <v>1053.97016775</v>
      </c>
      <c r="CY182" s="15">
        <f t="shared" si="206"/>
        <v>1053.97016775</v>
      </c>
      <c r="CZ182" s="15">
        <f t="shared" si="207"/>
        <v>1053.97016775</v>
      </c>
      <c r="DA182" s="15">
        <f t="shared" si="208"/>
        <v>1053.97016775</v>
      </c>
      <c r="DB182" s="15">
        <f t="shared" si="209"/>
        <v>1053.97016775</v>
      </c>
      <c r="DC182" s="15">
        <f t="shared" si="210"/>
        <v>1053.97016775</v>
      </c>
      <c r="DD182" s="15">
        <f t="shared" si="211"/>
        <v>1053.97016775</v>
      </c>
      <c r="DE182" s="15">
        <f t="shared" si="212"/>
        <v>1053.97016775</v>
      </c>
      <c r="DF182" s="15">
        <f t="shared" si="213"/>
        <v>0</v>
      </c>
      <c r="DG182" s="15">
        <f t="shared" si="214"/>
        <v>1053.97016775</v>
      </c>
      <c r="DH182" s="15">
        <f t="shared" si="215"/>
        <v>1053.97016775</v>
      </c>
      <c r="DI182" s="15">
        <f t="shared" si="216"/>
        <v>1053.97016775</v>
      </c>
      <c r="DJ182" s="15">
        <f t="shared" si="217"/>
        <v>1053.97016775</v>
      </c>
      <c r="DK182" s="15">
        <f t="shared" si="218"/>
        <v>1053.97016775</v>
      </c>
      <c r="DL182" s="15">
        <f t="shared" si="219"/>
        <v>1053.97016775</v>
      </c>
      <c r="DM182" s="15">
        <f t="shared" si="220"/>
        <v>0</v>
      </c>
      <c r="DN182" s="15">
        <f t="shared" si="221"/>
        <v>0</v>
      </c>
      <c r="DO182" s="15">
        <f t="shared" si="222"/>
        <v>0</v>
      </c>
      <c r="DP182" s="15">
        <f t="shared" si="223"/>
        <v>0</v>
      </c>
      <c r="DQ182" s="15">
        <f t="shared" si="224"/>
        <v>0</v>
      </c>
      <c r="DR182" s="15">
        <f t="shared" si="225"/>
        <v>0</v>
      </c>
      <c r="DT182" s="15">
        <f t="shared" si="226"/>
        <v>113.80898524999998</v>
      </c>
      <c r="DU182" s="15">
        <f t="shared" si="227"/>
        <v>113.80898524999998</v>
      </c>
      <c r="DV182" s="15">
        <f t="shared" si="228"/>
        <v>113.80898524999998</v>
      </c>
      <c r="DW182" s="15">
        <f t="shared" si="229"/>
        <v>113.80898524999998</v>
      </c>
      <c r="DX182" s="15">
        <f t="shared" si="230"/>
        <v>113.80898524999998</v>
      </c>
      <c r="DY182" s="15">
        <f t="shared" si="231"/>
        <v>113.80898524999998</v>
      </c>
      <c r="DZ182" s="15">
        <f t="shared" si="232"/>
        <v>113.80898524999998</v>
      </c>
      <c r="EA182" s="15">
        <f t="shared" si="233"/>
        <v>113.80898524999998</v>
      </c>
      <c r="EB182" s="15">
        <f t="shared" si="234"/>
        <v>113.80898524999998</v>
      </c>
      <c r="EC182" s="15">
        <f t="shared" si="235"/>
        <v>113.80898524999998</v>
      </c>
      <c r="ED182" s="15">
        <f t="shared" si="236"/>
        <v>113.80898524999998</v>
      </c>
      <c r="EE182" s="15">
        <f t="shared" si="237"/>
        <v>113.80898524999998</v>
      </c>
      <c r="EF182" s="15">
        <f t="shared" si="238"/>
        <v>0</v>
      </c>
      <c r="EG182" s="15">
        <f t="shared" si="239"/>
        <v>113.80898524999998</v>
      </c>
      <c r="EH182" s="15">
        <f t="shared" si="240"/>
        <v>113.80898524999998</v>
      </c>
      <c r="EI182" s="15">
        <f t="shared" si="241"/>
        <v>113.80898524999998</v>
      </c>
      <c r="EJ182" s="15">
        <f t="shared" si="242"/>
        <v>113.80898524999998</v>
      </c>
      <c r="EK182" s="15">
        <f t="shared" si="243"/>
        <v>113.80898524999998</v>
      </c>
      <c r="EL182" s="15">
        <f t="shared" si="244"/>
        <v>113.80898524999998</v>
      </c>
      <c r="EM182" s="15">
        <f t="shared" si="245"/>
        <v>113.80898524999998</v>
      </c>
      <c r="EN182" s="15">
        <f t="shared" si="246"/>
        <v>113.80898524999998</v>
      </c>
      <c r="EO182" s="15">
        <f t="shared" si="247"/>
        <v>113.80898524999998</v>
      </c>
      <c r="EP182" s="15">
        <f t="shared" si="248"/>
        <v>113.80898524999998</v>
      </c>
      <c r="EQ182" s="15">
        <f t="shared" si="249"/>
        <v>113.80898524999998</v>
      </c>
      <c r="ER182" s="15">
        <f t="shared" si="250"/>
        <v>113.80898524999998</v>
      </c>
      <c r="ES182" s="15">
        <f t="shared" si="251"/>
        <v>0</v>
      </c>
      <c r="ET182" s="15">
        <f t="shared" si="252"/>
        <v>113.80898524999998</v>
      </c>
      <c r="EU182" s="15">
        <f t="shared" si="253"/>
        <v>113.80898524999998</v>
      </c>
      <c r="EV182" s="15">
        <f t="shared" si="254"/>
        <v>113.80898524999998</v>
      </c>
      <c r="EW182" s="15">
        <f t="shared" si="255"/>
        <v>113.80898524999998</v>
      </c>
      <c r="EX182" s="15">
        <f t="shared" si="256"/>
        <v>113.80898524999998</v>
      </c>
      <c r="EY182" s="15">
        <f t="shared" si="257"/>
        <v>113.80898524999998</v>
      </c>
      <c r="EZ182" s="15">
        <f t="shared" si="258"/>
        <v>0</v>
      </c>
      <c r="FA182" s="15">
        <f t="shared" si="259"/>
        <v>0</v>
      </c>
      <c r="FB182" s="15">
        <f t="shared" si="260"/>
        <v>0</v>
      </c>
      <c r="FC182" s="15">
        <f t="shared" si="261"/>
        <v>0</v>
      </c>
      <c r="FD182" s="15">
        <f t="shared" si="262"/>
        <v>0</v>
      </c>
      <c r="FE182" s="15">
        <f t="shared" si="263"/>
        <v>0</v>
      </c>
    </row>
    <row r="183" spans="1:161" x14ac:dyDescent="0.25">
      <c r="A183" s="3" t="s">
        <v>241</v>
      </c>
      <c r="B183" s="13">
        <v>3.49E-2</v>
      </c>
      <c r="C183" s="13">
        <v>3.49E-2</v>
      </c>
      <c r="D183" s="13">
        <v>3.49E-2</v>
      </c>
      <c r="E183" s="13">
        <v>3.2500000000000001E-2</v>
      </c>
      <c r="G183" s="225">
        <v>273598910.23000002</v>
      </c>
      <c r="H183" s="225">
        <v>273527760.89999998</v>
      </c>
      <c r="I183" s="225">
        <v>273510792.75999999</v>
      </c>
      <c r="J183" s="14">
        <v>273482751.75999999</v>
      </c>
      <c r="K183" s="14">
        <v>273951612.35000002</v>
      </c>
      <c r="L183" s="14">
        <v>274518955.51999998</v>
      </c>
      <c r="M183" s="14">
        <v>274507399.31</v>
      </c>
      <c r="N183" s="14">
        <v>274463757.54000002</v>
      </c>
      <c r="O183" s="14">
        <v>274480579.51999998</v>
      </c>
      <c r="P183" s="14">
        <v>274515911.13</v>
      </c>
      <c r="Q183" s="14">
        <v>274753911.57999998</v>
      </c>
      <c r="R183" s="14">
        <v>275410643.49000001</v>
      </c>
      <c r="T183" s="14">
        <v>275868080.92000002</v>
      </c>
      <c r="U183" s="14">
        <v>275860093.19</v>
      </c>
      <c r="V183" s="14">
        <v>275987211.42000002</v>
      </c>
      <c r="W183" s="14">
        <v>286417394.25</v>
      </c>
      <c r="X183" s="14">
        <v>299502808.54000002</v>
      </c>
      <c r="Y183" s="14">
        <v>301930804.25</v>
      </c>
      <c r="Z183" s="14">
        <v>304964750.12</v>
      </c>
      <c r="AA183" s="14">
        <v>308634883.01999998</v>
      </c>
      <c r="AB183" s="14">
        <v>308928843.37</v>
      </c>
      <c r="AC183" s="14">
        <v>309005332.72000003</v>
      </c>
      <c r="AD183" s="14">
        <v>309084746.17000002</v>
      </c>
      <c r="AE183" s="14">
        <v>309584660.81999999</v>
      </c>
      <c r="AF183" s="14"/>
      <c r="AG183" s="14">
        <v>310077720.93000001</v>
      </c>
      <c r="AH183" s="14">
        <v>309708853.54000002</v>
      </c>
      <c r="AI183" s="14">
        <v>309348722.38</v>
      </c>
      <c r="AJ183" s="14">
        <v>309650274.00999999</v>
      </c>
      <c r="AK183" s="14">
        <v>309873040.29000002</v>
      </c>
      <c r="AL183" s="14">
        <v>309990397.31999999</v>
      </c>
      <c r="AM183" s="14"/>
      <c r="AN183" s="14"/>
      <c r="AO183" s="14"/>
      <c r="AP183" s="14"/>
      <c r="AQ183" s="14"/>
      <c r="AR183" s="14"/>
      <c r="AS183" s="15"/>
      <c r="AT183" s="15">
        <v>795716.83058558346</v>
      </c>
      <c r="AU183" s="15">
        <v>795509.90461749991</v>
      </c>
      <c r="AV183" s="15">
        <v>795460.55561033322</v>
      </c>
      <c r="AW183" s="14">
        <v>795379.00303533336</v>
      </c>
      <c r="AX183" s="14">
        <v>796742.60591791675</v>
      </c>
      <c r="AY183" s="14">
        <v>798392.62897066667</v>
      </c>
      <c r="AZ183" s="14">
        <v>798359.01965991675</v>
      </c>
      <c r="BA183" s="14">
        <v>798232.09484549996</v>
      </c>
      <c r="BB183" s="14">
        <v>798281.01877066668</v>
      </c>
      <c r="BC183" s="14">
        <v>798383.7748697499</v>
      </c>
      <c r="BD183" s="14">
        <v>799075.95951183327</v>
      </c>
      <c r="BE183" s="14">
        <v>800985.95481675013</v>
      </c>
      <c r="BG183" s="15">
        <v>802316.3353423333</v>
      </c>
      <c r="BH183" s="15">
        <v>802293.10436091665</v>
      </c>
      <c r="BI183" s="15">
        <v>802662.80654650007</v>
      </c>
      <c r="BJ183" s="14">
        <v>832997.25494374998</v>
      </c>
      <c r="BK183" s="14">
        <v>871054.00150383345</v>
      </c>
      <c r="BL183" s="14">
        <v>878115.42236041662</v>
      </c>
      <c r="BM183" s="14">
        <v>886939.14826566668</v>
      </c>
      <c r="BN183" s="14">
        <v>897613.11811649997</v>
      </c>
      <c r="BO183" s="14">
        <v>898468.05280108331</v>
      </c>
      <c r="BP183" s="14">
        <v>898690.50932733342</v>
      </c>
      <c r="BQ183" s="14">
        <v>898921.47011108336</v>
      </c>
      <c r="BR183" s="14">
        <v>900375.38855150004</v>
      </c>
      <c r="BS183" s="15"/>
      <c r="BT183" s="15">
        <f t="shared" si="176"/>
        <v>901809.37170475011</v>
      </c>
      <c r="BU183" s="15">
        <f t="shared" si="177"/>
        <v>900736.58237883344</v>
      </c>
      <c r="BV183" s="15">
        <f t="shared" si="178"/>
        <v>899689.2009218334</v>
      </c>
      <c r="BW183" s="15">
        <f t="shared" si="179"/>
        <v>900566.21357908333</v>
      </c>
      <c r="BX183" s="15">
        <f t="shared" si="180"/>
        <v>901214.09217675019</v>
      </c>
      <c r="BY183" s="15">
        <f t="shared" si="181"/>
        <v>901555.40553899994</v>
      </c>
      <c r="BZ183" s="15">
        <f t="shared" si="182"/>
        <v>0</v>
      </c>
      <c r="CA183" s="15">
        <f t="shared" si="183"/>
        <v>0</v>
      </c>
      <c r="CB183" s="15">
        <f t="shared" si="184"/>
        <v>0</v>
      </c>
      <c r="CC183" s="15">
        <f t="shared" si="185"/>
        <v>0</v>
      </c>
      <c r="CD183" s="15">
        <f t="shared" si="186"/>
        <v>0</v>
      </c>
      <c r="CE183" s="15">
        <f t="shared" si="187"/>
        <v>0</v>
      </c>
      <c r="CG183" s="15">
        <f t="shared" si="188"/>
        <v>740997.04853958345</v>
      </c>
      <c r="CH183" s="15">
        <f t="shared" si="189"/>
        <v>740804.35243749991</v>
      </c>
      <c r="CI183" s="15">
        <f t="shared" si="190"/>
        <v>740758.39705833327</v>
      </c>
      <c r="CJ183" s="15">
        <f t="shared" si="191"/>
        <v>740682.45268333331</v>
      </c>
      <c r="CK183" s="15">
        <f t="shared" si="192"/>
        <v>741952.28344791674</v>
      </c>
      <c r="CL183" s="15">
        <f t="shared" si="193"/>
        <v>743488.83786666661</v>
      </c>
      <c r="CM183" s="15">
        <f t="shared" si="194"/>
        <v>743457.53979791666</v>
      </c>
      <c r="CN183" s="15">
        <f t="shared" si="195"/>
        <v>743339.34333750012</v>
      </c>
      <c r="CO183" s="15">
        <f t="shared" si="196"/>
        <v>743384.90286666667</v>
      </c>
      <c r="CP183" s="15">
        <f t="shared" si="197"/>
        <v>743480.59264375002</v>
      </c>
      <c r="CQ183" s="15">
        <f t="shared" si="198"/>
        <v>744125.17719583341</v>
      </c>
      <c r="CR183" s="15">
        <f t="shared" si="199"/>
        <v>745903.82611875003</v>
      </c>
      <c r="CS183" s="15">
        <f t="shared" si="200"/>
        <v>0</v>
      </c>
      <c r="CT183" s="15">
        <f t="shared" si="201"/>
        <v>747142.71915833338</v>
      </c>
      <c r="CU183" s="15">
        <f t="shared" si="202"/>
        <v>747121.08572291676</v>
      </c>
      <c r="CV183" s="15">
        <f t="shared" si="203"/>
        <v>747465.36426249996</v>
      </c>
      <c r="CW183" s="15">
        <f t="shared" si="204"/>
        <v>775713.77609374991</v>
      </c>
      <c r="CX183" s="15">
        <f t="shared" si="205"/>
        <v>811153.43979583343</v>
      </c>
      <c r="CY183" s="15">
        <f t="shared" si="206"/>
        <v>817729.26151041675</v>
      </c>
      <c r="CZ183" s="15">
        <f t="shared" si="207"/>
        <v>825946.19824166677</v>
      </c>
      <c r="DA183" s="15">
        <f t="shared" si="208"/>
        <v>835886.14151250001</v>
      </c>
      <c r="DB183" s="15">
        <f t="shared" si="209"/>
        <v>836682.28412708349</v>
      </c>
      <c r="DC183" s="15">
        <f t="shared" si="210"/>
        <v>836889.44278333348</v>
      </c>
      <c r="DD183" s="15">
        <f t="shared" si="211"/>
        <v>837104.52087708341</v>
      </c>
      <c r="DE183" s="15">
        <f t="shared" si="212"/>
        <v>838458.45638749993</v>
      </c>
      <c r="DF183" s="15">
        <f t="shared" si="213"/>
        <v>0</v>
      </c>
      <c r="DG183" s="15">
        <f t="shared" si="214"/>
        <v>839793.82751874998</v>
      </c>
      <c r="DH183" s="15">
        <f t="shared" si="215"/>
        <v>838794.81167083338</v>
      </c>
      <c r="DI183" s="15">
        <f t="shared" si="216"/>
        <v>837819.45644583332</v>
      </c>
      <c r="DJ183" s="15">
        <f t="shared" si="217"/>
        <v>838636.15877708327</v>
      </c>
      <c r="DK183" s="15">
        <f t="shared" si="218"/>
        <v>839239.4841187502</v>
      </c>
      <c r="DL183" s="15">
        <f t="shared" si="219"/>
        <v>839557.32607500011</v>
      </c>
      <c r="DM183" s="15">
        <f t="shared" si="220"/>
        <v>0</v>
      </c>
      <c r="DN183" s="15">
        <f t="shared" si="221"/>
        <v>0</v>
      </c>
      <c r="DO183" s="15">
        <f t="shared" si="222"/>
        <v>0</v>
      </c>
      <c r="DP183" s="15">
        <f t="shared" si="223"/>
        <v>0</v>
      </c>
      <c r="DQ183" s="15">
        <f t="shared" si="224"/>
        <v>0</v>
      </c>
      <c r="DR183" s="15">
        <f t="shared" si="225"/>
        <v>0</v>
      </c>
      <c r="DT183" s="15">
        <f t="shared" si="226"/>
        <v>54719.782046000008</v>
      </c>
      <c r="DU183" s="15">
        <f t="shared" si="227"/>
        <v>54705.552179999999</v>
      </c>
      <c r="DV183" s="15">
        <f t="shared" si="228"/>
        <v>54702.15855199995</v>
      </c>
      <c r="DW183" s="15">
        <f t="shared" si="229"/>
        <v>54696.550352000049</v>
      </c>
      <c r="DX183" s="15">
        <f t="shared" si="230"/>
        <v>54790.322470000014</v>
      </c>
      <c r="DY183" s="15">
        <f t="shared" si="231"/>
        <v>54903.791104000062</v>
      </c>
      <c r="DZ183" s="15">
        <f t="shared" si="232"/>
        <v>54901.479862000095</v>
      </c>
      <c r="EA183" s="15">
        <f t="shared" si="233"/>
        <v>54892.751507999841</v>
      </c>
      <c r="EB183" s="15">
        <f t="shared" si="234"/>
        <v>54896.115904000006</v>
      </c>
      <c r="EC183" s="15">
        <f t="shared" si="235"/>
        <v>54903.182225999888</v>
      </c>
      <c r="ED183" s="15">
        <f t="shared" si="236"/>
        <v>54950.782315999852</v>
      </c>
      <c r="EE183" s="15">
        <f t="shared" si="237"/>
        <v>55082.128698000102</v>
      </c>
      <c r="EF183" s="15">
        <f t="shared" si="238"/>
        <v>0</v>
      </c>
      <c r="EG183" s="15">
        <f t="shared" si="239"/>
        <v>55173.616183999926</v>
      </c>
      <c r="EH183" s="15">
        <f t="shared" si="240"/>
        <v>55172.018637999892</v>
      </c>
      <c r="EI183" s="15">
        <f t="shared" si="241"/>
        <v>55197.442284000106</v>
      </c>
      <c r="EJ183" s="15">
        <f t="shared" si="242"/>
        <v>57283.478850000072</v>
      </c>
      <c r="EK183" s="15">
        <f t="shared" si="243"/>
        <v>59900.561708000023</v>
      </c>
      <c r="EL183" s="15">
        <f t="shared" si="244"/>
        <v>60386.160849999869</v>
      </c>
      <c r="EM183" s="15">
        <f t="shared" si="245"/>
        <v>60992.950023999903</v>
      </c>
      <c r="EN183" s="15">
        <f t="shared" si="246"/>
        <v>61726.976603999967</v>
      </c>
      <c r="EO183" s="15">
        <f t="shared" si="247"/>
        <v>61785.768673999817</v>
      </c>
      <c r="EP183" s="15">
        <f t="shared" si="248"/>
        <v>61801.066543999943</v>
      </c>
      <c r="EQ183" s="15">
        <f t="shared" si="249"/>
        <v>61816.949233999941</v>
      </c>
      <c r="ER183" s="15">
        <f t="shared" si="250"/>
        <v>61916.932164000114</v>
      </c>
      <c r="ES183" s="15">
        <f t="shared" si="251"/>
        <v>0</v>
      </c>
      <c r="ET183" s="15">
        <f t="shared" si="252"/>
        <v>62015.54418600013</v>
      </c>
      <c r="EU183" s="15">
        <f t="shared" si="253"/>
        <v>61941.770708000055</v>
      </c>
      <c r="EV183" s="15">
        <f t="shared" si="254"/>
        <v>61869.74447600008</v>
      </c>
      <c r="EW183" s="15">
        <f t="shared" si="255"/>
        <v>61930.054802000057</v>
      </c>
      <c r="EX183" s="15">
        <f t="shared" si="256"/>
        <v>61974.608057999983</v>
      </c>
      <c r="EY183" s="15">
        <f t="shared" si="257"/>
        <v>61998.079463999835</v>
      </c>
      <c r="EZ183" s="15">
        <f t="shared" si="258"/>
        <v>0</v>
      </c>
      <c r="FA183" s="15">
        <f t="shared" si="259"/>
        <v>0</v>
      </c>
      <c r="FB183" s="15">
        <f t="shared" si="260"/>
        <v>0</v>
      </c>
      <c r="FC183" s="15">
        <f t="shared" si="261"/>
        <v>0</v>
      </c>
      <c r="FD183" s="15">
        <f t="shared" si="262"/>
        <v>0</v>
      </c>
      <c r="FE183" s="15">
        <f t="shared" si="263"/>
        <v>0</v>
      </c>
    </row>
    <row r="184" spans="1:161" x14ac:dyDescent="0.25">
      <c r="A184" s="3" t="s">
        <v>242</v>
      </c>
      <c r="B184" s="13">
        <v>3.5700000000000003E-2</v>
      </c>
      <c r="C184" s="13">
        <v>3.5700000000000003E-2</v>
      </c>
      <c r="D184" s="13">
        <v>3.5700000000000003E-2</v>
      </c>
      <c r="E184" s="13">
        <v>3.2399999999999998E-2</v>
      </c>
      <c r="G184" s="225">
        <v>25934235.140000001</v>
      </c>
      <c r="H184" s="225">
        <v>25934235.140000001</v>
      </c>
      <c r="I184" s="225">
        <v>25934235.140000001</v>
      </c>
      <c r="J184" s="14">
        <v>25934235.140000001</v>
      </c>
      <c r="K184" s="14">
        <v>25934235.140000001</v>
      </c>
      <c r="L184" s="14">
        <v>25934235.140000001</v>
      </c>
      <c r="M184" s="14">
        <v>25934235.140000001</v>
      </c>
      <c r="N184" s="14">
        <v>25934235.140000001</v>
      </c>
      <c r="O184" s="14">
        <v>25934235.140000001</v>
      </c>
      <c r="P184" s="14">
        <v>25934235.140000001</v>
      </c>
      <c r="Q184" s="14">
        <v>25934235.140000001</v>
      </c>
      <c r="R184" s="14">
        <v>25934235.140000001</v>
      </c>
      <c r="T184" s="14">
        <v>25934235.140000001</v>
      </c>
      <c r="U184" s="14">
        <v>25934235.140000001</v>
      </c>
      <c r="V184" s="14">
        <v>25934235.140000001</v>
      </c>
      <c r="W184" s="14">
        <v>25934235.140000001</v>
      </c>
      <c r="X184" s="14">
        <v>25934235.140000001</v>
      </c>
      <c r="Y184" s="14">
        <v>25934235.140000001</v>
      </c>
      <c r="Z184" s="14">
        <v>25934235.140000001</v>
      </c>
      <c r="AA184" s="14">
        <v>25934235.140000001</v>
      </c>
      <c r="AB184" s="14">
        <v>25934235.140000001</v>
      </c>
      <c r="AC184" s="14">
        <v>25934235.140000001</v>
      </c>
      <c r="AD184" s="14">
        <v>25934235.140000001</v>
      </c>
      <c r="AE184" s="14">
        <v>25934235.140000001</v>
      </c>
      <c r="AF184" s="14"/>
      <c r="AG184" s="14">
        <v>25934235.140000001</v>
      </c>
      <c r="AH184" s="14">
        <v>25934235.140000001</v>
      </c>
      <c r="AI184" s="14">
        <v>25934235.140000001</v>
      </c>
      <c r="AJ184" s="14">
        <v>25934235.140000001</v>
      </c>
      <c r="AK184" s="14">
        <v>25934235.140000001</v>
      </c>
      <c r="AL184" s="14">
        <v>25934235.140000001</v>
      </c>
      <c r="AM184" s="14"/>
      <c r="AN184" s="14"/>
      <c r="AO184" s="14"/>
      <c r="AP184" s="14"/>
      <c r="AQ184" s="14"/>
      <c r="AR184" s="14"/>
      <c r="AS184" s="15"/>
      <c r="AT184" s="15">
        <v>77154.349541500007</v>
      </c>
      <c r="AU184" s="15">
        <v>77154.349541500007</v>
      </c>
      <c r="AV184" s="15">
        <v>77154.349541500007</v>
      </c>
      <c r="AW184" s="14">
        <v>77154.349541500007</v>
      </c>
      <c r="AX184" s="14">
        <v>77154.349541500007</v>
      </c>
      <c r="AY184" s="14">
        <v>77154.349541500007</v>
      </c>
      <c r="AZ184" s="14">
        <v>77154.349541500007</v>
      </c>
      <c r="BA184" s="14">
        <v>77154.349541500007</v>
      </c>
      <c r="BB184" s="14">
        <v>77154.349541500007</v>
      </c>
      <c r="BC184" s="14">
        <v>77154.349541500007</v>
      </c>
      <c r="BD184" s="14">
        <v>77154.349541500007</v>
      </c>
      <c r="BE184" s="14">
        <v>77154.349541500007</v>
      </c>
      <c r="BG184" s="15">
        <v>77154.349541500007</v>
      </c>
      <c r="BH184" s="15">
        <v>77154.349541500007</v>
      </c>
      <c r="BI184" s="15">
        <v>77154.349541500007</v>
      </c>
      <c r="BJ184" s="14">
        <v>77154.349541500007</v>
      </c>
      <c r="BK184" s="14">
        <v>77154.349541500007</v>
      </c>
      <c r="BL184" s="14">
        <v>77154.349541500007</v>
      </c>
      <c r="BM184" s="14">
        <v>77154.349541500007</v>
      </c>
      <c r="BN184" s="14">
        <v>77154.349541500007</v>
      </c>
      <c r="BO184" s="14">
        <v>77154.349541500007</v>
      </c>
      <c r="BP184" s="14">
        <v>77154.349541500007</v>
      </c>
      <c r="BQ184" s="14">
        <v>77154.349541500007</v>
      </c>
      <c r="BR184" s="14">
        <v>77154.349541500007</v>
      </c>
      <c r="BS184" s="15"/>
      <c r="BT184" s="15">
        <f t="shared" si="176"/>
        <v>77154.349541500007</v>
      </c>
      <c r="BU184" s="15">
        <f t="shared" si="177"/>
        <v>77154.349541500007</v>
      </c>
      <c r="BV184" s="15">
        <f t="shared" si="178"/>
        <v>77154.349541500007</v>
      </c>
      <c r="BW184" s="15">
        <f t="shared" si="179"/>
        <v>77154.349541500007</v>
      </c>
      <c r="BX184" s="15">
        <f t="shared" si="180"/>
        <v>77154.349541500007</v>
      </c>
      <c r="BY184" s="15">
        <f t="shared" si="181"/>
        <v>77154.349541500007</v>
      </c>
      <c r="BZ184" s="15">
        <f t="shared" si="182"/>
        <v>0</v>
      </c>
      <c r="CA184" s="15">
        <f t="shared" si="183"/>
        <v>0</v>
      </c>
      <c r="CB184" s="15">
        <f t="shared" si="184"/>
        <v>0</v>
      </c>
      <c r="CC184" s="15">
        <f t="shared" si="185"/>
        <v>0</v>
      </c>
      <c r="CD184" s="15">
        <f t="shared" si="186"/>
        <v>0</v>
      </c>
      <c r="CE184" s="15">
        <f t="shared" si="187"/>
        <v>0</v>
      </c>
      <c r="CG184" s="15">
        <f t="shared" si="188"/>
        <v>70022.434878</v>
      </c>
      <c r="CH184" s="15">
        <f t="shared" si="189"/>
        <v>70022.434878</v>
      </c>
      <c r="CI184" s="15">
        <f t="shared" si="190"/>
        <v>70022.434878</v>
      </c>
      <c r="CJ184" s="15">
        <f t="shared" si="191"/>
        <v>70022.434878</v>
      </c>
      <c r="CK184" s="15">
        <f t="shared" si="192"/>
        <v>70022.434878</v>
      </c>
      <c r="CL184" s="15">
        <f t="shared" si="193"/>
        <v>70022.434878</v>
      </c>
      <c r="CM184" s="15">
        <f t="shared" si="194"/>
        <v>70022.434878</v>
      </c>
      <c r="CN184" s="15">
        <f t="shared" si="195"/>
        <v>70022.434878</v>
      </c>
      <c r="CO184" s="15">
        <f t="shared" si="196"/>
        <v>70022.434878</v>
      </c>
      <c r="CP184" s="15">
        <f t="shared" si="197"/>
        <v>70022.434878</v>
      </c>
      <c r="CQ184" s="15">
        <f t="shared" si="198"/>
        <v>70022.434878</v>
      </c>
      <c r="CR184" s="15">
        <f t="shared" si="199"/>
        <v>70022.434878</v>
      </c>
      <c r="CS184" s="15">
        <f t="shared" si="200"/>
        <v>0</v>
      </c>
      <c r="CT184" s="15">
        <f t="shared" si="201"/>
        <v>70022.434878</v>
      </c>
      <c r="CU184" s="15">
        <f t="shared" si="202"/>
        <v>70022.434878</v>
      </c>
      <c r="CV184" s="15">
        <f t="shared" si="203"/>
        <v>70022.434878</v>
      </c>
      <c r="CW184" s="15">
        <f t="shared" si="204"/>
        <v>70022.434878</v>
      </c>
      <c r="CX184" s="15">
        <f t="shared" si="205"/>
        <v>70022.434878</v>
      </c>
      <c r="CY184" s="15">
        <f t="shared" si="206"/>
        <v>70022.434878</v>
      </c>
      <c r="CZ184" s="15">
        <f t="shared" si="207"/>
        <v>70022.434878</v>
      </c>
      <c r="DA184" s="15">
        <f t="shared" si="208"/>
        <v>70022.434878</v>
      </c>
      <c r="DB184" s="15">
        <f t="shared" si="209"/>
        <v>70022.434878</v>
      </c>
      <c r="DC184" s="15">
        <f t="shared" si="210"/>
        <v>70022.434878</v>
      </c>
      <c r="DD184" s="15">
        <f t="shared" si="211"/>
        <v>70022.434878</v>
      </c>
      <c r="DE184" s="15">
        <f t="shared" si="212"/>
        <v>70022.434878</v>
      </c>
      <c r="DF184" s="15">
        <f t="shared" si="213"/>
        <v>0</v>
      </c>
      <c r="DG184" s="15">
        <f t="shared" si="214"/>
        <v>70022.434878</v>
      </c>
      <c r="DH184" s="15">
        <f t="shared" si="215"/>
        <v>70022.434878</v>
      </c>
      <c r="DI184" s="15">
        <f t="shared" si="216"/>
        <v>70022.434878</v>
      </c>
      <c r="DJ184" s="15">
        <f t="shared" si="217"/>
        <v>70022.434878</v>
      </c>
      <c r="DK184" s="15">
        <f t="shared" si="218"/>
        <v>70022.434878</v>
      </c>
      <c r="DL184" s="15">
        <f t="shared" si="219"/>
        <v>70022.434878</v>
      </c>
      <c r="DM184" s="15">
        <f t="shared" si="220"/>
        <v>0</v>
      </c>
      <c r="DN184" s="15">
        <f t="shared" si="221"/>
        <v>0</v>
      </c>
      <c r="DO184" s="15">
        <f t="shared" si="222"/>
        <v>0</v>
      </c>
      <c r="DP184" s="15">
        <f t="shared" si="223"/>
        <v>0</v>
      </c>
      <c r="DQ184" s="15">
        <f t="shared" si="224"/>
        <v>0</v>
      </c>
      <c r="DR184" s="15">
        <f t="shared" si="225"/>
        <v>0</v>
      </c>
      <c r="DT184" s="15">
        <f t="shared" si="226"/>
        <v>7131.914663500007</v>
      </c>
      <c r="DU184" s="15">
        <f t="shared" si="227"/>
        <v>7131.914663500007</v>
      </c>
      <c r="DV184" s="15">
        <f t="shared" si="228"/>
        <v>7131.914663500007</v>
      </c>
      <c r="DW184" s="15">
        <f t="shared" si="229"/>
        <v>7131.914663500007</v>
      </c>
      <c r="DX184" s="15">
        <f t="shared" si="230"/>
        <v>7131.914663500007</v>
      </c>
      <c r="DY184" s="15">
        <f t="shared" si="231"/>
        <v>7131.914663500007</v>
      </c>
      <c r="DZ184" s="15">
        <f t="shared" si="232"/>
        <v>7131.914663500007</v>
      </c>
      <c r="EA184" s="15">
        <f t="shared" si="233"/>
        <v>7131.914663500007</v>
      </c>
      <c r="EB184" s="15">
        <f t="shared" si="234"/>
        <v>7131.914663500007</v>
      </c>
      <c r="EC184" s="15">
        <f t="shared" si="235"/>
        <v>7131.914663500007</v>
      </c>
      <c r="ED184" s="15">
        <f t="shared" si="236"/>
        <v>7131.914663500007</v>
      </c>
      <c r="EE184" s="15">
        <f t="shared" si="237"/>
        <v>7131.914663500007</v>
      </c>
      <c r="EF184" s="15">
        <f t="shared" si="238"/>
        <v>0</v>
      </c>
      <c r="EG184" s="15">
        <f t="shared" si="239"/>
        <v>7131.914663500007</v>
      </c>
      <c r="EH184" s="15">
        <f t="shared" si="240"/>
        <v>7131.914663500007</v>
      </c>
      <c r="EI184" s="15">
        <f t="shared" si="241"/>
        <v>7131.914663500007</v>
      </c>
      <c r="EJ184" s="15">
        <f t="shared" si="242"/>
        <v>7131.914663500007</v>
      </c>
      <c r="EK184" s="15">
        <f t="shared" si="243"/>
        <v>7131.914663500007</v>
      </c>
      <c r="EL184" s="15">
        <f t="shared" si="244"/>
        <v>7131.914663500007</v>
      </c>
      <c r="EM184" s="15">
        <f t="shared" si="245"/>
        <v>7131.914663500007</v>
      </c>
      <c r="EN184" s="15">
        <f t="shared" si="246"/>
        <v>7131.914663500007</v>
      </c>
      <c r="EO184" s="15">
        <f t="shared" si="247"/>
        <v>7131.914663500007</v>
      </c>
      <c r="EP184" s="15">
        <f t="shared" si="248"/>
        <v>7131.914663500007</v>
      </c>
      <c r="EQ184" s="15">
        <f t="shared" si="249"/>
        <v>7131.914663500007</v>
      </c>
      <c r="ER184" s="15">
        <f t="shared" si="250"/>
        <v>7131.914663500007</v>
      </c>
      <c r="ES184" s="15">
        <f t="shared" si="251"/>
        <v>0</v>
      </c>
      <c r="ET184" s="15">
        <f t="shared" si="252"/>
        <v>7131.914663500007</v>
      </c>
      <c r="EU184" s="15">
        <f t="shared" si="253"/>
        <v>7131.914663500007</v>
      </c>
      <c r="EV184" s="15">
        <f t="shared" si="254"/>
        <v>7131.914663500007</v>
      </c>
      <c r="EW184" s="15">
        <f t="shared" si="255"/>
        <v>7131.914663500007</v>
      </c>
      <c r="EX184" s="15">
        <f t="shared" si="256"/>
        <v>7131.914663500007</v>
      </c>
      <c r="EY184" s="15">
        <f t="shared" si="257"/>
        <v>7131.914663500007</v>
      </c>
      <c r="EZ184" s="15">
        <f t="shared" si="258"/>
        <v>0</v>
      </c>
      <c r="FA184" s="15">
        <f t="shared" si="259"/>
        <v>0</v>
      </c>
      <c r="FB184" s="15">
        <f t="shared" si="260"/>
        <v>0</v>
      </c>
      <c r="FC184" s="15">
        <f t="shared" si="261"/>
        <v>0</v>
      </c>
      <c r="FD184" s="15">
        <f t="shared" si="262"/>
        <v>0</v>
      </c>
      <c r="FE184" s="15">
        <f t="shared" si="263"/>
        <v>0</v>
      </c>
    </row>
    <row r="185" spans="1:161" x14ac:dyDescent="0.25">
      <c r="A185" s="3" t="s">
        <v>243</v>
      </c>
      <c r="B185" s="13">
        <v>2.7199999999999998E-2</v>
      </c>
      <c r="C185" s="13">
        <v>2.7199999999999998E-2</v>
      </c>
      <c r="D185" s="13">
        <v>2.7199999999999998E-2</v>
      </c>
      <c r="E185" s="13">
        <v>2.4500000000000001E-2</v>
      </c>
      <c r="G185" s="225">
        <v>42711831.420000002</v>
      </c>
      <c r="H185" s="225">
        <v>42711831.420000002</v>
      </c>
      <c r="I185" s="225">
        <v>42711831.420000002</v>
      </c>
      <c r="J185" s="14">
        <v>42711831.420000002</v>
      </c>
      <c r="K185" s="14">
        <v>42711831.420000002</v>
      </c>
      <c r="L185" s="14">
        <v>42711831.420000002</v>
      </c>
      <c r="M185" s="14">
        <v>42711831.420000002</v>
      </c>
      <c r="N185" s="14">
        <v>42711831.420000002</v>
      </c>
      <c r="O185" s="14">
        <v>42711831.420000002</v>
      </c>
      <c r="P185" s="14">
        <v>42711831.420000002</v>
      </c>
      <c r="Q185" s="14">
        <v>42711831.420000002</v>
      </c>
      <c r="R185" s="14">
        <v>42711831.420000002</v>
      </c>
      <c r="T185" s="14">
        <v>42711831.420000002</v>
      </c>
      <c r="U185" s="14">
        <v>42711831.420000002</v>
      </c>
      <c r="V185" s="14">
        <v>42711831.420000002</v>
      </c>
      <c r="W185" s="14">
        <v>42711831.420000002</v>
      </c>
      <c r="X185" s="14">
        <v>42711831.420000002</v>
      </c>
      <c r="Y185" s="14">
        <v>42711831.420000002</v>
      </c>
      <c r="Z185" s="14">
        <v>42711831.420000002</v>
      </c>
      <c r="AA185" s="14">
        <v>42711831.420000002</v>
      </c>
      <c r="AB185" s="14">
        <v>42711831.420000002</v>
      </c>
      <c r="AC185" s="14">
        <v>42711831.420000002</v>
      </c>
      <c r="AD185" s="14">
        <v>42711831.420000002</v>
      </c>
      <c r="AE185" s="14">
        <v>42711831.420000002</v>
      </c>
      <c r="AF185" s="14"/>
      <c r="AG185" s="14">
        <v>42711831.420000002</v>
      </c>
      <c r="AH185" s="14">
        <v>42711831.420000002</v>
      </c>
      <c r="AI185" s="14">
        <v>42711831.420000002</v>
      </c>
      <c r="AJ185" s="14">
        <v>42711831.420000002</v>
      </c>
      <c r="AK185" s="14">
        <v>42711831.420000002</v>
      </c>
      <c r="AL185" s="14">
        <v>42711831.420000002</v>
      </c>
      <c r="AM185" s="14"/>
      <c r="AN185" s="14"/>
      <c r="AO185" s="14"/>
      <c r="AP185" s="14"/>
      <c r="AQ185" s="14"/>
      <c r="AR185" s="14"/>
      <c r="AS185" s="15"/>
      <c r="AT185" s="15">
        <v>96813.484551999994</v>
      </c>
      <c r="AU185" s="15">
        <v>96813.484551999994</v>
      </c>
      <c r="AV185" s="15">
        <v>96813.484551999994</v>
      </c>
      <c r="AW185" s="14">
        <v>96813.484551999994</v>
      </c>
      <c r="AX185" s="14">
        <v>96813.484551999994</v>
      </c>
      <c r="AY185" s="14">
        <v>96813.484551999994</v>
      </c>
      <c r="AZ185" s="14">
        <v>96813.484551999994</v>
      </c>
      <c r="BA185" s="14">
        <v>96813.484551999994</v>
      </c>
      <c r="BB185" s="14">
        <v>96813.484551999994</v>
      </c>
      <c r="BC185" s="14">
        <v>96813.484551999994</v>
      </c>
      <c r="BD185" s="14">
        <v>96813.484551999994</v>
      </c>
      <c r="BE185" s="14">
        <v>96813.484551999994</v>
      </c>
      <c r="BG185" s="15">
        <v>96813.484551999994</v>
      </c>
      <c r="BH185" s="15">
        <v>96813.484551999994</v>
      </c>
      <c r="BI185" s="15">
        <v>96813.484551999994</v>
      </c>
      <c r="BJ185" s="14">
        <v>96813.484551999994</v>
      </c>
      <c r="BK185" s="14">
        <v>96813.484551999994</v>
      </c>
      <c r="BL185" s="14">
        <v>96813.484551999994</v>
      </c>
      <c r="BM185" s="14">
        <v>96813.484551999994</v>
      </c>
      <c r="BN185" s="14">
        <v>96813.484551999994</v>
      </c>
      <c r="BO185" s="14">
        <v>96813.484551999994</v>
      </c>
      <c r="BP185" s="14">
        <v>96813.484551999994</v>
      </c>
      <c r="BQ185" s="14">
        <v>96813.484551999994</v>
      </c>
      <c r="BR185" s="14">
        <v>96813.484551999994</v>
      </c>
      <c r="BS185" s="15"/>
      <c r="BT185" s="15">
        <f t="shared" si="176"/>
        <v>96813.484551999994</v>
      </c>
      <c r="BU185" s="15">
        <f t="shared" si="177"/>
        <v>96813.484551999994</v>
      </c>
      <c r="BV185" s="15">
        <f t="shared" si="178"/>
        <v>96813.484551999994</v>
      </c>
      <c r="BW185" s="15">
        <f t="shared" si="179"/>
        <v>96813.484551999994</v>
      </c>
      <c r="BX185" s="15">
        <f t="shared" si="180"/>
        <v>96813.484551999994</v>
      </c>
      <c r="BY185" s="15">
        <f t="shared" si="181"/>
        <v>96813.484551999994</v>
      </c>
      <c r="BZ185" s="15">
        <f t="shared" si="182"/>
        <v>0</v>
      </c>
      <c r="CA185" s="15">
        <f t="shared" si="183"/>
        <v>0</v>
      </c>
      <c r="CB185" s="15">
        <f t="shared" si="184"/>
        <v>0</v>
      </c>
      <c r="CC185" s="15">
        <f t="shared" si="185"/>
        <v>0</v>
      </c>
      <c r="CD185" s="15">
        <f t="shared" si="186"/>
        <v>0</v>
      </c>
      <c r="CE185" s="15">
        <f t="shared" si="187"/>
        <v>0</v>
      </c>
      <c r="CG185" s="15">
        <f t="shared" si="188"/>
        <v>87203.322482500007</v>
      </c>
      <c r="CH185" s="15">
        <f t="shared" si="189"/>
        <v>87203.322482500007</v>
      </c>
      <c r="CI185" s="15">
        <f t="shared" si="190"/>
        <v>87203.322482500007</v>
      </c>
      <c r="CJ185" s="15">
        <f t="shared" si="191"/>
        <v>87203.322482500007</v>
      </c>
      <c r="CK185" s="15">
        <f t="shared" si="192"/>
        <v>87203.322482500007</v>
      </c>
      <c r="CL185" s="15">
        <f t="shared" si="193"/>
        <v>87203.322482500007</v>
      </c>
      <c r="CM185" s="15">
        <f t="shared" si="194"/>
        <v>87203.322482500007</v>
      </c>
      <c r="CN185" s="15">
        <f t="shared" si="195"/>
        <v>87203.322482500007</v>
      </c>
      <c r="CO185" s="15">
        <f t="shared" si="196"/>
        <v>87203.322482500007</v>
      </c>
      <c r="CP185" s="15">
        <f t="shared" si="197"/>
        <v>87203.322482500007</v>
      </c>
      <c r="CQ185" s="15">
        <f t="shared" si="198"/>
        <v>87203.322482500007</v>
      </c>
      <c r="CR185" s="15">
        <f t="shared" si="199"/>
        <v>87203.322482500007</v>
      </c>
      <c r="CS185" s="15">
        <f t="shared" si="200"/>
        <v>0</v>
      </c>
      <c r="CT185" s="15">
        <f t="shared" si="201"/>
        <v>87203.322482500007</v>
      </c>
      <c r="CU185" s="15">
        <f t="shared" si="202"/>
        <v>87203.322482500007</v>
      </c>
      <c r="CV185" s="15">
        <f t="shared" si="203"/>
        <v>87203.322482500007</v>
      </c>
      <c r="CW185" s="15">
        <f t="shared" si="204"/>
        <v>87203.322482500007</v>
      </c>
      <c r="CX185" s="15">
        <f t="shared" si="205"/>
        <v>87203.322482500007</v>
      </c>
      <c r="CY185" s="15">
        <f t="shared" si="206"/>
        <v>87203.322482500007</v>
      </c>
      <c r="CZ185" s="15">
        <f t="shared" si="207"/>
        <v>87203.322482500007</v>
      </c>
      <c r="DA185" s="15">
        <f t="shared" si="208"/>
        <v>87203.322482500007</v>
      </c>
      <c r="DB185" s="15">
        <f t="shared" si="209"/>
        <v>87203.322482500007</v>
      </c>
      <c r="DC185" s="15">
        <f t="shared" si="210"/>
        <v>87203.322482500007</v>
      </c>
      <c r="DD185" s="15">
        <f t="shared" si="211"/>
        <v>87203.322482500007</v>
      </c>
      <c r="DE185" s="15">
        <f t="shared" si="212"/>
        <v>87203.322482500007</v>
      </c>
      <c r="DF185" s="15">
        <f t="shared" si="213"/>
        <v>0</v>
      </c>
      <c r="DG185" s="15">
        <f t="shared" si="214"/>
        <v>87203.322482500007</v>
      </c>
      <c r="DH185" s="15">
        <f t="shared" si="215"/>
        <v>87203.322482500007</v>
      </c>
      <c r="DI185" s="15">
        <f t="shared" si="216"/>
        <v>87203.322482500007</v>
      </c>
      <c r="DJ185" s="15">
        <f t="shared" si="217"/>
        <v>87203.322482500007</v>
      </c>
      <c r="DK185" s="15">
        <f t="shared" si="218"/>
        <v>87203.322482500007</v>
      </c>
      <c r="DL185" s="15">
        <f t="shared" si="219"/>
        <v>87203.322482500007</v>
      </c>
      <c r="DM185" s="15">
        <f t="shared" si="220"/>
        <v>0</v>
      </c>
      <c r="DN185" s="15">
        <f t="shared" si="221"/>
        <v>0</v>
      </c>
      <c r="DO185" s="15">
        <f t="shared" si="222"/>
        <v>0</v>
      </c>
      <c r="DP185" s="15">
        <f t="shared" si="223"/>
        <v>0</v>
      </c>
      <c r="DQ185" s="15">
        <f t="shared" si="224"/>
        <v>0</v>
      </c>
      <c r="DR185" s="15">
        <f t="shared" si="225"/>
        <v>0</v>
      </c>
      <c r="DT185" s="15">
        <f t="shared" si="226"/>
        <v>9610.1620694999874</v>
      </c>
      <c r="DU185" s="15">
        <f t="shared" si="227"/>
        <v>9610.1620694999874</v>
      </c>
      <c r="DV185" s="15">
        <f t="shared" si="228"/>
        <v>9610.1620694999874</v>
      </c>
      <c r="DW185" s="15">
        <f t="shared" si="229"/>
        <v>9610.1620694999874</v>
      </c>
      <c r="DX185" s="15">
        <f t="shared" si="230"/>
        <v>9610.1620694999874</v>
      </c>
      <c r="DY185" s="15">
        <f t="shared" si="231"/>
        <v>9610.1620694999874</v>
      </c>
      <c r="DZ185" s="15">
        <f t="shared" si="232"/>
        <v>9610.1620694999874</v>
      </c>
      <c r="EA185" s="15">
        <f t="shared" si="233"/>
        <v>9610.1620694999874</v>
      </c>
      <c r="EB185" s="15">
        <f t="shared" si="234"/>
        <v>9610.1620694999874</v>
      </c>
      <c r="EC185" s="15">
        <f t="shared" si="235"/>
        <v>9610.1620694999874</v>
      </c>
      <c r="ED185" s="15">
        <f t="shared" si="236"/>
        <v>9610.1620694999874</v>
      </c>
      <c r="EE185" s="15">
        <f t="shared" si="237"/>
        <v>9610.1620694999874</v>
      </c>
      <c r="EF185" s="15">
        <f t="shared" si="238"/>
        <v>0</v>
      </c>
      <c r="EG185" s="15">
        <f t="shared" si="239"/>
        <v>9610.1620694999874</v>
      </c>
      <c r="EH185" s="15">
        <f t="shared" si="240"/>
        <v>9610.1620694999874</v>
      </c>
      <c r="EI185" s="15">
        <f t="shared" si="241"/>
        <v>9610.1620694999874</v>
      </c>
      <c r="EJ185" s="15">
        <f t="shared" si="242"/>
        <v>9610.1620694999874</v>
      </c>
      <c r="EK185" s="15">
        <f t="shared" si="243"/>
        <v>9610.1620694999874</v>
      </c>
      <c r="EL185" s="15">
        <f t="shared" si="244"/>
        <v>9610.1620694999874</v>
      </c>
      <c r="EM185" s="15">
        <f t="shared" si="245"/>
        <v>9610.1620694999874</v>
      </c>
      <c r="EN185" s="15">
        <f t="shared" si="246"/>
        <v>9610.1620694999874</v>
      </c>
      <c r="EO185" s="15">
        <f t="shared" si="247"/>
        <v>9610.1620694999874</v>
      </c>
      <c r="EP185" s="15">
        <f t="shared" si="248"/>
        <v>9610.1620694999874</v>
      </c>
      <c r="EQ185" s="15">
        <f t="shared" si="249"/>
        <v>9610.1620694999874</v>
      </c>
      <c r="ER185" s="15">
        <f t="shared" si="250"/>
        <v>9610.1620694999874</v>
      </c>
      <c r="ES185" s="15">
        <f t="shared" si="251"/>
        <v>0</v>
      </c>
      <c r="ET185" s="15">
        <f t="shared" si="252"/>
        <v>9610.1620694999874</v>
      </c>
      <c r="EU185" s="15">
        <f t="shared" si="253"/>
        <v>9610.1620694999874</v>
      </c>
      <c r="EV185" s="15">
        <f t="shared" si="254"/>
        <v>9610.1620694999874</v>
      </c>
      <c r="EW185" s="15">
        <f t="shared" si="255"/>
        <v>9610.1620694999874</v>
      </c>
      <c r="EX185" s="15">
        <f t="shared" si="256"/>
        <v>9610.1620694999874</v>
      </c>
      <c r="EY185" s="15">
        <f t="shared" si="257"/>
        <v>9610.1620694999874</v>
      </c>
      <c r="EZ185" s="15">
        <f t="shared" si="258"/>
        <v>0</v>
      </c>
      <c r="FA185" s="15">
        <f t="shared" si="259"/>
        <v>0</v>
      </c>
      <c r="FB185" s="15">
        <f t="shared" si="260"/>
        <v>0</v>
      </c>
      <c r="FC185" s="15">
        <f t="shared" si="261"/>
        <v>0</v>
      </c>
      <c r="FD185" s="15">
        <f t="shared" si="262"/>
        <v>0</v>
      </c>
      <c r="FE185" s="15">
        <f t="shared" si="263"/>
        <v>0</v>
      </c>
    </row>
    <row r="186" spans="1:161" x14ac:dyDescent="0.25">
      <c r="A186" s="3" t="s">
        <v>244</v>
      </c>
      <c r="B186" s="13">
        <v>3.0700000000000002E-2</v>
      </c>
      <c r="C186" s="13">
        <v>3.0700000000000002E-2</v>
      </c>
      <c r="D186" s="13">
        <v>3.0700000000000002E-2</v>
      </c>
      <c r="E186" s="13">
        <v>2.8500000000000001E-2</v>
      </c>
      <c r="G186" s="225">
        <v>16691313.75</v>
      </c>
      <c r="H186" s="225">
        <v>16691313.75</v>
      </c>
      <c r="I186" s="225">
        <v>16691313.75</v>
      </c>
      <c r="J186" s="14">
        <v>16691313.75</v>
      </c>
      <c r="K186" s="14">
        <v>16691313.75</v>
      </c>
      <c r="L186" s="14">
        <v>16691313.75</v>
      </c>
      <c r="M186" s="14">
        <v>16691313.75</v>
      </c>
      <c r="N186" s="14">
        <v>16691313.75</v>
      </c>
      <c r="O186" s="14">
        <v>16691313.75</v>
      </c>
      <c r="P186" s="14">
        <v>16691313.75</v>
      </c>
      <c r="Q186" s="14">
        <v>16691313.75</v>
      </c>
      <c r="R186" s="14">
        <v>16691313.75</v>
      </c>
      <c r="T186" s="14">
        <v>16691313.75</v>
      </c>
      <c r="U186" s="14">
        <v>16691313.75</v>
      </c>
      <c r="V186" s="14">
        <v>16781691.91</v>
      </c>
      <c r="W186" s="14">
        <v>16872070.059999999</v>
      </c>
      <c r="X186" s="14">
        <v>16847059.760000002</v>
      </c>
      <c r="Y186" s="14">
        <v>16822049.449999999</v>
      </c>
      <c r="Z186" s="14">
        <v>16822049.449999999</v>
      </c>
      <c r="AA186" s="14">
        <v>16822049.449999999</v>
      </c>
      <c r="AB186" s="14">
        <v>16822049.449999999</v>
      </c>
      <c r="AC186" s="14">
        <v>16822049.449999999</v>
      </c>
      <c r="AD186" s="14">
        <v>16822049.449999999</v>
      </c>
      <c r="AE186" s="14">
        <v>16822049.449999999</v>
      </c>
      <c r="AF186" s="14"/>
      <c r="AG186" s="14">
        <v>16822049.449999999</v>
      </c>
      <c r="AH186" s="14">
        <v>16822049.449999999</v>
      </c>
      <c r="AI186" s="14">
        <v>16822049.449999999</v>
      </c>
      <c r="AJ186" s="14">
        <v>16822049.449999999</v>
      </c>
      <c r="AK186" s="14">
        <v>16822049.449999999</v>
      </c>
      <c r="AL186" s="14">
        <v>16822049.449999999</v>
      </c>
      <c r="AM186" s="14"/>
      <c r="AN186" s="14"/>
      <c r="AO186" s="14"/>
      <c r="AP186" s="14"/>
      <c r="AQ186" s="14"/>
      <c r="AR186" s="14"/>
      <c r="AS186" s="15"/>
      <c r="AT186" s="15">
        <v>42701.944343750001</v>
      </c>
      <c r="AU186" s="15">
        <v>42701.944343750001</v>
      </c>
      <c r="AV186" s="15">
        <v>42701.944343750001</v>
      </c>
      <c r="AW186" s="14">
        <v>42701.944343750001</v>
      </c>
      <c r="AX186" s="14">
        <v>42701.944343750001</v>
      </c>
      <c r="AY186" s="14">
        <v>42701.944343750001</v>
      </c>
      <c r="AZ186" s="14">
        <v>42701.944343750001</v>
      </c>
      <c r="BA186" s="14">
        <v>42701.944343750001</v>
      </c>
      <c r="BB186" s="14">
        <v>42701.944343750001</v>
      </c>
      <c r="BC186" s="14">
        <v>42701.944343750001</v>
      </c>
      <c r="BD186" s="14">
        <v>42701.944343750001</v>
      </c>
      <c r="BE186" s="14">
        <v>42701.944343750001</v>
      </c>
      <c r="BG186" s="15">
        <v>42701.944343750001</v>
      </c>
      <c r="BH186" s="15">
        <v>42701.944343750001</v>
      </c>
      <c r="BI186" s="15">
        <v>42933.161803083334</v>
      </c>
      <c r="BJ186" s="14">
        <v>43164.379236833331</v>
      </c>
      <c r="BK186" s="14">
        <v>43100.394552666672</v>
      </c>
      <c r="BL186" s="14">
        <v>43036.40984291667</v>
      </c>
      <c r="BM186" s="14">
        <v>43036.40984291667</v>
      </c>
      <c r="BN186" s="14">
        <v>43036.40984291667</v>
      </c>
      <c r="BO186" s="14">
        <v>43036.40984291667</v>
      </c>
      <c r="BP186" s="14">
        <v>43036.40984291667</v>
      </c>
      <c r="BQ186" s="14">
        <v>43036.40984291667</v>
      </c>
      <c r="BR186" s="14">
        <v>43036.40984291667</v>
      </c>
      <c r="BS186" s="15"/>
      <c r="BT186" s="15">
        <f t="shared" si="176"/>
        <v>43036.40984291667</v>
      </c>
      <c r="BU186" s="15">
        <f t="shared" si="177"/>
        <v>43036.40984291667</v>
      </c>
      <c r="BV186" s="15">
        <f t="shared" si="178"/>
        <v>43036.40984291667</v>
      </c>
      <c r="BW186" s="15">
        <f t="shared" si="179"/>
        <v>43036.40984291667</v>
      </c>
      <c r="BX186" s="15">
        <f t="shared" si="180"/>
        <v>43036.40984291667</v>
      </c>
      <c r="BY186" s="15">
        <f t="shared" si="181"/>
        <v>43036.40984291667</v>
      </c>
      <c r="BZ186" s="15">
        <f t="shared" si="182"/>
        <v>0</v>
      </c>
      <c r="CA186" s="15">
        <f t="shared" si="183"/>
        <v>0</v>
      </c>
      <c r="CB186" s="15">
        <f t="shared" si="184"/>
        <v>0</v>
      </c>
      <c r="CC186" s="15">
        <f t="shared" si="185"/>
        <v>0</v>
      </c>
      <c r="CD186" s="15">
        <f t="shared" si="186"/>
        <v>0</v>
      </c>
      <c r="CE186" s="15">
        <f t="shared" si="187"/>
        <v>0</v>
      </c>
      <c r="CG186" s="15">
        <f t="shared" si="188"/>
        <v>39641.870156249999</v>
      </c>
      <c r="CH186" s="15">
        <f t="shared" si="189"/>
        <v>39641.870156249999</v>
      </c>
      <c r="CI186" s="15">
        <f t="shared" si="190"/>
        <v>39641.870156249999</v>
      </c>
      <c r="CJ186" s="15">
        <f t="shared" si="191"/>
        <v>39641.870156249999</v>
      </c>
      <c r="CK186" s="15">
        <f t="shared" si="192"/>
        <v>39641.870156249999</v>
      </c>
      <c r="CL186" s="15">
        <f t="shared" si="193"/>
        <v>39641.870156249999</v>
      </c>
      <c r="CM186" s="15">
        <f t="shared" si="194"/>
        <v>39641.870156249999</v>
      </c>
      <c r="CN186" s="15">
        <f t="shared" si="195"/>
        <v>39641.870156249999</v>
      </c>
      <c r="CO186" s="15">
        <f t="shared" si="196"/>
        <v>39641.870156249999</v>
      </c>
      <c r="CP186" s="15">
        <f t="shared" si="197"/>
        <v>39641.870156249999</v>
      </c>
      <c r="CQ186" s="15">
        <f t="shared" si="198"/>
        <v>39641.870156249999</v>
      </c>
      <c r="CR186" s="15">
        <f t="shared" si="199"/>
        <v>39641.870156249999</v>
      </c>
      <c r="CS186" s="15">
        <f t="shared" si="200"/>
        <v>0</v>
      </c>
      <c r="CT186" s="15">
        <f t="shared" si="201"/>
        <v>39641.870156249999</v>
      </c>
      <c r="CU186" s="15">
        <f t="shared" si="202"/>
        <v>39641.870156249999</v>
      </c>
      <c r="CV186" s="15">
        <f t="shared" si="203"/>
        <v>39856.518286250001</v>
      </c>
      <c r="CW186" s="15">
        <f t="shared" si="204"/>
        <v>40071.166392499996</v>
      </c>
      <c r="CX186" s="15">
        <f t="shared" si="205"/>
        <v>40011.766930000005</v>
      </c>
      <c r="CY186" s="15">
        <f t="shared" si="206"/>
        <v>39952.367443750001</v>
      </c>
      <c r="CZ186" s="15">
        <f t="shared" si="207"/>
        <v>39952.367443750001</v>
      </c>
      <c r="DA186" s="15">
        <f t="shared" si="208"/>
        <v>39952.367443750001</v>
      </c>
      <c r="DB186" s="15">
        <f t="shared" si="209"/>
        <v>39952.367443750001</v>
      </c>
      <c r="DC186" s="15">
        <f t="shared" si="210"/>
        <v>39952.367443750001</v>
      </c>
      <c r="DD186" s="15">
        <f t="shared" si="211"/>
        <v>39952.367443750001</v>
      </c>
      <c r="DE186" s="15">
        <f t="shared" si="212"/>
        <v>39952.367443750001</v>
      </c>
      <c r="DF186" s="15">
        <f t="shared" si="213"/>
        <v>0</v>
      </c>
      <c r="DG186" s="15">
        <f t="shared" si="214"/>
        <v>39952.367443750001</v>
      </c>
      <c r="DH186" s="15">
        <f t="shared" si="215"/>
        <v>39952.367443750001</v>
      </c>
      <c r="DI186" s="15">
        <f t="shared" si="216"/>
        <v>39952.367443750001</v>
      </c>
      <c r="DJ186" s="15">
        <f t="shared" si="217"/>
        <v>39952.367443750001</v>
      </c>
      <c r="DK186" s="15">
        <f t="shared" si="218"/>
        <v>39952.367443750001</v>
      </c>
      <c r="DL186" s="15">
        <f t="shared" si="219"/>
        <v>39952.367443750001</v>
      </c>
      <c r="DM186" s="15">
        <f t="shared" si="220"/>
        <v>0</v>
      </c>
      <c r="DN186" s="15">
        <f t="shared" si="221"/>
        <v>0</v>
      </c>
      <c r="DO186" s="15">
        <f t="shared" si="222"/>
        <v>0</v>
      </c>
      <c r="DP186" s="15">
        <f t="shared" si="223"/>
        <v>0</v>
      </c>
      <c r="DQ186" s="15">
        <f t="shared" si="224"/>
        <v>0</v>
      </c>
      <c r="DR186" s="15">
        <f t="shared" si="225"/>
        <v>0</v>
      </c>
      <c r="DT186" s="15">
        <f t="shared" si="226"/>
        <v>3060.0741875000022</v>
      </c>
      <c r="DU186" s="15">
        <f t="shared" si="227"/>
        <v>3060.0741875000022</v>
      </c>
      <c r="DV186" s="15">
        <f t="shared" si="228"/>
        <v>3060.0741875000022</v>
      </c>
      <c r="DW186" s="15">
        <f t="shared" si="229"/>
        <v>3060.0741875000022</v>
      </c>
      <c r="DX186" s="15">
        <f t="shared" si="230"/>
        <v>3060.0741875000022</v>
      </c>
      <c r="DY186" s="15">
        <f t="shared" si="231"/>
        <v>3060.0741875000022</v>
      </c>
      <c r="DZ186" s="15">
        <f t="shared" si="232"/>
        <v>3060.0741875000022</v>
      </c>
      <c r="EA186" s="15">
        <f t="shared" si="233"/>
        <v>3060.0741875000022</v>
      </c>
      <c r="EB186" s="15">
        <f t="shared" si="234"/>
        <v>3060.0741875000022</v>
      </c>
      <c r="EC186" s="15">
        <f t="shared" si="235"/>
        <v>3060.0741875000022</v>
      </c>
      <c r="ED186" s="15">
        <f t="shared" si="236"/>
        <v>3060.0741875000022</v>
      </c>
      <c r="EE186" s="15">
        <f t="shared" si="237"/>
        <v>3060.0741875000022</v>
      </c>
      <c r="EF186" s="15">
        <f t="shared" si="238"/>
        <v>0</v>
      </c>
      <c r="EG186" s="15">
        <f t="shared" si="239"/>
        <v>3060.0741875000022</v>
      </c>
      <c r="EH186" s="15">
        <f t="shared" si="240"/>
        <v>3060.0741875000022</v>
      </c>
      <c r="EI186" s="15">
        <f t="shared" si="241"/>
        <v>3076.6435168333337</v>
      </c>
      <c r="EJ186" s="15">
        <f t="shared" si="242"/>
        <v>3093.2128443333349</v>
      </c>
      <c r="EK186" s="15">
        <f t="shared" si="243"/>
        <v>3088.6276226666669</v>
      </c>
      <c r="EL186" s="15">
        <f t="shared" si="244"/>
        <v>3084.0423991666685</v>
      </c>
      <c r="EM186" s="15">
        <f t="shared" si="245"/>
        <v>3084.0423991666685</v>
      </c>
      <c r="EN186" s="15">
        <f t="shared" si="246"/>
        <v>3084.0423991666685</v>
      </c>
      <c r="EO186" s="15">
        <f t="shared" si="247"/>
        <v>3084.0423991666685</v>
      </c>
      <c r="EP186" s="15">
        <f t="shared" si="248"/>
        <v>3084.0423991666685</v>
      </c>
      <c r="EQ186" s="15">
        <f t="shared" si="249"/>
        <v>3084.0423991666685</v>
      </c>
      <c r="ER186" s="15">
        <f t="shared" si="250"/>
        <v>3084.0423991666685</v>
      </c>
      <c r="ES186" s="15">
        <f t="shared" si="251"/>
        <v>0</v>
      </c>
      <c r="ET186" s="15">
        <f t="shared" si="252"/>
        <v>3084.0423991666685</v>
      </c>
      <c r="EU186" s="15">
        <f t="shared" si="253"/>
        <v>3084.0423991666685</v>
      </c>
      <c r="EV186" s="15">
        <f t="shared" si="254"/>
        <v>3084.0423991666685</v>
      </c>
      <c r="EW186" s="15">
        <f t="shared" si="255"/>
        <v>3084.0423991666685</v>
      </c>
      <c r="EX186" s="15">
        <f t="shared" si="256"/>
        <v>3084.0423991666685</v>
      </c>
      <c r="EY186" s="15">
        <f t="shared" si="257"/>
        <v>3084.0423991666685</v>
      </c>
      <c r="EZ186" s="15">
        <f t="shared" si="258"/>
        <v>0</v>
      </c>
      <c r="FA186" s="15">
        <f t="shared" si="259"/>
        <v>0</v>
      </c>
      <c r="FB186" s="15">
        <f t="shared" si="260"/>
        <v>0</v>
      </c>
      <c r="FC186" s="15">
        <f t="shared" si="261"/>
        <v>0</v>
      </c>
      <c r="FD186" s="15">
        <f t="shared" si="262"/>
        <v>0</v>
      </c>
      <c r="FE186" s="15">
        <f t="shared" si="263"/>
        <v>0</v>
      </c>
    </row>
    <row r="187" spans="1:161" x14ac:dyDescent="0.25">
      <c r="A187" s="3" t="s">
        <v>245</v>
      </c>
      <c r="B187" s="13">
        <v>3.5899999999999994E-2</v>
      </c>
      <c r="C187" s="13">
        <v>3.5899999999999994E-2</v>
      </c>
      <c r="D187" s="13">
        <v>3.5899999999999994E-2</v>
      </c>
      <c r="E187" s="13">
        <v>3.3500000000000002E-2</v>
      </c>
      <c r="G187" s="225">
        <v>43431563.719999999</v>
      </c>
      <c r="H187" s="225">
        <v>43431563.719999999</v>
      </c>
      <c r="I187" s="225">
        <v>43431563.719999999</v>
      </c>
      <c r="J187" s="14">
        <v>43431563.719999999</v>
      </c>
      <c r="K187" s="14">
        <v>43431563.719999999</v>
      </c>
      <c r="L187" s="14">
        <v>43431563.719999999</v>
      </c>
      <c r="M187" s="14">
        <v>43431563.719999999</v>
      </c>
      <c r="N187" s="14">
        <v>43431563.719999999</v>
      </c>
      <c r="O187" s="14">
        <v>43431563.719999999</v>
      </c>
      <c r="P187" s="14">
        <v>43431563.719999999</v>
      </c>
      <c r="Q187" s="14">
        <v>43431563.719999999</v>
      </c>
      <c r="R187" s="14">
        <v>43431563.719999999</v>
      </c>
      <c r="T187" s="14">
        <v>43431563.719999999</v>
      </c>
      <c r="U187" s="14">
        <v>43431563.719999999</v>
      </c>
      <c r="V187" s="14">
        <v>43431563.719999999</v>
      </c>
      <c r="W187" s="14">
        <v>43431563.719999999</v>
      </c>
      <c r="X187" s="14">
        <v>43431563.719999999</v>
      </c>
      <c r="Y187" s="14">
        <v>43431563.719999999</v>
      </c>
      <c r="Z187" s="14">
        <v>43431563.719999999</v>
      </c>
      <c r="AA187" s="14">
        <v>43447533.359999999</v>
      </c>
      <c r="AB187" s="14">
        <v>43463503</v>
      </c>
      <c r="AC187" s="14">
        <v>43463503</v>
      </c>
      <c r="AD187" s="14">
        <v>43463503</v>
      </c>
      <c r="AE187" s="14">
        <v>43463503</v>
      </c>
      <c r="AF187" s="14"/>
      <c r="AG187" s="14">
        <v>43463503</v>
      </c>
      <c r="AH187" s="14">
        <v>43463503</v>
      </c>
      <c r="AI187" s="14">
        <v>43463503</v>
      </c>
      <c r="AJ187" s="14">
        <v>43463503</v>
      </c>
      <c r="AK187" s="14">
        <v>43463503</v>
      </c>
      <c r="AL187" s="14">
        <v>43463503</v>
      </c>
      <c r="AM187" s="14"/>
      <c r="AN187" s="14"/>
      <c r="AO187" s="14"/>
      <c r="AP187" s="14"/>
      <c r="AQ187" s="14"/>
      <c r="AR187" s="14"/>
      <c r="AS187" s="15"/>
      <c r="AT187" s="15">
        <v>129932.76146233331</v>
      </c>
      <c r="AU187" s="15">
        <v>129932.76146233331</v>
      </c>
      <c r="AV187" s="15">
        <v>129932.76146233331</v>
      </c>
      <c r="AW187" s="14">
        <v>129932.76146233331</v>
      </c>
      <c r="AX187" s="14">
        <v>129932.76146233331</v>
      </c>
      <c r="AY187" s="14">
        <v>129932.76146233331</v>
      </c>
      <c r="AZ187" s="14">
        <v>129932.76146233331</v>
      </c>
      <c r="BA187" s="14">
        <v>129932.76146233331</v>
      </c>
      <c r="BB187" s="14">
        <v>129932.76146233331</v>
      </c>
      <c r="BC187" s="14">
        <v>129932.76146233331</v>
      </c>
      <c r="BD187" s="14">
        <v>129932.76146233331</v>
      </c>
      <c r="BE187" s="14">
        <v>129932.76146233331</v>
      </c>
      <c r="BG187" s="15">
        <v>129932.76146233331</v>
      </c>
      <c r="BH187" s="15">
        <v>129932.76146233331</v>
      </c>
      <c r="BI187" s="15">
        <v>129932.76146233331</v>
      </c>
      <c r="BJ187" s="14">
        <v>129932.76146233331</v>
      </c>
      <c r="BK187" s="14">
        <v>129932.76146233331</v>
      </c>
      <c r="BL187" s="14">
        <v>129932.76146233331</v>
      </c>
      <c r="BM187" s="14">
        <v>129932.76146233331</v>
      </c>
      <c r="BN187" s="14">
        <v>129980.53730199998</v>
      </c>
      <c r="BO187" s="14">
        <v>130028.31314166664</v>
      </c>
      <c r="BP187" s="14">
        <v>130028.31314166664</v>
      </c>
      <c r="BQ187" s="14">
        <v>130028.31314166664</v>
      </c>
      <c r="BR187" s="14">
        <v>130028.31314166664</v>
      </c>
      <c r="BS187" s="15"/>
      <c r="BT187" s="15">
        <f t="shared" si="176"/>
        <v>130028.31314166664</v>
      </c>
      <c r="BU187" s="15">
        <f t="shared" si="177"/>
        <v>130028.31314166664</v>
      </c>
      <c r="BV187" s="15">
        <f t="shared" si="178"/>
        <v>130028.31314166664</v>
      </c>
      <c r="BW187" s="15">
        <f t="shared" si="179"/>
        <v>130028.31314166664</v>
      </c>
      <c r="BX187" s="15">
        <f t="shared" si="180"/>
        <v>130028.31314166664</v>
      </c>
      <c r="BY187" s="15">
        <f t="shared" si="181"/>
        <v>130028.31314166664</v>
      </c>
      <c r="BZ187" s="15">
        <f t="shared" si="182"/>
        <v>0</v>
      </c>
      <c r="CA187" s="15">
        <f t="shared" si="183"/>
        <v>0</v>
      </c>
      <c r="CB187" s="15">
        <f t="shared" si="184"/>
        <v>0</v>
      </c>
      <c r="CC187" s="15">
        <f t="shared" si="185"/>
        <v>0</v>
      </c>
      <c r="CD187" s="15">
        <f t="shared" si="186"/>
        <v>0</v>
      </c>
      <c r="CE187" s="15">
        <f t="shared" si="187"/>
        <v>0</v>
      </c>
      <c r="CG187" s="15">
        <f t="shared" si="188"/>
        <v>121246.44871833334</v>
      </c>
      <c r="CH187" s="15">
        <f t="shared" si="189"/>
        <v>121246.44871833334</v>
      </c>
      <c r="CI187" s="15">
        <f t="shared" si="190"/>
        <v>121246.44871833334</v>
      </c>
      <c r="CJ187" s="15">
        <f t="shared" si="191"/>
        <v>121246.44871833334</v>
      </c>
      <c r="CK187" s="15">
        <f t="shared" si="192"/>
        <v>121246.44871833334</v>
      </c>
      <c r="CL187" s="15">
        <f t="shared" si="193"/>
        <v>121246.44871833334</v>
      </c>
      <c r="CM187" s="15">
        <f t="shared" si="194"/>
        <v>121246.44871833334</v>
      </c>
      <c r="CN187" s="15">
        <f t="shared" si="195"/>
        <v>121246.44871833334</v>
      </c>
      <c r="CO187" s="15">
        <f t="shared" si="196"/>
        <v>121246.44871833334</v>
      </c>
      <c r="CP187" s="15">
        <f t="shared" si="197"/>
        <v>121246.44871833334</v>
      </c>
      <c r="CQ187" s="15">
        <f t="shared" si="198"/>
        <v>121246.44871833334</v>
      </c>
      <c r="CR187" s="15">
        <f t="shared" si="199"/>
        <v>121246.44871833334</v>
      </c>
      <c r="CS187" s="15">
        <f t="shared" si="200"/>
        <v>0</v>
      </c>
      <c r="CT187" s="15">
        <f t="shared" si="201"/>
        <v>121246.44871833334</v>
      </c>
      <c r="CU187" s="15">
        <f t="shared" si="202"/>
        <v>121246.44871833334</v>
      </c>
      <c r="CV187" s="15">
        <f t="shared" si="203"/>
        <v>121246.44871833334</v>
      </c>
      <c r="CW187" s="15">
        <f t="shared" si="204"/>
        <v>121246.44871833334</v>
      </c>
      <c r="CX187" s="15">
        <f t="shared" si="205"/>
        <v>121246.44871833334</v>
      </c>
      <c r="CY187" s="15">
        <f t="shared" si="206"/>
        <v>121246.44871833334</v>
      </c>
      <c r="CZ187" s="15">
        <f t="shared" si="207"/>
        <v>121246.44871833334</v>
      </c>
      <c r="DA187" s="15">
        <f t="shared" si="208"/>
        <v>121291.03063000001</v>
      </c>
      <c r="DB187" s="15">
        <f t="shared" si="209"/>
        <v>121335.61254166668</v>
      </c>
      <c r="DC187" s="15">
        <f t="shared" si="210"/>
        <v>121335.61254166668</v>
      </c>
      <c r="DD187" s="15">
        <f t="shared" si="211"/>
        <v>121335.61254166668</v>
      </c>
      <c r="DE187" s="15">
        <f t="shared" si="212"/>
        <v>121335.61254166668</v>
      </c>
      <c r="DF187" s="15">
        <f t="shared" si="213"/>
        <v>0</v>
      </c>
      <c r="DG187" s="15">
        <f t="shared" si="214"/>
        <v>121335.61254166668</v>
      </c>
      <c r="DH187" s="15">
        <f t="shared" si="215"/>
        <v>121335.61254166668</v>
      </c>
      <c r="DI187" s="15">
        <f t="shared" si="216"/>
        <v>121335.61254166668</v>
      </c>
      <c r="DJ187" s="15">
        <f t="shared" si="217"/>
        <v>121335.61254166668</v>
      </c>
      <c r="DK187" s="15">
        <f t="shared" si="218"/>
        <v>121335.61254166668</v>
      </c>
      <c r="DL187" s="15">
        <f t="shared" si="219"/>
        <v>121335.61254166668</v>
      </c>
      <c r="DM187" s="15">
        <f t="shared" si="220"/>
        <v>0</v>
      </c>
      <c r="DN187" s="15">
        <f t="shared" si="221"/>
        <v>0</v>
      </c>
      <c r="DO187" s="15">
        <f t="shared" si="222"/>
        <v>0</v>
      </c>
      <c r="DP187" s="15">
        <f t="shared" si="223"/>
        <v>0</v>
      </c>
      <c r="DQ187" s="15">
        <f t="shared" si="224"/>
        <v>0</v>
      </c>
      <c r="DR187" s="15">
        <f t="shared" si="225"/>
        <v>0</v>
      </c>
      <c r="DT187" s="15">
        <f t="shared" si="226"/>
        <v>8686.3127439999662</v>
      </c>
      <c r="DU187" s="15">
        <f t="shared" si="227"/>
        <v>8686.3127439999662</v>
      </c>
      <c r="DV187" s="15">
        <f t="shared" si="228"/>
        <v>8686.3127439999662</v>
      </c>
      <c r="DW187" s="15">
        <f t="shared" si="229"/>
        <v>8686.3127439999662</v>
      </c>
      <c r="DX187" s="15">
        <f t="shared" si="230"/>
        <v>8686.3127439999662</v>
      </c>
      <c r="DY187" s="15">
        <f t="shared" si="231"/>
        <v>8686.3127439999662</v>
      </c>
      <c r="DZ187" s="15">
        <f t="shared" si="232"/>
        <v>8686.3127439999662</v>
      </c>
      <c r="EA187" s="15">
        <f t="shared" si="233"/>
        <v>8686.3127439999662</v>
      </c>
      <c r="EB187" s="15">
        <f t="shared" si="234"/>
        <v>8686.3127439999662</v>
      </c>
      <c r="EC187" s="15">
        <f t="shared" si="235"/>
        <v>8686.3127439999662</v>
      </c>
      <c r="ED187" s="15">
        <f t="shared" si="236"/>
        <v>8686.3127439999662</v>
      </c>
      <c r="EE187" s="15">
        <f t="shared" si="237"/>
        <v>8686.3127439999662</v>
      </c>
      <c r="EF187" s="15">
        <f t="shared" si="238"/>
        <v>0</v>
      </c>
      <c r="EG187" s="15">
        <f t="shared" si="239"/>
        <v>8686.3127439999662</v>
      </c>
      <c r="EH187" s="15">
        <f t="shared" si="240"/>
        <v>8686.3127439999662</v>
      </c>
      <c r="EI187" s="15">
        <f t="shared" si="241"/>
        <v>8686.3127439999662</v>
      </c>
      <c r="EJ187" s="15">
        <f t="shared" si="242"/>
        <v>8686.3127439999662</v>
      </c>
      <c r="EK187" s="15">
        <f t="shared" si="243"/>
        <v>8686.3127439999662</v>
      </c>
      <c r="EL187" s="15">
        <f t="shared" si="244"/>
        <v>8686.3127439999662</v>
      </c>
      <c r="EM187" s="15">
        <f t="shared" si="245"/>
        <v>8686.3127439999662</v>
      </c>
      <c r="EN187" s="15">
        <f t="shared" si="246"/>
        <v>8689.5066719999741</v>
      </c>
      <c r="EO187" s="15">
        <f t="shared" si="247"/>
        <v>8692.7005999999674</v>
      </c>
      <c r="EP187" s="15">
        <f t="shared" si="248"/>
        <v>8692.7005999999674</v>
      </c>
      <c r="EQ187" s="15">
        <f t="shared" si="249"/>
        <v>8692.7005999999674</v>
      </c>
      <c r="ER187" s="15">
        <f t="shared" si="250"/>
        <v>8692.7005999999674</v>
      </c>
      <c r="ES187" s="15">
        <f t="shared" si="251"/>
        <v>0</v>
      </c>
      <c r="ET187" s="15">
        <f t="shared" si="252"/>
        <v>8692.7005999999674</v>
      </c>
      <c r="EU187" s="15">
        <f t="shared" si="253"/>
        <v>8692.7005999999674</v>
      </c>
      <c r="EV187" s="15">
        <f t="shared" si="254"/>
        <v>8692.7005999999674</v>
      </c>
      <c r="EW187" s="15">
        <f t="shared" si="255"/>
        <v>8692.7005999999674</v>
      </c>
      <c r="EX187" s="15">
        <f t="shared" si="256"/>
        <v>8692.7005999999674</v>
      </c>
      <c r="EY187" s="15">
        <f t="shared" si="257"/>
        <v>8692.7005999999674</v>
      </c>
      <c r="EZ187" s="15">
        <f t="shared" si="258"/>
        <v>0</v>
      </c>
      <c r="FA187" s="15">
        <f t="shared" si="259"/>
        <v>0</v>
      </c>
      <c r="FB187" s="15">
        <f t="shared" si="260"/>
        <v>0</v>
      </c>
      <c r="FC187" s="15">
        <f t="shared" si="261"/>
        <v>0</v>
      </c>
      <c r="FD187" s="15">
        <f t="shared" si="262"/>
        <v>0</v>
      </c>
      <c r="FE187" s="15">
        <f t="shared" si="263"/>
        <v>0</v>
      </c>
    </row>
    <row r="188" spans="1:161" x14ac:dyDescent="0.25">
      <c r="A188" s="3" t="s">
        <v>246</v>
      </c>
      <c r="B188" s="13">
        <v>2.4900000000000002E-2</v>
      </c>
      <c r="C188" s="13">
        <v>2.4900000000000002E-2</v>
      </c>
      <c r="D188" s="13">
        <v>2.4900000000000002E-2</v>
      </c>
      <c r="E188" s="13">
        <v>2.2499999999999999E-2</v>
      </c>
      <c r="G188" s="225">
        <v>44063581.399999999</v>
      </c>
      <c r="H188" s="225">
        <v>44063581.399999999</v>
      </c>
      <c r="I188" s="225">
        <v>44063581.399999999</v>
      </c>
      <c r="J188" s="14">
        <v>44063581.399999999</v>
      </c>
      <c r="K188" s="14">
        <v>44063581.399999999</v>
      </c>
      <c r="L188" s="14">
        <v>44063581.399999999</v>
      </c>
      <c r="M188" s="14">
        <v>44063581.399999999</v>
      </c>
      <c r="N188" s="14">
        <v>44063581.399999999</v>
      </c>
      <c r="O188" s="14">
        <v>44063581.399999999</v>
      </c>
      <c r="P188" s="14">
        <v>44063581.399999999</v>
      </c>
      <c r="Q188" s="14">
        <v>44063581.399999999</v>
      </c>
      <c r="R188" s="14">
        <v>44063581.399999999</v>
      </c>
      <c r="T188" s="14">
        <v>44063581.399999999</v>
      </c>
      <c r="U188" s="14">
        <v>44063581.399999999</v>
      </c>
      <c r="V188" s="14">
        <v>44063581.399999999</v>
      </c>
      <c r="W188" s="14">
        <v>44063581.399999999</v>
      </c>
      <c r="X188" s="14">
        <v>44063581.399999999</v>
      </c>
      <c r="Y188" s="14">
        <v>44063581.399999999</v>
      </c>
      <c r="Z188" s="14">
        <v>44063581.399999999</v>
      </c>
      <c r="AA188" s="14">
        <v>44063581.399999999</v>
      </c>
      <c r="AB188" s="14">
        <v>44063581.399999999</v>
      </c>
      <c r="AC188" s="14">
        <v>44063581.399999999</v>
      </c>
      <c r="AD188" s="14">
        <v>44063581.399999999</v>
      </c>
      <c r="AE188" s="14">
        <v>44063581.399999999</v>
      </c>
      <c r="AF188" s="14"/>
      <c r="AG188" s="14">
        <v>44063581.399999999</v>
      </c>
      <c r="AH188" s="14">
        <v>44063581.399999999</v>
      </c>
      <c r="AI188" s="14">
        <v>44063581.399999999</v>
      </c>
      <c r="AJ188" s="14">
        <v>44063581.399999999</v>
      </c>
      <c r="AK188" s="14">
        <v>44063581.399999999</v>
      </c>
      <c r="AL188" s="14">
        <v>44063581.399999999</v>
      </c>
      <c r="AM188" s="14"/>
      <c r="AN188" s="14"/>
      <c r="AO188" s="14"/>
      <c r="AP188" s="14"/>
      <c r="AQ188" s="14"/>
      <c r="AR188" s="14"/>
      <c r="AS188" s="15"/>
      <c r="AT188" s="15">
        <v>91431.931404999996</v>
      </c>
      <c r="AU188" s="15">
        <v>91431.931404999996</v>
      </c>
      <c r="AV188" s="15">
        <v>91431.931404999996</v>
      </c>
      <c r="AW188" s="14">
        <v>91431.931404999996</v>
      </c>
      <c r="AX188" s="14">
        <v>91431.931404999996</v>
      </c>
      <c r="AY188" s="14">
        <v>91431.931404999996</v>
      </c>
      <c r="AZ188" s="14">
        <v>91431.931404999996</v>
      </c>
      <c r="BA188" s="14">
        <v>91431.931404999996</v>
      </c>
      <c r="BB188" s="14">
        <v>91431.931404999996</v>
      </c>
      <c r="BC188" s="14">
        <v>91431.931404999996</v>
      </c>
      <c r="BD188" s="14">
        <v>91431.931404999996</v>
      </c>
      <c r="BE188" s="14">
        <v>91431.931404999996</v>
      </c>
      <c r="BG188" s="15">
        <v>91431.931404999996</v>
      </c>
      <c r="BH188" s="15">
        <v>91431.931404999996</v>
      </c>
      <c r="BI188" s="15">
        <v>91431.931404999996</v>
      </c>
      <c r="BJ188" s="14">
        <v>91431.931404999996</v>
      </c>
      <c r="BK188" s="14">
        <v>91431.931404999996</v>
      </c>
      <c r="BL188" s="14">
        <v>91431.931404999996</v>
      </c>
      <c r="BM188" s="14">
        <v>91431.931404999996</v>
      </c>
      <c r="BN188" s="14">
        <v>91431.931404999996</v>
      </c>
      <c r="BO188" s="14">
        <v>91431.931404999996</v>
      </c>
      <c r="BP188" s="14">
        <v>91431.931404999996</v>
      </c>
      <c r="BQ188" s="14">
        <v>91431.931404999996</v>
      </c>
      <c r="BR188" s="14">
        <v>91431.931404999996</v>
      </c>
      <c r="BS188" s="15"/>
      <c r="BT188" s="15">
        <f t="shared" si="176"/>
        <v>91431.931404999996</v>
      </c>
      <c r="BU188" s="15">
        <f t="shared" si="177"/>
        <v>91431.931404999996</v>
      </c>
      <c r="BV188" s="15">
        <f t="shared" si="178"/>
        <v>91431.931404999996</v>
      </c>
      <c r="BW188" s="15">
        <f t="shared" si="179"/>
        <v>91431.931404999996</v>
      </c>
      <c r="BX188" s="15">
        <f t="shared" si="180"/>
        <v>91431.931404999996</v>
      </c>
      <c r="BY188" s="15">
        <f t="shared" si="181"/>
        <v>91431.931404999996</v>
      </c>
      <c r="BZ188" s="15">
        <f t="shared" si="182"/>
        <v>0</v>
      </c>
      <c r="CA188" s="15">
        <f t="shared" si="183"/>
        <v>0</v>
      </c>
      <c r="CB188" s="15">
        <f t="shared" si="184"/>
        <v>0</v>
      </c>
      <c r="CC188" s="15">
        <f t="shared" si="185"/>
        <v>0</v>
      </c>
      <c r="CD188" s="15">
        <f t="shared" si="186"/>
        <v>0</v>
      </c>
      <c r="CE188" s="15">
        <f t="shared" si="187"/>
        <v>0</v>
      </c>
      <c r="CG188" s="15">
        <f t="shared" si="188"/>
        <v>82619.215125000002</v>
      </c>
      <c r="CH188" s="15">
        <f t="shared" si="189"/>
        <v>82619.215125000002</v>
      </c>
      <c r="CI188" s="15">
        <f t="shared" si="190"/>
        <v>82619.215125000002</v>
      </c>
      <c r="CJ188" s="15">
        <f t="shared" si="191"/>
        <v>82619.215125000002</v>
      </c>
      <c r="CK188" s="15">
        <f t="shared" si="192"/>
        <v>82619.215125000002</v>
      </c>
      <c r="CL188" s="15">
        <f t="shared" si="193"/>
        <v>82619.215125000002</v>
      </c>
      <c r="CM188" s="15">
        <f t="shared" si="194"/>
        <v>82619.215125000002</v>
      </c>
      <c r="CN188" s="15">
        <f t="shared" si="195"/>
        <v>82619.215125000002</v>
      </c>
      <c r="CO188" s="15">
        <f t="shared" si="196"/>
        <v>82619.215125000002</v>
      </c>
      <c r="CP188" s="15">
        <f t="shared" si="197"/>
        <v>82619.215125000002</v>
      </c>
      <c r="CQ188" s="15">
        <f t="shared" si="198"/>
        <v>82619.215125000002</v>
      </c>
      <c r="CR188" s="15">
        <f t="shared" si="199"/>
        <v>82619.215125000002</v>
      </c>
      <c r="CS188" s="15">
        <f t="shared" si="200"/>
        <v>0</v>
      </c>
      <c r="CT188" s="15">
        <f t="shared" si="201"/>
        <v>82619.215125000002</v>
      </c>
      <c r="CU188" s="15">
        <f t="shared" si="202"/>
        <v>82619.215125000002</v>
      </c>
      <c r="CV188" s="15">
        <f t="shared" si="203"/>
        <v>82619.215125000002</v>
      </c>
      <c r="CW188" s="15">
        <f t="shared" si="204"/>
        <v>82619.215125000002</v>
      </c>
      <c r="CX188" s="15">
        <f t="shared" si="205"/>
        <v>82619.215125000002</v>
      </c>
      <c r="CY188" s="15">
        <f t="shared" si="206"/>
        <v>82619.215125000002</v>
      </c>
      <c r="CZ188" s="15">
        <f t="shared" si="207"/>
        <v>82619.215125000002</v>
      </c>
      <c r="DA188" s="15">
        <f t="shared" si="208"/>
        <v>82619.215125000002</v>
      </c>
      <c r="DB188" s="15">
        <f t="shared" si="209"/>
        <v>82619.215125000002</v>
      </c>
      <c r="DC188" s="15">
        <f t="shared" si="210"/>
        <v>82619.215125000002</v>
      </c>
      <c r="DD188" s="15">
        <f t="shared" si="211"/>
        <v>82619.215125000002</v>
      </c>
      <c r="DE188" s="15">
        <f t="shared" si="212"/>
        <v>82619.215125000002</v>
      </c>
      <c r="DF188" s="15">
        <f t="shared" si="213"/>
        <v>0</v>
      </c>
      <c r="DG188" s="15">
        <f t="shared" si="214"/>
        <v>82619.215125000002</v>
      </c>
      <c r="DH188" s="15">
        <f t="shared" si="215"/>
        <v>82619.215125000002</v>
      </c>
      <c r="DI188" s="15">
        <f t="shared" si="216"/>
        <v>82619.215125000002</v>
      </c>
      <c r="DJ188" s="15">
        <f t="shared" si="217"/>
        <v>82619.215125000002</v>
      </c>
      <c r="DK188" s="15">
        <f t="shared" si="218"/>
        <v>82619.215125000002</v>
      </c>
      <c r="DL188" s="15">
        <f t="shared" si="219"/>
        <v>82619.215125000002</v>
      </c>
      <c r="DM188" s="15">
        <f t="shared" si="220"/>
        <v>0</v>
      </c>
      <c r="DN188" s="15">
        <f t="shared" si="221"/>
        <v>0</v>
      </c>
      <c r="DO188" s="15">
        <f t="shared" si="222"/>
        <v>0</v>
      </c>
      <c r="DP188" s="15">
        <f t="shared" si="223"/>
        <v>0</v>
      </c>
      <c r="DQ188" s="15">
        <f t="shared" si="224"/>
        <v>0</v>
      </c>
      <c r="DR188" s="15">
        <f t="shared" si="225"/>
        <v>0</v>
      </c>
      <c r="DT188" s="15">
        <f t="shared" si="226"/>
        <v>8812.7162799999933</v>
      </c>
      <c r="DU188" s="15">
        <f t="shared" si="227"/>
        <v>8812.7162799999933</v>
      </c>
      <c r="DV188" s="15">
        <f t="shared" si="228"/>
        <v>8812.7162799999933</v>
      </c>
      <c r="DW188" s="15">
        <f t="shared" si="229"/>
        <v>8812.7162799999933</v>
      </c>
      <c r="DX188" s="15">
        <f t="shared" si="230"/>
        <v>8812.7162799999933</v>
      </c>
      <c r="DY188" s="15">
        <f t="shared" si="231"/>
        <v>8812.7162799999933</v>
      </c>
      <c r="DZ188" s="15">
        <f t="shared" si="232"/>
        <v>8812.7162799999933</v>
      </c>
      <c r="EA188" s="15">
        <f t="shared" si="233"/>
        <v>8812.7162799999933</v>
      </c>
      <c r="EB188" s="15">
        <f t="shared" si="234"/>
        <v>8812.7162799999933</v>
      </c>
      <c r="EC188" s="15">
        <f t="shared" si="235"/>
        <v>8812.7162799999933</v>
      </c>
      <c r="ED188" s="15">
        <f t="shared" si="236"/>
        <v>8812.7162799999933</v>
      </c>
      <c r="EE188" s="15">
        <f t="shared" si="237"/>
        <v>8812.7162799999933</v>
      </c>
      <c r="EF188" s="15">
        <f t="shared" si="238"/>
        <v>0</v>
      </c>
      <c r="EG188" s="15">
        <f t="shared" si="239"/>
        <v>8812.7162799999933</v>
      </c>
      <c r="EH188" s="15">
        <f t="shared" si="240"/>
        <v>8812.7162799999933</v>
      </c>
      <c r="EI188" s="15">
        <f t="shared" si="241"/>
        <v>8812.7162799999933</v>
      </c>
      <c r="EJ188" s="15">
        <f t="shared" si="242"/>
        <v>8812.7162799999933</v>
      </c>
      <c r="EK188" s="15">
        <f t="shared" si="243"/>
        <v>8812.7162799999933</v>
      </c>
      <c r="EL188" s="15">
        <f t="shared" si="244"/>
        <v>8812.7162799999933</v>
      </c>
      <c r="EM188" s="15">
        <f t="shared" si="245"/>
        <v>8812.7162799999933</v>
      </c>
      <c r="EN188" s="15">
        <f t="shared" si="246"/>
        <v>8812.7162799999933</v>
      </c>
      <c r="EO188" s="15">
        <f t="shared" si="247"/>
        <v>8812.7162799999933</v>
      </c>
      <c r="EP188" s="15">
        <f t="shared" si="248"/>
        <v>8812.7162799999933</v>
      </c>
      <c r="EQ188" s="15">
        <f t="shared" si="249"/>
        <v>8812.7162799999933</v>
      </c>
      <c r="ER188" s="15">
        <f t="shared" si="250"/>
        <v>8812.7162799999933</v>
      </c>
      <c r="ES188" s="15">
        <f t="shared" si="251"/>
        <v>0</v>
      </c>
      <c r="ET188" s="15">
        <f t="shared" si="252"/>
        <v>8812.7162799999933</v>
      </c>
      <c r="EU188" s="15">
        <f t="shared" si="253"/>
        <v>8812.7162799999933</v>
      </c>
      <c r="EV188" s="15">
        <f t="shared" si="254"/>
        <v>8812.7162799999933</v>
      </c>
      <c r="EW188" s="15">
        <f t="shared" si="255"/>
        <v>8812.7162799999933</v>
      </c>
      <c r="EX188" s="15">
        <f t="shared" si="256"/>
        <v>8812.7162799999933</v>
      </c>
      <c r="EY188" s="15">
        <f t="shared" si="257"/>
        <v>8812.7162799999933</v>
      </c>
      <c r="EZ188" s="15">
        <f t="shared" si="258"/>
        <v>0</v>
      </c>
      <c r="FA188" s="15">
        <f t="shared" si="259"/>
        <v>0</v>
      </c>
      <c r="FB188" s="15">
        <f t="shared" si="260"/>
        <v>0</v>
      </c>
      <c r="FC188" s="15">
        <f t="shared" si="261"/>
        <v>0</v>
      </c>
      <c r="FD188" s="15">
        <f t="shared" si="262"/>
        <v>0</v>
      </c>
      <c r="FE188" s="15">
        <f t="shared" si="263"/>
        <v>0</v>
      </c>
    </row>
    <row r="189" spans="1:161" x14ac:dyDescent="0.25">
      <c r="A189" s="3" t="s">
        <v>247</v>
      </c>
      <c r="B189" s="13">
        <v>1.8700000000000001E-2</v>
      </c>
      <c r="C189" s="13">
        <v>1.8700000000000001E-2</v>
      </c>
      <c r="D189" s="13">
        <v>1.8700000000000001E-2</v>
      </c>
      <c r="E189" s="13">
        <v>1.5800000000000002E-2</v>
      </c>
      <c r="G189" s="225">
        <v>34631362.229999997</v>
      </c>
      <c r="H189" s="225">
        <v>34631362.229999997</v>
      </c>
      <c r="I189" s="225">
        <v>34631362.229999997</v>
      </c>
      <c r="J189" s="14">
        <v>34631362.229999997</v>
      </c>
      <c r="K189" s="14">
        <v>34631362.229999997</v>
      </c>
      <c r="L189" s="14">
        <v>34631362.229999997</v>
      </c>
      <c r="M189" s="14">
        <v>34631362.229999997</v>
      </c>
      <c r="N189" s="14">
        <v>34631362.229999997</v>
      </c>
      <c r="O189" s="14">
        <v>34631362.229999997</v>
      </c>
      <c r="P189" s="14">
        <v>34631362.229999997</v>
      </c>
      <c r="Q189" s="14">
        <v>34631362.229999997</v>
      </c>
      <c r="R189" s="14">
        <v>34631362.229999997</v>
      </c>
      <c r="T189" s="14">
        <v>34631362.229999997</v>
      </c>
      <c r="U189" s="14">
        <v>34631362.229999997</v>
      </c>
      <c r="V189" s="14">
        <v>34631362.229999997</v>
      </c>
      <c r="W189" s="14">
        <v>34631362.229999997</v>
      </c>
      <c r="X189" s="14">
        <v>34631362.229999997</v>
      </c>
      <c r="Y189" s="14">
        <v>34631362.229999997</v>
      </c>
      <c r="Z189" s="14">
        <v>34631362.229999997</v>
      </c>
      <c r="AA189" s="14">
        <v>34631362.229999997</v>
      </c>
      <c r="AB189" s="14">
        <v>34631362.229999997</v>
      </c>
      <c r="AC189" s="14">
        <v>34631362.229999997</v>
      </c>
      <c r="AD189" s="14">
        <v>34671851.740000002</v>
      </c>
      <c r="AE189" s="14">
        <v>34712341.240000002</v>
      </c>
      <c r="AF189" s="14"/>
      <c r="AG189" s="14">
        <v>34712341.240000002</v>
      </c>
      <c r="AH189" s="14">
        <v>34712341.240000002</v>
      </c>
      <c r="AI189" s="14">
        <v>34712341.240000002</v>
      </c>
      <c r="AJ189" s="14">
        <v>34712341.240000002</v>
      </c>
      <c r="AK189" s="14">
        <v>34712341.240000002</v>
      </c>
      <c r="AL189" s="14">
        <v>34791541.899999999</v>
      </c>
      <c r="AM189" s="14"/>
      <c r="AN189" s="14"/>
      <c r="AO189" s="14"/>
      <c r="AP189" s="14"/>
      <c r="AQ189" s="14"/>
      <c r="AR189" s="14"/>
      <c r="AS189" s="15"/>
      <c r="AT189" s="15">
        <v>53967.206141750001</v>
      </c>
      <c r="AU189" s="15">
        <v>53967.206141750001</v>
      </c>
      <c r="AV189" s="15">
        <v>53967.206141750001</v>
      </c>
      <c r="AW189" s="14">
        <v>53967.206141750001</v>
      </c>
      <c r="AX189" s="14">
        <v>53967.206141750001</v>
      </c>
      <c r="AY189" s="14">
        <v>53967.206141750001</v>
      </c>
      <c r="AZ189" s="14">
        <v>53967.206141750001</v>
      </c>
      <c r="BA189" s="14">
        <v>53967.206141750001</v>
      </c>
      <c r="BB189" s="14">
        <v>53967.206141750001</v>
      </c>
      <c r="BC189" s="14">
        <v>53967.206141750001</v>
      </c>
      <c r="BD189" s="14">
        <v>53967.206141750001</v>
      </c>
      <c r="BE189" s="14">
        <v>53967.206141750001</v>
      </c>
      <c r="BG189" s="15">
        <v>53967.206141750001</v>
      </c>
      <c r="BH189" s="15">
        <v>53967.206141750001</v>
      </c>
      <c r="BI189" s="15">
        <v>53967.206141750001</v>
      </c>
      <c r="BJ189" s="14">
        <v>53967.206141750001</v>
      </c>
      <c r="BK189" s="14">
        <v>53967.206141750001</v>
      </c>
      <c r="BL189" s="14">
        <v>53967.206141750001</v>
      </c>
      <c r="BM189" s="14">
        <v>53967.206141750001</v>
      </c>
      <c r="BN189" s="14">
        <v>53967.206141750001</v>
      </c>
      <c r="BO189" s="14">
        <v>53967.206141750001</v>
      </c>
      <c r="BP189" s="14">
        <v>53967.206141750001</v>
      </c>
      <c r="BQ189" s="14">
        <v>54030.302294833346</v>
      </c>
      <c r="BR189" s="14">
        <v>54093.398432333342</v>
      </c>
      <c r="BS189" s="15"/>
      <c r="BT189" s="15">
        <f t="shared" si="176"/>
        <v>54093.398432333342</v>
      </c>
      <c r="BU189" s="15">
        <f t="shared" si="177"/>
        <v>54093.398432333342</v>
      </c>
      <c r="BV189" s="15">
        <f t="shared" si="178"/>
        <v>54093.398432333342</v>
      </c>
      <c r="BW189" s="15">
        <f t="shared" si="179"/>
        <v>54093.398432333342</v>
      </c>
      <c r="BX189" s="15">
        <f t="shared" si="180"/>
        <v>54093.398432333342</v>
      </c>
      <c r="BY189" s="15">
        <f t="shared" si="181"/>
        <v>54216.819460833336</v>
      </c>
      <c r="BZ189" s="15">
        <f t="shared" si="182"/>
        <v>0</v>
      </c>
      <c r="CA189" s="15">
        <f t="shared" si="183"/>
        <v>0</v>
      </c>
      <c r="CB189" s="15">
        <f t="shared" si="184"/>
        <v>0</v>
      </c>
      <c r="CC189" s="15">
        <f t="shared" si="185"/>
        <v>0</v>
      </c>
      <c r="CD189" s="15">
        <f t="shared" si="186"/>
        <v>0</v>
      </c>
      <c r="CE189" s="15">
        <f t="shared" si="187"/>
        <v>0</v>
      </c>
      <c r="CG189" s="15">
        <f t="shared" si="188"/>
        <v>45597.960269499999</v>
      </c>
      <c r="CH189" s="15">
        <f t="shared" si="189"/>
        <v>45597.960269499999</v>
      </c>
      <c r="CI189" s="15">
        <f t="shared" si="190"/>
        <v>45597.960269499999</v>
      </c>
      <c r="CJ189" s="15">
        <f t="shared" si="191"/>
        <v>45597.960269499999</v>
      </c>
      <c r="CK189" s="15">
        <f t="shared" si="192"/>
        <v>45597.960269499999</v>
      </c>
      <c r="CL189" s="15">
        <f t="shared" si="193"/>
        <v>45597.960269499999</v>
      </c>
      <c r="CM189" s="15">
        <f t="shared" si="194"/>
        <v>45597.960269499999</v>
      </c>
      <c r="CN189" s="15">
        <f t="shared" si="195"/>
        <v>45597.960269499999</v>
      </c>
      <c r="CO189" s="15">
        <f t="shared" si="196"/>
        <v>45597.960269499999</v>
      </c>
      <c r="CP189" s="15">
        <f t="shared" si="197"/>
        <v>45597.960269499999</v>
      </c>
      <c r="CQ189" s="15">
        <f t="shared" si="198"/>
        <v>45597.960269499999</v>
      </c>
      <c r="CR189" s="15">
        <f t="shared" si="199"/>
        <v>45597.960269499999</v>
      </c>
      <c r="CS189" s="15">
        <f t="shared" si="200"/>
        <v>0</v>
      </c>
      <c r="CT189" s="15">
        <f t="shared" si="201"/>
        <v>45597.960269499999</v>
      </c>
      <c r="CU189" s="15">
        <f t="shared" si="202"/>
        <v>45597.960269499999</v>
      </c>
      <c r="CV189" s="15">
        <f t="shared" si="203"/>
        <v>45597.960269499999</v>
      </c>
      <c r="CW189" s="15">
        <f t="shared" si="204"/>
        <v>45597.960269499999</v>
      </c>
      <c r="CX189" s="15">
        <f t="shared" si="205"/>
        <v>45597.960269499999</v>
      </c>
      <c r="CY189" s="15">
        <f t="shared" si="206"/>
        <v>45597.960269499999</v>
      </c>
      <c r="CZ189" s="15">
        <f t="shared" si="207"/>
        <v>45597.960269499999</v>
      </c>
      <c r="DA189" s="15">
        <f t="shared" si="208"/>
        <v>45597.960269499999</v>
      </c>
      <c r="DB189" s="15">
        <f t="shared" si="209"/>
        <v>45597.960269499999</v>
      </c>
      <c r="DC189" s="15">
        <f t="shared" si="210"/>
        <v>45597.960269499999</v>
      </c>
      <c r="DD189" s="15">
        <f t="shared" si="211"/>
        <v>45651.271457666677</v>
      </c>
      <c r="DE189" s="15">
        <f t="shared" si="212"/>
        <v>45704.582632666679</v>
      </c>
      <c r="DF189" s="15">
        <f t="shared" si="213"/>
        <v>0</v>
      </c>
      <c r="DG189" s="15">
        <f t="shared" si="214"/>
        <v>45704.582632666679</v>
      </c>
      <c r="DH189" s="15">
        <f t="shared" si="215"/>
        <v>45704.582632666679</v>
      </c>
      <c r="DI189" s="15">
        <f t="shared" si="216"/>
        <v>45704.582632666679</v>
      </c>
      <c r="DJ189" s="15">
        <f t="shared" si="217"/>
        <v>45704.582632666679</v>
      </c>
      <c r="DK189" s="15">
        <f t="shared" si="218"/>
        <v>45704.582632666679</v>
      </c>
      <c r="DL189" s="15">
        <f t="shared" si="219"/>
        <v>45808.863501666667</v>
      </c>
      <c r="DM189" s="15">
        <f t="shared" si="220"/>
        <v>0</v>
      </c>
      <c r="DN189" s="15">
        <f t="shared" si="221"/>
        <v>0</v>
      </c>
      <c r="DO189" s="15">
        <f t="shared" si="222"/>
        <v>0</v>
      </c>
      <c r="DP189" s="15">
        <f t="shared" si="223"/>
        <v>0</v>
      </c>
      <c r="DQ189" s="15">
        <f t="shared" si="224"/>
        <v>0</v>
      </c>
      <c r="DR189" s="15">
        <f t="shared" si="225"/>
        <v>0</v>
      </c>
      <c r="DT189" s="15">
        <f t="shared" si="226"/>
        <v>8369.2458722500014</v>
      </c>
      <c r="DU189" s="15">
        <f t="shared" si="227"/>
        <v>8369.2458722500014</v>
      </c>
      <c r="DV189" s="15">
        <f t="shared" si="228"/>
        <v>8369.2458722500014</v>
      </c>
      <c r="DW189" s="15">
        <f t="shared" si="229"/>
        <v>8369.2458722500014</v>
      </c>
      <c r="DX189" s="15">
        <f t="shared" si="230"/>
        <v>8369.2458722500014</v>
      </c>
      <c r="DY189" s="15">
        <f t="shared" si="231"/>
        <v>8369.2458722500014</v>
      </c>
      <c r="DZ189" s="15">
        <f t="shared" si="232"/>
        <v>8369.2458722500014</v>
      </c>
      <c r="EA189" s="15">
        <f t="shared" si="233"/>
        <v>8369.2458722500014</v>
      </c>
      <c r="EB189" s="15">
        <f t="shared" si="234"/>
        <v>8369.2458722500014</v>
      </c>
      <c r="EC189" s="15">
        <f t="shared" si="235"/>
        <v>8369.2458722500014</v>
      </c>
      <c r="ED189" s="15">
        <f t="shared" si="236"/>
        <v>8369.2458722500014</v>
      </c>
      <c r="EE189" s="15">
        <f t="shared" si="237"/>
        <v>8369.2458722500014</v>
      </c>
      <c r="EF189" s="15">
        <f t="shared" si="238"/>
        <v>0</v>
      </c>
      <c r="EG189" s="15">
        <f t="shared" si="239"/>
        <v>8369.2458722500014</v>
      </c>
      <c r="EH189" s="15">
        <f t="shared" si="240"/>
        <v>8369.2458722500014</v>
      </c>
      <c r="EI189" s="15">
        <f t="shared" si="241"/>
        <v>8369.2458722500014</v>
      </c>
      <c r="EJ189" s="15">
        <f t="shared" si="242"/>
        <v>8369.2458722500014</v>
      </c>
      <c r="EK189" s="15">
        <f t="shared" si="243"/>
        <v>8369.2458722500014</v>
      </c>
      <c r="EL189" s="15">
        <f t="shared" si="244"/>
        <v>8369.2458722500014</v>
      </c>
      <c r="EM189" s="15">
        <f t="shared" si="245"/>
        <v>8369.2458722500014</v>
      </c>
      <c r="EN189" s="15">
        <f t="shared" si="246"/>
        <v>8369.2458722500014</v>
      </c>
      <c r="EO189" s="15">
        <f t="shared" si="247"/>
        <v>8369.2458722500014</v>
      </c>
      <c r="EP189" s="15">
        <f t="shared" si="248"/>
        <v>8369.2458722500014</v>
      </c>
      <c r="EQ189" s="15">
        <f t="shared" si="249"/>
        <v>8379.0308371666688</v>
      </c>
      <c r="ER189" s="15">
        <f t="shared" si="250"/>
        <v>8388.8157996666632</v>
      </c>
      <c r="ES189" s="15">
        <f t="shared" si="251"/>
        <v>0</v>
      </c>
      <c r="ET189" s="15">
        <f t="shared" si="252"/>
        <v>8388.8157996666632</v>
      </c>
      <c r="EU189" s="15">
        <f t="shared" si="253"/>
        <v>8388.8157996666632</v>
      </c>
      <c r="EV189" s="15">
        <f t="shared" si="254"/>
        <v>8388.8157996666632</v>
      </c>
      <c r="EW189" s="15">
        <f t="shared" si="255"/>
        <v>8388.8157996666632</v>
      </c>
      <c r="EX189" s="15">
        <f t="shared" si="256"/>
        <v>8388.8157996666632</v>
      </c>
      <c r="EY189" s="15">
        <f t="shared" si="257"/>
        <v>8407.9559591666693</v>
      </c>
      <c r="EZ189" s="15">
        <f t="shared" si="258"/>
        <v>0</v>
      </c>
      <c r="FA189" s="15">
        <f t="shared" si="259"/>
        <v>0</v>
      </c>
      <c r="FB189" s="15">
        <f t="shared" si="260"/>
        <v>0</v>
      </c>
      <c r="FC189" s="15">
        <f t="shared" si="261"/>
        <v>0</v>
      </c>
      <c r="FD189" s="15">
        <f t="shared" si="262"/>
        <v>0</v>
      </c>
      <c r="FE189" s="15">
        <f t="shared" si="263"/>
        <v>0</v>
      </c>
    </row>
    <row r="190" spans="1:161" x14ac:dyDescent="0.25">
      <c r="A190" s="3" t="s">
        <v>248</v>
      </c>
      <c r="B190" s="13">
        <v>3.6299999999999999E-2</v>
      </c>
      <c r="C190" s="13">
        <v>3.6299999999999999E-2</v>
      </c>
      <c r="D190" s="13">
        <v>3.6299999999999999E-2</v>
      </c>
      <c r="E190" s="13">
        <v>3.3099999999999997E-2</v>
      </c>
      <c r="G190" s="225">
        <v>29369546.170000002</v>
      </c>
      <c r="H190" s="225">
        <v>29369546.170000002</v>
      </c>
      <c r="I190" s="225">
        <v>29369546.170000002</v>
      </c>
      <c r="J190" s="14">
        <v>29369546.170000002</v>
      </c>
      <c r="K190" s="14">
        <v>29369546.170000002</v>
      </c>
      <c r="L190" s="14">
        <v>29369546.170000002</v>
      </c>
      <c r="M190" s="14">
        <v>29369546.170000002</v>
      </c>
      <c r="N190" s="14">
        <v>29369546.170000002</v>
      </c>
      <c r="O190" s="14">
        <v>29369546.170000002</v>
      </c>
      <c r="P190" s="14">
        <v>29369546.170000002</v>
      </c>
      <c r="Q190" s="14">
        <v>29369546.170000002</v>
      </c>
      <c r="R190" s="14">
        <v>29369546.170000002</v>
      </c>
      <c r="T190" s="14">
        <v>29369546.170000002</v>
      </c>
      <c r="U190" s="14">
        <v>29369546.170000002</v>
      </c>
      <c r="V190" s="14">
        <v>29369546.170000002</v>
      </c>
      <c r="W190" s="14">
        <v>29369546.170000002</v>
      </c>
      <c r="X190" s="14">
        <v>29369546.170000002</v>
      </c>
      <c r="Y190" s="14">
        <v>29369546.170000002</v>
      </c>
      <c r="Z190" s="14">
        <v>29369546.170000002</v>
      </c>
      <c r="AA190" s="14">
        <v>29369546.170000002</v>
      </c>
      <c r="AB190" s="14">
        <v>29369546.170000002</v>
      </c>
      <c r="AC190" s="14">
        <v>29369546.170000002</v>
      </c>
      <c r="AD190" s="14">
        <v>29369546.170000002</v>
      </c>
      <c r="AE190" s="14">
        <v>29369546.170000002</v>
      </c>
      <c r="AF190" s="14"/>
      <c r="AG190" s="14">
        <v>29369546.170000002</v>
      </c>
      <c r="AH190" s="14">
        <v>29369546.170000002</v>
      </c>
      <c r="AI190" s="14">
        <v>29369546.170000002</v>
      </c>
      <c r="AJ190" s="14">
        <v>29369546.170000002</v>
      </c>
      <c r="AK190" s="14">
        <v>29369546.170000002</v>
      </c>
      <c r="AL190" s="14">
        <v>29369546.170000002</v>
      </c>
      <c r="AM190" s="14"/>
      <c r="AN190" s="14"/>
      <c r="AO190" s="14"/>
      <c r="AP190" s="14"/>
      <c r="AQ190" s="14"/>
      <c r="AR190" s="14"/>
      <c r="AS190" s="15"/>
      <c r="AT190" s="15">
        <v>88842.877164250007</v>
      </c>
      <c r="AU190" s="15">
        <v>88842.877164250007</v>
      </c>
      <c r="AV190" s="15">
        <v>88842.877164250007</v>
      </c>
      <c r="AW190" s="14">
        <v>88842.877164250007</v>
      </c>
      <c r="AX190" s="14">
        <v>88842.877164250007</v>
      </c>
      <c r="AY190" s="14">
        <v>88842.877164250007</v>
      </c>
      <c r="AZ190" s="14">
        <v>88842.877164250007</v>
      </c>
      <c r="BA190" s="14">
        <v>88842.877164250007</v>
      </c>
      <c r="BB190" s="14">
        <v>88842.877164250007</v>
      </c>
      <c r="BC190" s="14">
        <v>88842.877164250007</v>
      </c>
      <c r="BD190" s="14">
        <v>88842.877164250007</v>
      </c>
      <c r="BE190" s="14">
        <v>88842.877164250007</v>
      </c>
      <c r="BG190" s="15">
        <v>88842.877164250007</v>
      </c>
      <c r="BH190" s="15">
        <v>88842.877164250007</v>
      </c>
      <c r="BI190" s="15">
        <v>88842.877164250007</v>
      </c>
      <c r="BJ190" s="14">
        <v>88842.877164250007</v>
      </c>
      <c r="BK190" s="14">
        <v>88842.877164250007</v>
      </c>
      <c r="BL190" s="14">
        <v>88842.877164250007</v>
      </c>
      <c r="BM190" s="14">
        <v>88842.877164250007</v>
      </c>
      <c r="BN190" s="14">
        <v>88842.877164250007</v>
      </c>
      <c r="BO190" s="14">
        <v>88842.877164250007</v>
      </c>
      <c r="BP190" s="14">
        <v>88842.877164250007</v>
      </c>
      <c r="BQ190" s="14">
        <v>88842.877164250007</v>
      </c>
      <c r="BR190" s="14">
        <v>88842.877164250007</v>
      </c>
      <c r="BS190" s="15"/>
      <c r="BT190" s="15">
        <f t="shared" si="176"/>
        <v>88842.877164250007</v>
      </c>
      <c r="BU190" s="15">
        <f t="shared" si="177"/>
        <v>88842.877164250007</v>
      </c>
      <c r="BV190" s="15">
        <f t="shared" si="178"/>
        <v>88842.877164250007</v>
      </c>
      <c r="BW190" s="15">
        <f t="shared" si="179"/>
        <v>88842.877164250007</v>
      </c>
      <c r="BX190" s="15">
        <f t="shared" si="180"/>
        <v>88842.877164250007</v>
      </c>
      <c r="BY190" s="15">
        <f t="shared" si="181"/>
        <v>88842.877164250007</v>
      </c>
      <c r="BZ190" s="15">
        <f t="shared" si="182"/>
        <v>0</v>
      </c>
      <c r="CA190" s="15">
        <f t="shared" si="183"/>
        <v>0</v>
      </c>
      <c r="CB190" s="15">
        <f t="shared" si="184"/>
        <v>0</v>
      </c>
      <c r="CC190" s="15">
        <f t="shared" si="185"/>
        <v>0</v>
      </c>
      <c r="CD190" s="15">
        <f t="shared" si="186"/>
        <v>0</v>
      </c>
      <c r="CE190" s="15">
        <f t="shared" si="187"/>
        <v>0</v>
      </c>
      <c r="CG190" s="15">
        <f t="shared" si="188"/>
        <v>81010.998185583332</v>
      </c>
      <c r="CH190" s="15">
        <f t="shared" si="189"/>
        <v>81010.998185583332</v>
      </c>
      <c r="CI190" s="15">
        <f t="shared" si="190"/>
        <v>81010.998185583332</v>
      </c>
      <c r="CJ190" s="15">
        <f t="shared" si="191"/>
        <v>81010.998185583332</v>
      </c>
      <c r="CK190" s="15">
        <f t="shared" si="192"/>
        <v>81010.998185583332</v>
      </c>
      <c r="CL190" s="15">
        <f t="shared" si="193"/>
        <v>81010.998185583332</v>
      </c>
      <c r="CM190" s="15">
        <f t="shared" si="194"/>
        <v>81010.998185583332</v>
      </c>
      <c r="CN190" s="15">
        <f t="shared" si="195"/>
        <v>81010.998185583332</v>
      </c>
      <c r="CO190" s="15">
        <f t="shared" si="196"/>
        <v>81010.998185583332</v>
      </c>
      <c r="CP190" s="15">
        <f t="shared" si="197"/>
        <v>81010.998185583332</v>
      </c>
      <c r="CQ190" s="15">
        <f t="shared" si="198"/>
        <v>81010.998185583332</v>
      </c>
      <c r="CR190" s="15">
        <f t="shared" si="199"/>
        <v>81010.998185583332</v>
      </c>
      <c r="CS190" s="15">
        <f t="shared" si="200"/>
        <v>0</v>
      </c>
      <c r="CT190" s="15">
        <f t="shared" si="201"/>
        <v>81010.998185583332</v>
      </c>
      <c r="CU190" s="15">
        <f t="shared" si="202"/>
        <v>81010.998185583332</v>
      </c>
      <c r="CV190" s="15">
        <f t="shared" si="203"/>
        <v>81010.998185583332</v>
      </c>
      <c r="CW190" s="15">
        <f t="shared" si="204"/>
        <v>81010.998185583332</v>
      </c>
      <c r="CX190" s="15">
        <f t="shared" si="205"/>
        <v>81010.998185583332</v>
      </c>
      <c r="CY190" s="15">
        <f t="shared" si="206"/>
        <v>81010.998185583332</v>
      </c>
      <c r="CZ190" s="15">
        <f t="shared" si="207"/>
        <v>81010.998185583332</v>
      </c>
      <c r="DA190" s="15">
        <f t="shared" si="208"/>
        <v>81010.998185583332</v>
      </c>
      <c r="DB190" s="15">
        <f t="shared" si="209"/>
        <v>81010.998185583332</v>
      </c>
      <c r="DC190" s="15">
        <f t="shared" si="210"/>
        <v>81010.998185583332</v>
      </c>
      <c r="DD190" s="15">
        <f t="shared" si="211"/>
        <v>81010.998185583332</v>
      </c>
      <c r="DE190" s="15">
        <f t="shared" si="212"/>
        <v>81010.998185583332</v>
      </c>
      <c r="DF190" s="15">
        <f t="shared" si="213"/>
        <v>0</v>
      </c>
      <c r="DG190" s="15">
        <f t="shared" si="214"/>
        <v>81010.998185583332</v>
      </c>
      <c r="DH190" s="15">
        <f t="shared" si="215"/>
        <v>81010.998185583332</v>
      </c>
      <c r="DI190" s="15">
        <f t="shared" si="216"/>
        <v>81010.998185583332</v>
      </c>
      <c r="DJ190" s="15">
        <f t="shared" si="217"/>
        <v>81010.998185583332</v>
      </c>
      <c r="DK190" s="15">
        <f t="shared" si="218"/>
        <v>81010.998185583332</v>
      </c>
      <c r="DL190" s="15">
        <f t="shared" si="219"/>
        <v>81010.998185583332</v>
      </c>
      <c r="DM190" s="15">
        <f t="shared" si="220"/>
        <v>0</v>
      </c>
      <c r="DN190" s="15">
        <f t="shared" si="221"/>
        <v>0</v>
      </c>
      <c r="DO190" s="15">
        <f t="shared" si="222"/>
        <v>0</v>
      </c>
      <c r="DP190" s="15">
        <f t="shared" si="223"/>
        <v>0</v>
      </c>
      <c r="DQ190" s="15">
        <f t="shared" si="224"/>
        <v>0</v>
      </c>
      <c r="DR190" s="15">
        <f t="shared" si="225"/>
        <v>0</v>
      </c>
      <c r="DT190" s="15">
        <f t="shared" si="226"/>
        <v>7831.8789786666748</v>
      </c>
      <c r="DU190" s="15">
        <f t="shared" si="227"/>
        <v>7831.8789786666748</v>
      </c>
      <c r="DV190" s="15">
        <f t="shared" si="228"/>
        <v>7831.8789786666748</v>
      </c>
      <c r="DW190" s="15">
        <f t="shared" si="229"/>
        <v>7831.8789786666748</v>
      </c>
      <c r="DX190" s="15">
        <f t="shared" si="230"/>
        <v>7831.8789786666748</v>
      </c>
      <c r="DY190" s="15">
        <f t="shared" si="231"/>
        <v>7831.8789786666748</v>
      </c>
      <c r="DZ190" s="15">
        <f t="shared" si="232"/>
        <v>7831.8789786666748</v>
      </c>
      <c r="EA190" s="15">
        <f t="shared" si="233"/>
        <v>7831.8789786666748</v>
      </c>
      <c r="EB190" s="15">
        <f t="shared" si="234"/>
        <v>7831.8789786666748</v>
      </c>
      <c r="EC190" s="15">
        <f t="shared" si="235"/>
        <v>7831.8789786666748</v>
      </c>
      <c r="ED190" s="15">
        <f t="shared" si="236"/>
        <v>7831.8789786666748</v>
      </c>
      <c r="EE190" s="15">
        <f t="shared" si="237"/>
        <v>7831.8789786666748</v>
      </c>
      <c r="EF190" s="15">
        <f t="shared" si="238"/>
        <v>0</v>
      </c>
      <c r="EG190" s="15">
        <f t="shared" si="239"/>
        <v>7831.8789786666748</v>
      </c>
      <c r="EH190" s="15">
        <f t="shared" si="240"/>
        <v>7831.8789786666748</v>
      </c>
      <c r="EI190" s="15">
        <f t="shared" si="241"/>
        <v>7831.8789786666748</v>
      </c>
      <c r="EJ190" s="15">
        <f t="shared" si="242"/>
        <v>7831.8789786666748</v>
      </c>
      <c r="EK190" s="15">
        <f t="shared" si="243"/>
        <v>7831.8789786666748</v>
      </c>
      <c r="EL190" s="15">
        <f t="shared" si="244"/>
        <v>7831.8789786666748</v>
      </c>
      <c r="EM190" s="15">
        <f t="shared" si="245"/>
        <v>7831.8789786666748</v>
      </c>
      <c r="EN190" s="15">
        <f t="shared" si="246"/>
        <v>7831.8789786666748</v>
      </c>
      <c r="EO190" s="15">
        <f t="shared" si="247"/>
        <v>7831.8789786666748</v>
      </c>
      <c r="EP190" s="15">
        <f t="shared" si="248"/>
        <v>7831.8789786666748</v>
      </c>
      <c r="EQ190" s="15">
        <f t="shared" si="249"/>
        <v>7831.8789786666748</v>
      </c>
      <c r="ER190" s="15">
        <f t="shared" si="250"/>
        <v>7831.8789786666748</v>
      </c>
      <c r="ES190" s="15">
        <f t="shared" si="251"/>
        <v>0</v>
      </c>
      <c r="ET190" s="15">
        <f t="shared" si="252"/>
        <v>7831.8789786666748</v>
      </c>
      <c r="EU190" s="15">
        <f t="shared" si="253"/>
        <v>7831.8789786666748</v>
      </c>
      <c r="EV190" s="15">
        <f t="shared" si="254"/>
        <v>7831.8789786666748</v>
      </c>
      <c r="EW190" s="15">
        <f t="shared" si="255"/>
        <v>7831.8789786666748</v>
      </c>
      <c r="EX190" s="15">
        <f t="shared" si="256"/>
        <v>7831.8789786666748</v>
      </c>
      <c r="EY190" s="15">
        <f t="shared" si="257"/>
        <v>7831.8789786666748</v>
      </c>
      <c r="EZ190" s="15">
        <f t="shared" si="258"/>
        <v>0</v>
      </c>
      <c r="FA190" s="15">
        <f t="shared" si="259"/>
        <v>0</v>
      </c>
      <c r="FB190" s="15">
        <f t="shared" si="260"/>
        <v>0</v>
      </c>
      <c r="FC190" s="15">
        <f t="shared" si="261"/>
        <v>0</v>
      </c>
      <c r="FD190" s="15">
        <f t="shared" si="262"/>
        <v>0</v>
      </c>
      <c r="FE190" s="15">
        <f t="shared" si="263"/>
        <v>0</v>
      </c>
    </row>
    <row r="191" spans="1:161" x14ac:dyDescent="0.25">
      <c r="A191" s="3" t="s">
        <v>249</v>
      </c>
      <c r="B191" s="13">
        <v>3.0800000000000001E-2</v>
      </c>
      <c r="C191" s="13">
        <v>3.0800000000000001E-2</v>
      </c>
      <c r="D191" s="13">
        <v>3.0800000000000001E-2</v>
      </c>
      <c r="E191" s="13">
        <v>2.86E-2</v>
      </c>
      <c r="G191" s="225">
        <v>19578532.350000001</v>
      </c>
      <c r="H191" s="225">
        <v>19578532.350000001</v>
      </c>
      <c r="I191" s="225">
        <v>19578532.350000001</v>
      </c>
      <c r="J191" s="14">
        <v>19578532.350000001</v>
      </c>
      <c r="K191" s="14">
        <v>19578532.350000001</v>
      </c>
      <c r="L191" s="14">
        <v>19578532.350000001</v>
      </c>
      <c r="M191" s="14">
        <v>19578532.350000001</v>
      </c>
      <c r="N191" s="14">
        <v>19578532.350000001</v>
      </c>
      <c r="O191" s="14">
        <v>19578532.350000001</v>
      </c>
      <c r="P191" s="14">
        <v>19578532.350000001</v>
      </c>
      <c r="Q191" s="14">
        <v>19578532.350000001</v>
      </c>
      <c r="R191" s="14">
        <v>19578532.350000001</v>
      </c>
      <c r="T191" s="14">
        <v>19578532.350000001</v>
      </c>
      <c r="U191" s="14">
        <v>19578532.350000001</v>
      </c>
      <c r="V191" s="14">
        <v>19578532.350000001</v>
      </c>
      <c r="W191" s="14">
        <v>19578532.350000001</v>
      </c>
      <c r="X191" s="14">
        <v>19578532.350000001</v>
      </c>
      <c r="Y191" s="14">
        <v>19578532.350000001</v>
      </c>
      <c r="Z191" s="14">
        <v>19578532.350000001</v>
      </c>
      <c r="AA191" s="14">
        <v>19578532.350000001</v>
      </c>
      <c r="AB191" s="14">
        <v>19578532.350000001</v>
      </c>
      <c r="AC191" s="14">
        <v>19578532.350000001</v>
      </c>
      <c r="AD191" s="14">
        <v>19578532.350000001</v>
      </c>
      <c r="AE191" s="14">
        <v>19578532.350000001</v>
      </c>
      <c r="AF191" s="14"/>
      <c r="AG191" s="14">
        <v>19578532.350000001</v>
      </c>
      <c r="AH191" s="14">
        <v>19578532.350000001</v>
      </c>
      <c r="AI191" s="14">
        <v>19578532.350000001</v>
      </c>
      <c r="AJ191" s="14">
        <v>19578532.350000001</v>
      </c>
      <c r="AK191" s="14">
        <v>19578532.350000001</v>
      </c>
      <c r="AL191" s="14">
        <v>19578532.350000001</v>
      </c>
      <c r="AM191" s="14"/>
      <c r="AN191" s="14"/>
      <c r="AO191" s="14"/>
      <c r="AP191" s="14"/>
      <c r="AQ191" s="14"/>
      <c r="AR191" s="14"/>
      <c r="AS191" s="15"/>
      <c r="AT191" s="15">
        <v>50251.566365000006</v>
      </c>
      <c r="AU191" s="15">
        <v>50251.566365000006</v>
      </c>
      <c r="AV191" s="15">
        <v>50251.566365000006</v>
      </c>
      <c r="AW191" s="14">
        <v>50251.566365000006</v>
      </c>
      <c r="AX191" s="14">
        <v>50251.566365000006</v>
      </c>
      <c r="AY191" s="14">
        <v>50251.566365000006</v>
      </c>
      <c r="AZ191" s="14">
        <v>50251.566365000006</v>
      </c>
      <c r="BA191" s="14">
        <v>50251.566365000006</v>
      </c>
      <c r="BB191" s="14">
        <v>50251.566365000006</v>
      </c>
      <c r="BC191" s="14">
        <v>50251.566365000006</v>
      </c>
      <c r="BD191" s="14">
        <v>50251.566365000006</v>
      </c>
      <c r="BE191" s="14">
        <v>50251.566365000006</v>
      </c>
      <c r="BG191" s="15">
        <v>50251.566365000006</v>
      </c>
      <c r="BH191" s="15">
        <v>50251.566365000006</v>
      </c>
      <c r="BI191" s="15">
        <v>50251.566365000006</v>
      </c>
      <c r="BJ191" s="14">
        <v>50251.566365000006</v>
      </c>
      <c r="BK191" s="14">
        <v>50251.566365000006</v>
      </c>
      <c r="BL191" s="14">
        <v>50251.566365000006</v>
      </c>
      <c r="BM191" s="14">
        <v>50251.566365000006</v>
      </c>
      <c r="BN191" s="14">
        <v>50251.566365000006</v>
      </c>
      <c r="BO191" s="14">
        <v>50251.566365000006</v>
      </c>
      <c r="BP191" s="14">
        <v>50251.566365000006</v>
      </c>
      <c r="BQ191" s="14">
        <v>50251.566365000006</v>
      </c>
      <c r="BR191" s="14">
        <v>50251.566365000006</v>
      </c>
      <c r="BS191" s="15"/>
      <c r="BT191" s="15">
        <f t="shared" si="176"/>
        <v>50251.566365000006</v>
      </c>
      <c r="BU191" s="15">
        <f t="shared" si="177"/>
        <v>50251.566365000006</v>
      </c>
      <c r="BV191" s="15">
        <f t="shared" si="178"/>
        <v>50251.566365000006</v>
      </c>
      <c r="BW191" s="15">
        <f t="shared" si="179"/>
        <v>50251.566365000006</v>
      </c>
      <c r="BX191" s="15">
        <f t="shared" si="180"/>
        <v>50251.566365000006</v>
      </c>
      <c r="BY191" s="15">
        <f t="shared" si="181"/>
        <v>50251.566365000006</v>
      </c>
      <c r="BZ191" s="15">
        <f t="shared" si="182"/>
        <v>0</v>
      </c>
      <c r="CA191" s="15">
        <f t="shared" si="183"/>
        <v>0</v>
      </c>
      <c r="CB191" s="15">
        <f t="shared" si="184"/>
        <v>0</v>
      </c>
      <c r="CC191" s="15">
        <f t="shared" si="185"/>
        <v>0</v>
      </c>
      <c r="CD191" s="15">
        <f t="shared" si="186"/>
        <v>0</v>
      </c>
      <c r="CE191" s="15">
        <f t="shared" si="187"/>
        <v>0</v>
      </c>
      <c r="CG191" s="15">
        <f t="shared" si="188"/>
        <v>46662.168767500007</v>
      </c>
      <c r="CH191" s="15">
        <f t="shared" si="189"/>
        <v>46662.168767500007</v>
      </c>
      <c r="CI191" s="15">
        <f t="shared" si="190"/>
        <v>46662.168767500007</v>
      </c>
      <c r="CJ191" s="15">
        <f t="shared" si="191"/>
        <v>46662.168767500007</v>
      </c>
      <c r="CK191" s="15">
        <f t="shared" si="192"/>
        <v>46662.168767500007</v>
      </c>
      <c r="CL191" s="15">
        <f t="shared" si="193"/>
        <v>46662.168767500007</v>
      </c>
      <c r="CM191" s="15">
        <f t="shared" si="194"/>
        <v>46662.168767500007</v>
      </c>
      <c r="CN191" s="15">
        <f t="shared" si="195"/>
        <v>46662.168767500007</v>
      </c>
      <c r="CO191" s="15">
        <f t="shared" si="196"/>
        <v>46662.168767500007</v>
      </c>
      <c r="CP191" s="15">
        <f t="shared" si="197"/>
        <v>46662.168767500007</v>
      </c>
      <c r="CQ191" s="15">
        <f t="shared" si="198"/>
        <v>46662.168767500007</v>
      </c>
      <c r="CR191" s="15">
        <f t="shared" si="199"/>
        <v>46662.168767500007</v>
      </c>
      <c r="CS191" s="15">
        <f t="shared" si="200"/>
        <v>0</v>
      </c>
      <c r="CT191" s="15">
        <f t="shared" si="201"/>
        <v>46662.168767500007</v>
      </c>
      <c r="CU191" s="15">
        <f t="shared" si="202"/>
        <v>46662.168767500007</v>
      </c>
      <c r="CV191" s="15">
        <f t="shared" si="203"/>
        <v>46662.168767500007</v>
      </c>
      <c r="CW191" s="15">
        <f t="shared" si="204"/>
        <v>46662.168767500007</v>
      </c>
      <c r="CX191" s="15">
        <f t="shared" si="205"/>
        <v>46662.168767500007</v>
      </c>
      <c r="CY191" s="15">
        <f t="shared" si="206"/>
        <v>46662.168767500007</v>
      </c>
      <c r="CZ191" s="15">
        <f t="shared" si="207"/>
        <v>46662.168767500007</v>
      </c>
      <c r="DA191" s="15">
        <f t="shared" si="208"/>
        <v>46662.168767500007</v>
      </c>
      <c r="DB191" s="15">
        <f t="shared" si="209"/>
        <v>46662.168767500007</v>
      </c>
      <c r="DC191" s="15">
        <f t="shared" si="210"/>
        <v>46662.168767500007</v>
      </c>
      <c r="DD191" s="15">
        <f t="shared" si="211"/>
        <v>46662.168767500007</v>
      </c>
      <c r="DE191" s="15">
        <f t="shared" si="212"/>
        <v>46662.168767500007</v>
      </c>
      <c r="DF191" s="15">
        <f t="shared" si="213"/>
        <v>0</v>
      </c>
      <c r="DG191" s="15">
        <f t="shared" si="214"/>
        <v>46662.168767500007</v>
      </c>
      <c r="DH191" s="15">
        <f t="shared" si="215"/>
        <v>46662.168767500007</v>
      </c>
      <c r="DI191" s="15">
        <f t="shared" si="216"/>
        <v>46662.168767500007</v>
      </c>
      <c r="DJ191" s="15">
        <f t="shared" si="217"/>
        <v>46662.168767500007</v>
      </c>
      <c r="DK191" s="15">
        <f t="shared" si="218"/>
        <v>46662.168767500007</v>
      </c>
      <c r="DL191" s="15">
        <f t="shared" si="219"/>
        <v>46662.168767500007</v>
      </c>
      <c r="DM191" s="15">
        <f t="shared" si="220"/>
        <v>0</v>
      </c>
      <c r="DN191" s="15">
        <f t="shared" si="221"/>
        <v>0</v>
      </c>
      <c r="DO191" s="15">
        <f t="shared" si="222"/>
        <v>0</v>
      </c>
      <c r="DP191" s="15">
        <f t="shared" si="223"/>
        <v>0</v>
      </c>
      <c r="DQ191" s="15">
        <f t="shared" si="224"/>
        <v>0</v>
      </c>
      <c r="DR191" s="15">
        <f t="shared" si="225"/>
        <v>0</v>
      </c>
      <c r="DT191" s="15">
        <f t="shared" si="226"/>
        <v>3589.3975974999994</v>
      </c>
      <c r="DU191" s="15">
        <f t="shared" si="227"/>
        <v>3589.3975974999994</v>
      </c>
      <c r="DV191" s="15">
        <f t="shared" si="228"/>
        <v>3589.3975974999994</v>
      </c>
      <c r="DW191" s="15">
        <f t="shared" si="229"/>
        <v>3589.3975974999994</v>
      </c>
      <c r="DX191" s="15">
        <f t="shared" si="230"/>
        <v>3589.3975974999994</v>
      </c>
      <c r="DY191" s="15">
        <f t="shared" si="231"/>
        <v>3589.3975974999994</v>
      </c>
      <c r="DZ191" s="15">
        <f t="shared" si="232"/>
        <v>3589.3975974999994</v>
      </c>
      <c r="EA191" s="15">
        <f t="shared" si="233"/>
        <v>3589.3975974999994</v>
      </c>
      <c r="EB191" s="15">
        <f t="shared" si="234"/>
        <v>3589.3975974999994</v>
      </c>
      <c r="EC191" s="15">
        <f t="shared" si="235"/>
        <v>3589.3975974999994</v>
      </c>
      <c r="ED191" s="15">
        <f t="shared" si="236"/>
        <v>3589.3975974999994</v>
      </c>
      <c r="EE191" s="15">
        <f t="shared" si="237"/>
        <v>3589.3975974999994</v>
      </c>
      <c r="EF191" s="15">
        <f t="shared" si="238"/>
        <v>0</v>
      </c>
      <c r="EG191" s="15">
        <f t="shared" si="239"/>
        <v>3589.3975974999994</v>
      </c>
      <c r="EH191" s="15">
        <f t="shared" si="240"/>
        <v>3589.3975974999994</v>
      </c>
      <c r="EI191" s="15">
        <f t="shared" si="241"/>
        <v>3589.3975974999994</v>
      </c>
      <c r="EJ191" s="15">
        <f t="shared" si="242"/>
        <v>3589.3975974999994</v>
      </c>
      <c r="EK191" s="15">
        <f t="shared" si="243"/>
        <v>3589.3975974999994</v>
      </c>
      <c r="EL191" s="15">
        <f t="shared" si="244"/>
        <v>3589.3975974999994</v>
      </c>
      <c r="EM191" s="15">
        <f t="shared" si="245"/>
        <v>3589.3975974999994</v>
      </c>
      <c r="EN191" s="15">
        <f t="shared" si="246"/>
        <v>3589.3975974999994</v>
      </c>
      <c r="EO191" s="15">
        <f t="shared" si="247"/>
        <v>3589.3975974999994</v>
      </c>
      <c r="EP191" s="15">
        <f t="shared" si="248"/>
        <v>3589.3975974999994</v>
      </c>
      <c r="EQ191" s="15">
        <f t="shared" si="249"/>
        <v>3589.3975974999994</v>
      </c>
      <c r="ER191" s="15">
        <f t="shared" si="250"/>
        <v>3589.3975974999994</v>
      </c>
      <c r="ES191" s="15">
        <f t="shared" si="251"/>
        <v>0</v>
      </c>
      <c r="ET191" s="15">
        <f t="shared" si="252"/>
        <v>3589.3975974999994</v>
      </c>
      <c r="EU191" s="15">
        <f t="shared" si="253"/>
        <v>3589.3975974999994</v>
      </c>
      <c r="EV191" s="15">
        <f t="shared" si="254"/>
        <v>3589.3975974999994</v>
      </c>
      <c r="EW191" s="15">
        <f t="shared" si="255"/>
        <v>3589.3975974999994</v>
      </c>
      <c r="EX191" s="15">
        <f t="shared" si="256"/>
        <v>3589.3975974999994</v>
      </c>
      <c r="EY191" s="15">
        <f t="shared" si="257"/>
        <v>3589.3975974999994</v>
      </c>
      <c r="EZ191" s="15">
        <f t="shared" si="258"/>
        <v>0</v>
      </c>
      <c r="FA191" s="15">
        <f t="shared" si="259"/>
        <v>0</v>
      </c>
      <c r="FB191" s="15">
        <f t="shared" si="260"/>
        <v>0</v>
      </c>
      <c r="FC191" s="15">
        <f t="shared" si="261"/>
        <v>0</v>
      </c>
      <c r="FD191" s="15">
        <f t="shared" si="262"/>
        <v>0</v>
      </c>
      <c r="FE191" s="15">
        <f t="shared" si="263"/>
        <v>0</v>
      </c>
    </row>
    <row r="192" spans="1:161" x14ac:dyDescent="0.25">
      <c r="A192" s="3" t="s">
        <v>250</v>
      </c>
      <c r="B192" s="13">
        <v>2.8299999999999999E-2</v>
      </c>
      <c r="C192" s="13">
        <v>2.8299999999999999E-2</v>
      </c>
      <c r="D192" s="13">
        <v>2.8299999999999999E-2</v>
      </c>
      <c r="E192" s="13">
        <v>2.58E-2</v>
      </c>
      <c r="G192" s="225">
        <v>26480338.25</v>
      </c>
      <c r="H192" s="225">
        <v>26480338.25</v>
      </c>
      <c r="I192" s="225">
        <v>26480338.25</v>
      </c>
      <c r="J192" s="14">
        <v>26423605.309999999</v>
      </c>
      <c r="K192" s="14">
        <v>26366872.359999999</v>
      </c>
      <c r="L192" s="14">
        <v>26366872.359999999</v>
      </c>
      <c r="M192" s="14">
        <v>26366872.359999999</v>
      </c>
      <c r="N192" s="14">
        <v>26366872.359999999</v>
      </c>
      <c r="O192" s="14">
        <v>26366872.359999999</v>
      </c>
      <c r="P192" s="14">
        <v>26550803.329999998</v>
      </c>
      <c r="Q192" s="14">
        <v>26734734.289999999</v>
      </c>
      <c r="R192" s="14">
        <v>26904675.129999999</v>
      </c>
      <c r="T192" s="14">
        <v>27074615.969999999</v>
      </c>
      <c r="U192" s="14">
        <v>27074615.969999999</v>
      </c>
      <c r="V192" s="14">
        <v>27074615.969999999</v>
      </c>
      <c r="W192" s="14">
        <v>27074615.969999999</v>
      </c>
      <c r="X192" s="14">
        <v>27074615.969999999</v>
      </c>
      <c r="Y192" s="14">
        <v>27074615.969999999</v>
      </c>
      <c r="Z192" s="14">
        <v>27074615.969999999</v>
      </c>
      <c r="AA192" s="14">
        <v>27074615.969999999</v>
      </c>
      <c r="AB192" s="14">
        <v>27074615.969999999</v>
      </c>
      <c r="AC192" s="14">
        <v>27079826.289999999</v>
      </c>
      <c r="AD192" s="14">
        <v>27085036.600000001</v>
      </c>
      <c r="AE192" s="14">
        <v>27085036.600000001</v>
      </c>
      <c r="AF192" s="14"/>
      <c r="AG192" s="14">
        <v>27085036.600000001</v>
      </c>
      <c r="AH192" s="14">
        <v>27085036.600000001</v>
      </c>
      <c r="AI192" s="14">
        <v>27085036.600000001</v>
      </c>
      <c r="AJ192" s="14">
        <v>27085036.600000001</v>
      </c>
      <c r="AK192" s="14">
        <v>27082428.120000001</v>
      </c>
      <c r="AL192" s="14">
        <v>27079819.629999999</v>
      </c>
      <c r="AM192" s="14"/>
      <c r="AN192" s="14"/>
      <c r="AO192" s="14"/>
      <c r="AP192" s="14"/>
      <c r="AQ192" s="14"/>
      <c r="AR192" s="14"/>
      <c r="AS192" s="15"/>
      <c r="AT192" s="15">
        <v>62449.464372916664</v>
      </c>
      <c r="AU192" s="15">
        <v>62449.464372916664</v>
      </c>
      <c r="AV192" s="15">
        <v>62449.464372916664</v>
      </c>
      <c r="AW192" s="14">
        <v>62315.669189416658</v>
      </c>
      <c r="AX192" s="14">
        <v>62181.873982333324</v>
      </c>
      <c r="AY192" s="14">
        <v>62181.873982333324</v>
      </c>
      <c r="AZ192" s="14">
        <v>62181.873982333324</v>
      </c>
      <c r="BA192" s="14">
        <v>62181.873982333324</v>
      </c>
      <c r="BB192" s="14">
        <v>62181.873982333324</v>
      </c>
      <c r="BC192" s="14">
        <v>62615.644519916656</v>
      </c>
      <c r="BD192" s="14">
        <v>63049.415033916659</v>
      </c>
      <c r="BE192" s="14">
        <v>63450.192181583327</v>
      </c>
      <c r="BG192" s="15">
        <v>63850.969329249994</v>
      </c>
      <c r="BH192" s="15">
        <v>63850.969329249994</v>
      </c>
      <c r="BI192" s="15">
        <v>63850.969329249994</v>
      </c>
      <c r="BJ192" s="14">
        <v>63850.969329249994</v>
      </c>
      <c r="BK192" s="14">
        <v>63850.969329249994</v>
      </c>
      <c r="BL192" s="14">
        <v>63850.969329249994</v>
      </c>
      <c r="BM192" s="14">
        <v>63850.969329249994</v>
      </c>
      <c r="BN192" s="14">
        <v>63850.969329249994</v>
      </c>
      <c r="BO192" s="14">
        <v>63850.969329249994</v>
      </c>
      <c r="BP192" s="14">
        <v>63863.257000583333</v>
      </c>
      <c r="BQ192" s="14">
        <v>63875.544648333336</v>
      </c>
      <c r="BR192" s="14">
        <v>63875.544648333336</v>
      </c>
      <c r="BS192" s="15"/>
      <c r="BT192" s="15">
        <f t="shared" si="176"/>
        <v>63875.544648333336</v>
      </c>
      <c r="BU192" s="15">
        <f t="shared" si="177"/>
        <v>63875.544648333336</v>
      </c>
      <c r="BV192" s="15">
        <f t="shared" si="178"/>
        <v>63875.544648333336</v>
      </c>
      <c r="BW192" s="15">
        <f t="shared" si="179"/>
        <v>63875.544648333336</v>
      </c>
      <c r="BX192" s="15">
        <f t="shared" si="180"/>
        <v>63869.392982999998</v>
      </c>
      <c r="BY192" s="15">
        <f t="shared" si="181"/>
        <v>63863.241294083331</v>
      </c>
      <c r="BZ192" s="15">
        <f t="shared" si="182"/>
        <v>0</v>
      </c>
      <c r="CA192" s="15">
        <f t="shared" si="183"/>
        <v>0</v>
      </c>
      <c r="CB192" s="15">
        <f t="shared" si="184"/>
        <v>0</v>
      </c>
      <c r="CC192" s="15">
        <f t="shared" si="185"/>
        <v>0</v>
      </c>
      <c r="CD192" s="15">
        <f t="shared" si="186"/>
        <v>0</v>
      </c>
      <c r="CE192" s="15">
        <f t="shared" si="187"/>
        <v>0</v>
      </c>
      <c r="CG192" s="15">
        <f t="shared" si="188"/>
        <v>56932.727237499996</v>
      </c>
      <c r="CH192" s="15">
        <f t="shared" si="189"/>
        <v>56932.727237499996</v>
      </c>
      <c r="CI192" s="15">
        <f t="shared" si="190"/>
        <v>56932.727237499996</v>
      </c>
      <c r="CJ192" s="15">
        <f t="shared" si="191"/>
        <v>56810.751416499996</v>
      </c>
      <c r="CK192" s="15">
        <f t="shared" si="192"/>
        <v>56688.775573999999</v>
      </c>
      <c r="CL192" s="15">
        <f t="shared" si="193"/>
        <v>56688.775573999999</v>
      </c>
      <c r="CM192" s="15">
        <f t="shared" si="194"/>
        <v>56688.775573999999</v>
      </c>
      <c r="CN192" s="15">
        <f t="shared" si="195"/>
        <v>56688.775573999999</v>
      </c>
      <c r="CO192" s="15">
        <f t="shared" si="196"/>
        <v>56688.775573999999</v>
      </c>
      <c r="CP192" s="15">
        <f t="shared" si="197"/>
        <v>57084.227159499998</v>
      </c>
      <c r="CQ192" s="15">
        <f t="shared" si="198"/>
        <v>57479.678723499994</v>
      </c>
      <c r="CR192" s="15">
        <f t="shared" si="199"/>
        <v>57845.051529499993</v>
      </c>
      <c r="CS192" s="15">
        <f t="shared" si="200"/>
        <v>0</v>
      </c>
      <c r="CT192" s="15">
        <f t="shared" si="201"/>
        <v>58210.4243355</v>
      </c>
      <c r="CU192" s="15">
        <f t="shared" si="202"/>
        <v>58210.4243355</v>
      </c>
      <c r="CV192" s="15">
        <f t="shared" si="203"/>
        <v>58210.4243355</v>
      </c>
      <c r="CW192" s="15">
        <f t="shared" si="204"/>
        <v>58210.4243355</v>
      </c>
      <c r="CX192" s="15">
        <f t="shared" si="205"/>
        <v>58210.4243355</v>
      </c>
      <c r="CY192" s="15">
        <f t="shared" si="206"/>
        <v>58210.4243355</v>
      </c>
      <c r="CZ192" s="15">
        <f t="shared" si="207"/>
        <v>58210.4243355</v>
      </c>
      <c r="DA192" s="15">
        <f t="shared" si="208"/>
        <v>58210.4243355</v>
      </c>
      <c r="DB192" s="15">
        <f t="shared" si="209"/>
        <v>58210.4243355</v>
      </c>
      <c r="DC192" s="15">
        <f t="shared" si="210"/>
        <v>58221.626523499996</v>
      </c>
      <c r="DD192" s="15">
        <f t="shared" si="211"/>
        <v>58232.828690000002</v>
      </c>
      <c r="DE192" s="15">
        <f t="shared" si="212"/>
        <v>58232.828690000002</v>
      </c>
      <c r="DF192" s="15">
        <f t="shared" si="213"/>
        <v>0</v>
      </c>
      <c r="DG192" s="15">
        <f t="shared" si="214"/>
        <v>58232.828690000002</v>
      </c>
      <c r="DH192" s="15">
        <f t="shared" si="215"/>
        <v>58232.828690000002</v>
      </c>
      <c r="DI192" s="15">
        <f t="shared" si="216"/>
        <v>58232.828690000002</v>
      </c>
      <c r="DJ192" s="15">
        <f t="shared" si="217"/>
        <v>58232.828690000002</v>
      </c>
      <c r="DK192" s="15">
        <f t="shared" si="218"/>
        <v>58227.220458000003</v>
      </c>
      <c r="DL192" s="15">
        <f t="shared" si="219"/>
        <v>58221.612204500001</v>
      </c>
      <c r="DM192" s="15">
        <f t="shared" si="220"/>
        <v>0</v>
      </c>
      <c r="DN192" s="15">
        <f t="shared" si="221"/>
        <v>0</v>
      </c>
      <c r="DO192" s="15">
        <f t="shared" si="222"/>
        <v>0</v>
      </c>
      <c r="DP192" s="15">
        <f t="shared" si="223"/>
        <v>0</v>
      </c>
      <c r="DQ192" s="15">
        <f t="shared" si="224"/>
        <v>0</v>
      </c>
      <c r="DR192" s="15">
        <f t="shared" si="225"/>
        <v>0</v>
      </c>
      <c r="DT192" s="15">
        <f t="shared" si="226"/>
        <v>5516.737135416668</v>
      </c>
      <c r="DU192" s="15">
        <f t="shared" si="227"/>
        <v>5516.737135416668</v>
      </c>
      <c r="DV192" s="15">
        <f t="shared" si="228"/>
        <v>5516.737135416668</v>
      </c>
      <c r="DW192" s="15">
        <f t="shared" si="229"/>
        <v>5504.9177729166622</v>
      </c>
      <c r="DX192" s="15">
        <f t="shared" si="230"/>
        <v>5493.0984083333242</v>
      </c>
      <c r="DY192" s="15">
        <f t="shared" si="231"/>
        <v>5493.0984083333242</v>
      </c>
      <c r="DZ192" s="15">
        <f t="shared" si="232"/>
        <v>5493.0984083333242</v>
      </c>
      <c r="EA192" s="15">
        <f t="shared" si="233"/>
        <v>5493.0984083333242</v>
      </c>
      <c r="EB192" s="15">
        <f t="shared" si="234"/>
        <v>5493.0984083333242</v>
      </c>
      <c r="EC192" s="15">
        <f t="shared" si="235"/>
        <v>5531.4173604166572</v>
      </c>
      <c r="ED192" s="15">
        <f t="shared" si="236"/>
        <v>5569.7363104166652</v>
      </c>
      <c r="EE192" s="15">
        <f t="shared" si="237"/>
        <v>5605.1406520833334</v>
      </c>
      <c r="EF192" s="15">
        <f t="shared" si="238"/>
        <v>0</v>
      </c>
      <c r="EG192" s="15">
        <f t="shared" si="239"/>
        <v>5640.5449937499943</v>
      </c>
      <c r="EH192" s="15">
        <f t="shared" si="240"/>
        <v>5640.5449937499943</v>
      </c>
      <c r="EI192" s="15">
        <f t="shared" si="241"/>
        <v>5640.5449937499943</v>
      </c>
      <c r="EJ192" s="15">
        <f t="shared" si="242"/>
        <v>5640.5449937499943</v>
      </c>
      <c r="EK192" s="15">
        <f t="shared" si="243"/>
        <v>5640.5449937499943</v>
      </c>
      <c r="EL192" s="15">
        <f t="shared" si="244"/>
        <v>5640.5449937499943</v>
      </c>
      <c r="EM192" s="15">
        <f t="shared" si="245"/>
        <v>5640.5449937499943</v>
      </c>
      <c r="EN192" s="15">
        <f t="shared" si="246"/>
        <v>5640.5449937499943</v>
      </c>
      <c r="EO192" s="15">
        <f t="shared" si="247"/>
        <v>5640.5449937499943</v>
      </c>
      <c r="EP192" s="15">
        <f t="shared" si="248"/>
        <v>5641.6304770833376</v>
      </c>
      <c r="EQ192" s="15">
        <f t="shared" si="249"/>
        <v>5642.7159583333341</v>
      </c>
      <c r="ER192" s="15">
        <f t="shared" si="250"/>
        <v>5642.7159583333341</v>
      </c>
      <c r="ES192" s="15">
        <f t="shared" si="251"/>
        <v>0</v>
      </c>
      <c r="ET192" s="15">
        <f t="shared" si="252"/>
        <v>5642.7159583333341</v>
      </c>
      <c r="EU192" s="15">
        <f t="shared" si="253"/>
        <v>5642.7159583333341</v>
      </c>
      <c r="EV192" s="15">
        <f t="shared" si="254"/>
        <v>5642.7159583333341</v>
      </c>
      <c r="EW192" s="15">
        <f t="shared" si="255"/>
        <v>5642.7159583333341</v>
      </c>
      <c r="EX192" s="15">
        <f t="shared" si="256"/>
        <v>5642.1725249999945</v>
      </c>
      <c r="EY192" s="15">
        <f t="shared" si="257"/>
        <v>5641.6290895833299</v>
      </c>
      <c r="EZ192" s="15">
        <f t="shared" si="258"/>
        <v>0</v>
      </c>
      <c r="FA192" s="15">
        <f t="shared" si="259"/>
        <v>0</v>
      </c>
      <c r="FB192" s="15">
        <f t="shared" si="260"/>
        <v>0</v>
      </c>
      <c r="FC192" s="15">
        <f t="shared" si="261"/>
        <v>0</v>
      </c>
      <c r="FD192" s="15">
        <f t="shared" si="262"/>
        <v>0</v>
      </c>
      <c r="FE192" s="15">
        <f t="shared" si="263"/>
        <v>0</v>
      </c>
    </row>
    <row r="193" spans="1:161" x14ac:dyDescent="0.25">
      <c r="A193" s="3" t="s">
        <v>251</v>
      </c>
      <c r="B193" s="13">
        <v>2.9599999999999998E-2</v>
      </c>
      <c r="C193" s="13">
        <v>2.9599999999999998E-2</v>
      </c>
      <c r="D193" s="13">
        <v>2.9599999999999998E-2</v>
      </c>
      <c r="E193" s="13">
        <v>2.69E-2</v>
      </c>
      <c r="G193" s="225">
        <v>43660666.530000001</v>
      </c>
      <c r="H193" s="225">
        <v>43660666.530000001</v>
      </c>
      <c r="I193" s="225">
        <v>43660666.530000001</v>
      </c>
      <c r="J193" s="14">
        <v>43660666.530000001</v>
      </c>
      <c r="K193" s="14">
        <v>44072621.840000004</v>
      </c>
      <c r="L193" s="14">
        <v>44360327.090000004</v>
      </c>
      <c r="M193" s="14">
        <v>44236077.020000003</v>
      </c>
      <c r="N193" s="14">
        <v>44236077.020000003</v>
      </c>
      <c r="O193" s="14">
        <v>44236077.020000003</v>
      </c>
      <c r="P193" s="14">
        <v>44236077.020000003</v>
      </c>
      <c r="Q193" s="14">
        <v>44236077.020000003</v>
      </c>
      <c r="R193" s="14">
        <v>44269407.950000003</v>
      </c>
      <c r="T193" s="14">
        <v>44302738.869999997</v>
      </c>
      <c r="U193" s="14">
        <v>44302738.869999997</v>
      </c>
      <c r="V193" s="14">
        <v>44302738.869999997</v>
      </c>
      <c r="W193" s="14">
        <v>44302738.869999997</v>
      </c>
      <c r="X193" s="14">
        <v>44302738.869999997</v>
      </c>
      <c r="Y193" s="14">
        <v>44302738.869999997</v>
      </c>
      <c r="Z193" s="14">
        <v>44283917.229999997</v>
      </c>
      <c r="AA193" s="14">
        <v>44287177.689999998</v>
      </c>
      <c r="AB193" s="14">
        <v>44309259.789999999</v>
      </c>
      <c r="AC193" s="14">
        <v>44309259.789999999</v>
      </c>
      <c r="AD193" s="14">
        <v>44309259.789999999</v>
      </c>
      <c r="AE193" s="14">
        <v>44358386.469999999</v>
      </c>
      <c r="AF193" s="14"/>
      <c r="AG193" s="14">
        <v>44407513.149999999</v>
      </c>
      <c r="AH193" s="14">
        <v>44408930.130000003</v>
      </c>
      <c r="AI193" s="14">
        <v>44395625.689999998</v>
      </c>
      <c r="AJ193" s="14">
        <v>44380915.049999997</v>
      </c>
      <c r="AK193" s="14">
        <v>44380925.82</v>
      </c>
      <c r="AL193" s="14">
        <v>44381003.880000003</v>
      </c>
      <c r="AM193" s="14"/>
      <c r="AN193" s="14"/>
      <c r="AO193" s="14"/>
      <c r="AP193" s="14"/>
      <c r="AQ193" s="14"/>
      <c r="AR193" s="14"/>
      <c r="AS193" s="15"/>
      <c r="AT193" s="15">
        <v>107696.310774</v>
      </c>
      <c r="AU193" s="15">
        <v>107696.310774</v>
      </c>
      <c r="AV193" s="15">
        <v>107696.310774</v>
      </c>
      <c r="AW193" s="14">
        <v>107696.310774</v>
      </c>
      <c r="AX193" s="14">
        <v>108712.46720533333</v>
      </c>
      <c r="AY193" s="14">
        <v>109422.14015533333</v>
      </c>
      <c r="AZ193" s="14">
        <v>109115.65664933332</v>
      </c>
      <c r="BA193" s="14">
        <v>109115.65664933332</v>
      </c>
      <c r="BB193" s="14">
        <v>109115.65664933332</v>
      </c>
      <c r="BC193" s="14">
        <v>109115.65664933332</v>
      </c>
      <c r="BD193" s="14">
        <v>109115.65664933332</v>
      </c>
      <c r="BE193" s="14">
        <v>109197.87294333334</v>
      </c>
      <c r="BG193" s="15">
        <v>109280.08921266666</v>
      </c>
      <c r="BH193" s="15">
        <v>109280.08921266666</v>
      </c>
      <c r="BI193" s="15">
        <v>109280.08921266666</v>
      </c>
      <c r="BJ193" s="14">
        <v>109280.08921266666</v>
      </c>
      <c r="BK193" s="14">
        <v>109280.08921266666</v>
      </c>
      <c r="BL193" s="14">
        <v>109280.08921266666</v>
      </c>
      <c r="BM193" s="14">
        <v>109233.66250066664</v>
      </c>
      <c r="BN193" s="14">
        <v>109241.70496866666</v>
      </c>
      <c r="BO193" s="14">
        <v>109296.17414866666</v>
      </c>
      <c r="BP193" s="14">
        <v>109296.17414866666</v>
      </c>
      <c r="BQ193" s="14">
        <v>109296.17414866666</v>
      </c>
      <c r="BR193" s="14">
        <v>109417.35329266665</v>
      </c>
      <c r="BS193" s="15"/>
      <c r="BT193" s="15">
        <f t="shared" si="176"/>
        <v>109538.53243666666</v>
      </c>
      <c r="BU193" s="15">
        <f t="shared" si="177"/>
        <v>109542.02765399999</v>
      </c>
      <c r="BV193" s="15">
        <f t="shared" si="178"/>
        <v>109509.21003533331</v>
      </c>
      <c r="BW193" s="15">
        <f t="shared" si="179"/>
        <v>109472.92378999999</v>
      </c>
      <c r="BX193" s="15">
        <f t="shared" si="180"/>
        <v>109472.95035599999</v>
      </c>
      <c r="BY193" s="15">
        <f t="shared" si="181"/>
        <v>109473.14290400001</v>
      </c>
      <c r="BZ193" s="15">
        <f t="shared" si="182"/>
        <v>0</v>
      </c>
      <c r="CA193" s="15">
        <f t="shared" si="183"/>
        <v>0</v>
      </c>
      <c r="CB193" s="15">
        <f t="shared" si="184"/>
        <v>0</v>
      </c>
      <c r="CC193" s="15">
        <f t="shared" si="185"/>
        <v>0</v>
      </c>
      <c r="CD193" s="15">
        <f t="shared" si="186"/>
        <v>0</v>
      </c>
      <c r="CE193" s="15">
        <f t="shared" si="187"/>
        <v>0</v>
      </c>
      <c r="CG193" s="15">
        <f t="shared" si="188"/>
        <v>97872.660804750005</v>
      </c>
      <c r="CH193" s="15">
        <f t="shared" si="189"/>
        <v>97872.660804750005</v>
      </c>
      <c r="CI193" s="15">
        <f t="shared" si="190"/>
        <v>97872.660804750005</v>
      </c>
      <c r="CJ193" s="15">
        <f t="shared" si="191"/>
        <v>97872.660804750005</v>
      </c>
      <c r="CK193" s="15">
        <f t="shared" si="192"/>
        <v>98796.127291333338</v>
      </c>
      <c r="CL193" s="15">
        <f t="shared" si="193"/>
        <v>99441.066560083345</v>
      </c>
      <c r="CM193" s="15">
        <f t="shared" si="194"/>
        <v>99162.539319833333</v>
      </c>
      <c r="CN193" s="15">
        <f t="shared" si="195"/>
        <v>99162.539319833333</v>
      </c>
      <c r="CO193" s="15">
        <f t="shared" si="196"/>
        <v>99162.539319833333</v>
      </c>
      <c r="CP193" s="15">
        <f t="shared" si="197"/>
        <v>99162.539319833333</v>
      </c>
      <c r="CQ193" s="15">
        <f t="shared" si="198"/>
        <v>99162.539319833333</v>
      </c>
      <c r="CR193" s="15">
        <f t="shared" si="199"/>
        <v>99237.256154583345</v>
      </c>
      <c r="CS193" s="15">
        <f t="shared" si="200"/>
        <v>0</v>
      </c>
      <c r="CT193" s="15">
        <f t="shared" si="201"/>
        <v>99311.97296691667</v>
      </c>
      <c r="CU193" s="15">
        <f t="shared" si="202"/>
        <v>99311.97296691667</v>
      </c>
      <c r="CV193" s="15">
        <f t="shared" si="203"/>
        <v>99311.97296691667</v>
      </c>
      <c r="CW193" s="15">
        <f t="shared" si="204"/>
        <v>99311.97296691667</v>
      </c>
      <c r="CX193" s="15">
        <f t="shared" si="205"/>
        <v>99311.97296691667</v>
      </c>
      <c r="CY193" s="15">
        <f t="shared" si="206"/>
        <v>99311.97296691667</v>
      </c>
      <c r="CZ193" s="15">
        <f t="shared" si="207"/>
        <v>99269.781123916662</v>
      </c>
      <c r="DA193" s="15">
        <f t="shared" si="208"/>
        <v>99277.089988416657</v>
      </c>
      <c r="DB193" s="15">
        <f t="shared" si="209"/>
        <v>99326.590695916675</v>
      </c>
      <c r="DC193" s="15">
        <f t="shared" si="210"/>
        <v>99326.590695916675</v>
      </c>
      <c r="DD193" s="15">
        <f t="shared" si="211"/>
        <v>99326.590695916675</v>
      </c>
      <c r="DE193" s="15">
        <f t="shared" si="212"/>
        <v>99436.716336916666</v>
      </c>
      <c r="DF193" s="15">
        <f t="shared" si="213"/>
        <v>0</v>
      </c>
      <c r="DG193" s="15">
        <f t="shared" si="214"/>
        <v>99546.841977916658</v>
      </c>
      <c r="DH193" s="15">
        <f t="shared" si="215"/>
        <v>99550.018374749998</v>
      </c>
      <c r="DI193" s="15">
        <f t="shared" si="216"/>
        <v>99520.194255083334</v>
      </c>
      <c r="DJ193" s="15">
        <f t="shared" si="217"/>
        <v>99487.217903750003</v>
      </c>
      <c r="DK193" s="15">
        <f t="shared" si="218"/>
        <v>99487.242046499989</v>
      </c>
      <c r="DL193" s="15">
        <f t="shared" si="219"/>
        <v>99487.417031000004</v>
      </c>
      <c r="DM193" s="15">
        <f t="shared" si="220"/>
        <v>0</v>
      </c>
      <c r="DN193" s="15">
        <f t="shared" si="221"/>
        <v>0</v>
      </c>
      <c r="DO193" s="15">
        <f t="shared" si="222"/>
        <v>0</v>
      </c>
      <c r="DP193" s="15">
        <f t="shared" si="223"/>
        <v>0</v>
      </c>
      <c r="DQ193" s="15">
        <f t="shared" si="224"/>
        <v>0</v>
      </c>
      <c r="DR193" s="15">
        <f t="shared" si="225"/>
        <v>0</v>
      </c>
      <c r="DT193" s="15">
        <f t="shared" si="226"/>
        <v>9823.6499692499929</v>
      </c>
      <c r="DU193" s="15">
        <f t="shared" si="227"/>
        <v>9823.6499692499929</v>
      </c>
      <c r="DV193" s="15">
        <f t="shared" si="228"/>
        <v>9823.6499692499929</v>
      </c>
      <c r="DW193" s="15">
        <f t="shared" si="229"/>
        <v>9823.6499692499929</v>
      </c>
      <c r="DX193" s="15">
        <f t="shared" si="230"/>
        <v>9916.3399139999965</v>
      </c>
      <c r="DY193" s="15">
        <f t="shared" si="231"/>
        <v>9981.0735952499817</v>
      </c>
      <c r="DZ193" s="15">
        <f t="shared" si="232"/>
        <v>9953.1173294999899</v>
      </c>
      <c r="EA193" s="15">
        <f t="shared" si="233"/>
        <v>9953.1173294999899</v>
      </c>
      <c r="EB193" s="15">
        <f t="shared" si="234"/>
        <v>9953.1173294999899</v>
      </c>
      <c r="EC193" s="15">
        <f t="shared" si="235"/>
        <v>9953.1173294999899</v>
      </c>
      <c r="ED193" s="15">
        <f t="shared" si="236"/>
        <v>9953.1173294999899</v>
      </c>
      <c r="EE193" s="15">
        <f t="shared" si="237"/>
        <v>9960.6167887499905</v>
      </c>
      <c r="EF193" s="15">
        <f t="shared" si="238"/>
        <v>0</v>
      </c>
      <c r="EG193" s="15">
        <f t="shared" si="239"/>
        <v>9968.1162457499886</v>
      </c>
      <c r="EH193" s="15">
        <f t="shared" si="240"/>
        <v>9968.1162457499886</v>
      </c>
      <c r="EI193" s="15">
        <f t="shared" si="241"/>
        <v>9968.1162457499886</v>
      </c>
      <c r="EJ193" s="15">
        <f t="shared" si="242"/>
        <v>9968.1162457499886</v>
      </c>
      <c r="EK193" s="15">
        <f t="shared" si="243"/>
        <v>9968.1162457499886</v>
      </c>
      <c r="EL193" s="15">
        <f t="shared" si="244"/>
        <v>9968.1162457499886</v>
      </c>
      <c r="EM193" s="15">
        <f t="shared" si="245"/>
        <v>9963.8813767499814</v>
      </c>
      <c r="EN193" s="15">
        <f t="shared" si="246"/>
        <v>9964.6149802500004</v>
      </c>
      <c r="EO193" s="15">
        <f t="shared" si="247"/>
        <v>9969.5834527499828</v>
      </c>
      <c r="EP193" s="15">
        <f t="shared" si="248"/>
        <v>9969.5834527499828</v>
      </c>
      <c r="EQ193" s="15">
        <f t="shared" si="249"/>
        <v>9969.5834527499828</v>
      </c>
      <c r="ER193" s="15">
        <f t="shared" si="250"/>
        <v>9980.6369557499856</v>
      </c>
      <c r="ES193" s="15">
        <f t="shared" si="251"/>
        <v>0</v>
      </c>
      <c r="ET193" s="15">
        <f t="shared" si="252"/>
        <v>9991.690458750003</v>
      </c>
      <c r="EU193" s="15">
        <f t="shared" si="253"/>
        <v>9992.0092792499927</v>
      </c>
      <c r="EV193" s="15">
        <f t="shared" si="254"/>
        <v>9989.0157802499743</v>
      </c>
      <c r="EW193" s="15">
        <f t="shared" si="255"/>
        <v>9985.7058862499835</v>
      </c>
      <c r="EX193" s="15">
        <f t="shared" si="256"/>
        <v>9985.708309499998</v>
      </c>
      <c r="EY193" s="15">
        <f t="shared" si="257"/>
        <v>9985.725873000003</v>
      </c>
      <c r="EZ193" s="15">
        <f t="shared" si="258"/>
        <v>0</v>
      </c>
      <c r="FA193" s="15">
        <f t="shared" si="259"/>
        <v>0</v>
      </c>
      <c r="FB193" s="15">
        <f t="shared" si="260"/>
        <v>0</v>
      </c>
      <c r="FC193" s="15">
        <f t="shared" si="261"/>
        <v>0</v>
      </c>
      <c r="FD193" s="15">
        <f t="shared" si="262"/>
        <v>0</v>
      </c>
      <c r="FE193" s="15">
        <f t="shared" si="263"/>
        <v>0</v>
      </c>
    </row>
    <row r="194" spans="1:161" x14ac:dyDescent="0.25">
      <c r="A194" s="3" t="s">
        <v>252</v>
      </c>
      <c r="B194" s="13">
        <v>2.8399999999999998E-2</v>
      </c>
      <c r="C194" s="13">
        <v>2.8399999999999998E-2</v>
      </c>
      <c r="D194" s="13">
        <v>2.8399999999999998E-2</v>
      </c>
      <c r="E194" s="13">
        <v>2.5700000000000001E-2</v>
      </c>
      <c r="G194" s="225">
        <v>34993367.649999999</v>
      </c>
      <c r="H194" s="225">
        <v>34993367.649999999</v>
      </c>
      <c r="I194" s="225">
        <v>34993367.649999999</v>
      </c>
      <c r="J194" s="14">
        <v>34993367.649999999</v>
      </c>
      <c r="K194" s="14">
        <v>35401433.390000001</v>
      </c>
      <c r="L194" s="14">
        <v>35686422.200000003</v>
      </c>
      <c r="M194" s="14">
        <v>35563345.270000003</v>
      </c>
      <c r="N194" s="14">
        <v>35563345.270000003</v>
      </c>
      <c r="O194" s="14">
        <v>35563345.270000003</v>
      </c>
      <c r="P194" s="14">
        <v>35563345.270000003</v>
      </c>
      <c r="Q194" s="14">
        <v>35563345.270000003</v>
      </c>
      <c r="R194" s="14">
        <v>35563345.270000003</v>
      </c>
      <c r="T194" s="14">
        <v>35563345.270000003</v>
      </c>
      <c r="U194" s="14">
        <v>35563345.270000003</v>
      </c>
      <c r="V194" s="14">
        <v>35563345.270000003</v>
      </c>
      <c r="W194" s="14">
        <v>35563345.270000003</v>
      </c>
      <c r="X194" s="14">
        <v>35563345.270000003</v>
      </c>
      <c r="Y194" s="14">
        <v>35563345.270000003</v>
      </c>
      <c r="Z194" s="14">
        <v>35563345.270000003</v>
      </c>
      <c r="AA194" s="14">
        <v>35563345.270000003</v>
      </c>
      <c r="AB194" s="14">
        <v>35563345.270000003</v>
      </c>
      <c r="AC194" s="14">
        <v>35563345.270000003</v>
      </c>
      <c r="AD194" s="14">
        <v>35563345.270000003</v>
      </c>
      <c r="AE194" s="14">
        <v>35563345.270000003</v>
      </c>
      <c r="AF194" s="14"/>
      <c r="AG194" s="14">
        <v>35563345.270000003</v>
      </c>
      <c r="AH194" s="14">
        <v>35563345.270000003</v>
      </c>
      <c r="AI194" s="14">
        <v>35563345.270000003</v>
      </c>
      <c r="AJ194" s="14">
        <v>35563345.270000003</v>
      </c>
      <c r="AK194" s="14">
        <v>35563345.270000003</v>
      </c>
      <c r="AL194" s="14">
        <v>35563345.270000003</v>
      </c>
      <c r="AM194" s="14"/>
      <c r="AN194" s="14"/>
      <c r="AO194" s="14"/>
      <c r="AP194" s="14"/>
      <c r="AQ194" s="14"/>
      <c r="AR194" s="14"/>
      <c r="AS194" s="15"/>
      <c r="AT194" s="15">
        <v>82817.636771666657</v>
      </c>
      <c r="AU194" s="15">
        <v>82817.636771666657</v>
      </c>
      <c r="AV194" s="15">
        <v>82817.636771666657</v>
      </c>
      <c r="AW194" s="14">
        <v>82817.636771666657</v>
      </c>
      <c r="AX194" s="14">
        <v>83783.392356333337</v>
      </c>
      <c r="AY194" s="14">
        <v>84457.865873333343</v>
      </c>
      <c r="AZ194" s="14">
        <v>84166.583805666669</v>
      </c>
      <c r="BA194" s="14">
        <v>84166.583805666669</v>
      </c>
      <c r="BB194" s="14">
        <v>84166.583805666669</v>
      </c>
      <c r="BC194" s="14">
        <v>84166.583805666669</v>
      </c>
      <c r="BD194" s="14">
        <v>84166.583805666669</v>
      </c>
      <c r="BE194" s="14">
        <v>84166.583805666669</v>
      </c>
      <c r="BG194" s="15">
        <v>84166.583805666669</v>
      </c>
      <c r="BH194" s="15">
        <v>84166.583805666669</v>
      </c>
      <c r="BI194" s="15">
        <v>84166.583805666669</v>
      </c>
      <c r="BJ194" s="14">
        <v>84166.583805666669</v>
      </c>
      <c r="BK194" s="14">
        <v>84166.583805666669</v>
      </c>
      <c r="BL194" s="14">
        <v>84166.583805666669</v>
      </c>
      <c r="BM194" s="14">
        <v>84166.583805666669</v>
      </c>
      <c r="BN194" s="14">
        <v>84166.583805666669</v>
      </c>
      <c r="BO194" s="14">
        <v>84166.583805666669</v>
      </c>
      <c r="BP194" s="14">
        <v>84166.583805666669</v>
      </c>
      <c r="BQ194" s="14">
        <v>84166.583805666669</v>
      </c>
      <c r="BR194" s="14">
        <v>84166.583805666669</v>
      </c>
      <c r="BS194" s="15"/>
      <c r="BT194" s="15">
        <f t="shared" si="176"/>
        <v>84166.583805666669</v>
      </c>
      <c r="BU194" s="15">
        <f t="shared" si="177"/>
        <v>84166.583805666669</v>
      </c>
      <c r="BV194" s="15">
        <f t="shared" si="178"/>
        <v>84166.583805666669</v>
      </c>
      <c r="BW194" s="15">
        <f t="shared" si="179"/>
        <v>84166.583805666669</v>
      </c>
      <c r="BX194" s="15">
        <f t="shared" si="180"/>
        <v>84166.583805666669</v>
      </c>
      <c r="BY194" s="15">
        <f t="shared" si="181"/>
        <v>84166.583805666669</v>
      </c>
      <c r="BZ194" s="15">
        <f t="shared" si="182"/>
        <v>0</v>
      </c>
      <c r="CA194" s="15">
        <f t="shared" si="183"/>
        <v>0</v>
      </c>
      <c r="CB194" s="15">
        <f t="shared" si="184"/>
        <v>0</v>
      </c>
      <c r="CC194" s="15">
        <f t="shared" si="185"/>
        <v>0</v>
      </c>
      <c r="CD194" s="15">
        <f t="shared" si="186"/>
        <v>0</v>
      </c>
      <c r="CE194" s="15">
        <f t="shared" si="187"/>
        <v>0</v>
      </c>
      <c r="CG194" s="15">
        <f t="shared" si="188"/>
        <v>74944.129050416668</v>
      </c>
      <c r="CH194" s="15">
        <f t="shared" si="189"/>
        <v>74944.129050416668</v>
      </c>
      <c r="CI194" s="15">
        <f t="shared" si="190"/>
        <v>74944.129050416668</v>
      </c>
      <c r="CJ194" s="15">
        <f t="shared" si="191"/>
        <v>74944.129050416668</v>
      </c>
      <c r="CK194" s="15">
        <f t="shared" si="192"/>
        <v>75818.069843583333</v>
      </c>
      <c r="CL194" s="15">
        <f t="shared" si="193"/>
        <v>76428.420878333345</v>
      </c>
      <c r="CM194" s="15">
        <f t="shared" si="194"/>
        <v>76164.831119916678</v>
      </c>
      <c r="CN194" s="15">
        <f t="shared" si="195"/>
        <v>76164.831119916678</v>
      </c>
      <c r="CO194" s="15">
        <f t="shared" si="196"/>
        <v>76164.831119916678</v>
      </c>
      <c r="CP194" s="15">
        <f t="shared" si="197"/>
        <v>76164.831119916678</v>
      </c>
      <c r="CQ194" s="15">
        <f t="shared" si="198"/>
        <v>76164.831119916678</v>
      </c>
      <c r="CR194" s="15">
        <f t="shared" si="199"/>
        <v>76164.831119916678</v>
      </c>
      <c r="CS194" s="15">
        <f t="shared" si="200"/>
        <v>0</v>
      </c>
      <c r="CT194" s="15">
        <f t="shared" si="201"/>
        <v>76164.831119916678</v>
      </c>
      <c r="CU194" s="15">
        <f t="shared" si="202"/>
        <v>76164.831119916678</v>
      </c>
      <c r="CV194" s="15">
        <f t="shared" si="203"/>
        <v>76164.831119916678</v>
      </c>
      <c r="CW194" s="15">
        <f t="shared" si="204"/>
        <v>76164.831119916678</v>
      </c>
      <c r="CX194" s="15">
        <f t="shared" si="205"/>
        <v>76164.831119916678</v>
      </c>
      <c r="CY194" s="15">
        <f t="shared" si="206"/>
        <v>76164.831119916678</v>
      </c>
      <c r="CZ194" s="15">
        <f t="shared" si="207"/>
        <v>76164.831119916678</v>
      </c>
      <c r="DA194" s="15">
        <f t="shared" si="208"/>
        <v>76164.831119916678</v>
      </c>
      <c r="DB194" s="15">
        <f t="shared" si="209"/>
        <v>76164.831119916678</v>
      </c>
      <c r="DC194" s="15">
        <f t="shared" si="210"/>
        <v>76164.831119916678</v>
      </c>
      <c r="DD194" s="15">
        <f t="shared" si="211"/>
        <v>76164.831119916678</v>
      </c>
      <c r="DE194" s="15">
        <f t="shared" si="212"/>
        <v>76164.831119916678</v>
      </c>
      <c r="DF194" s="15">
        <f t="shared" si="213"/>
        <v>0</v>
      </c>
      <c r="DG194" s="15">
        <f t="shared" si="214"/>
        <v>76164.831119916678</v>
      </c>
      <c r="DH194" s="15">
        <f t="shared" si="215"/>
        <v>76164.831119916678</v>
      </c>
      <c r="DI194" s="15">
        <f t="shared" si="216"/>
        <v>76164.831119916678</v>
      </c>
      <c r="DJ194" s="15">
        <f t="shared" si="217"/>
        <v>76164.831119916678</v>
      </c>
      <c r="DK194" s="15">
        <f t="shared" si="218"/>
        <v>76164.831119916678</v>
      </c>
      <c r="DL194" s="15">
        <f t="shared" si="219"/>
        <v>76164.831119916678</v>
      </c>
      <c r="DM194" s="15">
        <f t="shared" si="220"/>
        <v>0</v>
      </c>
      <c r="DN194" s="15">
        <f t="shared" si="221"/>
        <v>0</v>
      </c>
      <c r="DO194" s="15">
        <f t="shared" si="222"/>
        <v>0</v>
      </c>
      <c r="DP194" s="15">
        <f t="shared" si="223"/>
        <v>0</v>
      </c>
      <c r="DQ194" s="15">
        <f t="shared" si="224"/>
        <v>0</v>
      </c>
      <c r="DR194" s="15">
        <f t="shared" si="225"/>
        <v>0</v>
      </c>
      <c r="DT194" s="15">
        <f t="shared" si="226"/>
        <v>7873.5077212499891</v>
      </c>
      <c r="DU194" s="15">
        <f t="shared" si="227"/>
        <v>7873.5077212499891</v>
      </c>
      <c r="DV194" s="15">
        <f t="shared" si="228"/>
        <v>7873.5077212499891</v>
      </c>
      <c r="DW194" s="15">
        <f t="shared" si="229"/>
        <v>7873.5077212499891</v>
      </c>
      <c r="DX194" s="15">
        <f t="shared" si="230"/>
        <v>7965.3225127500045</v>
      </c>
      <c r="DY194" s="15">
        <f t="shared" si="231"/>
        <v>8029.444994999998</v>
      </c>
      <c r="DZ194" s="15">
        <f t="shared" si="232"/>
        <v>8001.7526857499906</v>
      </c>
      <c r="EA194" s="15">
        <f t="shared" si="233"/>
        <v>8001.7526857499906</v>
      </c>
      <c r="EB194" s="15">
        <f t="shared" si="234"/>
        <v>8001.7526857499906</v>
      </c>
      <c r="EC194" s="15">
        <f t="shared" si="235"/>
        <v>8001.7526857499906</v>
      </c>
      <c r="ED194" s="15">
        <f t="shared" si="236"/>
        <v>8001.7526857499906</v>
      </c>
      <c r="EE194" s="15">
        <f t="shared" si="237"/>
        <v>8001.7526857499906</v>
      </c>
      <c r="EF194" s="15">
        <f t="shared" si="238"/>
        <v>0</v>
      </c>
      <c r="EG194" s="15">
        <f t="shared" si="239"/>
        <v>8001.7526857499906</v>
      </c>
      <c r="EH194" s="15">
        <f t="shared" si="240"/>
        <v>8001.7526857499906</v>
      </c>
      <c r="EI194" s="15">
        <f t="shared" si="241"/>
        <v>8001.7526857499906</v>
      </c>
      <c r="EJ194" s="15">
        <f t="shared" si="242"/>
        <v>8001.7526857499906</v>
      </c>
      <c r="EK194" s="15">
        <f t="shared" si="243"/>
        <v>8001.7526857499906</v>
      </c>
      <c r="EL194" s="15">
        <f t="shared" si="244"/>
        <v>8001.7526857499906</v>
      </c>
      <c r="EM194" s="15">
        <f t="shared" si="245"/>
        <v>8001.7526857499906</v>
      </c>
      <c r="EN194" s="15">
        <f t="shared" si="246"/>
        <v>8001.7526857499906</v>
      </c>
      <c r="EO194" s="15">
        <f t="shared" si="247"/>
        <v>8001.7526857499906</v>
      </c>
      <c r="EP194" s="15">
        <f t="shared" si="248"/>
        <v>8001.7526857499906</v>
      </c>
      <c r="EQ194" s="15">
        <f t="shared" si="249"/>
        <v>8001.7526857499906</v>
      </c>
      <c r="ER194" s="15">
        <f t="shared" si="250"/>
        <v>8001.7526857499906</v>
      </c>
      <c r="ES194" s="15">
        <f t="shared" si="251"/>
        <v>0</v>
      </c>
      <c r="ET194" s="15">
        <f t="shared" si="252"/>
        <v>8001.7526857499906</v>
      </c>
      <c r="EU194" s="15">
        <f t="shared" si="253"/>
        <v>8001.7526857499906</v>
      </c>
      <c r="EV194" s="15">
        <f t="shared" si="254"/>
        <v>8001.7526857499906</v>
      </c>
      <c r="EW194" s="15">
        <f t="shared" si="255"/>
        <v>8001.7526857499906</v>
      </c>
      <c r="EX194" s="15">
        <f t="shared" si="256"/>
        <v>8001.7526857499906</v>
      </c>
      <c r="EY194" s="15">
        <f t="shared" si="257"/>
        <v>8001.7526857499906</v>
      </c>
      <c r="EZ194" s="15">
        <f t="shared" si="258"/>
        <v>0</v>
      </c>
      <c r="FA194" s="15">
        <f t="shared" si="259"/>
        <v>0</v>
      </c>
      <c r="FB194" s="15">
        <f t="shared" si="260"/>
        <v>0</v>
      </c>
      <c r="FC194" s="15">
        <f t="shared" si="261"/>
        <v>0</v>
      </c>
      <c r="FD194" s="15">
        <f t="shared" si="262"/>
        <v>0</v>
      </c>
      <c r="FE194" s="15">
        <f t="shared" si="263"/>
        <v>0</v>
      </c>
    </row>
    <row r="195" spans="1:161" x14ac:dyDescent="0.25">
      <c r="A195" s="3" t="s">
        <v>253</v>
      </c>
      <c r="B195" s="13">
        <v>2.9899999999999996E-2</v>
      </c>
      <c r="C195" s="13">
        <v>2.9899999999999996E-2</v>
      </c>
      <c r="D195" s="13">
        <v>2.9899999999999996E-2</v>
      </c>
      <c r="E195" s="13">
        <v>2.7400000000000001E-2</v>
      </c>
      <c r="G195" s="225">
        <v>26914100.100000001</v>
      </c>
      <c r="H195" s="225">
        <v>26914100.100000001</v>
      </c>
      <c r="I195" s="225">
        <v>26914100.100000001</v>
      </c>
      <c r="J195" s="14">
        <v>26914100.100000001</v>
      </c>
      <c r="K195" s="14">
        <v>26914100.100000001</v>
      </c>
      <c r="L195" s="14">
        <v>26914100.100000001</v>
      </c>
      <c r="M195" s="14">
        <v>26914100.100000001</v>
      </c>
      <c r="N195" s="14">
        <v>27179972.800000001</v>
      </c>
      <c r="O195" s="14">
        <v>27363903.760000002</v>
      </c>
      <c r="P195" s="14">
        <v>27372114.620000001</v>
      </c>
      <c r="Q195" s="14">
        <v>27377859.07</v>
      </c>
      <c r="R195" s="14">
        <v>27270988.920000002</v>
      </c>
      <c r="T195" s="14">
        <v>27248602.760000002</v>
      </c>
      <c r="U195" s="14">
        <v>27248678.600000001</v>
      </c>
      <c r="V195" s="14">
        <v>27248958.440000001</v>
      </c>
      <c r="W195" s="14">
        <v>27249811.68</v>
      </c>
      <c r="X195" s="14">
        <v>27371683.399999999</v>
      </c>
      <c r="Y195" s="14">
        <v>27470219.91</v>
      </c>
      <c r="Z195" s="14">
        <v>27447458.109999999</v>
      </c>
      <c r="AA195" s="14">
        <v>27447458.109999999</v>
      </c>
      <c r="AB195" s="14">
        <v>27465992.149999999</v>
      </c>
      <c r="AC195" s="14">
        <v>27506345.620000001</v>
      </c>
      <c r="AD195" s="14">
        <v>27528165.050000001</v>
      </c>
      <c r="AE195" s="14">
        <v>27528165.050000001</v>
      </c>
      <c r="AF195" s="14"/>
      <c r="AG195" s="14">
        <v>27528165.050000001</v>
      </c>
      <c r="AH195" s="14">
        <v>27518238.379999999</v>
      </c>
      <c r="AI195" s="14">
        <v>27509537</v>
      </c>
      <c r="AJ195" s="14">
        <v>27510762.289999999</v>
      </c>
      <c r="AK195" s="14">
        <v>27507446.210000001</v>
      </c>
      <c r="AL195" s="14">
        <v>27504130.120000001</v>
      </c>
      <c r="AM195" s="14"/>
      <c r="AN195" s="14"/>
      <c r="AO195" s="14"/>
      <c r="AP195" s="14"/>
      <c r="AQ195" s="14"/>
      <c r="AR195" s="14"/>
      <c r="AS195" s="15"/>
      <c r="AT195" s="15">
        <v>67060.966082499988</v>
      </c>
      <c r="AU195" s="15">
        <v>67060.966082499988</v>
      </c>
      <c r="AV195" s="15">
        <v>67060.966082499988</v>
      </c>
      <c r="AW195" s="14">
        <v>67060.966082499988</v>
      </c>
      <c r="AX195" s="14">
        <v>67060.966082499988</v>
      </c>
      <c r="AY195" s="14">
        <v>67060.966082499988</v>
      </c>
      <c r="AZ195" s="14">
        <v>67060.966082499988</v>
      </c>
      <c r="BA195" s="14">
        <v>67723.432226666657</v>
      </c>
      <c r="BB195" s="14">
        <v>68181.726868666665</v>
      </c>
      <c r="BC195" s="14">
        <v>68202.185594833325</v>
      </c>
      <c r="BD195" s="14">
        <v>68216.498849416661</v>
      </c>
      <c r="BE195" s="14">
        <v>67950.214058999991</v>
      </c>
      <c r="BG195" s="15">
        <v>67894.435210333337</v>
      </c>
      <c r="BH195" s="15">
        <v>67894.624178333324</v>
      </c>
      <c r="BI195" s="15">
        <v>67895.321446333328</v>
      </c>
      <c r="BJ195" s="14">
        <v>67897.447435999988</v>
      </c>
      <c r="BK195" s="14">
        <v>68201.111138333319</v>
      </c>
      <c r="BL195" s="14">
        <v>68446.631275749984</v>
      </c>
      <c r="BM195" s="14">
        <v>68389.91645741665</v>
      </c>
      <c r="BN195" s="14">
        <v>68389.91645741665</v>
      </c>
      <c r="BO195" s="14">
        <v>68436.097107083318</v>
      </c>
      <c r="BP195" s="14">
        <v>68536.644503166652</v>
      </c>
      <c r="BQ195" s="14">
        <v>68591.011249583316</v>
      </c>
      <c r="BR195" s="14">
        <v>68591.011249583316</v>
      </c>
      <c r="BS195" s="15"/>
      <c r="BT195" s="15">
        <f t="shared" si="176"/>
        <v>68591.011249583316</v>
      </c>
      <c r="BU195" s="15">
        <f t="shared" si="177"/>
        <v>68566.27729683333</v>
      </c>
      <c r="BV195" s="15">
        <f t="shared" si="178"/>
        <v>68544.596358333321</v>
      </c>
      <c r="BW195" s="15">
        <f t="shared" si="179"/>
        <v>68547.649372583328</v>
      </c>
      <c r="BX195" s="15">
        <f t="shared" si="180"/>
        <v>68539.386806583323</v>
      </c>
      <c r="BY195" s="15">
        <f t="shared" si="181"/>
        <v>68531.124215666656</v>
      </c>
      <c r="BZ195" s="15">
        <f t="shared" si="182"/>
        <v>0</v>
      </c>
      <c r="CA195" s="15">
        <f t="shared" si="183"/>
        <v>0</v>
      </c>
      <c r="CB195" s="15">
        <f t="shared" si="184"/>
        <v>0</v>
      </c>
      <c r="CC195" s="15">
        <f t="shared" si="185"/>
        <v>0</v>
      </c>
      <c r="CD195" s="15">
        <f t="shared" si="186"/>
        <v>0</v>
      </c>
      <c r="CE195" s="15">
        <f t="shared" si="187"/>
        <v>0</v>
      </c>
      <c r="CG195" s="15">
        <f t="shared" si="188"/>
        <v>61453.861895000009</v>
      </c>
      <c r="CH195" s="15">
        <f t="shared" si="189"/>
        <v>61453.861895000009</v>
      </c>
      <c r="CI195" s="15">
        <f t="shared" si="190"/>
        <v>61453.861895000009</v>
      </c>
      <c r="CJ195" s="15">
        <f t="shared" si="191"/>
        <v>61453.861895000009</v>
      </c>
      <c r="CK195" s="15">
        <f t="shared" si="192"/>
        <v>61453.861895000009</v>
      </c>
      <c r="CL195" s="15">
        <f t="shared" si="193"/>
        <v>61453.861895000009</v>
      </c>
      <c r="CM195" s="15">
        <f t="shared" si="194"/>
        <v>61453.861895000009</v>
      </c>
      <c r="CN195" s="15">
        <f t="shared" si="195"/>
        <v>62060.937893333343</v>
      </c>
      <c r="CO195" s="15">
        <f t="shared" si="196"/>
        <v>62480.913585333336</v>
      </c>
      <c r="CP195" s="15">
        <f t="shared" si="197"/>
        <v>62499.661715666669</v>
      </c>
      <c r="CQ195" s="15">
        <f t="shared" si="198"/>
        <v>62512.778209833334</v>
      </c>
      <c r="CR195" s="15">
        <f t="shared" si="199"/>
        <v>62268.758034000006</v>
      </c>
      <c r="CS195" s="15">
        <f t="shared" si="200"/>
        <v>0</v>
      </c>
      <c r="CT195" s="15">
        <f t="shared" si="201"/>
        <v>62217.642968666674</v>
      </c>
      <c r="CU195" s="15">
        <f t="shared" si="202"/>
        <v>62217.816136666668</v>
      </c>
      <c r="CV195" s="15">
        <f t="shared" si="203"/>
        <v>62218.455104666675</v>
      </c>
      <c r="CW195" s="15">
        <f t="shared" si="204"/>
        <v>62220.403335999996</v>
      </c>
      <c r="CX195" s="15">
        <f t="shared" si="205"/>
        <v>62498.677096666659</v>
      </c>
      <c r="CY195" s="15">
        <f t="shared" si="206"/>
        <v>62723.668794500001</v>
      </c>
      <c r="CZ195" s="15">
        <f t="shared" si="207"/>
        <v>62671.696017833332</v>
      </c>
      <c r="DA195" s="15">
        <f t="shared" si="208"/>
        <v>62671.696017833332</v>
      </c>
      <c r="DB195" s="15">
        <f t="shared" si="209"/>
        <v>62714.015409166663</v>
      </c>
      <c r="DC195" s="15">
        <f t="shared" si="210"/>
        <v>62806.155832333337</v>
      </c>
      <c r="DD195" s="15">
        <f t="shared" si="211"/>
        <v>62855.976864166674</v>
      </c>
      <c r="DE195" s="15">
        <f t="shared" si="212"/>
        <v>62855.976864166674</v>
      </c>
      <c r="DF195" s="15">
        <f t="shared" si="213"/>
        <v>0</v>
      </c>
      <c r="DG195" s="15">
        <f t="shared" si="214"/>
        <v>62855.976864166674</v>
      </c>
      <c r="DH195" s="15">
        <f t="shared" si="215"/>
        <v>62833.310967666672</v>
      </c>
      <c r="DI195" s="15">
        <f t="shared" si="216"/>
        <v>62813.442816666669</v>
      </c>
      <c r="DJ195" s="15">
        <f t="shared" si="217"/>
        <v>62816.240562166669</v>
      </c>
      <c r="DK195" s="15">
        <f t="shared" si="218"/>
        <v>62808.668846166671</v>
      </c>
      <c r="DL195" s="15">
        <f t="shared" si="219"/>
        <v>62801.097107333335</v>
      </c>
      <c r="DM195" s="15">
        <f t="shared" si="220"/>
        <v>0</v>
      </c>
      <c r="DN195" s="15">
        <f t="shared" si="221"/>
        <v>0</v>
      </c>
      <c r="DO195" s="15">
        <f t="shared" si="222"/>
        <v>0</v>
      </c>
      <c r="DP195" s="15">
        <f t="shared" si="223"/>
        <v>0</v>
      </c>
      <c r="DQ195" s="15">
        <f t="shared" si="224"/>
        <v>0</v>
      </c>
      <c r="DR195" s="15">
        <f t="shared" si="225"/>
        <v>0</v>
      </c>
      <c r="DT195" s="15">
        <f t="shared" si="226"/>
        <v>5607.1041874999792</v>
      </c>
      <c r="DU195" s="15">
        <f t="shared" si="227"/>
        <v>5607.1041874999792</v>
      </c>
      <c r="DV195" s="15">
        <f t="shared" si="228"/>
        <v>5607.1041874999792</v>
      </c>
      <c r="DW195" s="15">
        <f t="shared" si="229"/>
        <v>5607.1041874999792</v>
      </c>
      <c r="DX195" s="15">
        <f t="shared" si="230"/>
        <v>5607.1041874999792</v>
      </c>
      <c r="DY195" s="15">
        <f t="shared" si="231"/>
        <v>5607.1041874999792</v>
      </c>
      <c r="DZ195" s="15">
        <f t="shared" si="232"/>
        <v>5607.1041874999792</v>
      </c>
      <c r="EA195" s="15">
        <f t="shared" si="233"/>
        <v>5662.494333333314</v>
      </c>
      <c r="EB195" s="15">
        <f t="shared" si="234"/>
        <v>5700.8132833333293</v>
      </c>
      <c r="EC195" s="15">
        <f t="shared" si="235"/>
        <v>5702.5238791666561</v>
      </c>
      <c r="ED195" s="15">
        <f t="shared" si="236"/>
        <v>5703.7206395833273</v>
      </c>
      <c r="EE195" s="15">
        <f t="shared" si="237"/>
        <v>5681.4560249999849</v>
      </c>
      <c r="EF195" s="15">
        <f t="shared" si="238"/>
        <v>0</v>
      </c>
      <c r="EG195" s="15">
        <f t="shared" si="239"/>
        <v>5676.7922416666624</v>
      </c>
      <c r="EH195" s="15">
        <f t="shared" si="240"/>
        <v>5676.8080416666562</v>
      </c>
      <c r="EI195" s="15">
        <f t="shared" si="241"/>
        <v>5676.8663416666532</v>
      </c>
      <c r="EJ195" s="15">
        <f t="shared" si="242"/>
        <v>5677.0440999999919</v>
      </c>
      <c r="EK195" s="15">
        <f t="shared" si="243"/>
        <v>5702.4340416666601</v>
      </c>
      <c r="EL195" s="15">
        <f t="shared" si="244"/>
        <v>5722.9624812499824</v>
      </c>
      <c r="EM195" s="15">
        <f t="shared" si="245"/>
        <v>5718.2204395833178</v>
      </c>
      <c r="EN195" s="15">
        <f t="shared" si="246"/>
        <v>5718.2204395833178</v>
      </c>
      <c r="EO195" s="15">
        <f t="shared" si="247"/>
        <v>5722.0816979166557</v>
      </c>
      <c r="EP195" s="15">
        <f t="shared" si="248"/>
        <v>5730.4886708333142</v>
      </c>
      <c r="EQ195" s="15">
        <f t="shared" si="249"/>
        <v>5735.0343854166422</v>
      </c>
      <c r="ER195" s="15">
        <f t="shared" si="250"/>
        <v>5735.0343854166422</v>
      </c>
      <c r="ES195" s="15">
        <f t="shared" si="251"/>
        <v>0</v>
      </c>
      <c r="ET195" s="15">
        <f t="shared" si="252"/>
        <v>5735.0343854166422</v>
      </c>
      <c r="EU195" s="15">
        <f t="shared" si="253"/>
        <v>5732.9663291666584</v>
      </c>
      <c r="EV195" s="15">
        <f t="shared" si="254"/>
        <v>5731.153541666652</v>
      </c>
      <c r="EW195" s="15">
        <f t="shared" si="255"/>
        <v>5731.4088104166585</v>
      </c>
      <c r="EX195" s="15">
        <f t="shared" si="256"/>
        <v>5730.7179604166522</v>
      </c>
      <c r="EY195" s="15">
        <f t="shared" si="257"/>
        <v>5730.0271083333209</v>
      </c>
      <c r="EZ195" s="15">
        <f t="shared" si="258"/>
        <v>0</v>
      </c>
      <c r="FA195" s="15">
        <f t="shared" si="259"/>
        <v>0</v>
      </c>
      <c r="FB195" s="15">
        <f t="shared" si="260"/>
        <v>0</v>
      </c>
      <c r="FC195" s="15">
        <f t="shared" si="261"/>
        <v>0</v>
      </c>
      <c r="FD195" s="15">
        <f t="shared" si="262"/>
        <v>0</v>
      </c>
      <c r="FE195" s="15">
        <f t="shared" si="263"/>
        <v>0</v>
      </c>
    </row>
    <row r="196" spans="1:161" x14ac:dyDescent="0.25">
      <c r="A196" s="3" t="s">
        <v>254</v>
      </c>
      <c r="B196" s="13">
        <v>2.8399999999999998E-2</v>
      </c>
      <c r="C196" s="13">
        <v>2.8399999999999998E-2</v>
      </c>
      <c r="D196" s="13">
        <v>2.8399999999999998E-2</v>
      </c>
      <c r="E196" s="13">
        <v>2.5899999999999999E-2</v>
      </c>
      <c r="G196" s="225">
        <v>27341489.16</v>
      </c>
      <c r="H196" s="225">
        <v>27341489.16</v>
      </c>
      <c r="I196" s="225">
        <v>27341489.16</v>
      </c>
      <c r="J196" s="14">
        <v>27341489.16</v>
      </c>
      <c r="K196" s="14">
        <v>27341489.16</v>
      </c>
      <c r="L196" s="14">
        <v>27341489.16</v>
      </c>
      <c r="M196" s="14">
        <v>27341489.16</v>
      </c>
      <c r="N196" s="14">
        <v>27341489.16</v>
      </c>
      <c r="O196" s="14">
        <v>27341489.16</v>
      </c>
      <c r="P196" s="14">
        <v>27341489.16</v>
      </c>
      <c r="Q196" s="14">
        <v>27341489.16</v>
      </c>
      <c r="R196" s="14">
        <v>27602665.129999999</v>
      </c>
      <c r="T196" s="14">
        <v>27863841.09</v>
      </c>
      <c r="U196" s="14">
        <v>27787003.16</v>
      </c>
      <c r="V196" s="14">
        <v>27710329.370000001</v>
      </c>
      <c r="W196" s="14">
        <v>27723021.350000001</v>
      </c>
      <c r="X196" s="14">
        <v>27855581.079999998</v>
      </c>
      <c r="Y196" s="14">
        <v>27975623.559999999</v>
      </c>
      <c r="Z196" s="14">
        <v>27975634.149999999</v>
      </c>
      <c r="AA196" s="14">
        <v>27975634.149999999</v>
      </c>
      <c r="AB196" s="14">
        <v>27975634.149999999</v>
      </c>
      <c r="AC196" s="14">
        <v>27975634.149999999</v>
      </c>
      <c r="AD196" s="14">
        <v>27975634.149999999</v>
      </c>
      <c r="AE196" s="14">
        <v>27975634.149999999</v>
      </c>
      <c r="AF196" s="14"/>
      <c r="AG196" s="14">
        <v>27975634.149999999</v>
      </c>
      <c r="AH196" s="14">
        <v>27975634.149999999</v>
      </c>
      <c r="AI196" s="14">
        <v>27982994.859999999</v>
      </c>
      <c r="AJ196" s="14">
        <v>27990355.559999999</v>
      </c>
      <c r="AK196" s="14">
        <v>27990355.559999999</v>
      </c>
      <c r="AL196" s="14">
        <v>27990355.559999999</v>
      </c>
      <c r="AM196" s="14"/>
      <c r="AN196" s="14"/>
      <c r="AO196" s="14"/>
      <c r="AP196" s="14"/>
      <c r="AQ196" s="14"/>
      <c r="AR196" s="14"/>
      <c r="AS196" s="15"/>
      <c r="AT196" s="15">
        <v>64708.191011999996</v>
      </c>
      <c r="AU196" s="15">
        <v>64708.191011999996</v>
      </c>
      <c r="AV196" s="15">
        <v>64708.191011999996</v>
      </c>
      <c r="AW196" s="14">
        <v>64708.191011999996</v>
      </c>
      <c r="AX196" s="14">
        <v>64708.191011999996</v>
      </c>
      <c r="AY196" s="14">
        <v>64708.191011999996</v>
      </c>
      <c r="AZ196" s="14">
        <v>64708.191011999996</v>
      </c>
      <c r="BA196" s="14">
        <v>64708.191011999996</v>
      </c>
      <c r="BB196" s="14">
        <v>64708.191011999996</v>
      </c>
      <c r="BC196" s="14">
        <v>64708.191011999996</v>
      </c>
      <c r="BD196" s="14">
        <v>64708.191011999996</v>
      </c>
      <c r="BE196" s="14">
        <v>65326.307474333327</v>
      </c>
      <c r="BG196" s="15">
        <v>65944.423912999991</v>
      </c>
      <c r="BH196" s="15">
        <v>65762.574145333332</v>
      </c>
      <c r="BI196" s="15">
        <v>65581.112842333328</v>
      </c>
      <c r="BJ196" s="14">
        <v>65611.150528333339</v>
      </c>
      <c r="BK196" s="14">
        <v>65924.875222666655</v>
      </c>
      <c r="BL196" s="14">
        <v>66208.975758666653</v>
      </c>
      <c r="BM196" s="14">
        <v>66209.000821666661</v>
      </c>
      <c r="BN196" s="14">
        <v>66209.000821666661</v>
      </c>
      <c r="BO196" s="14">
        <v>66209.000821666661</v>
      </c>
      <c r="BP196" s="14">
        <v>66209.000821666661</v>
      </c>
      <c r="BQ196" s="14">
        <v>66209.000821666661</v>
      </c>
      <c r="BR196" s="14">
        <v>66209.000821666661</v>
      </c>
      <c r="BS196" s="15"/>
      <c r="BT196" s="15">
        <f t="shared" ref="BT196:BT245" si="264">AG196*$D196/12</f>
        <v>66209.000821666661</v>
      </c>
      <c r="BU196" s="15">
        <f t="shared" ref="BU196:BU245" si="265">AH196*$D196/12</f>
        <v>66209.000821666661</v>
      </c>
      <c r="BV196" s="15">
        <f t="shared" ref="BV196:BV245" si="266">AI196*$D196/12</f>
        <v>66226.421168666668</v>
      </c>
      <c r="BW196" s="15">
        <f t="shared" ref="BW196:BW245" si="267">AJ196*$D196/12</f>
        <v>66243.841491999992</v>
      </c>
      <c r="BX196" s="15">
        <f t="shared" ref="BX196:BX245" si="268">AK196*$D196/12</f>
        <v>66243.841491999992</v>
      </c>
      <c r="BY196" s="15">
        <f t="shared" ref="BY196:BY245" si="269">AL196*$D196/12</f>
        <v>66243.841491999992</v>
      </c>
      <c r="BZ196" s="15">
        <f t="shared" ref="BZ196:BZ245" si="270">AM196*$D196/12</f>
        <v>0</v>
      </c>
      <c r="CA196" s="15">
        <f t="shared" ref="CA196:CA245" si="271">AN196*$D196/12</f>
        <v>0</v>
      </c>
      <c r="CB196" s="15">
        <f t="shared" ref="CB196:CB245" si="272">AO196*$D196/12</f>
        <v>0</v>
      </c>
      <c r="CC196" s="15">
        <f t="shared" ref="CC196:CC245" si="273">AP196*$D196/12</f>
        <v>0</v>
      </c>
      <c r="CD196" s="15">
        <f t="shared" ref="CD196:CD245" si="274">AQ196*$D196/12</f>
        <v>0</v>
      </c>
      <c r="CE196" s="15">
        <f t="shared" ref="CE196:CE245" si="275">AR196*$D196/12</f>
        <v>0</v>
      </c>
      <c r="CG196" s="15">
        <f t="shared" ref="CG196:CG245" si="276">G196*$E196/12</f>
        <v>59012.047437000001</v>
      </c>
      <c r="CH196" s="15">
        <f t="shared" ref="CH196:CH245" si="277">H196*$E196/12</f>
        <v>59012.047437000001</v>
      </c>
      <c r="CI196" s="15">
        <f t="shared" ref="CI196:CI245" si="278">I196*$E196/12</f>
        <v>59012.047437000001</v>
      </c>
      <c r="CJ196" s="15">
        <f t="shared" ref="CJ196:CJ245" si="279">J196*$E196/12</f>
        <v>59012.047437000001</v>
      </c>
      <c r="CK196" s="15">
        <f t="shared" ref="CK196:CK245" si="280">K196*$E196/12</f>
        <v>59012.047437000001</v>
      </c>
      <c r="CL196" s="15">
        <f t="shared" ref="CL196:CL245" si="281">L196*$E196/12</f>
        <v>59012.047437000001</v>
      </c>
      <c r="CM196" s="15">
        <f t="shared" ref="CM196:CM245" si="282">M196*$E196/12</f>
        <v>59012.047437000001</v>
      </c>
      <c r="CN196" s="15">
        <f t="shared" ref="CN196:CN245" si="283">N196*$E196/12</f>
        <v>59012.047437000001</v>
      </c>
      <c r="CO196" s="15">
        <f t="shared" ref="CO196:CO245" si="284">O196*$E196/12</f>
        <v>59012.047437000001</v>
      </c>
      <c r="CP196" s="15">
        <f t="shared" ref="CP196:CP245" si="285">P196*$E196/12</f>
        <v>59012.047437000001</v>
      </c>
      <c r="CQ196" s="15">
        <f t="shared" ref="CQ196:CQ245" si="286">Q196*$E196/12</f>
        <v>59012.047437000001</v>
      </c>
      <c r="CR196" s="15">
        <f t="shared" ref="CR196:CR245" si="287">R196*$E196/12</f>
        <v>59575.752238916662</v>
      </c>
      <c r="CS196" s="15">
        <f t="shared" ref="CS196:CS245" si="288">S196*$E196/12</f>
        <v>0</v>
      </c>
      <c r="CT196" s="15">
        <f t="shared" ref="CT196:CT245" si="289">T196*$E196/12</f>
        <v>60139.457019249996</v>
      </c>
      <c r="CU196" s="15">
        <f t="shared" ref="CU196:CU245" si="290">U196*$E196/12</f>
        <v>59973.615153666666</v>
      </c>
      <c r="CV196" s="15">
        <f t="shared" ref="CV196:CV245" si="291">V196*$E196/12</f>
        <v>59808.127556916668</v>
      </c>
      <c r="CW196" s="15">
        <f t="shared" ref="CW196:CW245" si="292">W196*$E196/12</f>
        <v>59835.521080416664</v>
      </c>
      <c r="CX196" s="15">
        <f t="shared" ref="CX196:CX245" si="293">X196*$E196/12</f>
        <v>60121.629164333332</v>
      </c>
      <c r="CY196" s="15">
        <f t="shared" ref="CY196:CY245" si="294">Y196*$E196/12</f>
        <v>60380.720850333331</v>
      </c>
      <c r="CZ196" s="15">
        <f t="shared" ref="CZ196:CZ245" si="295">Z196*$E196/12</f>
        <v>60380.743707083333</v>
      </c>
      <c r="DA196" s="15">
        <f t="shared" ref="DA196:DA245" si="296">AA196*$E196/12</f>
        <v>60380.743707083333</v>
      </c>
      <c r="DB196" s="15">
        <f t="shared" ref="DB196:DB245" si="297">AB196*$E196/12</f>
        <v>60380.743707083333</v>
      </c>
      <c r="DC196" s="15">
        <f t="shared" ref="DC196:DC245" si="298">AC196*$E196/12</f>
        <v>60380.743707083333</v>
      </c>
      <c r="DD196" s="15">
        <f t="shared" ref="DD196:DD245" si="299">AD196*$E196/12</f>
        <v>60380.743707083333</v>
      </c>
      <c r="DE196" s="15">
        <f t="shared" ref="DE196:DE245" si="300">AE196*$E196/12</f>
        <v>60380.743707083333</v>
      </c>
      <c r="DF196" s="15">
        <f t="shared" ref="DF196:DF245" si="301">AF196*$E196/12</f>
        <v>0</v>
      </c>
      <c r="DG196" s="15">
        <f t="shared" ref="DG196:DG245" si="302">AG196*$E196/12</f>
        <v>60380.743707083333</v>
      </c>
      <c r="DH196" s="15">
        <f t="shared" ref="DH196:DH245" si="303">AH196*$E196/12</f>
        <v>60380.743707083333</v>
      </c>
      <c r="DI196" s="15">
        <f t="shared" ref="DI196:DI245" si="304">AI196*$E196/12</f>
        <v>60396.630572833332</v>
      </c>
      <c r="DJ196" s="15">
        <f t="shared" ref="DJ196:DJ245" si="305">AJ196*$E196/12</f>
        <v>60412.517416999995</v>
      </c>
      <c r="DK196" s="15">
        <f t="shared" ref="DK196:DK245" si="306">AK196*$E196/12</f>
        <v>60412.517416999995</v>
      </c>
      <c r="DL196" s="15">
        <f t="shared" ref="DL196:DL245" si="307">AL196*$E196/12</f>
        <v>60412.517416999995</v>
      </c>
      <c r="DM196" s="15">
        <f t="shared" ref="DM196:DM245" si="308">AM196*$E196/12</f>
        <v>0</v>
      </c>
      <c r="DN196" s="15">
        <f t="shared" ref="DN196:DN245" si="309">AN196*$E196/12</f>
        <v>0</v>
      </c>
      <c r="DO196" s="15">
        <f t="shared" ref="DO196:DO245" si="310">AO196*$E196/12</f>
        <v>0</v>
      </c>
      <c r="DP196" s="15">
        <f t="shared" ref="DP196:DP245" si="311">AP196*$E196/12</f>
        <v>0</v>
      </c>
      <c r="DQ196" s="15">
        <f t="shared" ref="DQ196:DQ245" si="312">AQ196*$E196/12</f>
        <v>0</v>
      </c>
      <c r="DR196" s="15">
        <f t="shared" ref="DR196:DR245" si="313">AR196*$E196/12</f>
        <v>0</v>
      </c>
      <c r="DT196" s="15">
        <f t="shared" ref="DT196:DT245" si="314">+AT196-CG196</f>
        <v>5696.1435749999946</v>
      </c>
      <c r="DU196" s="15">
        <f t="shared" ref="DU196:DU245" si="315">+AU196-CH196</f>
        <v>5696.1435749999946</v>
      </c>
      <c r="DV196" s="15">
        <f t="shared" ref="DV196:DV245" si="316">+AV196-CI196</f>
        <v>5696.1435749999946</v>
      </c>
      <c r="DW196" s="15">
        <f t="shared" ref="DW196:DW245" si="317">+AW196-CJ196</f>
        <v>5696.1435749999946</v>
      </c>
      <c r="DX196" s="15">
        <f t="shared" ref="DX196:DX245" si="318">+AX196-CK196</f>
        <v>5696.1435749999946</v>
      </c>
      <c r="DY196" s="15">
        <f t="shared" ref="DY196:DY245" si="319">+AY196-CL196</f>
        <v>5696.1435749999946</v>
      </c>
      <c r="DZ196" s="15">
        <f t="shared" ref="DZ196:DZ245" si="320">+AZ196-CM196</f>
        <v>5696.1435749999946</v>
      </c>
      <c r="EA196" s="15">
        <f t="shared" ref="EA196:EA245" si="321">+BA196-CN196</f>
        <v>5696.1435749999946</v>
      </c>
      <c r="EB196" s="15">
        <f t="shared" ref="EB196:EB245" si="322">+BB196-CO196</f>
        <v>5696.1435749999946</v>
      </c>
      <c r="EC196" s="15">
        <f t="shared" ref="EC196:EC245" si="323">+BC196-CP196</f>
        <v>5696.1435749999946</v>
      </c>
      <c r="ED196" s="15">
        <f t="shared" ref="ED196:ED245" si="324">+BD196-CQ196</f>
        <v>5696.1435749999946</v>
      </c>
      <c r="EE196" s="15">
        <f t="shared" ref="EE196:EE245" si="325">+BE196-CR196</f>
        <v>5750.5552354166648</v>
      </c>
      <c r="EF196" s="15">
        <f t="shared" ref="EF196:EF245" si="326">+BF196-CS196</f>
        <v>0</v>
      </c>
      <c r="EG196" s="15">
        <f t="shared" ref="EG196:EG245" si="327">+BG196-CT196</f>
        <v>5804.9668937499955</v>
      </c>
      <c r="EH196" s="15">
        <f t="shared" ref="EH196:EH245" si="328">+BH196-CU196</f>
        <v>5788.9589916666664</v>
      </c>
      <c r="EI196" s="15">
        <f t="shared" ref="EI196:EI245" si="329">+BI196-CV196</f>
        <v>5772.9852854166602</v>
      </c>
      <c r="EJ196" s="15">
        <f t="shared" ref="EJ196:EJ245" si="330">+BJ196-CW196</f>
        <v>5775.6294479166754</v>
      </c>
      <c r="EK196" s="15">
        <f t="shared" ref="EK196:EK245" si="331">+BK196-CX196</f>
        <v>5803.2460583333232</v>
      </c>
      <c r="EL196" s="15">
        <f t="shared" ref="EL196:EL245" si="332">+BL196-CY196</f>
        <v>5828.2549083333215</v>
      </c>
      <c r="EM196" s="15">
        <f t="shared" ref="EM196:EM245" si="333">+BM196-CZ196</f>
        <v>5828.2571145833281</v>
      </c>
      <c r="EN196" s="15">
        <f t="shared" ref="EN196:EN245" si="334">+BN196-DA196</f>
        <v>5828.2571145833281</v>
      </c>
      <c r="EO196" s="15">
        <f t="shared" ref="EO196:EO245" si="335">+BO196-DB196</f>
        <v>5828.2571145833281</v>
      </c>
      <c r="EP196" s="15">
        <f t="shared" ref="EP196:EP245" si="336">+BP196-DC196</f>
        <v>5828.2571145833281</v>
      </c>
      <c r="EQ196" s="15">
        <f t="shared" ref="EQ196:EQ245" si="337">+BQ196-DD196</f>
        <v>5828.2571145833281</v>
      </c>
      <c r="ER196" s="15">
        <f t="shared" ref="ER196:ER245" si="338">+BR196-DE196</f>
        <v>5828.2571145833281</v>
      </c>
      <c r="ES196" s="15">
        <f t="shared" ref="ES196:ES245" si="339">+BS196-DF196</f>
        <v>0</v>
      </c>
      <c r="ET196" s="15">
        <f t="shared" ref="ET196:ET245" si="340">+BT196-DG196</f>
        <v>5828.2571145833281</v>
      </c>
      <c r="EU196" s="15">
        <f t="shared" ref="EU196:EU245" si="341">+BU196-DH196</f>
        <v>5828.2571145833281</v>
      </c>
      <c r="EV196" s="15">
        <f t="shared" ref="EV196:EV245" si="342">+BV196-DI196</f>
        <v>5829.7905958333358</v>
      </c>
      <c r="EW196" s="15">
        <f t="shared" ref="EW196:EW245" si="343">+BW196-DJ196</f>
        <v>5831.3240749999968</v>
      </c>
      <c r="EX196" s="15">
        <f t="shared" ref="EX196:EX245" si="344">+BX196-DK196</f>
        <v>5831.3240749999968</v>
      </c>
      <c r="EY196" s="15">
        <f t="shared" ref="EY196:EY245" si="345">+BY196-DL196</f>
        <v>5831.3240749999968</v>
      </c>
      <c r="EZ196" s="15">
        <f t="shared" ref="EZ196:EZ245" si="346">+BZ196-DM196</f>
        <v>0</v>
      </c>
      <c r="FA196" s="15">
        <f t="shared" ref="FA196:FA245" si="347">+CA196-DN196</f>
        <v>0</v>
      </c>
      <c r="FB196" s="15">
        <f t="shared" ref="FB196:FB245" si="348">+CB196-DO196</f>
        <v>0</v>
      </c>
      <c r="FC196" s="15">
        <f t="shared" ref="FC196:FC245" si="349">+CC196-DP196</f>
        <v>0</v>
      </c>
      <c r="FD196" s="15">
        <f t="shared" ref="FD196:FD245" si="350">+CD196-DQ196</f>
        <v>0</v>
      </c>
      <c r="FE196" s="15">
        <f t="shared" ref="FE196:FE245" si="351">+CE196-DR196</f>
        <v>0</v>
      </c>
    </row>
    <row r="197" spans="1:161" x14ac:dyDescent="0.25">
      <c r="A197" s="3" t="s">
        <v>255</v>
      </c>
      <c r="B197" s="13">
        <v>2.7899999999999998E-2</v>
      </c>
      <c r="C197" s="13">
        <v>2.7899999999999998E-2</v>
      </c>
      <c r="D197" s="13">
        <v>2.7899999999999998E-2</v>
      </c>
      <c r="E197" s="13">
        <v>2.5399999999999999E-2</v>
      </c>
      <c r="G197" s="225">
        <v>27378018.690000001</v>
      </c>
      <c r="H197" s="225">
        <v>27378018.690000001</v>
      </c>
      <c r="I197" s="225">
        <v>27378018.690000001</v>
      </c>
      <c r="J197" s="14">
        <v>27378018.690000001</v>
      </c>
      <c r="K197" s="14">
        <v>27378018.690000001</v>
      </c>
      <c r="L197" s="14">
        <v>27378018.690000001</v>
      </c>
      <c r="M197" s="14">
        <v>27378018.690000001</v>
      </c>
      <c r="N197" s="14">
        <v>27378018.690000001</v>
      </c>
      <c r="O197" s="14">
        <v>27378018.690000001</v>
      </c>
      <c r="P197" s="14">
        <v>27378018.690000001</v>
      </c>
      <c r="Q197" s="14">
        <v>27378018.690000001</v>
      </c>
      <c r="R197" s="14">
        <v>27378018.690000001</v>
      </c>
      <c r="T197" s="14">
        <v>27378018.690000001</v>
      </c>
      <c r="U197" s="14">
        <v>27378018.690000001</v>
      </c>
      <c r="V197" s="14">
        <v>27378018.690000001</v>
      </c>
      <c r="W197" s="14">
        <v>27378018.690000001</v>
      </c>
      <c r="X197" s="14">
        <v>27378018.690000001</v>
      </c>
      <c r="Y197" s="14">
        <v>27378018.690000001</v>
      </c>
      <c r="Z197" s="14">
        <v>27378018.690000001</v>
      </c>
      <c r="AA197" s="14">
        <v>27378018.690000001</v>
      </c>
      <c r="AB197" s="14">
        <v>27378018.690000001</v>
      </c>
      <c r="AC197" s="14">
        <v>27378018.690000001</v>
      </c>
      <c r="AD197" s="14">
        <v>27378018.690000001</v>
      </c>
      <c r="AE197" s="14">
        <v>27378018.690000001</v>
      </c>
      <c r="AF197" s="14"/>
      <c r="AG197" s="14">
        <v>27378018.690000001</v>
      </c>
      <c r="AH197" s="14">
        <v>27378018.690000001</v>
      </c>
      <c r="AI197" s="14">
        <v>27378018.690000001</v>
      </c>
      <c r="AJ197" s="14">
        <v>27378018.690000001</v>
      </c>
      <c r="AK197" s="14">
        <v>27378018.690000001</v>
      </c>
      <c r="AL197" s="14">
        <v>27386086.23</v>
      </c>
      <c r="AM197" s="14"/>
      <c r="AN197" s="14"/>
      <c r="AO197" s="14"/>
      <c r="AP197" s="14"/>
      <c r="AQ197" s="14"/>
      <c r="AR197" s="14"/>
      <c r="AS197" s="15"/>
      <c r="AT197" s="15">
        <v>63653.893454249999</v>
      </c>
      <c r="AU197" s="15">
        <v>63653.893454249999</v>
      </c>
      <c r="AV197" s="15">
        <v>63653.893454249999</v>
      </c>
      <c r="AW197" s="14">
        <v>63653.893454249999</v>
      </c>
      <c r="AX197" s="14">
        <v>63653.893454249999</v>
      </c>
      <c r="AY197" s="14">
        <v>63653.893454249999</v>
      </c>
      <c r="AZ197" s="14">
        <v>63653.893454249999</v>
      </c>
      <c r="BA197" s="14">
        <v>63653.893454249999</v>
      </c>
      <c r="BB197" s="14">
        <v>63653.893454249999</v>
      </c>
      <c r="BC197" s="14">
        <v>63653.893454249999</v>
      </c>
      <c r="BD197" s="14">
        <v>63653.893454249999</v>
      </c>
      <c r="BE197" s="14">
        <v>63653.893454249999</v>
      </c>
      <c r="BG197" s="15">
        <v>63653.893454249999</v>
      </c>
      <c r="BH197" s="15">
        <v>63653.893454249999</v>
      </c>
      <c r="BI197" s="15">
        <v>63653.893454249999</v>
      </c>
      <c r="BJ197" s="14">
        <v>63653.893454249999</v>
      </c>
      <c r="BK197" s="14">
        <v>63653.893454249999</v>
      </c>
      <c r="BL197" s="14">
        <v>63653.893454249999</v>
      </c>
      <c r="BM197" s="14">
        <v>63653.893454249999</v>
      </c>
      <c r="BN197" s="14">
        <v>63653.893454249999</v>
      </c>
      <c r="BO197" s="14">
        <v>63653.893454249999</v>
      </c>
      <c r="BP197" s="14">
        <v>63653.893454249999</v>
      </c>
      <c r="BQ197" s="14">
        <v>63653.893454249999</v>
      </c>
      <c r="BR197" s="14">
        <v>63653.893454249999</v>
      </c>
      <c r="BS197" s="15"/>
      <c r="BT197" s="15">
        <f t="shared" si="264"/>
        <v>63653.893454249999</v>
      </c>
      <c r="BU197" s="15">
        <f t="shared" si="265"/>
        <v>63653.893454249999</v>
      </c>
      <c r="BV197" s="15">
        <f t="shared" si="266"/>
        <v>63653.893454249999</v>
      </c>
      <c r="BW197" s="15">
        <f t="shared" si="267"/>
        <v>63653.893454249999</v>
      </c>
      <c r="BX197" s="15">
        <f t="shared" si="268"/>
        <v>63653.893454249999</v>
      </c>
      <c r="BY197" s="15">
        <f t="shared" si="269"/>
        <v>63672.650484749996</v>
      </c>
      <c r="BZ197" s="15">
        <f t="shared" si="270"/>
        <v>0</v>
      </c>
      <c r="CA197" s="15">
        <f t="shared" si="271"/>
        <v>0</v>
      </c>
      <c r="CB197" s="15">
        <f t="shared" si="272"/>
        <v>0</v>
      </c>
      <c r="CC197" s="15">
        <f t="shared" si="273"/>
        <v>0</v>
      </c>
      <c r="CD197" s="15">
        <f t="shared" si="274"/>
        <v>0</v>
      </c>
      <c r="CE197" s="15">
        <f t="shared" si="275"/>
        <v>0</v>
      </c>
      <c r="CG197" s="15">
        <f t="shared" si="276"/>
        <v>57950.139560500007</v>
      </c>
      <c r="CH197" s="15">
        <f t="shared" si="277"/>
        <v>57950.139560500007</v>
      </c>
      <c r="CI197" s="15">
        <f t="shared" si="278"/>
        <v>57950.139560500007</v>
      </c>
      <c r="CJ197" s="15">
        <f t="shared" si="279"/>
        <v>57950.139560500007</v>
      </c>
      <c r="CK197" s="15">
        <f t="shared" si="280"/>
        <v>57950.139560500007</v>
      </c>
      <c r="CL197" s="15">
        <f t="shared" si="281"/>
        <v>57950.139560500007</v>
      </c>
      <c r="CM197" s="15">
        <f t="shared" si="282"/>
        <v>57950.139560500007</v>
      </c>
      <c r="CN197" s="15">
        <f t="shared" si="283"/>
        <v>57950.139560500007</v>
      </c>
      <c r="CO197" s="15">
        <f t="shared" si="284"/>
        <v>57950.139560500007</v>
      </c>
      <c r="CP197" s="15">
        <f t="shared" si="285"/>
        <v>57950.139560500007</v>
      </c>
      <c r="CQ197" s="15">
        <f t="shared" si="286"/>
        <v>57950.139560500007</v>
      </c>
      <c r="CR197" s="15">
        <f t="shared" si="287"/>
        <v>57950.139560500007</v>
      </c>
      <c r="CS197" s="15">
        <f t="shared" si="288"/>
        <v>0</v>
      </c>
      <c r="CT197" s="15">
        <f t="shared" si="289"/>
        <v>57950.139560500007</v>
      </c>
      <c r="CU197" s="15">
        <f t="shared" si="290"/>
        <v>57950.139560500007</v>
      </c>
      <c r="CV197" s="15">
        <f t="shared" si="291"/>
        <v>57950.139560500007</v>
      </c>
      <c r="CW197" s="15">
        <f t="shared" si="292"/>
        <v>57950.139560500007</v>
      </c>
      <c r="CX197" s="15">
        <f t="shared" si="293"/>
        <v>57950.139560500007</v>
      </c>
      <c r="CY197" s="15">
        <f t="shared" si="294"/>
        <v>57950.139560500007</v>
      </c>
      <c r="CZ197" s="15">
        <f t="shared" si="295"/>
        <v>57950.139560500007</v>
      </c>
      <c r="DA197" s="15">
        <f t="shared" si="296"/>
        <v>57950.139560500007</v>
      </c>
      <c r="DB197" s="15">
        <f t="shared" si="297"/>
        <v>57950.139560500007</v>
      </c>
      <c r="DC197" s="15">
        <f t="shared" si="298"/>
        <v>57950.139560500007</v>
      </c>
      <c r="DD197" s="15">
        <f t="shared" si="299"/>
        <v>57950.139560500007</v>
      </c>
      <c r="DE197" s="15">
        <f t="shared" si="300"/>
        <v>57950.139560500007</v>
      </c>
      <c r="DF197" s="15">
        <f t="shared" si="301"/>
        <v>0</v>
      </c>
      <c r="DG197" s="15">
        <f t="shared" si="302"/>
        <v>57950.139560500007</v>
      </c>
      <c r="DH197" s="15">
        <f t="shared" si="303"/>
        <v>57950.139560500007</v>
      </c>
      <c r="DI197" s="15">
        <f t="shared" si="304"/>
        <v>57950.139560500007</v>
      </c>
      <c r="DJ197" s="15">
        <f t="shared" si="305"/>
        <v>57950.139560500007</v>
      </c>
      <c r="DK197" s="15">
        <f t="shared" si="306"/>
        <v>57950.139560500007</v>
      </c>
      <c r="DL197" s="15">
        <f t="shared" si="307"/>
        <v>57967.215853499998</v>
      </c>
      <c r="DM197" s="15">
        <f t="shared" si="308"/>
        <v>0</v>
      </c>
      <c r="DN197" s="15">
        <f t="shared" si="309"/>
        <v>0</v>
      </c>
      <c r="DO197" s="15">
        <f t="shared" si="310"/>
        <v>0</v>
      </c>
      <c r="DP197" s="15">
        <f t="shared" si="311"/>
        <v>0</v>
      </c>
      <c r="DQ197" s="15">
        <f t="shared" si="312"/>
        <v>0</v>
      </c>
      <c r="DR197" s="15">
        <f t="shared" si="313"/>
        <v>0</v>
      </c>
      <c r="DT197" s="15">
        <f t="shared" si="314"/>
        <v>5703.7538937499921</v>
      </c>
      <c r="DU197" s="15">
        <f t="shared" si="315"/>
        <v>5703.7538937499921</v>
      </c>
      <c r="DV197" s="15">
        <f t="shared" si="316"/>
        <v>5703.7538937499921</v>
      </c>
      <c r="DW197" s="15">
        <f t="shared" si="317"/>
        <v>5703.7538937499921</v>
      </c>
      <c r="DX197" s="15">
        <f t="shared" si="318"/>
        <v>5703.7538937499921</v>
      </c>
      <c r="DY197" s="15">
        <f t="shared" si="319"/>
        <v>5703.7538937499921</v>
      </c>
      <c r="DZ197" s="15">
        <f t="shared" si="320"/>
        <v>5703.7538937499921</v>
      </c>
      <c r="EA197" s="15">
        <f t="shared" si="321"/>
        <v>5703.7538937499921</v>
      </c>
      <c r="EB197" s="15">
        <f t="shared" si="322"/>
        <v>5703.7538937499921</v>
      </c>
      <c r="EC197" s="15">
        <f t="shared" si="323"/>
        <v>5703.7538937499921</v>
      </c>
      <c r="ED197" s="15">
        <f t="shared" si="324"/>
        <v>5703.7538937499921</v>
      </c>
      <c r="EE197" s="15">
        <f t="shared" si="325"/>
        <v>5703.7538937499921</v>
      </c>
      <c r="EF197" s="15">
        <f t="shared" si="326"/>
        <v>0</v>
      </c>
      <c r="EG197" s="15">
        <f t="shared" si="327"/>
        <v>5703.7538937499921</v>
      </c>
      <c r="EH197" s="15">
        <f t="shared" si="328"/>
        <v>5703.7538937499921</v>
      </c>
      <c r="EI197" s="15">
        <f t="shared" si="329"/>
        <v>5703.7538937499921</v>
      </c>
      <c r="EJ197" s="15">
        <f t="shared" si="330"/>
        <v>5703.7538937499921</v>
      </c>
      <c r="EK197" s="15">
        <f t="shared" si="331"/>
        <v>5703.7538937499921</v>
      </c>
      <c r="EL197" s="15">
        <f t="shared" si="332"/>
        <v>5703.7538937499921</v>
      </c>
      <c r="EM197" s="15">
        <f t="shared" si="333"/>
        <v>5703.7538937499921</v>
      </c>
      <c r="EN197" s="15">
        <f t="shared" si="334"/>
        <v>5703.7538937499921</v>
      </c>
      <c r="EO197" s="15">
        <f t="shared" si="335"/>
        <v>5703.7538937499921</v>
      </c>
      <c r="EP197" s="15">
        <f t="shared" si="336"/>
        <v>5703.7538937499921</v>
      </c>
      <c r="EQ197" s="15">
        <f t="shared" si="337"/>
        <v>5703.7538937499921</v>
      </c>
      <c r="ER197" s="15">
        <f t="shared" si="338"/>
        <v>5703.7538937499921</v>
      </c>
      <c r="ES197" s="15">
        <f t="shared" si="339"/>
        <v>0</v>
      </c>
      <c r="ET197" s="15">
        <f t="shared" si="340"/>
        <v>5703.7538937499921</v>
      </c>
      <c r="EU197" s="15">
        <f t="shared" si="341"/>
        <v>5703.7538937499921</v>
      </c>
      <c r="EV197" s="15">
        <f t="shared" si="342"/>
        <v>5703.7538937499921</v>
      </c>
      <c r="EW197" s="15">
        <f t="shared" si="343"/>
        <v>5703.7538937499921</v>
      </c>
      <c r="EX197" s="15">
        <f t="shared" si="344"/>
        <v>5703.7538937499921</v>
      </c>
      <c r="EY197" s="15">
        <f t="shared" si="345"/>
        <v>5705.4346312499983</v>
      </c>
      <c r="EZ197" s="15">
        <f t="shared" si="346"/>
        <v>0</v>
      </c>
      <c r="FA197" s="15">
        <f t="shared" si="347"/>
        <v>0</v>
      </c>
      <c r="FB197" s="15">
        <f t="shared" si="348"/>
        <v>0</v>
      </c>
      <c r="FC197" s="15">
        <f t="shared" si="349"/>
        <v>0</v>
      </c>
      <c r="FD197" s="15">
        <f t="shared" si="350"/>
        <v>0</v>
      </c>
      <c r="FE197" s="15">
        <f t="shared" si="351"/>
        <v>0</v>
      </c>
    </row>
    <row r="198" spans="1:161" x14ac:dyDescent="0.25">
      <c r="A198" s="3" t="s">
        <v>257</v>
      </c>
      <c r="B198" s="13">
        <v>2.7999999999999997E-2</v>
      </c>
      <c r="C198" s="13">
        <v>2.7999999999999997E-2</v>
      </c>
      <c r="D198" s="13">
        <v>2.7999999999999997E-2</v>
      </c>
      <c r="E198" s="13">
        <v>2.5899999999999999E-2</v>
      </c>
      <c r="G198" s="225">
        <v>62877847.869999997</v>
      </c>
      <c r="H198" s="225">
        <v>62877847.869999997</v>
      </c>
      <c r="I198" s="225">
        <v>62877847.869999997</v>
      </c>
      <c r="J198" s="14">
        <v>62877847.869999997</v>
      </c>
      <c r="K198" s="14">
        <v>62877847.869999997</v>
      </c>
      <c r="L198" s="14">
        <v>62877847.869999997</v>
      </c>
      <c r="M198" s="14">
        <v>62997539.079999998</v>
      </c>
      <c r="N198" s="14">
        <v>63117230.280000001</v>
      </c>
      <c r="O198" s="14">
        <v>63117230.280000001</v>
      </c>
      <c r="P198" s="14">
        <v>63117214.219999999</v>
      </c>
      <c r="Q198" s="14">
        <v>63117950.030000001</v>
      </c>
      <c r="R198" s="14">
        <v>63118701.909999996</v>
      </c>
      <c r="T198" s="14">
        <v>63118833.240000002</v>
      </c>
      <c r="U198" s="14">
        <v>63118964.57</v>
      </c>
      <c r="V198" s="14">
        <v>63118964.57</v>
      </c>
      <c r="W198" s="14">
        <v>63858745.270000003</v>
      </c>
      <c r="X198" s="14">
        <v>64190260.229999997</v>
      </c>
      <c r="Y198" s="14">
        <v>63781994.479999997</v>
      </c>
      <c r="Z198" s="14">
        <v>63781994.479999997</v>
      </c>
      <c r="AA198" s="14">
        <v>63826708.520000003</v>
      </c>
      <c r="AB198" s="14">
        <v>63871422.549999997</v>
      </c>
      <c r="AC198" s="14">
        <v>63871477.909999996</v>
      </c>
      <c r="AD198" s="14">
        <v>63871533.259999998</v>
      </c>
      <c r="AE198" s="14">
        <v>63869761.399999999</v>
      </c>
      <c r="AF198" s="14"/>
      <c r="AG198" s="14">
        <v>63867989.539999999</v>
      </c>
      <c r="AH198" s="14">
        <v>63867989.539999999</v>
      </c>
      <c r="AI198" s="14">
        <v>63867989.539999999</v>
      </c>
      <c r="AJ198" s="14">
        <v>63867989.539999999</v>
      </c>
      <c r="AK198" s="14">
        <v>63867989.539999999</v>
      </c>
      <c r="AL198" s="14">
        <v>63867989.539999999</v>
      </c>
      <c r="AM198" s="14"/>
      <c r="AN198" s="14"/>
      <c r="AO198" s="14"/>
      <c r="AP198" s="14"/>
      <c r="AQ198" s="14"/>
      <c r="AR198" s="14"/>
      <c r="AS198" s="15"/>
      <c r="AT198" s="15">
        <v>146714.9783633333</v>
      </c>
      <c r="AU198" s="15">
        <v>146714.9783633333</v>
      </c>
      <c r="AV198" s="15">
        <v>146714.9783633333</v>
      </c>
      <c r="AW198" s="14">
        <v>146714.9783633333</v>
      </c>
      <c r="AX198" s="14">
        <v>146714.9783633333</v>
      </c>
      <c r="AY198" s="14">
        <v>146714.9783633333</v>
      </c>
      <c r="AZ198" s="14">
        <v>146994.25785333331</v>
      </c>
      <c r="BA198" s="14">
        <v>147273.53731999997</v>
      </c>
      <c r="BB198" s="14">
        <v>147273.53731999997</v>
      </c>
      <c r="BC198" s="14">
        <v>147273.49984666664</v>
      </c>
      <c r="BD198" s="14">
        <v>147275.21673666665</v>
      </c>
      <c r="BE198" s="14">
        <v>147276.97112333329</v>
      </c>
      <c r="BG198" s="15">
        <v>147277.27755999999</v>
      </c>
      <c r="BH198" s="15">
        <v>147277.58399666665</v>
      </c>
      <c r="BI198" s="15">
        <v>147277.58399666665</v>
      </c>
      <c r="BJ198" s="14">
        <v>149003.73896333334</v>
      </c>
      <c r="BK198" s="14">
        <v>149777.27386999998</v>
      </c>
      <c r="BL198" s="14">
        <v>148824.65378666666</v>
      </c>
      <c r="BM198" s="14">
        <v>148824.65378666666</v>
      </c>
      <c r="BN198" s="14">
        <v>148928.98654666665</v>
      </c>
      <c r="BO198" s="14">
        <v>149033.31928333332</v>
      </c>
      <c r="BP198" s="14">
        <v>149033.44845666664</v>
      </c>
      <c r="BQ198" s="14">
        <v>149033.57760666663</v>
      </c>
      <c r="BR198" s="14">
        <v>149029.44326666664</v>
      </c>
      <c r="BS198" s="15"/>
      <c r="BT198" s="15">
        <f t="shared" si="264"/>
        <v>149025.30892666665</v>
      </c>
      <c r="BU198" s="15">
        <f t="shared" si="265"/>
        <v>149025.30892666665</v>
      </c>
      <c r="BV198" s="15">
        <f t="shared" si="266"/>
        <v>149025.30892666665</v>
      </c>
      <c r="BW198" s="15">
        <f t="shared" si="267"/>
        <v>149025.30892666665</v>
      </c>
      <c r="BX198" s="15">
        <f t="shared" si="268"/>
        <v>149025.30892666665</v>
      </c>
      <c r="BY198" s="15">
        <f t="shared" si="269"/>
        <v>149025.30892666665</v>
      </c>
      <c r="BZ198" s="15">
        <f t="shared" si="270"/>
        <v>0</v>
      </c>
      <c r="CA198" s="15">
        <f t="shared" si="271"/>
        <v>0</v>
      </c>
      <c r="CB198" s="15">
        <f t="shared" si="272"/>
        <v>0</v>
      </c>
      <c r="CC198" s="15">
        <f t="shared" si="273"/>
        <v>0</v>
      </c>
      <c r="CD198" s="15">
        <f t="shared" si="274"/>
        <v>0</v>
      </c>
      <c r="CE198" s="15">
        <f t="shared" si="275"/>
        <v>0</v>
      </c>
      <c r="CG198" s="15">
        <f t="shared" si="276"/>
        <v>135711.35498608332</v>
      </c>
      <c r="CH198" s="15">
        <f t="shared" si="277"/>
        <v>135711.35498608332</v>
      </c>
      <c r="CI198" s="15">
        <f t="shared" si="278"/>
        <v>135711.35498608332</v>
      </c>
      <c r="CJ198" s="15">
        <f t="shared" si="279"/>
        <v>135711.35498608332</v>
      </c>
      <c r="CK198" s="15">
        <f t="shared" si="280"/>
        <v>135711.35498608332</v>
      </c>
      <c r="CL198" s="15">
        <f t="shared" si="281"/>
        <v>135711.35498608332</v>
      </c>
      <c r="CM198" s="15">
        <f t="shared" si="282"/>
        <v>135969.68851433333</v>
      </c>
      <c r="CN198" s="15">
        <f t="shared" si="283"/>
        <v>136228.02202100001</v>
      </c>
      <c r="CO198" s="15">
        <f t="shared" si="284"/>
        <v>136228.02202100001</v>
      </c>
      <c r="CP198" s="15">
        <f t="shared" si="285"/>
        <v>136227.98735816666</v>
      </c>
      <c r="CQ198" s="15">
        <f t="shared" si="286"/>
        <v>136229.57548141666</v>
      </c>
      <c r="CR198" s="15">
        <f t="shared" si="287"/>
        <v>136231.19828908332</v>
      </c>
      <c r="CS198" s="15">
        <f t="shared" si="288"/>
        <v>0</v>
      </c>
      <c r="CT198" s="15">
        <f t="shared" si="289"/>
        <v>136231.48174300001</v>
      </c>
      <c r="CU198" s="15">
        <f t="shared" si="290"/>
        <v>136231.76519691668</v>
      </c>
      <c r="CV198" s="15">
        <f t="shared" si="291"/>
        <v>136231.76519691668</v>
      </c>
      <c r="CW198" s="15">
        <f t="shared" si="292"/>
        <v>137828.45854108335</v>
      </c>
      <c r="CX198" s="15">
        <f t="shared" si="293"/>
        <v>138543.97832974998</v>
      </c>
      <c r="CY198" s="15">
        <f t="shared" si="294"/>
        <v>137662.80475266665</v>
      </c>
      <c r="CZ198" s="15">
        <f t="shared" si="295"/>
        <v>137662.80475266665</v>
      </c>
      <c r="DA198" s="15">
        <f t="shared" si="296"/>
        <v>137759.31255566666</v>
      </c>
      <c r="DB198" s="15">
        <f t="shared" si="297"/>
        <v>137855.82033708334</v>
      </c>
      <c r="DC198" s="15">
        <f t="shared" si="298"/>
        <v>137855.93982241667</v>
      </c>
      <c r="DD198" s="15">
        <f t="shared" si="299"/>
        <v>137856.05928616665</v>
      </c>
      <c r="DE198" s="15">
        <f t="shared" si="300"/>
        <v>137852.23502166665</v>
      </c>
      <c r="DF198" s="15">
        <f t="shared" si="301"/>
        <v>0</v>
      </c>
      <c r="DG198" s="15">
        <f t="shared" si="302"/>
        <v>137848.41075716665</v>
      </c>
      <c r="DH198" s="15">
        <f t="shared" si="303"/>
        <v>137848.41075716665</v>
      </c>
      <c r="DI198" s="15">
        <f t="shared" si="304"/>
        <v>137848.41075716665</v>
      </c>
      <c r="DJ198" s="15">
        <f t="shared" si="305"/>
        <v>137848.41075716665</v>
      </c>
      <c r="DK198" s="15">
        <f t="shared" si="306"/>
        <v>137848.41075716665</v>
      </c>
      <c r="DL198" s="15">
        <f t="shared" si="307"/>
        <v>137848.41075716665</v>
      </c>
      <c r="DM198" s="15">
        <f t="shared" si="308"/>
        <v>0</v>
      </c>
      <c r="DN198" s="15">
        <f t="shared" si="309"/>
        <v>0</v>
      </c>
      <c r="DO198" s="15">
        <f t="shared" si="310"/>
        <v>0</v>
      </c>
      <c r="DP198" s="15">
        <f t="shared" si="311"/>
        <v>0</v>
      </c>
      <c r="DQ198" s="15">
        <f t="shared" si="312"/>
        <v>0</v>
      </c>
      <c r="DR198" s="15">
        <f t="shared" si="313"/>
        <v>0</v>
      </c>
      <c r="DT198" s="15">
        <f t="shared" si="314"/>
        <v>11003.623377249984</v>
      </c>
      <c r="DU198" s="15">
        <f t="shared" si="315"/>
        <v>11003.623377249984</v>
      </c>
      <c r="DV198" s="15">
        <f t="shared" si="316"/>
        <v>11003.623377249984</v>
      </c>
      <c r="DW198" s="15">
        <f t="shared" si="317"/>
        <v>11003.623377249984</v>
      </c>
      <c r="DX198" s="15">
        <f t="shared" si="318"/>
        <v>11003.623377249984</v>
      </c>
      <c r="DY198" s="15">
        <f t="shared" si="319"/>
        <v>11003.623377249984</v>
      </c>
      <c r="DZ198" s="15">
        <f t="shared" si="320"/>
        <v>11024.56933899998</v>
      </c>
      <c r="EA198" s="15">
        <f t="shared" si="321"/>
        <v>11045.515298999962</v>
      </c>
      <c r="EB198" s="15">
        <f t="shared" si="322"/>
        <v>11045.515298999962</v>
      </c>
      <c r="EC198" s="15">
        <f t="shared" si="323"/>
        <v>11045.512488499982</v>
      </c>
      <c r="ED198" s="15">
        <f t="shared" si="324"/>
        <v>11045.641255249997</v>
      </c>
      <c r="EE198" s="15">
        <f t="shared" si="325"/>
        <v>11045.772834249976</v>
      </c>
      <c r="EF198" s="15">
        <f t="shared" si="326"/>
        <v>0</v>
      </c>
      <c r="EG198" s="15">
        <f t="shared" si="327"/>
        <v>11045.795816999977</v>
      </c>
      <c r="EH198" s="15">
        <f t="shared" si="328"/>
        <v>11045.818799749977</v>
      </c>
      <c r="EI198" s="15">
        <f t="shared" si="329"/>
        <v>11045.818799749977</v>
      </c>
      <c r="EJ198" s="15">
        <f t="shared" si="330"/>
        <v>11175.280422249984</v>
      </c>
      <c r="EK198" s="15">
        <f t="shared" si="331"/>
        <v>11233.295540249994</v>
      </c>
      <c r="EL198" s="15">
        <f t="shared" si="332"/>
        <v>11161.849034000013</v>
      </c>
      <c r="EM198" s="15">
        <f t="shared" si="333"/>
        <v>11161.849034000013</v>
      </c>
      <c r="EN198" s="15">
        <f t="shared" si="334"/>
        <v>11169.673990999989</v>
      </c>
      <c r="EO198" s="15">
        <f t="shared" si="335"/>
        <v>11177.49894624998</v>
      </c>
      <c r="EP198" s="15">
        <f t="shared" si="336"/>
        <v>11177.508634249971</v>
      </c>
      <c r="EQ198" s="15">
        <f t="shared" si="337"/>
        <v>11177.518320499978</v>
      </c>
      <c r="ER198" s="15">
        <f t="shared" si="338"/>
        <v>11177.208244999987</v>
      </c>
      <c r="ES198" s="15">
        <f t="shared" si="339"/>
        <v>0</v>
      </c>
      <c r="ET198" s="15">
        <f t="shared" si="340"/>
        <v>11176.898169499997</v>
      </c>
      <c r="EU198" s="15">
        <f t="shared" si="341"/>
        <v>11176.898169499997</v>
      </c>
      <c r="EV198" s="15">
        <f t="shared" si="342"/>
        <v>11176.898169499997</v>
      </c>
      <c r="EW198" s="15">
        <f t="shared" si="343"/>
        <v>11176.898169499997</v>
      </c>
      <c r="EX198" s="15">
        <f t="shared" si="344"/>
        <v>11176.898169499997</v>
      </c>
      <c r="EY198" s="15">
        <f t="shared" si="345"/>
        <v>11176.898169499997</v>
      </c>
      <c r="EZ198" s="15">
        <f t="shared" si="346"/>
        <v>0</v>
      </c>
      <c r="FA198" s="15">
        <f t="shared" si="347"/>
        <v>0</v>
      </c>
      <c r="FB198" s="15">
        <f t="shared" si="348"/>
        <v>0</v>
      </c>
      <c r="FC198" s="15">
        <f t="shared" si="349"/>
        <v>0</v>
      </c>
      <c r="FD198" s="15">
        <f t="shared" si="350"/>
        <v>0</v>
      </c>
      <c r="FE198" s="15">
        <f t="shared" si="351"/>
        <v>0</v>
      </c>
    </row>
    <row r="199" spans="1:161" x14ac:dyDescent="0.25">
      <c r="A199" s="3" t="s">
        <v>258</v>
      </c>
      <c r="B199" s="13">
        <v>2.4899999999999999E-2</v>
      </c>
      <c r="C199" s="13">
        <v>2.4899999999999999E-2</v>
      </c>
      <c r="D199" s="13">
        <v>2.4899999999999999E-2</v>
      </c>
      <c r="E199" s="13">
        <v>2.2100000000000002E-2</v>
      </c>
      <c r="G199" s="225">
        <v>4990266.62</v>
      </c>
      <c r="H199" s="225">
        <v>4990266.62</v>
      </c>
      <c r="I199" s="225">
        <v>4990266.62</v>
      </c>
      <c r="J199" s="14">
        <v>4990266.62</v>
      </c>
      <c r="K199" s="14">
        <v>4990266.62</v>
      </c>
      <c r="L199" s="14">
        <v>4990266.62</v>
      </c>
      <c r="M199" s="14">
        <v>4990266.62</v>
      </c>
      <c r="N199" s="14">
        <v>4990266.62</v>
      </c>
      <c r="O199" s="14">
        <v>4990266.62</v>
      </c>
      <c r="P199" s="14">
        <v>4990266.62</v>
      </c>
      <c r="Q199" s="14">
        <v>4990266.62</v>
      </c>
      <c r="R199" s="14">
        <v>4990266.62</v>
      </c>
      <c r="T199" s="14">
        <v>4990266.62</v>
      </c>
      <c r="U199" s="14">
        <v>4990266.62</v>
      </c>
      <c r="V199" s="14">
        <v>4990266.62</v>
      </c>
      <c r="W199" s="14">
        <v>4990266.62</v>
      </c>
      <c r="X199" s="14">
        <v>4990266.62</v>
      </c>
      <c r="Y199" s="14">
        <v>4990266.62</v>
      </c>
      <c r="Z199" s="14">
        <v>4990266.62</v>
      </c>
      <c r="AA199" s="14">
        <v>4990266.62</v>
      </c>
      <c r="AB199" s="14">
        <v>4990266.62</v>
      </c>
      <c r="AC199" s="14">
        <v>4990266.62</v>
      </c>
      <c r="AD199" s="14">
        <v>4990266.62</v>
      </c>
      <c r="AE199" s="14">
        <v>4990266.62</v>
      </c>
      <c r="AF199" s="14"/>
      <c r="AG199" s="14">
        <v>4990266.62</v>
      </c>
      <c r="AH199" s="14">
        <v>4990266.62</v>
      </c>
      <c r="AI199" s="14">
        <v>4990266.62</v>
      </c>
      <c r="AJ199" s="14">
        <v>4990266.62</v>
      </c>
      <c r="AK199" s="14">
        <v>4990266.62</v>
      </c>
      <c r="AL199" s="14">
        <v>4990266.62</v>
      </c>
      <c r="AM199" s="14"/>
      <c r="AN199" s="14"/>
      <c r="AO199" s="14"/>
      <c r="AP199" s="14"/>
      <c r="AQ199" s="14"/>
      <c r="AR199" s="14"/>
      <c r="AS199" s="15"/>
      <c r="AT199" s="15">
        <v>10354.8032365</v>
      </c>
      <c r="AU199" s="15">
        <v>10354.8032365</v>
      </c>
      <c r="AV199" s="15">
        <v>10354.8032365</v>
      </c>
      <c r="AW199" s="14">
        <v>10354.8032365</v>
      </c>
      <c r="AX199" s="14">
        <v>10354.8032365</v>
      </c>
      <c r="AY199" s="14">
        <v>10354.8032365</v>
      </c>
      <c r="AZ199" s="14">
        <v>10354.8032365</v>
      </c>
      <c r="BA199" s="14">
        <v>10354.8032365</v>
      </c>
      <c r="BB199" s="14">
        <v>10354.8032365</v>
      </c>
      <c r="BC199" s="14">
        <v>10354.8032365</v>
      </c>
      <c r="BD199" s="14">
        <v>10354.8032365</v>
      </c>
      <c r="BE199" s="14">
        <v>10354.8032365</v>
      </c>
      <c r="BG199" s="15">
        <v>10354.8032365</v>
      </c>
      <c r="BH199" s="15">
        <v>10354.8032365</v>
      </c>
      <c r="BI199" s="15">
        <v>10354.8032365</v>
      </c>
      <c r="BJ199" s="14">
        <v>10354.8032365</v>
      </c>
      <c r="BK199" s="14">
        <v>10354.8032365</v>
      </c>
      <c r="BL199" s="14">
        <v>10354.8032365</v>
      </c>
      <c r="BM199" s="14">
        <v>10354.8032365</v>
      </c>
      <c r="BN199" s="14">
        <v>10354.8032365</v>
      </c>
      <c r="BO199" s="14">
        <v>10354.8032365</v>
      </c>
      <c r="BP199" s="14">
        <v>10354.8032365</v>
      </c>
      <c r="BQ199" s="14">
        <v>10354.8032365</v>
      </c>
      <c r="BR199" s="14">
        <v>10354.8032365</v>
      </c>
      <c r="BS199" s="15"/>
      <c r="BT199" s="15">
        <f t="shared" si="264"/>
        <v>10354.8032365</v>
      </c>
      <c r="BU199" s="15">
        <f t="shared" si="265"/>
        <v>10354.8032365</v>
      </c>
      <c r="BV199" s="15">
        <f t="shared" si="266"/>
        <v>10354.8032365</v>
      </c>
      <c r="BW199" s="15">
        <f t="shared" si="267"/>
        <v>10354.8032365</v>
      </c>
      <c r="BX199" s="15">
        <f t="shared" si="268"/>
        <v>10354.8032365</v>
      </c>
      <c r="BY199" s="15">
        <f t="shared" si="269"/>
        <v>10354.8032365</v>
      </c>
      <c r="BZ199" s="15">
        <f t="shared" si="270"/>
        <v>0</v>
      </c>
      <c r="CA199" s="15">
        <f t="shared" si="271"/>
        <v>0</v>
      </c>
      <c r="CB199" s="15">
        <f t="shared" si="272"/>
        <v>0</v>
      </c>
      <c r="CC199" s="15">
        <f t="shared" si="273"/>
        <v>0</v>
      </c>
      <c r="CD199" s="15">
        <f t="shared" si="274"/>
        <v>0</v>
      </c>
      <c r="CE199" s="15">
        <f t="shared" si="275"/>
        <v>0</v>
      </c>
      <c r="CG199" s="15">
        <f t="shared" si="276"/>
        <v>9190.407691833334</v>
      </c>
      <c r="CH199" s="15">
        <f t="shared" si="277"/>
        <v>9190.407691833334</v>
      </c>
      <c r="CI199" s="15">
        <f t="shared" si="278"/>
        <v>9190.407691833334</v>
      </c>
      <c r="CJ199" s="15">
        <f t="shared" si="279"/>
        <v>9190.407691833334</v>
      </c>
      <c r="CK199" s="15">
        <f t="shared" si="280"/>
        <v>9190.407691833334</v>
      </c>
      <c r="CL199" s="15">
        <f t="shared" si="281"/>
        <v>9190.407691833334</v>
      </c>
      <c r="CM199" s="15">
        <f t="shared" si="282"/>
        <v>9190.407691833334</v>
      </c>
      <c r="CN199" s="15">
        <f t="shared" si="283"/>
        <v>9190.407691833334</v>
      </c>
      <c r="CO199" s="15">
        <f t="shared" si="284"/>
        <v>9190.407691833334</v>
      </c>
      <c r="CP199" s="15">
        <f t="shared" si="285"/>
        <v>9190.407691833334</v>
      </c>
      <c r="CQ199" s="15">
        <f t="shared" si="286"/>
        <v>9190.407691833334</v>
      </c>
      <c r="CR199" s="15">
        <f t="shared" si="287"/>
        <v>9190.407691833334</v>
      </c>
      <c r="CS199" s="15">
        <f t="shared" si="288"/>
        <v>0</v>
      </c>
      <c r="CT199" s="15">
        <f t="shared" si="289"/>
        <v>9190.407691833334</v>
      </c>
      <c r="CU199" s="15">
        <f t="shared" si="290"/>
        <v>9190.407691833334</v>
      </c>
      <c r="CV199" s="15">
        <f t="shared" si="291"/>
        <v>9190.407691833334</v>
      </c>
      <c r="CW199" s="15">
        <f t="shared" si="292"/>
        <v>9190.407691833334</v>
      </c>
      <c r="CX199" s="15">
        <f t="shared" si="293"/>
        <v>9190.407691833334</v>
      </c>
      <c r="CY199" s="15">
        <f t="shared" si="294"/>
        <v>9190.407691833334</v>
      </c>
      <c r="CZ199" s="15">
        <f t="shared" si="295"/>
        <v>9190.407691833334</v>
      </c>
      <c r="DA199" s="15">
        <f t="shared" si="296"/>
        <v>9190.407691833334</v>
      </c>
      <c r="DB199" s="15">
        <f t="shared" si="297"/>
        <v>9190.407691833334</v>
      </c>
      <c r="DC199" s="15">
        <f t="shared" si="298"/>
        <v>9190.407691833334</v>
      </c>
      <c r="DD199" s="15">
        <f t="shared" si="299"/>
        <v>9190.407691833334</v>
      </c>
      <c r="DE199" s="15">
        <f t="shared" si="300"/>
        <v>9190.407691833334</v>
      </c>
      <c r="DF199" s="15">
        <f t="shared" si="301"/>
        <v>0</v>
      </c>
      <c r="DG199" s="15">
        <f t="shared" si="302"/>
        <v>9190.407691833334</v>
      </c>
      <c r="DH199" s="15">
        <f t="shared" si="303"/>
        <v>9190.407691833334</v>
      </c>
      <c r="DI199" s="15">
        <f t="shared" si="304"/>
        <v>9190.407691833334</v>
      </c>
      <c r="DJ199" s="15">
        <f t="shared" si="305"/>
        <v>9190.407691833334</v>
      </c>
      <c r="DK199" s="15">
        <f t="shared" si="306"/>
        <v>9190.407691833334</v>
      </c>
      <c r="DL199" s="15">
        <f t="shared" si="307"/>
        <v>9190.407691833334</v>
      </c>
      <c r="DM199" s="15">
        <f t="shared" si="308"/>
        <v>0</v>
      </c>
      <c r="DN199" s="15">
        <f t="shared" si="309"/>
        <v>0</v>
      </c>
      <c r="DO199" s="15">
        <f t="shared" si="310"/>
        <v>0</v>
      </c>
      <c r="DP199" s="15">
        <f t="shared" si="311"/>
        <v>0</v>
      </c>
      <c r="DQ199" s="15">
        <f t="shared" si="312"/>
        <v>0</v>
      </c>
      <c r="DR199" s="15">
        <f t="shared" si="313"/>
        <v>0</v>
      </c>
      <c r="DT199" s="15">
        <f t="shared" si="314"/>
        <v>1164.395544666666</v>
      </c>
      <c r="DU199" s="15">
        <f t="shared" si="315"/>
        <v>1164.395544666666</v>
      </c>
      <c r="DV199" s="15">
        <f t="shared" si="316"/>
        <v>1164.395544666666</v>
      </c>
      <c r="DW199" s="15">
        <f t="shared" si="317"/>
        <v>1164.395544666666</v>
      </c>
      <c r="DX199" s="15">
        <f t="shared" si="318"/>
        <v>1164.395544666666</v>
      </c>
      <c r="DY199" s="15">
        <f t="shared" si="319"/>
        <v>1164.395544666666</v>
      </c>
      <c r="DZ199" s="15">
        <f t="shared" si="320"/>
        <v>1164.395544666666</v>
      </c>
      <c r="EA199" s="15">
        <f t="shared" si="321"/>
        <v>1164.395544666666</v>
      </c>
      <c r="EB199" s="15">
        <f t="shared" si="322"/>
        <v>1164.395544666666</v>
      </c>
      <c r="EC199" s="15">
        <f t="shared" si="323"/>
        <v>1164.395544666666</v>
      </c>
      <c r="ED199" s="15">
        <f t="shared" si="324"/>
        <v>1164.395544666666</v>
      </c>
      <c r="EE199" s="15">
        <f t="shared" si="325"/>
        <v>1164.395544666666</v>
      </c>
      <c r="EF199" s="15">
        <f t="shared" si="326"/>
        <v>0</v>
      </c>
      <c r="EG199" s="15">
        <f t="shared" si="327"/>
        <v>1164.395544666666</v>
      </c>
      <c r="EH199" s="15">
        <f t="shared" si="328"/>
        <v>1164.395544666666</v>
      </c>
      <c r="EI199" s="15">
        <f t="shared" si="329"/>
        <v>1164.395544666666</v>
      </c>
      <c r="EJ199" s="15">
        <f t="shared" si="330"/>
        <v>1164.395544666666</v>
      </c>
      <c r="EK199" s="15">
        <f t="shared" si="331"/>
        <v>1164.395544666666</v>
      </c>
      <c r="EL199" s="15">
        <f t="shared" si="332"/>
        <v>1164.395544666666</v>
      </c>
      <c r="EM199" s="15">
        <f t="shared" si="333"/>
        <v>1164.395544666666</v>
      </c>
      <c r="EN199" s="15">
        <f t="shared" si="334"/>
        <v>1164.395544666666</v>
      </c>
      <c r="EO199" s="15">
        <f t="shared" si="335"/>
        <v>1164.395544666666</v>
      </c>
      <c r="EP199" s="15">
        <f t="shared" si="336"/>
        <v>1164.395544666666</v>
      </c>
      <c r="EQ199" s="15">
        <f t="shared" si="337"/>
        <v>1164.395544666666</v>
      </c>
      <c r="ER199" s="15">
        <f t="shared" si="338"/>
        <v>1164.395544666666</v>
      </c>
      <c r="ES199" s="15">
        <f t="shared" si="339"/>
        <v>0</v>
      </c>
      <c r="ET199" s="15">
        <f t="shared" si="340"/>
        <v>1164.395544666666</v>
      </c>
      <c r="EU199" s="15">
        <f t="shared" si="341"/>
        <v>1164.395544666666</v>
      </c>
      <c r="EV199" s="15">
        <f t="shared" si="342"/>
        <v>1164.395544666666</v>
      </c>
      <c r="EW199" s="15">
        <f t="shared" si="343"/>
        <v>1164.395544666666</v>
      </c>
      <c r="EX199" s="15">
        <f t="shared" si="344"/>
        <v>1164.395544666666</v>
      </c>
      <c r="EY199" s="15">
        <f t="shared" si="345"/>
        <v>1164.395544666666</v>
      </c>
      <c r="EZ199" s="15">
        <f t="shared" si="346"/>
        <v>0</v>
      </c>
      <c r="FA199" s="15">
        <f t="shared" si="347"/>
        <v>0</v>
      </c>
      <c r="FB199" s="15">
        <f t="shared" si="348"/>
        <v>0</v>
      </c>
      <c r="FC199" s="15">
        <f t="shared" si="349"/>
        <v>0</v>
      </c>
      <c r="FD199" s="15">
        <f t="shared" si="350"/>
        <v>0</v>
      </c>
      <c r="FE199" s="15">
        <f t="shared" si="351"/>
        <v>0</v>
      </c>
    </row>
    <row r="200" spans="1:161" x14ac:dyDescent="0.25">
      <c r="A200" s="3" t="s">
        <v>259</v>
      </c>
      <c r="B200" s="13">
        <v>2.47E-2</v>
      </c>
      <c r="C200" s="13">
        <v>2.47E-2</v>
      </c>
      <c r="D200" s="13">
        <v>2.47E-2</v>
      </c>
      <c r="E200" s="13">
        <v>2.2100000000000002E-2</v>
      </c>
      <c r="G200" s="225">
        <v>5729889.9900000002</v>
      </c>
      <c r="H200" s="225">
        <v>5729889.9900000002</v>
      </c>
      <c r="I200" s="225">
        <v>5729889.9900000002</v>
      </c>
      <c r="J200" s="14">
        <v>5729889.9900000002</v>
      </c>
      <c r="K200" s="14">
        <v>5729889.9900000002</v>
      </c>
      <c r="L200" s="14">
        <v>5729889.9900000002</v>
      </c>
      <c r="M200" s="14">
        <v>5729889.9900000002</v>
      </c>
      <c r="N200" s="14">
        <v>5729889.9900000002</v>
      </c>
      <c r="O200" s="14">
        <v>5729889.9900000002</v>
      </c>
      <c r="P200" s="14">
        <v>5729889.9900000002</v>
      </c>
      <c r="Q200" s="14">
        <v>5729889.9900000002</v>
      </c>
      <c r="R200" s="14">
        <v>5729889.9900000002</v>
      </c>
      <c r="T200" s="14">
        <v>5729889.9900000002</v>
      </c>
      <c r="U200" s="14">
        <v>5729889.9900000002</v>
      </c>
      <c r="V200" s="14">
        <v>5729889.9900000002</v>
      </c>
      <c r="W200" s="14">
        <v>5729889.9900000002</v>
      </c>
      <c r="X200" s="14">
        <v>5729889.9900000002</v>
      </c>
      <c r="Y200" s="14">
        <v>5729889.9900000002</v>
      </c>
      <c r="Z200" s="14">
        <v>5729889.9900000002</v>
      </c>
      <c r="AA200" s="14">
        <v>5729889.9900000002</v>
      </c>
      <c r="AB200" s="14">
        <v>5729889.9900000002</v>
      </c>
      <c r="AC200" s="14">
        <v>5729889.9900000002</v>
      </c>
      <c r="AD200" s="14">
        <v>5729889.9900000002</v>
      </c>
      <c r="AE200" s="14">
        <v>5729889.9900000002</v>
      </c>
      <c r="AF200" s="14"/>
      <c r="AG200" s="14">
        <v>5729889.9900000002</v>
      </c>
      <c r="AH200" s="14">
        <v>5729889.9900000002</v>
      </c>
      <c r="AI200" s="14">
        <v>5729889.9900000002</v>
      </c>
      <c r="AJ200" s="14">
        <v>5729889.9900000002</v>
      </c>
      <c r="AK200" s="14">
        <v>5729889.9900000002</v>
      </c>
      <c r="AL200" s="14">
        <v>5729889.9900000002</v>
      </c>
      <c r="AM200" s="14"/>
      <c r="AN200" s="14"/>
      <c r="AO200" s="14"/>
      <c r="AP200" s="14"/>
      <c r="AQ200" s="14"/>
      <c r="AR200" s="14"/>
      <c r="AS200" s="15"/>
      <c r="AT200" s="15">
        <v>11794.023562750001</v>
      </c>
      <c r="AU200" s="15">
        <v>11794.023562750001</v>
      </c>
      <c r="AV200" s="15">
        <v>11794.023562750001</v>
      </c>
      <c r="AW200" s="14">
        <v>11794.023562750001</v>
      </c>
      <c r="AX200" s="14">
        <v>11794.023562750001</v>
      </c>
      <c r="AY200" s="14">
        <v>11794.023562750001</v>
      </c>
      <c r="AZ200" s="14">
        <v>11794.023562750001</v>
      </c>
      <c r="BA200" s="14">
        <v>11794.023562750001</v>
      </c>
      <c r="BB200" s="14">
        <v>11794.023562750001</v>
      </c>
      <c r="BC200" s="14">
        <v>11794.023562750001</v>
      </c>
      <c r="BD200" s="14">
        <v>11794.023562750001</v>
      </c>
      <c r="BE200" s="14">
        <v>11794.023562750001</v>
      </c>
      <c r="BG200" s="15">
        <v>11794.023562750001</v>
      </c>
      <c r="BH200" s="15">
        <v>11794.023562750001</v>
      </c>
      <c r="BI200" s="15">
        <v>11794.023562750001</v>
      </c>
      <c r="BJ200" s="14">
        <v>11794.023562750001</v>
      </c>
      <c r="BK200" s="14">
        <v>11794.023562750001</v>
      </c>
      <c r="BL200" s="14">
        <v>11794.023562750001</v>
      </c>
      <c r="BM200" s="14">
        <v>11794.023562750001</v>
      </c>
      <c r="BN200" s="14">
        <v>11794.023562750001</v>
      </c>
      <c r="BO200" s="14">
        <v>11794.023562750001</v>
      </c>
      <c r="BP200" s="14">
        <v>11794.023562750001</v>
      </c>
      <c r="BQ200" s="14">
        <v>11794.023562750001</v>
      </c>
      <c r="BR200" s="14">
        <v>11794.023562750001</v>
      </c>
      <c r="BS200" s="15"/>
      <c r="BT200" s="15">
        <f t="shared" si="264"/>
        <v>11794.023562750001</v>
      </c>
      <c r="BU200" s="15">
        <f t="shared" si="265"/>
        <v>11794.023562750001</v>
      </c>
      <c r="BV200" s="15">
        <f t="shared" si="266"/>
        <v>11794.023562750001</v>
      </c>
      <c r="BW200" s="15">
        <f t="shared" si="267"/>
        <v>11794.023562750001</v>
      </c>
      <c r="BX200" s="15">
        <f t="shared" si="268"/>
        <v>11794.023562750001</v>
      </c>
      <c r="BY200" s="15">
        <f t="shared" si="269"/>
        <v>11794.023562750001</v>
      </c>
      <c r="BZ200" s="15">
        <f t="shared" si="270"/>
        <v>0</v>
      </c>
      <c r="CA200" s="15">
        <f t="shared" si="271"/>
        <v>0</v>
      </c>
      <c r="CB200" s="15">
        <f t="shared" si="272"/>
        <v>0</v>
      </c>
      <c r="CC200" s="15">
        <f t="shared" si="273"/>
        <v>0</v>
      </c>
      <c r="CD200" s="15">
        <f t="shared" si="274"/>
        <v>0</v>
      </c>
      <c r="CE200" s="15">
        <f t="shared" si="275"/>
        <v>0</v>
      </c>
      <c r="CG200" s="15">
        <f t="shared" si="276"/>
        <v>10552.547398250001</v>
      </c>
      <c r="CH200" s="15">
        <f t="shared" si="277"/>
        <v>10552.547398250001</v>
      </c>
      <c r="CI200" s="15">
        <f t="shared" si="278"/>
        <v>10552.547398250001</v>
      </c>
      <c r="CJ200" s="15">
        <f t="shared" si="279"/>
        <v>10552.547398250001</v>
      </c>
      <c r="CK200" s="15">
        <f t="shared" si="280"/>
        <v>10552.547398250001</v>
      </c>
      <c r="CL200" s="15">
        <f t="shared" si="281"/>
        <v>10552.547398250001</v>
      </c>
      <c r="CM200" s="15">
        <f t="shared" si="282"/>
        <v>10552.547398250001</v>
      </c>
      <c r="CN200" s="15">
        <f t="shared" si="283"/>
        <v>10552.547398250001</v>
      </c>
      <c r="CO200" s="15">
        <f t="shared" si="284"/>
        <v>10552.547398250001</v>
      </c>
      <c r="CP200" s="15">
        <f t="shared" si="285"/>
        <v>10552.547398250001</v>
      </c>
      <c r="CQ200" s="15">
        <f t="shared" si="286"/>
        <v>10552.547398250001</v>
      </c>
      <c r="CR200" s="15">
        <f t="shared" si="287"/>
        <v>10552.547398250001</v>
      </c>
      <c r="CS200" s="15">
        <f t="shared" si="288"/>
        <v>0</v>
      </c>
      <c r="CT200" s="15">
        <f t="shared" si="289"/>
        <v>10552.547398250001</v>
      </c>
      <c r="CU200" s="15">
        <f t="shared" si="290"/>
        <v>10552.547398250001</v>
      </c>
      <c r="CV200" s="15">
        <f t="shared" si="291"/>
        <v>10552.547398250001</v>
      </c>
      <c r="CW200" s="15">
        <f t="shared" si="292"/>
        <v>10552.547398250001</v>
      </c>
      <c r="CX200" s="15">
        <f t="shared" si="293"/>
        <v>10552.547398250001</v>
      </c>
      <c r="CY200" s="15">
        <f t="shared" si="294"/>
        <v>10552.547398250001</v>
      </c>
      <c r="CZ200" s="15">
        <f t="shared" si="295"/>
        <v>10552.547398250001</v>
      </c>
      <c r="DA200" s="15">
        <f t="shared" si="296"/>
        <v>10552.547398250001</v>
      </c>
      <c r="DB200" s="15">
        <f t="shared" si="297"/>
        <v>10552.547398250001</v>
      </c>
      <c r="DC200" s="15">
        <f t="shared" si="298"/>
        <v>10552.547398250001</v>
      </c>
      <c r="DD200" s="15">
        <f t="shared" si="299"/>
        <v>10552.547398250001</v>
      </c>
      <c r="DE200" s="15">
        <f t="shared" si="300"/>
        <v>10552.547398250001</v>
      </c>
      <c r="DF200" s="15">
        <f t="shared" si="301"/>
        <v>0</v>
      </c>
      <c r="DG200" s="15">
        <f t="shared" si="302"/>
        <v>10552.547398250001</v>
      </c>
      <c r="DH200" s="15">
        <f t="shared" si="303"/>
        <v>10552.547398250001</v>
      </c>
      <c r="DI200" s="15">
        <f t="shared" si="304"/>
        <v>10552.547398250001</v>
      </c>
      <c r="DJ200" s="15">
        <f t="shared" si="305"/>
        <v>10552.547398250001</v>
      </c>
      <c r="DK200" s="15">
        <f t="shared" si="306"/>
        <v>10552.547398250001</v>
      </c>
      <c r="DL200" s="15">
        <f t="shared" si="307"/>
        <v>10552.547398250001</v>
      </c>
      <c r="DM200" s="15">
        <f t="shared" si="308"/>
        <v>0</v>
      </c>
      <c r="DN200" s="15">
        <f t="shared" si="309"/>
        <v>0</v>
      </c>
      <c r="DO200" s="15">
        <f t="shared" si="310"/>
        <v>0</v>
      </c>
      <c r="DP200" s="15">
        <f t="shared" si="311"/>
        <v>0</v>
      </c>
      <c r="DQ200" s="15">
        <f t="shared" si="312"/>
        <v>0</v>
      </c>
      <c r="DR200" s="15">
        <f t="shared" si="313"/>
        <v>0</v>
      </c>
      <c r="DT200" s="15">
        <f t="shared" si="314"/>
        <v>1241.4761644999999</v>
      </c>
      <c r="DU200" s="15">
        <f t="shared" si="315"/>
        <v>1241.4761644999999</v>
      </c>
      <c r="DV200" s="15">
        <f t="shared" si="316"/>
        <v>1241.4761644999999</v>
      </c>
      <c r="DW200" s="15">
        <f t="shared" si="317"/>
        <v>1241.4761644999999</v>
      </c>
      <c r="DX200" s="15">
        <f t="shared" si="318"/>
        <v>1241.4761644999999</v>
      </c>
      <c r="DY200" s="15">
        <f t="shared" si="319"/>
        <v>1241.4761644999999</v>
      </c>
      <c r="DZ200" s="15">
        <f t="shared" si="320"/>
        <v>1241.4761644999999</v>
      </c>
      <c r="EA200" s="15">
        <f t="shared" si="321"/>
        <v>1241.4761644999999</v>
      </c>
      <c r="EB200" s="15">
        <f t="shared" si="322"/>
        <v>1241.4761644999999</v>
      </c>
      <c r="EC200" s="15">
        <f t="shared" si="323"/>
        <v>1241.4761644999999</v>
      </c>
      <c r="ED200" s="15">
        <f t="shared" si="324"/>
        <v>1241.4761644999999</v>
      </c>
      <c r="EE200" s="15">
        <f t="shared" si="325"/>
        <v>1241.4761644999999</v>
      </c>
      <c r="EF200" s="15">
        <f t="shared" si="326"/>
        <v>0</v>
      </c>
      <c r="EG200" s="15">
        <f t="shared" si="327"/>
        <v>1241.4761644999999</v>
      </c>
      <c r="EH200" s="15">
        <f t="shared" si="328"/>
        <v>1241.4761644999999</v>
      </c>
      <c r="EI200" s="15">
        <f t="shared" si="329"/>
        <v>1241.4761644999999</v>
      </c>
      <c r="EJ200" s="15">
        <f t="shared" si="330"/>
        <v>1241.4761644999999</v>
      </c>
      <c r="EK200" s="15">
        <f t="shared" si="331"/>
        <v>1241.4761644999999</v>
      </c>
      <c r="EL200" s="15">
        <f t="shared" si="332"/>
        <v>1241.4761644999999</v>
      </c>
      <c r="EM200" s="15">
        <f t="shared" si="333"/>
        <v>1241.4761644999999</v>
      </c>
      <c r="EN200" s="15">
        <f t="shared" si="334"/>
        <v>1241.4761644999999</v>
      </c>
      <c r="EO200" s="15">
        <f t="shared" si="335"/>
        <v>1241.4761644999999</v>
      </c>
      <c r="EP200" s="15">
        <f t="shared" si="336"/>
        <v>1241.4761644999999</v>
      </c>
      <c r="EQ200" s="15">
        <f t="shared" si="337"/>
        <v>1241.4761644999999</v>
      </c>
      <c r="ER200" s="15">
        <f t="shared" si="338"/>
        <v>1241.4761644999999</v>
      </c>
      <c r="ES200" s="15">
        <f t="shared" si="339"/>
        <v>0</v>
      </c>
      <c r="ET200" s="15">
        <f t="shared" si="340"/>
        <v>1241.4761644999999</v>
      </c>
      <c r="EU200" s="15">
        <f t="shared" si="341"/>
        <v>1241.4761644999999</v>
      </c>
      <c r="EV200" s="15">
        <f t="shared" si="342"/>
        <v>1241.4761644999999</v>
      </c>
      <c r="EW200" s="15">
        <f t="shared" si="343"/>
        <v>1241.4761644999999</v>
      </c>
      <c r="EX200" s="15">
        <f t="shared" si="344"/>
        <v>1241.4761644999999</v>
      </c>
      <c r="EY200" s="15">
        <f t="shared" si="345"/>
        <v>1241.4761644999999</v>
      </c>
      <c r="EZ200" s="15">
        <f t="shared" si="346"/>
        <v>0</v>
      </c>
      <c r="FA200" s="15">
        <f t="shared" si="347"/>
        <v>0</v>
      </c>
      <c r="FB200" s="15">
        <f t="shared" si="348"/>
        <v>0</v>
      </c>
      <c r="FC200" s="15">
        <f t="shared" si="349"/>
        <v>0</v>
      </c>
      <c r="FD200" s="15">
        <f t="shared" si="350"/>
        <v>0</v>
      </c>
      <c r="FE200" s="15">
        <f t="shared" si="351"/>
        <v>0</v>
      </c>
    </row>
    <row r="201" spans="1:161" x14ac:dyDescent="0.25">
      <c r="A201" s="3" t="s">
        <v>260</v>
      </c>
      <c r="B201" s="13">
        <v>2.4599999999999997E-2</v>
      </c>
      <c r="C201" s="13">
        <v>2.4599999999999997E-2</v>
      </c>
      <c r="D201" s="13">
        <v>2.4599999999999997E-2</v>
      </c>
      <c r="E201" s="13">
        <v>2.2599999999999999E-2</v>
      </c>
      <c r="G201" s="225">
        <v>3010557.55</v>
      </c>
      <c r="H201" s="225">
        <v>3010557.55</v>
      </c>
      <c r="I201" s="225">
        <v>3010557.55</v>
      </c>
      <c r="J201" s="14">
        <v>3010557.55</v>
      </c>
      <c r="K201" s="14">
        <v>3010557.55</v>
      </c>
      <c r="L201" s="14">
        <v>3010557.55</v>
      </c>
      <c r="M201" s="14">
        <v>3010557.55</v>
      </c>
      <c r="N201" s="14">
        <v>3010557.55</v>
      </c>
      <c r="O201" s="14">
        <v>3010557.55</v>
      </c>
      <c r="P201" s="14">
        <v>3010557.55</v>
      </c>
      <c r="Q201" s="14">
        <v>3010557.55</v>
      </c>
      <c r="R201" s="14">
        <v>3010557.55</v>
      </c>
      <c r="T201" s="14">
        <v>3010557.55</v>
      </c>
      <c r="U201" s="14">
        <v>3010557.55</v>
      </c>
      <c r="V201" s="14">
        <v>3010557.55</v>
      </c>
      <c r="W201" s="14">
        <v>3010557.55</v>
      </c>
      <c r="X201" s="14">
        <v>3010557.55</v>
      </c>
      <c r="Y201" s="14">
        <v>3010557.55</v>
      </c>
      <c r="Z201" s="14">
        <v>3010557.55</v>
      </c>
      <c r="AA201" s="14">
        <v>3010557.55</v>
      </c>
      <c r="AB201" s="14">
        <v>3010557.55</v>
      </c>
      <c r="AC201" s="14">
        <v>3010557.55</v>
      </c>
      <c r="AD201" s="14">
        <v>3010557.55</v>
      </c>
      <c r="AE201" s="14">
        <v>3010557.55</v>
      </c>
      <c r="AF201" s="14"/>
      <c r="AG201" s="14">
        <v>3010557.55</v>
      </c>
      <c r="AH201" s="14">
        <v>3010557.55</v>
      </c>
      <c r="AI201" s="14">
        <v>3010557.55</v>
      </c>
      <c r="AJ201" s="14">
        <v>3010557.55</v>
      </c>
      <c r="AK201" s="14">
        <v>3010557.55</v>
      </c>
      <c r="AL201" s="14">
        <v>3010557.55</v>
      </c>
      <c r="AM201" s="14"/>
      <c r="AN201" s="14"/>
      <c r="AO201" s="14"/>
      <c r="AP201" s="14"/>
      <c r="AQ201" s="14"/>
      <c r="AR201" s="14"/>
      <c r="AS201" s="15"/>
      <c r="AT201" s="15">
        <v>6171.6429774999988</v>
      </c>
      <c r="AU201" s="15">
        <v>6171.6429774999988</v>
      </c>
      <c r="AV201" s="15">
        <v>6171.6429774999988</v>
      </c>
      <c r="AW201" s="14">
        <v>6171.6429774999988</v>
      </c>
      <c r="AX201" s="14">
        <v>6171.6429774999988</v>
      </c>
      <c r="AY201" s="14">
        <v>6171.6429774999988</v>
      </c>
      <c r="AZ201" s="14">
        <v>6171.6429774999988</v>
      </c>
      <c r="BA201" s="14">
        <v>6171.6429774999988</v>
      </c>
      <c r="BB201" s="14">
        <v>6171.6429774999988</v>
      </c>
      <c r="BC201" s="14">
        <v>6171.6429774999988</v>
      </c>
      <c r="BD201" s="14">
        <v>6171.6429774999988</v>
      </c>
      <c r="BE201" s="14">
        <v>6171.6429774999988</v>
      </c>
      <c r="BG201" s="15">
        <v>6171.6429774999988</v>
      </c>
      <c r="BH201" s="15">
        <v>6171.6429774999988</v>
      </c>
      <c r="BI201" s="15">
        <v>6171.6429774999988</v>
      </c>
      <c r="BJ201" s="14">
        <v>6171.6429774999988</v>
      </c>
      <c r="BK201" s="14">
        <v>6171.6429774999988</v>
      </c>
      <c r="BL201" s="14">
        <v>6171.6429774999988</v>
      </c>
      <c r="BM201" s="14">
        <v>6171.6429774999988</v>
      </c>
      <c r="BN201" s="14">
        <v>6171.6429774999988</v>
      </c>
      <c r="BO201" s="14">
        <v>6171.6429774999988</v>
      </c>
      <c r="BP201" s="14">
        <v>6171.6429774999988</v>
      </c>
      <c r="BQ201" s="14">
        <v>6171.6429774999988</v>
      </c>
      <c r="BR201" s="14">
        <v>6171.6429774999988</v>
      </c>
      <c r="BS201" s="15"/>
      <c r="BT201" s="15">
        <f t="shared" si="264"/>
        <v>6171.6429774999988</v>
      </c>
      <c r="BU201" s="15">
        <f t="shared" si="265"/>
        <v>6171.6429774999988</v>
      </c>
      <c r="BV201" s="15">
        <f t="shared" si="266"/>
        <v>6171.6429774999988</v>
      </c>
      <c r="BW201" s="15">
        <f t="shared" si="267"/>
        <v>6171.6429774999988</v>
      </c>
      <c r="BX201" s="15">
        <f t="shared" si="268"/>
        <v>6171.6429774999988</v>
      </c>
      <c r="BY201" s="15">
        <f t="shared" si="269"/>
        <v>6171.6429774999988</v>
      </c>
      <c r="BZ201" s="15">
        <f t="shared" si="270"/>
        <v>0</v>
      </c>
      <c r="CA201" s="15">
        <f t="shared" si="271"/>
        <v>0</v>
      </c>
      <c r="CB201" s="15">
        <f t="shared" si="272"/>
        <v>0</v>
      </c>
      <c r="CC201" s="15">
        <f t="shared" si="273"/>
        <v>0</v>
      </c>
      <c r="CD201" s="15">
        <f t="shared" si="274"/>
        <v>0</v>
      </c>
      <c r="CE201" s="15">
        <f t="shared" si="275"/>
        <v>0</v>
      </c>
      <c r="CG201" s="15">
        <f t="shared" si="276"/>
        <v>5669.8833858333319</v>
      </c>
      <c r="CH201" s="15">
        <f t="shared" si="277"/>
        <v>5669.8833858333319</v>
      </c>
      <c r="CI201" s="15">
        <f t="shared" si="278"/>
        <v>5669.8833858333319</v>
      </c>
      <c r="CJ201" s="15">
        <f t="shared" si="279"/>
        <v>5669.8833858333319</v>
      </c>
      <c r="CK201" s="15">
        <f t="shared" si="280"/>
        <v>5669.8833858333319</v>
      </c>
      <c r="CL201" s="15">
        <f t="shared" si="281"/>
        <v>5669.8833858333319</v>
      </c>
      <c r="CM201" s="15">
        <f t="shared" si="282"/>
        <v>5669.8833858333319</v>
      </c>
      <c r="CN201" s="15">
        <f t="shared" si="283"/>
        <v>5669.8833858333319</v>
      </c>
      <c r="CO201" s="15">
        <f t="shared" si="284"/>
        <v>5669.8833858333319</v>
      </c>
      <c r="CP201" s="15">
        <f t="shared" si="285"/>
        <v>5669.8833858333319</v>
      </c>
      <c r="CQ201" s="15">
        <f t="shared" si="286"/>
        <v>5669.8833858333319</v>
      </c>
      <c r="CR201" s="15">
        <f t="shared" si="287"/>
        <v>5669.8833858333319</v>
      </c>
      <c r="CS201" s="15">
        <f t="shared" si="288"/>
        <v>0</v>
      </c>
      <c r="CT201" s="15">
        <f t="shared" si="289"/>
        <v>5669.8833858333319</v>
      </c>
      <c r="CU201" s="15">
        <f t="shared" si="290"/>
        <v>5669.8833858333319</v>
      </c>
      <c r="CV201" s="15">
        <f t="shared" si="291"/>
        <v>5669.8833858333319</v>
      </c>
      <c r="CW201" s="15">
        <f t="shared" si="292"/>
        <v>5669.8833858333319</v>
      </c>
      <c r="CX201" s="15">
        <f t="shared" si="293"/>
        <v>5669.8833858333319</v>
      </c>
      <c r="CY201" s="15">
        <f t="shared" si="294"/>
        <v>5669.8833858333319</v>
      </c>
      <c r="CZ201" s="15">
        <f t="shared" si="295"/>
        <v>5669.8833858333319</v>
      </c>
      <c r="DA201" s="15">
        <f t="shared" si="296"/>
        <v>5669.8833858333319</v>
      </c>
      <c r="DB201" s="15">
        <f t="shared" si="297"/>
        <v>5669.8833858333319</v>
      </c>
      <c r="DC201" s="15">
        <f t="shared" si="298"/>
        <v>5669.8833858333319</v>
      </c>
      <c r="DD201" s="15">
        <f t="shared" si="299"/>
        <v>5669.8833858333319</v>
      </c>
      <c r="DE201" s="15">
        <f t="shared" si="300"/>
        <v>5669.8833858333319</v>
      </c>
      <c r="DF201" s="15">
        <f t="shared" si="301"/>
        <v>0</v>
      </c>
      <c r="DG201" s="15">
        <f t="shared" si="302"/>
        <v>5669.8833858333319</v>
      </c>
      <c r="DH201" s="15">
        <f t="shared" si="303"/>
        <v>5669.8833858333319</v>
      </c>
      <c r="DI201" s="15">
        <f t="shared" si="304"/>
        <v>5669.8833858333319</v>
      </c>
      <c r="DJ201" s="15">
        <f t="shared" si="305"/>
        <v>5669.8833858333319</v>
      </c>
      <c r="DK201" s="15">
        <f t="shared" si="306"/>
        <v>5669.8833858333319</v>
      </c>
      <c r="DL201" s="15">
        <f t="shared" si="307"/>
        <v>5669.8833858333319</v>
      </c>
      <c r="DM201" s="15">
        <f t="shared" si="308"/>
        <v>0</v>
      </c>
      <c r="DN201" s="15">
        <f t="shared" si="309"/>
        <v>0</v>
      </c>
      <c r="DO201" s="15">
        <f t="shared" si="310"/>
        <v>0</v>
      </c>
      <c r="DP201" s="15">
        <f t="shared" si="311"/>
        <v>0</v>
      </c>
      <c r="DQ201" s="15">
        <f t="shared" si="312"/>
        <v>0</v>
      </c>
      <c r="DR201" s="15">
        <f t="shared" si="313"/>
        <v>0</v>
      </c>
      <c r="DT201" s="15">
        <f t="shared" si="314"/>
        <v>501.75959166666689</v>
      </c>
      <c r="DU201" s="15">
        <f t="shared" si="315"/>
        <v>501.75959166666689</v>
      </c>
      <c r="DV201" s="15">
        <f t="shared" si="316"/>
        <v>501.75959166666689</v>
      </c>
      <c r="DW201" s="15">
        <f t="shared" si="317"/>
        <v>501.75959166666689</v>
      </c>
      <c r="DX201" s="15">
        <f t="shared" si="318"/>
        <v>501.75959166666689</v>
      </c>
      <c r="DY201" s="15">
        <f t="shared" si="319"/>
        <v>501.75959166666689</v>
      </c>
      <c r="DZ201" s="15">
        <f t="shared" si="320"/>
        <v>501.75959166666689</v>
      </c>
      <c r="EA201" s="15">
        <f t="shared" si="321"/>
        <v>501.75959166666689</v>
      </c>
      <c r="EB201" s="15">
        <f t="shared" si="322"/>
        <v>501.75959166666689</v>
      </c>
      <c r="EC201" s="15">
        <f t="shared" si="323"/>
        <v>501.75959166666689</v>
      </c>
      <c r="ED201" s="15">
        <f t="shared" si="324"/>
        <v>501.75959166666689</v>
      </c>
      <c r="EE201" s="15">
        <f t="shared" si="325"/>
        <v>501.75959166666689</v>
      </c>
      <c r="EF201" s="15">
        <f t="shared" si="326"/>
        <v>0</v>
      </c>
      <c r="EG201" s="15">
        <f t="shared" si="327"/>
        <v>501.75959166666689</v>
      </c>
      <c r="EH201" s="15">
        <f t="shared" si="328"/>
        <v>501.75959166666689</v>
      </c>
      <c r="EI201" s="15">
        <f t="shared" si="329"/>
        <v>501.75959166666689</v>
      </c>
      <c r="EJ201" s="15">
        <f t="shared" si="330"/>
        <v>501.75959166666689</v>
      </c>
      <c r="EK201" s="15">
        <f t="shared" si="331"/>
        <v>501.75959166666689</v>
      </c>
      <c r="EL201" s="15">
        <f t="shared" si="332"/>
        <v>501.75959166666689</v>
      </c>
      <c r="EM201" s="15">
        <f t="shared" si="333"/>
        <v>501.75959166666689</v>
      </c>
      <c r="EN201" s="15">
        <f t="shared" si="334"/>
        <v>501.75959166666689</v>
      </c>
      <c r="EO201" s="15">
        <f t="shared" si="335"/>
        <v>501.75959166666689</v>
      </c>
      <c r="EP201" s="15">
        <f t="shared" si="336"/>
        <v>501.75959166666689</v>
      </c>
      <c r="EQ201" s="15">
        <f t="shared" si="337"/>
        <v>501.75959166666689</v>
      </c>
      <c r="ER201" s="15">
        <f t="shared" si="338"/>
        <v>501.75959166666689</v>
      </c>
      <c r="ES201" s="15">
        <f t="shared" si="339"/>
        <v>0</v>
      </c>
      <c r="ET201" s="15">
        <f t="shared" si="340"/>
        <v>501.75959166666689</v>
      </c>
      <c r="EU201" s="15">
        <f t="shared" si="341"/>
        <v>501.75959166666689</v>
      </c>
      <c r="EV201" s="15">
        <f t="shared" si="342"/>
        <v>501.75959166666689</v>
      </c>
      <c r="EW201" s="15">
        <f t="shared" si="343"/>
        <v>501.75959166666689</v>
      </c>
      <c r="EX201" s="15">
        <f t="shared" si="344"/>
        <v>501.75959166666689</v>
      </c>
      <c r="EY201" s="15">
        <f t="shared" si="345"/>
        <v>501.75959166666689</v>
      </c>
      <c r="EZ201" s="15">
        <f t="shared" si="346"/>
        <v>0</v>
      </c>
      <c r="FA201" s="15">
        <f t="shared" si="347"/>
        <v>0</v>
      </c>
      <c r="FB201" s="15">
        <f t="shared" si="348"/>
        <v>0</v>
      </c>
      <c r="FC201" s="15">
        <f t="shared" si="349"/>
        <v>0</v>
      </c>
      <c r="FD201" s="15">
        <f t="shared" si="350"/>
        <v>0</v>
      </c>
      <c r="FE201" s="15">
        <f t="shared" si="351"/>
        <v>0</v>
      </c>
    </row>
    <row r="202" spans="1:161" x14ac:dyDescent="0.25">
      <c r="A202" s="3" t="s">
        <v>261</v>
      </c>
      <c r="B202" s="13">
        <v>2.3299999999999998E-2</v>
      </c>
      <c r="C202" s="13">
        <v>2.3299999999999998E-2</v>
      </c>
      <c r="D202" s="13">
        <v>2.3299999999999998E-2</v>
      </c>
      <c r="E202" s="13">
        <v>2.1000000000000001E-2</v>
      </c>
      <c r="G202" s="225">
        <v>3276234.97</v>
      </c>
      <c r="H202" s="225">
        <v>3276234.97</v>
      </c>
      <c r="I202" s="225">
        <v>3276234.97</v>
      </c>
      <c r="J202" s="14">
        <v>3276234.97</v>
      </c>
      <c r="K202" s="14">
        <v>3276234.97</v>
      </c>
      <c r="L202" s="14">
        <v>3276234.97</v>
      </c>
      <c r="M202" s="14">
        <v>3276234.97</v>
      </c>
      <c r="N202" s="14">
        <v>3276234.97</v>
      </c>
      <c r="O202" s="14">
        <v>3276234.97</v>
      </c>
      <c r="P202" s="14">
        <v>3276234.97</v>
      </c>
      <c r="Q202" s="14">
        <v>3276234.97</v>
      </c>
      <c r="R202" s="14">
        <v>3276234.97</v>
      </c>
      <c r="T202" s="14">
        <v>3276234.97</v>
      </c>
      <c r="U202" s="14">
        <v>3276234.97</v>
      </c>
      <c r="V202" s="14">
        <v>3276234.97</v>
      </c>
      <c r="W202" s="14">
        <v>3276234.97</v>
      </c>
      <c r="X202" s="14">
        <v>3276234.97</v>
      </c>
      <c r="Y202" s="14">
        <v>3276234.97</v>
      </c>
      <c r="Z202" s="14">
        <v>3276234.97</v>
      </c>
      <c r="AA202" s="14">
        <v>3276234.97</v>
      </c>
      <c r="AB202" s="14">
        <v>3276234.97</v>
      </c>
      <c r="AC202" s="14">
        <v>3276234.97</v>
      </c>
      <c r="AD202" s="14">
        <v>3276234.97</v>
      </c>
      <c r="AE202" s="14">
        <v>3276234.97</v>
      </c>
      <c r="AF202" s="14"/>
      <c r="AG202" s="14">
        <v>3276234.97</v>
      </c>
      <c r="AH202" s="14">
        <v>3276234.97</v>
      </c>
      <c r="AI202" s="14">
        <v>3276234.97</v>
      </c>
      <c r="AJ202" s="14">
        <v>3276234.97</v>
      </c>
      <c r="AK202" s="14">
        <v>3276234.97</v>
      </c>
      <c r="AL202" s="14">
        <v>3276234.97</v>
      </c>
      <c r="AM202" s="14"/>
      <c r="AN202" s="14"/>
      <c r="AO202" s="14"/>
      <c r="AP202" s="14"/>
      <c r="AQ202" s="14"/>
      <c r="AR202" s="14"/>
      <c r="AS202" s="15"/>
      <c r="AT202" s="15">
        <v>6361.3562334166663</v>
      </c>
      <c r="AU202" s="15">
        <v>6361.3562334166663</v>
      </c>
      <c r="AV202" s="15">
        <v>6361.3562334166663</v>
      </c>
      <c r="AW202" s="14">
        <v>6361.3562334166663</v>
      </c>
      <c r="AX202" s="14">
        <v>6361.3562334166663</v>
      </c>
      <c r="AY202" s="14">
        <v>6361.3562334166663</v>
      </c>
      <c r="AZ202" s="14">
        <v>6361.3562334166663</v>
      </c>
      <c r="BA202" s="14">
        <v>6361.3562334166663</v>
      </c>
      <c r="BB202" s="14">
        <v>6361.3562334166663</v>
      </c>
      <c r="BC202" s="14">
        <v>6361.3562334166663</v>
      </c>
      <c r="BD202" s="14">
        <v>6361.3562334166663</v>
      </c>
      <c r="BE202" s="14">
        <v>6361.3562334166663</v>
      </c>
      <c r="BG202" s="15">
        <v>6361.3562334166663</v>
      </c>
      <c r="BH202" s="15">
        <v>6361.3562334166663</v>
      </c>
      <c r="BI202" s="15">
        <v>6361.3562334166663</v>
      </c>
      <c r="BJ202" s="14">
        <v>6361.3562334166663</v>
      </c>
      <c r="BK202" s="14">
        <v>6361.3562334166663</v>
      </c>
      <c r="BL202" s="14">
        <v>6361.3562334166663</v>
      </c>
      <c r="BM202" s="14">
        <v>6361.3562334166663</v>
      </c>
      <c r="BN202" s="14">
        <v>6361.3562334166663</v>
      </c>
      <c r="BO202" s="14">
        <v>6361.3562334166663</v>
      </c>
      <c r="BP202" s="14">
        <v>6361.3562334166663</v>
      </c>
      <c r="BQ202" s="14">
        <v>6361.3562334166663</v>
      </c>
      <c r="BR202" s="14">
        <v>6361.3562334166663</v>
      </c>
      <c r="BS202" s="15"/>
      <c r="BT202" s="15">
        <f t="shared" si="264"/>
        <v>6361.3562334166663</v>
      </c>
      <c r="BU202" s="15">
        <f t="shared" si="265"/>
        <v>6361.3562334166663</v>
      </c>
      <c r="BV202" s="15">
        <f t="shared" si="266"/>
        <v>6361.3562334166663</v>
      </c>
      <c r="BW202" s="15">
        <f t="shared" si="267"/>
        <v>6361.3562334166663</v>
      </c>
      <c r="BX202" s="15">
        <f t="shared" si="268"/>
        <v>6361.3562334166663</v>
      </c>
      <c r="BY202" s="15">
        <f t="shared" si="269"/>
        <v>6361.3562334166663</v>
      </c>
      <c r="BZ202" s="15">
        <f t="shared" si="270"/>
        <v>0</v>
      </c>
      <c r="CA202" s="15">
        <f t="shared" si="271"/>
        <v>0</v>
      </c>
      <c r="CB202" s="15">
        <f t="shared" si="272"/>
        <v>0</v>
      </c>
      <c r="CC202" s="15">
        <f t="shared" si="273"/>
        <v>0</v>
      </c>
      <c r="CD202" s="15">
        <f t="shared" si="274"/>
        <v>0</v>
      </c>
      <c r="CE202" s="15">
        <f t="shared" si="275"/>
        <v>0</v>
      </c>
      <c r="CG202" s="15">
        <f t="shared" si="276"/>
        <v>5733.4111975000005</v>
      </c>
      <c r="CH202" s="15">
        <f t="shared" si="277"/>
        <v>5733.4111975000005</v>
      </c>
      <c r="CI202" s="15">
        <f t="shared" si="278"/>
        <v>5733.4111975000005</v>
      </c>
      <c r="CJ202" s="15">
        <f t="shared" si="279"/>
        <v>5733.4111975000005</v>
      </c>
      <c r="CK202" s="15">
        <f t="shared" si="280"/>
        <v>5733.4111975000005</v>
      </c>
      <c r="CL202" s="15">
        <f t="shared" si="281"/>
        <v>5733.4111975000005</v>
      </c>
      <c r="CM202" s="15">
        <f t="shared" si="282"/>
        <v>5733.4111975000005</v>
      </c>
      <c r="CN202" s="15">
        <f t="shared" si="283"/>
        <v>5733.4111975000005</v>
      </c>
      <c r="CO202" s="15">
        <f t="shared" si="284"/>
        <v>5733.4111975000005</v>
      </c>
      <c r="CP202" s="15">
        <f t="shared" si="285"/>
        <v>5733.4111975000005</v>
      </c>
      <c r="CQ202" s="15">
        <f t="shared" si="286"/>
        <v>5733.4111975000005</v>
      </c>
      <c r="CR202" s="15">
        <f t="shared" si="287"/>
        <v>5733.4111975000005</v>
      </c>
      <c r="CS202" s="15">
        <f t="shared" si="288"/>
        <v>0</v>
      </c>
      <c r="CT202" s="15">
        <f t="shared" si="289"/>
        <v>5733.4111975000005</v>
      </c>
      <c r="CU202" s="15">
        <f t="shared" si="290"/>
        <v>5733.4111975000005</v>
      </c>
      <c r="CV202" s="15">
        <f t="shared" si="291"/>
        <v>5733.4111975000005</v>
      </c>
      <c r="CW202" s="15">
        <f t="shared" si="292"/>
        <v>5733.4111975000005</v>
      </c>
      <c r="CX202" s="15">
        <f t="shared" si="293"/>
        <v>5733.4111975000005</v>
      </c>
      <c r="CY202" s="15">
        <f t="shared" si="294"/>
        <v>5733.4111975000005</v>
      </c>
      <c r="CZ202" s="15">
        <f t="shared" si="295"/>
        <v>5733.4111975000005</v>
      </c>
      <c r="DA202" s="15">
        <f t="shared" si="296"/>
        <v>5733.4111975000005</v>
      </c>
      <c r="DB202" s="15">
        <f t="shared" si="297"/>
        <v>5733.4111975000005</v>
      </c>
      <c r="DC202" s="15">
        <f t="shared" si="298"/>
        <v>5733.4111975000005</v>
      </c>
      <c r="DD202" s="15">
        <f t="shared" si="299"/>
        <v>5733.4111975000005</v>
      </c>
      <c r="DE202" s="15">
        <f t="shared" si="300"/>
        <v>5733.4111975000005</v>
      </c>
      <c r="DF202" s="15">
        <f t="shared" si="301"/>
        <v>0</v>
      </c>
      <c r="DG202" s="15">
        <f t="shared" si="302"/>
        <v>5733.4111975000005</v>
      </c>
      <c r="DH202" s="15">
        <f t="shared" si="303"/>
        <v>5733.4111975000005</v>
      </c>
      <c r="DI202" s="15">
        <f t="shared" si="304"/>
        <v>5733.4111975000005</v>
      </c>
      <c r="DJ202" s="15">
        <f t="shared" si="305"/>
        <v>5733.4111975000005</v>
      </c>
      <c r="DK202" s="15">
        <f t="shared" si="306"/>
        <v>5733.4111975000005</v>
      </c>
      <c r="DL202" s="15">
        <f t="shared" si="307"/>
        <v>5733.4111975000005</v>
      </c>
      <c r="DM202" s="15">
        <f t="shared" si="308"/>
        <v>0</v>
      </c>
      <c r="DN202" s="15">
        <f t="shared" si="309"/>
        <v>0</v>
      </c>
      <c r="DO202" s="15">
        <f t="shared" si="310"/>
        <v>0</v>
      </c>
      <c r="DP202" s="15">
        <f t="shared" si="311"/>
        <v>0</v>
      </c>
      <c r="DQ202" s="15">
        <f t="shared" si="312"/>
        <v>0</v>
      </c>
      <c r="DR202" s="15">
        <f t="shared" si="313"/>
        <v>0</v>
      </c>
      <c r="DT202" s="15">
        <f t="shared" si="314"/>
        <v>627.9450359166658</v>
      </c>
      <c r="DU202" s="15">
        <f t="shared" si="315"/>
        <v>627.9450359166658</v>
      </c>
      <c r="DV202" s="15">
        <f t="shared" si="316"/>
        <v>627.9450359166658</v>
      </c>
      <c r="DW202" s="15">
        <f t="shared" si="317"/>
        <v>627.9450359166658</v>
      </c>
      <c r="DX202" s="15">
        <f t="shared" si="318"/>
        <v>627.9450359166658</v>
      </c>
      <c r="DY202" s="15">
        <f t="shared" si="319"/>
        <v>627.9450359166658</v>
      </c>
      <c r="DZ202" s="15">
        <f t="shared" si="320"/>
        <v>627.9450359166658</v>
      </c>
      <c r="EA202" s="15">
        <f t="shared" si="321"/>
        <v>627.9450359166658</v>
      </c>
      <c r="EB202" s="15">
        <f t="shared" si="322"/>
        <v>627.9450359166658</v>
      </c>
      <c r="EC202" s="15">
        <f t="shared" si="323"/>
        <v>627.9450359166658</v>
      </c>
      <c r="ED202" s="15">
        <f t="shared" si="324"/>
        <v>627.9450359166658</v>
      </c>
      <c r="EE202" s="15">
        <f t="shared" si="325"/>
        <v>627.9450359166658</v>
      </c>
      <c r="EF202" s="15">
        <f t="shared" si="326"/>
        <v>0</v>
      </c>
      <c r="EG202" s="15">
        <f t="shared" si="327"/>
        <v>627.9450359166658</v>
      </c>
      <c r="EH202" s="15">
        <f t="shared" si="328"/>
        <v>627.9450359166658</v>
      </c>
      <c r="EI202" s="15">
        <f t="shared" si="329"/>
        <v>627.9450359166658</v>
      </c>
      <c r="EJ202" s="15">
        <f t="shared" si="330"/>
        <v>627.9450359166658</v>
      </c>
      <c r="EK202" s="15">
        <f t="shared" si="331"/>
        <v>627.9450359166658</v>
      </c>
      <c r="EL202" s="15">
        <f t="shared" si="332"/>
        <v>627.9450359166658</v>
      </c>
      <c r="EM202" s="15">
        <f t="shared" si="333"/>
        <v>627.9450359166658</v>
      </c>
      <c r="EN202" s="15">
        <f t="shared" si="334"/>
        <v>627.9450359166658</v>
      </c>
      <c r="EO202" s="15">
        <f t="shared" si="335"/>
        <v>627.9450359166658</v>
      </c>
      <c r="EP202" s="15">
        <f t="shared" si="336"/>
        <v>627.9450359166658</v>
      </c>
      <c r="EQ202" s="15">
        <f t="shared" si="337"/>
        <v>627.9450359166658</v>
      </c>
      <c r="ER202" s="15">
        <f t="shared" si="338"/>
        <v>627.9450359166658</v>
      </c>
      <c r="ES202" s="15">
        <f t="shared" si="339"/>
        <v>0</v>
      </c>
      <c r="ET202" s="15">
        <f t="shared" si="340"/>
        <v>627.9450359166658</v>
      </c>
      <c r="EU202" s="15">
        <f t="shared" si="341"/>
        <v>627.9450359166658</v>
      </c>
      <c r="EV202" s="15">
        <f t="shared" si="342"/>
        <v>627.9450359166658</v>
      </c>
      <c r="EW202" s="15">
        <f t="shared" si="343"/>
        <v>627.9450359166658</v>
      </c>
      <c r="EX202" s="15">
        <f t="shared" si="344"/>
        <v>627.9450359166658</v>
      </c>
      <c r="EY202" s="15">
        <f t="shared" si="345"/>
        <v>627.9450359166658</v>
      </c>
      <c r="EZ202" s="15">
        <f t="shared" si="346"/>
        <v>0</v>
      </c>
      <c r="FA202" s="15">
        <f t="shared" si="347"/>
        <v>0</v>
      </c>
      <c r="FB202" s="15">
        <f t="shared" si="348"/>
        <v>0</v>
      </c>
      <c r="FC202" s="15">
        <f t="shared" si="349"/>
        <v>0</v>
      </c>
      <c r="FD202" s="15">
        <f t="shared" si="350"/>
        <v>0</v>
      </c>
      <c r="FE202" s="15">
        <f t="shared" si="351"/>
        <v>0</v>
      </c>
    </row>
    <row r="203" spans="1:161" x14ac:dyDescent="0.25">
      <c r="A203" s="3" t="s">
        <v>262</v>
      </c>
      <c r="B203" s="13">
        <v>2.4199999999999999E-2</v>
      </c>
      <c r="C203" s="13">
        <v>2.4199999999999999E-2</v>
      </c>
      <c r="D203" s="13">
        <v>2.4199999999999999E-2</v>
      </c>
      <c r="E203" s="13">
        <v>2.1999999999999999E-2</v>
      </c>
      <c r="G203" s="225">
        <v>3830334.81</v>
      </c>
      <c r="H203" s="225">
        <v>3830334.81</v>
      </c>
      <c r="I203" s="225">
        <v>3830334.81</v>
      </c>
      <c r="J203" s="14">
        <v>3830334.81</v>
      </c>
      <c r="K203" s="14">
        <v>3830334.81</v>
      </c>
      <c r="L203" s="14">
        <v>3830334.81</v>
      </c>
      <c r="M203" s="14">
        <v>3830334.81</v>
      </c>
      <c r="N203" s="14">
        <v>3830334.81</v>
      </c>
      <c r="O203" s="14">
        <v>3830334.81</v>
      </c>
      <c r="P203" s="14">
        <v>3830334.81</v>
      </c>
      <c r="Q203" s="14">
        <v>3830334.81</v>
      </c>
      <c r="R203" s="14">
        <v>3830334.81</v>
      </c>
      <c r="T203" s="14">
        <v>3830334.81</v>
      </c>
      <c r="U203" s="14">
        <v>3830334.81</v>
      </c>
      <c r="V203" s="14">
        <v>3830334.81</v>
      </c>
      <c r="W203" s="14">
        <v>3830334.81</v>
      </c>
      <c r="X203" s="14">
        <v>3830334.81</v>
      </c>
      <c r="Y203" s="14">
        <v>3830334.81</v>
      </c>
      <c r="Z203" s="14">
        <v>3830334.81</v>
      </c>
      <c r="AA203" s="14">
        <v>3830334.81</v>
      </c>
      <c r="AB203" s="14">
        <v>3830334.81</v>
      </c>
      <c r="AC203" s="14">
        <v>3830334.81</v>
      </c>
      <c r="AD203" s="14">
        <v>3830334.81</v>
      </c>
      <c r="AE203" s="14">
        <v>3830334.81</v>
      </c>
      <c r="AF203" s="14"/>
      <c r="AG203" s="14">
        <v>3830334.81</v>
      </c>
      <c r="AH203" s="14">
        <v>3830334.81</v>
      </c>
      <c r="AI203" s="14">
        <v>3830334.81</v>
      </c>
      <c r="AJ203" s="14">
        <v>3830334.81</v>
      </c>
      <c r="AK203" s="14">
        <v>3830334.81</v>
      </c>
      <c r="AL203" s="14">
        <v>3830334.81</v>
      </c>
      <c r="AM203" s="14"/>
      <c r="AN203" s="14"/>
      <c r="AO203" s="14"/>
      <c r="AP203" s="14"/>
      <c r="AQ203" s="14"/>
      <c r="AR203" s="14"/>
      <c r="AS203" s="15"/>
      <c r="AT203" s="15">
        <v>7724.5085335000003</v>
      </c>
      <c r="AU203" s="15">
        <v>7724.5085335000003</v>
      </c>
      <c r="AV203" s="15">
        <v>7724.5085335000003</v>
      </c>
      <c r="AW203" s="14">
        <v>7724.5085335000003</v>
      </c>
      <c r="AX203" s="14">
        <v>7724.5085335000003</v>
      </c>
      <c r="AY203" s="14">
        <v>7724.5085335000003</v>
      </c>
      <c r="AZ203" s="14">
        <v>7724.5085335000003</v>
      </c>
      <c r="BA203" s="14">
        <v>7724.5085335000003</v>
      </c>
      <c r="BB203" s="14">
        <v>7724.5085335000003</v>
      </c>
      <c r="BC203" s="14">
        <v>7724.5085335000003</v>
      </c>
      <c r="BD203" s="14">
        <v>7724.5085335000003</v>
      </c>
      <c r="BE203" s="14">
        <v>7724.5085335000003</v>
      </c>
      <c r="BG203" s="15">
        <v>7724.5085335000003</v>
      </c>
      <c r="BH203" s="15">
        <v>7724.5085335000003</v>
      </c>
      <c r="BI203" s="15">
        <v>7724.5085335000003</v>
      </c>
      <c r="BJ203" s="14">
        <v>7724.5085335000003</v>
      </c>
      <c r="BK203" s="14">
        <v>7724.5085335000003</v>
      </c>
      <c r="BL203" s="14">
        <v>7724.5085335000003</v>
      </c>
      <c r="BM203" s="14">
        <v>7724.5085335000003</v>
      </c>
      <c r="BN203" s="14">
        <v>7724.5085335000003</v>
      </c>
      <c r="BO203" s="14">
        <v>7724.5085335000003</v>
      </c>
      <c r="BP203" s="14">
        <v>7724.5085335000003</v>
      </c>
      <c r="BQ203" s="14">
        <v>7724.5085335000003</v>
      </c>
      <c r="BR203" s="14">
        <v>7724.5085335000003</v>
      </c>
      <c r="BS203" s="15"/>
      <c r="BT203" s="15">
        <f t="shared" si="264"/>
        <v>7724.5085335000003</v>
      </c>
      <c r="BU203" s="15">
        <f t="shared" si="265"/>
        <v>7724.5085335000003</v>
      </c>
      <c r="BV203" s="15">
        <f t="shared" si="266"/>
        <v>7724.5085335000003</v>
      </c>
      <c r="BW203" s="15">
        <f t="shared" si="267"/>
        <v>7724.5085335000003</v>
      </c>
      <c r="BX203" s="15">
        <f t="shared" si="268"/>
        <v>7724.5085335000003</v>
      </c>
      <c r="BY203" s="15">
        <f t="shared" si="269"/>
        <v>7724.5085335000003</v>
      </c>
      <c r="BZ203" s="15">
        <f t="shared" si="270"/>
        <v>0</v>
      </c>
      <c r="CA203" s="15">
        <f t="shared" si="271"/>
        <v>0</v>
      </c>
      <c r="CB203" s="15">
        <f t="shared" si="272"/>
        <v>0</v>
      </c>
      <c r="CC203" s="15">
        <f t="shared" si="273"/>
        <v>0</v>
      </c>
      <c r="CD203" s="15">
        <f t="shared" si="274"/>
        <v>0</v>
      </c>
      <c r="CE203" s="15">
        <f t="shared" si="275"/>
        <v>0</v>
      </c>
      <c r="CG203" s="15">
        <f t="shared" si="276"/>
        <v>7022.2804849999993</v>
      </c>
      <c r="CH203" s="15">
        <f t="shared" si="277"/>
        <v>7022.2804849999993</v>
      </c>
      <c r="CI203" s="15">
        <f t="shared" si="278"/>
        <v>7022.2804849999993</v>
      </c>
      <c r="CJ203" s="15">
        <f t="shared" si="279"/>
        <v>7022.2804849999993</v>
      </c>
      <c r="CK203" s="15">
        <f t="shared" si="280"/>
        <v>7022.2804849999993</v>
      </c>
      <c r="CL203" s="15">
        <f t="shared" si="281"/>
        <v>7022.2804849999993</v>
      </c>
      <c r="CM203" s="15">
        <f t="shared" si="282"/>
        <v>7022.2804849999993</v>
      </c>
      <c r="CN203" s="15">
        <f t="shared" si="283"/>
        <v>7022.2804849999993</v>
      </c>
      <c r="CO203" s="15">
        <f t="shared" si="284"/>
        <v>7022.2804849999993</v>
      </c>
      <c r="CP203" s="15">
        <f t="shared" si="285"/>
        <v>7022.2804849999993</v>
      </c>
      <c r="CQ203" s="15">
        <f t="shared" si="286"/>
        <v>7022.2804849999993</v>
      </c>
      <c r="CR203" s="15">
        <f t="shared" si="287"/>
        <v>7022.2804849999993</v>
      </c>
      <c r="CS203" s="15">
        <f t="shared" si="288"/>
        <v>0</v>
      </c>
      <c r="CT203" s="15">
        <f t="shared" si="289"/>
        <v>7022.2804849999993</v>
      </c>
      <c r="CU203" s="15">
        <f t="shared" si="290"/>
        <v>7022.2804849999993</v>
      </c>
      <c r="CV203" s="15">
        <f t="shared" si="291"/>
        <v>7022.2804849999993</v>
      </c>
      <c r="CW203" s="15">
        <f t="shared" si="292"/>
        <v>7022.2804849999993</v>
      </c>
      <c r="CX203" s="15">
        <f t="shared" si="293"/>
        <v>7022.2804849999993</v>
      </c>
      <c r="CY203" s="15">
        <f t="shared" si="294"/>
        <v>7022.2804849999993</v>
      </c>
      <c r="CZ203" s="15">
        <f t="shared" si="295"/>
        <v>7022.2804849999993</v>
      </c>
      <c r="DA203" s="15">
        <f t="shared" si="296"/>
        <v>7022.2804849999993</v>
      </c>
      <c r="DB203" s="15">
        <f t="shared" si="297"/>
        <v>7022.2804849999993</v>
      </c>
      <c r="DC203" s="15">
        <f t="shared" si="298"/>
        <v>7022.2804849999993</v>
      </c>
      <c r="DD203" s="15">
        <f t="shared" si="299"/>
        <v>7022.2804849999993</v>
      </c>
      <c r="DE203" s="15">
        <f t="shared" si="300"/>
        <v>7022.2804849999993</v>
      </c>
      <c r="DF203" s="15">
        <f t="shared" si="301"/>
        <v>0</v>
      </c>
      <c r="DG203" s="15">
        <f t="shared" si="302"/>
        <v>7022.2804849999993</v>
      </c>
      <c r="DH203" s="15">
        <f t="shared" si="303"/>
        <v>7022.2804849999993</v>
      </c>
      <c r="DI203" s="15">
        <f t="shared" si="304"/>
        <v>7022.2804849999993</v>
      </c>
      <c r="DJ203" s="15">
        <f t="shared" si="305"/>
        <v>7022.2804849999993</v>
      </c>
      <c r="DK203" s="15">
        <f t="shared" si="306"/>
        <v>7022.2804849999993</v>
      </c>
      <c r="DL203" s="15">
        <f t="shared" si="307"/>
        <v>7022.2804849999993</v>
      </c>
      <c r="DM203" s="15">
        <f t="shared" si="308"/>
        <v>0</v>
      </c>
      <c r="DN203" s="15">
        <f t="shared" si="309"/>
        <v>0</v>
      </c>
      <c r="DO203" s="15">
        <f t="shared" si="310"/>
        <v>0</v>
      </c>
      <c r="DP203" s="15">
        <f t="shared" si="311"/>
        <v>0</v>
      </c>
      <c r="DQ203" s="15">
        <f t="shared" si="312"/>
        <v>0</v>
      </c>
      <c r="DR203" s="15">
        <f t="shared" si="313"/>
        <v>0</v>
      </c>
      <c r="DT203" s="15">
        <f t="shared" si="314"/>
        <v>702.22804850000102</v>
      </c>
      <c r="DU203" s="15">
        <f t="shared" si="315"/>
        <v>702.22804850000102</v>
      </c>
      <c r="DV203" s="15">
        <f t="shared" si="316"/>
        <v>702.22804850000102</v>
      </c>
      <c r="DW203" s="15">
        <f t="shared" si="317"/>
        <v>702.22804850000102</v>
      </c>
      <c r="DX203" s="15">
        <f t="shared" si="318"/>
        <v>702.22804850000102</v>
      </c>
      <c r="DY203" s="15">
        <f t="shared" si="319"/>
        <v>702.22804850000102</v>
      </c>
      <c r="DZ203" s="15">
        <f t="shared" si="320"/>
        <v>702.22804850000102</v>
      </c>
      <c r="EA203" s="15">
        <f t="shared" si="321"/>
        <v>702.22804850000102</v>
      </c>
      <c r="EB203" s="15">
        <f t="shared" si="322"/>
        <v>702.22804850000102</v>
      </c>
      <c r="EC203" s="15">
        <f t="shared" si="323"/>
        <v>702.22804850000102</v>
      </c>
      <c r="ED203" s="15">
        <f t="shared" si="324"/>
        <v>702.22804850000102</v>
      </c>
      <c r="EE203" s="15">
        <f t="shared" si="325"/>
        <v>702.22804850000102</v>
      </c>
      <c r="EF203" s="15">
        <f t="shared" si="326"/>
        <v>0</v>
      </c>
      <c r="EG203" s="15">
        <f t="shared" si="327"/>
        <v>702.22804850000102</v>
      </c>
      <c r="EH203" s="15">
        <f t="shared" si="328"/>
        <v>702.22804850000102</v>
      </c>
      <c r="EI203" s="15">
        <f t="shared" si="329"/>
        <v>702.22804850000102</v>
      </c>
      <c r="EJ203" s="15">
        <f t="shared" si="330"/>
        <v>702.22804850000102</v>
      </c>
      <c r="EK203" s="15">
        <f t="shared" si="331"/>
        <v>702.22804850000102</v>
      </c>
      <c r="EL203" s="15">
        <f t="shared" si="332"/>
        <v>702.22804850000102</v>
      </c>
      <c r="EM203" s="15">
        <f t="shared" si="333"/>
        <v>702.22804850000102</v>
      </c>
      <c r="EN203" s="15">
        <f t="shared" si="334"/>
        <v>702.22804850000102</v>
      </c>
      <c r="EO203" s="15">
        <f t="shared" si="335"/>
        <v>702.22804850000102</v>
      </c>
      <c r="EP203" s="15">
        <f t="shared" si="336"/>
        <v>702.22804850000102</v>
      </c>
      <c r="EQ203" s="15">
        <f t="shared" si="337"/>
        <v>702.22804850000102</v>
      </c>
      <c r="ER203" s="15">
        <f t="shared" si="338"/>
        <v>702.22804850000102</v>
      </c>
      <c r="ES203" s="15">
        <f t="shared" si="339"/>
        <v>0</v>
      </c>
      <c r="ET203" s="15">
        <f t="shared" si="340"/>
        <v>702.22804850000102</v>
      </c>
      <c r="EU203" s="15">
        <f t="shared" si="341"/>
        <v>702.22804850000102</v>
      </c>
      <c r="EV203" s="15">
        <f t="shared" si="342"/>
        <v>702.22804850000102</v>
      </c>
      <c r="EW203" s="15">
        <f t="shared" si="343"/>
        <v>702.22804850000102</v>
      </c>
      <c r="EX203" s="15">
        <f t="shared" si="344"/>
        <v>702.22804850000102</v>
      </c>
      <c r="EY203" s="15">
        <f t="shared" si="345"/>
        <v>702.22804850000102</v>
      </c>
      <c r="EZ203" s="15">
        <f t="shared" si="346"/>
        <v>0</v>
      </c>
      <c r="FA203" s="15">
        <f t="shared" si="347"/>
        <v>0</v>
      </c>
      <c r="FB203" s="15">
        <f t="shared" si="348"/>
        <v>0</v>
      </c>
      <c r="FC203" s="15">
        <f t="shared" si="349"/>
        <v>0</v>
      </c>
      <c r="FD203" s="15">
        <f t="shared" si="350"/>
        <v>0</v>
      </c>
      <c r="FE203" s="15">
        <f t="shared" si="351"/>
        <v>0</v>
      </c>
    </row>
    <row r="204" spans="1:161" x14ac:dyDescent="0.25">
      <c r="A204" s="3" t="s">
        <v>263</v>
      </c>
      <c r="B204" s="13">
        <v>1.5700000000000002E-2</v>
      </c>
      <c r="C204" s="13">
        <v>1.5700000000000002E-2</v>
      </c>
      <c r="D204" s="13">
        <v>1.5700000000000002E-2</v>
      </c>
      <c r="E204" s="13">
        <v>1.29E-2</v>
      </c>
      <c r="G204" s="225">
        <v>5069346.8499999996</v>
      </c>
      <c r="H204" s="225">
        <v>5069346.8499999996</v>
      </c>
      <c r="I204" s="225">
        <v>5069346.8499999996</v>
      </c>
      <c r="J204" s="14">
        <v>5069346.8499999996</v>
      </c>
      <c r="K204" s="14">
        <v>5069346.8499999996</v>
      </c>
      <c r="L204" s="14">
        <v>5069346.8499999996</v>
      </c>
      <c r="M204" s="14">
        <v>5069346.8499999996</v>
      </c>
      <c r="N204" s="14">
        <v>5069346.8499999996</v>
      </c>
      <c r="O204" s="14">
        <v>5069346.8499999996</v>
      </c>
      <c r="P204" s="14">
        <v>5069346.8499999996</v>
      </c>
      <c r="Q204" s="14">
        <v>5069346.8499999996</v>
      </c>
      <c r="R204" s="14">
        <v>5069346.8499999996</v>
      </c>
      <c r="T204" s="14">
        <v>5069346.8499999996</v>
      </c>
      <c r="U204" s="14">
        <v>5069346.8499999996</v>
      </c>
      <c r="V204" s="14">
        <v>5069346.8499999996</v>
      </c>
      <c r="W204" s="14">
        <v>5069346.8499999996</v>
      </c>
      <c r="X204" s="14">
        <v>5069346.8499999996</v>
      </c>
      <c r="Y204" s="14">
        <v>5069346.8499999996</v>
      </c>
      <c r="Z204" s="14">
        <v>5069346.8499999996</v>
      </c>
      <c r="AA204" s="14">
        <v>5069346.8499999996</v>
      </c>
      <c r="AB204" s="14">
        <v>5069346.8499999996</v>
      </c>
      <c r="AC204" s="14">
        <v>5069346.8499999996</v>
      </c>
      <c r="AD204" s="14">
        <v>5069346.8499999996</v>
      </c>
      <c r="AE204" s="14">
        <v>5069346.8499999996</v>
      </c>
      <c r="AF204" s="14"/>
      <c r="AG204" s="14">
        <v>5069346.8499999996</v>
      </c>
      <c r="AH204" s="14">
        <v>5069346.8499999996</v>
      </c>
      <c r="AI204" s="14">
        <v>5069346.8499999996</v>
      </c>
      <c r="AJ204" s="14">
        <v>5069346.8499999996</v>
      </c>
      <c r="AK204" s="14">
        <v>5069346.8499999996</v>
      </c>
      <c r="AL204" s="14">
        <v>5069346.8499999996</v>
      </c>
      <c r="AM204" s="14"/>
      <c r="AN204" s="14"/>
      <c r="AO204" s="14"/>
      <c r="AP204" s="14"/>
      <c r="AQ204" s="14"/>
      <c r="AR204" s="14"/>
      <c r="AS204" s="15"/>
      <c r="AT204" s="15">
        <v>6632.3954620833329</v>
      </c>
      <c r="AU204" s="15">
        <v>6632.3954620833329</v>
      </c>
      <c r="AV204" s="15">
        <v>6632.3954620833329</v>
      </c>
      <c r="AW204" s="14">
        <v>6632.3954620833329</v>
      </c>
      <c r="AX204" s="14">
        <v>6632.3954620833329</v>
      </c>
      <c r="AY204" s="14">
        <v>6632.3954620833329</v>
      </c>
      <c r="AZ204" s="14">
        <v>6632.3954620833329</v>
      </c>
      <c r="BA204" s="14">
        <v>6632.3954620833329</v>
      </c>
      <c r="BB204" s="14">
        <v>6632.3954620833329</v>
      </c>
      <c r="BC204" s="14">
        <v>6632.3954620833329</v>
      </c>
      <c r="BD204" s="14">
        <v>6632.3954620833329</v>
      </c>
      <c r="BE204" s="14">
        <v>6632.3954620833329</v>
      </c>
      <c r="BG204" s="15">
        <v>6632.3954620833329</v>
      </c>
      <c r="BH204" s="15">
        <v>6632.3954620833329</v>
      </c>
      <c r="BI204" s="15">
        <v>6632.3954620833329</v>
      </c>
      <c r="BJ204" s="14">
        <v>6632.3954620833329</v>
      </c>
      <c r="BK204" s="14">
        <v>6632.3954620833329</v>
      </c>
      <c r="BL204" s="14">
        <v>6632.3954620833329</v>
      </c>
      <c r="BM204" s="14">
        <v>6632.3954620833329</v>
      </c>
      <c r="BN204" s="14">
        <v>6632.3954620833329</v>
      </c>
      <c r="BO204" s="14">
        <v>6632.3954620833329</v>
      </c>
      <c r="BP204" s="14">
        <v>6632.3954620833329</v>
      </c>
      <c r="BQ204" s="14">
        <v>6632.3954620833329</v>
      </c>
      <c r="BR204" s="14">
        <v>6632.3954620833329</v>
      </c>
      <c r="BS204" s="15"/>
      <c r="BT204" s="15">
        <f t="shared" si="264"/>
        <v>6632.3954620833329</v>
      </c>
      <c r="BU204" s="15">
        <f t="shared" si="265"/>
        <v>6632.3954620833329</v>
      </c>
      <c r="BV204" s="15">
        <f t="shared" si="266"/>
        <v>6632.3954620833329</v>
      </c>
      <c r="BW204" s="15">
        <f t="shared" si="267"/>
        <v>6632.3954620833329</v>
      </c>
      <c r="BX204" s="15">
        <f t="shared" si="268"/>
        <v>6632.3954620833329</v>
      </c>
      <c r="BY204" s="15">
        <f t="shared" si="269"/>
        <v>6632.3954620833329</v>
      </c>
      <c r="BZ204" s="15">
        <f t="shared" si="270"/>
        <v>0</v>
      </c>
      <c r="CA204" s="15">
        <f t="shared" si="271"/>
        <v>0</v>
      </c>
      <c r="CB204" s="15">
        <f t="shared" si="272"/>
        <v>0</v>
      </c>
      <c r="CC204" s="15">
        <f t="shared" si="273"/>
        <v>0</v>
      </c>
      <c r="CD204" s="15">
        <f t="shared" si="274"/>
        <v>0</v>
      </c>
      <c r="CE204" s="15">
        <f t="shared" si="275"/>
        <v>0</v>
      </c>
      <c r="CG204" s="15">
        <f t="shared" si="276"/>
        <v>5449.5478637499991</v>
      </c>
      <c r="CH204" s="15">
        <f t="shared" si="277"/>
        <v>5449.5478637499991</v>
      </c>
      <c r="CI204" s="15">
        <f t="shared" si="278"/>
        <v>5449.5478637499991</v>
      </c>
      <c r="CJ204" s="15">
        <f t="shared" si="279"/>
        <v>5449.5478637499991</v>
      </c>
      <c r="CK204" s="15">
        <f t="shared" si="280"/>
        <v>5449.5478637499991</v>
      </c>
      <c r="CL204" s="15">
        <f t="shared" si="281"/>
        <v>5449.5478637499991</v>
      </c>
      <c r="CM204" s="15">
        <f t="shared" si="282"/>
        <v>5449.5478637499991</v>
      </c>
      <c r="CN204" s="15">
        <f t="shared" si="283"/>
        <v>5449.5478637499991</v>
      </c>
      <c r="CO204" s="15">
        <f t="shared" si="284"/>
        <v>5449.5478637499991</v>
      </c>
      <c r="CP204" s="15">
        <f t="shared" si="285"/>
        <v>5449.5478637499991</v>
      </c>
      <c r="CQ204" s="15">
        <f t="shared" si="286"/>
        <v>5449.5478637499991</v>
      </c>
      <c r="CR204" s="15">
        <f t="shared" si="287"/>
        <v>5449.5478637499991</v>
      </c>
      <c r="CS204" s="15">
        <f t="shared" si="288"/>
        <v>0</v>
      </c>
      <c r="CT204" s="15">
        <f t="shared" si="289"/>
        <v>5449.5478637499991</v>
      </c>
      <c r="CU204" s="15">
        <f t="shared" si="290"/>
        <v>5449.5478637499991</v>
      </c>
      <c r="CV204" s="15">
        <f t="shared" si="291"/>
        <v>5449.5478637499991</v>
      </c>
      <c r="CW204" s="15">
        <f t="shared" si="292"/>
        <v>5449.5478637499991</v>
      </c>
      <c r="CX204" s="15">
        <f t="shared" si="293"/>
        <v>5449.5478637499991</v>
      </c>
      <c r="CY204" s="15">
        <f t="shared" si="294"/>
        <v>5449.5478637499991</v>
      </c>
      <c r="CZ204" s="15">
        <f t="shared" si="295"/>
        <v>5449.5478637499991</v>
      </c>
      <c r="DA204" s="15">
        <f t="shared" si="296"/>
        <v>5449.5478637499991</v>
      </c>
      <c r="DB204" s="15">
        <f t="shared" si="297"/>
        <v>5449.5478637499991</v>
      </c>
      <c r="DC204" s="15">
        <f t="shared" si="298"/>
        <v>5449.5478637499991</v>
      </c>
      <c r="DD204" s="15">
        <f t="shared" si="299"/>
        <v>5449.5478637499991</v>
      </c>
      <c r="DE204" s="15">
        <f t="shared" si="300"/>
        <v>5449.5478637499991</v>
      </c>
      <c r="DF204" s="15">
        <f t="shared" si="301"/>
        <v>0</v>
      </c>
      <c r="DG204" s="15">
        <f t="shared" si="302"/>
        <v>5449.5478637499991</v>
      </c>
      <c r="DH204" s="15">
        <f t="shared" si="303"/>
        <v>5449.5478637499991</v>
      </c>
      <c r="DI204" s="15">
        <f t="shared" si="304"/>
        <v>5449.5478637499991</v>
      </c>
      <c r="DJ204" s="15">
        <f t="shared" si="305"/>
        <v>5449.5478637499991</v>
      </c>
      <c r="DK204" s="15">
        <f t="shared" si="306"/>
        <v>5449.5478637499991</v>
      </c>
      <c r="DL204" s="15">
        <f t="shared" si="307"/>
        <v>5449.5478637499991</v>
      </c>
      <c r="DM204" s="15">
        <f t="shared" si="308"/>
        <v>0</v>
      </c>
      <c r="DN204" s="15">
        <f t="shared" si="309"/>
        <v>0</v>
      </c>
      <c r="DO204" s="15">
        <f t="shared" si="310"/>
        <v>0</v>
      </c>
      <c r="DP204" s="15">
        <f t="shared" si="311"/>
        <v>0</v>
      </c>
      <c r="DQ204" s="15">
        <f t="shared" si="312"/>
        <v>0</v>
      </c>
      <c r="DR204" s="15">
        <f t="shared" si="313"/>
        <v>0</v>
      </c>
      <c r="DT204" s="15">
        <f t="shared" si="314"/>
        <v>1182.8475983333337</v>
      </c>
      <c r="DU204" s="15">
        <f t="shared" si="315"/>
        <v>1182.8475983333337</v>
      </c>
      <c r="DV204" s="15">
        <f t="shared" si="316"/>
        <v>1182.8475983333337</v>
      </c>
      <c r="DW204" s="15">
        <f t="shared" si="317"/>
        <v>1182.8475983333337</v>
      </c>
      <c r="DX204" s="15">
        <f t="shared" si="318"/>
        <v>1182.8475983333337</v>
      </c>
      <c r="DY204" s="15">
        <f t="shared" si="319"/>
        <v>1182.8475983333337</v>
      </c>
      <c r="DZ204" s="15">
        <f t="shared" si="320"/>
        <v>1182.8475983333337</v>
      </c>
      <c r="EA204" s="15">
        <f t="shared" si="321"/>
        <v>1182.8475983333337</v>
      </c>
      <c r="EB204" s="15">
        <f t="shared" si="322"/>
        <v>1182.8475983333337</v>
      </c>
      <c r="EC204" s="15">
        <f t="shared" si="323"/>
        <v>1182.8475983333337</v>
      </c>
      <c r="ED204" s="15">
        <f t="shared" si="324"/>
        <v>1182.8475983333337</v>
      </c>
      <c r="EE204" s="15">
        <f t="shared" si="325"/>
        <v>1182.8475983333337</v>
      </c>
      <c r="EF204" s="15">
        <f t="shared" si="326"/>
        <v>0</v>
      </c>
      <c r="EG204" s="15">
        <f t="shared" si="327"/>
        <v>1182.8475983333337</v>
      </c>
      <c r="EH204" s="15">
        <f t="shared" si="328"/>
        <v>1182.8475983333337</v>
      </c>
      <c r="EI204" s="15">
        <f t="shared" si="329"/>
        <v>1182.8475983333337</v>
      </c>
      <c r="EJ204" s="15">
        <f t="shared" si="330"/>
        <v>1182.8475983333337</v>
      </c>
      <c r="EK204" s="15">
        <f t="shared" si="331"/>
        <v>1182.8475983333337</v>
      </c>
      <c r="EL204" s="15">
        <f t="shared" si="332"/>
        <v>1182.8475983333337</v>
      </c>
      <c r="EM204" s="15">
        <f t="shared" si="333"/>
        <v>1182.8475983333337</v>
      </c>
      <c r="EN204" s="15">
        <f t="shared" si="334"/>
        <v>1182.8475983333337</v>
      </c>
      <c r="EO204" s="15">
        <f t="shared" si="335"/>
        <v>1182.8475983333337</v>
      </c>
      <c r="EP204" s="15">
        <f t="shared" si="336"/>
        <v>1182.8475983333337</v>
      </c>
      <c r="EQ204" s="15">
        <f t="shared" si="337"/>
        <v>1182.8475983333337</v>
      </c>
      <c r="ER204" s="15">
        <f t="shared" si="338"/>
        <v>1182.8475983333337</v>
      </c>
      <c r="ES204" s="15">
        <f t="shared" si="339"/>
        <v>0</v>
      </c>
      <c r="ET204" s="15">
        <f t="shared" si="340"/>
        <v>1182.8475983333337</v>
      </c>
      <c r="EU204" s="15">
        <f t="shared" si="341"/>
        <v>1182.8475983333337</v>
      </c>
      <c r="EV204" s="15">
        <f t="shared" si="342"/>
        <v>1182.8475983333337</v>
      </c>
      <c r="EW204" s="15">
        <f t="shared" si="343"/>
        <v>1182.8475983333337</v>
      </c>
      <c r="EX204" s="15">
        <f t="shared" si="344"/>
        <v>1182.8475983333337</v>
      </c>
      <c r="EY204" s="15">
        <f t="shared" si="345"/>
        <v>1182.8475983333337</v>
      </c>
      <c r="EZ204" s="15">
        <f t="shared" si="346"/>
        <v>0</v>
      </c>
      <c r="FA204" s="15">
        <f t="shared" si="347"/>
        <v>0</v>
      </c>
      <c r="FB204" s="15">
        <f t="shared" si="348"/>
        <v>0</v>
      </c>
      <c r="FC204" s="15">
        <f t="shared" si="349"/>
        <v>0</v>
      </c>
      <c r="FD204" s="15">
        <f t="shared" si="350"/>
        <v>0</v>
      </c>
      <c r="FE204" s="15">
        <f t="shared" si="351"/>
        <v>0</v>
      </c>
    </row>
    <row r="205" spans="1:161" x14ac:dyDescent="0.25">
      <c r="A205" s="3" t="s">
        <v>264</v>
      </c>
      <c r="B205" s="13">
        <v>2.3199999999999998E-2</v>
      </c>
      <c r="C205" s="13">
        <v>2.3199999999999998E-2</v>
      </c>
      <c r="D205" s="13">
        <v>2.3199999999999998E-2</v>
      </c>
      <c r="E205" s="13">
        <v>2.0199999999999999E-2</v>
      </c>
      <c r="G205" s="225">
        <v>5572385.96</v>
      </c>
      <c r="H205" s="225">
        <v>5572385.96</v>
      </c>
      <c r="I205" s="225">
        <v>5572385.96</v>
      </c>
      <c r="J205" s="14">
        <v>5572385.96</v>
      </c>
      <c r="K205" s="14">
        <v>5572385.96</v>
      </c>
      <c r="L205" s="14">
        <v>5572385.96</v>
      </c>
      <c r="M205" s="14">
        <v>5572385.96</v>
      </c>
      <c r="N205" s="14">
        <v>5572385.96</v>
      </c>
      <c r="O205" s="14">
        <v>5572385.96</v>
      </c>
      <c r="P205" s="14">
        <v>5572385.96</v>
      </c>
      <c r="Q205" s="14">
        <v>5572385.96</v>
      </c>
      <c r="R205" s="14">
        <v>5572385.96</v>
      </c>
      <c r="T205" s="14">
        <v>5572385.96</v>
      </c>
      <c r="U205" s="14">
        <v>5572385.96</v>
      </c>
      <c r="V205" s="14">
        <v>5572385.96</v>
      </c>
      <c r="W205" s="14">
        <v>5572385.96</v>
      </c>
      <c r="X205" s="14">
        <v>5572385.96</v>
      </c>
      <c r="Y205" s="14">
        <v>5572385.96</v>
      </c>
      <c r="Z205" s="14">
        <v>5572385.96</v>
      </c>
      <c r="AA205" s="14">
        <v>5572385.96</v>
      </c>
      <c r="AB205" s="14">
        <v>5572385.96</v>
      </c>
      <c r="AC205" s="14">
        <v>5572385.96</v>
      </c>
      <c r="AD205" s="14">
        <v>5572385.96</v>
      </c>
      <c r="AE205" s="14">
        <v>5572385.96</v>
      </c>
      <c r="AF205" s="14"/>
      <c r="AG205" s="14">
        <v>5572385.96</v>
      </c>
      <c r="AH205" s="14">
        <v>5572385.96</v>
      </c>
      <c r="AI205" s="14">
        <v>5572385.96</v>
      </c>
      <c r="AJ205" s="14">
        <v>5572385.96</v>
      </c>
      <c r="AK205" s="14">
        <v>5572385.96</v>
      </c>
      <c r="AL205" s="14">
        <v>5572385.96</v>
      </c>
      <c r="AM205" s="14"/>
      <c r="AN205" s="14"/>
      <c r="AO205" s="14"/>
      <c r="AP205" s="14"/>
      <c r="AQ205" s="14"/>
      <c r="AR205" s="14"/>
      <c r="AS205" s="15"/>
      <c r="AT205" s="15">
        <v>10773.279522666666</v>
      </c>
      <c r="AU205" s="15">
        <v>10773.279522666666</v>
      </c>
      <c r="AV205" s="15">
        <v>10773.279522666666</v>
      </c>
      <c r="AW205" s="14">
        <v>10773.279522666666</v>
      </c>
      <c r="AX205" s="14">
        <v>10773.279522666666</v>
      </c>
      <c r="AY205" s="14">
        <v>10773.279522666666</v>
      </c>
      <c r="AZ205" s="14">
        <v>10773.279522666666</v>
      </c>
      <c r="BA205" s="14">
        <v>10773.279522666666</v>
      </c>
      <c r="BB205" s="14">
        <v>10773.279522666666</v>
      </c>
      <c r="BC205" s="14">
        <v>10773.279522666666</v>
      </c>
      <c r="BD205" s="14">
        <v>10773.279522666666</v>
      </c>
      <c r="BE205" s="14">
        <v>10773.279522666666</v>
      </c>
      <c r="BG205" s="15">
        <v>10773.279522666666</v>
      </c>
      <c r="BH205" s="15">
        <v>10773.279522666666</v>
      </c>
      <c r="BI205" s="15">
        <v>10773.279522666666</v>
      </c>
      <c r="BJ205" s="14">
        <v>10773.279522666666</v>
      </c>
      <c r="BK205" s="14">
        <v>10773.279522666666</v>
      </c>
      <c r="BL205" s="14">
        <v>10773.279522666666</v>
      </c>
      <c r="BM205" s="14">
        <v>10773.279522666666</v>
      </c>
      <c r="BN205" s="14">
        <v>10773.279522666666</v>
      </c>
      <c r="BO205" s="14">
        <v>10773.279522666666</v>
      </c>
      <c r="BP205" s="14">
        <v>10773.279522666666</v>
      </c>
      <c r="BQ205" s="14">
        <v>10773.279522666666</v>
      </c>
      <c r="BR205" s="14">
        <v>10773.279522666666</v>
      </c>
      <c r="BS205" s="15"/>
      <c r="BT205" s="15">
        <f t="shared" si="264"/>
        <v>10773.279522666666</v>
      </c>
      <c r="BU205" s="15">
        <f t="shared" si="265"/>
        <v>10773.279522666666</v>
      </c>
      <c r="BV205" s="15">
        <f t="shared" si="266"/>
        <v>10773.279522666666</v>
      </c>
      <c r="BW205" s="15">
        <f t="shared" si="267"/>
        <v>10773.279522666666</v>
      </c>
      <c r="BX205" s="15">
        <f t="shared" si="268"/>
        <v>10773.279522666666</v>
      </c>
      <c r="BY205" s="15">
        <f t="shared" si="269"/>
        <v>10773.279522666666</v>
      </c>
      <c r="BZ205" s="15">
        <f t="shared" si="270"/>
        <v>0</v>
      </c>
      <c r="CA205" s="15">
        <f t="shared" si="271"/>
        <v>0</v>
      </c>
      <c r="CB205" s="15">
        <f t="shared" si="272"/>
        <v>0</v>
      </c>
      <c r="CC205" s="15">
        <f t="shared" si="273"/>
        <v>0</v>
      </c>
      <c r="CD205" s="15">
        <f t="shared" si="274"/>
        <v>0</v>
      </c>
      <c r="CE205" s="15">
        <f t="shared" si="275"/>
        <v>0</v>
      </c>
      <c r="CG205" s="15">
        <f t="shared" si="276"/>
        <v>9380.1830326666659</v>
      </c>
      <c r="CH205" s="15">
        <f t="shared" si="277"/>
        <v>9380.1830326666659</v>
      </c>
      <c r="CI205" s="15">
        <f t="shared" si="278"/>
        <v>9380.1830326666659</v>
      </c>
      <c r="CJ205" s="15">
        <f t="shared" si="279"/>
        <v>9380.1830326666659</v>
      </c>
      <c r="CK205" s="15">
        <f t="shared" si="280"/>
        <v>9380.1830326666659</v>
      </c>
      <c r="CL205" s="15">
        <f t="shared" si="281"/>
        <v>9380.1830326666659</v>
      </c>
      <c r="CM205" s="15">
        <f t="shared" si="282"/>
        <v>9380.1830326666659</v>
      </c>
      <c r="CN205" s="15">
        <f t="shared" si="283"/>
        <v>9380.1830326666659</v>
      </c>
      <c r="CO205" s="15">
        <f t="shared" si="284"/>
        <v>9380.1830326666659</v>
      </c>
      <c r="CP205" s="15">
        <f t="shared" si="285"/>
        <v>9380.1830326666659</v>
      </c>
      <c r="CQ205" s="15">
        <f t="shared" si="286"/>
        <v>9380.1830326666659</v>
      </c>
      <c r="CR205" s="15">
        <f t="shared" si="287"/>
        <v>9380.1830326666659</v>
      </c>
      <c r="CS205" s="15">
        <f t="shared" si="288"/>
        <v>0</v>
      </c>
      <c r="CT205" s="15">
        <f t="shared" si="289"/>
        <v>9380.1830326666659</v>
      </c>
      <c r="CU205" s="15">
        <f t="shared" si="290"/>
        <v>9380.1830326666659</v>
      </c>
      <c r="CV205" s="15">
        <f t="shared" si="291"/>
        <v>9380.1830326666659</v>
      </c>
      <c r="CW205" s="15">
        <f t="shared" si="292"/>
        <v>9380.1830326666659</v>
      </c>
      <c r="CX205" s="15">
        <f t="shared" si="293"/>
        <v>9380.1830326666659</v>
      </c>
      <c r="CY205" s="15">
        <f t="shared" si="294"/>
        <v>9380.1830326666659</v>
      </c>
      <c r="CZ205" s="15">
        <f t="shared" si="295"/>
        <v>9380.1830326666659</v>
      </c>
      <c r="DA205" s="15">
        <f t="shared" si="296"/>
        <v>9380.1830326666659</v>
      </c>
      <c r="DB205" s="15">
        <f t="shared" si="297"/>
        <v>9380.1830326666659</v>
      </c>
      <c r="DC205" s="15">
        <f t="shared" si="298"/>
        <v>9380.1830326666659</v>
      </c>
      <c r="DD205" s="15">
        <f t="shared" si="299"/>
        <v>9380.1830326666659</v>
      </c>
      <c r="DE205" s="15">
        <f t="shared" si="300"/>
        <v>9380.1830326666659</v>
      </c>
      <c r="DF205" s="15">
        <f t="shared" si="301"/>
        <v>0</v>
      </c>
      <c r="DG205" s="15">
        <f t="shared" si="302"/>
        <v>9380.1830326666659</v>
      </c>
      <c r="DH205" s="15">
        <f t="shared" si="303"/>
        <v>9380.1830326666659</v>
      </c>
      <c r="DI205" s="15">
        <f t="shared" si="304"/>
        <v>9380.1830326666659</v>
      </c>
      <c r="DJ205" s="15">
        <f t="shared" si="305"/>
        <v>9380.1830326666659</v>
      </c>
      <c r="DK205" s="15">
        <f t="shared" si="306"/>
        <v>9380.1830326666659</v>
      </c>
      <c r="DL205" s="15">
        <f t="shared" si="307"/>
        <v>9380.1830326666659</v>
      </c>
      <c r="DM205" s="15">
        <f t="shared" si="308"/>
        <v>0</v>
      </c>
      <c r="DN205" s="15">
        <f t="shared" si="309"/>
        <v>0</v>
      </c>
      <c r="DO205" s="15">
        <f t="shared" si="310"/>
        <v>0</v>
      </c>
      <c r="DP205" s="15">
        <f t="shared" si="311"/>
        <v>0</v>
      </c>
      <c r="DQ205" s="15">
        <f t="shared" si="312"/>
        <v>0</v>
      </c>
      <c r="DR205" s="15">
        <f t="shared" si="313"/>
        <v>0</v>
      </c>
      <c r="DT205" s="15">
        <f t="shared" si="314"/>
        <v>1393.0964899999999</v>
      </c>
      <c r="DU205" s="15">
        <f t="shared" si="315"/>
        <v>1393.0964899999999</v>
      </c>
      <c r="DV205" s="15">
        <f t="shared" si="316"/>
        <v>1393.0964899999999</v>
      </c>
      <c r="DW205" s="15">
        <f t="shared" si="317"/>
        <v>1393.0964899999999</v>
      </c>
      <c r="DX205" s="15">
        <f t="shared" si="318"/>
        <v>1393.0964899999999</v>
      </c>
      <c r="DY205" s="15">
        <f t="shared" si="319"/>
        <v>1393.0964899999999</v>
      </c>
      <c r="DZ205" s="15">
        <f t="shared" si="320"/>
        <v>1393.0964899999999</v>
      </c>
      <c r="EA205" s="15">
        <f t="shared" si="321"/>
        <v>1393.0964899999999</v>
      </c>
      <c r="EB205" s="15">
        <f t="shared" si="322"/>
        <v>1393.0964899999999</v>
      </c>
      <c r="EC205" s="15">
        <f t="shared" si="323"/>
        <v>1393.0964899999999</v>
      </c>
      <c r="ED205" s="15">
        <f t="shared" si="324"/>
        <v>1393.0964899999999</v>
      </c>
      <c r="EE205" s="15">
        <f t="shared" si="325"/>
        <v>1393.0964899999999</v>
      </c>
      <c r="EF205" s="15">
        <f t="shared" si="326"/>
        <v>0</v>
      </c>
      <c r="EG205" s="15">
        <f t="shared" si="327"/>
        <v>1393.0964899999999</v>
      </c>
      <c r="EH205" s="15">
        <f t="shared" si="328"/>
        <v>1393.0964899999999</v>
      </c>
      <c r="EI205" s="15">
        <f t="shared" si="329"/>
        <v>1393.0964899999999</v>
      </c>
      <c r="EJ205" s="15">
        <f t="shared" si="330"/>
        <v>1393.0964899999999</v>
      </c>
      <c r="EK205" s="15">
        <f t="shared" si="331"/>
        <v>1393.0964899999999</v>
      </c>
      <c r="EL205" s="15">
        <f t="shared" si="332"/>
        <v>1393.0964899999999</v>
      </c>
      <c r="EM205" s="15">
        <f t="shared" si="333"/>
        <v>1393.0964899999999</v>
      </c>
      <c r="EN205" s="15">
        <f t="shared" si="334"/>
        <v>1393.0964899999999</v>
      </c>
      <c r="EO205" s="15">
        <f t="shared" si="335"/>
        <v>1393.0964899999999</v>
      </c>
      <c r="EP205" s="15">
        <f t="shared" si="336"/>
        <v>1393.0964899999999</v>
      </c>
      <c r="EQ205" s="15">
        <f t="shared" si="337"/>
        <v>1393.0964899999999</v>
      </c>
      <c r="ER205" s="15">
        <f t="shared" si="338"/>
        <v>1393.0964899999999</v>
      </c>
      <c r="ES205" s="15">
        <f t="shared" si="339"/>
        <v>0</v>
      </c>
      <c r="ET205" s="15">
        <f t="shared" si="340"/>
        <v>1393.0964899999999</v>
      </c>
      <c r="EU205" s="15">
        <f t="shared" si="341"/>
        <v>1393.0964899999999</v>
      </c>
      <c r="EV205" s="15">
        <f t="shared" si="342"/>
        <v>1393.0964899999999</v>
      </c>
      <c r="EW205" s="15">
        <f t="shared" si="343"/>
        <v>1393.0964899999999</v>
      </c>
      <c r="EX205" s="15">
        <f t="shared" si="344"/>
        <v>1393.0964899999999</v>
      </c>
      <c r="EY205" s="15">
        <f t="shared" si="345"/>
        <v>1393.0964899999999</v>
      </c>
      <c r="EZ205" s="15">
        <f t="shared" si="346"/>
        <v>0</v>
      </c>
      <c r="FA205" s="15">
        <f t="shared" si="347"/>
        <v>0</v>
      </c>
      <c r="FB205" s="15">
        <f t="shared" si="348"/>
        <v>0</v>
      </c>
      <c r="FC205" s="15">
        <f t="shared" si="349"/>
        <v>0</v>
      </c>
      <c r="FD205" s="15">
        <f t="shared" si="350"/>
        <v>0</v>
      </c>
      <c r="FE205" s="15">
        <f t="shared" si="351"/>
        <v>0</v>
      </c>
    </row>
    <row r="206" spans="1:161" x14ac:dyDescent="0.25">
      <c r="A206" s="3" t="s">
        <v>267</v>
      </c>
      <c r="B206" s="13">
        <v>1.2E-2</v>
      </c>
      <c r="C206" s="13">
        <v>1.2E-2</v>
      </c>
      <c r="D206" s="13">
        <v>1.2E-2</v>
      </c>
      <c r="E206" s="206">
        <v>1.2E-2</v>
      </c>
      <c r="G206" s="225">
        <v>2682135.6800000002</v>
      </c>
      <c r="H206" s="225">
        <v>2682135.6800000002</v>
      </c>
      <c r="I206" s="225">
        <v>2682135.6800000002</v>
      </c>
      <c r="J206" s="14">
        <v>2682135.6800000002</v>
      </c>
      <c r="K206" s="14">
        <v>2682135.6800000002</v>
      </c>
      <c r="L206" s="14">
        <v>2682135.6800000002</v>
      </c>
      <c r="M206" s="14">
        <v>2682135.6800000002</v>
      </c>
      <c r="N206" s="14">
        <v>2682135.6800000002</v>
      </c>
      <c r="O206" s="14">
        <v>2682135.6800000002</v>
      </c>
      <c r="P206" s="14">
        <v>2682135.6800000002</v>
      </c>
      <c r="Q206" s="14">
        <v>2682135.6800000002</v>
      </c>
      <c r="R206" s="14">
        <v>2682135.6800000002</v>
      </c>
      <c r="T206" s="14">
        <v>2682135.6800000002</v>
      </c>
      <c r="U206" s="14">
        <v>2682135.6800000002</v>
      </c>
      <c r="V206" s="14">
        <v>2682135.6800000002</v>
      </c>
      <c r="W206" s="14">
        <v>2682135.6800000002</v>
      </c>
      <c r="X206" s="14">
        <v>2682135.6800000002</v>
      </c>
      <c r="Y206" s="14">
        <v>2682135.6800000002</v>
      </c>
      <c r="Z206" s="14">
        <v>2682135.6800000002</v>
      </c>
      <c r="AA206" s="14">
        <v>2682135.6800000002</v>
      </c>
      <c r="AB206" s="14">
        <v>2682135.6800000002</v>
      </c>
      <c r="AC206" s="14">
        <v>2682135.6800000002</v>
      </c>
      <c r="AD206" s="14">
        <v>2682135.6800000002</v>
      </c>
      <c r="AE206" s="14">
        <v>2682135.6800000002</v>
      </c>
      <c r="AF206" s="14"/>
      <c r="AG206" s="14">
        <v>2682135.6800000002</v>
      </c>
      <c r="AH206" s="14">
        <v>2682135.6800000002</v>
      </c>
      <c r="AI206" s="14">
        <v>2682135.6800000002</v>
      </c>
      <c r="AJ206" s="14">
        <v>2682135.6800000002</v>
      </c>
      <c r="AK206" s="14">
        <v>2682135.6800000002</v>
      </c>
      <c r="AL206" s="14">
        <v>2682135.6800000002</v>
      </c>
      <c r="AM206" s="14"/>
      <c r="AN206" s="14"/>
      <c r="AO206" s="14"/>
      <c r="AP206" s="14"/>
      <c r="AQ206" s="14"/>
      <c r="AR206" s="14"/>
      <c r="AS206" s="15"/>
      <c r="AT206" s="15">
        <v>2682.1356800000003</v>
      </c>
      <c r="AU206" s="15">
        <v>2682.1356800000003</v>
      </c>
      <c r="AV206" s="15">
        <v>2682.1356800000003</v>
      </c>
      <c r="AW206" s="14">
        <v>2682.1356800000003</v>
      </c>
      <c r="AX206" s="14">
        <v>2682.1356800000003</v>
      </c>
      <c r="AY206" s="14">
        <v>2682.1356800000003</v>
      </c>
      <c r="AZ206" s="14">
        <v>2682.1356800000003</v>
      </c>
      <c r="BA206" s="14">
        <v>2682.1356800000003</v>
      </c>
      <c r="BB206" s="14">
        <v>2682.1356800000003</v>
      </c>
      <c r="BC206" s="14">
        <v>2682.1356800000003</v>
      </c>
      <c r="BD206" s="14">
        <v>2682.1356800000003</v>
      </c>
      <c r="BE206" s="14">
        <v>2682.1356800000003</v>
      </c>
      <c r="BG206" s="15">
        <v>2682.1356800000003</v>
      </c>
      <c r="BH206" s="15">
        <v>2682.1356800000003</v>
      </c>
      <c r="BI206" s="15">
        <v>2682.1356800000003</v>
      </c>
      <c r="BJ206" s="14">
        <v>2682.1356800000003</v>
      </c>
      <c r="BK206" s="14">
        <v>2682.1356800000003</v>
      </c>
      <c r="BL206" s="14">
        <v>2682.1356800000003</v>
      </c>
      <c r="BM206" s="14">
        <v>2682.1356800000003</v>
      </c>
      <c r="BN206" s="14">
        <v>2682.1356800000003</v>
      </c>
      <c r="BO206" s="14">
        <v>2682.1356800000003</v>
      </c>
      <c r="BP206" s="14">
        <v>2682.1356800000003</v>
      </c>
      <c r="BQ206" s="14">
        <v>2682.1356800000003</v>
      </c>
      <c r="BR206" s="14">
        <v>2682.1356800000003</v>
      </c>
      <c r="BS206" s="15"/>
      <c r="BT206" s="15">
        <f t="shared" si="264"/>
        <v>2682.1356800000003</v>
      </c>
      <c r="BU206" s="15">
        <f t="shared" si="265"/>
        <v>2682.1356800000003</v>
      </c>
      <c r="BV206" s="15">
        <f t="shared" si="266"/>
        <v>2682.1356800000003</v>
      </c>
      <c r="BW206" s="15">
        <f t="shared" si="267"/>
        <v>2682.1356800000003</v>
      </c>
      <c r="BX206" s="15">
        <f t="shared" si="268"/>
        <v>2682.1356800000003</v>
      </c>
      <c r="BY206" s="15">
        <f t="shared" si="269"/>
        <v>2682.1356800000003</v>
      </c>
      <c r="BZ206" s="15">
        <f t="shared" si="270"/>
        <v>0</v>
      </c>
      <c r="CA206" s="15">
        <f t="shared" si="271"/>
        <v>0</v>
      </c>
      <c r="CB206" s="15">
        <f t="shared" si="272"/>
        <v>0</v>
      </c>
      <c r="CC206" s="15">
        <f t="shared" si="273"/>
        <v>0</v>
      </c>
      <c r="CD206" s="15">
        <f t="shared" si="274"/>
        <v>0</v>
      </c>
      <c r="CE206" s="15">
        <f t="shared" si="275"/>
        <v>0</v>
      </c>
      <c r="CG206" s="15">
        <f t="shared" si="276"/>
        <v>2682.1356800000003</v>
      </c>
      <c r="CH206" s="15">
        <f t="shared" si="277"/>
        <v>2682.1356800000003</v>
      </c>
      <c r="CI206" s="15">
        <f t="shared" si="278"/>
        <v>2682.1356800000003</v>
      </c>
      <c r="CJ206" s="15">
        <f t="shared" si="279"/>
        <v>2682.1356800000003</v>
      </c>
      <c r="CK206" s="15">
        <f t="shared" si="280"/>
        <v>2682.1356800000003</v>
      </c>
      <c r="CL206" s="15">
        <f t="shared" si="281"/>
        <v>2682.1356800000003</v>
      </c>
      <c r="CM206" s="15">
        <f t="shared" si="282"/>
        <v>2682.1356800000003</v>
      </c>
      <c r="CN206" s="15">
        <f t="shared" si="283"/>
        <v>2682.1356800000003</v>
      </c>
      <c r="CO206" s="15">
        <f t="shared" si="284"/>
        <v>2682.1356800000003</v>
      </c>
      <c r="CP206" s="15">
        <f t="shared" si="285"/>
        <v>2682.1356800000003</v>
      </c>
      <c r="CQ206" s="15">
        <f t="shared" si="286"/>
        <v>2682.1356800000003</v>
      </c>
      <c r="CR206" s="15">
        <f t="shared" si="287"/>
        <v>2682.1356800000003</v>
      </c>
      <c r="CS206" s="15">
        <f t="shared" si="288"/>
        <v>0</v>
      </c>
      <c r="CT206" s="15">
        <f t="shared" si="289"/>
        <v>2682.1356800000003</v>
      </c>
      <c r="CU206" s="15">
        <f t="shared" si="290"/>
        <v>2682.1356800000003</v>
      </c>
      <c r="CV206" s="15">
        <f t="shared" si="291"/>
        <v>2682.1356800000003</v>
      </c>
      <c r="CW206" s="15">
        <f t="shared" si="292"/>
        <v>2682.1356800000003</v>
      </c>
      <c r="CX206" s="15">
        <f t="shared" si="293"/>
        <v>2682.1356800000003</v>
      </c>
      <c r="CY206" s="15">
        <f t="shared" si="294"/>
        <v>2682.1356800000003</v>
      </c>
      <c r="CZ206" s="15">
        <f t="shared" si="295"/>
        <v>2682.1356800000003</v>
      </c>
      <c r="DA206" s="15">
        <f t="shared" si="296"/>
        <v>2682.1356800000003</v>
      </c>
      <c r="DB206" s="15">
        <f t="shared" si="297"/>
        <v>2682.1356800000003</v>
      </c>
      <c r="DC206" s="15">
        <f t="shared" si="298"/>
        <v>2682.1356800000003</v>
      </c>
      <c r="DD206" s="15">
        <f t="shared" si="299"/>
        <v>2682.1356800000003</v>
      </c>
      <c r="DE206" s="15">
        <f t="shared" si="300"/>
        <v>2682.1356800000003</v>
      </c>
      <c r="DF206" s="15">
        <f t="shared" si="301"/>
        <v>0</v>
      </c>
      <c r="DG206" s="15">
        <f t="shared" si="302"/>
        <v>2682.1356800000003</v>
      </c>
      <c r="DH206" s="15">
        <f t="shared" si="303"/>
        <v>2682.1356800000003</v>
      </c>
      <c r="DI206" s="15">
        <f t="shared" si="304"/>
        <v>2682.1356800000003</v>
      </c>
      <c r="DJ206" s="15">
        <f t="shared" si="305"/>
        <v>2682.1356800000003</v>
      </c>
      <c r="DK206" s="15">
        <f t="shared" si="306"/>
        <v>2682.1356800000003</v>
      </c>
      <c r="DL206" s="15">
        <f t="shared" si="307"/>
        <v>2682.1356800000003</v>
      </c>
      <c r="DM206" s="15">
        <f t="shared" si="308"/>
        <v>0</v>
      </c>
      <c r="DN206" s="15">
        <f t="shared" si="309"/>
        <v>0</v>
      </c>
      <c r="DO206" s="15">
        <f t="shared" si="310"/>
        <v>0</v>
      </c>
      <c r="DP206" s="15">
        <f t="shared" si="311"/>
        <v>0</v>
      </c>
      <c r="DQ206" s="15">
        <f t="shared" si="312"/>
        <v>0</v>
      </c>
      <c r="DR206" s="15">
        <f t="shared" si="313"/>
        <v>0</v>
      </c>
      <c r="DT206" s="15">
        <f t="shared" si="314"/>
        <v>0</v>
      </c>
      <c r="DU206" s="15">
        <f t="shared" si="315"/>
        <v>0</v>
      </c>
      <c r="DV206" s="15">
        <f t="shared" si="316"/>
        <v>0</v>
      </c>
      <c r="DW206" s="15">
        <f t="shared" si="317"/>
        <v>0</v>
      </c>
      <c r="DX206" s="15">
        <f t="shared" si="318"/>
        <v>0</v>
      </c>
      <c r="DY206" s="15">
        <f t="shared" si="319"/>
        <v>0</v>
      </c>
      <c r="DZ206" s="15">
        <f t="shared" si="320"/>
        <v>0</v>
      </c>
      <c r="EA206" s="15">
        <f t="shared" si="321"/>
        <v>0</v>
      </c>
      <c r="EB206" s="15">
        <f t="shared" si="322"/>
        <v>0</v>
      </c>
      <c r="EC206" s="15">
        <f t="shared" si="323"/>
        <v>0</v>
      </c>
      <c r="ED206" s="15">
        <f t="shared" si="324"/>
        <v>0</v>
      </c>
      <c r="EE206" s="15">
        <f t="shared" si="325"/>
        <v>0</v>
      </c>
      <c r="EF206" s="15">
        <f t="shared" si="326"/>
        <v>0</v>
      </c>
      <c r="EG206" s="15">
        <f t="shared" si="327"/>
        <v>0</v>
      </c>
      <c r="EH206" s="15">
        <f t="shared" si="328"/>
        <v>0</v>
      </c>
      <c r="EI206" s="15">
        <f t="shared" si="329"/>
        <v>0</v>
      </c>
      <c r="EJ206" s="15">
        <f t="shared" si="330"/>
        <v>0</v>
      </c>
      <c r="EK206" s="15">
        <f t="shared" si="331"/>
        <v>0</v>
      </c>
      <c r="EL206" s="15">
        <f t="shared" si="332"/>
        <v>0</v>
      </c>
      <c r="EM206" s="15">
        <f t="shared" si="333"/>
        <v>0</v>
      </c>
      <c r="EN206" s="15">
        <f t="shared" si="334"/>
        <v>0</v>
      </c>
      <c r="EO206" s="15">
        <f t="shared" si="335"/>
        <v>0</v>
      </c>
      <c r="EP206" s="15">
        <f t="shared" si="336"/>
        <v>0</v>
      </c>
      <c r="EQ206" s="15">
        <f t="shared" si="337"/>
        <v>0</v>
      </c>
      <c r="ER206" s="15">
        <f t="shared" si="338"/>
        <v>0</v>
      </c>
      <c r="ES206" s="15">
        <f t="shared" si="339"/>
        <v>0</v>
      </c>
      <c r="ET206" s="15">
        <f t="shared" si="340"/>
        <v>0</v>
      </c>
      <c r="EU206" s="15">
        <f t="shared" si="341"/>
        <v>0</v>
      </c>
      <c r="EV206" s="15">
        <f t="shared" si="342"/>
        <v>0</v>
      </c>
      <c r="EW206" s="15">
        <f t="shared" si="343"/>
        <v>0</v>
      </c>
      <c r="EX206" s="15">
        <f t="shared" si="344"/>
        <v>0</v>
      </c>
      <c r="EY206" s="15">
        <f t="shared" si="345"/>
        <v>0</v>
      </c>
      <c r="EZ206" s="15">
        <f t="shared" si="346"/>
        <v>0</v>
      </c>
      <c r="FA206" s="15">
        <f t="shared" si="347"/>
        <v>0</v>
      </c>
      <c r="FB206" s="15">
        <f t="shared" si="348"/>
        <v>0</v>
      </c>
      <c r="FC206" s="15">
        <f t="shared" si="349"/>
        <v>0</v>
      </c>
      <c r="FD206" s="15">
        <f t="shared" si="350"/>
        <v>0</v>
      </c>
      <c r="FE206" s="15">
        <f t="shared" si="351"/>
        <v>0</v>
      </c>
    </row>
    <row r="207" spans="1:161" x14ac:dyDescent="0.25">
      <c r="A207" s="3" t="s">
        <v>268</v>
      </c>
      <c r="B207" s="13">
        <v>2.7E-2</v>
      </c>
      <c r="C207" s="13">
        <v>2.7E-2</v>
      </c>
      <c r="D207" s="13">
        <v>2.7E-2</v>
      </c>
      <c r="E207" s="13">
        <v>2.5000000000000001E-2</v>
      </c>
      <c r="G207" s="225">
        <v>5326518.41</v>
      </c>
      <c r="H207" s="225">
        <v>5326518.41</v>
      </c>
      <c r="I207" s="225">
        <v>5326518.41</v>
      </c>
      <c r="J207" s="14">
        <v>5326518.41</v>
      </c>
      <c r="K207" s="14">
        <v>5326518.41</v>
      </c>
      <c r="L207" s="14">
        <v>5326518.41</v>
      </c>
      <c r="M207" s="14">
        <v>5326518.41</v>
      </c>
      <c r="N207" s="14">
        <v>5326518.41</v>
      </c>
      <c r="O207" s="14">
        <v>5326518.41</v>
      </c>
      <c r="P207" s="14">
        <v>5326518.41</v>
      </c>
      <c r="Q207" s="14">
        <v>5335323.0599999996</v>
      </c>
      <c r="R207" s="14">
        <v>5591811.7800000003</v>
      </c>
      <c r="T207" s="14">
        <v>5842197.5199999996</v>
      </c>
      <c r="U207" s="14">
        <v>5833926.8399999999</v>
      </c>
      <c r="V207" s="14">
        <v>5822954.4900000002</v>
      </c>
      <c r="W207" s="14">
        <v>5824165.3399999999</v>
      </c>
      <c r="X207" s="14">
        <v>5825376.1900000004</v>
      </c>
      <c r="Y207" s="14">
        <v>5825376.1900000004</v>
      </c>
      <c r="Z207" s="14">
        <v>5825376.1900000004</v>
      </c>
      <c r="AA207" s="14">
        <v>5825376.1900000004</v>
      </c>
      <c r="AB207" s="14">
        <v>5821693.7199999997</v>
      </c>
      <c r="AC207" s="14">
        <v>5818011.25</v>
      </c>
      <c r="AD207" s="14">
        <v>5858129.5199999996</v>
      </c>
      <c r="AE207" s="14">
        <v>5826966.71</v>
      </c>
      <c r="AF207" s="14"/>
      <c r="AG207" s="14">
        <v>5755685.6200000001</v>
      </c>
      <c r="AH207" s="14">
        <v>5755952.0899999999</v>
      </c>
      <c r="AI207" s="14">
        <v>5756218.5600000005</v>
      </c>
      <c r="AJ207" s="14">
        <v>5756218.5600000005</v>
      </c>
      <c r="AK207" s="14">
        <v>5756218.5600000005</v>
      </c>
      <c r="AL207" s="14">
        <v>5756218.5600000005</v>
      </c>
      <c r="AM207" s="14"/>
      <c r="AN207" s="14"/>
      <c r="AO207" s="14"/>
      <c r="AP207" s="14"/>
      <c r="AQ207" s="14"/>
      <c r="AR207" s="14"/>
      <c r="AS207" s="15"/>
      <c r="AT207" s="15">
        <v>11984.6664225</v>
      </c>
      <c r="AU207" s="15">
        <v>11984.6664225</v>
      </c>
      <c r="AV207" s="15">
        <v>11984.6664225</v>
      </c>
      <c r="AW207" s="14">
        <v>11984.6664225</v>
      </c>
      <c r="AX207" s="14">
        <v>11984.6664225</v>
      </c>
      <c r="AY207" s="14">
        <v>11984.6664225</v>
      </c>
      <c r="AZ207" s="14">
        <v>11984.6664225</v>
      </c>
      <c r="BA207" s="14">
        <v>11984.6664225</v>
      </c>
      <c r="BB207" s="14">
        <v>11984.6664225</v>
      </c>
      <c r="BC207" s="14">
        <v>11984.6664225</v>
      </c>
      <c r="BD207" s="14">
        <v>12004.476884999998</v>
      </c>
      <c r="BE207" s="14">
        <v>12581.576504999999</v>
      </c>
      <c r="BG207" s="15">
        <v>13144.94442</v>
      </c>
      <c r="BH207" s="15">
        <v>13126.33539</v>
      </c>
      <c r="BI207" s="15">
        <v>13101.647602500001</v>
      </c>
      <c r="BJ207" s="14">
        <v>13104.372014999999</v>
      </c>
      <c r="BK207" s="14">
        <v>13107.096427500001</v>
      </c>
      <c r="BL207" s="14">
        <v>13107.096427500001</v>
      </c>
      <c r="BM207" s="14">
        <v>13107.096427500001</v>
      </c>
      <c r="BN207" s="14">
        <v>13107.096427500001</v>
      </c>
      <c r="BO207" s="14">
        <v>13098.810869999999</v>
      </c>
      <c r="BP207" s="14">
        <v>13090.5253125</v>
      </c>
      <c r="BQ207" s="14">
        <v>13180.79142</v>
      </c>
      <c r="BR207" s="14">
        <v>13110.675097500001</v>
      </c>
      <c r="BS207" s="15"/>
      <c r="BT207" s="15">
        <f t="shared" si="264"/>
        <v>12950.292645</v>
      </c>
      <c r="BU207" s="15">
        <f t="shared" si="265"/>
        <v>12950.892202499999</v>
      </c>
      <c r="BV207" s="15">
        <f t="shared" si="266"/>
        <v>12951.491760000003</v>
      </c>
      <c r="BW207" s="15">
        <f t="shared" si="267"/>
        <v>12951.491760000003</v>
      </c>
      <c r="BX207" s="15">
        <f t="shared" si="268"/>
        <v>12951.491760000003</v>
      </c>
      <c r="BY207" s="15">
        <f t="shared" si="269"/>
        <v>12951.491760000003</v>
      </c>
      <c r="BZ207" s="15">
        <f t="shared" si="270"/>
        <v>0</v>
      </c>
      <c r="CA207" s="15">
        <f t="shared" si="271"/>
        <v>0</v>
      </c>
      <c r="CB207" s="15">
        <f t="shared" si="272"/>
        <v>0</v>
      </c>
      <c r="CC207" s="15">
        <f t="shared" si="273"/>
        <v>0</v>
      </c>
      <c r="CD207" s="15">
        <f t="shared" si="274"/>
        <v>0</v>
      </c>
      <c r="CE207" s="15">
        <f t="shared" si="275"/>
        <v>0</v>
      </c>
      <c r="CG207" s="15">
        <f t="shared" si="276"/>
        <v>11096.913354166667</v>
      </c>
      <c r="CH207" s="15">
        <f t="shared" si="277"/>
        <v>11096.913354166667</v>
      </c>
      <c r="CI207" s="15">
        <f t="shared" si="278"/>
        <v>11096.913354166667</v>
      </c>
      <c r="CJ207" s="15">
        <f t="shared" si="279"/>
        <v>11096.913354166667</v>
      </c>
      <c r="CK207" s="15">
        <f t="shared" si="280"/>
        <v>11096.913354166667</v>
      </c>
      <c r="CL207" s="15">
        <f t="shared" si="281"/>
        <v>11096.913354166667</v>
      </c>
      <c r="CM207" s="15">
        <f t="shared" si="282"/>
        <v>11096.913354166667</v>
      </c>
      <c r="CN207" s="15">
        <f t="shared" si="283"/>
        <v>11096.913354166667</v>
      </c>
      <c r="CO207" s="15">
        <f t="shared" si="284"/>
        <v>11096.913354166667</v>
      </c>
      <c r="CP207" s="15">
        <f t="shared" si="285"/>
        <v>11096.913354166667</v>
      </c>
      <c r="CQ207" s="15">
        <f t="shared" si="286"/>
        <v>11115.256374999999</v>
      </c>
      <c r="CR207" s="15">
        <f t="shared" si="287"/>
        <v>11649.607875000002</v>
      </c>
      <c r="CS207" s="15">
        <f t="shared" si="288"/>
        <v>0</v>
      </c>
      <c r="CT207" s="15">
        <f t="shared" si="289"/>
        <v>12171.244833333332</v>
      </c>
      <c r="CU207" s="15">
        <f t="shared" si="290"/>
        <v>12154.01425</v>
      </c>
      <c r="CV207" s="15">
        <f t="shared" si="291"/>
        <v>12131.1551875</v>
      </c>
      <c r="CW207" s="15">
        <f t="shared" si="292"/>
        <v>12133.677791666667</v>
      </c>
      <c r="CX207" s="15">
        <f t="shared" si="293"/>
        <v>12136.200395833335</v>
      </c>
      <c r="CY207" s="15">
        <f t="shared" si="294"/>
        <v>12136.200395833335</v>
      </c>
      <c r="CZ207" s="15">
        <f t="shared" si="295"/>
        <v>12136.200395833335</v>
      </c>
      <c r="DA207" s="15">
        <f t="shared" si="296"/>
        <v>12136.200395833335</v>
      </c>
      <c r="DB207" s="15">
        <f t="shared" si="297"/>
        <v>12128.528583333333</v>
      </c>
      <c r="DC207" s="15">
        <f t="shared" si="298"/>
        <v>12120.856770833334</v>
      </c>
      <c r="DD207" s="15">
        <f t="shared" si="299"/>
        <v>12204.436499999998</v>
      </c>
      <c r="DE207" s="15">
        <f t="shared" si="300"/>
        <v>12139.513979166666</v>
      </c>
      <c r="DF207" s="15">
        <f t="shared" si="301"/>
        <v>0</v>
      </c>
      <c r="DG207" s="15">
        <f t="shared" si="302"/>
        <v>11991.011708333333</v>
      </c>
      <c r="DH207" s="15">
        <f t="shared" si="303"/>
        <v>11991.566854166667</v>
      </c>
      <c r="DI207" s="15">
        <f t="shared" si="304"/>
        <v>11992.122000000001</v>
      </c>
      <c r="DJ207" s="15">
        <f t="shared" si="305"/>
        <v>11992.122000000001</v>
      </c>
      <c r="DK207" s="15">
        <f t="shared" si="306"/>
        <v>11992.122000000001</v>
      </c>
      <c r="DL207" s="15">
        <f t="shared" si="307"/>
        <v>11992.122000000001</v>
      </c>
      <c r="DM207" s="15">
        <f t="shared" si="308"/>
        <v>0</v>
      </c>
      <c r="DN207" s="15">
        <f t="shared" si="309"/>
        <v>0</v>
      </c>
      <c r="DO207" s="15">
        <f t="shared" si="310"/>
        <v>0</v>
      </c>
      <c r="DP207" s="15">
        <f t="shared" si="311"/>
        <v>0</v>
      </c>
      <c r="DQ207" s="15">
        <f t="shared" si="312"/>
        <v>0</v>
      </c>
      <c r="DR207" s="15">
        <f t="shared" si="313"/>
        <v>0</v>
      </c>
      <c r="DT207" s="15">
        <f t="shared" si="314"/>
        <v>887.75306833333343</v>
      </c>
      <c r="DU207" s="15">
        <f t="shared" si="315"/>
        <v>887.75306833333343</v>
      </c>
      <c r="DV207" s="15">
        <f t="shared" si="316"/>
        <v>887.75306833333343</v>
      </c>
      <c r="DW207" s="15">
        <f t="shared" si="317"/>
        <v>887.75306833333343</v>
      </c>
      <c r="DX207" s="15">
        <f t="shared" si="318"/>
        <v>887.75306833333343</v>
      </c>
      <c r="DY207" s="15">
        <f t="shared" si="319"/>
        <v>887.75306833333343</v>
      </c>
      <c r="DZ207" s="15">
        <f t="shared" si="320"/>
        <v>887.75306833333343</v>
      </c>
      <c r="EA207" s="15">
        <f t="shared" si="321"/>
        <v>887.75306833333343</v>
      </c>
      <c r="EB207" s="15">
        <f t="shared" si="322"/>
        <v>887.75306833333343</v>
      </c>
      <c r="EC207" s="15">
        <f t="shared" si="323"/>
        <v>887.75306833333343</v>
      </c>
      <c r="ED207" s="15">
        <f t="shared" si="324"/>
        <v>889.22050999999919</v>
      </c>
      <c r="EE207" s="15">
        <f t="shared" si="325"/>
        <v>931.96862999999757</v>
      </c>
      <c r="EF207" s="15">
        <f t="shared" si="326"/>
        <v>0</v>
      </c>
      <c r="EG207" s="15">
        <f t="shared" si="327"/>
        <v>973.69958666666753</v>
      </c>
      <c r="EH207" s="15">
        <f t="shared" si="328"/>
        <v>972.32114000000001</v>
      </c>
      <c r="EI207" s="15">
        <f t="shared" si="329"/>
        <v>970.49241500000062</v>
      </c>
      <c r="EJ207" s="15">
        <f t="shared" si="330"/>
        <v>970.69422333333205</v>
      </c>
      <c r="EK207" s="15">
        <f t="shared" si="331"/>
        <v>970.89603166666529</v>
      </c>
      <c r="EL207" s="15">
        <f t="shared" si="332"/>
        <v>970.89603166666529</v>
      </c>
      <c r="EM207" s="15">
        <f t="shared" si="333"/>
        <v>970.89603166666529</v>
      </c>
      <c r="EN207" s="15">
        <f t="shared" si="334"/>
        <v>970.89603166666529</v>
      </c>
      <c r="EO207" s="15">
        <f t="shared" si="335"/>
        <v>970.28228666666655</v>
      </c>
      <c r="EP207" s="15">
        <f t="shared" si="336"/>
        <v>969.66854166666599</v>
      </c>
      <c r="EQ207" s="15">
        <f t="shared" si="337"/>
        <v>976.35492000000158</v>
      </c>
      <c r="ER207" s="15">
        <f t="shared" si="338"/>
        <v>971.16111833333525</v>
      </c>
      <c r="ES207" s="15">
        <f t="shared" si="339"/>
        <v>0</v>
      </c>
      <c r="ET207" s="15">
        <f t="shared" si="340"/>
        <v>959.28093666666609</v>
      </c>
      <c r="EU207" s="15">
        <f t="shared" si="341"/>
        <v>959.32534833333193</v>
      </c>
      <c r="EV207" s="15">
        <f t="shared" si="342"/>
        <v>959.36976000000141</v>
      </c>
      <c r="EW207" s="15">
        <f t="shared" si="343"/>
        <v>959.36976000000141</v>
      </c>
      <c r="EX207" s="15">
        <f t="shared" si="344"/>
        <v>959.36976000000141</v>
      </c>
      <c r="EY207" s="15">
        <f t="shared" si="345"/>
        <v>959.36976000000141</v>
      </c>
      <c r="EZ207" s="15">
        <f t="shared" si="346"/>
        <v>0</v>
      </c>
      <c r="FA207" s="15">
        <f t="shared" si="347"/>
        <v>0</v>
      </c>
      <c r="FB207" s="15">
        <f t="shared" si="348"/>
        <v>0</v>
      </c>
      <c r="FC207" s="15">
        <f t="shared" si="349"/>
        <v>0</v>
      </c>
      <c r="FD207" s="15">
        <f t="shared" si="350"/>
        <v>0</v>
      </c>
      <c r="FE207" s="15">
        <f t="shared" si="351"/>
        <v>0</v>
      </c>
    </row>
    <row r="208" spans="1:161" x14ac:dyDescent="0.25">
      <c r="A208" s="3" t="s">
        <v>274</v>
      </c>
      <c r="B208" s="13">
        <v>2.5599999999999998E-2</v>
      </c>
      <c r="C208" s="13">
        <v>2.5599999999999998E-2</v>
      </c>
      <c r="D208" s="13">
        <v>2.5599999999999998E-2</v>
      </c>
      <c r="E208" s="13">
        <v>2.3400000000000001E-2</v>
      </c>
      <c r="G208" s="225">
        <v>3437706.23</v>
      </c>
      <c r="H208" s="225">
        <v>3437706.23</v>
      </c>
      <c r="I208" s="225">
        <v>3437706.23</v>
      </c>
      <c r="J208" s="14">
        <v>3437706.23</v>
      </c>
      <c r="K208" s="14">
        <v>3437706.23</v>
      </c>
      <c r="L208" s="14">
        <v>3437706.23</v>
      </c>
      <c r="M208" s="14">
        <v>3437706.23</v>
      </c>
      <c r="N208" s="14">
        <v>3437706.23</v>
      </c>
      <c r="O208" s="14">
        <v>3437706.23</v>
      </c>
      <c r="P208" s="14">
        <v>3437706.23</v>
      </c>
      <c r="Q208" s="14">
        <v>3437706.23</v>
      </c>
      <c r="R208" s="14">
        <v>3437706.23</v>
      </c>
      <c r="T208" s="14">
        <v>3437706.23</v>
      </c>
      <c r="U208" s="14">
        <v>3437706.23</v>
      </c>
      <c r="V208" s="14">
        <v>3437706.23</v>
      </c>
      <c r="W208" s="14">
        <v>3437706.23</v>
      </c>
      <c r="X208" s="14">
        <v>3437706.23</v>
      </c>
      <c r="Y208" s="14">
        <v>3437706.23</v>
      </c>
      <c r="Z208" s="14">
        <v>3437706.23</v>
      </c>
      <c r="AA208" s="14">
        <v>3437706.23</v>
      </c>
      <c r="AB208" s="14">
        <v>3437706.23</v>
      </c>
      <c r="AC208" s="14">
        <v>3437706.23</v>
      </c>
      <c r="AD208" s="14">
        <v>3437706.23</v>
      </c>
      <c r="AE208" s="14">
        <v>3437706.23</v>
      </c>
      <c r="AF208" s="14"/>
      <c r="AG208" s="14">
        <v>3437706.23</v>
      </c>
      <c r="AH208" s="14">
        <v>3437706.23</v>
      </c>
      <c r="AI208" s="14">
        <v>3437706.23</v>
      </c>
      <c r="AJ208" s="14">
        <v>3437706.23</v>
      </c>
      <c r="AK208" s="14">
        <v>3437706.23</v>
      </c>
      <c r="AL208" s="14">
        <v>3437706.23</v>
      </c>
      <c r="AM208" s="14"/>
      <c r="AN208" s="14"/>
      <c r="AO208" s="14"/>
      <c r="AP208" s="14"/>
      <c r="AQ208" s="14"/>
      <c r="AR208" s="14"/>
      <c r="AS208" s="15"/>
      <c r="AT208" s="15">
        <v>7333.7732906666652</v>
      </c>
      <c r="AU208" s="15">
        <v>7333.7732906666652</v>
      </c>
      <c r="AV208" s="15">
        <v>7333.7732906666652</v>
      </c>
      <c r="AW208" s="14">
        <v>7333.7732906666652</v>
      </c>
      <c r="AX208" s="14">
        <v>7333.7732906666652</v>
      </c>
      <c r="AY208" s="14">
        <v>7333.7732906666652</v>
      </c>
      <c r="AZ208" s="14">
        <v>7333.7732906666652</v>
      </c>
      <c r="BA208" s="14">
        <v>7333.7732906666652</v>
      </c>
      <c r="BB208" s="14">
        <v>7333.7732906666652</v>
      </c>
      <c r="BC208" s="14">
        <v>7333.7732906666652</v>
      </c>
      <c r="BD208" s="14">
        <v>7333.7732906666652</v>
      </c>
      <c r="BE208" s="14">
        <v>7333.7732906666652</v>
      </c>
      <c r="BG208" s="15">
        <v>7333.7732906666652</v>
      </c>
      <c r="BH208" s="15">
        <v>7333.7732906666652</v>
      </c>
      <c r="BI208" s="15">
        <v>7333.7732906666652</v>
      </c>
      <c r="BJ208" s="14">
        <v>7333.7732906666652</v>
      </c>
      <c r="BK208" s="14">
        <v>7333.7732906666652</v>
      </c>
      <c r="BL208" s="14">
        <v>7333.7732906666652</v>
      </c>
      <c r="BM208" s="14">
        <v>7333.7732906666652</v>
      </c>
      <c r="BN208" s="14">
        <v>7333.7732906666652</v>
      </c>
      <c r="BO208" s="14">
        <v>7333.7732906666652</v>
      </c>
      <c r="BP208" s="14">
        <v>7333.7732906666652</v>
      </c>
      <c r="BQ208" s="14">
        <v>7333.7732906666652</v>
      </c>
      <c r="BR208" s="14">
        <v>7333.7732906666652</v>
      </c>
      <c r="BS208" s="15"/>
      <c r="BT208" s="15">
        <f t="shared" si="264"/>
        <v>7333.7732906666652</v>
      </c>
      <c r="BU208" s="15">
        <f t="shared" si="265"/>
        <v>7333.7732906666652</v>
      </c>
      <c r="BV208" s="15">
        <f t="shared" si="266"/>
        <v>7333.7732906666652</v>
      </c>
      <c r="BW208" s="15">
        <f t="shared" si="267"/>
        <v>7333.7732906666652</v>
      </c>
      <c r="BX208" s="15">
        <f t="shared" si="268"/>
        <v>7333.7732906666652</v>
      </c>
      <c r="BY208" s="15">
        <f t="shared" si="269"/>
        <v>7333.7732906666652</v>
      </c>
      <c r="BZ208" s="15">
        <f t="shared" si="270"/>
        <v>0</v>
      </c>
      <c r="CA208" s="15">
        <f t="shared" si="271"/>
        <v>0</v>
      </c>
      <c r="CB208" s="15">
        <f t="shared" si="272"/>
        <v>0</v>
      </c>
      <c r="CC208" s="15">
        <f t="shared" si="273"/>
        <v>0</v>
      </c>
      <c r="CD208" s="15">
        <f t="shared" si="274"/>
        <v>0</v>
      </c>
      <c r="CE208" s="15">
        <f t="shared" si="275"/>
        <v>0</v>
      </c>
      <c r="CG208" s="15">
        <f t="shared" si="276"/>
        <v>6703.5271485000003</v>
      </c>
      <c r="CH208" s="15">
        <f t="shared" si="277"/>
        <v>6703.5271485000003</v>
      </c>
      <c r="CI208" s="15">
        <f t="shared" si="278"/>
        <v>6703.5271485000003</v>
      </c>
      <c r="CJ208" s="15">
        <f t="shared" si="279"/>
        <v>6703.5271485000003</v>
      </c>
      <c r="CK208" s="15">
        <f t="shared" si="280"/>
        <v>6703.5271485000003</v>
      </c>
      <c r="CL208" s="15">
        <f t="shared" si="281"/>
        <v>6703.5271485000003</v>
      </c>
      <c r="CM208" s="15">
        <f t="shared" si="282"/>
        <v>6703.5271485000003</v>
      </c>
      <c r="CN208" s="15">
        <f t="shared" si="283"/>
        <v>6703.5271485000003</v>
      </c>
      <c r="CO208" s="15">
        <f t="shared" si="284"/>
        <v>6703.5271485000003</v>
      </c>
      <c r="CP208" s="15">
        <f t="shared" si="285"/>
        <v>6703.5271485000003</v>
      </c>
      <c r="CQ208" s="15">
        <f t="shared" si="286"/>
        <v>6703.5271485000003</v>
      </c>
      <c r="CR208" s="15">
        <f t="shared" si="287"/>
        <v>6703.5271485000003</v>
      </c>
      <c r="CS208" s="15">
        <f t="shared" si="288"/>
        <v>0</v>
      </c>
      <c r="CT208" s="15">
        <f t="shared" si="289"/>
        <v>6703.5271485000003</v>
      </c>
      <c r="CU208" s="15">
        <f t="shared" si="290"/>
        <v>6703.5271485000003</v>
      </c>
      <c r="CV208" s="15">
        <f t="shared" si="291"/>
        <v>6703.5271485000003</v>
      </c>
      <c r="CW208" s="15">
        <f t="shared" si="292"/>
        <v>6703.5271485000003</v>
      </c>
      <c r="CX208" s="15">
        <f t="shared" si="293"/>
        <v>6703.5271485000003</v>
      </c>
      <c r="CY208" s="15">
        <f t="shared" si="294"/>
        <v>6703.5271485000003</v>
      </c>
      <c r="CZ208" s="15">
        <f t="shared" si="295"/>
        <v>6703.5271485000003</v>
      </c>
      <c r="DA208" s="15">
        <f t="shared" si="296"/>
        <v>6703.5271485000003</v>
      </c>
      <c r="DB208" s="15">
        <f t="shared" si="297"/>
        <v>6703.5271485000003</v>
      </c>
      <c r="DC208" s="15">
        <f t="shared" si="298"/>
        <v>6703.5271485000003</v>
      </c>
      <c r="DD208" s="15">
        <f t="shared" si="299"/>
        <v>6703.5271485000003</v>
      </c>
      <c r="DE208" s="15">
        <f t="shared" si="300"/>
        <v>6703.5271485000003</v>
      </c>
      <c r="DF208" s="15">
        <f t="shared" si="301"/>
        <v>0</v>
      </c>
      <c r="DG208" s="15">
        <f t="shared" si="302"/>
        <v>6703.5271485000003</v>
      </c>
      <c r="DH208" s="15">
        <f t="shared" si="303"/>
        <v>6703.5271485000003</v>
      </c>
      <c r="DI208" s="15">
        <f t="shared" si="304"/>
        <v>6703.5271485000003</v>
      </c>
      <c r="DJ208" s="15">
        <f t="shared" si="305"/>
        <v>6703.5271485000003</v>
      </c>
      <c r="DK208" s="15">
        <f t="shared" si="306"/>
        <v>6703.5271485000003</v>
      </c>
      <c r="DL208" s="15">
        <f t="shared" si="307"/>
        <v>6703.5271485000003</v>
      </c>
      <c r="DM208" s="15">
        <f t="shared" si="308"/>
        <v>0</v>
      </c>
      <c r="DN208" s="15">
        <f t="shared" si="309"/>
        <v>0</v>
      </c>
      <c r="DO208" s="15">
        <f t="shared" si="310"/>
        <v>0</v>
      </c>
      <c r="DP208" s="15">
        <f t="shared" si="311"/>
        <v>0</v>
      </c>
      <c r="DQ208" s="15">
        <f t="shared" si="312"/>
        <v>0</v>
      </c>
      <c r="DR208" s="15">
        <f t="shared" si="313"/>
        <v>0</v>
      </c>
      <c r="DT208" s="15">
        <f t="shared" si="314"/>
        <v>630.24614216666487</v>
      </c>
      <c r="DU208" s="15">
        <f t="shared" si="315"/>
        <v>630.24614216666487</v>
      </c>
      <c r="DV208" s="15">
        <f t="shared" si="316"/>
        <v>630.24614216666487</v>
      </c>
      <c r="DW208" s="15">
        <f t="shared" si="317"/>
        <v>630.24614216666487</v>
      </c>
      <c r="DX208" s="15">
        <f t="shared" si="318"/>
        <v>630.24614216666487</v>
      </c>
      <c r="DY208" s="15">
        <f t="shared" si="319"/>
        <v>630.24614216666487</v>
      </c>
      <c r="DZ208" s="15">
        <f t="shared" si="320"/>
        <v>630.24614216666487</v>
      </c>
      <c r="EA208" s="15">
        <f t="shared" si="321"/>
        <v>630.24614216666487</v>
      </c>
      <c r="EB208" s="15">
        <f t="shared" si="322"/>
        <v>630.24614216666487</v>
      </c>
      <c r="EC208" s="15">
        <f t="shared" si="323"/>
        <v>630.24614216666487</v>
      </c>
      <c r="ED208" s="15">
        <f t="shared" si="324"/>
        <v>630.24614216666487</v>
      </c>
      <c r="EE208" s="15">
        <f t="shared" si="325"/>
        <v>630.24614216666487</v>
      </c>
      <c r="EF208" s="15">
        <f t="shared" si="326"/>
        <v>0</v>
      </c>
      <c r="EG208" s="15">
        <f t="shared" si="327"/>
        <v>630.24614216666487</v>
      </c>
      <c r="EH208" s="15">
        <f t="shared" si="328"/>
        <v>630.24614216666487</v>
      </c>
      <c r="EI208" s="15">
        <f t="shared" si="329"/>
        <v>630.24614216666487</v>
      </c>
      <c r="EJ208" s="15">
        <f t="shared" si="330"/>
        <v>630.24614216666487</v>
      </c>
      <c r="EK208" s="15">
        <f t="shared" si="331"/>
        <v>630.24614216666487</v>
      </c>
      <c r="EL208" s="15">
        <f t="shared" si="332"/>
        <v>630.24614216666487</v>
      </c>
      <c r="EM208" s="15">
        <f t="shared" si="333"/>
        <v>630.24614216666487</v>
      </c>
      <c r="EN208" s="15">
        <f t="shared" si="334"/>
        <v>630.24614216666487</v>
      </c>
      <c r="EO208" s="15">
        <f t="shared" si="335"/>
        <v>630.24614216666487</v>
      </c>
      <c r="EP208" s="15">
        <f t="shared" si="336"/>
        <v>630.24614216666487</v>
      </c>
      <c r="EQ208" s="15">
        <f t="shared" si="337"/>
        <v>630.24614216666487</v>
      </c>
      <c r="ER208" s="15">
        <f t="shared" si="338"/>
        <v>630.24614216666487</v>
      </c>
      <c r="ES208" s="15">
        <f t="shared" si="339"/>
        <v>0</v>
      </c>
      <c r="ET208" s="15">
        <f t="shared" si="340"/>
        <v>630.24614216666487</v>
      </c>
      <c r="EU208" s="15">
        <f t="shared" si="341"/>
        <v>630.24614216666487</v>
      </c>
      <c r="EV208" s="15">
        <f t="shared" si="342"/>
        <v>630.24614216666487</v>
      </c>
      <c r="EW208" s="15">
        <f t="shared" si="343"/>
        <v>630.24614216666487</v>
      </c>
      <c r="EX208" s="15">
        <f t="shared" si="344"/>
        <v>630.24614216666487</v>
      </c>
      <c r="EY208" s="15">
        <f t="shared" si="345"/>
        <v>630.24614216666487</v>
      </c>
      <c r="EZ208" s="15">
        <f t="shared" si="346"/>
        <v>0</v>
      </c>
      <c r="FA208" s="15">
        <f t="shared" si="347"/>
        <v>0</v>
      </c>
      <c r="FB208" s="15">
        <f t="shared" si="348"/>
        <v>0</v>
      </c>
      <c r="FC208" s="15">
        <f t="shared" si="349"/>
        <v>0</v>
      </c>
      <c r="FD208" s="15">
        <f t="shared" si="350"/>
        <v>0</v>
      </c>
      <c r="FE208" s="15">
        <f t="shared" si="351"/>
        <v>0</v>
      </c>
    </row>
    <row r="209" spans="1:161" x14ac:dyDescent="0.25">
      <c r="A209" s="3" t="s">
        <v>275</v>
      </c>
      <c r="B209" s="13">
        <v>2.3900000000000001E-2</v>
      </c>
      <c r="C209" s="13">
        <v>2.3900000000000001E-2</v>
      </c>
      <c r="D209" s="13">
        <v>2.3900000000000001E-2</v>
      </c>
      <c r="E209" s="13">
        <v>2.1399999999999999E-2</v>
      </c>
      <c r="G209" s="225">
        <v>4001968.45</v>
      </c>
      <c r="H209" s="225">
        <v>4001968.45</v>
      </c>
      <c r="I209" s="225">
        <v>4001968.45</v>
      </c>
      <c r="J209" s="14">
        <v>4001968.45</v>
      </c>
      <c r="K209" s="14">
        <v>4001968.45</v>
      </c>
      <c r="L209" s="14">
        <v>4001968.45</v>
      </c>
      <c r="M209" s="14">
        <v>4001968.45</v>
      </c>
      <c r="N209" s="14">
        <v>4001968.45</v>
      </c>
      <c r="O209" s="14">
        <v>4001968.45</v>
      </c>
      <c r="P209" s="14">
        <v>4001968.45</v>
      </c>
      <c r="Q209" s="14">
        <v>4001968.45</v>
      </c>
      <c r="R209" s="14">
        <v>4001968.45</v>
      </c>
      <c r="T209" s="14">
        <v>4001968.45</v>
      </c>
      <c r="U209" s="14">
        <v>4001968.45</v>
      </c>
      <c r="V209" s="14">
        <v>4001968.45</v>
      </c>
      <c r="W209" s="14">
        <v>4001968.45</v>
      </c>
      <c r="X209" s="14">
        <v>4001968.45</v>
      </c>
      <c r="Y209" s="14">
        <v>4001968.45</v>
      </c>
      <c r="Z209" s="14">
        <v>4001968.45</v>
      </c>
      <c r="AA209" s="14">
        <v>4001968.45</v>
      </c>
      <c r="AB209" s="14">
        <v>4001968.45</v>
      </c>
      <c r="AC209" s="14">
        <v>4001968.45</v>
      </c>
      <c r="AD209" s="14">
        <v>4001968.45</v>
      </c>
      <c r="AE209" s="14">
        <v>4001968.45</v>
      </c>
      <c r="AF209" s="14"/>
      <c r="AG209" s="14">
        <v>4001968.45</v>
      </c>
      <c r="AH209" s="14">
        <v>4001968.45</v>
      </c>
      <c r="AI209" s="14">
        <v>4001968.45</v>
      </c>
      <c r="AJ209" s="14">
        <v>4001968.45</v>
      </c>
      <c r="AK209" s="14">
        <v>4001968.45</v>
      </c>
      <c r="AL209" s="14">
        <v>4001968.45</v>
      </c>
      <c r="AM209" s="14"/>
      <c r="AN209" s="14"/>
      <c r="AO209" s="14"/>
      <c r="AP209" s="14"/>
      <c r="AQ209" s="14"/>
      <c r="AR209" s="14"/>
      <c r="AS209" s="15"/>
      <c r="AT209" s="15">
        <v>7970.5871629166677</v>
      </c>
      <c r="AU209" s="15">
        <v>7970.5871629166677</v>
      </c>
      <c r="AV209" s="15">
        <v>7970.5871629166677</v>
      </c>
      <c r="AW209" s="14">
        <v>7970.5871629166677</v>
      </c>
      <c r="AX209" s="14">
        <v>7970.5871629166677</v>
      </c>
      <c r="AY209" s="14">
        <v>7970.5871629166677</v>
      </c>
      <c r="AZ209" s="14">
        <v>7970.5871629166677</v>
      </c>
      <c r="BA209" s="14">
        <v>7970.5871629166677</v>
      </c>
      <c r="BB209" s="14">
        <v>7970.5871629166677</v>
      </c>
      <c r="BC209" s="14">
        <v>7970.5871629166677</v>
      </c>
      <c r="BD209" s="14">
        <v>7970.5871629166677</v>
      </c>
      <c r="BE209" s="14">
        <v>7970.5871629166677</v>
      </c>
      <c r="BG209" s="15">
        <v>7970.5871629166677</v>
      </c>
      <c r="BH209" s="15">
        <v>7970.5871629166677</v>
      </c>
      <c r="BI209" s="15">
        <v>7970.5871629166677</v>
      </c>
      <c r="BJ209" s="14">
        <v>7970.5871629166677</v>
      </c>
      <c r="BK209" s="14">
        <v>7970.5871629166677</v>
      </c>
      <c r="BL209" s="14">
        <v>7970.5871629166677</v>
      </c>
      <c r="BM209" s="14">
        <v>7970.5871629166677</v>
      </c>
      <c r="BN209" s="14">
        <v>7970.5871629166677</v>
      </c>
      <c r="BO209" s="14">
        <v>7970.5871629166677</v>
      </c>
      <c r="BP209" s="14">
        <v>7970.5871629166677</v>
      </c>
      <c r="BQ209" s="14">
        <v>7970.5871629166677</v>
      </c>
      <c r="BR209" s="14">
        <v>7970.5871629166677</v>
      </c>
      <c r="BS209" s="15"/>
      <c r="BT209" s="15">
        <f t="shared" si="264"/>
        <v>7970.5871629166677</v>
      </c>
      <c r="BU209" s="15">
        <f t="shared" si="265"/>
        <v>7970.5871629166677</v>
      </c>
      <c r="BV209" s="15">
        <f t="shared" si="266"/>
        <v>7970.5871629166677</v>
      </c>
      <c r="BW209" s="15">
        <f t="shared" si="267"/>
        <v>7970.5871629166677</v>
      </c>
      <c r="BX209" s="15">
        <f t="shared" si="268"/>
        <v>7970.5871629166677</v>
      </c>
      <c r="BY209" s="15">
        <f t="shared" si="269"/>
        <v>7970.5871629166677</v>
      </c>
      <c r="BZ209" s="15">
        <f t="shared" si="270"/>
        <v>0</v>
      </c>
      <c r="CA209" s="15">
        <f t="shared" si="271"/>
        <v>0</v>
      </c>
      <c r="CB209" s="15">
        <f t="shared" si="272"/>
        <v>0</v>
      </c>
      <c r="CC209" s="15">
        <f t="shared" si="273"/>
        <v>0</v>
      </c>
      <c r="CD209" s="15">
        <f t="shared" si="274"/>
        <v>0</v>
      </c>
      <c r="CE209" s="15">
        <f t="shared" si="275"/>
        <v>0</v>
      </c>
      <c r="CG209" s="15">
        <f t="shared" si="276"/>
        <v>7136.8437358333331</v>
      </c>
      <c r="CH209" s="15">
        <f t="shared" si="277"/>
        <v>7136.8437358333331</v>
      </c>
      <c r="CI209" s="15">
        <f t="shared" si="278"/>
        <v>7136.8437358333331</v>
      </c>
      <c r="CJ209" s="15">
        <f t="shared" si="279"/>
        <v>7136.8437358333331</v>
      </c>
      <c r="CK209" s="15">
        <f t="shared" si="280"/>
        <v>7136.8437358333331</v>
      </c>
      <c r="CL209" s="15">
        <f t="shared" si="281"/>
        <v>7136.8437358333331</v>
      </c>
      <c r="CM209" s="15">
        <f t="shared" si="282"/>
        <v>7136.8437358333331</v>
      </c>
      <c r="CN209" s="15">
        <f t="shared" si="283"/>
        <v>7136.8437358333331</v>
      </c>
      <c r="CO209" s="15">
        <f t="shared" si="284"/>
        <v>7136.8437358333331</v>
      </c>
      <c r="CP209" s="15">
        <f t="shared" si="285"/>
        <v>7136.8437358333331</v>
      </c>
      <c r="CQ209" s="15">
        <f t="shared" si="286"/>
        <v>7136.8437358333331</v>
      </c>
      <c r="CR209" s="15">
        <f t="shared" si="287"/>
        <v>7136.8437358333331</v>
      </c>
      <c r="CS209" s="15">
        <f t="shared" si="288"/>
        <v>0</v>
      </c>
      <c r="CT209" s="15">
        <f t="shared" si="289"/>
        <v>7136.8437358333331</v>
      </c>
      <c r="CU209" s="15">
        <f t="shared" si="290"/>
        <v>7136.8437358333331</v>
      </c>
      <c r="CV209" s="15">
        <f t="shared" si="291"/>
        <v>7136.8437358333331</v>
      </c>
      <c r="CW209" s="15">
        <f t="shared" si="292"/>
        <v>7136.8437358333331</v>
      </c>
      <c r="CX209" s="15">
        <f t="shared" si="293"/>
        <v>7136.8437358333331</v>
      </c>
      <c r="CY209" s="15">
        <f t="shared" si="294"/>
        <v>7136.8437358333331</v>
      </c>
      <c r="CZ209" s="15">
        <f t="shared" si="295"/>
        <v>7136.8437358333331</v>
      </c>
      <c r="DA209" s="15">
        <f t="shared" si="296"/>
        <v>7136.8437358333331</v>
      </c>
      <c r="DB209" s="15">
        <f t="shared" si="297"/>
        <v>7136.8437358333331</v>
      </c>
      <c r="DC209" s="15">
        <f t="shared" si="298"/>
        <v>7136.8437358333331</v>
      </c>
      <c r="DD209" s="15">
        <f t="shared" si="299"/>
        <v>7136.8437358333331</v>
      </c>
      <c r="DE209" s="15">
        <f t="shared" si="300"/>
        <v>7136.8437358333331</v>
      </c>
      <c r="DF209" s="15">
        <f t="shared" si="301"/>
        <v>0</v>
      </c>
      <c r="DG209" s="15">
        <f t="shared" si="302"/>
        <v>7136.8437358333331</v>
      </c>
      <c r="DH209" s="15">
        <f t="shared" si="303"/>
        <v>7136.8437358333331</v>
      </c>
      <c r="DI209" s="15">
        <f t="shared" si="304"/>
        <v>7136.8437358333331</v>
      </c>
      <c r="DJ209" s="15">
        <f t="shared" si="305"/>
        <v>7136.8437358333331</v>
      </c>
      <c r="DK209" s="15">
        <f t="shared" si="306"/>
        <v>7136.8437358333331</v>
      </c>
      <c r="DL209" s="15">
        <f t="shared" si="307"/>
        <v>7136.8437358333331</v>
      </c>
      <c r="DM209" s="15">
        <f t="shared" si="308"/>
        <v>0</v>
      </c>
      <c r="DN209" s="15">
        <f t="shared" si="309"/>
        <v>0</v>
      </c>
      <c r="DO209" s="15">
        <f t="shared" si="310"/>
        <v>0</v>
      </c>
      <c r="DP209" s="15">
        <f t="shared" si="311"/>
        <v>0</v>
      </c>
      <c r="DQ209" s="15">
        <f t="shared" si="312"/>
        <v>0</v>
      </c>
      <c r="DR209" s="15">
        <f t="shared" si="313"/>
        <v>0</v>
      </c>
      <c r="DT209" s="15">
        <f t="shared" si="314"/>
        <v>833.74342708333461</v>
      </c>
      <c r="DU209" s="15">
        <f t="shared" si="315"/>
        <v>833.74342708333461</v>
      </c>
      <c r="DV209" s="15">
        <f t="shared" si="316"/>
        <v>833.74342708333461</v>
      </c>
      <c r="DW209" s="15">
        <f t="shared" si="317"/>
        <v>833.74342708333461</v>
      </c>
      <c r="DX209" s="15">
        <f t="shared" si="318"/>
        <v>833.74342708333461</v>
      </c>
      <c r="DY209" s="15">
        <f t="shared" si="319"/>
        <v>833.74342708333461</v>
      </c>
      <c r="DZ209" s="15">
        <f t="shared" si="320"/>
        <v>833.74342708333461</v>
      </c>
      <c r="EA209" s="15">
        <f t="shared" si="321"/>
        <v>833.74342708333461</v>
      </c>
      <c r="EB209" s="15">
        <f t="shared" si="322"/>
        <v>833.74342708333461</v>
      </c>
      <c r="EC209" s="15">
        <f t="shared" si="323"/>
        <v>833.74342708333461</v>
      </c>
      <c r="ED209" s="15">
        <f t="shared" si="324"/>
        <v>833.74342708333461</v>
      </c>
      <c r="EE209" s="15">
        <f t="shared" si="325"/>
        <v>833.74342708333461</v>
      </c>
      <c r="EF209" s="15">
        <f t="shared" si="326"/>
        <v>0</v>
      </c>
      <c r="EG209" s="15">
        <f t="shared" si="327"/>
        <v>833.74342708333461</v>
      </c>
      <c r="EH209" s="15">
        <f t="shared" si="328"/>
        <v>833.74342708333461</v>
      </c>
      <c r="EI209" s="15">
        <f t="shared" si="329"/>
        <v>833.74342708333461</v>
      </c>
      <c r="EJ209" s="15">
        <f t="shared" si="330"/>
        <v>833.74342708333461</v>
      </c>
      <c r="EK209" s="15">
        <f t="shared" si="331"/>
        <v>833.74342708333461</v>
      </c>
      <c r="EL209" s="15">
        <f t="shared" si="332"/>
        <v>833.74342708333461</v>
      </c>
      <c r="EM209" s="15">
        <f t="shared" si="333"/>
        <v>833.74342708333461</v>
      </c>
      <c r="EN209" s="15">
        <f t="shared" si="334"/>
        <v>833.74342708333461</v>
      </c>
      <c r="EO209" s="15">
        <f t="shared" si="335"/>
        <v>833.74342708333461</v>
      </c>
      <c r="EP209" s="15">
        <f t="shared" si="336"/>
        <v>833.74342708333461</v>
      </c>
      <c r="EQ209" s="15">
        <f t="shared" si="337"/>
        <v>833.74342708333461</v>
      </c>
      <c r="ER209" s="15">
        <f t="shared" si="338"/>
        <v>833.74342708333461</v>
      </c>
      <c r="ES209" s="15">
        <f t="shared" si="339"/>
        <v>0</v>
      </c>
      <c r="ET209" s="15">
        <f t="shared" si="340"/>
        <v>833.74342708333461</v>
      </c>
      <c r="EU209" s="15">
        <f t="shared" si="341"/>
        <v>833.74342708333461</v>
      </c>
      <c r="EV209" s="15">
        <f t="shared" si="342"/>
        <v>833.74342708333461</v>
      </c>
      <c r="EW209" s="15">
        <f t="shared" si="343"/>
        <v>833.74342708333461</v>
      </c>
      <c r="EX209" s="15">
        <f t="shared" si="344"/>
        <v>833.74342708333461</v>
      </c>
      <c r="EY209" s="15">
        <f t="shared" si="345"/>
        <v>833.74342708333461</v>
      </c>
      <c r="EZ209" s="15">
        <f t="shared" si="346"/>
        <v>0</v>
      </c>
      <c r="FA209" s="15">
        <f t="shared" si="347"/>
        <v>0</v>
      </c>
      <c r="FB209" s="15">
        <f t="shared" si="348"/>
        <v>0</v>
      </c>
      <c r="FC209" s="15">
        <f t="shared" si="349"/>
        <v>0</v>
      </c>
      <c r="FD209" s="15">
        <f t="shared" si="350"/>
        <v>0</v>
      </c>
      <c r="FE209" s="15">
        <f t="shared" si="351"/>
        <v>0</v>
      </c>
    </row>
    <row r="210" spans="1:161" x14ac:dyDescent="0.25">
      <c r="A210" s="3" t="s">
        <v>276</v>
      </c>
      <c r="B210" s="13">
        <v>2.4399999999999998E-2</v>
      </c>
      <c r="C210" s="13">
        <v>2.4399999999999998E-2</v>
      </c>
      <c r="D210" s="13">
        <v>2.4399999999999998E-2</v>
      </c>
      <c r="E210" s="13">
        <v>2.1899999999999999E-2</v>
      </c>
      <c r="G210" s="225">
        <v>3905587.36</v>
      </c>
      <c r="H210" s="225">
        <v>3905587.36</v>
      </c>
      <c r="I210" s="225">
        <v>3905587.36</v>
      </c>
      <c r="J210" s="14">
        <v>3905587.36</v>
      </c>
      <c r="K210" s="14">
        <v>3905587.36</v>
      </c>
      <c r="L210" s="14">
        <v>3905587.36</v>
      </c>
      <c r="M210" s="14">
        <v>3905587.36</v>
      </c>
      <c r="N210" s="14">
        <v>3905587.36</v>
      </c>
      <c r="O210" s="14">
        <v>3905587.36</v>
      </c>
      <c r="P210" s="14">
        <v>3905587.36</v>
      </c>
      <c r="Q210" s="14">
        <v>3905587.36</v>
      </c>
      <c r="R210" s="14">
        <v>3905587.36</v>
      </c>
      <c r="T210" s="14">
        <v>3905587.36</v>
      </c>
      <c r="U210" s="14">
        <v>3905587.36</v>
      </c>
      <c r="V210" s="14">
        <v>3905587.36</v>
      </c>
      <c r="W210" s="14">
        <v>3905587.36</v>
      </c>
      <c r="X210" s="14">
        <v>3905587.36</v>
      </c>
      <c r="Y210" s="14">
        <v>3905587.36</v>
      </c>
      <c r="Z210" s="14">
        <v>3905587.36</v>
      </c>
      <c r="AA210" s="14">
        <v>3905587.36</v>
      </c>
      <c r="AB210" s="14">
        <v>3905587.36</v>
      </c>
      <c r="AC210" s="14">
        <v>3905587.36</v>
      </c>
      <c r="AD210" s="14">
        <v>3905587.36</v>
      </c>
      <c r="AE210" s="14">
        <v>3905587.36</v>
      </c>
      <c r="AF210" s="14"/>
      <c r="AG210" s="14">
        <v>3905587.36</v>
      </c>
      <c r="AH210" s="14">
        <v>3905587.36</v>
      </c>
      <c r="AI210" s="14">
        <v>3905587.36</v>
      </c>
      <c r="AJ210" s="14">
        <v>3905587.36</v>
      </c>
      <c r="AK210" s="14">
        <v>3905587.36</v>
      </c>
      <c r="AL210" s="14">
        <v>3905587.36</v>
      </c>
      <c r="AM210" s="14"/>
      <c r="AN210" s="14"/>
      <c r="AO210" s="14"/>
      <c r="AP210" s="14"/>
      <c r="AQ210" s="14"/>
      <c r="AR210" s="14"/>
      <c r="AS210" s="15"/>
      <c r="AT210" s="15">
        <v>7941.3609653333324</v>
      </c>
      <c r="AU210" s="15">
        <v>7941.3609653333324</v>
      </c>
      <c r="AV210" s="15">
        <v>7941.3609653333324</v>
      </c>
      <c r="AW210" s="14">
        <v>7941.3609653333324</v>
      </c>
      <c r="AX210" s="14">
        <v>7941.3609653333324</v>
      </c>
      <c r="AY210" s="14">
        <v>7941.3609653333324</v>
      </c>
      <c r="AZ210" s="14">
        <v>7941.3609653333324</v>
      </c>
      <c r="BA210" s="14">
        <v>7941.3609653333324</v>
      </c>
      <c r="BB210" s="14">
        <v>7941.3609653333324</v>
      </c>
      <c r="BC210" s="14">
        <v>7941.3609653333324</v>
      </c>
      <c r="BD210" s="14">
        <v>7941.3609653333324</v>
      </c>
      <c r="BE210" s="14">
        <v>7941.3609653333324</v>
      </c>
      <c r="BG210" s="15">
        <v>7941.3609653333324</v>
      </c>
      <c r="BH210" s="15">
        <v>7941.3609653333324</v>
      </c>
      <c r="BI210" s="15">
        <v>7941.3609653333324</v>
      </c>
      <c r="BJ210" s="14">
        <v>7941.3609653333324</v>
      </c>
      <c r="BK210" s="14">
        <v>7941.3609653333324</v>
      </c>
      <c r="BL210" s="14">
        <v>7941.3609653333324</v>
      </c>
      <c r="BM210" s="14">
        <v>7941.3609653333324</v>
      </c>
      <c r="BN210" s="14">
        <v>7941.3609653333324</v>
      </c>
      <c r="BO210" s="14">
        <v>7941.3609653333324</v>
      </c>
      <c r="BP210" s="14">
        <v>7941.3609653333324</v>
      </c>
      <c r="BQ210" s="14">
        <v>7941.3609653333324</v>
      </c>
      <c r="BR210" s="14">
        <v>7941.3609653333324</v>
      </c>
      <c r="BS210" s="15"/>
      <c r="BT210" s="15">
        <f t="shared" si="264"/>
        <v>7941.3609653333324</v>
      </c>
      <c r="BU210" s="15">
        <f t="shared" si="265"/>
        <v>7941.3609653333324</v>
      </c>
      <c r="BV210" s="15">
        <f t="shared" si="266"/>
        <v>7941.3609653333324</v>
      </c>
      <c r="BW210" s="15">
        <f t="shared" si="267"/>
        <v>7941.3609653333324</v>
      </c>
      <c r="BX210" s="15">
        <f t="shared" si="268"/>
        <v>7941.3609653333324</v>
      </c>
      <c r="BY210" s="15">
        <f t="shared" si="269"/>
        <v>7941.3609653333324</v>
      </c>
      <c r="BZ210" s="15">
        <f t="shared" si="270"/>
        <v>0</v>
      </c>
      <c r="CA210" s="15">
        <f t="shared" si="271"/>
        <v>0</v>
      </c>
      <c r="CB210" s="15">
        <f t="shared" si="272"/>
        <v>0</v>
      </c>
      <c r="CC210" s="15">
        <f t="shared" si="273"/>
        <v>0</v>
      </c>
      <c r="CD210" s="15">
        <f t="shared" si="274"/>
        <v>0</v>
      </c>
      <c r="CE210" s="15">
        <f t="shared" si="275"/>
        <v>0</v>
      </c>
      <c r="CG210" s="15">
        <f t="shared" si="276"/>
        <v>7127.6969319999998</v>
      </c>
      <c r="CH210" s="15">
        <f t="shared" si="277"/>
        <v>7127.6969319999998</v>
      </c>
      <c r="CI210" s="15">
        <f t="shared" si="278"/>
        <v>7127.6969319999998</v>
      </c>
      <c r="CJ210" s="15">
        <f t="shared" si="279"/>
        <v>7127.6969319999998</v>
      </c>
      <c r="CK210" s="15">
        <f t="shared" si="280"/>
        <v>7127.6969319999998</v>
      </c>
      <c r="CL210" s="15">
        <f t="shared" si="281"/>
        <v>7127.6969319999998</v>
      </c>
      <c r="CM210" s="15">
        <f t="shared" si="282"/>
        <v>7127.6969319999998</v>
      </c>
      <c r="CN210" s="15">
        <f t="shared" si="283"/>
        <v>7127.6969319999998</v>
      </c>
      <c r="CO210" s="15">
        <f t="shared" si="284"/>
        <v>7127.6969319999998</v>
      </c>
      <c r="CP210" s="15">
        <f t="shared" si="285"/>
        <v>7127.6969319999998</v>
      </c>
      <c r="CQ210" s="15">
        <f t="shared" si="286"/>
        <v>7127.6969319999998</v>
      </c>
      <c r="CR210" s="15">
        <f t="shared" si="287"/>
        <v>7127.6969319999998</v>
      </c>
      <c r="CS210" s="15">
        <f t="shared" si="288"/>
        <v>0</v>
      </c>
      <c r="CT210" s="15">
        <f t="shared" si="289"/>
        <v>7127.6969319999998</v>
      </c>
      <c r="CU210" s="15">
        <f t="shared" si="290"/>
        <v>7127.6969319999998</v>
      </c>
      <c r="CV210" s="15">
        <f t="shared" si="291"/>
        <v>7127.6969319999998</v>
      </c>
      <c r="CW210" s="15">
        <f t="shared" si="292"/>
        <v>7127.6969319999998</v>
      </c>
      <c r="CX210" s="15">
        <f t="shared" si="293"/>
        <v>7127.6969319999998</v>
      </c>
      <c r="CY210" s="15">
        <f t="shared" si="294"/>
        <v>7127.6969319999998</v>
      </c>
      <c r="CZ210" s="15">
        <f t="shared" si="295"/>
        <v>7127.6969319999998</v>
      </c>
      <c r="DA210" s="15">
        <f t="shared" si="296"/>
        <v>7127.6969319999998</v>
      </c>
      <c r="DB210" s="15">
        <f t="shared" si="297"/>
        <v>7127.6969319999998</v>
      </c>
      <c r="DC210" s="15">
        <f t="shared" si="298"/>
        <v>7127.6969319999998</v>
      </c>
      <c r="DD210" s="15">
        <f t="shared" si="299"/>
        <v>7127.6969319999998</v>
      </c>
      <c r="DE210" s="15">
        <f t="shared" si="300"/>
        <v>7127.6969319999998</v>
      </c>
      <c r="DF210" s="15">
        <f t="shared" si="301"/>
        <v>0</v>
      </c>
      <c r="DG210" s="15">
        <f t="shared" si="302"/>
        <v>7127.6969319999998</v>
      </c>
      <c r="DH210" s="15">
        <f t="shared" si="303"/>
        <v>7127.6969319999998</v>
      </c>
      <c r="DI210" s="15">
        <f t="shared" si="304"/>
        <v>7127.6969319999998</v>
      </c>
      <c r="DJ210" s="15">
        <f t="shared" si="305"/>
        <v>7127.6969319999998</v>
      </c>
      <c r="DK210" s="15">
        <f t="shared" si="306"/>
        <v>7127.6969319999998</v>
      </c>
      <c r="DL210" s="15">
        <f t="shared" si="307"/>
        <v>7127.6969319999998</v>
      </c>
      <c r="DM210" s="15">
        <f t="shared" si="308"/>
        <v>0</v>
      </c>
      <c r="DN210" s="15">
        <f t="shared" si="309"/>
        <v>0</v>
      </c>
      <c r="DO210" s="15">
        <f t="shared" si="310"/>
        <v>0</v>
      </c>
      <c r="DP210" s="15">
        <f t="shared" si="311"/>
        <v>0</v>
      </c>
      <c r="DQ210" s="15">
        <f t="shared" si="312"/>
        <v>0</v>
      </c>
      <c r="DR210" s="15">
        <f t="shared" si="313"/>
        <v>0</v>
      </c>
      <c r="DT210" s="15">
        <f t="shared" si="314"/>
        <v>813.66403333333255</v>
      </c>
      <c r="DU210" s="15">
        <f t="shared" si="315"/>
        <v>813.66403333333255</v>
      </c>
      <c r="DV210" s="15">
        <f t="shared" si="316"/>
        <v>813.66403333333255</v>
      </c>
      <c r="DW210" s="15">
        <f t="shared" si="317"/>
        <v>813.66403333333255</v>
      </c>
      <c r="DX210" s="15">
        <f t="shared" si="318"/>
        <v>813.66403333333255</v>
      </c>
      <c r="DY210" s="15">
        <f t="shared" si="319"/>
        <v>813.66403333333255</v>
      </c>
      <c r="DZ210" s="15">
        <f t="shared" si="320"/>
        <v>813.66403333333255</v>
      </c>
      <c r="EA210" s="15">
        <f t="shared" si="321"/>
        <v>813.66403333333255</v>
      </c>
      <c r="EB210" s="15">
        <f t="shared" si="322"/>
        <v>813.66403333333255</v>
      </c>
      <c r="EC210" s="15">
        <f t="shared" si="323"/>
        <v>813.66403333333255</v>
      </c>
      <c r="ED210" s="15">
        <f t="shared" si="324"/>
        <v>813.66403333333255</v>
      </c>
      <c r="EE210" s="15">
        <f t="shared" si="325"/>
        <v>813.66403333333255</v>
      </c>
      <c r="EF210" s="15">
        <f t="shared" si="326"/>
        <v>0</v>
      </c>
      <c r="EG210" s="15">
        <f t="shared" si="327"/>
        <v>813.66403333333255</v>
      </c>
      <c r="EH210" s="15">
        <f t="shared" si="328"/>
        <v>813.66403333333255</v>
      </c>
      <c r="EI210" s="15">
        <f t="shared" si="329"/>
        <v>813.66403333333255</v>
      </c>
      <c r="EJ210" s="15">
        <f t="shared" si="330"/>
        <v>813.66403333333255</v>
      </c>
      <c r="EK210" s="15">
        <f t="shared" si="331"/>
        <v>813.66403333333255</v>
      </c>
      <c r="EL210" s="15">
        <f t="shared" si="332"/>
        <v>813.66403333333255</v>
      </c>
      <c r="EM210" s="15">
        <f t="shared" si="333"/>
        <v>813.66403333333255</v>
      </c>
      <c r="EN210" s="15">
        <f t="shared" si="334"/>
        <v>813.66403333333255</v>
      </c>
      <c r="EO210" s="15">
        <f t="shared" si="335"/>
        <v>813.66403333333255</v>
      </c>
      <c r="EP210" s="15">
        <f t="shared" si="336"/>
        <v>813.66403333333255</v>
      </c>
      <c r="EQ210" s="15">
        <f t="shared" si="337"/>
        <v>813.66403333333255</v>
      </c>
      <c r="ER210" s="15">
        <f t="shared" si="338"/>
        <v>813.66403333333255</v>
      </c>
      <c r="ES210" s="15">
        <f t="shared" si="339"/>
        <v>0</v>
      </c>
      <c r="ET210" s="15">
        <f t="shared" si="340"/>
        <v>813.66403333333255</v>
      </c>
      <c r="EU210" s="15">
        <f t="shared" si="341"/>
        <v>813.66403333333255</v>
      </c>
      <c r="EV210" s="15">
        <f t="shared" si="342"/>
        <v>813.66403333333255</v>
      </c>
      <c r="EW210" s="15">
        <f t="shared" si="343"/>
        <v>813.66403333333255</v>
      </c>
      <c r="EX210" s="15">
        <f t="shared" si="344"/>
        <v>813.66403333333255</v>
      </c>
      <c r="EY210" s="15">
        <f t="shared" si="345"/>
        <v>813.66403333333255</v>
      </c>
      <c r="EZ210" s="15">
        <f t="shared" si="346"/>
        <v>0</v>
      </c>
      <c r="FA210" s="15">
        <f t="shared" si="347"/>
        <v>0</v>
      </c>
      <c r="FB210" s="15">
        <f t="shared" si="348"/>
        <v>0</v>
      </c>
      <c r="FC210" s="15">
        <f t="shared" si="349"/>
        <v>0</v>
      </c>
      <c r="FD210" s="15">
        <f t="shared" si="350"/>
        <v>0</v>
      </c>
      <c r="FE210" s="15">
        <f t="shared" si="351"/>
        <v>0</v>
      </c>
    </row>
    <row r="211" spans="1:161" x14ac:dyDescent="0.25">
      <c r="A211" s="3" t="s">
        <v>277</v>
      </c>
      <c r="B211" s="13">
        <v>2.4799999999999999E-2</v>
      </c>
      <c r="C211" s="13">
        <v>2.4799999999999999E-2</v>
      </c>
      <c r="D211" s="13">
        <v>2.4799999999999999E-2</v>
      </c>
      <c r="E211" s="13">
        <v>2.2599999999999999E-2</v>
      </c>
      <c r="G211" s="225">
        <v>3065508.07</v>
      </c>
      <c r="H211" s="225">
        <v>3065508.07</v>
      </c>
      <c r="I211" s="225">
        <v>3065508.07</v>
      </c>
      <c r="J211" s="14">
        <v>3065508.07</v>
      </c>
      <c r="K211" s="14">
        <v>3065508.07</v>
      </c>
      <c r="L211" s="14">
        <v>3065508.07</v>
      </c>
      <c r="M211" s="14">
        <v>3065508.07</v>
      </c>
      <c r="N211" s="14">
        <v>3065508.07</v>
      </c>
      <c r="O211" s="14">
        <v>3065508.07</v>
      </c>
      <c r="P211" s="14">
        <v>3065508.07</v>
      </c>
      <c r="Q211" s="14">
        <v>3065508.07</v>
      </c>
      <c r="R211" s="14">
        <v>3065508.07</v>
      </c>
      <c r="T211" s="14">
        <v>3065508.07</v>
      </c>
      <c r="U211" s="14">
        <v>3065508.07</v>
      </c>
      <c r="V211" s="14">
        <v>3065508.07</v>
      </c>
      <c r="W211" s="14">
        <v>3065508.07</v>
      </c>
      <c r="X211" s="14">
        <v>3065508.07</v>
      </c>
      <c r="Y211" s="14">
        <v>3065508.07</v>
      </c>
      <c r="Z211" s="14">
        <v>3065508.07</v>
      </c>
      <c r="AA211" s="14">
        <v>3065508.07</v>
      </c>
      <c r="AB211" s="14">
        <v>3065508.07</v>
      </c>
      <c r="AC211" s="14">
        <v>3065508.07</v>
      </c>
      <c r="AD211" s="14">
        <v>3065508.07</v>
      </c>
      <c r="AE211" s="14">
        <v>3065508.07</v>
      </c>
      <c r="AF211" s="14"/>
      <c r="AG211" s="14">
        <v>3065508.07</v>
      </c>
      <c r="AH211" s="14">
        <v>3065508.07</v>
      </c>
      <c r="AI211" s="14">
        <v>3065508.07</v>
      </c>
      <c r="AJ211" s="14">
        <v>3065508.07</v>
      </c>
      <c r="AK211" s="14">
        <v>3065508.07</v>
      </c>
      <c r="AL211" s="14">
        <v>3065508.07</v>
      </c>
      <c r="AM211" s="14"/>
      <c r="AN211" s="14"/>
      <c r="AO211" s="14"/>
      <c r="AP211" s="14"/>
      <c r="AQ211" s="14"/>
      <c r="AR211" s="14"/>
      <c r="AS211" s="15"/>
      <c r="AT211" s="15">
        <v>6335.3833446666658</v>
      </c>
      <c r="AU211" s="15">
        <v>6335.3833446666658</v>
      </c>
      <c r="AV211" s="15">
        <v>6335.3833446666658</v>
      </c>
      <c r="AW211" s="14">
        <v>6335.3833446666658</v>
      </c>
      <c r="AX211" s="14">
        <v>6335.3833446666658</v>
      </c>
      <c r="AY211" s="14">
        <v>6335.3833446666658</v>
      </c>
      <c r="AZ211" s="14">
        <v>6335.3833446666658</v>
      </c>
      <c r="BA211" s="14">
        <v>6335.3833446666658</v>
      </c>
      <c r="BB211" s="14">
        <v>6335.3833446666658</v>
      </c>
      <c r="BC211" s="14">
        <v>6335.3833446666658</v>
      </c>
      <c r="BD211" s="14">
        <v>6335.3833446666658</v>
      </c>
      <c r="BE211" s="14">
        <v>6335.3833446666658</v>
      </c>
      <c r="BG211" s="15">
        <v>6335.3833446666658</v>
      </c>
      <c r="BH211" s="15">
        <v>6335.3833446666658</v>
      </c>
      <c r="BI211" s="15">
        <v>6335.3833446666658</v>
      </c>
      <c r="BJ211" s="14">
        <v>6335.3833446666658</v>
      </c>
      <c r="BK211" s="14">
        <v>6335.3833446666658</v>
      </c>
      <c r="BL211" s="14">
        <v>6335.3833446666658</v>
      </c>
      <c r="BM211" s="14">
        <v>6335.3833446666658</v>
      </c>
      <c r="BN211" s="14">
        <v>6335.3833446666658</v>
      </c>
      <c r="BO211" s="14">
        <v>6335.3833446666658</v>
      </c>
      <c r="BP211" s="14">
        <v>6335.3833446666658</v>
      </c>
      <c r="BQ211" s="14">
        <v>6335.3833446666658</v>
      </c>
      <c r="BR211" s="14">
        <v>6335.3833446666658</v>
      </c>
      <c r="BS211" s="15"/>
      <c r="BT211" s="15">
        <f t="shared" si="264"/>
        <v>6335.3833446666658</v>
      </c>
      <c r="BU211" s="15">
        <f t="shared" si="265"/>
        <v>6335.3833446666658</v>
      </c>
      <c r="BV211" s="15">
        <f t="shared" si="266"/>
        <v>6335.3833446666658</v>
      </c>
      <c r="BW211" s="15">
        <f t="shared" si="267"/>
        <v>6335.3833446666658</v>
      </c>
      <c r="BX211" s="15">
        <f t="shared" si="268"/>
        <v>6335.3833446666658</v>
      </c>
      <c r="BY211" s="15">
        <f t="shared" si="269"/>
        <v>6335.3833446666658</v>
      </c>
      <c r="BZ211" s="15">
        <f t="shared" si="270"/>
        <v>0</v>
      </c>
      <c r="CA211" s="15">
        <f t="shared" si="271"/>
        <v>0</v>
      </c>
      <c r="CB211" s="15">
        <f t="shared" si="272"/>
        <v>0</v>
      </c>
      <c r="CC211" s="15">
        <f t="shared" si="273"/>
        <v>0</v>
      </c>
      <c r="CD211" s="15">
        <f t="shared" si="274"/>
        <v>0</v>
      </c>
      <c r="CE211" s="15">
        <f t="shared" si="275"/>
        <v>0</v>
      </c>
      <c r="CG211" s="15">
        <f t="shared" si="276"/>
        <v>5773.373531833332</v>
      </c>
      <c r="CH211" s="15">
        <f t="shared" si="277"/>
        <v>5773.373531833332</v>
      </c>
      <c r="CI211" s="15">
        <f t="shared" si="278"/>
        <v>5773.373531833332</v>
      </c>
      <c r="CJ211" s="15">
        <f t="shared" si="279"/>
        <v>5773.373531833332</v>
      </c>
      <c r="CK211" s="15">
        <f t="shared" si="280"/>
        <v>5773.373531833332</v>
      </c>
      <c r="CL211" s="15">
        <f t="shared" si="281"/>
        <v>5773.373531833332</v>
      </c>
      <c r="CM211" s="15">
        <f t="shared" si="282"/>
        <v>5773.373531833332</v>
      </c>
      <c r="CN211" s="15">
        <f t="shared" si="283"/>
        <v>5773.373531833332</v>
      </c>
      <c r="CO211" s="15">
        <f t="shared" si="284"/>
        <v>5773.373531833332</v>
      </c>
      <c r="CP211" s="15">
        <f t="shared" si="285"/>
        <v>5773.373531833332</v>
      </c>
      <c r="CQ211" s="15">
        <f t="shared" si="286"/>
        <v>5773.373531833332</v>
      </c>
      <c r="CR211" s="15">
        <f t="shared" si="287"/>
        <v>5773.373531833332</v>
      </c>
      <c r="CS211" s="15">
        <f t="shared" si="288"/>
        <v>0</v>
      </c>
      <c r="CT211" s="15">
        <f t="shared" si="289"/>
        <v>5773.373531833332</v>
      </c>
      <c r="CU211" s="15">
        <f t="shared" si="290"/>
        <v>5773.373531833332</v>
      </c>
      <c r="CV211" s="15">
        <f t="shared" si="291"/>
        <v>5773.373531833332</v>
      </c>
      <c r="CW211" s="15">
        <f t="shared" si="292"/>
        <v>5773.373531833332</v>
      </c>
      <c r="CX211" s="15">
        <f t="shared" si="293"/>
        <v>5773.373531833332</v>
      </c>
      <c r="CY211" s="15">
        <f t="shared" si="294"/>
        <v>5773.373531833332</v>
      </c>
      <c r="CZ211" s="15">
        <f t="shared" si="295"/>
        <v>5773.373531833332</v>
      </c>
      <c r="DA211" s="15">
        <f t="shared" si="296"/>
        <v>5773.373531833332</v>
      </c>
      <c r="DB211" s="15">
        <f t="shared" si="297"/>
        <v>5773.373531833332</v>
      </c>
      <c r="DC211" s="15">
        <f t="shared" si="298"/>
        <v>5773.373531833332</v>
      </c>
      <c r="DD211" s="15">
        <f t="shared" si="299"/>
        <v>5773.373531833332</v>
      </c>
      <c r="DE211" s="15">
        <f t="shared" si="300"/>
        <v>5773.373531833332</v>
      </c>
      <c r="DF211" s="15">
        <f t="shared" si="301"/>
        <v>0</v>
      </c>
      <c r="DG211" s="15">
        <f t="shared" si="302"/>
        <v>5773.373531833332</v>
      </c>
      <c r="DH211" s="15">
        <f t="shared" si="303"/>
        <v>5773.373531833332</v>
      </c>
      <c r="DI211" s="15">
        <f t="shared" si="304"/>
        <v>5773.373531833332</v>
      </c>
      <c r="DJ211" s="15">
        <f t="shared" si="305"/>
        <v>5773.373531833332</v>
      </c>
      <c r="DK211" s="15">
        <f t="shared" si="306"/>
        <v>5773.373531833332</v>
      </c>
      <c r="DL211" s="15">
        <f t="shared" si="307"/>
        <v>5773.373531833332</v>
      </c>
      <c r="DM211" s="15">
        <f t="shared" si="308"/>
        <v>0</v>
      </c>
      <c r="DN211" s="15">
        <f t="shared" si="309"/>
        <v>0</v>
      </c>
      <c r="DO211" s="15">
        <f t="shared" si="310"/>
        <v>0</v>
      </c>
      <c r="DP211" s="15">
        <f t="shared" si="311"/>
        <v>0</v>
      </c>
      <c r="DQ211" s="15">
        <f t="shared" si="312"/>
        <v>0</v>
      </c>
      <c r="DR211" s="15">
        <f t="shared" si="313"/>
        <v>0</v>
      </c>
      <c r="DT211" s="15">
        <f t="shared" si="314"/>
        <v>562.00981283333385</v>
      </c>
      <c r="DU211" s="15">
        <f t="shared" si="315"/>
        <v>562.00981283333385</v>
      </c>
      <c r="DV211" s="15">
        <f t="shared" si="316"/>
        <v>562.00981283333385</v>
      </c>
      <c r="DW211" s="15">
        <f t="shared" si="317"/>
        <v>562.00981283333385</v>
      </c>
      <c r="DX211" s="15">
        <f t="shared" si="318"/>
        <v>562.00981283333385</v>
      </c>
      <c r="DY211" s="15">
        <f t="shared" si="319"/>
        <v>562.00981283333385</v>
      </c>
      <c r="DZ211" s="15">
        <f t="shared" si="320"/>
        <v>562.00981283333385</v>
      </c>
      <c r="EA211" s="15">
        <f t="shared" si="321"/>
        <v>562.00981283333385</v>
      </c>
      <c r="EB211" s="15">
        <f t="shared" si="322"/>
        <v>562.00981283333385</v>
      </c>
      <c r="EC211" s="15">
        <f t="shared" si="323"/>
        <v>562.00981283333385</v>
      </c>
      <c r="ED211" s="15">
        <f t="shared" si="324"/>
        <v>562.00981283333385</v>
      </c>
      <c r="EE211" s="15">
        <f t="shared" si="325"/>
        <v>562.00981283333385</v>
      </c>
      <c r="EF211" s="15">
        <f t="shared" si="326"/>
        <v>0</v>
      </c>
      <c r="EG211" s="15">
        <f t="shared" si="327"/>
        <v>562.00981283333385</v>
      </c>
      <c r="EH211" s="15">
        <f t="shared" si="328"/>
        <v>562.00981283333385</v>
      </c>
      <c r="EI211" s="15">
        <f t="shared" si="329"/>
        <v>562.00981283333385</v>
      </c>
      <c r="EJ211" s="15">
        <f t="shared" si="330"/>
        <v>562.00981283333385</v>
      </c>
      <c r="EK211" s="15">
        <f t="shared" si="331"/>
        <v>562.00981283333385</v>
      </c>
      <c r="EL211" s="15">
        <f t="shared" si="332"/>
        <v>562.00981283333385</v>
      </c>
      <c r="EM211" s="15">
        <f t="shared" si="333"/>
        <v>562.00981283333385</v>
      </c>
      <c r="EN211" s="15">
        <f t="shared" si="334"/>
        <v>562.00981283333385</v>
      </c>
      <c r="EO211" s="15">
        <f t="shared" si="335"/>
        <v>562.00981283333385</v>
      </c>
      <c r="EP211" s="15">
        <f t="shared" si="336"/>
        <v>562.00981283333385</v>
      </c>
      <c r="EQ211" s="15">
        <f t="shared" si="337"/>
        <v>562.00981283333385</v>
      </c>
      <c r="ER211" s="15">
        <f t="shared" si="338"/>
        <v>562.00981283333385</v>
      </c>
      <c r="ES211" s="15">
        <f t="shared" si="339"/>
        <v>0</v>
      </c>
      <c r="ET211" s="15">
        <f t="shared" si="340"/>
        <v>562.00981283333385</v>
      </c>
      <c r="EU211" s="15">
        <f t="shared" si="341"/>
        <v>562.00981283333385</v>
      </c>
      <c r="EV211" s="15">
        <f t="shared" si="342"/>
        <v>562.00981283333385</v>
      </c>
      <c r="EW211" s="15">
        <f t="shared" si="343"/>
        <v>562.00981283333385</v>
      </c>
      <c r="EX211" s="15">
        <f t="shared" si="344"/>
        <v>562.00981283333385</v>
      </c>
      <c r="EY211" s="15">
        <f t="shared" si="345"/>
        <v>562.00981283333385</v>
      </c>
      <c r="EZ211" s="15">
        <f t="shared" si="346"/>
        <v>0</v>
      </c>
      <c r="FA211" s="15">
        <f t="shared" si="347"/>
        <v>0</v>
      </c>
      <c r="FB211" s="15">
        <f t="shared" si="348"/>
        <v>0</v>
      </c>
      <c r="FC211" s="15">
        <f t="shared" si="349"/>
        <v>0</v>
      </c>
      <c r="FD211" s="15">
        <f t="shared" si="350"/>
        <v>0</v>
      </c>
      <c r="FE211" s="15">
        <f t="shared" si="351"/>
        <v>0</v>
      </c>
    </row>
    <row r="212" spans="1:161" x14ac:dyDescent="0.25">
      <c r="A212" s="3" t="s">
        <v>278</v>
      </c>
      <c r="B212" s="13">
        <v>2.4799999999999999E-2</v>
      </c>
      <c r="C212" s="13">
        <v>2.4799999999999999E-2</v>
      </c>
      <c r="D212" s="13">
        <v>2.4799999999999999E-2</v>
      </c>
      <c r="E212" s="13">
        <v>2.2599999999999999E-2</v>
      </c>
      <c r="G212" s="225">
        <v>3053037.79</v>
      </c>
      <c r="H212" s="225">
        <v>3053037.79</v>
      </c>
      <c r="I212" s="225">
        <v>3053037.79</v>
      </c>
      <c r="J212" s="14">
        <v>3053037.79</v>
      </c>
      <c r="K212" s="14">
        <v>3053037.79</v>
      </c>
      <c r="L212" s="14">
        <v>3053037.79</v>
      </c>
      <c r="M212" s="14">
        <v>3053037.79</v>
      </c>
      <c r="N212" s="14">
        <v>3053037.79</v>
      </c>
      <c r="O212" s="14">
        <v>3053037.79</v>
      </c>
      <c r="P212" s="14">
        <v>3053037.79</v>
      </c>
      <c r="Q212" s="14">
        <v>3053037.79</v>
      </c>
      <c r="R212" s="14">
        <v>3053037.79</v>
      </c>
      <c r="T212" s="14">
        <v>3053037.79</v>
      </c>
      <c r="U212" s="14">
        <v>3053037.79</v>
      </c>
      <c r="V212" s="14">
        <v>3053037.79</v>
      </c>
      <c r="W212" s="14">
        <v>3053037.79</v>
      </c>
      <c r="X212" s="14">
        <v>3053037.79</v>
      </c>
      <c r="Y212" s="14">
        <v>3053037.79</v>
      </c>
      <c r="Z212" s="14">
        <v>3053037.79</v>
      </c>
      <c r="AA212" s="14">
        <v>3053037.79</v>
      </c>
      <c r="AB212" s="14">
        <v>3053037.79</v>
      </c>
      <c r="AC212" s="14">
        <v>3053037.79</v>
      </c>
      <c r="AD212" s="14">
        <v>3053037.79</v>
      </c>
      <c r="AE212" s="14">
        <v>3053037.79</v>
      </c>
      <c r="AF212" s="14"/>
      <c r="AG212" s="14">
        <v>3053037.79</v>
      </c>
      <c r="AH212" s="14">
        <v>3053037.79</v>
      </c>
      <c r="AI212" s="14">
        <v>3053037.79</v>
      </c>
      <c r="AJ212" s="14">
        <v>3053037.79</v>
      </c>
      <c r="AK212" s="14">
        <v>3053037.79</v>
      </c>
      <c r="AL212" s="14">
        <v>3053037.79</v>
      </c>
      <c r="AM212" s="14"/>
      <c r="AN212" s="14"/>
      <c r="AO212" s="14"/>
      <c r="AP212" s="14"/>
      <c r="AQ212" s="14"/>
      <c r="AR212" s="14"/>
      <c r="AS212" s="15"/>
      <c r="AT212" s="15">
        <v>6309.6114326666657</v>
      </c>
      <c r="AU212" s="15">
        <v>6309.6114326666657</v>
      </c>
      <c r="AV212" s="15">
        <v>6309.6114326666657</v>
      </c>
      <c r="AW212" s="14">
        <v>6309.6114326666657</v>
      </c>
      <c r="AX212" s="14">
        <v>6309.6114326666657</v>
      </c>
      <c r="AY212" s="14">
        <v>6309.6114326666657</v>
      </c>
      <c r="AZ212" s="14">
        <v>6309.6114326666657</v>
      </c>
      <c r="BA212" s="14">
        <v>6309.6114326666657</v>
      </c>
      <c r="BB212" s="14">
        <v>6309.6114326666657</v>
      </c>
      <c r="BC212" s="14">
        <v>6309.6114326666657</v>
      </c>
      <c r="BD212" s="14">
        <v>6309.6114326666657</v>
      </c>
      <c r="BE212" s="14">
        <v>6309.6114326666657</v>
      </c>
      <c r="BG212" s="15">
        <v>6309.6114326666657</v>
      </c>
      <c r="BH212" s="15">
        <v>6309.6114326666657</v>
      </c>
      <c r="BI212" s="15">
        <v>6309.6114326666657</v>
      </c>
      <c r="BJ212" s="14">
        <v>6309.6114326666657</v>
      </c>
      <c r="BK212" s="14">
        <v>6309.6114326666657</v>
      </c>
      <c r="BL212" s="14">
        <v>6309.6114326666657</v>
      </c>
      <c r="BM212" s="14">
        <v>6309.6114326666657</v>
      </c>
      <c r="BN212" s="14">
        <v>6309.6114326666657</v>
      </c>
      <c r="BO212" s="14">
        <v>6309.6114326666657</v>
      </c>
      <c r="BP212" s="14">
        <v>6309.6114326666657</v>
      </c>
      <c r="BQ212" s="14">
        <v>6309.6114326666657</v>
      </c>
      <c r="BR212" s="14">
        <v>6309.6114326666657</v>
      </c>
      <c r="BS212" s="15"/>
      <c r="BT212" s="15">
        <f t="shared" si="264"/>
        <v>6309.6114326666657</v>
      </c>
      <c r="BU212" s="15">
        <f t="shared" si="265"/>
        <v>6309.6114326666657</v>
      </c>
      <c r="BV212" s="15">
        <f t="shared" si="266"/>
        <v>6309.6114326666657</v>
      </c>
      <c r="BW212" s="15">
        <f t="shared" si="267"/>
        <v>6309.6114326666657</v>
      </c>
      <c r="BX212" s="15">
        <f t="shared" si="268"/>
        <v>6309.6114326666657</v>
      </c>
      <c r="BY212" s="15">
        <f t="shared" si="269"/>
        <v>6309.6114326666657</v>
      </c>
      <c r="BZ212" s="15">
        <f t="shared" si="270"/>
        <v>0</v>
      </c>
      <c r="CA212" s="15">
        <f t="shared" si="271"/>
        <v>0</v>
      </c>
      <c r="CB212" s="15">
        <f t="shared" si="272"/>
        <v>0</v>
      </c>
      <c r="CC212" s="15">
        <f t="shared" si="273"/>
        <v>0</v>
      </c>
      <c r="CD212" s="15">
        <f t="shared" si="274"/>
        <v>0</v>
      </c>
      <c r="CE212" s="15">
        <f t="shared" si="275"/>
        <v>0</v>
      </c>
      <c r="CG212" s="15">
        <f t="shared" si="276"/>
        <v>5749.8878378333329</v>
      </c>
      <c r="CH212" s="15">
        <f t="shared" si="277"/>
        <v>5749.8878378333329</v>
      </c>
      <c r="CI212" s="15">
        <f t="shared" si="278"/>
        <v>5749.8878378333329</v>
      </c>
      <c r="CJ212" s="15">
        <f t="shared" si="279"/>
        <v>5749.8878378333329</v>
      </c>
      <c r="CK212" s="15">
        <f t="shared" si="280"/>
        <v>5749.8878378333329</v>
      </c>
      <c r="CL212" s="15">
        <f t="shared" si="281"/>
        <v>5749.8878378333329</v>
      </c>
      <c r="CM212" s="15">
        <f t="shared" si="282"/>
        <v>5749.8878378333329</v>
      </c>
      <c r="CN212" s="15">
        <f t="shared" si="283"/>
        <v>5749.8878378333329</v>
      </c>
      <c r="CO212" s="15">
        <f t="shared" si="284"/>
        <v>5749.8878378333329</v>
      </c>
      <c r="CP212" s="15">
        <f t="shared" si="285"/>
        <v>5749.8878378333329</v>
      </c>
      <c r="CQ212" s="15">
        <f t="shared" si="286"/>
        <v>5749.8878378333329</v>
      </c>
      <c r="CR212" s="15">
        <f t="shared" si="287"/>
        <v>5749.8878378333329</v>
      </c>
      <c r="CS212" s="15">
        <f t="shared" si="288"/>
        <v>0</v>
      </c>
      <c r="CT212" s="15">
        <f t="shared" si="289"/>
        <v>5749.8878378333329</v>
      </c>
      <c r="CU212" s="15">
        <f t="shared" si="290"/>
        <v>5749.8878378333329</v>
      </c>
      <c r="CV212" s="15">
        <f t="shared" si="291"/>
        <v>5749.8878378333329</v>
      </c>
      <c r="CW212" s="15">
        <f t="shared" si="292"/>
        <v>5749.8878378333329</v>
      </c>
      <c r="CX212" s="15">
        <f t="shared" si="293"/>
        <v>5749.8878378333329</v>
      </c>
      <c r="CY212" s="15">
        <f t="shared" si="294"/>
        <v>5749.8878378333329</v>
      </c>
      <c r="CZ212" s="15">
        <f t="shared" si="295"/>
        <v>5749.8878378333329</v>
      </c>
      <c r="DA212" s="15">
        <f t="shared" si="296"/>
        <v>5749.8878378333329</v>
      </c>
      <c r="DB212" s="15">
        <f t="shared" si="297"/>
        <v>5749.8878378333329</v>
      </c>
      <c r="DC212" s="15">
        <f t="shared" si="298"/>
        <v>5749.8878378333329</v>
      </c>
      <c r="DD212" s="15">
        <f t="shared" si="299"/>
        <v>5749.8878378333329</v>
      </c>
      <c r="DE212" s="15">
        <f t="shared" si="300"/>
        <v>5749.8878378333329</v>
      </c>
      <c r="DF212" s="15">
        <f t="shared" si="301"/>
        <v>0</v>
      </c>
      <c r="DG212" s="15">
        <f t="shared" si="302"/>
        <v>5749.8878378333329</v>
      </c>
      <c r="DH212" s="15">
        <f t="shared" si="303"/>
        <v>5749.8878378333329</v>
      </c>
      <c r="DI212" s="15">
        <f t="shared" si="304"/>
        <v>5749.8878378333329</v>
      </c>
      <c r="DJ212" s="15">
        <f t="shared" si="305"/>
        <v>5749.8878378333329</v>
      </c>
      <c r="DK212" s="15">
        <f t="shared" si="306"/>
        <v>5749.8878378333329</v>
      </c>
      <c r="DL212" s="15">
        <f t="shared" si="307"/>
        <v>5749.8878378333329</v>
      </c>
      <c r="DM212" s="15">
        <f t="shared" si="308"/>
        <v>0</v>
      </c>
      <c r="DN212" s="15">
        <f t="shared" si="309"/>
        <v>0</v>
      </c>
      <c r="DO212" s="15">
        <f t="shared" si="310"/>
        <v>0</v>
      </c>
      <c r="DP212" s="15">
        <f t="shared" si="311"/>
        <v>0</v>
      </c>
      <c r="DQ212" s="15">
        <f t="shared" si="312"/>
        <v>0</v>
      </c>
      <c r="DR212" s="15">
        <f t="shared" si="313"/>
        <v>0</v>
      </c>
      <c r="DT212" s="15">
        <f t="shared" si="314"/>
        <v>559.72359483333275</v>
      </c>
      <c r="DU212" s="15">
        <f t="shared" si="315"/>
        <v>559.72359483333275</v>
      </c>
      <c r="DV212" s="15">
        <f t="shared" si="316"/>
        <v>559.72359483333275</v>
      </c>
      <c r="DW212" s="15">
        <f t="shared" si="317"/>
        <v>559.72359483333275</v>
      </c>
      <c r="DX212" s="15">
        <f t="shared" si="318"/>
        <v>559.72359483333275</v>
      </c>
      <c r="DY212" s="15">
        <f t="shared" si="319"/>
        <v>559.72359483333275</v>
      </c>
      <c r="DZ212" s="15">
        <f t="shared" si="320"/>
        <v>559.72359483333275</v>
      </c>
      <c r="EA212" s="15">
        <f t="shared" si="321"/>
        <v>559.72359483333275</v>
      </c>
      <c r="EB212" s="15">
        <f t="shared" si="322"/>
        <v>559.72359483333275</v>
      </c>
      <c r="EC212" s="15">
        <f t="shared" si="323"/>
        <v>559.72359483333275</v>
      </c>
      <c r="ED212" s="15">
        <f t="shared" si="324"/>
        <v>559.72359483333275</v>
      </c>
      <c r="EE212" s="15">
        <f t="shared" si="325"/>
        <v>559.72359483333275</v>
      </c>
      <c r="EF212" s="15">
        <f t="shared" si="326"/>
        <v>0</v>
      </c>
      <c r="EG212" s="15">
        <f t="shared" si="327"/>
        <v>559.72359483333275</v>
      </c>
      <c r="EH212" s="15">
        <f t="shared" si="328"/>
        <v>559.72359483333275</v>
      </c>
      <c r="EI212" s="15">
        <f t="shared" si="329"/>
        <v>559.72359483333275</v>
      </c>
      <c r="EJ212" s="15">
        <f t="shared" si="330"/>
        <v>559.72359483333275</v>
      </c>
      <c r="EK212" s="15">
        <f t="shared" si="331"/>
        <v>559.72359483333275</v>
      </c>
      <c r="EL212" s="15">
        <f t="shared" si="332"/>
        <v>559.72359483333275</v>
      </c>
      <c r="EM212" s="15">
        <f t="shared" si="333"/>
        <v>559.72359483333275</v>
      </c>
      <c r="EN212" s="15">
        <f t="shared" si="334"/>
        <v>559.72359483333275</v>
      </c>
      <c r="EO212" s="15">
        <f t="shared" si="335"/>
        <v>559.72359483333275</v>
      </c>
      <c r="EP212" s="15">
        <f t="shared" si="336"/>
        <v>559.72359483333275</v>
      </c>
      <c r="EQ212" s="15">
        <f t="shared" si="337"/>
        <v>559.72359483333275</v>
      </c>
      <c r="ER212" s="15">
        <f t="shared" si="338"/>
        <v>559.72359483333275</v>
      </c>
      <c r="ES212" s="15">
        <f t="shared" si="339"/>
        <v>0</v>
      </c>
      <c r="ET212" s="15">
        <f t="shared" si="340"/>
        <v>559.72359483333275</v>
      </c>
      <c r="EU212" s="15">
        <f t="shared" si="341"/>
        <v>559.72359483333275</v>
      </c>
      <c r="EV212" s="15">
        <f t="shared" si="342"/>
        <v>559.72359483333275</v>
      </c>
      <c r="EW212" s="15">
        <f t="shared" si="343"/>
        <v>559.72359483333275</v>
      </c>
      <c r="EX212" s="15">
        <f t="shared" si="344"/>
        <v>559.72359483333275</v>
      </c>
      <c r="EY212" s="15">
        <f t="shared" si="345"/>
        <v>559.72359483333275</v>
      </c>
      <c r="EZ212" s="15">
        <f t="shared" si="346"/>
        <v>0</v>
      </c>
      <c r="FA212" s="15">
        <f t="shared" si="347"/>
        <v>0</v>
      </c>
      <c r="FB212" s="15">
        <f t="shared" si="348"/>
        <v>0</v>
      </c>
      <c r="FC212" s="15">
        <f t="shared" si="349"/>
        <v>0</v>
      </c>
      <c r="FD212" s="15">
        <f t="shared" si="350"/>
        <v>0</v>
      </c>
      <c r="FE212" s="15">
        <f t="shared" si="351"/>
        <v>0</v>
      </c>
    </row>
    <row r="213" spans="1:161" x14ac:dyDescent="0.25">
      <c r="A213" s="3" t="s">
        <v>279</v>
      </c>
      <c r="B213" s="13">
        <v>3.2800000000000003E-2</v>
      </c>
      <c r="C213" s="13">
        <v>3.2800000000000003E-2</v>
      </c>
      <c r="D213" s="13">
        <v>3.2800000000000003E-2</v>
      </c>
      <c r="E213" s="13">
        <v>3.0599999999999999E-2</v>
      </c>
      <c r="G213" s="225">
        <v>3483804.51</v>
      </c>
      <c r="H213" s="225">
        <v>3483804.51</v>
      </c>
      <c r="I213" s="225">
        <v>3483804.51</v>
      </c>
      <c r="J213" s="14">
        <v>3483804.51</v>
      </c>
      <c r="K213" s="14">
        <v>3483804.51</v>
      </c>
      <c r="L213" s="14">
        <v>3483804.51</v>
      </c>
      <c r="M213" s="14">
        <v>3483804.51</v>
      </c>
      <c r="N213" s="14">
        <v>3483804.51</v>
      </c>
      <c r="O213" s="14">
        <v>3483804.51</v>
      </c>
      <c r="P213" s="14">
        <v>3483804.51</v>
      </c>
      <c r="Q213" s="14">
        <v>3483804.51</v>
      </c>
      <c r="R213" s="14">
        <v>3483804.51</v>
      </c>
      <c r="T213" s="14">
        <v>3483804.51</v>
      </c>
      <c r="U213" s="14">
        <v>3483804.51</v>
      </c>
      <c r="V213" s="14">
        <v>3483804.51</v>
      </c>
      <c r="W213" s="14">
        <v>3483804.51</v>
      </c>
      <c r="X213" s="14">
        <v>3483804.51</v>
      </c>
      <c r="Y213" s="14">
        <v>3483804.51</v>
      </c>
      <c r="Z213" s="14">
        <v>3483804.51</v>
      </c>
      <c r="AA213" s="14">
        <v>3483804.51</v>
      </c>
      <c r="AB213" s="14">
        <v>3483804.51</v>
      </c>
      <c r="AC213" s="14">
        <v>3483804.51</v>
      </c>
      <c r="AD213" s="14">
        <v>3483804.51</v>
      </c>
      <c r="AE213" s="14">
        <v>3483804.51</v>
      </c>
      <c r="AF213" s="14"/>
      <c r="AG213" s="14">
        <v>3483804.51</v>
      </c>
      <c r="AH213" s="14">
        <v>3483804.51</v>
      </c>
      <c r="AI213" s="14">
        <v>3483804.51</v>
      </c>
      <c r="AJ213" s="14">
        <v>3483804.51</v>
      </c>
      <c r="AK213" s="14">
        <v>3483804.51</v>
      </c>
      <c r="AL213" s="14">
        <v>3483804.51</v>
      </c>
      <c r="AM213" s="14"/>
      <c r="AN213" s="14"/>
      <c r="AO213" s="14"/>
      <c r="AP213" s="14"/>
      <c r="AQ213" s="14"/>
      <c r="AR213" s="14"/>
      <c r="AS213" s="15"/>
      <c r="AT213" s="15">
        <v>9522.398994000001</v>
      </c>
      <c r="AU213" s="15">
        <v>9522.398994000001</v>
      </c>
      <c r="AV213" s="15">
        <v>9522.398994000001</v>
      </c>
      <c r="AW213" s="14">
        <v>9522.398994000001</v>
      </c>
      <c r="AX213" s="14">
        <v>9522.398994000001</v>
      </c>
      <c r="AY213" s="14">
        <v>9522.398994000001</v>
      </c>
      <c r="AZ213" s="14">
        <v>9522.398994000001</v>
      </c>
      <c r="BA213" s="14">
        <v>9522.398994000001</v>
      </c>
      <c r="BB213" s="14">
        <v>9522.398994000001</v>
      </c>
      <c r="BC213" s="14">
        <v>9522.398994000001</v>
      </c>
      <c r="BD213" s="14">
        <v>9522.398994000001</v>
      </c>
      <c r="BE213" s="14">
        <v>9522.398994000001</v>
      </c>
      <c r="BG213" s="15">
        <v>9522.398994000001</v>
      </c>
      <c r="BH213" s="15">
        <v>9522.398994000001</v>
      </c>
      <c r="BI213" s="15">
        <v>9522.398994000001</v>
      </c>
      <c r="BJ213" s="14">
        <v>9522.398994000001</v>
      </c>
      <c r="BK213" s="14">
        <v>9522.398994000001</v>
      </c>
      <c r="BL213" s="14">
        <v>9522.398994000001</v>
      </c>
      <c r="BM213" s="14">
        <v>9522.398994000001</v>
      </c>
      <c r="BN213" s="14">
        <v>9522.398994000001</v>
      </c>
      <c r="BO213" s="14">
        <v>9522.398994000001</v>
      </c>
      <c r="BP213" s="14">
        <v>9522.398994000001</v>
      </c>
      <c r="BQ213" s="14">
        <v>9522.398994000001</v>
      </c>
      <c r="BR213" s="14">
        <v>9522.398994000001</v>
      </c>
      <c r="BS213" s="15"/>
      <c r="BT213" s="15">
        <f t="shared" si="264"/>
        <v>9522.398994000001</v>
      </c>
      <c r="BU213" s="15">
        <f t="shared" si="265"/>
        <v>9522.398994000001</v>
      </c>
      <c r="BV213" s="15">
        <f t="shared" si="266"/>
        <v>9522.398994000001</v>
      </c>
      <c r="BW213" s="15">
        <f t="shared" si="267"/>
        <v>9522.398994000001</v>
      </c>
      <c r="BX213" s="15">
        <f t="shared" si="268"/>
        <v>9522.398994000001</v>
      </c>
      <c r="BY213" s="15">
        <f t="shared" si="269"/>
        <v>9522.398994000001</v>
      </c>
      <c r="BZ213" s="15">
        <f t="shared" si="270"/>
        <v>0</v>
      </c>
      <c r="CA213" s="15">
        <f t="shared" si="271"/>
        <v>0</v>
      </c>
      <c r="CB213" s="15">
        <f t="shared" si="272"/>
        <v>0</v>
      </c>
      <c r="CC213" s="15">
        <f t="shared" si="273"/>
        <v>0</v>
      </c>
      <c r="CD213" s="15">
        <f t="shared" si="274"/>
        <v>0</v>
      </c>
      <c r="CE213" s="15">
        <f t="shared" si="275"/>
        <v>0</v>
      </c>
      <c r="CG213" s="15">
        <f t="shared" si="276"/>
        <v>8883.7015004999994</v>
      </c>
      <c r="CH213" s="15">
        <f t="shared" si="277"/>
        <v>8883.7015004999994</v>
      </c>
      <c r="CI213" s="15">
        <f t="shared" si="278"/>
        <v>8883.7015004999994</v>
      </c>
      <c r="CJ213" s="15">
        <f t="shared" si="279"/>
        <v>8883.7015004999994</v>
      </c>
      <c r="CK213" s="15">
        <f t="shared" si="280"/>
        <v>8883.7015004999994</v>
      </c>
      <c r="CL213" s="15">
        <f t="shared" si="281"/>
        <v>8883.7015004999994</v>
      </c>
      <c r="CM213" s="15">
        <f t="shared" si="282"/>
        <v>8883.7015004999994</v>
      </c>
      <c r="CN213" s="15">
        <f t="shared" si="283"/>
        <v>8883.7015004999994</v>
      </c>
      <c r="CO213" s="15">
        <f t="shared" si="284"/>
        <v>8883.7015004999994</v>
      </c>
      <c r="CP213" s="15">
        <f t="shared" si="285"/>
        <v>8883.7015004999994</v>
      </c>
      <c r="CQ213" s="15">
        <f t="shared" si="286"/>
        <v>8883.7015004999994</v>
      </c>
      <c r="CR213" s="15">
        <f t="shared" si="287"/>
        <v>8883.7015004999994</v>
      </c>
      <c r="CS213" s="15">
        <f t="shared" si="288"/>
        <v>0</v>
      </c>
      <c r="CT213" s="15">
        <f t="shared" si="289"/>
        <v>8883.7015004999994</v>
      </c>
      <c r="CU213" s="15">
        <f t="shared" si="290"/>
        <v>8883.7015004999994</v>
      </c>
      <c r="CV213" s="15">
        <f t="shared" si="291"/>
        <v>8883.7015004999994</v>
      </c>
      <c r="CW213" s="15">
        <f t="shared" si="292"/>
        <v>8883.7015004999994</v>
      </c>
      <c r="CX213" s="15">
        <f t="shared" si="293"/>
        <v>8883.7015004999994</v>
      </c>
      <c r="CY213" s="15">
        <f t="shared" si="294"/>
        <v>8883.7015004999994</v>
      </c>
      <c r="CZ213" s="15">
        <f t="shared" si="295"/>
        <v>8883.7015004999994</v>
      </c>
      <c r="DA213" s="15">
        <f t="shared" si="296"/>
        <v>8883.7015004999994</v>
      </c>
      <c r="DB213" s="15">
        <f t="shared" si="297"/>
        <v>8883.7015004999994</v>
      </c>
      <c r="DC213" s="15">
        <f t="shared" si="298"/>
        <v>8883.7015004999994</v>
      </c>
      <c r="DD213" s="15">
        <f t="shared" si="299"/>
        <v>8883.7015004999994</v>
      </c>
      <c r="DE213" s="15">
        <f t="shared" si="300"/>
        <v>8883.7015004999994</v>
      </c>
      <c r="DF213" s="15">
        <f t="shared" si="301"/>
        <v>0</v>
      </c>
      <c r="DG213" s="15">
        <f t="shared" si="302"/>
        <v>8883.7015004999994</v>
      </c>
      <c r="DH213" s="15">
        <f t="shared" si="303"/>
        <v>8883.7015004999994</v>
      </c>
      <c r="DI213" s="15">
        <f t="shared" si="304"/>
        <v>8883.7015004999994</v>
      </c>
      <c r="DJ213" s="15">
        <f t="shared" si="305"/>
        <v>8883.7015004999994</v>
      </c>
      <c r="DK213" s="15">
        <f t="shared" si="306"/>
        <v>8883.7015004999994</v>
      </c>
      <c r="DL213" s="15">
        <f t="shared" si="307"/>
        <v>8883.7015004999994</v>
      </c>
      <c r="DM213" s="15">
        <f t="shared" si="308"/>
        <v>0</v>
      </c>
      <c r="DN213" s="15">
        <f t="shared" si="309"/>
        <v>0</v>
      </c>
      <c r="DO213" s="15">
        <f t="shared" si="310"/>
        <v>0</v>
      </c>
      <c r="DP213" s="15">
        <f t="shared" si="311"/>
        <v>0</v>
      </c>
      <c r="DQ213" s="15">
        <f t="shared" si="312"/>
        <v>0</v>
      </c>
      <c r="DR213" s="15">
        <f t="shared" si="313"/>
        <v>0</v>
      </c>
      <c r="DT213" s="15">
        <f t="shared" si="314"/>
        <v>638.69749350000166</v>
      </c>
      <c r="DU213" s="15">
        <f t="shared" si="315"/>
        <v>638.69749350000166</v>
      </c>
      <c r="DV213" s="15">
        <f t="shared" si="316"/>
        <v>638.69749350000166</v>
      </c>
      <c r="DW213" s="15">
        <f t="shared" si="317"/>
        <v>638.69749350000166</v>
      </c>
      <c r="DX213" s="15">
        <f t="shared" si="318"/>
        <v>638.69749350000166</v>
      </c>
      <c r="DY213" s="15">
        <f t="shared" si="319"/>
        <v>638.69749350000166</v>
      </c>
      <c r="DZ213" s="15">
        <f t="shared" si="320"/>
        <v>638.69749350000166</v>
      </c>
      <c r="EA213" s="15">
        <f t="shared" si="321"/>
        <v>638.69749350000166</v>
      </c>
      <c r="EB213" s="15">
        <f t="shared" si="322"/>
        <v>638.69749350000166</v>
      </c>
      <c r="EC213" s="15">
        <f t="shared" si="323"/>
        <v>638.69749350000166</v>
      </c>
      <c r="ED213" s="15">
        <f t="shared" si="324"/>
        <v>638.69749350000166</v>
      </c>
      <c r="EE213" s="15">
        <f t="shared" si="325"/>
        <v>638.69749350000166</v>
      </c>
      <c r="EF213" s="15">
        <f t="shared" si="326"/>
        <v>0</v>
      </c>
      <c r="EG213" s="15">
        <f t="shared" si="327"/>
        <v>638.69749350000166</v>
      </c>
      <c r="EH213" s="15">
        <f t="shared" si="328"/>
        <v>638.69749350000166</v>
      </c>
      <c r="EI213" s="15">
        <f t="shared" si="329"/>
        <v>638.69749350000166</v>
      </c>
      <c r="EJ213" s="15">
        <f t="shared" si="330"/>
        <v>638.69749350000166</v>
      </c>
      <c r="EK213" s="15">
        <f t="shared" si="331"/>
        <v>638.69749350000166</v>
      </c>
      <c r="EL213" s="15">
        <f t="shared" si="332"/>
        <v>638.69749350000166</v>
      </c>
      <c r="EM213" s="15">
        <f t="shared" si="333"/>
        <v>638.69749350000166</v>
      </c>
      <c r="EN213" s="15">
        <f t="shared" si="334"/>
        <v>638.69749350000166</v>
      </c>
      <c r="EO213" s="15">
        <f t="shared" si="335"/>
        <v>638.69749350000166</v>
      </c>
      <c r="EP213" s="15">
        <f t="shared" si="336"/>
        <v>638.69749350000166</v>
      </c>
      <c r="EQ213" s="15">
        <f t="shared" si="337"/>
        <v>638.69749350000166</v>
      </c>
      <c r="ER213" s="15">
        <f t="shared" si="338"/>
        <v>638.69749350000166</v>
      </c>
      <c r="ES213" s="15">
        <f t="shared" si="339"/>
        <v>0</v>
      </c>
      <c r="ET213" s="15">
        <f t="shared" si="340"/>
        <v>638.69749350000166</v>
      </c>
      <c r="EU213" s="15">
        <f t="shared" si="341"/>
        <v>638.69749350000166</v>
      </c>
      <c r="EV213" s="15">
        <f t="shared" si="342"/>
        <v>638.69749350000166</v>
      </c>
      <c r="EW213" s="15">
        <f t="shared" si="343"/>
        <v>638.69749350000166</v>
      </c>
      <c r="EX213" s="15">
        <f t="shared" si="344"/>
        <v>638.69749350000166</v>
      </c>
      <c r="EY213" s="15">
        <f t="shared" si="345"/>
        <v>638.69749350000166</v>
      </c>
      <c r="EZ213" s="15">
        <f t="shared" si="346"/>
        <v>0</v>
      </c>
      <c r="FA213" s="15">
        <f t="shared" si="347"/>
        <v>0</v>
      </c>
      <c r="FB213" s="15">
        <f t="shared" si="348"/>
        <v>0</v>
      </c>
      <c r="FC213" s="15">
        <f t="shared" si="349"/>
        <v>0</v>
      </c>
      <c r="FD213" s="15">
        <f t="shared" si="350"/>
        <v>0</v>
      </c>
      <c r="FE213" s="15">
        <f t="shared" si="351"/>
        <v>0</v>
      </c>
    </row>
    <row r="214" spans="1:161" x14ac:dyDescent="0.25">
      <c r="A214" s="3" t="s">
        <v>281</v>
      </c>
      <c r="B214" s="13">
        <v>2.8700000000000003E-2</v>
      </c>
      <c r="C214" s="13">
        <v>2.8700000000000003E-2</v>
      </c>
      <c r="D214" s="13">
        <v>2.8700000000000003E-2</v>
      </c>
      <c r="E214" s="13">
        <v>2.6599999999999999E-2</v>
      </c>
      <c r="G214" s="225">
        <v>24620134.920000002</v>
      </c>
      <c r="H214" s="225">
        <v>24620134.920000002</v>
      </c>
      <c r="I214" s="225">
        <v>24620134.920000002</v>
      </c>
      <c r="J214" s="14">
        <v>24620134.920000002</v>
      </c>
      <c r="K214" s="14">
        <v>24620134.920000002</v>
      </c>
      <c r="L214" s="14">
        <v>24620134.920000002</v>
      </c>
      <c r="M214" s="14">
        <v>24621986.16</v>
      </c>
      <c r="N214" s="14">
        <v>24623837.399999999</v>
      </c>
      <c r="O214" s="14">
        <v>24623837.399999999</v>
      </c>
      <c r="P214" s="14">
        <v>24623837.399999999</v>
      </c>
      <c r="Q214" s="14">
        <v>24623837.399999999</v>
      </c>
      <c r="R214" s="14">
        <v>24623837.399999999</v>
      </c>
      <c r="T214" s="14">
        <v>24623837.399999999</v>
      </c>
      <c r="U214" s="14">
        <v>24623837.399999999</v>
      </c>
      <c r="V214" s="14">
        <v>24623837.399999999</v>
      </c>
      <c r="W214" s="14">
        <v>24623837.399999999</v>
      </c>
      <c r="X214" s="14">
        <v>24628029.870000001</v>
      </c>
      <c r="Y214" s="14">
        <v>24632306.199999999</v>
      </c>
      <c r="Z214" s="14">
        <v>24632390.050000001</v>
      </c>
      <c r="AA214" s="14">
        <v>24632390.050000001</v>
      </c>
      <c r="AB214" s="14">
        <v>24632390.050000001</v>
      </c>
      <c r="AC214" s="14">
        <v>24632390.050000001</v>
      </c>
      <c r="AD214" s="14">
        <v>24632390.050000001</v>
      </c>
      <c r="AE214" s="14">
        <v>24659445.280000001</v>
      </c>
      <c r="AF214" s="14"/>
      <c r="AG214" s="14">
        <v>24686500.5</v>
      </c>
      <c r="AH214" s="14">
        <v>24690023.100000001</v>
      </c>
      <c r="AI214" s="14">
        <v>24694551.530000001</v>
      </c>
      <c r="AJ214" s="14">
        <v>24702130.379999999</v>
      </c>
      <c r="AK214" s="14">
        <v>24702587.969999999</v>
      </c>
      <c r="AL214" s="14">
        <v>24696472.539999999</v>
      </c>
      <c r="AM214" s="14"/>
      <c r="AN214" s="14"/>
      <c r="AO214" s="14"/>
      <c r="AP214" s="14"/>
      <c r="AQ214" s="14"/>
      <c r="AR214" s="14"/>
      <c r="AS214" s="15"/>
      <c r="AT214" s="15">
        <v>58883.156017000008</v>
      </c>
      <c r="AU214" s="15">
        <v>58883.156017000008</v>
      </c>
      <c r="AV214" s="15">
        <v>58883.156017000008</v>
      </c>
      <c r="AW214" s="14">
        <v>58883.156017000008</v>
      </c>
      <c r="AX214" s="14">
        <v>58883.156017000008</v>
      </c>
      <c r="AY214" s="14">
        <v>58883.156017000008</v>
      </c>
      <c r="AZ214" s="14">
        <v>58887.583566000008</v>
      </c>
      <c r="BA214" s="14">
        <v>58892.011115000001</v>
      </c>
      <c r="BB214" s="14">
        <v>58892.011115000001</v>
      </c>
      <c r="BC214" s="14">
        <v>58892.011115000001</v>
      </c>
      <c r="BD214" s="14">
        <v>58892.011115000001</v>
      </c>
      <c r="BE214" s="14">
        <v>58892.011115000001</v>
      </c>
      <c r="BG214" s="15">
        <v>58892.011115000001</v>
      </c>
      <c r="BH214" s="15">
        <v>58892.011115000001</v>
      </c>
      <c r="BI214" s="15">
        <v>58892.011115000001</v>
      </c>
      <c r="BJ214" s="14">
        <v>58892.011115000001</v>
      </c>
      <c r="BK214" s="14">
        <v>58902.038105750013</v>
      </c>
      <c r="BL214" s="14">
        <v>58912.265661666672</v>
      </c>
      <c r="BM214" s="14">
        <v>58912.466202916672</v>
      </c>
      <c r="BN214" s="14">
        <v>58912.466202916672</v>
      </c>
      <c r="BO214" s="14">
        <v>58912.466202916672</v>
      </c>
      <c r="BP214" s="14">
        <v>58912.466202916672</v>
      </c>
      <c r="BQ214" s="14">
        <v>58912.466202916672</v>
      </c>
      <c r="BR214" s="14">
        <v>58977.173294666682</v>
      </c>
      <c r="BS214" s="15"/>
      <c r="BT214" s="15">
        <f t="shared" si="264"/>
        <v>59041.880362500007</v>
      </c>
      <c r="BU214" s="15">
        <f t="shared" si="265"/>
        <v>59050.305247500015</v>
      </c>
      <c r="BV214" s="15">
        <f t="shared" si="266"/>
        <v>59061.135742583341</v>
      </c>
      <c r="BW214" s="15">
        <f t="shared" si="267"/>
        <v>59079.261825500005</v>
      </c>
      <c r="BX214" s="15">
        <f t="shared" si="268"/>
        <v>59080.356228249999</v>
      </c>
      <c r="BY214" s="15">
        <f t="shared" si="269"/>
        <v>59065.730158166669</v>
      </c>
      <c r="BZ214" s="15">
        <f t="shared" si="270"/>
        <v>0</v>
      </c>
      <c r="CA214" s="15">
        <f t="shared" si="271"/>
        <v>0</v>
      </c>
      <c r="CB214" s="15">
        <f t="shared" si="272"/>
        <v>0</v>
      </c>
      <c r="CC214" s="15">
        <f t="shared" si="273"/>
        <v>0</v>
      </c>
      <c r="CD214" s="15">
        <f t="shared" si="274"/>
        <v>0</v>
      </c>
      <c r="CE214" s="15">
        <f t="shared" si="275"/>
        <v>0</v>
      </c>
      <c r="CG214" s="15">
        <f t="shared" si="276"/>
        <v>54574.632405999997</v>
      </c>
      <c r="CH214" s="15">
        <f t="shared" si="277"/>
        <v>54574.632405999997</v>
      </c>
      <c r="CI214" s="15">
        <f t="shared" si="278"/>
        <v>54574.632405999997</v>
      </c>
      <c r="CJ214" s="15">
        <f t="shared" si="279"/>
        <v>54574.632405999997</v>
      </c>
      <c r="CK214" s="15">
        <f t="shared" si="280"/>
        <v>54574.632405999997</v>
      </c>
      <c r="CL214" s="15">
        <f t="shared" si="281"/>
        <v>54574.632405999997</v>
      </c>
      <c r="CM214" s="15">
        <f t="shared" si="282"/>
        <v>54578.735988</v>
      </c>
      <c r="CN214" s="15">
        <f t="shared" si="283"/>
        <v>54582.839569999989</v>
      </c>
      <c r="CO214" s="15">
        <f t="shared" si="284"/>
        <v>54582.839569999989</v>
      </c>
      <c r="CP214" s="15">
        <f t="shared" si="285"/>
        <v>54582.839569999989</v>
      </c>
      <c r="CQ214" s="15">
        <f t="shared" si="286"/>
        <v>54582.839569999989</v>
      </c>
      <c r="CR214" s="15">
        <f t="shared" si="287"/>
        <v>54582.839569999989</v>
      </c>
      <c r="CS214" s="15">
        <f t="shared" si="288"/>
        <v>0</v>
      </c>
      <c r="CT214" s="15">
        <f t="shared" si="289"/>
        <v>54582.839569999989</v>
      </c>
      <c r="CU214" s="15">
        <f t="shared" si="290"/>
        <v>54582.839569999989</v>
      </c>
      <c r="CV214" s="15">
        <f t="shared" si="291"/>
        <v>54582.839569999989</v>
      </c>
      <c r="CW214" s="15">
        <f t="shared" si="292"/>
        <v>54582.839569999989</v>
      </c>
      <c r="CX214" s="15">
        <f t="shared" si="293"/>
        <v>54592.132878500001</v>
      </c>
      <c r="CY214" s="15">
        <f t="shared" si="294"/>
        <v>54601.612076666665</v>
      </c>
      <c r="CZ214" s="15">
        <f t="shared" si="295"/>
        <v>54601.797944166668</v>
      </c>
      <c r="DA214" s="15">
        <f t="shared" si="296"/>
        <v>54601.797944166668</v>
      </c>
      <c r="DB214" s="15">
        <f t="shared" si="297"/>
        <v>54601.797944166668</v>
      </c>
      <c r="DC214" s="15">
        <f t="shared" si="298"/>
        <v>54601.797944166668</v>
      </c>
      <c r="DD214" s="15">
        <f t="shared" si="299"/>
        <v>54601.797944166668</v>
      </c>
      <c r="DE214" s="15">
        <f t="shared" si="300"/>
        <v>54661.770370666665</v>
      </c>
      <c r="DF214" s="15">
        <f t="shared" si="301"/>
        <v>0</v>
      </c>
      <c r="DG214" s="15">
        <f t="shared" si="302"/>
        <v>54721.742774999999</v>
      </c>
      <c r="DH214" s="15">
        <f t="shared" si="303"/>
        <v>54729.551204999996</v>
      </c>
      <c r="DI214" s="15">
        <f t="shared" si="304"/>
        <v>54739.589224833333</v>
      </c>
      <c r="DJ214" s="15">
        <f t="shared" si="305"/>
        <v>54756.389008999999</v>
      </c>
      <c r="DK214" s="15">
        <f t="shared" si="306"/>
        <v>54757.403333499999</v>
      </c>
      <c r="DL214" s="15">
        <f t="shared" si="307"/>
        <v>54743.847463666665</v>
      </c>
      <c r="DM214" s="15">
        <f t="shared" si="308"/>
        <v>0</v>
      </c>
      <c r="DN214" s="15">
        <f t="shared" si="309"/>
        <v>0</v>
      </c>
      <c r="DO214" s="15">
        <f t="shared" si="310"/>
        <v>0</v>
      </c>
      <c r="DP214" s="15">
        <f t="shared" si="311"/>
        <v>0</v>
      </c>
      <c r="DQ214" s="15">
        <f t="shared" si="312"/>
        <v>0</v>
      </c>
      <c r="DR214" s="15">
        <f t="shared" si="313"/>
        <v>0</v>
      </c>
      <c r="DT214" s="15">
        <f t="shared" si="314"/>
        <v>4308.5236110000114</v>
      </c>
      <c r="DU214" s="15">
        <f t="shared" si="315"/>
        <v>4308.5236110000114</v>
      </c>
      <c r="DV214" s="15">
        <f t="shared" si="316"/>
        <v>4308.5236110000114</v>
      </c>
      <c r="DW214" s="15">
        <f t="shared" si="317"/>
        <v>4308.5236110000114</v>
      </c>
      <c r="DX214" s="15">
        <f t="shared" si="318"/>
        <v>4308.5236110000114</v>
      </c>
      <c r="DY214" s="15">
        <f t="shared" si="319"/>
        <v>4308.5236110000114</v>
      </c>
      <c r="DZ214" s="15">
        <f t="shared" si="320"/>
        <v>4308.8475780000081</v>
      </c>
      <c r="EA214" s="15">
        <f t="shared" si="321"/>
        <v>4309.171545000012</v>
      </c>
      <c r="EB214" s="15">
        <f t="shared" si="322"/>
        <v>4309.171545000012</v>
      </c>
      <c r="EC214" s="15">
        <f t="shared" si="323"/>
        <v>4309.171545000012</v>
      </c>
      <c r="ED214" s="15">
        <f t="shared" si="324"/>
        <v>4309.171545000012</v>
      </c>
      <c r="EE214" s="15">
        <f t="shared" si="325"/>
        <v>4309.171545000012</v>
      </c>
      <c r="EF214" s="15">
        <f t="shared" si="326"/>
        <v>0</v>
      </c>
      <c r="EG214" s="15">
        <f t="shared" si="327"/>
        <v>4309.171545000012</v>
      </c>
      <c r="EH214" s="15">
        <f t="shared" si="328"/>
        <v>4309.171545000012</v>
      </c>
      <c r="EI214" s="15">
        <f t="shared" si="329"/>
        <v>4309.171545000012</v>
      </c>
      <c r="EJ214" s="15">
        <f t="shared" si="330"/>
        <v>4309.171545000012</v>
      </c>
      <c r="EK214" s="15">
        <f t="shared" si="331"/>
        <v>4309.9052272500121</v>
      </c>
      <c r="EL214" s="15">
        <f t="shared" si="332"/>
        <v>4310.6535850000073</v>
      </c>
      <c r="EM214" s="15">
        <f t="shared" si="333"/>
        <v>4310.6682587500036</v>
      </c>
      <c r="EN214" s="15">
        <f t="shared" si="334"/>
        <v>4310.6682587500036</v>
      </c>
      <c r="EO214" s="15">
        <f t="shared" si="335"/>
        <v>4310.6682587500036</v>
      </c>
      <c r="EP214" s="15">
        <f t="shared" si="336"/>
        <v>4310.6682587500036</v>
      </c>
      <c r="EQ214" s="15">
        <f t="shared" si="337"/>
        <v>4310.6682587500036</v>
      </c>
      <c r="ER214" s="15">
        <f t="shared" si="338"/>
        <v>4315.4029240000164</v>
      </c>
      <c r="ES214" s="15">
        <f t="shared" si="339"/>
        <v>0</v>
      </c>
      <c r="ET214" s="15">
        <f t="shared" si="340"/>
        <v>4320.1375875000085</v>
      </c>
      <c r="EU214" s="15">
        <f t="shared" si="341"/>
        <v>4320.7540425000188</v>
      </c>
      <c r="EV214" s="15">
        <f t="shared" si="342"/>
        <v>4321.5465177500082</v>
      </c>
      <c r="EW214" s="15">
        <f t="shared" si="343"/>
        <v>4322.8728165000066</v>
      </c>
      <c r="EX214" s="15">
        <f t="shared" si="344"/>
        <v>4322.9528947500003</v>
      </c>
      <c r="EY214" s="15">
        <f t="shared" si="345"/>
        <v>4321.8826945000037</v>
      </c>
      <c r="EZ214" s="15">
        <f t="shared" si="346"/>
        <v>0</v>
      </c>
      <c r="FA214" s="15">
        <f t="shared" si="347"/>
        <v>0</v>
      </c>
      <c r="FB214" s="15">
        <f t="shared" si="348"/>
        <v>0</v>
      </c>
      <c r="FC214" s="15">
        <f t="shared" si="349"/>
        <v>0</v>
      </c>
      <c r="FD214" s="15">
        <f t="shared" si="350"/>
        <v>0</v>
      </c>
      <c r="FE214" s="15">
        <f t="shared" si="351"/>
        <v>0</v>
      </c>
    </row>
    <row r="215" spans="1:161" x14ac:dyDescent="0.25">
      <c r="A215" s="3" t="s">
        <v>282</v>
      </c>
      <c r="B215" s="13">
        <v>2.7200000000000002E-2</v>
      </c>
      <c r="C215" s="13">
        <v>2.7200000000000002E-2</v>
      </c>
      <c r="D215" s="13">
        <v>2.7200000000000002E-2</v>
      </c>
      <c r="E215" s="13">
        <v>2.4400000000000002E-2</v>
      </c>
      <c r="G215" s="225">
        <v>3245891.87</v>
      </c>
      <c r="H215" s="225">
        <v>3245891.87</v>
      </c>
      <c r="I215" s="225">
        <v>3245891.87</v>
      </c>
      <c r="J215" s="14">
        <v>3245891.87</v>
      </c>
      <c r="K215" s="14">
        <v>3245891.87</v>
      </c>
      <c r="L215" s="14">
        <v>3245891.87</v>
      </c>
      <c r="M215" s="14">
        <v>3245891.87</v>
      </c>
      <c r="N215" s="14">
        <v>3245891.87</v>
      </c>
      <c r="O215" s="14">
        <v>3245891.87</v>
      </c>
      <c r="P215" s="14">
        <v>3245891.87</v>
      </c>
      <c r="Q215" s="14">
        <v>3245891.87</v>
      </c>
      <c r="R215" s="14">
        <v>3260968.98</v>
      </c>
      <c r="T215" s="14">
        <v>3301249.86</v>
      </c>
      <c r="U215" s="14">
        <v>3326453.63</v>
      </c>
      <c r="V215" s="14">
        <v>3326453.63</v>
      </c>
      <c r="W215" s="14">
        <v>3326453.63</v>
      </c>
      <c r="X215" s="14">
        <v>3326453.63</v>
      </c>
      <c r="Y215" s="14">
        <v>3326453.63</v>
      </c>
      <c r="Z215" s="14">
        <v>3326453.63</v>
      </c>
      <c r="AA215" s="14">
        <v>3326453.63</v>
      </c>
      <c r="AB215" s="14">
        <v>3326453.63</v>
      </c>
      <c r="AC215" s="14">
        <v>3326453.63</v>
      </c>
      <c r="AD215" s="14">
        <v>3326453.63</v>
      </c>
      <c r="AE215" s="14">
        <v>3326453.63</v>
      </c>
      <c r="AF215" s="14"/>
      <c r="AG215" s="14">
        <v>3326453.63</v>
      </c>
      <c r="AH215" s="14">
        <v>3326453.63</v>
      </c>
      <c r="AI215" s="14">
        <v>3326453.63</v>
      </c>
      <c r="AJ215" s="14">
        <v>3326453.63</v>
      </c>
      <c r="AK215" s="14">
        <v>3326453.63</v>
      </c>
      <c r="AL215" s="14">
        <v>3326453.63</v>
      </c>
      <c r="AM215" s="14"/>
      <c r="AN215" s="14"/>
      <c r="AO215" s="14"/>
      <c r="AP215" s="14"/>
      <c r="AQ215" s="14"/>
      <c r="AR215" s="14"/>
      <c r="AS215" s="15"/>
      <c r="AT215" s="15">
        <v>7357.3549053333336</v>
      </c>
      <c r="AU215" s="15">
        <v>7357.3549053333336</v>
      </c>
      <c r="AV215" s="15">
        <v>7357.3549053333336</v>
      </c>
      <c r="AW215" s="14">
        <v>7357.3549053333336</v>
      </c>
      <c r="AX215" s="14">
        <v>7357.3549053333336</v>
      </c>
      <c r="AY215" s="14">
        <v>7357.3549053333336</v>
      </c>
      <c r="AZ215" s="14">
        <v>7357.3549053333336</v>
      </c>
      <c r="BA215" s="14">
        <v>7357.3549053333336</v>
      </c>
      <c r="BB215" s="14">
        <v>7357.3549053333336</v>
      </c>
      <c r="BC215" s="14">
        <v>7357.3549053333336</v>
      </c>
      <c r="BD215" s="14">
        <v>7357.3549053333336</v>
      </c>
      <c r="BE215" s="14">
        <v>7391.5296879999996</v>
      </c>
      <c r="BG215" s="15">
        <v>7482.8330160000005</v>
      </c>
      <c r="BH215" s="15">
        <v>7539.9615613333335</v>
      </c>
      <c r="BI215" s="15">
        <v>7539.9615613333335</v>
      </c>
      <c r="BJ215" s="14">
        <v>7539.9615613333335</v>
      </c>
      <c r="BK215" s="14">
        <v>7539.9615613333335</v>
      </c>
      <c r="BL215" s="14">
        <v>7539.9615613333335</v>
      </c>
      <c r="BM215" s="14">
        <v>7539.9615613333335</v>
      </c>
      <c r="BN215" s="14">
        <v>7539.9615613333335</v>
      </c>
      <c r="BO215" s="14">
        <v>7539.9615613333335</v>
      </c>
      <c r="BP215" s="14">
        <v>7539.9615613333335</v>
      </c>
      <c r="BQ215" s="14">
        <v>7539.9615613333335</v>
      </c>
      <c r="BR215" s="14">
        <v>7539.9615613333335</v>
      </c>
      <c r="BS215" s="15"/>
      <c r="BT215" s="15">
        <f t="shared" si="264"/>
        <v>7539.9615613333335</v>
      </c>
      <c r="BU215" s="15">
        <f t="shared" si="265"/>
        <v>7539.9615613333335</v>
      </c>
      <c r="BV215" s="15">
        <f t="shared" si="266"/>
        <v>7539.9615613333335</v>
      </c>
      <c r="BW215" s="15">
        <f t="shared" si="267"/>
        <v>7539.9615613333335</v>
      </c>
      <c r="BX215" s="15">
        <f t="shared" si="268"/>
        <v>7539.9615613333335</v>
      </c>
      <c r="BY215" s="15">
        <f t="shared" si="269"/>
        <v>7539.9615613333335</v>
      </c>
      <c r="BZ215" s="15">
        <f t="shared" si="270"/>
        <v>0</v>
      </c>
      <c r="CA215" s="15">
        <f t="shared" si="271"/>
        <v>0</v>
      </c>
      <c r="CB215" s="15">
        <f t="shared" si="272"/>
        <v>0</v>
      </c>
      <c r="CC215" s="15">
        <f t="shared" si="273"/>
        <v>0</v>
      </c>
      <c r="CD215" s="15">
        <f t="shared" si="274"/>
        <v>0</v>
      </c>
      <c r="CE215" s="15">
        <f t="shared" si="275"/>
        <v>0</v>
      </c>
      <c r="CG215" s="15">
        <f t="shared" si="276"/>
        <v>6599.9801356666676</v>
      </c>
      <c r="CH215" s="15">
        <f t="shared" si="277"/>
        <v>6599.9801356666676</v>
      </c>
      <c r="CI215" s="15">
        <f t="shared" si="278"/>
        <v>6599.9801356666676</v>
      </c>
      <c r="CJ215" s="15">
        <f t="shared" si="279"/>
        <v>6599.9801356666676</v>
      </c>
      <c r="CK215" s="15">
        <f t="shared" si="280"/>
        <v>6599.9801356666676</v>
      </c>
      <c r="CL215" s="15">
        <f t="shared" si="281"/>
        <v>6599.9801356666676</v>
      </c>
      <c r="CM215" s="15">
        <f t="shared" si="282"/>
        <v>6599.9801356666676</v>
      </c>
      <c r="CN215" s="15">
        <f t="shared" si="283"/>
        <v>6599.9801356666676</v>
      </c>
      <c r="CO215" s="15">
        <f t="shared" si="284"/>
        <v>6599.9801356666676</v>
      </c>
      <c r="CP215" s="15">
        <f t="shared" si="285"/>
        <v>6599.9801356666676</v>
      </c>
      <c r="CQ215" s="15">
        <f t="shared" si="286"/>
        <v>6599.9801356666676</v>
      </c>
      <c r="CR215" s="15">
        <f t="shared" si="287"/>
        <v>6630.6369260000001</v>
      </c>
      <c r="CS215" s="15">
        <f t="shared" si="288"/>
        <v>0</v>
      </c>
      <c r="CT215" s="15">
        <f t="shared" si="289"/>
        <v>6712.5413820000003</v>
      </c>
      <c r="CU215" s="15">
        <f t="shared" si="290"/>
        <v>6763.7890476666662</v>
      </c>
      <c r="CV215" s="15">
        <f t="shared" si="291"/>
        <v>6763.7890476666662</v>
      </c>
      <c r="CW215" s="15">
        <f t="shared" si="292"/>
        <v>6763.7890476666662</v>
      </c>
      <c r="CX215" s="15">
        <f t="shared" si="293"/>
        <v>6763.7890476666662</v>
      </c>
      <c r="CY215" s="15">
        <f t="shared" si="294"/>
        <v>6763.7890476666662</v>
      </c>
      <c r="CZ215" s="15">
        <f t="shared" si="295"/>
        <v>6763.7890476666662</v>
      </c>
      <c r="DA215" s="15">
        <f t="shared" si="296"/>
        <v>6763.7890476666662</v>
      </c>
      <c r="DB215" s="15">
        <f t="shared" si="297"/>
        <v>6763.7890476666662</v>
      </c>
      <c r="DC215" s="15">
        <f t="shared" si="298"/>
        <v>6763.7890476666662</v>
      </c>
      <c r="DD215" s="15">
        <f t="shared" si="299"/>
        <v>6763.7890476666662</v>
      </c>
      <c r="DE215" s="15">
        <f t="shared" si="300"/>
        <v>6763.7890476666662</v>
      </c>
      <c r="DF215" s="15">
        <f t="shared" si="301"/>
        <v>0</v>
      </c>
      <c r="DG215" s="15">
        <f t="shared" si="302"/>
        <v>6763.7890476666662</v>
      </c>
      <c r="DH215" s="15">
        <f t="shared" si="303"/>
        <v>6763.7890476666662</v>
      </c>
      <c r="DI215" s="15">
        <f t="shared" si="304"/>
        <v>6763.7890476666662</v>
      </c>
      <c r="DJ215" s="15">
        <f t="shared" si="305"/>
        <v>6763.7890476666662</v>
      </c>
      <c r="DK215" s="15">
        <f t="shared" si="306"/>
        <v>6763.7890476666662</v>
      </c>
      <c r="DL215" s="15">
        <f t="shared" si="307"/>
        <v>6763.7890476666662</v>
      </c>
      <c r="DM215" s="15">
        <f t="shared" si="308"/>
        <v>0</v>
      </c>
      <c r="DN215" s="15">
        <f t="shared" si="309"/>
        <v>0</v>
      </c>
      <c r="DO215" s="15">
        <f t="shared" si="310"/>
        <v>0</v>
      </c>
      <c r="DP215" s="15">
        <f t="shared" si="311"/>
        <v>0</v>
      </c>
      <c r="DQ215" s="15">
        <f t="shared" si="312"/>
        <v>0</v>
      </c>
      <c r="DR215" s="15">
        <f t="shared" si="313"/>
        <v>0</v>
      </c>
      <c r="DT215" s="15">
        <f t="shared" si="314"/>
        <v>757.374769666666</v>
      </c>
      <c r="DU215" s="15">
        <f t="shared" si="315"/>
        <v>757.374769666666</v>
      </c>
      <c r="DV215" s="15">
        <f t="shared" si="316"/>
        <v>757.374769666666</v>
      </c>
      <c r="DW215" s="15">
        <f t="shared" si="317"/>
        <v>757.374769666666</v>
      </c>
      <c r="DX215" s="15">
        <f t="shared" si="318"/>
        <v>757.374769666666</v>
      </c>
      <c r="DY215" s="15">
        <f t="shared" si="319"/>
        <v>757.374769666666</v>
      </c>
      <c r="DZ215" s="15">
        <f t="shared" si="320"/>
        <v>757.374769666666</v>
      </c>
      <c r="EA215" s="15">
        <f t="shared" si="321"/>
        <v>757.374769666666</v>
      </c>
      <c r="EB215" s="15">
        <f t="shared" si="322"/>
        <v>757.374769666666</v>
      </c>
      <c r="EC215" s="15">
        <f t="shared" si="323"/>
        <v>757.374769666666</v>
      </c>
      <c r="ED215" s="15">
        <f t="shared" si="324"/>
        <v>757.374769666666</v>
      </c>
      <c r="EE215" s="15">
        <f t="shared" si="325"/>
        <v>760.89276199999949</v>
      </c>
      <c r="EF215" s="15">
        <f t="shared" si="326"/>
        <v>0</v>
      </c>
      <c r="EG215" s="15">
        <f t="shared" si="327"/>
        <v>770.29163400000016</v>
      </c>
      <c r="EH215" s="15">
        <f t="shared" si="328"/>
        <v>776.17251366666733</v>
      </c>
      <c r="EI215" s="15">
        <f t="shared" si="329"/>
        <v>776.17251366666733</v>
      </c>
      <c r="EJ215" s="15">
        <f t="shared" si="330"/>
        <v>776.17251366666733</v>
      </c>
      <c r="EK215" s="15">
        <f t="shared" si="331"/>
        <v>776.17251366666733</v>
      </c>
      <c r="EL215" s="15">
        <f t="shared" si="332"/>
        <v>776.17251366666733</v>
      </c>
      <c r="EM215" s="15">
        <f t="shared" si="333"/>
        <v>776.17251366666733</v>
      </c>
      <c r="EN215" s="15">
        <f t="shared" si="334"/>
        <v>776.17251366666733</v>
      </c>
      <c r="EO215" s="15">
        <f t="shared" si="335"/>
        <v>776.17251366666733</v>
      </c>
      <c r="EP215" s="15">
        <f t="shared" si="336"/>
        <v>776.17251366666733</v>
      </c>
      <c r="EQ215" s="15">
        <f t="shared" si="337"/>
        <v>776.17251366666733</v>
      </c>
      <c r="ER215" s="15">
        <f t="shared" si="338"/>
        <v>776.17251366666733</v>
      </c>
      <c r="ES215" s="15">
        <f t="shared" si="339"/>
        <v>0</v>
      </c>
      <c r="ET215" s="15">
        <f t="shared" si="340"/>
        <v>776.17251366666733</v>
      </c>
      <c r="EU215" s="15">
        <f t="shared" si="341"/>
        <v>776.17251366666733</v>
      </c>
      <c r="EV215" s="15">
        <f t="shared" si="342"/>
        <v>776.17251366666733</v>
      </c>
      <c r="EW215" s="15">
        <f t="shared" si="343"/>
        <v>776.17251366666733</v>
      </c>
      <c r="EX215" s="15">
        <f t="shared" si="344"/>
        <v>776.17251366666733</v>
      </c>
      <c r="EY215" s="15">
        <f t="shared" si="345"/>
        <v>776.17251366666733</v>
      </c>
      <c r="EZ215" s="15">
        <f t="shared" si="346"/>
        <v>0</v>
      </c>
      <c r="FA215" s="15">
        <f t="shared" si="347"/>
        <v>0</v>
      </c>
      <c r="FB215" s="15">
        <f t="shared" si="348"/>
        <v>0</v>
      </c>
      <c r="FC215" s="15">
        <f t="shared" si="349"/>
        <v>0</v>
      </c>
      <c r="FD215" s="15">
        <f t="shared" si="350"/>
        <v>0</v>
      </c>
      <c r="FE215" s="15">
        <f t="shared" si="351"/>
        <v>0</v>
      </c>
    </row>
    <row r="216" spans="1:161" x14ac:dyDescent="0.25">
      <c r="A216" s="3" t="s">
        <v>283</v>
      </c>
      <c r="B216" s="13">
        <v>1.84E-2</v>
      </c>
      <c r="C216" s="13">
        <v>1.84E-2</v>
      </c>
      <c r="D216" s="13">
        <v>1.84E-2</v>
      </c>
      <c r="E216" s="13">
        <v>1.5800000000000002E-2</v>
      </c>
      <c r="G216" s="225">
        <v>2454258.42</v>
      </c>
      <c r="H216" s="225">
        <v>2454258.42</v>
      </c>
      <c r="I216" s="225">
        <v>2454258.42</v>
      </c>
      <c r="J216" s="14">
        <v>2454258.42</v>
      </c>
      <c r="K216" s="14">
        <v>2454258.42</v>
      </c>
      <c r="L216" s="14">
        <v>2454258.42</v>
      </c>
      <c r="M216" s="14">
        <v>2454258.42</v>
      </c>
      <c r="N216" s="14">
        <v>2454258.42</v>
      </c>
      <c r="O216" s="14">
        <v>2454258.42</v>
      </c>
      <c r="P216" s="14">
        <v>2454258.42</v>
      </c>
      <c r="Q216" s="14">
        <v>2454258.42</v>
      </c>
      <c r="R216" s="14">
        <v>2494907.38</v>
      </c>
      <c r="T216" s="14">
        <v>2535556.33</v>
      </c>
      <c r="U216" s="14">
        <v>2535556.33</v>
      </c>
      <c r="V216" s="14">
        <v>2535556.33</v>
      </c>
      <c r="W216" s="14">
        <v>2535556.33</v>
      </c>
      <c r="X216" s="14">
        <v>2535556.33</v>
      </c>
      <c r="Y216" s="14">
        <v>2535556.33</v>
      </c>
      <c r="Z216" s="14">
        <v>2535556.33</v>
      </c>
      <c r="AA216" s="14">
        <v>2535556.33</v>
      </c>
      <c r="AB216" s="14">
        <v>2535556.33</v>
      </c>
      <c r="AC216" s="14">
        <v>2535556.33</v>
      </c>
      <c r="AD216" s="14">
        <v>2535556.33</v>
      </c>
      <c r="AE216" s="14">
        <v>2535556.33</v>
      </c>
      <c r="AF216" s="14"/>
      <c r="AG216" s="14">
        <v>2535556.33</v>
      </c>
      <c r="AH216" s="14">
        <v>2535556.33</v>
      </c>
      <c r="AI216" s="14">
        <v>2535556.33</v>
      </c>
      <c r="AJ216" s="14">
        <v>2535556.33</v>
      </c>
      <c r="AK216" s="14">
        <v>2535556.33</v>
      </c>
      <c r="AL216" s="14">
        <v>2535556.33</v>
      </c>
      <c r="AM216" s="14"/>
      <c r="AN216" s="14"/>
      <c r="AO216" s="14"/>
      <c r="AP216" s="14"/>
      <c r="AQ216" s="14"/>
      <c r="AR216" s="14"/>
      <c r="AS216" s="15"/>
      <c r="AT216" s="15">
        <v>3763.1962440000002</v>
      </c>
      <c r="AU216" s="15">
        <v>3763.1962440000002</v>
      </c>
      <c r="AV216" s="15">
        <v>3763.1962440000002</v>
      </c>
      <c r="AW216" s="14">
        <v>3763.1962440000002</v>
      </c>
      <c r="AX216" s="14">
        <v>3763.1962440000002</v>
      </c>
      <c r="AY216" s="14">
        <v>3763.1962440000002</v>
      </c>
      <c r="AZ216" s="14">
        <v>3763.1962440000002</v>
      </c>
      <c r="BA216" s="14">
        <v>3763.1962440000002</v>
      </c>
      <c r="BB216" s="14">
        <v>3763.1962440000002</v>
      </c>
      <c r="BC216" s="14">
        <v>3763.1962440000002</v>
      </c>
      <c r="BD216" s="14">
        <v>3763.1962440000002</v>
      </c>
      <c r="BE216" s="14">
        <v>3825.5246493333329</v>
      </c>
      <c r="BG216" s="15">
        <v>3887.8530393333335</v>
      </c>
      <c r="BH216" s="15">
        <v>3887.8530393333335</v>
      </c>
      <c r="BI216" s="15">
        <v>3887.8530393333335</v>
      </c>
      <c r="BJ216" s="14">
        <v>3887.8530393333335</v>
      </c>
      <c r="BK216" s="14">
        <v>3887.8530393333335</v>
      </c>
      <c r="BL216" s="14">
        <v>3887.8530393333335</v>
      </c>
      <c r="BM216" s="14">
        <v>3887.8530393333335</v>
      </c>
      <c r="BN216" s="14">
        <v>3887.8530393333335</v>
      </c>
      <c r="BO216" s="14">
        <v>3887.8530393333335</v>
      </c>
      <c r="BP216" s="14">
        <v>3887.8530393333335</v>
      </c>
      <c r="BQ216" s="14">
        <v>3887.8530393333335</v>
      </c>
      <c r="BR216" s="14">
        <v>3887.8530393333335</v>
      </c>
      <c r="BS216" s="15"/>
      <c r="BT216" s="15">
        <f t="shared" si="264"/>
        <v>3887.8530393333335</v>
      </c>
      <c r="BU216" s="15">
        <f t="shared" si="265"/>
        <v>3887.8530393333335</v>
      </c>
      <c r="BV216" s="15">
        <f t="shared" si="266"/>
        <v>3887.8530393333335</v>
      </c>
      <c r="BW216" s="15">
        <f t="shared" si="267"/>
        <v>3887.8530393333335</v>
      </c>
      <c r="BX216" s="15">
        <f t="shared" si="268"/>
        <v>3887.8530393333335</v>
      </c>
      <c r="BY216" s="15">
        <f t="shared" si="269"/>
        <v>3887.8530393333335</v>
      </c>
      <c r="BZ216" s="15">
        <f t="shared" si="270"/>
        <v>0</v>
      </c>
      <c r="CA216" s="15">
        <f t="shared" si="271"/>
        <v>0</v>
      </c>
      <c r="CB216" s="15">
        <f t="shared" si="272"/>
        <v>0</v>
      </c>
      <c r="CC216" s="15">
        <f t="shared" si="273"/>
        <v>0</v>
      </c>
      <c r="CD216" s="15">
        <f t="shared" si="274"/>
        <v>0</v>
      </c>
      <c r="CE216" s="15">
        <f t="shared" si="275"/>
        <v>0</v>
      </c>
      <c r="CG216" s="15">
        <f t="shared" si="276"/>
        <v>3231.4402530000002</v>
      </c>
      <c r="CH216" s="15">
        <f t="shared" si="277"/>
        <v>3231.4402530000002</v>
      </c>
      <c r="CI216" s="15">
        <f t="shared" si="278"/>
        <v>3231.4402530000002</v>
      </c>
      <c r="CJ216" s="15">
        <f t="shared" si="279"/>
        <v>3231.4402530000002</v>
      </c>
      <c r="CK216" s="15">
        <f t="shared" si="280"/>
        <v>3231.4402530000002</v>
      </c>
      <c r="CL216" s="15">
        <f t="shared" si="281"/>
        <v>3231.4402530000002</v>
      </c>
      <c r="CM216" s="15">
        <f t="shared" si="282"/>
        <v>3231.4402530000002</v>
      </c>
      <c r="CN216" s="15">
        <f t="shared" si="283"/>
        <v>3231.4402530000002</v>
      </c>
      <c r="CO216" s="15">
        <f t="shared" si="284"/>
        <v>3231.4402530000002</v>
      </c>
      <c r="CP216" s="15">
        <f t="shared" si="285"/>
        <v>3231.4402530000002</v>
      </c>
      <c r="CQ216" s="15">
        <f t="shared" si="286"/>
        <v>3231.4402530000002</v>
      </c>
      <c r="CR216" s="15">
        <f t="shared" si="287"/>
        <v>3284.9613836666667</v>
      </c>
      <c r="CS216" s="15">
        <f t="shared" si="288"/>
        <v>0</v>
      </c>
      <c r="CT216" s="15">
        <f t="shared" si="289"/>
        <v>3338.4825011666671</v>
      </c>
      <c r="CU216" s="15">
        <f t="shared" si="290"/>
        <v>3338.4825011666671</v>
      </c>
      <c r="CV216" s="15">
        <f t="shared" si="291"/>
        <v>3338.4825011666671</v>
      </c>
      <c r="CW216" s="15">
        <f t="shared" si="292"/>
        <v>3338.4825011666671</v>
      </c>
      <c r="CX216" s="15">
        <f t="shared" si="293"/>
        <v>3338.4825011666671</v>
      </c>
      <c r="CY216" s="15">
        <f t="shared" si="294"/>
        <v>3338.4825011666671</v>
      </c>
      <c r="CZ216" s="15">
        <f t="shared" si="295"/>
        <v>3338.4825011666671</v>
      </c>
      <c r="DA216" s="15">
        <f t="shared" si="296"/>
        <v>3338.4825011666671</v>
      </c>
      <c r="DB216" s="15">
        <f t="shared" si="297"/>
        <v>3338.4825011666671</v>
      </c>
      <c r="DC216" s="15">
        <f t="shared" si="298"/>
        <v>3338.4825011666671</v>
      </c>
      <c r="DD216" s="15">
        <f t="shared" si="299"/>
        <v>3338.4825011666671</v>
      </c>
      <c r="DE216" s="15">
        <f t="shared" si="300"/>
        <v>3338.4825011666671</v>
      </c>
      <c r="DF216" s="15">
        <f t="shared" si="301"/>
        <v>0</v>
      </c>
      <c r="DG216" s="15">
        <f t="shared" si="302"/>
        <v>3338.4825011666671</v>
      </c>
      <c r="DH216" s="15">
        <f t="shared" si="303"/>
        <v>3338.4825011666671</v>
      </c>
      <c r="DI216" s="15">
        <f t="shared" si="304"/>
        <v>3338.4825011666671</v>
      </c>
      <c r="DJ216" s="15">
        <f t="shared" si="305"/>
        <v>3338.4825011666671</v>
      </c>
      <c r="DK216" s="15">
        <f t="shared" si="306"/>
        <v>3338.4825011666671</v>
      </c>
      <c r="DL216" s="15">
        <f t="shared" si="307"/>
        <v>3338.4825011666671</v>
      </c>
      <c r="DM216" s="15">
        <f t="shared" si="308"/>
        <v>0</v>
      </c>
      <c r="DN216" s="15">
        <f t="shared" si="309"/>
        <v>0</v>
      </c>
      <c r="DO216" s="15">
        <f t="shared" si="310"/>
        <v>0</v>
      </c>
      <c r="DP216" s="15">
        <f t="shared" si="311"/>
        <v>0</v>
      </c>
      <c r="DQ216" s="15">
        <f t="shared" si="312"/>
        <v>0</v>
      </c>
      <c r="DR216" s="15">
        <f t="shared" si="313"/>
        <v>0</v>
      </c>
      <c r="DT216" s="15">
        <f t="shared" si="314"/>
        <v>531.75599099999999</v>
      </c>
      <c r="DU216" s="15">
        <f t="shared" si="315"/>
        <v>531.75599099999999</v>
      </c>
      <c r="DV216" s="15">
        <f t="shared" si="316"/>
        <v>531.75599099999999</v>
      </c>
      <c r="DW216" s="15">
        <f t="shared" si="317"/>
        <v>531.75599099999999</v>
      </c>
      <c r="DX216" s="15">
        <f t="shared" si="318"/>
        <v>531.75599099999999</v>
      </c>
      <c r="DY216" s="15">
        <f t="shared" si="319"/>
        <v>531.75599099999999</v>
      </c>
      <c r="DZ216" s="15">
        <f t="shared" si="320"/>
        <v>531.75599099999999</v>
      </c>
      <c r="EA216" s="15">
        <f t="shared" si="321"/>
        <v>531.75599099999999</v>
      </c>
      <c r="EB216" s="15">
        <f t="shared" si="322"/>
        <v>531.75599099999999</v>
      </c>
      <c r="EC216" s="15">
        <f t="shared" si="323"/>
        <v>531.75599099999999</v>
      </c>
      <c r="ED216" s="15">
        <f t="shared" si="324"/>
        <v>531.75599099999999</v>
      </c>
      <c r="EE216" s="15">
        <f t="shared" si="325"/>
        <v>540.56326566666621</v>
      </c>
      <c r="EF216" s="15">
        <f t="shared" si="326"/>
        <v>0</v>
      </c>
      <c r="EG216" s="15">
        <f t="shared" si="327"/>
        <v>549.37053816666639</v>
      </c>
      <c r="EH216" s="15">
        <f t="shared" si="328"/>
        <v>549.37053816666639</v>
      </c>
      <c r="EI216" s="15">
        <f t="shared" si="329"/>
        <v>549.37053816666639</v>
      </c>
      <c r="EJ216" s="15">
        <f t="shared" si="330"/>
        <v>549.37053816666639</v>
      </c>
      <c r="EK216" s="15">
        <f t="shared" si="331"/>
        <v>549.37053816666639</v>
      </c>
      <c r="EL216" s="15">
        <f t="shared" si="332"/>
        <v>549.37053816666639</v>
      </c>
      <c r="EM216" s="15">
        <f t="shared" si="333"/>
        <v>549.37053816666639</v>
      </c>
      <c r="EN216" s="15">
        <f t="shared" si="334"/>
        <v>549.37053816666639</v>
      </c>
      <c r="EO216" s="15">
        <f t="shared" si="335"/>
        <v>549.37053816666639</v>
      </c>
      <c r="EP216" s="15">
        <f t="shared" si="336"/>
        <v>549.37053816666639</v>
      </c>
      <c r="EQ216" s="15">
        <f t="shared" si="337"/>
        <v>549.37053816666639</v>
      </c>
      <c r="ER216" s="15">
        <f t="shared" si="338"/>
        <v>549.37053816666639</v>
      </c>
      <c r="ES216" s="15">
        <f t="shared" si="339"/>
        <v>0</v>
      </c>
      <c r="ET216" s="15">
        <f t="shared" si="340"/>
        <v>549.37053816666639</v>
      </c>
      <c r="EU216" s="15">
        <f t="shared" si="341"/>
        <v>549.37053816666639</v>
      </c>
      <c r="EV216" s="15">
        <f t="shared" si="342"/>
        <v>549.37053816666639</v>
      </c>
      <c r="EW216" s="15">
        <f t="shared" si="343"/>
        <v>549.37053816666639</v>
      </c>
      <c r="EX216" s="15">
        <f t="shared" si="344"/>
        <v>549.37053816666639</v>
      </c>
      <c r="EY216" s="15">
        <f t="shared" si="345"/>
        <v>549.37053816666639</v>
      </c>
      <c r="EZ216" s="15">
        <f t="shared" si="346"/>
        <v>0</v>
      </c>
      <c r="FA216" s="15">
        <f t="shared" si="347"/>
        <v>0</v>
      </c>
      <c r="FB216" s="15">
        <f t="shared" si="348"/>
        <v>0</v>
      </c>
      <c r="FC216" s="15">
        <f t="shared" si="349"/>
        <v>0</v>
      </c>
      <c r="FD216" s="15">
        <f t="shared" si="350"/>
        <v>0</v>
      </c>
      <c r="FE216" s="15">
        <f t="shared" si="351"/>
        <v>0</v>
      </c>
    </row>
    <row r="217" spans="1:161" x14ac:dyDescent="0.25">
      <c r="A217" s="3" t="s">
        <v>284</v>
      </c>
      <c r="B217" s="13">
        <v>2.2199999999999998E-2</v>
      </c>
      <c r="C217" s="13">
        <v>2.2199999999999998E-2</v>
      </c>
      <c r="D217" s="13">
        <v>2.2199999999999998E-2</v>
      </c>
      <c r="E217" s="13">
        <v>2.01E-2</v>
      </c>
      <c r="G217" s="225">
        <v>2356171.63</v>
      </c>
      <c r="H217" s="225">
        <v>2356171.63</v>
      </c>
      <c r="I217" s="225">
        <v>2356171.63</v>
      </c>
      <c r="J217" s="14">
        <v>2356171.63</v>
      </c>
      <c r="K217" s="14">
        <v>2356171.63</v>
      </c>
      <c r="L217" s="14">
        <v>2356171.63</v>
      </c>
      <c r="M217" s="14">
        <v>2356171.63</v>
      </c>
      <c r="N217" s="14">
        <v>2356171.63</v>
      </c>
      <c r="O217" s="14">
        <v>2356171.63</v>
      </c>
      <c r="P217" s="14">
        <v>2356171.63</v>
      </c>
      <c r="Q217" s="14">
        <v>2356171.63</v>
      </c>
      <c r="R217" s="14">
        <v>2356171.63</v>
      </c>
      <c r="T217" s="14">
        <v>2356171.63</v>
      </c>
      <c r="U217" s="14">
        <v>2356171.63</v>
      </c>
      <c r="V217" s="14">
        <v>2356171.63</v>
      </c>
      <c r="W217" s="14">
        <v>2356171.63</v>
      </c>
      <c r="X217" s="14">
        <v>2356171.63</v>
      </c>
      <c r="Y217" s="14">
        <v>2356171.63</v>
      </c>
      <c r="Z217" s="14">
        <v>2356171.63</v>
      </c>
      <c r="AA217" s="14">
        <v>2356171.63</v>
      </c>
      <c r="AB217" s="14">
        <v>2356171.63</v>
      </c>
      <c r="AC217" s="14">
        <v>2356171.63</v>
      </c>
      <c r="AD217" s="14">
        <v>2356171.63</v>
      </c>
      <c r="AE217" s="14">
        <v>2356171.63</v>
      </c>
      <c r="AF217" s="14"/>
      <c r="AG217" s="14">
        <v>2356171.63</v>
      </c>
      <c r="AH217" s="14">
        <v>2356171.63</v>
      </c>
      <c r="AI217" s="14">
        <v>2356171.63</v>
      </c>
      <c r="AJ217" s="14">
        <v>2356171.63</v>
      </c>
      <c r="AK217" s="14">
        <v>2356171.63</v>
      </c>
      <c r="AL217" s="14">
        <v>2356171.63</v>
      </c>
      <c r="AM217" s="14"/>
      <c r="AN217" s="14"/>
      <c r="AO217" s="14"/>
      <c r="AP217" s="14"/>
      <c r="AQ217" s="14"/>
      <c r="AR217" s="14"/>
      <c r="AS217" s="15"/>
      <c r="AT217" s="15">
        <v>4358.9175154999994</v>
      </c>
      <c r="AU217" s="15">
        <v>4358.9175154999994</v>
      </c>
      <c r="AV217" s="15">
        <v>4358.9175154999994</v>
      </c>
      <c r="AW217" s="14">
        <v>4358.9175154999994</v>
      </c>
      <c r="AX217" s="14">
        <v>4358.9175154999994</v>
      </c>
      <c r="AY217" s="14">
        <v>4358.9175154999994</v>
      </c>
      <c r="AZ217" s="14">
        <v>4358.9175154999994</v>
      </c>
      <c r="BA217" s="14">
        <v>4358.9175154999994</v>
      </c>
      <c r="BB217" s="14">
        <v>4358.9175154999994</v>
      </c>
      <c r="BC217" s="14">
        <v>4358.9175154999994</v>
      </c>
      <c r="BD217" s="14">
        <v>4358.9175154999994</v>
      </c>
      <c r="BE217" s="14">
        <v>4358.9175154999994</v>
      </c>
      <c r="BG217" s="15">
        <v>4358.9175154999994</v>
      </c>
      <c r="BH217" s="15">
        <v>4358.9175154999994</v>
      </c>
      <c r="BI217" s="15">
        <v>4358.9175154999994</v>
      </c>
      <c r="BJ217" s="14">
        <v>4358.9175154999994</v>
      </c>
      <c r="BK217" s="14">
        <v>4358.9175154999994</v>
      </c>
      <c r="BL217" s="14">
        <v>4358.9175154999994</v>
      </c>
      <c r="BM217" s="14">
        <v>4358.9175154999994</v>
      </c>
      <c r="BN217" s="14">
        <v>4358.9175154999994</v>
      </c>
      <c r="BO217" s="14">
        <v>4358.9175154999994</v>
      </c>
      <c r="BP217" s="14">
        <v>4358.9175154999994</v>
      </c>
      <c r="BQ217" s="14">
        <v>4358.9175154999994</v>
      </c>
      <c r="BR217" s="14">
        <v>4358.9175154999994</v>
      </c>
      <c r="BS217" s="15"/>
      <c r="BT217" s="15">
        <f t="shared" si="264"/>
        <v>4358.9175154999994</v>
      </c>
      <c r="BU217" s="15">
        <f t="shared" si="265"/>
        <v>4358.9175154999994</v>
      </c>
      <c r="BV217" s="15">
        <f t="shared" si="266"/>
        <v>4358.9175154999994</v>
      </c>
      <c r="BW217" s="15">
        <f t="shared" si="267"/>
        <v>4358.9175154999994</v>
      </c>
      <c r="BX217" s="15">
        <f t="shared" si="268"/>
        <v>4358.9175154999994</v>
      </c>
      <c r="BY217" s="15">
        <f t="shared" si="269"/>
        <v>4358.9175154999994</v>
      </c>
      <c r="BZ217" s="15">
        <f t="shared" si="270"/>
        <v>0</v>
      </c>
      <c r="CA217" s="15">
        <f t="shared" si="271"/>
        <v>0</v>
      </c>
      <c r="CB217" s="15">
        <f t="shared" si="272"/>
        <v>0</v>
      </c>
      <c r="CC217" s="15">
        <f t="shared" si="273"/>
        <v>0</v>
      </c>
      <c r="CD217" s="15">
        <f t="shared" si="274"/>
        <v>0</v>
      </c>
      <c r="CE217" s="15">
        <f t="shared" si="275"/>
        <v>0</v>
      </c>
      <c r="CG217" s="15">
        <f t="shared" si="276"/>
        <v>3946.5874802499998</v>
      </c>
      <c r="CH217" s="15">
        <f t="shared" si="277"/>
        <v>3946.5874802499998</v>
      </c>
      <c r="CI217" s="15">
        <f t="shared" si="278"/>
        <v>3946.5874802499998</v>
      </c>
      <c r="CJ217" s="15">
        <f t="shared" si="279"/>
        <v>3946.5874802499998</v>
      </c>
      <c r="CK217" s="15">
        <f t="shared" si="280"/>
        <v>3946.5874802499998</v>
      </c>
      <c r="CL217" s="15">
        <f t="shared" si="281"/>
        <v>3946.5874802499998</v>
      </c>
      <c r="CM217" s="15">
        <f t="shared" si="282"/>
        <v>3946.5874802499998</v>
      </c>
      <c r="CN217" s="15">
        <f t="shared" si="283"/>
        <v>3946.5874802499998</v>
      </c>
      <c r="CO217" s="15">
        <f t="shared" si="284"/>
        <v>3946.5874802499998</v>
      </c>
      <c r="CP217" s="15">
        <f t="shared" si="285"/>
        <v>3946.5874802499998</v>
      </c>
      <c r="CQ217" s="15">
        <f t="shared" si="286"/>
        <v>3946.5874802499998</v>
      </c>
      <c r="CR217" s="15">
        <f t="shared" si="287"/>
        <v>3946.5874802499998</v>
      </c>
      <c r="CS217" s="15">
        <f t="shared" si="288"/>
        <v>0</v>
      </c>
      <c r="CT217" s="15">
        <f t="shared" si="289"/>
        <v>3946.5874802499998</v>
      </c>
      <c r="CU217" s="15">
        <f t="shared" si="290"/>
        <v>3946.5874802499998</v>
      </c>
      <c r="CV217" s="15">
        <f t="shared" si="291"/>
        <v>3946.5874802499998</v>
      </c>
      <c r="CW217" s="15">
        <f t="shared" si="292"/>
        <v>3946.5874802499998</v>
      </c>
      <c r="CX217" s="15">
        <f t="shared" si="293"/>
        <v>3946.5874802499998</v>
      </c>
      <c r="CY217" s="15">
        <f t="shared" si="294"/>
        <v>3946.5874802499998</v>
      </c>
      <c r="CZ217" s="15">
        <f t="shared" si="295"/>
        <v>3946.5874802499998</v>
      </c>
      <c r="DA217" s="15">
        <f t="shared" si="296"/>
        <v>3946.5874802499998</v>
      </c>
      <c r="DB217" s="15">
        <f t="shared" si="297"/>
        <v>3946.5874802499998</v>
      </c>
      <c r="DC217" s="15">
        <f t="shared" si="298"/>
        <v>3946.5874802499998</v>
      </c>
      <c r="DD217" s="15">
        <f t="shared" si="299"/>
        <v>3946.5874802499998</v>
      </c>
      <c r="DE217" s="15">
        <f t="shared" si="300"/>
        <v>3946.5874802499998</v>
      </c>
      <c r="DF217" s="15">
        <f t="shared" si="301"/>
        <v>0</v>
      </c>
      <c r="DG217" s="15">
        <f t="shared" si="302"/>
        <v>3946.5874802499998</v>
      </c>
      <c r="DH217" s="15">
        <f t="shared" si="303"/>
        <v>3946.5874802499998</v>
      </c>
      <c r="DI217" s="15">
        <f t="shared" si="304"/>
        <v>3946.5874802499998</v>
      </c>
      <c r="DJ217" s="15">
        <f t="shared" si="305"/>
        <v>3946.5874802499998</v>
      </c>
      <c r="DK217" s="15">
        <f t="shared" si="306"/>
        <v>3946.5874802499998</v>
      </c>
      <c r="DL217" s="15">
        <f t="shared" si="307"/>
        <v>3946.5874802499998</v>
      </c>
      <c r="DM217" s="15">
        <f t="shared" si="308"/>
        <v>0</v>
      </c>
      <c r="DN217" s="15">
        <f t="shared" si="309"/>
        <v>0</v>
      </c>
      <c r="DO217" s="15">
        <f t="shared" si="310"/>
        <v>0</v>
      </c>
      <c r="DP217" s="15">
        <f t="shared" si="311"/>
        <v>0</v>
      </c>
      <c r="DQ217" s="15">
        <f t="shared" si="312"/>
        <v>0</v>
      </c>
      <c r="DR217" s="15">
        <f t="shared" si="313"/>
        <v>0</v>
      </c>
      <c r="DT217" s="15">
        <f t="shared" si="314"/>
        <v>412.33003524999958</v>
      </c>
      <c r="DU217" s="15">
        <f t="shared" si="315"/>
        <v>412.33003524999958</v>
      </c>
      <c r="DV217" s="15">
        <f t="shared" si="316"/>
        <v>412.33003524999958</v>
      </c>
      <c r="DW217" s="15">
        <f t="shared" si="317"/>
        <v>412.33003524999958</v>
      </c>
      <c r="DX217" s="15">
        <f t="shared" si="318"/>
        <v>412.33003524999958</v>
      </c>
      <c r="DY217" s="15">
        <f t="shared" si="319"/>
        <v>412.33003524999958</v>
      </c>
      <c r="DZ217" s="15">
        <f t="shared" si="320"/>
        <v>412.33003524999958</v>
      </c>
      <c r="EA217" s="15">
        <f t="shared" si="321"/>
        <v>412.33003524999958</v>
      </c>
      <c r="EB217" s="15">
        <f t="shared" si="322"/>
        <v>412.33003524999958</v>
      </c>
      <c r="EC217" s="15">
        <f t="shared" si="323"/>
        <v>412.33003524999958</v>
      </c>
      <c r="ED217" s="15">
        <f t="shared" si="324"/>
        <v>412.33003524999958</v>
      </c>
      <c r="EE217" s="15">
        <f t="shared" si="325"/>
        <v>412.33003524999958</v>
      </c>
      <c r="EF217" s="15">
        <f t="shared" si="326"/>
        <v>0</v>
      </c>
      <c r="EG217" s="15">
        <f t="shared" si="327"/>
        <v>412.33003524999958</v>
      </c>
      <c r="EH217" s="15">
        <f t="shared" si="328"/>
        <v>412.33003524999958</v>
      </c>
      <c r="EI217" s="15">
        <f t="shared" si="329"/>
        <v>412.33003524999958</v>
      </c>
      <c r="EJ217" s="15">
        <f t="shared" si="330"/>
        <v>412.33003524999958</v>
      </c>
      <c r="EK217" s="15">
        <f t="shared" si="331"/>
        <v>412.33003524999958</v>
      </c>
      <c r="EL217" s="15">
        <f t="shared" si="332"/>
        <v>412.33003524999958</v>
      </c>
      <c r="EM217" s="15">
        <f t="shared" si="333"/>
        <v>412.33003524999958</v>
      </c>
      <c r="EN217" s="15">
        <f t="shared" si="334"/>
        <v>412.33003524999958</v>
      </c>
      <c r="EO217" s="15">
        <f t="shared" si="335"/>
        <v>412.33003524999958</v>
      </c>
      <c r="EP217" s="15">
        <f t="shared" si="336"/>
        <v>412.33003524999958</v>
      </c>
      <c r="EQ217" s="15">
        <f t="shared" si="337"/>
        <v>412.33003524999958</v>
      </c>
      <c r="ER217" s="15">
        <f t="shared" si="338"/>
        <v>412.33003524999958</v>
      </c>
      <c r="ES217" s="15">
        <f t="shared" si="339"/>
        <v>0</v>
      </c>
      <c r="ET217" s="15">
        <f t="shared" si="340"/>
        <v>412.33003524999958</v>
      </c>
      <c r="EU217" s="15">
        <f t="shared" si="341"/>
        <v>412.33003524999958</v>
      </c>
      <c r="EV217" s="15">
        <f t="shared" si="342"/>
        <v>412.33003524999958</v>
      </c>
      <c r="EW217" s="15">
        <f t="shared" si="343"/>
        <v>412.33003524999958</v>
      </c>
      <c r="EX217" s="15">
        <f t="shared" si="344"/>
        <v>412.33003524999958</v>
      </c>
      <c r="EY217" s="15">
        <f t="shared" si="345"/>
        <v>412.33003524999958</v>
      </c>
      <c r="EZ217" s="15">
        <f t="shared" si="346"/>
        <v>0</v>
      </c>
      <c r="FA217" s="15">
        <f t="shared" si="347"/>
        <v>0</v>
      </c>
      <c r="FB217" s="15">
        <f t="shared" si="348"/>
        <v>0</v>
      </c>
      <c r="FC217" s="15">
        <f t="shared" si="349"/>
        <v>0</v>
      </c>
      <c r="FD217" s="15">
        <f t="shared" si="350"/>
        <v>0</v>
      </c>
      <c r="FE217" s="15">
        <f t="shared" si="351"/>
        <v>0</v>
      </c>
    </row>
    <row r="218" spans="1:161" x14ac:dyDescent="0.25">
      <c r="A218" s="3" t="s">
        <v>285</v>
      </c>
      <c r="B218" s="13">
        <v>2.3899999999999998E-2</v>
      </c>
      <c r="C218" s="13">
        <v>2.3899999999999998E-2</v>
      </c>
      <c r="D218" s="13">
        <v>2.3899999999999998E-2</v>
      </c>
      <c r="E218" s="13">
        <v>2.1700000000000001E-2</v>
      </c>
      <c r="G218" s="225">
        <v>2235589.4900000002</v>
      </c>
      <c r="H218" s="225">
        <v>2235589.4900000002</v>
      </c>
      <c r="I218" s="225">
        <v>2235589.4900000002</v>
      </c>
      <c r="J218" s="14">
        <v>2235589.4900000002</v>
      </c>
      <c r="K218" s="14">
        <v>2235589.4900000002</v>
      </c>
      <c r="L218" s="14">
        <v>2235589.4900000002</v>
      </c>
      <c r="M218" s="14">
        <v>2235589.4900000002</v>
      </c>
      <c r="N218" s="14">
        <v>2235589.4900000002</v>
      </c>
      <c r="O218" s="14">
        <v>2235589.4900000002</v>
      </c>
      <c r="P218" s="14">
        <v>2235589.4900000002</v>
      </c>
      <c r="Q218" s="14">
        <v>2235589.4900000002</v>
      </c>
      <c r="R218" s="14">
        <v>2235589.4900000002</v>
      </c>
      <c r="T218" s="14">
        <v>2235589.4900000002</v>
      </c>
      <c r="U218" s="14">
        <v>2235589.4900000002</v>
      </c>
      <c r="V218" s="14">
        <v>2235589.4900000002</v>
      </c>
      <c r="W218" s="14">
        <v>2235589.4900000002</v>
      </c>
      <c r="X218" s="14">
        <v>2235589.4900000002</v>
      </c>
      <c r="Y218" s="14">
        <v>2235589.4900000002</v>
      </c>
      <c r="Z218" s="14">
        <v>2235589.4900000002</v>
      </c>
      <c r="AA218" s="14">
        <v>2235589.4900000002</v>
      </c>
      <c r="AB218" s="14">
        <v>2235589.4900000002</v>
      </c>
      <c r="AC218" s="14">
        <v>2235589.4900000002</v>
      </c>
      <c r="AD218" s="14">
        <v>2235589.4900000002</v>
      </c>
      <c r="AE218" s="14">
        <v>2235589.4900000002</v>
      </c>
      <c r="AF218" s="14"/>
      <c r="AG218" s="14">
        <v>2235589.4900000002</v>
      </c>
      <c r="AH218" s="14">
        <v>2240749.9500000002</v>
      </c>
      <c r="AI218" s="14">
        <v>2245910.41</v>
      </c>
      <c r="AJ218" s="14">
        <v>2245910.41</v>
      </c>
      <c r="AK218" s="14">
        <v>2245910.41</v>
      </c>
      <c r="AL218" s="14">
        <v>2245910.41</v>
      </c>
      <c r="AM218" s="14"/>
      <c r="AN218" s="14"/>
      <c r="AO218" s="14"/>
      <c r="AP218" s="14"/>
      <c r="AQ218" s="14"/>
      <c r="AR218" s="14"/>
      <c r="AS218" s="15"/>
      <c r="AT218" s="15">
        <v>4452.5490675833335</v>
      </c>
      <c r="AU218" s="15">
        <v>4452.5490675833335</v>
      </c>
      <c r="AV218" s="15">
        <v>4452.5490675833335</v>
      </c>
      <c r="AW218" s="14">
        <v>4452.5490675833335</v>
      </c>
      <c r="AX218" s="14">
        <v>4452.5490675833335</v>
      </c>
      <c r="AY218" s="14">
        <v>4452.5490675833335</v>
      </c>
      <c r="AZ218" s="14">
        <v>4452.5490675833335</v>
      </c>
      <c r="BA218" s="14">
        <v>4452.5490675833335</v>
      </c>
      <c r="BB218" s="14">
        <v>4452.5490675833335</v>
      </c>
      <c r="BC218" s="14">
        <v>4452.5490675833335</v>
      </c>
      <c r="BD218" s="14">
        <v>4452.5490675833335</v>
      </c>
      <c r="BE218" s="14">
        <v>4452.5490675833335</v>
      </c>
      <c r="BG218" s="15">
        <v>4452.5490675833335</v>
      </c>
      <c r="BH218" s="15">
        <v>4452.5490675833335</v>
      </c>
      <c r="BI218" s="15">
        <v>4452.5490675833335</v>
      </c>
      <c r="BJ218" s="14">
        <v>4452.5490675833335</v>
      </c>
      <c r="BK218" s="14">
        <v>4452.5490675833335</v>
      </c>
      <c r="BL218" s="14">
        <v>4452.5490675833335</v>
      </c>
      <c r="BM218" s="14">
        <v>4452.5490675833335</v>
      </c>
      <c r="BN218" s="14">
        <v>4452.5490675833335</v>
      </c>
      <c r="BO218" s="14">
        <v>4452.5490675833335</v>
      </c>
      <c r="BP218" s="14">
        <v>4452.5490675833335</v>
      </c>
      <c r="BQ218" s="14">
        <v>4452.5490675833335</v>
      </c>
      <c r="BR218" s="14">
        <v>4452.5490675833335</v>
      </c>
      <c r="BS218" s="15"/>
      <c r="BT218" s="15">
        <f t="shared" si="264"/>
        <v>4452.5490675833335</v>
      </c>
      <c r="BU218" s="15">
        <f t="shared" si="265"/>
        <v>4462.8269837500002</v>
      </c>
      <c r="BV218" s="15">
        <f t="shared" si="266"/>
        <v>4473.104899916666</v>
      </c>
      <c r="BW218" s="15">
        <f t="shared" si="267"/>
        <v>4473.104899916666</v>
      </c>
      <c r="BX218" s="15">
        <f t="shared" si="268"/>
        <v>4473.104899916666</v>
      </c>
      <c r="BY218" s="15">
        <f t="shared" si="269"/>
        <v>4473.104899916666</v>
      </c>
      <c r="BZ218" s="15">
        <f t="shared" si="270"/>
        <v>0</v>
      </c>
      <c r="CA218" s="15">
        <f t="shared" si="271"/>
        <v>0</v>
      </c>
      <c r="CB218" s="15">
        <f t="shared" si="272"/>
        <v>0</v>
      </c>
      <c r="CC218" s="15">
        <f t="shared" si="273"/>
        <v>0</v>
      </c>
      <c r="CD218" s="15">
        <f t="shared" si="274"/>
        <v>0</v>
      </c>
      <c r="CE218" s="15">
        <f t="shared" si="275"/>
        <v>0</v>
      </c>
      <c r="CG218" s="15">
        <f t="shared" si="276"/>
        <v>4042.6909944166673</v>
      </c>
      <c r="CH218" s="15">
        <f t="shared" si="277"/>
        <v>4042.6909944166673</v>
      </c>
      <c r="CI218" s="15">
        <f t="shared" si="278"/>
        <v>4042.6909944166673</v>
      </c>
      <c r="CJ218" s="15">
        <f t="shared" si="279"/>
        <v>4042.6909944166673</v>
      </c>
      <c r="CK218" s="15">
        <f t="shared" si="280"/>
        <v>4042.6909944166673</v>
      </c>
      <c r="CL218" s="15">
        <f t="shared" si="281"/>
        <v>4042.6909944166673</v>
      </c>
      <c r="CM218" s="15">
        <f t="shared" si="282"/>
        <v>4042.6909944166673</v>
      </c>
      <c r="CN218" s="15">
        <f t="shared" si="283"/>
        <v>4042.6909944166673</v>
      </c>
      <c r="CO218" s="15">
        <f t="shared" si="284"/>
        <v>4042.6909944166673</v>
      </c>
      <c r="CP218" s="15">
        <f t="shared" si="285"/>
        <v>4042.6909944166673</v>
      </c>
      <c r="CQ218" s="15">
        <f t="shared" si="286"/>
        <v>4042.6909944166673</v>
      </c>
      <c r="CR218" s="15">
        <f t="shared" si="287"/>
        <v>4042.6909944166673</v>
      </c>
      <c r="CS218" s="15">
        <f t="shared" si="288"/>
        <v>0</v>
      </c>
      <c r="CT218" s="15">
        <f t="shared" si="289"/>
        <v>4042.6909944166673</v>
      </c>
      <c r="CU218" s="15">
        <f t="shared" si="290"/>
        <v>4042.6909944166673</v>
      </c>
      <c r="CV218" s="15">
        <f t="shared" si="291"/>
        <v>4042.6909944166673</v>
      </c>
      <c r="CW218" s="15">
        <f t="shared" si="292"/>
        <v>4042.6909944166673</v>
      </c>
      <c r="CX218" s="15">
        <f t="shared" si="293"/>
        <v>4042.6909944166673</v>
      </c>
      <c r="CY218" s="15">
        <f t="shared" si="294"/>
        <v>4042.6909944166673</v>
      </c>
      <c r="CZ218" s="15">
        <f t="shared" si="295"/>
        <v>4042.6909944166673</v>
      </c>
      <c r="DA218" s="15">
        <f t="shared" si="296"/>
        <v>4042.6909944166673</v>
      </c>
      <c r="DB218" s="15">
        <f t="shared" si="297"/>
        <v>4042.6909944166673</v>
      </c>
      <c r="DC218" s="15">
        <f t="shared" si="298"/>
        <v>4042.6909944166673</v>
      </c>
      <c r="DD218" s="15">
        <f t="shared" si="299"/>
        <v>4042.6909944166673</v>
      </c>
      <c r="DE218" s="15">
        <f t="shared" si="300"/>
        <v>4042.6909944166673</v>
      </c>
      <c r="DF218" s="15">
        <f t="shared" si="301"/>
        <v>0</v>
      </c>
      <c r="DG218" s="15">
        <f t="shared" si="302"/>
        <v>4042.6909944166673</v>
      </c>
      <c r="DH218" s="15">
        <f t="shared" si="303"/>
        <v>4052.0228262500004</v>
      </c>
      <c r="DI218" s="15">
        <f t="shared" si="304"/>
        <v>4061.3546580833336</v>
      </c>
      <c r="DJ218" s="15">
        <f t="shared" si="305"/>
        <v>4061.3546580833336</v>
      </c>
      <c r="DK218" s="15">
        <f t="shared" si="306"/>
        <v>4061.3546580833336</v>
      </c>
      <c r="DL218" s="15">
        <f t="shared" si="307"/>
        <v>4061.3546580833336</v>
      </c>
      <c r="DM218" s="15">
        <f t="shared" si="308"/>
        <v>0</v>
      </c>
      <c r="DN218" s="15">
        <f t="shared" si="309"/>
        <v>0</v>
      </c>
      <c r="DO218" s="15">
        <f t="shared" si="310"/>
        <v>0</v>
      </c>
      <c r="DP218" s="15">
        <f t="shared" si="311"/>
        <v>0</v>
      </c>
      <c r="DQ218" s="15">
        <f t="shared" si="312"/>
        <v>0</v>
      </c>
      <c r="DR218" s="15">
        <f t="shared" si="313"/>
        <v>0</v>
      </c>
      <c r="DT218" s="15">
        <f t="shared" si="314"/>
        <v>409.85807316666614</v>
      </c>
      <c r="DU218" s="15">
        <f t="shared" si="315"/>
        <v>409.85807316666614</v>
      </c>
      <c r="DV218" s="15">
        <f t="shared" si="316"/>
        <v>409.85807316666614</v>
      </c>
      <c r="DW218" s="15">
        <f t="shared" si="317"/>
        <v>409.85807316666614</v>
      </c>
      <c r="DX218" s="15">
        <f t="shared" si="318"/>
        <v>409.85807316666614</v>
      </c>
      <c r="DY218" s="15">
        <f t="shared" si="319"/>
        <v>409.85807316666614</v>
      </c>
      <c r="DZ218" s="15">
        <f t="shared" si="320"/>
        <v>409.85807316666614</v>
      </c>
      <c r="EA218" s="15">
        <f t="shared" si="321"/>
        <v>409.85807316666614</v>
      </c>
      <c r="EB218" s="15">
        <f t="shared" si="322"/>
        <v>409.85807316666614</v>
      </c>
      <c r="EC218" s="15">
        <f t="shared" si="323"/>
        <v>409.85807316666614</v>
      </c>
      <c r="ED218" s="15">
        <f t="shared" si="324"/>
        <v>409.85807316666614</v>
      </c>
      <c r="EE218" s="15">
        <f t="shared" si="325"/>
        <v>409.85807316666614</v>
      </c>
      <c r="EF218" s="15">
        <f t="shared" si="326"/>
        <v>0</v>
      </c>
      <c r="EG218" s="15">
        <f t="shared" si="327"/>
        <v>409.85807316666614</v>
      </c>
      <c r="EH218" s="15">
        <f t="shared" si="328"/>
        <v>409.85807316666614</v>
      </c>
      <c r="EI218" s="15">
        <f t="shared" si="329"/>
        <v>409.85807316666614</v>
      </c>
      <c r="EJ218" s="15">
        <f t="shared" si="330"/>
        <v>409.85807316666614</v>
      </c>
      <c r="EK218" s="15">
        <f t="shared" si="331"/>
        <v>409.85807316666614</v>
      </c>
      <c r="EL218" s="15">
        <f t="shared" si="332"/>
        <v>409.85807316666614</v>
      </c>
      <c r="EM218" s="15">
        <f t="shared" si="333"/>
        <v>409.85807316666614</v>
      </c>
      <c r="EN218" s="15">
        <f t="shared" si="334"/>
        <v>409.85807316666614</v>
      </c>
      <c r="EO218" s="15">
        <f t="shared" si="335"/>
        <v>409.85807316666614</v>
      </c>
      <c r="EP218" s="15">
        <f t="shared" si="336"/>
        <v>409.85807316666614</v>
      </c>
      <c r="EQ218" s="15">
        <f t="shared" si="337"/>
        <v>409.85807316666614</v>
      </c>
      <c r="ER218" s="15">
        <f t="shared" si="338"/>
        <v>409.85807316666614</v>
      </c>
      <c r="ES218" s="15">
        <f t="shared" si="339"/>
        <v>0</v>
      </c>
      <c r="ET218" s="15">
        <f t="shared" si="340"/>
        <v>409.85807316666614</v>
      </c>
      <c r="EU218" s="15">
        <f t="shared" si="341"/>
        <v>410.80415749999975</v>
      </c>
      <c r="EV218" s="15">
        <f t="shared" si="342"/>
        <v>411.75024183333244</v>
      </c>
      <c r="EW218" s="15">
        <f t="shared" si="343"/>
        <v>411.75024183333244</v>
      </c>
      <c r="EX218" s="15">
        <f t="shared" si="344"/>
        <v>411.75024183333244</v>
      </c>
      <c r="EY218" s="15">
        <f t="shared" si="345"/>
        <v>411.75024183333244</v>
      </c>
      <c r="EZ218" s="15">
        <f t="shared" si="346"/>
        <v>0</v>
      </c>
      <c r="FA218" s="15">
        <f t="shared" si="347"/>
        <v>0</v>
      </c>
      <c r="FB218" s="15">
        <f t="shared" si="348"/>
        <v>0</v>
      </c>
      <c r="FC218" s="15">
        <f t="shared" si="349"/>
        <v>0</v>
      </c>
      <c r="FD218" s="15">
        <f t="shared" si="350"/>
        <v>0</v>
      </c>
      <c r="FE218" s="15">
        <f t="shared" si="351"/>
        <v>0</v>
      </c>
    </row>
    <row r="219" spans="1:161" x14ac:dyDescent="0.25">
      <c r="A219" s="3" t="s">
        <v>286</v>
      </c>
      <c r="B219" s="13">
        <v>2.5099999999999997E-2</v>
      </c>
      <c r="C219" s="13">
        <v>2.5099999999999997E-2</v>
      </c>
      <c r="D219" s="13">
        <v>2.5099999999999997E-2</v>
      </c>
      <c r="E219" s="13">
        <v>2.29E-2</v>
      </c>
      <c r="G219" s="225">
        <v>2278329.5</v>
      </c>
      <c r="H219" s="225">
        <v>2278329.5</v>
      </c>
      <c r="I219" s="225">
        <v>2278329.5</v>
      </c>
      <c r="J219" s="14">
        <v>2278329.5</v>
      </c>
      <c r="K219" s="14">
        <v>2278329.5</v>
      </c>
      <c r="L219" s="14">
        <v>2278329.5</v>
      </c>
      <c r="M219" s="14">
        <v>2278329.5</v>
      </c>
      <c r="N219" s="14">
        <v>2278329.5</v>
      </c>
      <c r="O219" s="14">
        <v>2278329.5</v>
      </c>
      <c r="P219" s="14">
        <v>2278329.5</v>
      </c>
      <c r="Q219" s="14">
        <v>2278329.5</v>
      </c>
      <c r="R219" s="14">
        <v>2278329.5</v>
      </c>
      <c r="T219" s="14">
        <v>2278329.5</v>
      </c>
      <c r="U219" s="14">
        <v>2278329.5</v>
      </c>
      <c r="V219" s="14">
        <v>2278329.5</v>
      </c>
      <c r="W219" s="14">
        <v>2278329.5</v>
      </c>
      <c r="X219" s="14">
        <v>2278329.5</v>
      </c>
      <c r="Y219" s="14">
        <v>2278329.5</v>
      </c>
      <c r="Z219" s="14">
        <v>2278329.5</v>
      </c>
      <c r="AA219" s="14">
        <v>2278329.5</v>
      </c>
      <c r="AB219" s="14">
        <v>2278329.5</v>
      </c>
      <c r="AC219" s="14">
        <v>2278329.5</v>
      </c>
      <c r="AD219" s="14">
        <v>2278329.5</v>
      </c>
      <c r="AE219" s="14">
        <v>2278329.5</v>
      </c>
      <c r="AF219" s="14"/>
      <c r="AG219" s="14">
        <v>2278329.5</v>
      </c>
      <c r="AH219" s="14">
        <v>2278329.5</v>
      </c>
      <c r="AI219" s="14">
        <v>2278329.5</v>
      </c>
      <c r="AJ219" s="14">
        <v>2278329.5</v>
      </c>
      <c r="AK219" s="14">
        <v>2278329.5</v>
      </c>
      <c r="AL219" s="14">
        <v>2278329.5</v>
      </c>
      <c r="AM219" s="14"/>
      <c r="AN219" s="14"/>
      <c r="AO219" s="14"/>
      <c r="AP219" s="14"/>
      <c r="AQ219" s="14"/>
      <c r="AR219" s="14"/>
      <c r="AS219" s="15"/>
      <c r="AT219" s="15">
        <v>4765.5058708333327</v>
      </c>
      <c r="AU219" s="15">
        <v>4765.5058708333327</v>
      </c>
      <c r="AV219" s="15">
        <v>4765.5058708333327</v>
      </c>
      <c r="AW219" s="14">
        <v>4765.5058708333327</v>
      </c>
      <c r="AX219" s="14">
        <v>4765.5058708333327</v>
      </c>
      <c r="AY219" s="14">
        <v>4765.5058708333327</v>
      </c>
      <c r="AZ219" s="14">
        <v>4765.5058708333327</v>
      </c>
      <c r="BA219" s="14">
        <v>4765.5058708333327</v>
      </c>
      <c r="BB219" s="14">
        <v>4765.5058708333327</v>
      </c>
      <c r="BC219" s="14">
        <v>4765.5058708333327</v>
      </c>
      <c r="BD219" s="14">
        <v>4765.5058708333327</v>
      </c>
      <c r="BE219" s="14">
        <v>4765.5058708333327</v>
      </c>
      <c r="BG219" s="15">
        <v>4765.5058708333327</v>
      </c>
      <c r="BH219" s="15">
        <v>4765.5058708333327</v>
      </c>
      <c r="BI219" s="15">
        <v>4765.5058708333327</v>
      </c>
      <c r="BJ219" s="14">
        <v>4765.5058708333327</v>
      </c>
      <c r="BK219" s="14">
        <v>4765.5058708333327</v>
      </c>
      <c r="BL219" s="14">
        <v>4765.5058708333327</v>
      </c>
      <c r="BM219" s="14">
        <v>4765.5058708333327</v>
      </c>
      <c r="BN219" s="14">
        <v>4765.5058708333327</v>
      </c>
      <c r="BO219" s="14">
        <v>4765.5058708333327</v>
      </c>
      <c r="BP219" s="14">
        <v>4765.5058708333327</v>
      </c>
      <c r="BQ219" s="14">
        <v>4765.5058708333327</v>
      </c>
      <c r="BR219" s="14">
        <v>4765.5058708333327</v>
      </c>
      <c r="BS219" s="15"/>
      <c r="BT219" s="15">
        <f t="shared" si="264"/>
        <v>4765.5058708333327</v>
      </c>
      <c r="BU219" s="15">
        <f t="shared" si="265"/>
        <v>4765.5058708333327</v>
      </c>
      <c r="BV219" s="15">
        <f t="shared" si="266"/>
        <v>4765.5058708333327</v>
      </c>
      <c r="BW219" s="15">
        <f t="shared" si="267"/>
        <v>4765.5058708333327</v>
      </c>
      <c r="BX219" s="15">
        <f t="shared" si="268"/>
        <v>4765.5058708333327</v>
      </c>
      <c r="BY219" s="15">
        <f t="shared" si="269"/>
        <v>4765.5058708333327</v>
      </c>
      <c r="BZ219" s="15">
        <f t="shared" si="270"/>
        <v>0</v>
      </c>
      <c r="CA219" s="15">
        <f t="shared" si="271"/>
        <v>0</v>
      </c>
      <c r="CB219" s="15">
        <f t="shared" si="272"/>
        <v>0</v>
      </c>
      <c r="CC219" s="15">
        <f t="shared" si="273"/>
        <v>0</v>
      </c>
      <c r="CD219" s="15">
        <f t="shared" si="274"/>
        <v>0</v>
      </c>
      <c r="CE219" s="15">
        <f t="shared" si="275"/>
        <v>0</v>
      </c>
      <c r="CG219" s="15">
        <f t="shared" si="276"/>
        <v>4347.8121291666666</v>
      </c>
      <c r="CH219" s="15">
        <f t="shared" si="277"/>
        <v>4347.8121291666666</v>
      </c>
      <c r="CI219" s="15">
        <f t="shared" si="278"/>
        <v>4347.8121291666666</v>
      </c>
      <c r="CJ219" s="15">
        <f t="shared" si="279"/>
        <v>4347.8121291666666</v>
      </c>
      <c r="CK219" s="15">
        <f t="shared" si="280"/>
        <v>4347.8121291666666</v>
      </c>
      <c r="CL219" s="15">
        <f t="shared" si="281"/>
        <v>4347.8121291666666</v>
      </c>
      <c r="CM219" s="15">
        <f t="shared" si="282"/>
        <v>4347.8121291666666</v>
      </c>
      <c r="CN219" s="15">
        <f t="shared" si="283"/>
        <v>4347.8121291666666</v>
      </c>
      <c r="CO219" s="15">
        <f t="shared" si="284"/>
        <v>4347.8121291666666</v>
      </c>
      <c r="CP219" s="15">
        <f t="shared" si="285"/>
        <v>4347.8121291666666</v>
      </c>
      <c r="CQ219" s="15">
        <f t="shared" si="286"/>
        <v>4347.8121291666666</v>
      </c>
      <c r="CR219" s="15">
        <f t="shared" si="287"/>
        <v>4347.8121291666666</v>
      </c>
      <c r="CS219" s="15">
        <f t="shared" si="288"/>
        <v>0</v>
      </c>
      <c r="CT219" s="15">
        <f t="shared" si="289"/>
        <v>4347.8121291666666</v>
      </c>
      <c r="CU219" s="15">
        <f t="shared" si="290"/>
        <v>4347.8121291666666</v>
      </c>
      <c r="CV219" s="15">
        <f t="shared" si="291"/>
        <v>4347.8121291666666</v>
      </c>
      <c r="CW219" s="15">
        <f t="shared" si="292"/>
        <v>4347.8121291666666</v>
      </c>
      <c r="CX219" s="15">
        <f t="shared" si="293"/>
        <v>4347.8121291666666</v>
      </c>
      <c r="CY219" s="15">
        <f t="shared" si="294"/>
        <v>4347.8121291666666</v>
      </c>
      <c r="CZ219" s="15">
        <f t="shared" si="295"/>
        <v>4347.8121291666666</v>
      </c>
      <c r="DA219" s="15">
        <f t="shared" si="296"/>
        <v>4347.8121291666666</v>
      </c>
      <c r="DB219" s="15">
        <f t="shared" si="297"/>
        <v>4347.8121291666666</v>
      </c>
      <c r="DC219" s="15">
        <f t="shared" si="298"/>
        <v>4347.8121291666666</v>
      </c>
      <c r="DD219" s="15">
        <f t="shared" si="299"/>
        <v>4347.8121291666666</v>
      </c>
      <c r="DE219" s="15">
        <f t="shared" si="300"/>
        <v>4347.8121291666666</v>
      </c>
      <c r="DF219" s="15">
        <f t="shared" si="301"/>
        <v>0</v>
      </c>
      <c r="DG219" s="15">
        <f t="shared" si="302"/>
        <v>4347.8121291666666</v>
      </c>
      <c r="DH219" s="15">
        <f t="shared" si="303"/>
        <v>4347.8121291666666</v>
      </c>
      <c r="DI219" s="15">
        <f t="shared" si="304"/>
        <v>4347.8121291666666</v>
      </c>
      <c r="DJ219" s="15">
        <f t="shared" si="305"/>
        <v>4347.8121291666666</v>
      </c>
      <c r="DK219" s="15">
        <f t="shared" si="306"/>
        <v>4347.8121291666666</v>
      </c>
      <c r="DL219" s="15">
        <f t="shared" si="307"/>
        <v>4347.8121291666666</v>
      </c>
      <c r="DM219" s="15">
        <f t="shared" si="308"/>
        <v>0</v>
      </c>
      <c r="DN219" s="15">
        <f t="shared" si="309"/>
        <v>0</v>
      </c>
      <c r="DO219" s="15">
        <f t="shared" si="310"/>
        <v>0</v>
      </c>
      <c r="DP219" s="15">
        <f t="shared" si="311"/>
        <v>0</v>
      </c>
      <c r="DQ219" s="15">
        <f t="shared" si="312"/>
        <v>0</v>
      </c>
      <c r="DR219" s="15">
        <f t="shared" si="313"/>
        <v>0</v>
      </c>
      <c r="DT219" s="15">
        <f t="shared" si="314"/>
        <v>417.69374166666603</v>
      </c>
      <c r="DU219" s="15">
        <f t="shared" si="315"/>
        <v>417.69374166666603</v>
      </c>
      <c r="DV219" s="15">
        <f t="shared" si="316"/>
        <v>417.69374166666603</v>
      </c>
      <c r="DW219" s="15">
        <f t="shared" si="317"/>
        <v>417.69374166666603</v>
      </c>
      <c r="DX219" s="15">
        <f t="shared" si="318"/>
        <v>417.69374166666603</v>
      </c>
      <c r="DY219" s="15">
        <f t="shared" si="319"/>
        <v>417.69374166666603</v>
      </c>
      <c r="DZ219" s="15">
        <f t="shared" si="320"/>
        <v>417.69374166666603</v>
      </c>
      <c r="EA219" s="15">
        <f t="shared" si="321"/>
        <v>417.69374166666603</v>
      </c>
      <c r="EB219" s="15">
        <f t="shared" si="322"/>
        <v>417.69374166666603</v>
      </c>
      <c r="EC219" s="15">
        <f t="shared" si="323"/>
        <v>417.69374166666603</v>
      </c>
      <c r="ED219" s="15">
        <f t="shared" si="324"/>
        <v>417.69374166666603</v>
      </c>
      <c r="EE219" s="15">
        <f t="shared" si="325"/>
        <v>417.69374166666603</v>
      </c>
      <c r="EF219" s="15">
        <f t="shared" si="326"/>
        <v>0</v>
      </c>
      <c r="EG219" s="15">
        <f t="shared" si="327"/>
        <v>417.69374166666603</v>
      </c>
      <c r="EH219" s="15">
        <f t="shared" si="328"/>
        <v>417.69374166666603</v>
      </c>
      <c r="EI219" s="15">
        <f t="shared" si="329"/>
        <v>417.69374166666603</v>
      </c>
      <c r="EJ219" s="15">
        <f t="shared" si="330"/>
        <v>417.69374166666603</v>
      </c>
      <c r="EK219" s="15">
        <f t="shared" si="331"/>
        <v>417.69374166666603</v>
      </c>
      <c r="EL219" s="15">
        <f t="shared" si="332"/>
        <v>417.69374166666603</v>
      </c>
      <c r="EM219" s="15">
        <f t="shared" si="333"/>
        <v>417.69374166666603</v>
      </c>
      <c r="EN219" s="15">
        <f t="shared" si="334"/>
        <v>417.69374166666603</v>
      </c>
      <c r="EO219" s="15">
        <f t="shared" si="335"/>
        <v>417.69374166666603</v>
      </c>
      <c r="EP219" s="15">
        <f t="shared" si="336"/>
        <v>417.69374166666603</v>
      </c>
      <c r="EQ219" s="15">
        <f t="shared" si="337"/>
        <v>417.69374166666603</v>
      </c>
      <c r="ER219" s="15">
        <f t="shared" si="338"/>
        <v>417.69374166666603</v>
      </c>
      <c r="ES219" s="15">
        <f t="shared" si="339"/>
        <v>0</v>
      </c>
      <c r="ET219" s="15">
        <f t="shared" si="340"/>
        <v>417.69374166666603</v>
      </c>
      <c r="EU219" s="15">
        <f t="shared" si="341"/>
        <v>417.69374166666603</v>
      </c>
      <c r="EV219" s="15">
        <f t="shared" si="342"/>
        <v>417.69374166666603</v>
      </c>
      <c r="EW219" s="15">
        <f t="shared" si="343"/>
        <v>417.69374166666603</v>
      </c>
      <c r="EX219" s="15">
        <f t="shared" si="344"/>
        <v>417.69374166666603</v>
      </c>
      <c r="EY219" s="15">
        <f t="shared" si="345"/>
        <v>417.69374166666603</v>
      </c>
      <c r="EZ219" s="15">
        <f t="shared" si="346"/>
        <v>0</v>
      </c>
      <c r="FA219" s="15">
        <f t="shared" si="347"/>
        <v>0</v>
      </c>
      <c r="FB219" s="15">
        <f t="shared" si="348"/>
        <v>0</v>
      </c>
      <c r="FC219" s="15">
        <f t="shared" si="349"/>
        <v>0</v>
      </c>
      <c r="FD219" s="15">
        <f t="shared" si="350"/>
        <v>0</v>
      </c>
      <c r="FE219" s="15">
        <f t="shared" si="351"/>
        <v>0</v>
      </c>
    </row>
    <row r="220" spans="1:161" x14ac:dyDescent="0.25">
      <c r="A220" s="3" t="s">
        <v>287</v>
      </c>
      <c r="B220" s="13">
        <v>2.0799999999999999E-2</v>
      </c>
      <c r="C220" s="13">
        <v>2.0799999999999999E-2</v>
      </c>
      <c r="D220" s="13">
        <v>2.0799999999999999E-2</v>
      </c>
      <c r="E220" s="13">
        <v>1.8100000000000002E-2</v>
      </c>
      <c r="G220" s="225">
        <v>3471879.89</v>
      </c>
      <c r="H220" s="225">
        <v>3471879.89</v>
      </c>
      <c r="I220" s="225">
        <v>3471879.89</v>
      </c>
      <c r="J220" s="14">
        <v>3471879.89</v>
      </c>
      <c r="K220" s="14">
        <v>3471879.89</v>
      </c>
      <c r="L220" s="14">
        <v>3471879.89</v>
      </c>
      <c r="M220" s="14">
        <v>3471879.89</v>
      </c>
      <c r="N220" s="14">
        <v>3471879.89</v>
      </c>
      <c r="O220" s="14">
        <v>3471879.89</v>
      </c>
      <c r="P220" s="14">
        <v>3471879.89</v>
      </c>
      <c r="Q220" s="14">
        <v>3471879.89</v>
      </c>
      <c r="R220" s="14">
        <v>3471879.89</v>
      </c>
      <c r="T220" s="14">
        <v>3471879.89</v>
      </c>
      <c r="U220" s="14">
        <v>3471879.89</v>
      </c>
      <c r="V220" s="14">
        <v>3471879.89</v>
      </c>
      <c r="W220" s="14">
        <v>3471879.89</v>
      </c>
      <c r="X220" s="14">
        <v>3471879.89</v>
      </c>
      <c r="Y220" s="14">
        <v>3471879.89</v>
      </c>
      <c r="Z220" s="14">
        <v>3471879.89</v>
      </c>
      <c r="AA220" s="14">
        <v>3471879.89</v>
      </c>
      <c r="AB220" s="14">
        <v>3471879.89</v>
      </c>
      <c r="AC220" s="14">
        <v>3471879.89</v>
      </c>
      <c r="AD220" s="14">
        <v>3486095.11</v>
      </c>
      <c r="AE220" s="14">
        <v>3500310.32</v>
      </c>
      <c r="AF220" s="14"/>
      <c r="AG220" s="14">
        <v>3500310.32</v>
      </c>
      <c r="AH220" s="14">
        <v>3537505.73</v>
      </c>
      <c r="AI220" s="14">
        <v>3574701.14</v>
      </c>
      <c r="AJ220" s="14">
        <v>3574701.14</v>
      </c>
      <c r="AK220" s="14">
        <v>3574701.14</v>
      </c>
      <c r="AL220" s="14">
        <v>3574701.14</v>
      </c>
      <c r="AM220" s="14"/>
      <c r="AN220" s="14"/>
      <c r="AO220" s="14"/>
      <c r="AP220" s="14"/>
      <c r="AQ220" s="14"/>
      <c r="AR220" s="14"/>
      <c r="AS220" s="15"/>
      <c r="AT220" s="15">
        <v>6017.9251426666669</v>
      </c>
      <c r="AU220" s="15">
        <v>6017.9251426666669</v>
      </c>
      <c r="AV220" s="15">
        <v>6017.9251426666669</v>
      </c>
      <c r="AW220" s="14">
        <v>6017.9251426666669</v>
      </c>
      <c r="AX220" s="14">
        <v>6017.9251426666669</v>
      </c>
      <c r="AY220" s="14">
        <v>6017.9251426666669</v>
      </c>
      <c r="AZ220" s="14">
        <v>6017.9251426666669</v>
      </c>
      <c r="BA220" s="14">
        <v>6017.9251426666669</v>
      </c>
      <c r="BB220" s="14">
        <v>6017.9251426666669</v>
      </c>
      <c r="BC220" s="14">
        <v>6017.9251426666669</v>
      </c>
      <c r="BD220" s="14">
        <v>6017.9251426666669</v>
      </c>
      <c r="BE220" s="14">
        <v>6017.9251426666669</v>
      </c>
      <c r="BG220" s="15">
        <v>6017.9251426666669</v>
      </c>
      <c r="BH220" s="15">
        <v>6017.9251426666669</v>
      </c>
      <c r="BI220" s="15">
        <v>6017.9251426666669</v>
      </c>
      <c r="BJ220" s="14">
        <v>6017.9251426666669</v>
      </c>
      <c r="BK220" s="14">
        <v>6017.9251426666669</v>
      </c>
      <c r="BL220" s="14">
        <v>6017.9251426666669</v>
      </c>
      <c r="BM220" s="14">
        <v>6017.9251426666669</v>
      </c>
      <c r="BN220" s="14">
        <v>6017.9251426666669</v>
      </c>
      <c r="BO220" s="14">
        <v>6017.9251426666669</v>
      </c>
      <c r="BP220" s="14">
        <v>6017.9251426666669</v>
      </c>
      <c r="BQ220" s="14">
        <v>6042.5648573333319</v>
      </c>
      <c r="BR220" s="14">
        <v>6067.2045546666659</v>
      </c>
      <c r="BS220" s="15"/>
      <c r="BT220" s="15">
        <f t="shared" si="264"/>
        <v>6067.2045546666659</v>
      </c>
      <c r="BU220" s="15">
        <f t="shared" si="265"/>
        <v>6131.676598666666</v>
      </c>
      <c r="BV220" s="15">
        <f t="shared" si="266"/>
        <v>6196.148642666667</v>
      </c>
      <c r="BW220" s="15">
        <f t="shared" si="267"/>
        <v>6196.148642666667</v>
      </c>
      <c r="BX220" s="15">
        <f t="shared" si="268"/>
        <v>6196.148642666667</v>
      </c>
      <c r="BY220" s="15">
        <f t="shared" si="269"/>
        <v>6196.148642666667</v>
      </c>
      <c r="BZ220" s="15">
        <f t="shared" si="270"/>
        <v>0</v>
      </c>
      <c r="CA220" s="15">
        <f t="shared" si="271"/>
        <v>0</v>
      </c>
      <c r="CB220" s="15">
        <f t="shared" si="272"/>
        <v>0</v>
      </c>
      <c r="CC220" s="15">
        <f t="shared" si="273"/>
        <v>0</v>
      </c>
      <c r="CD220" s="15">
        <f t="shared" si="274"/>
        <v>0</v>
      </c>
      <c r="CE220" s="15">
        <f t="shared" si="275"/>
        <v>0</v>
      </c>
      <c r="CG220" s="15">
        <f t="shared" si="276"/>
        <v>5236.7521674166674</v>
      </c>
      <c r="CH220" s="15">
        <f t="shared" si="277"/>
        <v>5236.7521674166674</v>
      </c>
      <c r="CI220" s="15">
        <f t="shared" si="278"/>
        <v>5236.7521674166674</v>
      </c>
      <c r="CJ220" s="15">
        <f t="shared" si="279"/>
        <v>5236.7521674166674</v>
      </c>
      <c r="CK220" s="15">
        <f t="shared" si="280"/>
        <v>5236.7521674166674</v>
      </c>
      <c r="CL220" s="15">
        <f t="shared" si="281"/>
        <v>5236.7521674166674</v>
      </c>
      <c r="CM220" s="15">
        <f t="shared" si="282"/>
        <v>5236.7521674166674</v>
      </c>
      <c r="CN220" s="15">
        <f t="shared" si="283"/>
        <v>5236.7521674166674</v>
      </c>
      <c r="CO220" s="15">
        <f t="shared" si="284"/>
        <v>5236.7521674166674</v>
      </c>
      <c r="CP220" s="15">
        <f t="shared" si="285"/>
        <v>5236.7521674166674</v>
      </c>
      <c r="CQ220" s="15">
        <f t="shared" si="286"/>
        <v>5236.7521674166674</v>
      </c>
      <c r="CR220" s="15">
        <f t="shared" si="287"/>
        <v>5236.7521674166674</v>
      </c>
      <c r="CS220" s="15">
        <f t="shared" si="288"/>
        <v>0</v>
      </c>
      <c r="CT220" s="15">
        <f t="shared" si="289"/>
        <v>5236.7521674166674</v>
      </c>
      <c r="CU220" s="15">
        <f t="shared" si="290"/>
        <v>5236.7521674166674</v>
      </c>
      <c r="CV220" s="15">
        <f t="shared" si="291"/>
        <v>5236.7521674166674</v>
      </c>
      <c r="CW220" s="15">
        <f t="shared" si="292"/>
        <v>5236.7521674166674</v>
      </c>
      <c r="CX220" s="15">
        <f t="shared" si="293"/>
        <v>5236.7521674166674</v>
      </c>
      <c r="CY220" s="15">
        <f t="shared" si="294"/>
        <v>5236.7521674166674</v>
      </c>
      <c r="CZ220" s="15">
        <f t="shared" si="295"/>
        <v>5236.7521674166674</v>
      </c>
      <c r="DA220" s="15">
        <f t="shared" si="296"/>
        <v>5236.7521674166674</v>
      </c>
      <c r="DB220" s="15">
        <f t="shared" si="297"/>
        <v>5236.7521674166674</v>
      </c>
      <c r="DC220" s="15">
        <f t="shared" si="298"/>
        <v>5236.7521674166674</v>
      </c>
      <c r="DD220" s="15">
        <f t="shared" si="299"/>
        <v>5258.1934575833338</v>
      </c>
      <c r="DE220" s="15">
        <f t="shared" si="300"/>
        <v>5279.6347326666664</v>
      </c>
      <c r="DF220" s="15">
        <f t="shared" si="301"/>
        <v>0</v>
      </c>
      <c r="DG220" s="15">
        <f t="shared" si="302"/>
        <v>5279.6347326666664</v>
      </c>
      <c r="DH220" s="15">
        <f t="shared" si="303"/>
        <v>5335.737809416667</v>
      </c>
      <c r="DI220" s="15">
        <f t="shared" si="304"/>
        <v>5391.8408861666676</v>
      </c>
      <c r="DJ220" s="15">
        <f t="shared" si="305"/>
        <v>5391.8408861666676</v>
      </c>
      <c r="DK220" s="15">
        <f t="shared" si="306"/>
        <v>5391.8408861666676</v>
      </c>
      <c r="DL220" s="15">
        <f t="shared" si="307"/>
        <v>5391.8408861666676</v>
      </c>
      <c r="DM220" s="15">
        <f t="shared" si="308"/>
        <v>0</v>
      </c>
      <c r="DN220" s="15">
        <f t="shared" si="309"/>
        <v>0</v>
      </c>
      <c r="DO220" s="15">
        <f t="shared" si="310"/>
        <v>0</v>
      </c>
      <c r="DP220" s="15">
        <f t="shared" si="311"/>
        <v>0</v>
      </c>
      <c r="DQ220" s="15">
        <f t="shared" si="312"/>
        <v>0</v>
      </c>
      <c r="DR220" s="15">
        <f t="shared" si="313"/>
        <v>0</v>
      </c>
      <c r="DT220" s="15">
        <f t="shared" si="314"/>
        <v>781.17297524999958</v>
      </c>
      <c r="DU220" s="15">
        <f t="shared" si="315"/>
        <v>781.17297524999958</v>
      </c>
      <c r="DV220" s="15">
        <f t="shared" si="316"/>
        <v>781.17297524999958</v>
      </c>
      <c r="DW220" s="15">
        <f t="shared" si="317"/>
        <v>781.17297524999958</v>
      </c>
      <c r="DX220" s="15">
        <f t="shared" si="318"/>
        <v>781.17297524999958</v>
      </c>
      <c r="DY220" s="15">
        <f t="shared" si="319"/>
        <v>781.17297524999958</v>
      </c>
      <c r="DZ220" s="15">
        <f t="shared" si="320"/>
        <v>781.17297524999958</v>
      </c>
      <c r="EA220" s="15">
        <f t="shared" si="321"/>
        <v>781.17297524999958</v>
      </c>
      <c r="EB220" s="15">
        <f t="shared" si="322"/>
        <v>781.17297524999958</v>
      </c>
      <c r="EC220" s="15">
        <f t="shared" si="323"/>
        <v>781.17297524999958</v>
      </c>
      <c r="ED220" s="15">
        <f t="shared" si="324"/>
        <v>781.17297524999958</v>
      </c>
      <c r="EE220" s="15">
        <f t="shared" si="325"/>
        <v>781.17297524999958</v>
      </c>
      <c r="EF220" s="15">
        <f t="shared" si="326"/>
        <v>0</v>
      </c>
      <c r="EG220" s="15">
        <f t="shared" si="327"/>
        <v>781.17297524999958</v>
      </c>
      <c r="EH220" s="15">
        <f t="shared" si="328"/>
        <v>781.17297524999958</v>
      </c>
      <c r="EI220" s="15">
        <f t="shared" si="329"/>
        <v>781.17297524999958</v>
      </c>
      <c r="EJ220" s="15">
        <f t="shared" si="330"/>
        <v>781.17297524999958</v>
      </c>
      <c r="EK220" s="15">
        <f t="shared" si="331"/>
        <v>781.17297524999958</v>
      </c>
      <c r="EL220" s="15">
        <f t="shared" si="332"/>
        <v>781.17297524999958</v>
      </c>
      <c r="EM220" s="15">
        <f t="shared" si="333"/>
        <v>781.17297524999958</v>
      </c>
      <c r="EN220" s="15">
        <f t="shared" si="334"/>
        <v>781.17297524999958</v>
      </c>
      <c r="EO220" s="15">
        <f t="shared" si="335"/>
        <v>781.17297524999958</v>
      </c>
      <c r="EP220" s="15">
        <f t="shared" si="336"/>
        <v>781.17297524999958</v>
      </c>
      <c r="EQ220" s="15">
        <f t="shared" si="337"/>
        <v>784.37139974999809</v>
      </c>
      <c r="ER220" s="15">
        <f t="shared" si="338"/>
        <v>787.56982199999948</v>
      </c>
      <c r="ES220" s="15">
        <f t="shared" si="339"/>
        <v>0</v>
      </c>
      <c r="ET220" s="15">
        <f t="shared" si="340"/>
        <v>787.56982199999948</v>
      </c>
      <c r="EU220" s="15">
        <f t="shared" si="341"/>
        <v>795.93878924999899</v>
      </c>
      <c r="EV220" s="15">
        <f t="shared" si="342"/>
        <v>804.30775649999941</v>
      </c>
      <c r="EW220" s="15">
        <f t="shared" si="343"/>
        <v>804.30775649999941</v>
      </c>
      <c r="EX220" s="15">
        <f t="shared" si="344"/>
        <v>804.30775649999941</v>
      </c>
      <c r="EY220" s="15">
        <f t="shared" si="345"/>
        <v>804.30775649999941</v>
      </c>
      <c r="EZ220" s="15">
        <f t="shared" si="346"/>
        <v>0</v>
      </c>
      <c r="FA220" s="15">
        <f t="shared" si="347"/>
        <v>0</v>
      </c>
      <c r="FB220" s="15">
        <f t="shared" si="348"/>
        <v>0</v>
      </c>
      <c r="FC220" s="15">
        <f t="shared" si="349"/>
        <v>0</v>
      </c>
      <c r="FD220" s="15">
        <f t="shared" si="350"/>
        <v>0</v>
      </c>
      <c r="FE220" s="15">
        <f t="shared" si="351"/>
        <v>0</v>
      </c>
    </row>
    <row r="221" spans="1:161" x14ac:dyDescent="0.25">
      <c r="A221" s="3" t="s">
        <v>288</v>
      </c>
      <c r="B221" s="13">
        <v>2.8000000000000001E-2</v>
      </c>
      <c r="C221" s="13">
        <v>2.8000000000000001E-2</v>
      </c>
      <c r="D221" s="13">
        <v>2.8000000000000001E-2</v>
      </c>
      <c r="E221" s="13">
        <v>2.5000000000000001E-2</v>
      </c>
      <c r="G221" s="225">
        <v>4722165.1500000004</v>
      </c>
      <c r="H221" s="225">
        <v>4722165.1500000004</v>
      </c>
      <c r="I221" s="225">
        <v>4749258.9400000004</v>
      </c>
      <c r="J221" s="14">
        <v>4776352.7300000004</v>
      </c>
      <c r="K221" s="14">
        <v>4776352.7300000004</v>
      </c>
      <c r="L221" s="14">
        <v>4776352.7300000004</v>
      </c>
      <c r="M221" s="14">
        <v>4776352.7300000004</v>
      </c>
      <c r="N221" s="14">
        <v>4776352.7300000004</v>
      </c>
      <c r="O221" s="14">
        <v>4776352.7300000004</v>
      </c>
      <c r="P221" s="14">
        <v>4776352.7300000004</v>
      </c>
      <c r="Q221" s="14">
        <v>4776352.7300000004</v>
      </c>
      <c r="R221" s="14">
        <v>4776352.7300000004</v>
      </c>
      <c r="T221" s="14">
        <v>4776352.7300000004</v>
      </c>
      <c r="U221" s="14">
        <v>4776352.7300000004</v>
      </c>
      <c r="V221" s="14">
        <v>4776352.7300000004</v>
      </c>
      <c r="W221" s="14">
        <v>4776352.7300000004</v>
      </c>
      <c r="X221" s="14">
        <v>4776352.7300000004</v>
      </c>
      <c r="Y221" s="14">
        <v>4776352.7300000004</v>
      </c>
      <c r="Z221" s="14">
        <v>4776352.7300000004</v>
      </c>
      <c r="AA221" s="14">
        <v>4776352.7300000004</v>
      </c>
      <c r="AB221" s="14">
        <v>4776352.7300000004</v>
      </c>
      <c r="AC221" s="14">
        <v>4776352.7300000004</v>
      </c>
      <c r="AD221" s="14">
        <v>4776352.7300000004</v>
      </c>
      <c r="AE221" s="14">
        <v>4776352.7300000004</v>
      </c>
      <c r="AF221" s="14"/>
      <c r="AG221" s="14">
        <v>4776352.7300000004</v>
      </c>
      <c r="AH221" s="14">
        <v>4776352.7300000004</v>
      </c>
      <c r="AI221" s="14">
        <v>4776352.7300000004</v>
      </c>
      <c r="AJ221" s="14">
        <v>4776352.7300000004</v>
      </c>
      <c r="AK221" s="14">
        <v>4776352.7300000004</v>
      </c>
      <c r="AL221" s="14">
        <v>4776352.7300000004</v>
      </c>
      <c r="AM221" s="14"/>
      <c r="AN221" s="14"/>
      <c r="AO221" s="14"/>
      <c r="AP221" s="14"/>
      <c r="AQ221" s="14"/>
      <c r="AR221" s="14"/>
      <c r="AS221" s="15"/>
      <c r="AT221" s="15">
        <v>11018.385350000002</v>
      </c>
      <c r="AU221" s="15">
        <v>11018.385350000002</v>
      </c>
      <c r="AV221" s="15">
        <v>11081.604193333334</v>
      </c>
      <c r="AW221" s="14">
        <v>11144.823036666668</v>
      </c>
      <c r="AX221" s="14">
        <v>11144.823036666668</v>
      </c>
      <c r="AY221" s="14">
        <v>11144.823036666668</v>
      </c>
      <c r="AZ221" s="14">
        <v>11144.823036666668</v>
      </c>
      <c r="BA221" s="14">
        <v>11144.823036666668</v>
      </c>
      <c r="BB221" s="14">
        <v>11144.823036666668</v>
      </c>
      <c r="BC221" s="14">
        <v>11144.823036666668</v>
      </c>
      <c r="BD221" s="14">
        <v>11144.823036666668</v>
      </c>
      <c r="BE221" s="14">
        <v>11144.823036666668</v>
      </c>
      <c r="BG221" s="15">
        <v>11144.823036666668</v>
      </c>
      <c r="BH221" s="15">
        <v>11144.823036666668</v>
      </c>
      <c r="BI221" s="15">
        <v>11144.823036666668</v>
      </c>
      <c r="BJ221" s="14">
        <v>11144.823036666668</v>
      </c>
      <c r="BK221" s="14">
        <v>11144.823036666668</v>
      </c>
      <c r="BL221" s="14">
        <v>11144.823036666668</v>
      </c>
      <c r="BM221" s="14">
        <v>11144.823036666668</v>
      </c>
      <c r="BN221" s="14">
        <v>11144.823036666668</v>
      </c>
      <c r="BO221" s="14">
        <v>11144.823036666668</v>
      </c>
      <c r="BP221" s="14">
        <v>11144.823036666668</v>
      </c>
      <c r="BQ221" s="14">
        <v>11144.823036666668</v>
      </c>
      <c r="BR221" s="14">
        <v>11144.823036666668</v>
      </c>
      <c r="BS221" s="15"/>
      <c r="BT221" s="15">
        <f t="shared" si="264"/>
        <v>11144.823036666668</v>
      </c>
      <c r="BU221" s="15">
        <f t="shared" si="265"/>
        <v>11144.823036666668</v>
      </c>
      <c r="BV221" s="15">
        <f t="shared" si="266"/>
        <v>11144.823036666668</v>
      </c>
      <c r="BW221" s="15">
        <f t="shared" si="267"/>
        <v>11144.823036666668</v>
      </c>
      <c r="BX221" s="15">
        <f t="shared" si="268"/>
        <v>11144.823036666668</v>
      </c>
      <c r="BY221" s="15">
        <f t="shared" si="269"/>
        <v>11144.823036666668</v>
      </c>
      <c r="BZ221" s="15">
        <f t="shared" si="270"/>
        <v>0</v>
      </c>
      <c r="CA221" s="15">
        <f t="shared" si="271"/>
        <v>0</v>
      </c>
      <c r="CB221" s="15">
        <f t="shared" si="272"/>
        <v>0</v>
      </c>
      <c r="CC221" s="15">
        <f t="shared" si="273"/>
        <v>0</v>
      </c>
      <c r="CD221" s="15">
        <f t="shared" si="274"/>
        <v>0</v>
      </c>
      <c r="CE221" s="15">
        <f t="shared" si="275"/>
        <v>0</v>
      </c>
      <c r="CG221" s="15">
        <f t="shared" si="276"/>
        <v>9837.8440625000021</v>
      </c>
      <c r="CH221" s="15">
        <f t="shared" si="277"/>
        <v>9837.8440625000021</v>
      </c>
      <c r="CI221" s="15">
        <f t="shared" si="278"/>
        <v>9894.2894583333346</v>
      </c>
      <c r="CJ221" s="15">
        <f t="shared" si="279"/>
        <v>9950.734854166667</v>
      </c>
      <c r="CK221" s="15">
        <f t="shared" si="280"/>
        <v>9950.734854166667</v>
      </c>
      <c r="CL221" s="15">
        <f t="shared" si="281"/>
        <v>9950.734854166667</v>
      </c>
      <c r="CM221" s="15">
        <f t="shared" si="282"/>
        <v>9950.734854166667</v>
      </c>
      <c r="CN221" s="15">
        <f t="shared" si="283"/>
        <v>9950.734854166667</v>
      </c>
      <c r="CO221" s="15">
        <f t="shared" si="284"/>
        <v>9950.734854166667</v>
      </c>
      <c r="CP221" s="15">
        <f t="shared" si="285"/>
        <v>9950.734854166667</v>
      </c>
      <c r="CQ221" s="15">
        <f t="shared" si="286"/>
        <v>9950.734854166667</v>
      </c>
      <c r="CR221" s="15">
        <f t="shared" si="287"/>
        <v>9950.734854166667</v>
      </c>
      <c r="CS221" s="15">
        <f t="shared" si="288"/>
        <v>0</v>
      </c>
      <c r="CT221" s="15">
        <f t="shared" si="289"/>
        <v>9950.734854166667</v>
      </c>
      <c r="CU221" s="15">
        <f t="shared" si="290"/>
        <v>9950.734854166667</v>
      </c>
      <c r="CV221" s="15">
        <f t="shared" si="291"/>
        <v>9950.734854166667</v>
      </c>
      <c r="CW221" s="15">
        <f t="shared" si="292"/>
        <v>9950.734854166667</v>
      </c>
      <c r="CX221" s="15">
        <f t="shared" si="293"/>
        <v>9950.734854166667</v>
      </c>
      <c r="CY221" s="15">
        <f t="shared" si="294"/>
        <v>9950.734854166667</v>
      </c>
      <c r="CZ221" s="15">
        <f t="shared" si="295"/>
        <v>9950.734854166667</v>
      </c>
      <c r="DA221" s="15">
        <f t="shared" si="296"/>
        <v>9950.734854166667</v>
      </c>
      <c r="DB221" s="15">
        <f t="shared" si="297"/>
        <v>9950.734854166667</v>
      </c>
      <c r="DC221" s="15">
        <f t="shared" si="298"/>
        <v>9950.734854166667</v>
      </c>
      <c r="DD221" s="15">
        <f t="shared" si="299"/>
        <v>9950.734854166667</v>
      </c>
      <c r="DE221" s="15">
        <f t="shared" si="300"/>
        <v>9950.734854166667</v>
      </c>
      <c r="DF221" s="15">
        <f t="shared" si="301"/>
        <v>0</v>
      </c>
      <c r="DG221" s="15">
        <f t="shared" si="302"/>
        <v>9950.734854166667</v>
      </c>
      <c r="DH221" s="15">
        <f t="shared" si="303"/>
        <v>9950.734854166667</v>
      </c>
      <c r="DI221" s="15">
        <f t="shared" si="304"/>
        <v>9950.734854166667</v>
      </c>
      <c r="DJ221" s="15">
        <f t="shared" si="305"/>
        <v>9950.734854166667</v>
      </c>
      <c r="DK221" s="15">
        <f t="shared" si="306"/>
        <v>9950.734854166667</v>
      </c>
      <c r="DL221" s="15">
        <f t="shared" si="307"/>
        <v>9950.734854166667</v>
      </c>
      <c r="DM221" s="15">
        <f t="shared" si="308"/>
        <v>0</v>
      </c>
      <c r="DN221" s="15">
        <f t="shared" si="309"/>
        <v>0</v>
      </c>
      <c r="DO221" s="15">
        <f t="shared" si="310"/>
        <v>0</v>
      </c>
      <c r="DP221" s="15">
        <f t="shared" si="311"/>
        <v>0</v>
      </c>
      <c r="DQ221" s="15">
        <f t="shared" si="312"/>
        <v>0</v>
      </c>
      <c r="DR221" s="15">
        <f t="shared" si="313"/>
        <v>0</v>
      </c>
      <c r="DT221" s="15">
        <f t="shared" si="314"/>
        <v>1180.5412875000002</v>
      </c>
      <c r="DU221" s="15">
        <f t="shared" si="315"/>
        <v>1180.5412875000002</v>
      </c>
      <c r="DV221" s="15">
        <f t="shared" si="316"/>
        <v>1187.3147349999999</v>
      </c>
      <c r="DW221" s="15">
        <f t="shared" si="317"/>
        <v>1194.0881825000015</v>
      </c>
      <c r="DX221" s="15">
        <f t="shared" si="318"/>
        <v>1194.0881825000015</v>
      </c>
      <c r="DY221" s="15">
        <f t="shared" si="319"/>
        <v>1194.0881825000015</v>
      </c>
      <c r="DZ221" s="15">
        <f t="shared" si="320"/>
        <v>1194.0881825000015</v>
      </c>
      <c r="EA221" s="15">
        <f t="shared" si="321"/>
        <v>1194.0881825000015</v>
      </c>
      <c r="EB221" s="15">
        <f t="shared" si="322"/>
        <v>1194.0881825000015</v>
      </c>
      <c r="EC221" s="15">
        <f t="shared" si="323"/>
        <v>1194.0881825000015</v>
      </c>
      <c r="ED221" s="15">
        <f t="shared" si="324"/>
        <v>1194.0881825000015</v>
      </c>
      <c r="EE221" s="15">
        <f t="shared" si="325"/>
        <v>1194.0881825000015</v>
      </c>
      <c r="EF221" s="15">
        <f t="shared" si="326"/>
        <v>0</v>
      </c>
      <c r="EG221" s="15">
        <f t="shared" si="327"/>
        <v>1194.0881825000015</v>
      </c>
      <c r="EH221" s="15">
        <f t="shared" si="328"/>
        <v>1194.0881825000015</v>
      </c>
      <c r="EI221" s="15">
        <f t="shared" si="329"/>
        <v>1194.0881825000015</v>
      </c>
      <c r="EJ221" s="15">
        <f t="shared" si="330"/>
        <v>1194.0881825000015</v>
      </c>
      <c r="EK221" s="15">
        <f t="shared" si="331"/>
        <v>1194.0881825000015</v>
      </c>
      <c r="EL221" s="15">
        <f t="shared" si="332"/>
        <v>1194.0881825000015</v>
      </c>
      <c r="EM221" s="15">
        <f t="shared" si="333"/>
        <v>1194.0881825000015</v>
      </c>
      <c r="EN221" s="15">
        <f t="shared" si="334"/>
        <v>1194.0881825000015</v>
      </c>
      <c r="EO221" s="15">
        <f t="shared" si="335"/>
        <v>1194.0881825000015</v>
      </c>
      <c r="EP221" s="15">
        <f t="shared" si="336"/>
        <v>1194.0881825000015</v>
      </c>
      <c r="EQ221" s="15">
        <f t="shared" si="337"/>
        <v>1194.0881825000015</v>
      </c>
      <c r="ER221" s="15">
        <f t="shared" si="338"/>
        <v>1194.0881825000015</v>
      </c>
      <c r="ES221" s="15">
        <f t="shared" si="339"/>
        <v>0</v>
      </c>
      <c r="ET221" s="15">
        <f t="shared" si="340"/>
        <v>1194.0881825000015</v>
      </c>
      <c r="EU221" s="15">
        <f t="shared" si="341"/>
        <v>1194.0881825000015</v>
      </c>
      <c r="EV221" s="15">
        <f t="shared" si="342"/>
        <v>1194.0881825000015</v>
      </c>
      <c r="EW221" s="15">
        <f t="shared" si="343"/>
        <v>1194.0881825000015</v>
      </c>
      <c r="EX221" s="15">
        <f t="shared" si="344"/>
        <v>1194.0881825000015</v>
      </c>
      <c r="EY221" s="15">
        <f t="shared" si="345"/>
        <v>1194.0881825000015</v>
      </c>
      <c r="EZ221" s="15">
        <f t="shared" si="346"/>
        <v>0</v>
      </c>
      <c r="FA221" s="15">
        <f t="shared" si="347"/>
        <v>0</v>
      </c>
      <c r="FB221" s="15">
        <f t="shared" si="348"/>
        <v>0</v>
      </c>
      <c r="FC221" s="15">
        <f t="shared" si="349"/>
        <v>0</v>
      </c>
      <c r="FD221" s="15">
        <f t="shared" si="350"/>
        <v>0</v>
      </c>
      <c r="FE221" s="15">
        <f t="shared" si="351"/>
        <v>0</v>
      </c>
    </row>
    <row r="222" spans="1:161" x14ac:dyDescent="0.25">
      <c r="A222" s="3" t="s">
        <v>290</v>
      </c>
      <c r="B222" s="13">
        <v>4.2299999999999997E-2</v>
      </c>
      <c r="C222" s="13">
        <v>4.2299999999999997E-2</v>
      </c>
      <c r="D222" s="13">
        <v>4.2299999999999997E-2</v>
      </c>
      <c r="E222" s="13">
        <v>2.0199999999999999E-2</v>
      </c>
      <c r="G222" s="225">
        <v>816263.41</v>
      </c>
      <c r="H222" s="225">
        <v>816263.41</v>
      </c>
      <c r="I222" s="225">
        <v>816263.41</v>
      </c>
      <c r="J222" s="14">
        <v>816263.41</v>
      </c>
      <c r="K222" s="14">
        <v>816263.41</v>
      </c>
      <c r="L222" s="14">
        <v>816263.41</v>
      </c>
      <c r="M222" s="14">
        <v>816263.41</v>
      </c>
      <c r="N222" s="14">
        <v>816263.41</v>
      </c>
      <c r="O222" s="14">
        <v>816263.41</v>
      </c>
      <c r="P222" s="14">
        <v>816263.41</v>
      </c>
      <c r="Q222" s="14">
        <v>816263.41</v>
      </c>
      <c r="R222" s="14">
        <v>816263.41</v>
      </c>
      <c r="T222" s="14">
        <v>816263.41</v>
      </c>
      <c r="U222" s="14">
        <v>816263.41</v>
      </c>
      <c r="V222" s="14">
        <v>816263.41</v>
      </c>
      <c r="W222" s="14">
        <v>816263.41</v>
      </c>
      <c r="X222" s="14">
        <v>816263.41</v>
      </c>
      <c r="Y222" s="14">
        <v>816263.41</v>
      </c>
      <c r="Z222" s="14">
        <v>816263.41</v>
      </c>
      <c r="AA222" s="14">
        <v>816263.41</v>
      </c>
      <c r="AB222" s="14">
        <v>816263.41</v>
      </c>
      <c r="AC222" s="14">
        <v>816263.41</v>
      </c>
      <c r="AD222" s="14">
        <v>816263.41</v>
      </c>
      <c r="AE222" s="14">
        <v>816263.41</v>
      </c>
      <c r="AF222" s="14"/>
      <c r="AG222" s="14">
        <v>816263.41</v>
      </c>
      <c r="AH222" s="14">
        <v>816263.41</v>
      </c>
      <c r="AI222" s="14">
        <v>816263.41</v>
      </c>
      <c r="AJ222" s="14">
        <v>816263.41</v>
      </c>
      <c r="AK222" s="14">
        <v>816263.41</v>
      </c>
      <c r="AL222" s="14">
        <v>816263.41</v>
      </c>
      <c r="AM222" s="14"/>
      <c r="AN222" s="14"/>
      <c r="AO222" s="14"/>
      <c r="AP222" s="14"/>
      <c r="AQ222" s="14"/>
      <c r="AR222" s="14"/>
      <c r="AS222" s="15"/>
      <c r="AT222" s="15">
        <v>2877.3285202499997</v>
      </c>
      <c r="AU222" s="15">
        <v>2877.3285202499997</v>
      </c>
      <c r="AV222" s="15">
        <v>2877.3285202499997</v>
      </c>
      <c r="AW222" s="14">
        <v>2877.3285202499997</v>
      </c>
      <c r="AX222" s="14">
        <v>2877.3285202499997</v>
      </c>
      <c r="AY222" s="14">
        <v>2877.3285202499997</v>
      </c>
      <c r="AZ222" s="14">
        <v>2877.3285202499997</v>
      </c>
      <c r="BA222" s="14">
        <v>2877.3285202499997</v>
      </c>
      <c r="BB222" s="14">
        <v>2877.3285202499997</v>
      </c>
      <c r="BC222" s="14">
        <v>2877.3285202499997</v>
      </c>
      <c r="BD222" s="14">
        <v>2877.3285202499997</v>
      </c>
      <c r="BE222" s="14">
        <v>2877.3285202499997</v>
      </c>
      <c r="BG222" s="15">
        <v>2877.3285202499997</v>
      </c>
      <c r="BH222" s="15">
        <v>2877.3285202499997</v>
      </c>
      <c r="BI222" s="15">
        <v>2877.3285202499997</v>
      </c>
      <c r="BJ222" s="14">
        <v>2877.3285202499997</v>
      </c>
      <c r="BK222" s="14">
        <v>2877.3285202499997</v>
      </c>
      <c r="BL222" s="14">
        <v>2877.3285202499997</v>
      </c>
      <c r="BM222" s="14">
        <v>2877.3285202499997</v>
      </c>
      <c r="BN222" s="14">
        <v>2877.3285202499997</v>
      </c>
      <c r="BO222" s="14">
        <v>2877.3285202499997</v>
      </c>
      <c r="BP222" s="14">
        <v>2877.3285202499997</v>
      </c>
      <c r="BQ222" s="14">
        <v>2877.3285202499997</v>
      </c>
      <c r="BR222" s="14">
        <v>2877.3285202499997</v>
      </c>
      <c r="BS222" s="15"/>
      <c r="BT222" s="15">
        <f t="shared" si="264"/>
        <v>2877.3285202499997</v>
      </c>
      <c r="BU222" s="15">
        <f t="shared" si="265"/>
        <v>2877.3285202499997</v>
      </c>
      <c r="BV222" s="15">
        <f t="shared" si="266"/>
        <v>2877.3285202499997</v>
      </c>
      <c r="BW222" s="15">
        <f t="shared" si="267"/>
        <v>2877.3285202499997</v>
      </c>
      <c r="BX222" s="15">
        <f t="shared" si="268"/>
        <v>2877.3285202499997</v>
      </c>
      <c r="BY222" s="15">
        <f t="shared" si="269"/>
        <v>2877.3285202499997</v>
      </c>
      <c r="BZ222" s="15">
        <f t="shared" si="270"/>
        <v>0</v>
      </c>
      <c r="CA222" s="15">
        <f t="shared" si="271"/>
        <v>0</v>
      </c>
      <c r="CB222" s="15">
        <f t="shared" si="272"/>
        <v>0</v>
      </c>
      <c r="CC222" s="15">
        <f t="shared" si="273"/>
        <v>0</v>
      </c>
      <c r="CD222" s="15">
        <f t="shared" si="274"/>
        <v>0</v>
      </c>
      <c r="CE222" s="15">
        <f t="shared" si="275"/>
        <v>0</v>
      </c>
      <c r="CG222" s="15">
        <f t="shared" si="276"/>
        <v>1374.0434068333334</v>
      </c>
      <c r="CH222" s="15">
        <f t="shared" si="277"/>
        <v>1374.0434068333334</v>
      </c>
      <c r="CI222" s="15">
        <f t="shared" si="278"/>
        <v>1374.0434068333334</v>
      </c>
      <c r="CJ222" s="15">
        <f t="shared" si="279"/>
        <v>1374.0434068333334</v>
      </c>
      <c r="CK222" s="15">
        <f t="shared" si="280"/>
        <v>1374.0434068333334</v>
      </c>
      <c r="CL222" s="15">
        <f t="shared" si="281"/>
        <v>1374.0434068333334</v>
      </c>
      <c r="CM222" s="15">
        <f t="shared" si="282"/>
        <v>1374.0434068333334</v>
      </c>
      <c r="CN222" s="15">
        <f t="shared" si="283"/>
        <v>1374.0434068333334</v>
      </c>
      <c r="CO222" s="15">
        <f t="shared" si="284"/>
        <v>1374.0434068333334</v>
      </c>
      <c r="CP222" s="15">
        <f t="shared" si="285"/>
        <v>1374.0434068333334</v>
      </c>
      <c r="CQ222" s="15">
        <f t="shared" si="286"/>
        <v>1374.0434068333334</v>
      </c>
      <c r="CR222" s="15">
        <f t="shared" si="287"/>
        <v>1374.0434068333334</v>
      </c>
      <c r="CS222" s="15">
        <f t="shared" si="288"/>
        <v>0</v>
      </c>
      <c r="CT222" s="15">
        <f t="shared" si="289"/>
        <v>1374.0434068333334</v>
      </c>
      <c r="CU222" s="15">
        <f t="shared" si="290"/>
        <v>1374.0434068333334</v>
      </c>
      <c r="CV222" s="15">
        <f t="shared" si="291"/>
        <v>1374.0434068333334</v>
      </c>
      <c r="CW222" s="15">
        <f t="shared" si="292"/>
        <v>1374.0434068333334</v>
      </c>
      <c r="CX222" s="15">
        <f t="shared" si="293"/>
        <v>1374.0434068333334</v>
      </c>
      <c r="CY222" s="15">
        <f t="shared" si="294"/>
        <v>1374.0434068333334</v>
      </c>
      <c r="CZ222" s="15">
        <f t="shared" si="295"/>
        <v>1374.0434068333334</v>
      </c>
      <c r="DA222" s="15">
        <f t="shared" si="296"/>
        <v>1374.0434068333334</v>
      </c>
      <c r="DB222" s="15">
        <f t="shared" si="297"/>
        <v>1374.0434068333334</v>
      </c>
      <c r="DC222" s="15">
        <f t="shared" si="298"/>
        <v>1374.0434068333334</v>
      </c>
      <c r="DD222" s="15">
        <f t="shared" si="299"/>
        <v>1374.0434068333334</v>
      </c>
      <c r="DE222" s="15">
        <f t="shared" si="300"/>
        <v>1374.0434068333334</v>
      </c>
      <c r="DF222" s="15">
        <f t="shared" si="301"/>
        <v>0</v>
      </c>
      <c r="DG222" s="15">
        <f t="shared" si="302"/>
        <v>1374.0434068333334</v>
      </c>
      <c r="DH222" s="15">
        <f t="shared" si="303"/>
        <v>1374.0434068333334</v>
      </c>
      <c r="DI222" s="15">
        <f t="shared" si="304"/>
        <v>1374.0434068333334</v>
      </c>
      <c r="DJ222" s="15">
        <f t="shared" si="305"/>
        <v>1374.0434068333334</v>
      </c>
      <c r="DK222" s="15">
        <f t="shared" si="306"/>
        <v>1374.0434068333334</v>
      </c>
      <c r="DL222" s="15">
        <f t="shared" si="307"/>
        <v>1374.0434068333334</v>
      </c>
      <c r="DM222" s="15">
        <f t="shared" si="308"/>
        <v>0</v>
      </c>
      <c r="DN222" s="15">
        <f t="shared" si="309"/>
        <v>0</v>
      </c>
      <c r="DO222" s="15">
        <f t="shared" si="310"/>
        <v>0</v>
      </c>
      <c r="DP222" s="15">
        <f t="shared" si="311"/>
        <v>0</v>
      </c>
      <c r="DQ222" s="15">
        <f t="shared" si="312"/>
        <v>0</v>
      </c>
      <c r="DR222" s="15">
        <f t="shared" si="313"/>
        <v>0</v>
      </c>
      <c r="DT222" s="15">
        <f t="shared" si="314"/>
        <v>1503.2851134166663</v>
      </c>
      <c r="DU222" s="15">
        <f t="shared" si="315"/>
        <v>1503.2851134166663</v>
      </c>
      <c r="DV222" s="15">
        <f t="shared" si="316"/>
        <v>1503.2851134166663</v>
      </c>
      <c r="DW222" s="15">
        <f t="shared" si="317"/>
        <v>1503.2851134166663</v>
      </c>
      <c r="DX222" s="15">
        <f t="shared" si="318"/>
        <v>1503.2851134166663</v>
      </c>
      <c r="DY222" s="15">
        <f t="shared" si="319"/>
        <v>1503.2851134166663</v>
      </c>
      <c r="DZ222" s="15">
        <f t="shared" si="320"/>
        <v>1503.2851134166663</v>
      </c>
      <c r="EA222" s="15">
        <f t="shared" si="321"/>
        <v>1503.2851134166663</v>
      </c>
      <c r="EB222" s="15">
        <f t="shared" si="322"/>
        <v>1503.2851134166663</v>
      </c>
      <c r="EC222" s="15">
        <f t="shared" si="323"/>
        <v>1503.2851134166663</v>
      </c>
      <c r="ED222" s="15">
        <f t="shared" si="324"/>
        <v>1503.2851134166663</v>
      </c>
      <c r="EE222" s="15">
        <f t="shared" si="325"/>
        <v>1503.2851134166663</v>
      </c>
      <c r="EF222" s="15">
        <f t="shared" si="326"/>
        <v>0</v>
      </c>
      <c r="EG222" s="15">
        <f t="shared" si="327"/>
        <v>1503.2851134166663</v>
      </c>
      <c r="EH222" s="15">
        <f t="shared" si="328"/>
        <v>1503.2851134166663</v>
      </c>
      <c r="EI222" s="15">
        <f t="shared" si="329"/>
        <v>1503.2851134166663</v>
      </c>
      <c r="EJ222" s="15">
        <f t="shared" si="330"/>
        <v>1503.2851134166663</v>
      </c>
      <c r="EK222" s="15">
        <f t="shared" si="331"/>
        <v>1503.2851134166663</v>
      </c>
      <c r="EL222" s="15">
        <f t="shared" si="332"/>
        <v>1503.2851134166663</v>
      </c>
      <c r="EM222" s="15">
        <f t="shared" si="333"/>
        <v>1503.2851134166663</v>
      </c>
      <c r="EN222" s="15">
        <f t="shared" si="334"/>
        <v>1503.2851134166663</v>
      </c>
      <c r="EO222" s="15">
        <f t="shared" si="335"/>
        <v>1503.2851134166663</v>
      </c>
      <c r="EP222" s="15">
        <f t="shared" si="336"/>
        <v>1503.2851134166663</v>
      </c>
      <c r="EQ222" s="15">
        <f t="shared" si="337"/>
        <v>1503.2851134166663</v>
      </c>
      <c r="ER222" s="15">
        <f t="shared" si="338"/>
        <v>1503.2851134166663</v>
      </c>
      <c r="ES222" s="15">
        <f t="shared" si="339"/>
        <v>0</v>
      </c>
      <c r="ET222" s="15">
        <f t="shared" si="340"/>
        <v>1503.2851134166663</v>
      </c>
      <c r="EU222" s="15">
        <f t="shared" si="341"/>
        <v>1503.2851134166663</v>
      </c>
      <c r="EV222" s="15">
        <f t="shared" si="342"/>
        <v>1503.2851134166663</v>
      </c>
      <c r="EW222" s="15">
        <f t="shared" si="343"/>
        <v>1503.2851134166663</v>
      </c>
      <c r="EX222" s="15">
        <f t="shared" si="344"/>
        <v>1503.2851134166663</v>
      </c>
      <c r="EY222" s="15">
        <f t="shared" si="345"/>
        <v>1503.2851134166663</v>
      </c>
      <c r="EZ222" s="15">
        <f t="shared" si="346"/>
        <v>0</v>
      </c>
      <c r="FA222" s="15">
        <f t="shared" si="347"/>
        <v>0</v>
      </c>
      <c r="FB222" s="15">
        <f t="shared" si="348"/>
        <v>0</v>
      </c>
      <c r="FC222" s="15">
        <f t="shared" si="349"/>
        <v>0</v>
      </c>
      <c r="FD222" s="15">
        <f t="shared" si="350"/>
        <v>0</v>
      </c>
      <c r="FE222" s="15">
        <f t="shared" si="351"/>
        <v>0</v>
      </c>
    </row>
    <row r="223" spans="1:161" x14ac:dyDescent="0.25">
      <c r="A223" s="16" t="s">
        <v>291</v>
      </c>
      <c r="B223" s="13">
        <v>2.1600000000000001E-2</v>
      </c>
      <c r="C223" s="13">
        <v>2.1600000000000001E-2</v>
      </c>
      <c r="D223" s="13">
        <v>2.1600000000000001E-2</v>
      </c>
      <c r="E223" s="13">
        <v>1.95E-2</v>
      </c>
      <c r="G223" s="225">
        <v>2504392.08</v>
      </c>
      <c r="H223" s="225">
        <v>2504392.08</v>
      </c>
      <c r="I223" s="225">
        <v>2504392.08</v>
      </c>
      <c r="J223" s="14">
        <v>2504392.08</v>
      </c>
      <c r="K223" s="14">
        <v>2504392.08</v>
      </c>
      <c r="L223" s="14">
        <v>2504392.08</v>
      </c>
      <c r="M223" s="14">
        <v>2504392.08</v>
      </c>
      <c r="N223" s="14">
        <v>2504392.08</v>
      </c>
      <c r="O223" s="14">
        <v>2504392.08</v>
      </c>
      <c r="P223" s="14">
        <v>2504392.08</v>
      </c>
      <c r="Q223" s="14">
        <v>2504392.08</v>
      </c>
      <c r="R223" s="14">
        <v>2504392.08</v>
      </c>
      <c r="T223" s="14">
        <v>2504392.08</v>
      </c>
      <c r="U223" s="14">
        <v>2504392.08</v>
      </c>
      <c r="V223" s="14">
        <v>2504392.08</v>
      </c>
      <c r="W223" s="14">
        <v>2504392.08</v>
      </c>
      <c r="X223" s="14">
        <v>2504392.08</v>
      </c>
      <c r="Y223" s="14">
        <v>2504392.08</v>
      </c>
      <c r="Z223" s="14">
        <v>2504392.08</v>
      </c>
      <c r="AA223" s="14">
        <v>2504392.08</v>
      </c>
      <c r="AB223" s="14">
        <v>2504392.08</v>
      </c>
      <c r="AC223" s="14">
        <v>2504392.08</v>
      </c>
      <c r="AD223" s="14">
        <v>2510798.54</v>
      </c>
      <c r="AE223" s="14">
        <v>2517205</v>
      </c>
      <c r="AF223" s="14"/>
      <c r="AG223" s="14">
        <v>2517205</v>
      </c>
      <c r="AH223" s="14">
        <v>2517205</v>
      </c>
      <c r="AI223" s="14">
        <v>2517205</v>
      </c>
      <c r="AJ223" s="14">
        <v>2517205</v>
      </c>
      <c r="AK223" s="14">
        <v>2517205</v>
      </c>
      <c r="AL223" s="14">
        <v>2517205</v>
      </c>
      <c r="AM223" s="14"/>
      <c r="AN223" s="14"/>
      <c r="AO223" s="14"/>
      <c r="AP223" s="14"/>
      <c r="AQ223" s="14"/>
      <c r="AR223" s="14"/>
      <c r="AS223" s="15"/>
      <c r="AT223" s="15">
        <v>4507.9057440000006</v>
      </c>
      <c r="AU223" s="15">
        <v>4507.9057440000006</v>
      </c>
      <c r="AV223" s="15">
        <v>4507.9057440000006</v>
      </c>
      <c r="AW223" s="14">
        <v>4507.9057440000006</v>
      </c>
      <c r="AX223" s="14">
        <v>4507.9057440000006</v>
      </c>
      <c r="AY223" s="14">
        <v>4507.9057440000006</v>
      </c>
      <c r="AZ223" s="14">
        <v>4507.9057440000006</v>
      </c>
      <c r="BA223" s="14">
        <v>4507.9057440000006</v>
      </c>
      <c r="BB223" s="14">
        <v>4507.9057440000006</v>
      </c>
      <c r="BC223" s="14">
        <v>4507.9057440000006</v>
      </c>
      <c r="BD223" s="14">
        <v>4507.9057440000006</v>
      </c>
      <c r="BE223" s="14">
        <v>4507.9057440000006</v>
      </c>
      <c r="BG223" s="15">
        <v>4507.9057440000006</v>
      </c>
      <c r="BH223" s="15">
        <v>4507.9057440000006</v>
      </c>
      <c r="BI223" s="15">
        <v>4507.9057440000006</v>
      </c>
      <c r="BJ223" s="14">
        <v>4507.9057440000006</v>
      </c>
      <c r="BK223" s="14">
        <v>4507.9057440000006</v>
      </c>
      <c r="BL223" s="14">
        <v>4507.9057440000006</v>
      </c>
      <c r="BM223" s="14">
        <v>4507.9057440000006</v>
      </c>
      <c r="BN223" s="14">
        <v>4507.9057440000006</v>
      </c>
      <c r="BO223" s="14">
        <v>4507.9057440000006</v>
      </c>
      <c r="BP223" s="14">
        <v>4507.9057440000006</v>
      </c>
      <c r="BQ223" s="14">
        <v>4519.4373720000003</v>
      </c>
      <c r="BR223" s="14">
        <v>4530.9690000000001</v>
      </c>
      <c r="BS223" s="15"/>
      <c r="BT223" s="15">
        <f t="shared" si="264"/>
        <v>4530.9690000000001</v>
      </c>
      <c r="BU223" s="15">
        <f t="shared" si="265"/>
        <v>4530.9690000000001</v>
      </c>
      <c r="BV223" s="15">
        <f t="shared" si="266"/>
        <v>4530.9690000000001</v>
      </c>
      <c r="BW223" s="15">
        <f t="shared" si="267"/>
        <v>4530.9690000000001</v>
      </c>
      <c r="BX223" s="15">
        <f t="shared" si="268"/>
        <v>4530.9690000000001</v>
      </c>
      <c r="BY223" s="15">
        <f t="shared" si="269"/>
        <v>4530.9690000000001</v>
      </c>
      <c r="BZ223" s="15">
        <f t="shared" si="270"/>
        <v>0</v>
      </c>
      <c r="CA223" s="15">
        <f t="shared" si="271"/>
        <v>0</v>
      </c>
      <c r="CB223" s="15">
        <f t="shared" si="272"/>
        <v>0</v>
      </c>
      <c r="CC223" s="15">
        <f t="shared" si="273"/>
        <v>0</v>
      </c>
      <c r="CD223" s="15">
        <f t="shared" si="274"/>
        <v>0</v>
      </c>
      <c r="CE223" s="15">
        <f t="shared" si="275"/>
        <v>0</v>
      </c>
      <c r="CG223" s="15">
        <f t="shared" si="276"/>
        <v>4069.6371300000005</v>
      </c>
      <c r="CH223" s="15">
        <f t="shared" si="277"/>
        <v>4069.6371300000005</v>
      </c>
      <c r="CI223" s="15">
        <f t="shared" si="278"/>
        <v>4069.6371300000005</v>
      </c>
      <c r="CJ223" s="15">
        <f t="shared" si="279"/>
        <v>4069.6371300000005</v>
      </c>
      <c r="CK223" s="15">
        <f t="shared" si="280"/>
        <v>4069.6371300000005</v>
      </c>
      <c r="CL223" s="15">
        <f t="shared" si="281"/>
        <v>4069.6371300000005</v>
      </c>
      <c r="CM223" s="15">
        <f t="shared" si="282"/>
        <v>4069.6371300000005</v>
      </c>
      <c r="CN223" s="15">
        <f t="shared" si="283"/>
        <v>4069.6371300000005</v>
      </c>
      <c r="CO223" s="15">
        <f t="shared" si="284"/>
        <v>4069.6371300000005</v>
      </c>
      <c r="CP223" s="15">
        <f t="shared" si="285"/>
        <v>4069.6371300000005</v>
      </c>
      <c r="CQ223" s="15">
        <f t="shared" si="286"/>
        <v>4069.6371300000005</v>
      </c>
      <c r="CR223" s="15">
        <f t="shared" si="287"/>
        <v>4069.6371300000005</v>
      </c>
      <c r="CS223" s="15">
        <f t="shared" si="288"/>
        <v>0</v>
      </c>
      <c r="CT223" s="15">
        <f t="shared" si="289"/>
        <v>4069.6371300000005</v>
      </c>
      <c r="CU223" s="15">
        <f t="shared" si="290"/>
        <v>4069.6371300000005</v>
      </c>
      <c r="CV223" s="15">
        <f t="shared" si="291"/>
        <v>4069.6371300000005</v>
      </c>
      <c r="CW223" s="15">
        <f t="shared" si="292"/>
        <v>4069.6371300000005</v>
      </c>
      <c r="CX223" s="15">
        <f t="shared" si="293"/>
        <v>4069.6371300000005</v>
      </c>
      <c r="CY223" s="15">
        <f t="shared" si="294"/>
        <v>4069.6371300000005</v>
      </c>
      <c r="CZ223" s="15">
        <f t="shared" si="295"/>
        <v>4069.6371300000005</v>
      </c>
      <c r="DA223" s="15">
        <f t="shared" si="296"/>
        <v>4069.6371300000005</v>
      </c>
      <c r="DB223" s="15">
        <f t="shared" si="297"/>
        <v>4069.6371300000005</v>
      </c>
      <c r="DC223" s="15">
        <f t="shared" si="298"/>
        <v>4069.6371300000005</v>
      </c>
      <c r="DD223" s="15">
        <f t="shared" si="299"/>
        <v>4080.0476275000001</v>
      </c>
      <c r="DE223" s="15">
        <f t="shared" si="300"/>
        <v>4090.4581249999997</v>
      </c>
      <c r="DF223" s="15">
        <f t="shared" si="301"/>
        <v>0</v>
      </c>
      <c r="DG223" s="15">
        <f t="shared" si="302"/>
        <v>4090.4581249999997</v>
      </c>
      <c r="DH223" s="15">
        <f t="shared" si="303"/>
        <v>4090.4581249999997</v>
      </c>
      <c r="DI223" s="15">
        <f t="shared" si="304"/>
        <v>4090.4581249999997</v>
      </c>
      <c r="DJ223" s="15">
        <f t="shared" si="305"/>
        <v>4090.4581249999997</v>
      </c>
      <c r="DK223" s="15">
        <f t="shared" si="306"/>
        <v>4090.4581249999997</v>
      </c>
      <c r="DL223" s="15">
        <f t="shared" si="307"/>
        <v>4090.4581249999997</v>
      </c>
      <c r="DM223" s="15">
        <f t="shared" si="308"/>
        <v>0</v>
      </c>
      <c r="DN223" s="15">
        <f t="shared" si="309"/>
        <v>0</v>
      </c>
      <c r="DO223" s="15">
        <f t="shared" si="310"/>
        <v>0</v>
      </c>
      <c r="DP223" s="15">
        <f t="shared" si="311"/>
        <v>0</v>
      </c>
      <c r="DQ223" s="15">
        <f t="shared" si="312"/>
        <v>0</v>
      </c>
      <c r="DR223" s="15">
        <f t="shared" si="313"/>
        <v>0</v>
      </c>
      <c r="DT223" s="15">
        <f t="shared" si="314"/>
        <v>438.26861400000007</v>
      </c>
      <c r="DU223" s="15">
        <f t="shared" si="315"/>
        <v>438.26861400000007</v>
      </c>
      <c r="DV223" s="15">
        <f t="shared" si="316"/>
        <v>438.26861400000007</v>
      </c>
      <c r="DW223" s="15">
        <f t="shared" si="317"/>
        <v>438.26861400000007</v>
      </c>
      <c r="DX223" s="15">
        <f t="shared" si="318"/>
        <v>438.26861400000007</v>
      </c>
      <c r="DY223" s="15">
        <f t="shared" si="319"/>
        <v>438.26861400000007</v>
      </c>
      <c r="DZ223" s="15">
        <f t="shared" si="320"/>
        <v>438.26861400000007</v>
      </c>
      <c r="EA223" s="15">
        <f t="shared" si="321"/>
        <v>438.26861400000007</v>
      </c>
      <c r="EB223" s="15">
        <f t="shared" si="322"/>
        <v>438.26861400000007</v>
      </c>
      <c r="EC223" s="15">
        <f t="shared" si="323"/>
        <v>438.26861400000007</v>
      </c>
      <c r="ED223" s="15">
        <f t="shared" si="324"/>
        <v>438.26861400000007</v>
      </c>
      <c r="EE223" s="15">
        <f t="shared" si="325"/>
        <v>438.26861400000007</v>
      </c>
      <c r="EF223" s="15">
        <f t="shared" si="326"/>
        <v>0</v>
      </c>
      <c r="EG223" s="15">
        <f t="shared" si="327"/>
        <v>438.26861400000007</v>
      </c>
      <c r="EH223" s="15">
        <f t="shared" si="328"/>
        <v>438.26861400000007</v>
      </c>
      <c r="EI223" s="15">
        <f t="shared" si="329"/>
        <v>438.26861400000007</v>
      </c>
      <c r="EJ223" s="15">
        <f t="shared" si="330"/>
        <v>438.26861400000007</v>
      </c>
      <c r="EK223" s="15">
        <f t="shared" si="331"/>
        <v>438.26861400000007</v>
      </c>
      <c r="EL223" s="15">
        <f t="shared" si="332"/>
        <v>438.26861400000007</v>
      </c>
      <c r="EM223" s="15">
        <f t="shared" si="333"/>
        <v>438.26861400000007</v>
      </c>
      <c r="EN223" s="15">
        <f t="shared" si="334"/>
        <v>438.26861400000007</v>
      </c>
      <c r="EO223" s="15">
        <f t="shared" si="335"/>
        <v>438.26861400000007</v>
      </c>
      <c r="EP223" s="15">
        <f t="shared" si="336"/>
        <v>438.26861400000007</v>
      </c>
      <c r="EQ223" s="15">
        <f t="shared" si="337"/>
        <v>439.38974450000023</v>
      </c>
      <c r="ER223" s="15">
        <f t="shared" si="338"/>
        <v>440.5108750000004</v>
      </c>
      <c r="ES223" s="15">
        <f t="shared" si="339"/>
        <v>0</v>
      </c>
      <c r="ET223" s="15">
        <f t="shared" si="340"/>
        <v>440.5108750000004</v>
      </c>
      <c r="EU223" s="15">
        <f t="shared" si="341"/>
        <v>440.5108750000004</v>
      </c>
      <c r="EV223" s="15">
        <f t="shared" si="342"/>
        <v>440.5108750000004</v>
      </c>
      <c r="EW223" s="15">
        <f t="shared" si="343"/>
        <v>440.5108750000004</v>
      </c>
      <c r="EX223" s="15">
        <f t="shared" si="344"/>
        <v>440.5108750000004</v>
      </c>
      <c r="EY223" s="15">
        <f t="shared" si="345"/>
        <v>440.5108750000004</v>
      </c>
      <c r="EZ223" s="15">
        <f t="shared" si="346"/>
        <v>0</v>
      </c>
      <c r="FA223" s="15">
        <f t="shared" si="347"/>
        <v>0</v>
      </c>
      <c r="FB223" s="15">
        <f t="shared" si="348"/>
        <v>0</v>
      </c>
      <c r="FC223" s="15">
        <f t="shared" si="349"/>
        <v>0</v>
      </c>
      <c r="FD223" s="15">
        <f t="shared" si="350"/>
        <v>0</v>
      </c>
      <c r="FE223" s="15">
        <f t="shared" si="351"/>
        <v>0</v>
      </c>
    </row>
    <row r="224" spans="1:161" x14ac:dyDescent="0.25">
      <c r="A224" s="16" t="s">
        <v>294</v>
      </c>
      <c r="B224" s="13">
        <v>2.98E-2</v>
      </c>
      <c r="C224" s="13">
        <v>2.98E-2</v>
      </c>
      <c r="D224" s="13">
        <v>2.98E-2</v>
      </c>
      <c r="E224" s="13">
        <v>2.7699999999999999E-2</v>
      </c>
      <c r="G224" s="225">
        <v>10726602.869999999</v>
      </c>
      <c r="H224" s="225">
        <v>10726602.869999999</v>
      </c>
      <c r="I224" s="225">
        <v>10726602.869999999</v>
      </c>
      <c r="J224" s="14">
        <v>10726602.869999999</v>
      </c>
      <c r="K224" s="14">
        <v>10726602.869999999</v>
      </c>
      <c r="L224" s="14">
        <v>10726602.869999999</v>
      </c>
      <c r="M224" s="14">
        <v>10726602.869999999</v>
      </c>
      <c r="N224" s="14">
        <v>10726602.869999999</v>
      </c>
      <c r="O224" s="14">
        <v>10726602.869999999</v>
      </c>
      <c r="P224" s="14">
        <v>10726602.869999999</v>
      </c>
      <c r="Q224" s="14">
        <v>10726602.869999999</v>
      </c>
      <c r="R224" s="14">
        <v>10726602.869999999</v>
      </c>
      <c r="T224" s="14">
        <v>10726602.869999999</v>
      </c>
      <c r="U224" s="14">
        <v>10726602.869999999</v>
      </c>
      <c r="V224" s="14">
        <v>10726602.869999999</v>
      </c>
      <c r="W224" s="14">
        <v>10726602.869999999</v>
      </c>
      <c r="X224" s="14">
        <v>10726602.869999999</v>
      </c>
      <c r="Y224" s="14">
        <v>10726602.869999999</v>
      </c>
      <c r="Z224" s="14">
        <v>10726602.869999999</v>
      </c>
      <c r="AA224" s="14">
        <v>10726602.869999999</v>
      </c>
      <c r="AB224" s="14">
        <v>10726602.869999999</v>
      </c>
      <c r="AC224" s="14">
        <v>10726602.869999999</v>
      </c>
      <c r="AD224" s="14">
        <v>10726602.869999999</v>
      </c>
      <c r="AE224" s="14">
        <v>10726602.869999999</v>
      </c>
      <c r="AF224" s="14"/>
      <c r="AG224" s="14">
        <v>10726602.869999999</v>
      </c>
      <c r="AH224" s="14">
        <v>10726602.869999999</v>
      </c>
      <c r="AI224" s="14">
        <v>10726602.869999999</v>
      </c>
      <c r="AJ224" s="14">
        <v>10726602.869999999</v>
      </c>
      <c r="AK224" s="14">
        <v>10726602.869999999</v>
      </c>
      <c r="AL224" s="14">
        <v>10726602.869999999</v>
      </c>
      <c r="AM224" s="14"/>
      <c r="AN224" s="14"/>
      <c r="AO224" s="14"/>
      <c r="AP224" s="14"/>
      <c r="AQ224" s="14"/>
      <c r="AR224" s="14"/>
      <c r="AS224" s="15"/>
      <c r="AT224" s="15">
        <v>26637.730460499999</v>
      </c>
      <c r="AU224" s="15">
        <v>26637.730460499999</v>
      </c>
      <c r="AV224" s="15">
        <v>26637.730460499999</v>
      </c>
      <c r="AW224" s="14">
        <v>26637.730460499999</v>
      </c>
      <c r="AX224" s="14">
        <v>26637.730460499999</v>
      </c>
      <c r="AY224" s="14">
        <v>26637.730460499999</v>
      </c>
      <c r="AZ224" s="14">
        <v>26637.730460499999</v>
      </c>
      <c r="BA224" s="14">
        <v>26637.730460499999</v>
      </c>
      <c r="BB224" s="14">
        <v>26637.730460499999</v>
      </c>
      <c r="BC224" s="14">
        <v>26637.730460499999</v>
      </c>
      <c r="BD224" s="14">
        <v>26637.730460499999</v>
      </c>
      <c r="BE224" s="14">
        <v>26637.730460499999</v>
      </c>
      <c r="BG224" s="15">
        <v>26637.730460499999</v>
      </c>
      <c r="BH224" s="15">
        <v>26637.730460499999</v>
      </c>
      <c r="BI224" s="15">
        <v>26637.730460499999</v>
      </c>
      <c r="BJ224" s="14">
        <v>26637.730460499999</v>
      </c>
      <c r="BK224" s="14">
        <v>26637.730460499999</v>
      </c>
      <c r="BL224" s="14">
        <v>26637.730460499999</v>
      </c>
      <c r="BM224" s="14">
        <v>26637.730460499999</v>
      </c>
      <c r="BN224" s="14">
        <v>26637.730460499999</v>
      </c>
      <c r="BO224" s="14">
        <v>26637.730460499999</v>
      </c>
      <c r="BP224" s="14">
        <v>26637.730460499999</v>
      </c>
      <c r="BQ224" s="14">
        <v>26637.730460499999</v>
      </c>
      <c r="BR224" s="14">
        <v>26637.730460499999</v>
      </c>
      <c r="BS224" s="15"/>
      <c r="BT224" s="15">
        <f t="shared" si="264"/>
        <v>26637.730460499999</v>
      </c>
      <c r="BU224" s="15">
        <f t="shared" si="265"/>
        <v>26637.730460499999</v>
      </c>
      <c r="BV224" s="15">
        <f t="shared" si="266"/>
        <v>26637.730460499999</v>
      </c>
      <c r="BW224" s="15">
        <f t="shared" si="267"/>
        <v>26637.730460499999</v>
      </c>
      <c r="BX224" s="15">
        <f t="shared" si="268"/>
        <v>26637.730460499999</v>
      </c>
      <c r="BY224" s="15">
        <f t="shared" si="269"/>
        <v>26637.730460499999</v>
      </c>
      <c r="BZ224" s="15">
        <f t="shared" si="270"/>
        <v>0</v>
      </c>
      <c r="CA224" s="15">
        <f t="shared" si="271"/>
        <v>0</v>
      </c>
      <c r="CB224" s="15">
        <f t="shared" si="272"/>
        <v>0</v>
      </c>
      <c r="CC224" s="15">
        <f t="shared" si="273"/>
        <v>0</v>
      </c>
      <c r="CD224" s="15">
        <f t="shared" si="274"/>
        <v>0</v>
      </c>
      <c r="CE224" s="15">
        <f t="shared" si="275"/>
        <v>0</v>
      </c>
      <c r="CG224" s="15">
        <f t="shared" si="276"/>
        <v>24760.574958249999</v>
      </c>
      <c r="CH224" s="15">
        <f t="shared" si="277"/>
        <v>24760.574958249999</v>
      </c>
      <c r="CI224" s="15">
        <f t="shared" si="278"/>
        <v>24760.574958249999</v>
      </c>
      <c r="CJ224" s="15">
        <f t="shared" si="279"/>
        <v>24760.574958249999</v>
      </c>
      <c r="CK224" s="15">
        <f t="shared" si="280"/>
        <v>24760.574958249999</v>
      </c>
      <c r="CL224" s="15">
        <f t="shared" si="281"/>
        <v>24760.574958249999</v>
      </c>
      <c r="CM224" s="15">
        <f t="shared" si="282"/>
        <v>24760.574958249999</v>
      </c>
      <c r="CN224" s="15">
        <f t="shared" si="283"/>
        <v>24760.574958249999</v>
      </c>
      <c r="CO224" s="15">
        <f t="shared" si="284"/>
        <v>24760.574958249999</v>
      </c>
      <c r="CP224" s="15">
        <f t="shared" si="285"/>
        <v>24760.574958249999</v>
      </c>
      <c r="CQ224" s="15">
        <f t="shared" si="286"/>
        <v>24760.574958249999</v>
      </c>
      <c r="CR224" s="15">
        <f t="shared" si="287"/>
        <v>24760.574958249999</v>
      </c>
      <c r="CS224" s="15">
        <f t="shared" si="288"/>
        <v>0</v>
      </c>
      <c r="CT224" s="15">
        <f t="shared" si="289"/>
        <v>24760.574958249999</v>
      </c>
      <c r="CU224" s="15">
        <f t="shared" si="290"/>
        <v>24760.574958249999</v>
      </c>
      <c r="CV224" s="15">
        <f t="shared" si="291"/>
        <v>24760.574958249999</v>
      </c>
      <c r="CW224" s="15">
        <f t="shared" si="292"/>
        <v>24760.574958249999</v>
      </c>
      <c r="CX224" s="15">
        <f t="shared" si="293"/>
        <v>24760.574958249999</v>
      </c>
      <c r="CY224" s="15">
        <f t="shared" si="294"/>
        <v>24760.574958249999</v>
      </c>
      <c r="CZ224" s="15">
        <f t="shared" si="295"/>
        <v>24760.574958249999</v>
      </c>
      <c r="DA224" s="15">
        <f t="shared" si="296"/>
        <v>24760.574958249999</v>
      </c>
      <c r="DB224" s="15">
        <f t="shared" si="297"/>
        <v>24760.574958249999</v>
      </c>
      <c r="DC224" s="15">
        <f t="shared" si="298"/>
        <v>24760.574958249999</v>
      </c>
      <c r="DD224" s="15">
        <f t="shared" si="299"/>
        <v>24760.574958249999</v>
      </c>
      <c r="DE224" s="15">
        <f t="shared" si="300"/>
        <v>24760.574958249999</v>
      </c>
      <c r="DF224" s="15">
        <f t="shared" si="301"/>
        <v>0</v>
      </c>
      <c r="DG224" s="15">
        <f t="shared" si="302"/>
        <v>24760.574958249999</v>
      </c>
      <c r="DH224" s="15">
        <f t="shared" si="303"/>
        <v>24760.574958249999</v>
      </c>
      <c r="DI224" s="15">
        <f t="shared" si="304"/>
        <v>24760.574958249999</v>
      </c>
      <c r="DJ224" s="15">
        <f t="shared" si="305"/>
        <v>24760.574958249999</v>
      </c>
      <c r="DK224" s="15">
        <f t="shared" si="306"/>
        <v>24760.574958249999</v>
      </c>
      <c r="DL224" s="15">
        <f t="shared" si="307"/>
        <v>24760.574958249999</v>
      </c>
      <c r="DM224" s="15">
        <f t="shared" si="308"/>
        <v>0</v>
      </c>
      <c r="DN224" s="15">
        <f t="shared" si="309"/>
        <v>0</v>
      </c>
      <c r="DO224" s="15">
        <f t="shared" si="310"/>
        <v>0</v>
      </c>
      <c r="DP224" s="15">
        <f t="shared" si="311"/>
        <v>0</v>
      </c>
      <c r="DQ224" s="15">
        <f t="shared" si="312"/>
        <v>0</v>
      </c>
      <c r="DR224" s="15">
        <f t="shared" si="313"/>
        <v>0</v>
      </c>
      <c r="DT224" s="15">
        <f t="shared" si="314"/>
        <v>1877.1555022499997</v>
      </c>
      <c r="DU224" s="15">
        <f t="shared" si="315"/>
        <v>1877.1555022499997</v>
      </c>
      <c r="DV224" s="15">
        <f t="shared" si="316"/>
        <v>1877.1555022499997</v>
      </c>
      <c r="DW224" s="15">
        <f t="shared" si="317"/>
        <v>1877.1555022499997</v>
      </c>
      <c r="DX224" s="15">
        <f t="shared" si="318"/>
        <v>1877.1555022499997</v>
      </c>
      <c r="DY224" s="15">
        <f t="shared" si="319"/>
        <v>1877.1555022499997</v>
      </c>
      <c r="DZ224" s="15">
        <f t="shared" si="320"/>
        <v>1877.1555022499997</v>
      </c>
      <c r="EA224" s="15">
        <f t="shared" si="321"/>
        <v>1877.1555022499997</v>
      </c>
      <c r="EB224" s="15">
        <f t="shared" si="322"/>
        <v>1877.1555022499997</v>
      </c>
      <c r="EC224" s="15">
        <f t="shared" si="323"/>
        <v>1877.1555022499997</v>
      </c>
      <c r="ED224" s="15">
        <f t="shared" si="324"/>
        <v>1877.1555022499997</v>
      </c>
      <c r="EE224" s="15">
        <f t="shared" si="325"/>
        <v>1877.1555022499997</v>
      </c>
      <c r="EF224" s="15">
        <f t="shared" si="326"/>
        <v>0</v>
      </c>
      <c r="EG224" s="15">
        <f t="shared" si="327"/>
        <v>1877.1555022499997</v>
      </c>
      <c r="EH224" s="15">
        <f t="shared" si="328"/>
        <v>1877.1555022499997</v>
      </c>
      <c r="EI224" s="15">
        <f t="shared" si="329"/>
        <v>1877.1555022499997</v>
      </c>
      <c r="EJ224" s="15">
        <f t="shared" si="330"/>
        <v>1877.1555022499997</v>
      </c>
      <c r="EK224" s="15">
        <f t="shared" si="331"/>
        <v>1877.1555022499997</v>
      </c>
      <c r="EL224" s="15">
        <f t="shared" si="332"/>
        <v>1877.1555022499997</v>
      </c>
      <c r="EM224" s="15">
        <f t="shared" si="333"/>
        <v>1877.1555022499997</v>
      </c>
      <c r="EN224" s="15">
        <f t="shared" si="334"/>
        <v>1877.1555022499997</v>
      </c>
      <c r="EO224" s="15">
        <f t="shared" si="335"/>
        <v>1877.1555022499997</v>
      </c>
      <c r="EP224" s="15">
        <f t="shared" si="336"/>
        <v>1877.1555022499997</v>
      </c>
      <c r="EQ224" s="15">
        <f t="shared" si="337"/>
        <v>1877.1555022499997</v>
      </c>
      <c r="ER224" s="15">
        <f t="shared" si="338"/>
        <v>1877.1555022499997</v>
      </c>
      <c r="ES224" s="15">
        <f t="shared" si="339"/>
        <v>0</v>
      </c>
      <c r="ET224" s="15">
        <f t="shared" si="340"/>
        <v>1877.1555022499997</v>
      </c>
      <c r="EU224" s="15">
        <f t="shared" si="341"/>
        <v>1877.1555022499997</v>
      </c>
      <c r="EV224" s="15">
        <f t="shared" si="342"/>
        <v>1877.1555022499997</v>
      </c>
      <c r="EW224" s="15">
        <f t="shared" si="343"/>
        <v>1877.1555022499997</v>
      </c>
      <c r="EX224" s="15">
        <f t="shared" si="344"/>
        <v>1877.1555022499997</v>
      </c>
      <c r="EY224" s="15">
        <f t="shared" si="345"/>
        <v>1877.1555022499997</v>
      </c>
      <c r="EZ224" s="15">
        <f t="shared" si="346"/>
        <v>0</v>
      </c>
      <c r="FA224" s="15">
        <f t="shared" si="347"/>
        <v>0</v>
      </c>
      <c r="FB224" s="15">
        <f t="shared" si="348"/>
        <v>0</v>
      </c>
      <c r="FC224" s="15">
        <f t="shared" si="349"/>
        <v>0</v>
      </c>
      <c r="FD224" s="15">
        <f t="shared" si="350"/>
        <v>0</v>
      </c>
      <c r="FE224" s="15">
        <f t="shared" si="351"/>
        <v>0</v>
      </c>
    </row>
    <row r="225" spans="1:161" x14ac:dyDescent="0.25">
      <c r="A225" s="16" t="s">
        <v>295</v>
      </c>
      <c r="B225" s="13">
        <v>2.52E-2</v>
      </c>
      <c r="C225" s="13">
        <v>2.52E-2</v>
      </c>
      <c r="D225" s="13">
        <v>2.52E-2</v>
      </c>
      <c r="E225" s="13">
        <v>2.2800000000000001E-2</v>
      </c>
      <c r="G225" s="225">
        <v>1960162.32</v>
      </c>
      <c r="H225" s="225">
        <v>1960162.32</v>
      </c>
      <c r="I225" s="225">
        <v>1960162.32</v>
      </c>
      <c r="J225" s="14">
        <v>1960162.32</v>
      </c>
      <c r="K225" s="14">
        <v>1960162.32</v>
      </c>
      <c r="L225" s="14">
        <v>1960162.32</v>
      </c>
      <c r="M225" s="14">
        <v>1960162.32</v>
      </c>
      <c r="N225" s="14">
        <v>1960162.32</v>
      </c>
      <c r="O225" s="14">
        <v>1960162.32</v>
      </c>
      <c r="P225" s="14">
        <v>1960162.32</v>
      </c>
      <c r="Q225" s="14">
        <v>1960162.32</v>
      </c>
      <c r="R225" s="14">
        <v>1960162.32</v>
      </c>
      <c r="T225" s="14">
        <v>1960162.32</v>
      </c>
      <c r="U225" s="14">
        <v>1960162.32</v>
      </c>
      <c r="V225" s="14">
        <v>1960162.32</v>
      </c>
      <c r="W225" s="14">
        <v>1960162.32</v>
      </c>
      <c r="X225" s="14">
        <v>1960162.32</v>
      </c>
      <c r="Y225" s="14">
        <v>1960162.32</v>
      </c>
      <c r="Z225" s="14">
        <v>1960162.32</v>
      </c>
      <c r="AA225" s="14">
        <v>1960162.32</v>
      </c>
      <c r="AB225" s="14">
        <v>1960162.32</v>
      </c>
      <c r="AC225" s="14">
        <v>1960162.32</v>
      </c>
      <c r="AD225" s="14">
        <v>1960162.32</v>
      </c>
      <c r="AE225" s="14">
        <v>1960162.32</v>
      </c>
      <c r="AF225" s="14"/>
      <c r="AG225" s="14">
        <v>1960162.32</v>
      </c>
      <c r="AH225" s="14">
        <v>1960162.32</v>
      </c>
      <c r="AI225" s="14">
        <v>1960162.32</v>
      </c>
      <c r="AJ225" s="14">
        <v>1960162.32</v>
      </c>
      <c r="AK225" s="14">
        <v>1960162.32</v>
      </c>
      <c r="AL225" s="14">
        <v>1960162.32</v>
      </c>
      <c r="AM225" s="14"/>
      <c r="AN225" s="14"/>
      <c r="AO225" s="14"/>
      <c r="AP225" s="14"/>
      <c r="AQ225" s="14"/>
      <c r="AR225" s="14"/>
      <c r="AS225" s="15"/>
      <c r="AT225" s="15">
        <v>4116.3408719999998</v>
      </c>
      <c r="AU225" s="15">
        <v>4116.3408719999998</v>
      </c>
      <c r="AV225" s="15">
        <v>4116.3408719999998</v>
      </c>
      <c r="AW225" s="14">
        <v>4116.3408719999998</v>
      </c>
      <c r="AX225" s="14">
        <v>4116.3408719999998</v>
      </c>
      <c r="AY225" s="14">
        <v>4116.3408719999998</v>
      </c>
      <c r="AZ225" s="14">
        <v>4116.3408719999998</v>
      </c>
      <c r="BA225" s="14">
        <v>4116.3408719999998</v>
      </c>
      <c r="BB225" s="14">
        <v>4116.3408719999998</v>
      </c>
      <c r="BC225" s="14">
        <v>4116.3408719999998</v>
      </c>
      <c r="BD225" s="14">
        <v>4116.3408719999998</v>
      </c>
      <c r="BE225" s="14">
        <v>4116.3408719999998</v>
      </c>
      <c r="BG225" s="15">
        <v>4116.3408719999998</v>
      </c>
      <c r="BH225" s="15">
        <v>4116.3408719999998</v>
      </c>
      <c r="BI225" s="15">
        <v>4116.3408719999998</v>
      </c>
      <c r="BJ225" s="14">
        <v>4116.3408719999998</v>
      </c>
      <c r="BK225" s="14">
        <v>4116.3408719999998</v>
      </c>
      <c r="BL225" s="14">
        <v>4116.3408719999998</v>
      </c>
      <c r="BM225" s="14">
        <v>4116.3408719999998</v>
      </c>
      <c r="BN225" s="14">
        <v>4116.3408719999998</v>
      </c>
      <c r="BO225" s="14">
        <v>4116.3408719999998</v>
      </c>
      <c r="BP225" s="14">
        <v>4116.3408719999998</v>
      </c>
      <c r="BQ225" s="14">
        <v>4116.3408719999998</v>
      </c>
      <c r="BR225" s="14">
        <v>4116.3408719999998</v>
      </c>
      <c r="BS225" s="15"/>
      <c r="BT225" s="15">
        <f t="shared" si="264"/>
        <v>4116.3408719999998</v>
      </c>
      <c r="BU225" s="15">
        <f t="shared" si="265"/>
        <v>4116.3408719999998</v>
      </c>
      <c r="BV225" s="15">
        <f t="shared" si="266"/>
        <v>4116.3408719999998</v>
      </c>
      <c r="BW225" s="15">
        <f t="shared" si="267"/>
        <v>4116.3408719999998</v>
      </c>
      <c r="BX225" s="15">
        <f t="shared" si="268"/>
        <v>4116.3408719999998</v>
      </c>
      <c r="BY225" s="15">
        <f t="shared" si="269"/>
        <v>4116.3408719999998</v>
      </c>
      <c r="BZ225" s="15">
        <f t="shared" si="270"/>
        <v>0</v>
      </c>
      <c r="CA225" s="15">
        <f t="shared" si="271"/>
        <v>0</v>
      </c>
      <c r="CB225" s="15">
        <f t="shared" si="272"/>
        <v>0</v>
      </c>
      <c r="CC225" s="15">
        <f t="shared" si="273"/>
        <v>0</v>
      </c>
      <c r="CD225" s="15">
        <f t="shared" si="274"/>
        <v>0</v>
      </c>
      <c r="CE225" s="15">
        <f t="shared" si="275"/>
        <v>0</v>
      </c>
      <c r="CG225" s="15">
        <f t="shared" si="276"/>
        <v>3724.3084080000003</v>
      </c>
      <c r="CH225" s="15">
        <f t="shared" si="277"/>
        <v>3724.3084080000003</v>
      </c>
      <c r="CI225" s="15">
        <f t="shared" si="278"/>
        <v>3724.3084080000003</v>
      </c>
      <c r="CJ225" s="15">
        <f t="shared" si="279"/>
        <v>3724.3084080000003</v>
      </c>
      <c r="CK225" s="15">
        <f t="shared" si="280"/>
        <v>3724.3084080000003</v>
      </c>
      <c r="CL225" s="15">
        <f t="shared" si="281"/>
        <v>3724.3084080000003</v>
      </c>
      <c r="CM225" s="15">
        <f t="shared" si="282"/>
        <v>3724.3084080000003</v>
      </c>
      <c r="CN225" s="15">
        <f t="shared" si="283"/>
        <v>3724.3084080000003</v>
      </c>
      <c r="CO225" s="15">
        <f t="shared" si="284"/>
        <v>3724.3084080000003</v>
      </c>
      <c r="CP225" s="15">
        <f t="shared" si="285"/>
        <v>3724.3084080000003</v>
      </c>
      <c r="CQ225" s="15">
        <f t="shared" si="286"/>
        <v>3724.3084080000003</v>
      </c>
      <c r="CR225" s="15">
        <f t="shared" si="287"/>
        <v>3724.3084080000003</v>
      </c>
      <c r="CS225" s="15">
        <f t="shared" si="288"/>
        <v>0</v>
      </c>
      <c r="CT225" s="15">
        <f t="shared" si="289"/>
        <v>3724.3084080000003</v>
      </c>
      <c r="CU225" s="15">
        <f t="shared" si="290"/>
        <v>3724.3084080000003</v>
      </c>
      <c r="CV225" s="15">
        <f t="shared" si="291"/>
        <v>3724.3084080000003</v>
      </c>
      <c r="CW225" s="15">
        <f t="shared" si="292"/>
        <v>3724.3084080000003</v>
      </c>
      <c r="CX225" s="15">
        <f t="shared" si="293"/>
        <v>3724.3084080000003</v>
      </c>
      <c r="CY225" s="15">
        <f t="shared" si="294"/>
        <v>3724.3084080000003</v>
      </c>
      <c r="CZ225" s="15">
        <f t="shared" si="295"/>
        <v>3724.3084080000003</v>
      </c>
      <c r="DA225" s="15">
        <f t="shared" si="296"/>
        <v>3724.3084080000003</v>
      </c>
      <c r="DB225" s="15">
        <f t="shared" si="297"/>
        <v>3724.3084080000003</v>
      </c>
      <c r="DC225" s="15">
        <f t="shared" si="298"/>
        <v>3724.3084080000003</v>
      </c>
      <c r="DD225" s="15">
        <f t="shared" si="299"/>
        <v>3724.3084080000003</v>
      </c>
      <c r="DE225" s="15">
        <f t="shared" si="300"/>
        <v>3724.3084080000003</v>
      </c>
      <c r="DF225" s="15">
        <f t="shared" si="301"/>
        <v>0</v>
      </c>
      <c r="DG225" s="15">
        <f t="shared" si="302"/>
        <v>3724.3084080000003</v>
      </c>
      <c r="DH225" s="15">
        <f t="shared" si="303"/>
        <v>3724.3084080000003</v>
      </c>
      <c r="DI225" s="15">
        <f t="shared" si="304"/>
        <v>3724.3084080000003</v>
      </c>
      <c r="DJ225" s="15">
        <f t="shared" si="305"/>
        <v>3724.3084080000003</v>
      </c>
      <c r="DK225" s="15">
        <f t="shared" si="306"/>
        <v>3724.3084080000003</v>
      </c>
      <c r="DL225" s="15">
        <f t="shared" si="307"/>
        <v>3724.3084080000003</v>
      </c>
      <c r="DM225" s="15">
        <f t="shared" si="308"/>
        <v>0</v>
      </c>
      <c r="DN225" s="15">
        <f t="shared" si="309"/>
        <v>0</v>
      </c>
      <c r="DO225" s="15">
        <f t="shared" si="310"/>
        <v>0</v>
      </c>
      <c r="DP225" s="15">
        <f t="shared" si="311"/>
        <v>0</v>
      </c>
      <c r="DQ225" s="15">
        <f t="shared" si="312"/>
        <v>0</v>
      </c>
      <c r="DR225" s="15">
        <f t="shared" si="313"/>
        <v>0</v>
      </c>
      <c r="DT225" s="15">
        <f t="shared" si="314"/>
        <v>392.03246399999944</v>
      </c>
      <c r="DU225" s="15">
        <f t="shared" si="315"/>
        <v>392.03246399999944</v>
      </c>
      <c r="DV225" s="15">
        <f t="shared" si="316"/>
        <v>392.03246399999944</v>
      </c>
      <c r="DW225" s="15">
        <f t="shared" si="317"/>
        <v>392.03246399999944</v>
      </c>
      <c r="DX225" s="15">
        <f t="shared" si="318"/>
        <v>392.03246399999944</v>
      </c>
      <c r="DY225" s="15">
        <f t="shared" si="319"/>
        <v>392.03246399999944</v>
      </c>
      <c r="DZ225" s="15">
        <f t="shared" si="320"/>
        <v>392.03246399999944</v>
      </c>
      <c r="EA225" s="15">
        <f t="shared" si="321"/>
        <v>392.03246399999944</v>
      </c>
      <c r="EB225" s="15">
        <f t="shared" si="322"/>
        <v>392.03246399999944</v>
      </c>
      <c r="EC225" s="15">
        <f t="shared" si="323"/>
        <v>392.03246399999944</v>
      </c>
      <c r="ED225" s="15">
        <f t="shared" si="324"/>
        <v>392.03246399999944</v>
      </c>
      <c r="EE225" s="15">
        <f t="shared" si="325"/>
        <v>392.03246399999944</v>
      </c>
      <c r="EF225" s="15">
        <f t="shared" si="326"/>
        <v>0</v>
      </c>
      <c r="EG225" s="15">
        <f t="shared" si="327"/>
        <v>392.03246399999944</v>
      </c>
      <c r="EH225" s="15">
        <f t="shared" si="328"/>
        <v>392.03246399999944</v>
      </c>
      <c r="EI225" s="15">
        <f t="shared" si="329"/>
        <v>392.03246399999944</v>
      </c>
      <c r="EJ225" s="15">
        <f t="shared" si="330"/>
        <v>392.03246399999944</v>
      </c>
      <c r="EK225" s="15">
        <f t="shared" si="331"/>
        <v>392.03246399999944</v>
      </c>
      <c r="EL225" s="15">
        <f t="shared" si="332"/>
        <v>392.03246399999944</v>
      </c>
      <c r="EM225" s="15">
        <f t="shared" si="333"/>
        <v>392.03246399999944</v>
      </c>
      <c r="EN225" s="15">
        <f t="shared" si="334"/>
        <v>392.03246399999944</v>
      </c>
      <c r="EO225" s="15">
        <f t="shared" si="335"/>
        <v>392.03246399999944</v>
      </c>
      <c r="EP225" s="15">
        <f t="shared" si="336"/>
        <v>392.03246399999944</v>
      </c>
      <c r="EQ225" s="15">
        <f t="shared" si="337"/>
        <v>392.03246399999944</v>
      </c>
      <c r="ER225" s="15">
        <f t="shared" si="338"/>
        <v>392.03246399999944</v>
      </c>
      <c r="ES225" s="15">
        <f t="shared" si="339"/>
        <v>0</v>
      </c>
      <c r="ET225" s="15">
        <f t="shared" si="340"/>
        <v>392.03246399999944</v>
      </c>
      <c r="EU225" s="15">
        <f t="shared" si="341"/>
        <v>392.03246399999944</v>
      </c>
      <c r="EV225" s="15">
        <f t="shared" si="342"/>
        <v>392.03246399999944</v>
      </c>
      <c r="EW225" s="15">
        <f t="shared" si="343"/>
        <v>392.03246399999944</v>
      </c>
      <c r="EX225" s="15">
        <f t="shared" si="344"/>
        <v>392.03246399999944</v>
      </c>
      <c r="EY225" s="15">
        <f t="shared" si="345"/>
        <v>392.03246399999944</v>
      </c>
      <c r="EZ225" s="15">
        <f t="shared" si="346"/>
        <v>0</v>
      </c>
      <c r="FA225" s="15">
        <f t="shared" si="347"/>
        <v>0</v>
      </c>
      <c r="FB225" s="15">
        <f t="shared" si="348"/>
        <v>0</v>
      </c>
      <c r="FC225" s="15">
        <f t="shared" si="349"/>
        <v>0</v>
      </c>
      <c r="FD225" s="15">
        <f t="shared" si="350"/>
        <v>0</v>
      </c>
      <c r="FE225" s="15">
        <f t="shared" si="351"/>
        <v>0</v>
      </c>
    </row>
    <row r="226" spans="1:161" x14ac:dyDescent="0.25">
      <c r="A226" s="16" t="s">
        <v>296</v>
      </c>
      <c r="B226" s="13">
        <v>2.5499999999999998E-2</v>
      </c>
      <c r="C226" s="13">
        <v>2.5499999999999998E-2</v>
      </c>
      <c r="D226" s="13">
        <v>2.5499999999999998E-2</v>
      </c>
      <c r="E226" s="13">
        <v>2.3099999999999999E-2</v>
      </c>
      <c r="G226" s="225">
        <v>4576825.3600000003</v>
      </c>
      <c r="H226" s="225">
        <v>4576825.3600000003</v>
      </c>
      <c r="I226" s="225">
        <v>4576825.3600000003</v>
      </c>
      <c r="J226" s="14">
        <v>4576825.3600000003</v>
      </c>
      <c r="K226" s="14">
        <v>4576825.3600000003</v>
      </c>
      <c r="L226" s="14">
        <v>4576825.3600000003</v>
      </c>
      <c r="M226" s="14">
        <v>4576825.3600000003</v>
      </c>
      <c r="N226" s="14">
        <v>4576825.3600000003</v>
      </c>
      <c r="O226" s="14">
        <v>4576825.3600000003</v>
      </c>
      <c r="P226" s="14">
        <v>4576825.3600000003</v>
      </c>
      <c r="Q226" s="14">
        <v>4576825.3600000003</v>
      </c>
      <c r="R226" s="14">
        <v>4576825.3600000003</v>
      </c>
      <c r="T226" s="14">
        <v>4576825.3600000003</v>
      </c>
      <c r="U226" s="14">
        <v>4576825.3600000003</v>
      </c>
      <c r="V226" s="14">
        <v>4576825.3600000003</v>
      </c>
      <c r="W226" s="14">
        <v>4576825.3600000003</v>
      </c>
      <c r="X226" s="14">
        <v>4576825.3600000003</v>
      </c>
      <c r="Y226" s="14">
        <v>4576825.3600000003</v>
      </c>
      <c r="Z226" s="14">
        <v>4576825.3600000003</v>
      </c>
      <c r="AA226" s="14">
        <v>4576825.3600000003</v>
      </c>
      <c r="AB226" s="14">
        <v>4576825.3600000003</v>
      </c>
      <c r="AC226" s="14">
        <v>4576825.3600000003</v>
      </c>
      <c r="AD226" s="14">
        <v>4576825.3600000003</v>
      </c>
      <c r="AE226" s="14">
        <v>4576825.3600000003</v>
      </c>
      <c r="AF226" s="14"/>
      <c r="AG226" s="14">
        <v>4576825.3600000003</v>
      </c>
      <c r="AH226" s="14">
        <v>4576825.3600000003</v>
      </c>
      <c r="AI226" s="14">
        <v>4576825.3600000003</v>
      </c>
      <c r="AJ226" s="14">
        <v>4576825.3600000003</v>
      </c>
      <c r="AK226" s="14">
        <v>4576825.3600000003</v>
      </c>
      <c r="AL226" s="14">
        <v>4576825.3600000003</v>
      </c>
      <c r="AM226" s="14"/>
      <c r="AN226" s="14"/>
      <c r="AO226" s="14"/>
      <c r="AP226" s="14"/>
      <c r="AQ226" s="14"/>
      <c r="AR226" s="14"/>
      <c r="AS226" s="15"/>
      <c r="AT226" s="15">
        <v>9725.75389</v>
      </c>
      <c r="AU226" s="15">
        <v>9725.75389</v>
      </c>
      <c r="AV226" s="15">
        <v>9725.75389</v>
      </c>
      <c r="AW226" s="14">
        <v>9725.75389</v>
      </c>
      <c r="AX226" s="14">
        <v>9725.75389</v>
      </c>
      <c r="AY226" s="14">
        <v>9725.75389</v>
      </c>
      <c r="AZ226" s="14">
        <v>9725.75389</v>
      </c>
      <c r="BA226" s="14">
        <v>9725.75389</v>
      </c>
      <c r="BB226" s="14">
        <v>9725.75389</v>
      </c>
      <c r="BC226" s="14">
        <v>9725.75389</v>
      </c>
      <c r="BD226" s="14">
        <v>9725.75389</v>
      </c>
      <c r="BE226" s="14">
        <v>9725.75389</v>
      </c>
      <c r="BG226" s="15">
        <v>9725.75389</v>
      </c>
      <c r="BH226" s="15">
        <v>9725.75389</v>
      </c>
      <c r="BI226" s="15">
        <v>9725.75389</v>
      </c>
      <c r="BJ226" s="14">
        <v>9725.75389</v>
      </c>
      <c r="BK226" s="14">
        <v>9725.75389</v>
      </c>
      <c r="BL226" s="14">
        <v>9725.75389</v>
      </c>
      <c r="BM226" s="14">
        <v>9725.75389</v>
      </c>
      <c r="BN226" s="14">
        <v>9725.75389</v>
      </c>
      <c r="BO226" s="14">
        <v>9725.75389</v>
      </c>
      <c r="BP226" s="14">
        <v>9725.75389</v>
      </c>
      <c r="BQ226" s="14">
        <v>9725.75389</v>
      </c>
      <c r="BR226" s="14">
        <v>9725.75389</v>
      </c>
      <c r="BS226" s="15"/>
      <c r="BT226" s="15">
        <f t="shared" si="264"/>
        <v>9725.75389</v>
      </c>
      <c r="BU226" s="15">
        <f t="shared" si="265"/>
        <v>9725.75389</v>
      </c>
      <c r="BV226" s="15">
        <f t="shared" si="266"/>
        <v>9725.75389</v>
      </c>
      <c r="BW226" s="15">
        <f t="shared" si="267"/>
        <v>9725.75389</v>
      </c>
      <c r="BX226" s="15">
        <f t="shared" si="268"/>
        <v>9725.75389</v>
      </c>
      <c r="BY226" s="15">
        <f t="shared" si="269"/>
        <v>9725.75389</v>
      </c>
      <c r="BZ226" s="15">
        <f t="shared" si="270"/>
        <v>0</v>
      </c>
      <c r="CA226" s="15">
        <f t="shared" si="271"/>
        <v>0</v>
      </c>
      <c r="CB226" s="15">
        <f t="shared" si="272"/>
        <v>0</v>
      </c>
      <c r="CC226" s="15">
        <f t="shared" si="273"/>
        <v>0</v>
      </c>
      <c r="CD226" s="15">
        <f t="shared" si="274"/>
        <v>0</v>
      </c>
      <c r="CE226" s="15">
        <f t="shared" si="275"/>
        <v>0</v>
      </c>
      <c r="CG226" s="15">
        <f t="shared" si="276"/>
        <v>8810.3888180000013</v>
      </c>
      <c r="CH226" s="15">
        <f t="shared" si="277"/>
        <v>8810.3888180000013</v>
      </c>
      <c r="CI226" s="15">
        <f t="shared" si="278"/>
        <v>8810.3888180000013</v>
      </c>
      <c r="CJ226" s="15">
        <f t="shared" si="279"/>
        <v>8810.3888180000013</v>
      </c>
      <c r="CK226" s="15">
        <f t="shared" si="280"/>
        <v>8810.3888180000013</v>
      </c>
      <c r="CL226" s="15">
        <f t="shared" si="281"/>
        <v>8810.3888180000013</v>
      </c>
      <c r="CM226" s="15">
        <f t="shared" si="282"/>
        <v>8810.3888180000013</v>
      </c>
      <c r="CN226" s="15">
        <f t="shared" si="283"/>
        <v>8810.3888180000013</v>
      </c>
      <c r="CO226" s="15">
        <f t="shared" si="284"/>
        <v>8810.3888180000013</v>
      </c>
      <c r="CP226" s="15">
        <f t="shared" si="285"/>
        <v>8810.3888180000013</v>
      </c>
      <c r="CQ226" s="15">
        <f t="shared" si="286"/>
        <v>8810.3888180000013</v>
      </c>
      <c r="CR226" s="15">
        <f t="shared" si="287"/>
        <v>8810.3888180000013</v>
      </c>
      <c r="CS226" s="15">
        <f t="shared" si="288"/>
        <v>0</v>
      </c>
      <c r="CT226" s="15">
        <f t="shared" si="289"/>
        <v>8810.3888180000013</v>
      </c>
      <c r="CU226" s="15">
        <f t="shared" si="290"/>
        <v>8810.3888180000013</v>
      </c>
      <c r="CV226" s="15">
        <f t="shared" si="291"/>
        <v>8810.3888180000013</v>
      </c>
      <c r="CW226" s="15">
        <f t="shared" si="292"/>
        <v>8810.3888180000013</v>
      </c>
      <c r="CX226" s="15">
        <f t="shared" si="293"/>
        <v>8810.3888180000013</v>
      </c>
      <c r="CY226" s="15">
        <f t="shared" si="294"/>
        <v>8810.3888180000013</v>
      </c>
      <c r="CZ226" s="15">
        <f t="shared" si="295"/>
        <v>8810.3888180000013</v>
      </c>
      <c r="DA226" s="15">
        <f t="shared" si="296"/>
        <v>8810.3888180000013</v>
      </c>
      <c r="DB226" s="15">
        <f t="shared" si="297"/>
        <v>8810.3888180000013</v>
      </c>
      <c r="DC226" s="15">
        <f t="shared" si="298"/>
        <v>8810.3888180000013</v>
      </c>
      <c r="DD226" s="15">
        <f t="shared" si="299"/>
        <v>8810.3888180000013</v>
      </c>
      <c r="DE226" s="15">
        <f t="shared" si="300"/>
        <v>8810.3888180000013</v>
      </c>
      <c r="DF226" s="15">
        <f t="shared" si="301"/>
        <v>0</v>
      </c>
      <c r="DG226" s="15">
        <f t="shared" si="302"/>
        <v>8810.3888180000013</v>
      </c>
      <c r="DH226" s="15">
        <f t="shared" si="303"/>
        <v>8810.3888180000013</v>
      </c>
      <c r="DI226" s="15">
        <f t="shared" si="304"/>
        <v>8810.3888180000013</v>
      </c>
      <c r="DJ226" s="15">
        <f t="shared" si="305"/>
        <v>8810.3888180000013</v>
      </c>
      <c r="DK226" s="15">
        <f t="shared" si="306"/>
        <v>8810.3888180000013</v>
      </c>
      <c r="DL226" s="15">
        <f t="shared" si="307"/>
        <v>8810.3888180000013</v>
      </c>
      <c r="DM226" s="15">
        <f t="shared" si="308"/>
        <v>0</v>
      </c>
      <c r="DN226" s="15">
        <f t="shared" si="309"/>
        <v>0</v>
      </c>
      <c r="DO226" s="15">
        <f t="shared" si="310"/>
        <v>0</v>
      </c>
      <c r="DP226" s="15">
        <f t="shared" si="311"/>
        <v>0</v>
      </c>
      <c r="DQ226" s="15">
        <f t="shared" si="312"/>
        <v>0</v>
      </c>
      <c r="DR226" s="15">
        <f t="shared" si="313"/>
        <v>0</v>
      </c>
      <c r="DT226" s="15">
        <f t="shared" si="314"/>
        <v>915.36507199999869</v>
      </c>
      <c r="DU226" s="15">
        <f t="shared" si="315"/>
        <v>915.36507199999869</v>
      </c>
      <c r="DV226" s="15">
        <f t="shared" si="316"/>
        <v>915.36507199999869</v>
      </c>
      <c r="DW226" s="15">
        <f t="shared" si="317"/>
        <v>915.36507199999869</v>
      </c>
      <c r="DX226" s="15">
        <f t="shared" si="318"/>
        <v>915.36507199999869</v>
      </c>
      <c r="DY226" s="15">
        <f t="shared" si="319"/>
        <v>915.36507199999869</v>
      </c>
      <c r="DZ226" s="15">
        <f t="shared" si="320"/>
        <v>915.36507199999869</v>
      </c>
      <c r="EA226" s="15">
        <f t="shared" si="321"/>
        <v>915.36507199999869</v>
      </c>
      <c r="EB226" s="15">
        <f t="shared" si="322"/>
        <v>915.36507199999869</v>
      </c>
      <c r="EC226" s="15">
        <f t="shared" si="323"/>
        <v>915.36507199999869</v>
      </c>
      <c r="ED226" s="15">
        <f t="shared" si="324"/>
        <v>915.36507199999869</v>
      </c>
      <c r="EE226" s="15">
        <f t="shared" si="325"/>
        <v>915.36507199999869</v>
      </c>
      <c r="EF226" s="15">
        <f t="shared" si="326"/>
        <v>0</v>
      </c>
      <c r="EG226" s="15">
        <f t="shared" si="327"/>
        <v>915.36507199999869</v>
      </c>
      <c r="EH226" s="15">
        <f t="shared" si="328"/>
        <v>915.36507199999869</v>
      </c>
      <c r="EI226" s="15">
        <f t="shared" si="329"/>
        <v>915.36507199999869</v>
      </c>
      <c r="EJ226" s="15">
        <f t="shared" si="330"/>
        <v>915.36507199999869</v>
      </c>
      <c r="EK226" s="15">
        <f t="shared" si="331"/>
        <v>915.36507199999869</v>
      </c>
      <c r="EL226" s="15">
        <f t="shared" si="332"/>
        <v>915.36507199999869</v>
      </c>
      <c r="EM226" s="15">
        <f t="shared" si="333"/>
        <v>915.36507199999869</v>
      </c>
      <c r="EN226" s="15">
        <f t="shared" si="334"/>
        <v>915.36507199999869</v>
      </c>
      <c r="EO226" s="15">
        <f t="shared" si="335"/>
        <v>915.36507199999869</v>
      </c>
      <c r="EP226" s="15">
        <f t="shared" si="336"/>
        <v>915.36507199999869</v>
      </c>
      <c r="EQ226" s="15">
        <f t="shared" si="337"/>
        <v>915.36507199999869</v>
      </c>
      <c r="ER226" s="15">
        <f t="shared" si="338"/>
        <v>915.36507199999869</v>
      </c>
      <c r="ES226" s="15">
        <f t="shared" si="339"/>
        <v>0</v>
      </c>
      <c r="ET226" s="15">
        <f t="shared" si="340"/>
        <v>915.36507199999869</v>
      </c>
      <c r="EU226" s="15">
        <f t="shared" si="341"/>
        <v>915.36507199999869</v>
      </c>
      <c r="EV226" s="15">
        <f t="shared" si="342"/>
        <v>915.36507199999869</v>
      </c>
      <c r="EW226" s="15">
        <f t="shared" si="343"/>
        <v>915.36507199999869</v>
      </c>
      <c r="EX226" s="15">
        <f t="shared" si="344"/>
        <v>915.36507199999869</v>
      </c>
      <c r="EY226" s="15">
        <f t="shared" si="345"/>
        <v>915.36507199999869</v>
      </c>
      <c r="EZ226" s="15">
        <f t="shared" si="346"/>
        <v>0</v>
      </c>
      <c r="FA226" s="15">
        <f t="shared" si="347"/>
        <v>0</v>
      </c>
      <c r="FB226" s="15">
        <f t="shared" si="348"/>
        <v>0</v>
      </c>
      <c r="FC226" s="15">
        <f t="shared" si="349"/>
        <v>0</v>
      </c>
      <c r="FD226" s="15">
        <f t="shared" si="350"/>
        <v>0</v>
      </c>
      <c r="FE226" s="15">
        <f t="shared" si="351"/>
        <v>0</v>
      </c>
    </row>
    <row r="227" spans="1:161" x14ac:dyDescent="0.25">
      <c r="A227" s="16" t="s">
        <v>297</v>
      </c>
      <c r="B227" s="13">
        <v>2.4999999999999998E-2</v>
      </c>
      <c r="C227" s="13">
        <v>2.4999999999999998E-2</v>
      </c>
      <c r="D227" s="13">
        <v>2.4999999999999998E-2</v>
      </c>
      <c r="E227" s="13">
        <v>2.2800000000000001E-2</v>
      </c>
      <c r="G227" s="225">
        <v>3691212.54</v>
      </c>
      <c r="H227" s="225">
        <v>3691212.54</v>
      </c>
      <c r="I227" s="225">
        <v>3691212.54</v>
      </c>
      <c r="J227" s="14">
        <v>3691212.54</v>
      </c>
      <c r="K227" s="14">
        <v>3691212.54</v>
      </c>
      <c r="L227" s="14">
        <v>3691212.54</v>
      </c>
      <c r="M227" s="14">
        <v>3691212.54</v>
      </c>
      <c r="N227" s="14">
        <v>3691212.54</v>
      </c>
      <c r="O227" s="14">
        <v>3691212.54</v>
      </c>
      <c r="P227" s="14">
        <v>3691212.54</v>
      </c>
      <c r="Q227" s="14">
        <v>3691212.54</v>
      </c>
      <c r="R227" s="14">
        <v>3691212.54</v>
      </c>
      <c r="T227" s="14">
        <v>3691212.54</v>
      </c>
      <c r="U227" s="14">
        <v>3691212.54</v>
      </c>
      <c r="V227" s="14">
        <v>3691212.54</v>
      </c>
      <c r="W227" s="14">
        <v>3691212.54</v>
      </c>
      <c r="X227" s="14">
        <v>3691212.54</v>
      </c>
      <c r="Y227" s="14">
        <v>3691212.54</v>
      </c>
      <c r="Z227" s="14">
        <v>3691212.54</v>
      </c>
      <c r="AA227" s="14">
        <v>3691212.54</v>
      </c>
      <c r="AB227" s="14">
        <v>3691212.54</v>
      </c>
      <c r="AC227" s="14">
        <v>3691212.54</v>
      </c>
      <c r="AD227" s="14">
        <v>3691212.54</v>
      </c>
      <c r="AE227" s="14">
        <v>3691212.54</v>
      </c>
      <c r="AF227" s="14"/>
      <c r="AG227" s="14">
        <v>3691212.54</v>
      </c>
      <c r="AH227" s="14">
        <v>3691212.54</v>
      </c>
      <c r="AI227" s="14">
        <v>3691212.54</v>
      </c>
      <c r="AJ227" s="14">
        <v>3691212.54</v>
      </c>
      <c r="AK227" s="14">
        <v>3691212.54</v>
      </c>
      <c r="AL227" s="14">
        <v>3691212.54</v>
      </c>
      <c r="AM227" s="14"/>
      <c r="AN227" s="14"/>
      <c r="AO227" s="14"/>
      <c r="AP227" s="14"/>
      <c r="AQ227" s="14"/>
      <c r="AR227" s="14"/>
      <c r="AS227" s="15"/>
      <c r="AT227" s="15">
        <v>7690.0261249999994</v>
      </c>
      <c r="AU227" s="15">
        <v>7690.0261249999994</v>
      </c>
      <c r="AV227" s="15">
        <v>7690.0261249999994</v>
      </c>
      <c r="AW227" s="14">
        <v>7690.0261249999994</v>
      </c>
      <c r="AX227" s="14">
        <v>7690.0261249999994</v>
      </c>
      <c r="AY227" s="14">
        <v>7690.0261249999994</v>
      </c>
      <c r="AZ227" s="14">
        <v>7690.0261249999994</v>
      </c>
      <c r="BA227" s="14">
        <v>7690.0261249999994</v>
      </c>
      <c r="BB227" s="14">
        <v>7690.0261249999994</v>
      </c>
      <c r="BC227" s="14">
        <v>7690.0261249999994</v>
      </c>
      <c r="BD227" s="14">
        <v>7690.0261249999994</v>
      </c>
      <c r="BE227" s="14">
        <v>7690.0261249999994</v>
      </c>
      <c r="BG227" s="15">
        <v>7690.0261249999994</v>
      </c>
      <c r="BH227" s="15">
        <v>7690.0261249999994</v>
      </c>
      <c r="BI227" s="15">
        <v>7690.0261249999994</v>
      </c>
      <c r="BJ227" s="14">
        <v>7690.0261249999994</v>
      </c>
      <c r="BK227" s="14">
        <v>7690.0261249999994</v>
      </c>
      <c r="BL227" s="14">
        <v>7690.0261249999994</v>
      </c>
      <c r="BM227" s="14">
        <v>7690.0261249999994</v>
      </c>
      <c r="BN227" s="14">
        <v>7690.0261249999994</v>
      </c>
      <c r="BO227" s="14">
        <v>7690.0261249999994</v>
      </c>
      <c r="BP227" s="14">
        <v>7690.0261249999994</v>
      </c>
      <c r="BQ227" s="14">
        <v>7690.0261249999994</v>
      </c>
      <c r="BR227" s="14">
        <v>7690.0261249999994</v>
      </c>
      <c r="BS227" s="15"/>
      <c r="BT227" s="15">
        <f t="shared" si="264"/>
        <v>7690.0261249999994</v>
      </c>
      <c r="BU227" s="15">
        <f t="shared" si="265"/>
        <v>7690.0261249999994</v>
      </c>
      <c r="BV227" s="15">
        <f t="shared" si="266"/>
        <v>7690.0261249999994</v>
      </c>
      <c r="BW227" s="15">
        <f t="shared" si="267"/>
        <v>7690.0261249999994</v>
      </c>
      <c r="BX227" s="15">
        <f t="shared" si="268"/>
        <v>7690.0261249999994</v>
      </c>
      <c r="BY227" s="15">
        <f t="shared" si="269"/>
        <v>7690.0261249999994</v>
      </c>
      <c r="BZ227" s="15">
        <f t="shared" si="270"/>
        <v>0</v>
      </c>
      <c r="CA227" s="15">
        <f t="shared" si="271"/>
        <v>0</v>
      </c>
      <c r="CB227" s="15">
        <f t="shared" si="272"/>
        <v>0</v>
      </c>
      <c r="CC227" s="15">
        <f t="shared" si="273"/>
        <v>0</v>
      </c>
      <c r="CD227" s="15">
        <f t="shared" si="274"/>
        <v>0</v>
      </c>
      <c r="CE227" s="15">
        <f t="shared" si="275"/>
        <v>0</v>
      </c>
      <c r="CG227" s="15">
        <f t="shared" si="276"/>
        <v>7013.3038260000003</v>
      </c>
      <c r="CH227" s="15">
        <f t="shared" si="277"/>
        <v>7013.3038260000003</v>
      </c>
      <c r="CI227" s="15">
        <f t="shared" si="278"/>
        <v>7013.3038260000003</v>
      </c>
      <c r="CJ227" s="15">
        <f t="shared" si="279"/>
        <v>7013.3038260000003</v>
      </c>
      <c r="CK227" s="15">
        <f t="shared" si="280"/>
        <v>7013.3038260000003</v>
      </c>
      <c r="CL227" s="15">
        <f t="shared" si="281"/>
        <v>7013.3038260000003</v>
      </c>
      <c r="CM227" s="15">
        <f t="shared" si="282"/>
        <v>7013.3038260000003</v>
      </c>
      <c r="CN227" s="15">
        <f t="shared" si="283"/>
        <v>7013.3038260000003</v>
      </c>
      <c r="CO227" s="15">
        <f t="shared" si="284"/>
        <v>7013.3038260000003</v>
      </c>
      <c r="CP227" s="15">
        <f t="shared" si="285"/>
        <v>7013.3038260000003</v>
      </c>
      <c r="CQ227" s="15">
        <f t="shared" si="286"/>
        <v>7013.3038260000003</v>
      </c>
      <c r="CR227" s="15">
        <f t="shared" si="287"/>
        <v>7013.3038260000003</v>
      </c>
      <c r="CS227" s="15">
        <f t="shared" si="288"/>
        <v>0</v>
      </c>
      <c r="CT227" s="15">
        <f t="shared" si="289"/>
        <v>7013.3038260000003</v>
      </c>
      <c r="CU227" s="15">
        <f t="shared" si="290"/>
        <v>7013.3038260000003</v>
      </c>
      <c r="CV227" s="15">
        <f t="shared" si="291"/>
        <v>7013.3038260000003</v>
      </c>
      <c r="CW227" s="15">
        <f t="shared" si="292"/>
        <v>7013.3038260000003</v>
      </c>
      <c r="CX227" s="15">
        <f t="shared" si="293"/>
        <v>7013.3038260000003</v>
      </c>
      <c r="CY227" s="15">
        <f t="shared" si="294"/>
        <v>7013.3038260000003</v>
      </c>
      <c r="CZ227" s="15">
        <f t="shared" si="295"/>
        <v>7013.3038260000003</v>
      </c>
      <c r="DA227" s="15">
        <f t="shared" si="296"/>
        <v>7013.3038260000003</v>
      </c>
      <c r="DB227" s="15">
        <f t="shared" si="297"/>
        <v>7013.3038260000003</v>
      </c>
      <c r="DC227" s="15">
        <f t="shared" si="298"/>
        <v>7013.3038260000003</v>
      </c>
      <c r="DD227" s="15">
        <f t="shared" si="299"/>
        <v>7013.3038260000003</v>
      </c>
      <c r="DE227" s="15">
        <f t="shared" si="300"/>
        <v>7013.3038260000003</v>
      </c>
      <c r="DF227" s="15">
        <f t="shared" si="301"/>
        <v>0</v>
      </c>
      <c r="DG227" s="15">
        <f t="shared" si="302"/>
        <v>7013.3038260000003</v>
      </c>
      <c r="DH227" s="15">
        <f t="shared" si="303"/>
        <v>7013.3038260000003</v>
      </c>
      <c r="DI227" s="15">
        <f t="shared" si="304"/>
        <v>7013.3038260000003</v>
      </c>
      <c r="DJ227" s="15">
        <f t="shared" si="305"/>
        <v>7013.3038260000003</v>
      </c>
      <c r="DK227" s="15">
        <f t="shared" si="306"/>
        <v>7013.3038260000003</v>
      </c>
      <c r="DL227" s="15">
        <f t="shared" si="307"/>
        <v>7013.3038260000003</v>
      </c>
      <c r="DM227" s="15">
        <f t="shared" si="308"/>
        <v>0</v>
      </c>
      <c r="DN227" s="15">
        <f t="shared" si="309"/>
        <v>0</v>
      </c>
      <c r="DO227" s="15">
        <f t="shared" si="310"/>
        <v>0</v>
      </c>
      <c r="DP227" s="15">
        <f t="shared" si="311"/>
        <v>0</v>
      </c>
      <c r="DQ227" s="15">
        <f t="shared" si="312"/>
        <v>0</v>
      </c>
      <c r="DR227" s="15">
        <f t="shared" si="313"/>
        <v>0</v>
      </c>
      <c r="DT227" s="15">
        <f t="shared" si="314"/>
        <v>676.72229899999911</v>
      </c>
      <c r="DU227" s="15">
        <f t="shared" si="315"/>
        <v>676.72229899999911</v>
      </c>
      <c r="DV227" s="15">
        <f t="shared" si="316"/>
        <v>676.72229899999911</v>
      </c>
      <c r="DW227" s="15">
        <f t="shared" si="317"/>
        <v>676.72229899999911</v>
      </c>
      <c r="DX227" s="15">
        <f t="shared" si="318"/>
        <v>676.72229899999911</v>
      </c>
      <c r="DY227" s="15">
        <f t="shared" si="319"/>
        <v>676.72229899999911</v>
      </c>
      <c r="DZ227" s="15">
        <f t="shared" si="320"/>
        <v>676.72229899999911</v>
      </c>
      <c r="EA227" s="15">
        <f t="shared" si="321"/>
        <v>676.72229899999911</v>
      </c>
      <c r="EB227" s="15">
        <f t="shared" si="322"/>
        <v>676.72229899999911</v>
      </c>
      <c r="EC227" s="15">
        <f t="shared" si="323"/>
        <v>676.72229899999911</v>
      </c>
      <c r="ED227" s="15">
        <f t="shared" si="324"/>
        <v>676.72229899999911</v>
      </c>
      <c r="EE227" s="15">
        <f t="shared" si="325"/>
        <v>676.72229899999911</v>
      </c>
      <c r="EF227" s="15">
        <f t="shared" si="326"/>
        <v>0</v>
      </c>
      <c r="EG227" s="15">
        <f t="shared" si="327"/>
        <v>676.72229899999911</v>
      </c>
      <c r="EH227" s="15">
        <f t="shared" si="328"/>
        <v>676.72229899999911</v>
      </c>
      <c r="EI227" s="15">
        <f t="shared" si="329"/>
        <v>676.72229899999911</v>
      </c>
      <c r="EJ227" s="15">
        <f t="shared" si="330"/>
        <v>676.72229899999911</v>
      </c>
      <c r="EK227" s="15">
        <f t="shared" si="331"/>
        <v>676.72229899999911</v>
      </c>
      <c r="EL227" s="15">
        <f t="shared" si="332"/>
        <v>676.72229899999911</v>
      </c>
      <c r="EM227" s="15">
        <f t="shared" si="333"/>
        <v>676.72229899999911</v>
      </c>
      <c r="EN227" s="15">
        <f t="shared" si="334"/>
        <v>676.72229899999911</v>
      </c>
      <c r="EO227" s="15">
        <f t="shared" si="335"/>
        <v>676.72229899999911</v>
      </c>
      <c r="EP227" s="15">
        <f t="shared" si="336"/>
        <v>676.72229899999911</v>
      </c>
      <c r="EQ227" s="15">
        <f t="shared" si="337"/>
        <v>676.72229899999911</v>
      </c>
      <c r="ER227" s="15">
        <f t="shared" si="338"/>
        <v>676.72229899999911</v>
      </c>
      <c r="ES227" s="15">
        <f t="shared" si="339"/>
        <v>0</v>
      </c>
      <c r="ET227" s="15">
        <f t="shared" si="340"/>
        <v>676.72229899999911</v>
      </c>
      <c r="EU227" s="15">
        <f t="shared" si="341"/>
        <v>676.72229899999911</v>
      </c>
      <c r="EV227" s="15">
        <f t="shared" si="342"/>
        <v>676.72229899999911</v>
      </c>
      <c r="EW227" s="15">
        <f t="shared" si="343"/>
        <v>676.72229899999911</v>
      </c>
      <c r="EX227" s="15">
        <f t="shared" si="344"/>
        <v>676.72229899999911</v>
      </c>
      <c r="EY227" s="15">
        <f t="shared" si="345"/>
        <v>676.72229899999911</v>
      </c>
      <c r="EZ227" s="15">
        <f t="shared" si="346"/>
        <v>0</v>
      </c>
      <c r="FA227" s="15">
        <f t="shared" si="347"/>
        <v>0</v>
      </c>
      <c r="FB227" s="15">
        <f t="shared" si="348"/>
        <v>0</v>
      </c>
      <c r="FC227" s="15">
        <f t="shared" si="349"/>
        <v>0</v>
      </c>
      <c r="FD227" s="15">
        <f t="shared" si="350"/>
        <v>0</v>
      </c>
      <c r="FE227" s="15">
        <f t="shared" si="351"/>
        <v>0</v>
      </c>
    </row>
    <row r="228" spans="1:161" x14ac:dyDescent="0.25">
      <c r="A228" s="16" t="s">
        <v>298</v>
      </c>
      <c r="B228" s="13">
        <v>2.3900000000000001E-2</v>
      </c>
      <c r="C228" s="13">
        <v>2.3900000000000001E-2</v>
      </c>
      <c r="D228" s="13">
        <v>2.3900000000000001E-2</v>
      </c>
      <c r="E228" s="13">
        <v>2.1700000000000001E-2</v>
      </c>
      <c r="G228" s="225">
        <v>3322731.71</v>
      </c>
      <c r="H228" s="225">
        <v>3322731.71</v>
      </c>
      <c r="I228" s="225">
        <v>3322731.71</v>
      </c>
      <c r="J228" s="14">
        <v>3322731.71</v>
      </c>
      <c r="K228" s="14">
        <v>3322731.71</v>
      </c>
      <c r="L228" s="14">
        <v>3322731.71</v>
      </c>
      <c r="M228" s="14">
        <v>3322731.71</v>
      </c>
      <c r="N228" s="14">
        <v>3322731.71</v>
      </c>
      <c r="O228" s="14">
        <v>3322731.71</v>
      </c>
      <c r="P228" s="14">
        <v>3322731.71</v>
      </c>
      <c r="Q228" s="14">
        <v>3322731.71</v>
      </c>
      <c r="R228" s="14">
        <v>3322731.71</v>
      </c>
      <c r="T228" s="14">
        <v>3322731.71</v>
      </c>
      <c r="U228" s="14">
        <v>3322731.71</v>
      </c>
      <c r="V228" s="14">
        <v>3322731.71</v>
      </c>
      <c r="W228" s="14">
        <v>3322731.71</v>
      </c>
      <c r="X228" s="14">
        <v>3322731.71</v>
      </c>
      <c r="Y228" s="14">
        <v>3322731.71</v>
      </c>
      <c r="Z228" s="14">
        <v>3322731.71</v>
      </c>
      <c r="AA228" s="14">
        <v>3322731.71</v>
      </c>
      <c r="AB228" s="14">
        <v>3322731.71</v>
      </c>
      <c r="AC228" s="14">
        <v>3322731.71</v>
      </c>
      <c r="AD228" s="14">
        <v>3322731.71</v>
      </c>
      <c r="AE228" s="14">
        <v>3322731.71</v>
      </c>
      <c r="AF228" s="14"/>
      <c r="AG228" s="14">
        <v>3322731.71</v>
      </c>
      <c r="AH228" s="14">
        <v>3322731.71</v>
      </c>
      <c r="AI228" s="14">
        <v>3322731.71</v>
      </c>
      <c r="AJ228" s="14">
        <v>3322731.71</v>
      </c>
      <c r="AK228" s="14">
        <v>3322731.71</v>
      </c>
      <c r="AL228" s="14">
        <v>3322731.71</v>
      </c>
      <c r="AM228" s="14"/>
      <c r="AN228" s="14"/>
      <c r="AO228" s="14"/>
      <c r="AP228" s="14"/>
      <c r="AQ228" s="14"/>
      <c r="AR228" s="14"/>
      <c r="AS228" s="15"/>
      <c r="AT228" s="15">
        <v>6617.7739890833336</v>
      </c>
      <c r="AU228" s="15">
        <v>6617.7739890833336</v>
      </c>
      <c r="AV228" s="15">
        <v>6617.7739890833336</v>
      </c>
      <c r="AW228" s="14">
        <v>6617.7739890833336</v>
      </c>
      <c r="AX228" s="14">
        <v>6617.7739890833336</v>
      </c>
      <c r="AY228" s="14">
        <v>6617.7739890833336</v>
      </c>
      <c r="AZ228" s="14">
        <v>6617.7739890833336</v>
      </c>
      <c r="BA228" s="14">
        <v>6617.7739890833336</v>
      </c>
      <c r="BB228" s="14">
        <v>6617.7739890833336</v>
      </c>
      <c r="BC228" s="14">
        <v>6617.7739890833336</v>
      </c>
      <c r="BD228" s="14">
        <v>6617.7739890833336</v>
      </c>
      <c r="BE228" s="14">
        <v>6617.7739890833336</v>
      </c>
      <c r="BG228" s="15">
        <v>6617.7739890833336</v>
      </c>
      <c r="BH228" s="15">
        <v>6617.7739890833336</v>
      </c>
      <c r="BI228" s="15">
        <v>6617.7739890833336</v>
      </c>
      <c r="BJ228" s="14">
        <v>6617.7739890833336</v>
      </c>
      <c r="BK228" s="14">
        <v>6617.7739890833336</v>
      </c>
      <c r="BL228" s="14">
        <v>6617.7739890833336</v>
      </c>
      <c r="BM228" s="14">
        <v>6617.7739890833336</v>
      </c>
      <c r="BN228" s="14">
        <v>6617.7739890833336</v>
      </c>
      <c r="BO228" s="14">
        <v>6617.7739890833336</v>
      </c>
      <c r="BP228" s="14">
        <v>6617.7739890833336</v>
      </c>
      <c r="BQ228" s="14">
        <v>6617.7739890833336</v>
      </c>
      <c r="BR228" s="14">
        <v>6617.7739890833336</v>
      </c>
      <c r="BS228" s="15"/>
      <c r="BT228" s="15">
        <f t="shared" si="264"/>
        <v>6617.7739890833336</v>
      </c>
      <c r="BU228" s="15">
        <f t="shared" si="265"/>
        <v>6617.7739890833336</v>
      </c>
      <c r="BV228" s="15">
        <f t="shared" si="266"/>
        <v>6617.7739890833336</v>
      </c>
      <c r="BW228" s="15">
        <f t="shared" si="267"/>
        <v>6617.7739890833336</v>
      </c>
      <c r="BX228" s="15">
        <f t="shared" si="268"/>
        <v>6617.7739890833336</v>
      </c>
      <c r="BY228" s="15">
        <f t="shared" si="269"/>
        <v>6617.7739890833336</v>
      </c>
      <c r="BZ228" s="15">
        <f t="shared" si="270"/>
        <v>0</v>
      </c>
      <c r="CA228" s="15">
        <f t="shared" si="271"/>
        <v>0</v>
      </c>
      <c r="CB228" s="15">
        <f t="shared" si="272"/>
        <v>0</v>
      </c>
      <c r="CC228" s="15">
        <f t="shared" si="273"/>
        <v>0</v>
      </c>
      <c r="CD228" s="15">
        <f t="shared" si="274"/>
        <v>0</v>
      </c>
      <c r="CE228" s="15">
        <f t="shared" si="275"/>
        <v>0</v>
      </c>
      <c r="CG228" s="15">
        <f t="shared" si="276"/>
        <v>6008.6065089166668</v>
      </c>
      <c r="CH228" s="15">
        <f t="shared" si="277"/>
        <v>6008.6065089166668</v>
      </c>
      <c r="CI228" s="15">
        <f t="shared" si="278"/>
        <v>6008.6065089166668</v>
      </c>
      <c r="CJ228" s="15">
        <f t="shared" si="279"/>
        <v>6008.6065089166668</v>
      </c>
      <c r="CK228" s="15">
        <f t="shared" si="280"/>
        <v>6008.6065089166668</v>
      </c>
      <c r="CL228" s="15">
        <f t="shared" si="281"/>
        <v>6008.6065089166668</v>
      </c>
      <c r="CM228" s="15">
        <f t="shared" si="282"/>
        <v>6008.6065089166668</v>
      </c>
      <c r="CN228" s="15">
        <f t="shared" si="283"/>
        <v>6008.6065089166668</v>
      </c>
      <c r="CO228" s="15">
        <f t="shared" si="284"/>
        <v>6008.6065089166668</v>
      </c>
      <c r="CP228" s="15">
        <f t="shared" si="285"/>
        <v>6008.6065089166668</v>
      </c>
      <c r="CQ228" s="15">
        <f t="shared" si="286"/>
        <v>6008.6065089166668</v>
      </c>
      <c r="CR228" s="15">
        <f t="shared" si="287"/>
        <v>6008.6065089166668</v>
      </c>
      <c r="CS228" s="15">
        <f t="shared" si="288"/>
        <v>0</v>
      </c>
      <c r="CT228" s="15">
        <f t="shared" si="289"/>
        <v>6008.6065089166668</v>
      </c>
      <c r="CU228" s="15">
        <f t="shared" si="290"/>
        <v>6008.6065089166668</v>
      </c>
      <c r="CV228" s="15">
        <f t="shared" si="291"/>
        <v>6008.6065089166668</v>
      </c>
      <c r="CW228" s="15">
        <f t="shared" si="292"/>
        <v>6008.6065089166668</v>
      </c>
      <c r="CX228" s="15">
        <f t="shared" si="293"/>
        <v>6008.6065089166668</v>
      </c>
      <c r="CY228" s="15">
        <f t="shared" si="294"/>
        <v>6008.6065089166668</v>
      </c>
      <c r="CZ228" s="15">
        <f t="shared" si="295"/>
        <v>6008.6065089166668</v>
      </c>
      <c r="DA228" s="15">
        <f t="shared" si="296"/>
        <v>6008.6065089166668</v>
      </c>
      <c r="DB228" s="15">
        <f t="shared" si="297"/>
        <v>6008.6065089166668</v>
      </c>
      <c r="DC228" s="15">
        <f t="shared" si="298"/>
        <v>6008.6065089166668</v>
      </c>
      <c r="DD228" s="15">
        <f t="shared" si="299"/>
        <v>6008.6065089166668</v>
      </c>
      <c r="DE228" s="15">
        <f t="shared" si="300"/>
        <v>6008.6065089166668</v>
      </c>
      <c r="DF228" s="15">
        <f t="shared" si="301"/>
        <v>0</v>
      </c>
      <c r="DG228" s="15">
        <f t="shared" si="302"/>
        <v>6008.6065089166668</v>
      </c>
      <c r="DH228" s="15">
        <f t="shared" si="303"/>
        <v>6008.6065089166668</v>
      </c>
      <c r="DI228" s="15">
        <f t="shared" si="304"/>
        <v>6008.6065089166668</v>
      </c>
      <c r="DJ228" s="15">
        <f t="shared" si="305"/>
        <v>6008.6065089166668</v>
      </c>
      <c r="DK228" s="15">
        <f t="shared" si="306"/>
        <v>6008.6065089166668</v>
      </c>
      <c r="DL228" s="15">
        <f t="shared" si="307"/>
        <v>6008.6065089166668</v>
      </c>
      <c r="DM228" s="15">
        <f t="shared" si="308"/>
        <v>0</v>
      </c>
      <c r="DN228" s="15">
        <f t="shared" si="309"/>
        <v>0</v>
      </c>
      <c r="DO228" s="15">
        <f t="shared" si="310"/>
        <v>0</v>
      </c>
      <c r="DP228" s="15">
        <f t="shared" si="311"/>
        <v>0</v>
      </c>
      <c r="DQ228" s="15">
        <f t="shared" si="312"/>
        <v>0</v>
      </c>
      <c r="DR228" s="15">
        <f t="shared" si="313"/>
        <v>0</v>
      </c>
      <c r="DT228" s="15">
        <f t="shared" si="314"/>
        <v>609.16748016666679</v>
      </c>
      <c r="DU228" s="15">
        <f t="shared" si="315"/>
        <v>609.16748016666679</v>
      </c>
      <c r="DV228" s="15">
        <f t="shared" si="316"/>
        <v>609.16748016666679</v>
      </c>
      <c r="DW228" s="15">
        <f t="shared" si="317"/>
        <v>609.16748016666679</v>
      </c>
      <c r="DX228" s="15">
        <f t="shared" si="318"/>
        <v>609.16748016666679</v>
      </c>
      <c r="DY228" s="15">
        <f t="shared" si="319"/>
        <v>609.16748016666679</v>
      </c>
      <c r="DZ228" s="15">
        <f t="shared" si="320"/>
        <v>609.16748016666679</v>
      </c>
      <c r="EA228" s="15">
        <f t="shared" si="321"/>
        <v>609.16748016666679</v>
      </c>
      <c r="EB228" s="15">
        <f t="shared" si="322"/>
        <v>609.16748016666679</v>
      </c>
      <c r="EC228" s="15">
        <f t="shared" si="323"/>
        <v>609.16748016666679</v>
      </c>
      <c r="ED228" s="15">
        <f t="shared" si="324"/>
        <v>609.16748016666679</v>
      </c>
      <c r="EE228" s="15">
        <f t="shared" si="325"/>
        <v>609.16748016666679</v>
      </c>
      <c r="EF228" s="15">
        <f t="shared" si="326"/>
        <v>0</v>
      </c>
      <c r="EG228" s="15">
        <f t="shared" si="327"/>
        <v>609.16748016666679</v>
      </c>
      <c r="EH228" s="15">
        <f t="shared" si="328"/>
        <v>609.16748016666679</v>
      </c>
      <c r="EI228" s="15">
        <f t="shared" si="329"/>
        <v>609.16748016666679</v>
      </c>
      <c r="EJ228" s="15">
        <f t="shared" si="330"/>
        <v>609.16748016666679</v>
      </c>
      <c r="EK228" s="15">
        <f t="shared" si="331"/>
        <v>609.16748016666679</v>
      </c>
      <c r="EL228" s="15">
        <f t="shared" si="332"/>
        <v>609.16748016666679</v>
      </c>
      <c r="EM228" s="15">
        <f t="shared" si="333"/>
        <v>609.16748016666679</v>
      </c>
      <c r="EN228" s="15">
        <f t="shared" si="334"/>
        <v>609.16748016666679</v>
      </c>
      <c r="EO228" s="15">
        <f t="shared" si="335"/>
        <v>609.16748016666679</v>
      </c>
      <c r="EP228" s="15">
        <f t="shared" si="336"/>
        <v>609.16748016666679</v>
      </c>
      <c r="EQ228" s="15">
        <f t="shared" si="337"/>
        <v>609.16748016666679</v>
      </c>
      <c r="ER228" s="15">
        <f t="shared" si="338"/>
        <v>609.16748016666679</v>
      </c>
      <c r="ES228" s="15">
        <f t="shared" si="339"/>
        <v>0</v>
      </c>
      <c r="ET228" s="15">
        <f t="shared" si="340"/>
        <v>609.16748016666679</v>
      </c>
      <c r="EU228" s="15">
        <f t="shared" si="341"/>
        <v>609.16748016666679</v>
      </c>
      <c r="EV228" s="15">
        <f t="shared" si="342"/>
        <v>609.16748016666679</v>
      </c>
      <c r="EW228" s="15">
        <f t="shared" si="343"/>
        <v>609.16748016666679</v>
      </c>
      <c r="EX228" s="15">
        <f t="shared" si="344"/>
        <v>609.16748016666679</v>
      </c>
      <c r="EY228" s="15">
        <f t="shared" si="345"/>
        <v>609.16748016666679</v>
      </c>
      <c r="EZ228" s="15">
        <f t="shared" si="346"/>
        <v>0</v>
      </c>
      <c r="FA228" s="15">
        <f t="shared" si="347"/>
        <v>0</v>
      </c>
      <c r="FB228" s="15">
        <f t="shared" si="348"/>
        <v>0</v>
      </c>
      <c r="FC228" s="15">
        <f t="shared" si="349"/>
        <v>0</v>
      </c>
      <c r="FD228" s="15">
        <f t="shared" si="350"/>
        <v>0</v>
      </c>
      <c r="FE228" s="15">
        <f t="shared" si="351"/>
        <v>0</v>
      </c>
    </row>
    <row r="229" spans="1:161" x14ac:dyDescent="0.25">
      <c r="A229" s="16" t="s">
        <v>299</v>
      </c>
      <c r="B229" s="13">
        <v>2.29E-2</v>
      </c>
      <c r="C229" s="13">
        <v>2.29E-2</v>
      </c>
      <c r="D229" s="13">
        <v>2.29E-2</v>
      </c>
      <c r="E229" s="13">
        <v>2.07E-2</v>
      </c>
      <c r="G229" s="225">
        <v>3246960.53</v>
      </c>
      <c r="H229" s="225">
        <v>3246960.53</v>
      </c>
      <c r="I229" s="225">
        <v>3246960.53</v>
      </c>
      <c r="J229" s="14">
        <v>3246960.53</v>
      </c>
      <c r="K229" s="14">
        <v>3246960.53</v>
      </c>
      <c r="L229" s="14">
        <v>3246960.53</v>
      </c>
      <c r="M229" s="14">
        <v>3246960.53</v>
      </c>
      <c r="N229" s="14">
        <v>3246960.53</v>
      </c>
      <c r="O229" s="14">
        <v>3246960.53</v>
      </c>
      <c r="P229" s="14">
        <v>3246960.53</v>
      </c>
      <c r="Q229" s="14">
        <v>3246960.53</v>
      </c>
      <c r="R229" s="14">
        <v>3246960.53</v>
      </c>
      <c r="T229" s="14">
        <v>3246960.53</v>
      </c>
      <c r="U229" s="14">
        <v>3246960.53</v>
      </c>
      <c r="V229" s="14">
        <v>3246960.53</v>
      </c>
      <c r="W229" s="14">
        <v>3246960.53</v>
      </c>
      <c r="X229" s="14">
        <v>3246960.53</v>
      </c>
      <c r="Y229" s="14">
        <v>3246960.53</v>
      </c>
      <c r="Z229" s="14">
        <v>3246960.53</v>
      </c>
      <c r="AA229" s="14">
        <v>3246960.53</v>
      </c>
      <c r="AB229" s="14">
        <v>3246960.53</v>
      </c>
      <c r="AC229" s="14">
        <v>3246960.53</v>
      </c>
      <c r="AD229" s="14">
        <v>3246960.53</v>
      </c>
      <c r="AE229" s="14">
        <v>3246960.53</v>
      </c>
      <c r="AF229" s="14"/>
      <c r="AG229" s="14">
        <v>3246960.53</v>
      </c>
      <c r="AH229" s="14">
        <v>3246960.53</v>
      </c>
      <c r="AI229" s="14">
        <v>3246960.53</v>
      </c>
      <c r="AJ229" s="14">
        <v>3246960.53</v>
      </c>
      <c r="AK229" s="14">
        <v>3246960.53</v>
      </c>
      <c r="AL229" s="14">
        <v>3246960.53</v>
      </c>
      <c r="AM229" s="14"/>
      <c r="AN229" s="14"/>
      <c r="AO229" s="14"/>
      <c r="AP229" s="14"/>
      <c r="AQ229" s="14"/>
      <c r="AR229" s="14"/>
      <c r="AS229" s="15"/>
      <c r="AT229" s="15">
        <v>6196.2830114166654</v>
      </c>
      <c r="AU229" s="15">
        <v>6196.2830114166654</v>
      </c>
      <c r="AV229" s="15">
        <v>6196.2830114166654</v>
      </c>
      <c r="AW229" s="14">
        <v>6196.2830114166654</v>
      </c>
      <c r="AX229" s="14">
        <v>6196.2830114166654</v>
      </c>
      <c r="AY229" s="14">
        <v>6196.2830114166654</v>
      </c>
      <c r="AZ229" s="14">
        <v>6196.2830114166654</v>
      </c>
      <c r="BA229" s="14">
        <v>6196.2830114166654</v>
      </c>
      <c r="BB229" s="14">
        <v>6196.2830114166654</v>
      </c>
      <c r="BC229" s="14">
        <v>6196.2830114166654</v>
      </c>
      <c r="BD229" s="14">
        <v>6196.2830114166654</v>
      </c>
      <c r="BE229" s="14">
        <v>6196.2830114166654</v>
      </c>
      <c r="BG229" s="15">
        <v>6196.2830114166654</v>
      </c>
      <c r="BH229" s="15">
        <v>6196.2830114166654</v>
      </c>
      <c r="BI229" s="15">
        <v>6196.2830114166654</v>
      </c>
      <c r="BJ229" s="14">
        <v>6196.2830114166654</v>
      </c>
      <c r="BK229" s="14">
        <v>6196.2830114166654</v>
      </c>
      <c r="BL229" s="14">
        <v>6196.2830114166654</v>
      </c>
      <c r="BM229" s="14">
        <v>6196.2830114166654</v>
      </c>
      <c r="BN229" s="14">
        <v>6196.2830114166654</v>
      </c>
      <c r="BO229" s="14">
        <v>6196.2830114166654</v>
      </c>
      <c r="BP229" s="14">
        <v>6196.2830114166654</v>
      </c>
      <c r="BQ229" s="14">
        <v>6196.2830114166654</v>
      </c>
      <c r="BR229" s="14">
        <v>6196.2830114166654</v>
      </c>
      <c r="BS229" s="15"/>
      <c r="BT229" s="15">
        <f t="shared" si="264"/>
        <v>6196.2830114166654</v>
      </c>
      <c r="BU229" s="15">
        <f t="shared" si="265"/>
        <v>6196.2830114166654</v>
      </c>
      <c r="BV229" s="15">
        <f t="shared" si="266"/>
        <v>6196.2830114166654</v>
      </c>
      <c r="BW229" s="15">
        <f t="shared" si="267"/>
        <v>6196.2830114166654</v>
      </c>
      <c r="BX229" s="15">
        <f t="shared" si="268"/>
        <v>6196.2830114166654</v>
      </c>
      <c r="BY229" s="15">
        <f t="shared" si="269"/>
        <v>6196.2830114166654</v>
      </c>
      <c r="BZ229" s="15">
        <f t="shared" si="270"/>
        <v>0</v>
      </c>
      <c r="CA229" s="15">
        <f t="shared" si="271"/>
        <v>0</v>
      </c>
      <c r="CB229" s="15">
        <f t="shared" si="272"/>
        <v>0</v>
      </c>
      <c r="CC229" s="15">
        <f t="shared" si="273"/>
        <v>0</v>
      </c>
      <c r="CD229" s="15">
        <f t="shared" si="274"/>
        <v>0</v>
      </c>
      <c r="CE229" s="15">
        <f t="shared" si="275"/>
        <v>0</v>
      </c>
      <c r="CG229" s="15">
        <f t="shared" si="276"/>
        <v>5601.0069142499997</v>
      </c>
      <c r="CH229" s="15">
        <f t="shared" si="277"/>
        <v>5601.0069142499997</v>
      </c>
      <c r="CI229" s="15">
        <f t="shared" si="278"/>
        <v>5601.0069142499997</v>
      </c>
      <c r="CJ229" s="15">
        <f t="shared" si="279"/>
        <v>5601.0069142499997</v>
      </c>
      <c r="CK229" s="15">
        <f t="shared" si="280"/>
        <v>5601.0069142499997</v>
      </c>
      <c r="CL229" s="15">
        <f t="shared" si="281"/>
        <v>5601.0069142499997</v>
      </c>
      <c r="CM229" s="15">
        <f t="shared" si="282"/>
        <v>5601.0069142499997</v>
      </c>
      <c r="CN229" s="15">
        <f t="shared" si="283"/>
        <v>5601.0069142499997</v>
      </c>
      <c r="CO229" s="15">
        <f t="shared" si="284"/>
        <v>5601.0069142499997</v>
      </c>
      <c r="CP229" s="15">
        <f t="shared" si="285"/>
        <v>5601.0069142499997</v>
      </c>
      <c r="CQ229" s="15">
        <f t="shared" si="286"/>
        <v>5601.0069142499997</v>
      </c>
      <c r="CR229" s="15">
        <f t="shared" si="287"/>
        <v>5601.0069142499997</v>
      </c>
      <c r="CS229" s="15">
        <f t="shared" si="288"/>
        <v>0</v>
      </c>
      <c r="CT229" s="15">
        <f t="shared" si="289"/>
        <v>5601.0069142499997</v>
      </c>
      <c r="CU229" s="15">
        <f t="shared" si="290"/>
        <v>5601.0069142499997</v>
      </c>
      <c r="CV229" s="15">
        <f t="shared" si="291"/>
        <v>5601.0069142499997</v>
      </c>
      <c r="CW229" s="15">
        <f t="shared" si="292"/>
        <v>5601.0069142499997</v>
      </c>
      <c r="CX229" s="15">
        <f t="shared" si="293"/>
        <v>5601.0069142499997</v>
      </c>
      <c r="CY229" s="15">
        <f t="shared" si="294"/>
        <v>5601.0069142499997</v>
      </c>
      <c r="CZ229" s="15">
        <f t="shared" si="295"/>
        <v>5601.0069142499997</v>
      </c>
      <c r="DA229" s="15">
        <f t="shared" si="296"/>
        <v>5601.0069142499997</v>
      </c>
      <c r="DB229" s="15">
        <f t="shared" si="297"/>
        <v>5601.0069142499997</v>
      </c>
      <c r="DC229" s="15">
        <f t="shared" si="298"/>
        <v>5601.0069142499997</v>
      </c>
      <c r="DD229" s="15">
        <f t="shared" si="299"/>
        <v>5601.0069142499997</v>
      </c>
      <c r="DE229" s="15">
        <f t="shared" si="300"/>
        <v>5601.0069142499997</v>
      </c>
      <c r="DF229" s="15">
        <f t="shared" si="301"/>
        <v>0</v>
      </c>
      <c r="DG229" s="15">
        <f t="shared" si="302"/>
        <v>5601.0069142499997</v>
      </c>
      <c r="DH229" s="15">
        <f t="shared" si="303"/>
        <v>5601.0069142499997</v>
      </c>
      <c r="DI229" s="15">
        <f t="shared" si="304"/>
        <v>5601.0069142499997</v>
      </c>
      <c r="DJ229" s="15">
        <f t="shared" si="305"/>
        <v>5601.0069142499997</v>
      </c>
      <c r="DK229" s="15">
        <f t="shared" si="306"/>
        <v>5601.0069142499997</v>
      </c>
      <c r="DL229" s="15">
        <f t="shared" si="307"/>
        <v>5601.0069142499997</v>
      </c>
      <c r="DM229" s="15">
        <f t="shared" si="308"/>
        <v>0</v>
      </c>
      <c r="DN229" s="15">
        <f t="shared" si="309"/>
        <v>0</v>
      </c>
      <c r="DO229" s="15">
        <f t="shared" si="310"/>
        <v>0</v>
      </c>
      <c r="DP229" s="15">
        <f t="shared" si="311"/>
        <v>0</v>
      </c>
      <c r="DQ229" s="15">
        <f t="shared" si="312"/>
        <v>0</v>
      </c>
      <c r="DR229" s="15">
        <f t="shared" si="313"/>
        <v>0</v>
      </c>
      <c r="DT229" s="15">
        <f t="shared" si="314"/>
        <v>595.27609716666575</v>
      </c>
      <c r="DU229" s="15">
        <f t="shared" si="315"/>
        <v>595.27609716666575</v>
      </c>
      <c r="DV229" s="15">
        <f t="shared" si="316"/>
        <v>595.27609716666575</v>
      </c>
      <c r="DW229" s="15">
        <f t="shared" si="317"/>
        <v>595.27609716666575</v>
      </c>
      <c r="DX229" s="15">
        <f t="shared" si="318"/>
        <v>595.27609716666575</v>
      </c>
      <c r="DY229" s="15">
        <f t="shared" si="319"/>
        <v>595.27609716666575</v>
      </c>
      <c r="DZ229" s="15">
        <f t="shared" si="320"/>
        <v>595.27609716666575</v>
      </c>
      <c r="EA229" s="15">
        <f t="shared" si="321"/>
        <v>595.27609716666575</v>
      </c>
      <c r="EB229" s="15">
        <f t="shared" si="322"/>
        <v>595.27609716666575</v>
      </c>
      <c r="EC229" s="15">
        <f t="shared" si="323"/>
        <v>595.27609716666575</v>
      </c>
      <c r="ED229" s="15">
        <f t="shared" si="324"/>
        <v>595.27609716666575</v>
      </c>
      <c r="EE229" s="15">
        <f t="shared" si="325"/>
        <v>595.27609716666575</v>
      </c>
      <c r="EF229" s="15">
        <f t="shared" si="326"/>
        <v>0</v>
      </c>
      <c r="EG229" s="15">
        <f t="shared" si="327"/>
        <v>595.27609716666575</v>
      </c>
      <c r="EH229" s="15">
        <f t="shared" si="328"/>
        <v>595.27609716666575</v>
      </c>
      <c r="EI229" s="15">
        <f t="shared" si="329"/>
        <v>595.27609716666575</v>
      </c>
      <c r="EJ229" s="15">
        <f t="shared" si="330"/>
        <v>595.27609716666575</v>
      </c>
      <c r="EK229" s="15">
        <f t="shared" si="331"/>
        <v>595.27609716666575</v>
      </c>
      <c r="EL229" s="15">
        <f t="shared" si="332"/>
        <v>595.27609716666575</v>
      </c>
      <c r="EM229" s="15">
        <f t="shared" si="333"/>
        <v>595.27609716666575</v>
      </c>
      <c r="EN229" s="15">
        <f t="shared" si="334"/>
        <v>595.27609716666575</v>
      </c>
      <c r="EO229" s="15">
        <f t="shared" si="335"/>
        <v>595.27609716666575</v>
      </c>
      <c r="EP229" s="15">
        <f t="shared" si="336"/>
        <v>595.27609716666575</v>
      </c>
      <c r="EQ229" s="15">
        <f t="shared" si="337"/>
        <v>595.27609716666575</v>
      </c>
      <c r="ER229" s="15">
        <f t="shared" si="338"/>
        <v>595.27609716666575</v>
      </c>
      <c r="ES229" s="15">
        <f t="shared" si="339"/>
        <v>0</v>
      </c>
      <c r="ET229" s="15">
        <f t="shared" si="340"/>
        <v>595.27609716666575</v>
      </c>
      <c r="EU229" s="15">
        <f t="shared" si="341"/>
        <v>595.27609716666575</v>
      </c>
      <c r="EV229" s="15">
        <f t="shared" si="342"/>
        <v>595.27609716666575</v>
      </c>
      <c r="EW229" s="15">
        <f t="shared" si="343"/>
        <v>595.27609716666575</v>
      </c>
      <c r="EX229" s="15">
        <f t="shared" si="344"/>
        <v>595.27609716666575</v>
      </c>
      <c r="EY229" s="15">
        <f t="shared" si="345"/>
        <v>595.27609716666575</v>
      </c>
      <c r="EZ229" s="15">
        <f t="shared" si="346"/>
        <v>0</v>
      </c>
      <c r="FA229" s="15">
        <f t="shared" si="347"/>
        <v>0</v>
      </c>
      <c r="FB229" s="15">
        <f t="shared" si="348"/>
        <v>0</v>
      </c>
      <c r="FC229" s="15">
        <f t="shared" si="349"/>
        <v>0</v>
      </c>
      <c r="FD229" s="15">
        <f t="shared" si="350"/>
        <v>0</v>
      </c>
      <c r="FE229" s="15">
        <f t="shared" si="351"/>
        <v>0</v>
      </c>
    </row>
    <row r="230" spans="1:161" x14ac:dyDescent="0.25">
      <c r="A230" s="16" t="s">
        <v>300</v>
      </c>
      <c r="B230" s="13">
        <v>3.1200000000000002E-2</v>
      </c>
      <c r="C230" s="13">
        <v>3.1200000000000002E-2</v>
      </c>
      <c r="D230" s="13">
        <v>3.1200000000000002E-2</v>
      </c>
      <c r="E230" s="13">
        <v>2.9000000000000001E-2</v>
      </c>
      <c r="G230" s="225">
        <v>3474207.56</v>
      </c>
      <c r="H230" s="225">
        <v>3486978.49</v>
      </c>
      <c r="I230" s="225">
        <v>3486978.49</v>
      </c>
      <c r="J230" s="14">
        <v>3486978.49</v>
      </c>
      <c r="K230" s="14">
        <v>3486978.49</v>
      </c>
      <c r="L230" s="14">
        <v>3486978.49</v>
      </c>
      <c r="M230" s="14">
        <v>3489958.5300000003</v>
      </c>
      <c r="N230" s="14">
        <v>3492938.57</v>
      </c>
      <c r="O230" s="14">
        <v>3492938.57</v>
      </c>
      <c r="P230" s="14">
        <v>3492938.57</v>
      </c>
      <c r="Q230" s="14">
        <v>3492938.57</v>
      </c>
      <c r="R230" s="14">
        <v>3492938.57</v>
      </c>
      <c r="T230" s="14">
        <v>3492938.57</v>
      </c>
      <c r="U230" s="14">
        <v>3492938.57</v>
      </c>
      <c r="V230" s="14">
        <v>3615160.79</v>
      </c>
      <c r="W230" s="14">
        <v>3753448.95</v>
      </c>
      <c r="X230" s="14">
        <v>3770666.39</v>
      </c>
      <c r="Y230" s="14">
        <v>3773245.73</v>
      </c>
      <c r="Z230" s="14">
        <v>3774673.02</v>
      </c>
      <c r="AA230" s="14">
        <v>3774875.29</v>
      </c>
      <c r="AB230" s="14">
        <v>3775078.09</v>
      </c>
      <c r="AC230" s="14">
        <v>3775359.5300000003</v>
      </c>
      <c r="AD230" s="14">
        <v>3794811.54</v>
      </c>
      <c r="AE230" s="14">
        <v>3824123.04</v>
      </c>
      <c r="AF230" s="14"/>
      <c r="AG230" s="14">
        <v>3834263.96</v>
      </c>
      <c r="AH230" s="14">
        <v>3835660.62</v>
      </c>
      <c r="AI230" s="14">
        <v>3837057.27</v>
      </c>
      <c r="AJ230" s="14">
        <v>3837057.27</v>
      </c>
      <c r="AK230" s="14">
        <v>3837057.27</v>
      </c>
      <c r="AL230" s="14">
        <v>3837057.27</v>
      </c>
      <c r="AM230" s="14"/>
      <c r="AN230" s="14"/>
      <c r="AO230" s="14"/>
      <c r="AP230" s="14"/>
      <c r="AQ230" s="14"/>
      <c r="AR230" s="14"/>
      <c r="AS230" s="15"/>
      <c r="AT230" s="15">
        <v>9032.9396560000005</v>
      </c>
      <c r="AU230" s="15">
        <v>9066.1440740000016</v>
      </c>
      <c r="AV230" s="15">
        <v>9066.1440740000016</v>
      </c>
      <c r="AW230" s="14">
        <v>9066.1440740000016</v>
      </c>
      <c r="AX230" s="14">
        <v>9066.1440740000016</v>
      </c>
      <c r="AY230" s="14">
        <v>9066.1440740000016</v>
      </c>
      <c r="AZ230" s="14">
        <v>9073.8921780000019</v>
      </c>
      <c r="BA230" s="14">
        <v>9081.6402820000003</v>
      </c>
      <c r="BB230" s="14">
        <v>9081.6402820000003</v>
      </c>
      <c r="BC230" s="14">
        <v>9081.6402820000003</v>
      </c>
      <c r="BD230" s="14">
        <v>9081.6402820000003</v>
      </c>
      <c r="BE230" s="14">
        <v>9081.6402820000003</v>
      </c>
      <c r="BG230" s="15">
        <v>9081.6402820000003</v>
      </c>
      <c r="BH230" s="15">
        <v>9081.6402820000003</v>
      </c>
      <c r="BI230" s="15">
        <v>9399.4180539999998</v>
      </c>
      <c r="BJ230" s="14">
        <v>9758.967270000001</v>
      </c>
      <c r="BK230" s="14">
        <v>9803.7326140000005</v>
      </c>
      <c r="BL230" s="14">
        <v>9810.4388980000003</v>
      </c>
      <c r="BM230" s="14">
        <v>9814.1498520000005</v>
      </c>
      <c r="BN230" s="14">
        <v>9814.6757540000017</v>
      </c>
      <c r="BO230" s="14">
        <v>9815.2030340000001</v>
      </c>
      <c r="BP230" s="14">
        <v>9815.9347780000007</v>
      </c>
      <c r="BQ230" s="14">
        <v>9866.5100040000016</v>
      </c>
      <c r="BR230" s="14">
        <v>9942.7199039999996</v>
      </c>
      <c r="BS230" s="15"/>
      <c r="BT230" s="15">
        <f t="shared" si="264"/>
        <v>9969.0862959999995</v>
      </c>
      <c r="BU230" s="15">
        <f t="shared" si="265"/>
        <v>9972.7176120000004</v>
      </c>
      <c r="BV230" s="15">
        <f t="shared" si="266"/>
        <v>9976.3489019999997</v>
      </c>
      <c r="BW230" s="15">
        <f t="shared" si="267"/>
        <v>9976.3489019999997</v>
      </c>
      <c r="BX230" s="15">
        <f t="shared" si="268"/>
        <v>9976.3489019999997</v>
      </c>
      <c r="BY230" s="15">
        <f t="shared" si="269"/>
        <v>9976.3489019999997</v>
      </c>
      <c r="BZ230" s="15">
        <f t="shared" si="270"/>
        <v>0</v>
      </c>
      <c r="CA230" s="15">
        <f t="shared" si="271"/>
        <v>0</v>
      </c>
      <c r="CB230" s="15">
        <f t="shared" si="272"/>
        <v>0</v>
      </c>
      <c r="CC230" s="15">
        <f t="shared" si="273"/>
        <v>0</v>
      </c>
      <c r="CD230" s="15">
        <f t="shared" si="274"/>
        <v>0</v>
      </c>
      <c r="CE230" s="15">
        <f t="shared" si="275"/>
        <v>0</v>
      </c>
      <c r="CG230" s="15">
        <f t="shared" si="276"/>
        <v>8396.0016033333341</v>
      </c>
      <c r="CH230" s="15">
        <f t="shared" si="277"/>
        <v>8426.8646841666687</v>
      </c>
      <c r="CI230" s="15">
        <f t="shared" si="278"/>
        <v>8426.8646841666687</v>
      </c>
      <c r="CJ230" s="15">
        <f t="shared" si="279"/>
        <v>8426.8646841666687</v>
      </c>
      <c r="CK230" s="15">
        <f t="shared" si="280"/>
        <v>8426.8646841666687</v>
      </c>
      <c r="CL230" s="15">
        <f t="shared" si="281"/>
        <v>8426.8646841666687</v>
      </c>
      <c r="CM230" s="15">
        <f t="shared" si="282"/>
        <v>8434.0664475000012</v>
      </c>
      <c r="CN230" s="15">
        <f t="shared" si="283"/>
        <v>8441.2682108333338</v>
      </c>
      <c r="CO230" s="15">
        <f t="shared" si="284"/>
        <v>8441.2682108333338</v>
      </c>
      <c r="CP230" s="15">
        <f t="shared" si="285"/>
        <v>8441.2682108333338</v>
      </c>
      <c r="CQ230" s="15">
        <f t="shared" si="286"/>
        <v>8441.2682108333338</v>
      </c>
      <c r="CR230" s="15">
        <f t="shared" si="287"/>
        <v>8441.2682108333338</v>
      </c>
      <c r="CS230" s="15">
        <f t="shared" si="288"/>
        <v>0</v>
      </c>
      <c r="CT230" s="15">
        <f t="shared" si="289"/>
        <v>8441.2682108333338</v>
      </c>
      <c r="CU230" s="15">
        <f t="shared" si="290"/>
        <v>8441.2682108333338</v>
      </c>
      <c r="CV230" s="15">
        <f t="shared" si="291"/>
        <v>8736.6385758333345</v>
      </c>
      <c r="CW230" s="15">
        <f t="shared" si="292"/>
        <v>9070.834962500001</v>
      </c>
      <c r="CX230" s="15">
        <f t="shared" si="293"/>
        <v>9112.4437758333352</v>
      </c>
      <c r="CY230" s="15">
        <f t="shared" si="294"/>
        <v>9118.6771808333342</v>
      </c>
      <c r="CZ230" s="15">
        <f t="shared" si="295"/>
        <v>9122.1264649999994</v>
      </c>
      <c r="DA230" s="15">
        <f t="shared" si="296"/>
        <v>9122.6152841666681</v>
      </c>
      <c r="DB230" s="15">
        <f t="shared" si="297"/>
        <v>9123.1053841666671</v>
      </c>
      <c r="DC230" s="15">
        <f t="shared" si="298"/>
        <v>9123.7855308333346</v>
      </c>
      <c r="DD230" s="15">
        <f t="shared" si="299"/>
        <v>9170.7945550000004</v>
      </c>
      <c r="DE230" s="15">
        <f t="shared" si="300"/>
        <v>9241.6306800000002</v>
      </c>
      <c r="DF230" s="15">
        <f t="shared" si="301"/>
        <v>0</v>
      </c>
      <c r="DG230" s="15">
        <f t="shared" si="302"/>
        <v>9266.1379033333342</v>
      </c>
      <c r="DH230" s="15">
        <f t="shared" si="303"/>
        <v>9269.5131650000003</v>
      </c>
      <c r="DI230" s="15">
        <f t="shared" si="304"/>
        <v>9272.8884025000007</v>
      </c>
      <c r="DJ230" s="15">
        <f t="shared" si="305"/>
        <v>9272.8884025000007</v>
      </c>
      <c r="DK230" s="15">
        <f t="shared" si="306"/>
        <v>9272.8884025000007</v>
      </c>
      <c r="DL230" s="15">
        <f t="shared" si="307"/>
        <v>9272.8884025000007</v>
      </c>
      <c r="DM230" s="15">
        <f t="shared" si="308"/>
        <v>0</v>
      </c>
      <c r="DN230" s="15">
        <f t="shared" si="309"/>
        <v>0</v>
      </c>
      <c r="DO230" s="15">
        <f t="shared" si="310"/>
        <v>0</v>
      </c>
      <c r="DP230" s="15">
        <f t="shared" si="311"/>
        <v>0</v>
      </c>
      <c r="DQ230" s="15">
        <f t="shared" si="312"/>
        <v>0</v>
      </c>
      <c r="DR230" s="15">
        <f t="shared" si="313"/>
        <v>0</v>
      </c>
      <c r="DT230" s="15">
        <f t="shared" si="314"/>
        <v>636.93805266666641</v>
      </c>
      <c r="DU230" s="15">
        <f t="shared" si="315"/>
        <v>639.27938983333297</v>
      </c>
      <c r="DV230" s="15">
        <f t="shared" si="316"/>
        <v>639.27938983333297</v>
      </c>
      <c r="DW230" s="15">
        <f t="shared" si="317"/>
        <v>639.27938983333297</v>
      </c>
      <c r="DX230" s="15">
        <f t="shared" si="318"/>
        <v>639.27938983333297</v>
      </c>
      <c r="DY230" s="15">
        <f t="shared" si="319"/>
        <v>639.27938983333297</v>
      </c>
      <c r="DZ230" s="15">
        <f t="shared" si="320"/>
        <v>639.82573050000065</v>
      </c>
      <c r="EA230" s="15">
        <f t="shared" si="321"/>
        <v>640.3720711666665</v>
      </c>
      <c r="EB230" s="15">
        <f t="shared" si="322"/>
        <v>640.3720711666665</v>
      </c>
      <c r="EC230" s="15">
        <f t="shared" si="323"/>
        <v>640.3720711666665</v>
      </c>
      <c r="ED230" s="15">
        <f t="shared" si="324"/>
        <v>640.3720711666665</v>
      </c>
      <c r="EE230" s="15">
        <f t="shared" si="325"/>
        <v>640.3720711666665</v>
      </c>
      <c r="EF230" s="15">
        <f t="shared" si="326"/>
        <v>0</v>
      </c>
      <c r="EG230" s="15">
        <f t="shared" si="327"/>
        <v>640.3720711666665</v>
      </c>
      <c r="EH230" s="15">
        <f t="shared" si="328"/>
        <v>640.3720711666665</v>
      </c>
      <c r="EI230" s="15">
        <f t="shared" si="329"/>
        <v>662.77947816666529</v>
      </c>
      <c r="EJ230" s="15">
        <f t="shared" si="330"/>
        <v>688.13230750000002</v>
      </c>
      <c r="EK230" s="15">
        <f t="shared" si="331"/>
        <v>691.2888381666653</v>
      </c>
      <c r="EL230" s="15">
        <f t="shared" si="332"/>
        <v>691.76171716666613</v>
      </c>
      <c r="EM230" s="15">
        <f t="shared" si="333"/>
        <v>692.02338700000109</v>
      </c>
      <c r="EN230" s="15">
        <f t="shared" si="334"/>
        <v>692.06046983333363</v>
      </c>
      <c r="EO230" s="15">
        <f t="shared" si="335"/>
        <v>692.09764983333298</v>
      </c>
      <c r="EP230" s="15">
        <f t="shared" si="336"/>
        <v>692.1492471666661</v>
      </c>
      <c r="EQ230" s="15">
        <f t="shared" si="337"/>
        <v>695.71544900000117</v>
      </c>
      <c r="ER230" s="15">
        <f t="shared" si="338"/>
        <v>701.08922399999938</v>
      </c>
      <c r="ES230" s="15">
        <f t="shared" si="339"/>
        <v>0</v>
      </c>
      <c r="ET230" s="15">
        <f t="shared" si="340"/>
        <v>702.94839266666531</v>
      </c>
      <c r="EU230" s="15">
        <f t="shared" si="341"/>
        <v>703.20444700000007</v>
      </c>
      <c r="EV230" s="15">
        <f t="shared" si="342"/>
        <v>703.46049949999906</v>
      </c>
      <c r="EW230" s="15">
        <f t="shared" si="343"/>
        <v>703.46049949999906</v>
      </c>
      <c r="EX230" s="15">
        <f t="shared" si="344"/>
        <v>703.46049949999906</v>
      </c>
      <c r="EY230" s="15">
        <f t="shared" si="345"/>
        <v>703.46049949999906</v>
      </c>
      <c r="EZ230" s="15">
        <f t="shared" si="346"/>
        <v>0</v>
      </c>
      <c r="FA230" s="15">
        <f t="shared" si="347"/>
        <v>0</v>
      </c>
      <c r="FB230" s="15">
        <f t="shared" si="348"/>
        <v>0</v>
      </c>
      <c r="FC230" s="15">
        <f t="shared" si="349"/>
        <v>0</v>
      </c>
      <c r="FD230" s="15">
        <f t="shared" si="350"/>
        <v>0</v>
      </c>
      <c r="FE230" s="15">
        <f t="shared" si="351"/>
        <v>0</v>
      </c>
    </row>
    <row r="231" spans="1:161" x14ac:dyDescent="0.25">
      <c r="A231" s="16" t="s">
        <v>301</v>
      </c>
      <c r="B231" s="13">
        <v>2.5700000000000001E-2</v>
      </c>
      <c r="C231" s="13">
        <v>2.5700000000000001E-2</v>
      </c>
      <c r="D231" s="13">
        <v>2.5700000000000001E-2</v>
      </c>
      <c r="E231" s="13">
        <v>2.2700000000000001E-2</v>
      </c>
      <c r="G231" s="225">
        <v>237307.12</v>
      </c>
      <c r="H231" s="225">
        <v>237307.12</v>
      </c>
      <c r="I231" s="225">
        <v>237307.12</v>
      </c>
      <c r="J231" s="14">
        <v>237307.12</v>
      </c>
      <c r="K231" s="14">
        <v>237307.12</v>
      </c>
      <c r="L231" s="14">
        <v>237307.12</v>
      </c>
      <c r="M231" s="14">
        <v>237307.12</v>
      </c>
      <c r="N231" s="14">
        <v>237307.12</v>
      </c>
      <c r="O231" s="14">
        <v>237307.12</v>
      </c>
      <c r="P231" s="14">
        <v>237307.12</v>
      </c>
      <c r="Q231" s="14">
        <v>237307.12</v>
      </c>
      <c r="R231" s="14">
        <v>237307.12</v>
      </c>
      <c r="T231" s="14">
        <v>237307.12</v>
      </c>
      <c r="U231" s="14">
        <v>237307.12</v>
      </c>
      <c r="V231" s="14">
        <v>237307.12</v>
      </c>
      <c r="W231" s="14">
        <v>237307.12</v>
      </c>
      <c r="X231" s="14">
        <v>237307.12</v>
      </c>
      <c r="Y231" s="14">
        <v>237307.12</v>
      </c>
      <c r="Z231" s="14">
        <v>237307.12</v>
      </c>
      <c r="AA231" s="14">
        <v>237307.12</v>
      </c>
      <c r="AB231" s="14">
        <v>237307.12</v>
      </c>
      <c r="AC231" s="14">
        <v>237307.12</v>
      </c>
      <c r="AD231" s="14">
        <v>237307.12</v>
      </c>
      <c r="AE231" s="14">
        <v>237307.12</v>
      </c>
      <c r="AF231" s="14"/>
      <c r="AG231" s="14">
        <v>237307.12</v>
      </c>
      <c r="AH231" s="14">
        <v>237307.12</v>
      </c>
      <c r="AI231" s="14">
        <v>237307.12</v>
      </c>
      <c r="AJ231" s="14">
        <v>237307.12</v>
      </c>
      <c r="AK231" s="14">
        <v>237307.12</v>
      </c>
      <c r="AL231" s="14">
        <v>237307.12</v>
      </c>
      <c r="AM231" s="14"/>
      <c r="AN231" s="14"/>
      <c r="AO231" s="14"/>
      <c r="AP231" s="14"/>
      <c r="AQ231" s="14"/>
      <c r="AR231" s="14"/>
      <c r="AS231" s="15"/>
      <c r="AT231" s="15">
        <v>508.23274866666662</v>
      </c>
      <c r="AU231" s="15">
        <v>508.23274866666662</v>
      </c>
      <c r="AV231" s="15">
        <v>508.23274866666662</v>
      </c>
      <c r="AW231" s="14">
        <v>508.23274866666662</v>
      </c>
      <c r="AX231" s="14">
        <v>508.23274866666662</v>
      </c>
      <c r="AY231" s="14">
        <v>508.23274866666662</v>
      </c>
      <c r="AZ231" s="14">
        <v>508.23274866666662</v>
      </c>
      <c r="BA231" s="14">
        <v>508.23274866666662</v>
      </c>
      <c r="BB231" s="14">
        <v>508.23274866666662</v>
      </c>
      <c r="BC231" s="14">
        <v>508.23274866666662</v>
      </c>
      <c r="BD231" s="14">
        <v>508.23274866666662</v>
      </c>
      <c r="BE231" s="14">
        <v>508.23274866666662</v>
      </c>
      <c r="BG231" s="15">
        <v>508.23274866666662</v>
      </c>
      <c r="BH231" s="15">
        <v>508.23274866666662</v>
      </c>
      <c r="BI231" s="15">
        <v>508.23274866666662</v>
      </c>
      <c r="BJ231" s="14">
        <v>508.23274866666662</v>
      </c>
      <c r="BK231" s="14">
        <v>508.23274866666662</v>
      </c>
      <c r="BL231" s="14">
        <v>508.23274866666662</v>
      </c>
      <c r="BM231" s="14">
        <v>508.23274866666662</v>
      </c>
      <c r="BN231" s="14">
        <v>508.23274866666662</v>
      </c>
      <c r="BO231" s="14">
        <v>508.23274866666662</v>
      </c>
      <c r="BP231" s="14">
        <v>508.23274866666662</v>
      </c>
      <c r="BQ231" s="14">
        <v>508.23274866666662</v>
      </c>
      <c r="BR231" s="14">
        <v>508.23274866666662</v>
      </c>
      <c r="BS231" s="15"/>
      <c r="BT231" s="15">
        <f t="shared" si="264"/>
        <v>508.23274866666662</v>
      </c>
      <c r="BU231" s="15">
        <f t="shared" si="265"/>
        <v>508.23274866666662</v>
      </c>
      <c r="BV231" s="15">
        <f t="shared" si="266"/>
        <v>508.23274866666662</v>
      </c>
      <c r="BW231" s="15">
        <f t="shared" si="267"/>
        <v>508.23274866666662</v>
      </c>
      <c r="BX231" s="15">
        <f t="shared" si="268"/>
        <v>508.23274866666662</v>
      </c>
      <c r="BY231" s="15">
        <f t="shared" si="269"/>
        <v>508.23274866666662</v>
      </c>
      <c r="BZ231" s="15">
        <f t="shared" si="270"/>
        <v>0</v>
      </c>
      <c r="CA231" s="15">
        <f t="shared" si="271"/>
        <v>0</v>
      </c>
      <c r="CB231" s="15">
        <f t="shared" si="272"/>
        <v>0</v>
      </c>
      <c r="CC231" s="15">
        <f t="shared" si="273"/>
        <v>0</v>
      </c>
      <c r="CD231" s="15">
        <f t="shared" si="274"/>
        <v>0</v>
      </c>
      <c r="CE231" s="15">
        <f t="shared" si="275"/>
        <v>0</v>
      </c>
      <c r="CG231" s="15">
        <f t="shared" si="276"/>
        <v>448.90596866666669</v>
      </c>
      <c r="CH231" s="15">
        <f t="shared" si="277"/>
        <v>448.90596866666669</v>
      </c>
      <c r="CI231" s="15">
        <f t="shared" si="278"/>
        <v>448.90596866666669</v>
      </c>
      <c r="CJ231" s="15">
        <f t="shared" si="279"/>
        <v>448.90596866666669</v>
      </c>
      <c r="CK231" s="15">
        <f t="shared" si="280"/>
        <v>448.90596866666669</v>
      </c>
      <c r="CL231" s="15">
        <f t="shared" si="281"/>
        <v>448.90596866666669</v>
      </c>
      <c r="CM231" s="15">
        <f t="shared" si="282"/>
        <v>448.90596866666669</v>
      </c>
      <c r="CN231" s="15">
        <f t="shared" si="283"/>
        <v>448.90596866666669</v>
      </c>
      <c r="CO231" s="15">
        <f t="shared" si="284"/>
        <v>448.90596866666669</v>
      </c>
      <c r="CP231" s="15">
        <f t="shared" si="285"/>
        <v>448.90596866666669</v>
      </c>
      <c r="CQ231" s="15">
        <f t="shared" si="286"/>
        <v>448.90596866666669</v>
      </c>
      <c r="CR231" s="15">
        <f t="shared" si="287"/>
        <v>448.90596866666669</v>
      </c>
      <c r="CS231" s="15">
        <f t="shared" si="288"/>
        <v>0</v>
      </c>
      <c r="CT231" s="15">
        <f t="shared" si="289"/>
        <v>448.90596866666669</v>
      </c>
      <c r="CU231" s="15">
        <f t="shared" si="290"/>
        <v>448.90596866666669</v>
      </c>
      <c r="CV231" s="15">
        <f t="shared" si="291"/>
        <v>448.90596866666669</v>
      </c>
      <c r="CW231" s="15">
        <f t="shared" si="292"/>
        <v>448.90596866666669</v>
      </c>
      <c r="CX231" s="15">
        <f t="shared" si="293"/>
        <v>448.90596866666669</v>
      </c>
      <c r="CY231" s="15">
        <f t="shared" si="294"/>
        <v>448.90596866666669</v>
      </c>
      <c r="CZ231" s="15">
        <f t="shared" si="295"/>
        <v>448.90596866666669</v>
      </c>
      <c r="DA231" s="15">
        <f t="shared" si="296"/>
        <v>448.90596866666669</v>
      </c>
      <c r="DB231" s="15">
        <f t="shared" si="297"/>
        <v>448.90596866666669</v>
      </c>
      <c r="DC231" s="15">
        <f t="shared" si="298"/>
        <v>448.90596866666669</v>
      </c>
      <c r="DD231" s="15">
        <f t="shared" si="299"/>
        <v>448.90596866666669</v>
      </c>
      <c r="DE231" s="15">
        <f t="shared" si="300"/>
        <v>448.90596866666669</v>
      </c>
      <c r="DF231" s="15">
        <f t="shared" si="301"/>
        <v>0</v>
      </c>
      <c r="DG231" s="15">
        <f t="shared" si="302"/>
        <v>448.90596866666669</v>
      </c>
      <c r="DH231" s="15">
        <f t="shared" si="303"/>
        <v>448.90596866666669</v>
      </c>
      <c r="DI231" s="15">
        <f t="shared" si="304"/>
        <v>448.90596866666669</v>
      </c>
      <c r="DJ231" s="15">
        <f t="shared" si="305"/>
        <v>448.90596866666669</v>
      </c>
      <c r="DK231" s="15">
        <f t="shared" si="306"/>
        <v>448.90596866666669</v>
      </c>
      <c r="DL231" s="15">
        <f t="shared" si="307"/>
        <v>448.90596866666669</v>
      </c>
      <c r="DM231" s="15">
        <f t="shared" si="308"/>
        <v>0</v>
      </c>
      <c r="DN231" s="15">
        <f t="shared" si="309"/>
        <v>0</v>
      </c>
      <c r="DO231" s="15">
        <f t="shared" si="310"/>
        <v>0</v>
      </c>
      <c r="DP231" s="15">
        <f t="shared" si="311"/>
        <v>0</v>
      </c>
      <c r="DQ231" s="15">
        <f t="shared" si="312"/>
        <v>0</v>
      </c>
      <c r="DR231" s="15">
        <f t="shared" si="313"/>
        <v>0</v>
      </c>
      <c r="DT231" s="15">
        <f t="shared" si="314"/>
        <v>59.326779999999928</v>
      </c>
      <c r="DU231" s="15">
        <f t="shared" si="315"/>
        <v>59.326779999999928</v>
      </c>
      <c r="DV231" s="15">
        <f t="shared" si="316"/>
        <v>59.326779999999928</v>
      </c>
      <c r="DW231" s="15">
        <f t="shared" si="317"/>
        <v>59.326779999999928</v>
      </c>
      <c r="DX231" s="15">
        <f t="shared" si="318"/>
        <v>59.326779999999928</v>
      </c>
      <c r="DY231" s="15">
        <f t="shared" si="319"/>
        <v>59.326779999999928</v>
      </c>
      <c r="DZ231" s="15">
        <f t="shared" si="320"/>
        <v>59.326779999999928</v>
      </c>
      <c r="EA231" s="15">
        <f t="shared" si="321"/>
        <v>59.326779999999928</v>
      </c>
      <c r="EB231" s="15">
        <f t="shared" si="322"/>
        <v>59.326779999999928</v>
      </c>
      <c r="EC231" s="15">
        <f t="shared" si="323"/>
        <v>59.326779999999928</v>
      </c>
      <c r="ED231" s="15">
        <f t="shared" si="324"/>
        <v>59.326779999999928</v>
      </c>
      <c r="EE231" s="15">
        <f t="shared" si="325"/>
        <v>59.326779999999928</v>
      </c>
      <c r="EF231" s="15">
        <f t="shared" si="326"/>
        <v>0</v>
      </c>
      <c r="EG231" s="15">
        <f t="shared" si="327"/>
        <v>59.326779999999928</v>
      </c>
      <c r="EH231" s="15">
        <f t="shared" si="328"/>
        <v>59.326779999999928</v>
      </c>
      <c r="EI231" s="15">
        <f t="shared" si="329"/>
        <v>59.326779999999928</v>
      </c>
      <c r="EJ231" s="15">
        <f t="shared" si="330"/>
        <v>59.326779999999928</v>
      </c>
      <c r="EK231" s="15">
        <f t="shared" si="331"/>
        <v>59.326779999999928</v>
      </c>
      <c r="EL231" s="15">
        <f t="shared" si="332"/>
        <v>59.326779999999928</v>
      </c>
      <c r="EM231" s="15">
        <f t="shared" si="333"/>
        <v>59.326779999999928</v>
      </c>
      <c r="EN231" s="15">
        <f t="shared" si="334"/>
        <v>59.326779999999928</v>
      </c>
      <c r="EO231" s="15">
        <f t="shared" si="335"/>
        <v>59.326779999999928</v>
      </c>
      <c r="EP231" s="15">
        <f t="shared" si="336"/>
        <v>59.326779999999928</v>
      </c>
      <c r="EQ231" s="15">
        <f t="shared" si="337"/>
        <v>59.326779999999928</v>
      </c>
      <c r="ER231" s="15">
        <f t="shared" si="338"/>
        <v>59.326779999999928</v>
      </c>
      <c r="ES231" s="15">
        <f t="shared" si="339"/>
        <v>0</v>
      </c>
      <c r="ET231" s="15">
        <f t="shared" si="340"/>
        <v>59.326779999999928</v>
      </c>
      <c r="EU231" s="15">
        <f t="shared" si="341"/>
        <v>59.326779999999928</v>
      </c>
      <c r="EV231" s="15">
        <f t="shared" si="342"/>
        <v>59.326779999999928</v>
      </c>
      <c r="EW231" s="15">
        <f t="shared" si="343"/>
        <v>59.326779999999928</v>
      </c>
      <c r="EX231" s="15">
        <f t="shared" si="344"/>
        <v>59.326779999999928</v>
      </c>
      <c r="EY231" s="15">
        <f t="shared" si="345"/>
        <v>59.326779999999928</v>
      </c>
      <c r="EZ231" s="15">
        <f t="shared" si="346"/>
        <v>0</v>
      </c>
      <c r="FA231" s="15">
        <f t="shared" si="347"/>
        <v>0</v>
      </c>
      <c r="FB231" s="15">
        <f t="shared" si="348"/>
        <v>0</v>
      </c>
      <c r="FC231" s="15">
        <f t="shared" si="349"/>
        <v>0</v>
      </c>
      <c r="FD231" s="15">
        <f t="shared" si="350"/>
        <v>0</v>
      </c>
      <c r="FE231" s="15">
        <f t="shared" si="351"/>
        <v>0</v>
      </c>
    </row>
    <row r="232" spans="1:161" x14ac:dyDescent="0.25">
      <c r="A232" s="16" t="s">
        <v>302</v>
      </c>
      <c r="B232" s="13">
        <v>2.3400000000000001E-2</v>
      </c>
      <c r="C232" s="13">
        <v>2.3400000000000001E-2</v>
      </c>
      <c r="D232" s="13">
        <v>2.3400000000000001E-2</v>
      </c>
      <c r="E232" s="13">
        <v>2.07E-2</v>
      </c>
      <c r="G232" s="225">
        <v>599132.88</v>
      </c>
      <c r="H232" s="225">
        <v>599132.88</v>
      </c>
      <c r="I232" s="225">
        <v>599132.88</v>
      </c>
      <c r="J232" s="14">
        <v>599132.88</v>
      </c>
      <c r="K232" s="14">
        <v>599132.88</v>
      </c>
      <c r="L232" s="14">
        <v>599132.88</v>
      </c>
      <c r="M232" s="14">
        <v>599132.88</v>
      </c>
      <c r="N232" s="14">
        <v>599132.88</v>
      </c>
      <c r="O232" s="14">
        <v>599132.88</v>
      </c>
      <c r="P232" s="14">
        <v>599132.88</v>
      </c>
      <c r="Q232" s="14">
        <v>599132.88</v>
      </c>
      <c r="R232" s="14">
        <v>599132.88</v>
      </c>
      <c r="T232" s="14">
        <v>599132.88</v>
      </c>
      <c r="U232" s="14">
        <v>599132.88</v>
      </c>
      <c r="V232" s="14">
        <v>599132.88</v>
      </c>
      <c r="W232" s="14">
        <v>599132.88</v>
      </c>
      <c r="X232" s="14">
        <v>599132.88</v>
      </c>
      <c r="Y232" s="14">
        <v>599132.88</v>
      </c>
      <c r="Z232" s="14">
        <v>599132.88</v>
      </c>
      <c r="AA232" s="14">
        <v>599132.88</v>
      </c>
      <c r="AB232" s="14">
        <v>599132.88</v>
      </c>
      <c r="AC232" s="14">
        <v>599132.88</v>
      </c>
      <c r="AD232" s="14">
        <v>599132.88</v>
      </c>
      <c r="AE232" s="14">
        <v>599132.88</v>
      </c>
      <c r="AF232" s="14"/>
      <c r="AG232" s="14">
        <v>599132.88</v>
      </c>
      <c r="AH232" s="14">
        <v>599132.88</v>
      </c>
      <c r="AI232" s="14">
        <v>599132.88</v>
      </c>
      <c r="AJ232" s="14">
        <v>599132.88</v>
      </c>
      <c r="AK232" s="14">
        <v>679006.83</v>
      </c>
      <c r="AL232" s="14">
        <v>758880.78</v>
      </c>
      <c r="AM232" s="14"/>
      <c r="AN232" s="14"/>
      <c r="AO232" s="14"/>
      <c r="AP232" s="14"/>
      <c r="AQ232" s="14"/>
      <c r="AR232" s="14"/>
      <c r="AS232" s="15"/>
      <c r="AT232" s="15">
        <v>1168.3091160000001</v>
      </c>
      <c r="AU232" s="15">
        <v>1168.3091160000001</v>
      </c>
      <c r="AV232" s="15">
        <v>1168.3091160000001</v>
      </c>
      <c r="AW232" s="14">
        <v>1168.3091160000001</v>
      </c>
      <c r="AX232" s="14">
        <v>1168.3091160000001</v>
      </c>
      <c r="AY232" s="14">
        <v>1168.3091160000001</v>
      </c>
      <c r="AZ232" s="14">
        <v>1168.3091160000001</v>
      </c>
      <c r="BA232" s="14">
        <v>1168.3091160000001</v>
      </c>
      <c r="BB232" s="14">
        <v>1168.3091160000001</v>
      </c>
      <c r="BC232" s="14">
        <v>1168.3091160000001</v>
      </c>
      <c r="BD232" s="14">
        <v>1168.3091160000001</v>
      </c>
      <c r="BE232" s="14">
        <v>1168.3091160000001</v>
      </c>
      <c r="BG232" s="15">
        <v>1168.3091160000001</v>
      </c>
      <c r="BH232" s="15">
        <v>1168.3091160000001</v>
      </c>
      <c r="BI232" s="15">
        <v>1168.3091160000001</v>
      </c>
      <c r="BJ232" s="14">
        <v>1168.3091160000001</v>
      </c>
      <c r="BK232" s="14">
        <v>1168.3091160000001</v>
      </c>
      <c r="BL232" s="14">
        <v>1168.3091160000001</v>
      </c>
      <c r="BM232" s="14">
        <v>1168.3091160000001</v>
      </c>
      <c r="BN232" s="14">
        <v>1168.3091160000001</v>
      </c>
      <c r="BO232" s="14">
        <v>1168.3091160000001</v>
      </c>
      <c r="BP232" s="14">
        <v>1168.3091160000001</v>
      </c>
      <c r="BQ232" s="14">
        <v>1168.3091160000001</v>
      </c>
      <c r="BR232" s="14">
        <v>1168.3091160000001</v>
      </c>
      <c r="BS232" s="15"/>
      <c r="BT232" s="15">
        <f t="shared" si="264"/>
        <v>1168.3091160000001</v>
      </c>
      <c r="BU232" s="15">
        <f t="shared" si="265"/>
        <v>1168.3091160000001</v>
      </c>
      <c r="BV232" s="15">
        <f t="shared" si="266"/>
        <v>1168.3091160000001</v>
      </c>
      <c r="BW232" s="15">
        <f t="shared" si="267"/>
        <v>1168.3091160000001</v>
      </c>
      <c r="BX232" s="15">
        <f t="shared" si="268"/>
        <v>1324.0633184999999</v>
      </c>
      <c r="BY232" s="15">
        <f t="shared" si="269"/>
        <v>1479.8175210000002</v>
      </c>
      <c r="BZ232" s="15">
        <f t="shared" si="270"/>
        <v>0</v>
      </c>
      <c r="CA232" s="15">
        <f t="shared" si="271"/>
        <v>0</v>
      </c>
      <c r="CB232" s="15">
        <f t="shared" si="272"/>
        <v>0</v>
      </c>
      <c r="CC232" s="15">
        <f t="shared" si="273"/>
        <v>0</v>
      </c>
      <c r="CD232" s="15">
        <f t="shared" si="274"/>
        <v>0</v>
      </c>
      <c r="CE232" s="15">
        <f t="shared" si="275"/>
        <v>0</v>
      </c>
      <c r="CG232" s="15">
        <f t="shared" si="276"/>
        <v>1033.504218</v>
      </c>
      <c r="CH232" s="15">
        <f t="shared" si="277"/>
        <v>1033.504218</v>
      </c>
      <c r="CI232" s="15">
        <f t="shared" si="278"/>
        <v>1033.504218</v>
      </c>
      <c r="CJ232" s="15">
        <f t="shared" si="279"/>
        <v>1033.504218</v>
      </c>
      <c r="CK232" s="15">
        <f t="shared" si="280"/>
        <v>1033.504218</v>
      </c>
      <c r="CL232" s="15">
        <f t="shared" si="281"/>
        <v>1033.504218</v>
      </c>
      <c r="CM232" s="15">
        <f t="shared" si="282"/>
        <v>1033.504218</v>
      </c>
      <c r="CN232" s="15">
        <f t="shared" si="283"/>
        <v>1033.504218</v>
      </c>
      <c r="CO232" s="15">
        <f t="shared" si="284"/>
        <v>1033.504218</v>
      </c>
      <c r="CP232" s="15">
        <f t="shared" si="285"/>
        <v>1033.504218</v>
      </c>
      <c r="CQ232" s="15">
        <f t="shared" si="286"/>
        <v>1033.504218</v>
      </c>
      <c r="CR232" s="15">
        <f t="shared" si="287"/>
        <v>1033.504218</v>
      </c>
      <c r="CS232" s="15">
        <f t="shared" si="288"/>
        <v>0</v>
      </c>
      <c r="CT232" s="15">
        <f t="shared" si="289"/>
        <v>1033.504218</v>
      </c>
      <c r="CU232" s="15">
        <f t="shared" si="290"/>
        <v>1033.504218</v>
      </c>
      <c r="CV232" s="15">
        <f t="shared" si="291"/>
        <v>1033.504218</v>
      </c>
      <c r="CW232" s="15">
        <f t="shared" si="292"/>
        <v>1033.504218</v>
      </c>
      <c r="CX232" s="15">
        <f t="shared" si="293"/>
        <v>1033.504218</v>
      </c>
      <c r="CY232" s="15">
        <f t="shared" si="294"/>
        <v>1033.504218</v>
      </c>
      <c r="CZ232" s="15">
        <f t="shared" si="295"/>
        <v>1033.504218</v>
      </c>
      <c r="DA232" s="15">
        <f t="shared" si="296"/>
        <v>1033.504218</v>
      </c>
      <c r="DB232" s="15">
        <f t="shared" si="297"/>
        <v>1033.504218</v>
      </c>
      <c r="DC232" s="15">
        <f t="shared" si="298"/>
        <v>1033.504218</v>
      </c>
      <c r="DD232" s="15">
        <f t="shared" si="299"/>
        <v>1033.504218</v>
      </c>
      <c r="DE232" s="15">
        <f t="shared" si="300"/>
        <v>1033.504218</v>
      </c>
      <c r="DF232" s="15">
        <f t="shared" si="301"/>
        <v>0</v>
      </c>
      <c r="DG232" s="15">
        <f t="shared" si="302"/>
        <v>1033.504218</v>
      </c>
      <c r="DH232" s="15">
        <f t="shared" si="303"/>
        <v>1033.504218</v>
      </c>
      <c r="DI232" s="15">
        <f t="shared" si="304"/>
        <v>1033.504218</v>
      </c>
      <c r="DJ232" s="15">
        <f t="shared" si="305"/>
        <v>1033.504218</v>
      </c>
      <c r="DK232" s="15">
        <f t="shared" si="306"/>
        <v>1171.2867817499998</v>
      </c>
      <c r="DL232" s="15">
        <f t="shared" si="307"/>
        <v>1309.0693455000001</v>
      </c>
      <c r="DM232" s="15">
        <f t="shared" si="308"/>
        <v>0</v>
      </c>
      <c r="DN232" s="15">
        <f t="shared" si="309"/>
        <v>0</v>
      </c>
      <c r="DO232" s="15">
        <f t="shared" si="310"/>
        <v>0</v>
      </c>
      <c r="DP232" s="15">
        <f t="shared" si="311"/>
        <v>0</v>
      </c>
      <c r="DQ232" s="15">
        <f t="shared" si="312"/>
        <v>0</v>
      </c>
      <c r="DR232" s="15">
        <f t="shared" si="313"/>
        <v>0</v>
      </c>
      <c r="DT232" s="15">
        <f t="shared" si="314"/>
        <v>134.80489800000009</v>
      </c>
      <c r="DU232" s="15">
        <f t="shared" si="315"/>
        <v>134.80489800000009</v>
      </c>
      <c r="DV232" s="15">
        <f t="shared" si="316"/>
        <v>134.80489800000009</v>
      </c>
      <c r="DW232" s="15">
        <f t="shared" si="317"/>
        <v>134.80489800000009</v>
      </c>
      <c r="DX232" s="15">
        <f t="shared" si="318"/>
        <v>134.80489800000009</v>
      </c>
      <c r="DY232" s="15">
        <f t="shared" si="319"/>
        <v>134.80489800000009</v>
      </c>
      <c r="DZ232" s="15">
        <f t="shared" si="320"/>
        <v>134.80489800000009</v>
      </c>
      <c r="EA232" s="15">
        <f t="shared" si="321"/>
        <v>134.80489800000009</v>
      </c>
      <c r="EB232" s="15">
        <f t="shared" si="322"/>
        <v>134.80489800000009</v>
      </c>
      <c r="EC232" s="15">
        <f t="shared" si="323"/>
        <v>134.80489800000009</v>
      </c>
      <c r="ED232" s="15">
        <f t="shared" si="324"/>
        <v>134.80489800000009</v>
      </c>
      <c r="EE232" s="15">
        <f t="shared" si="325"/>
        <v>134.80489800000009</v>
      </c>
      <c r="EF232" s="15">
        <f t="shared" si="326"/>
        <v>0</v>
      </c>
      <c r="EG232" s="15">
        <f t="shared" si="327"/>
        <v>134.80489800000009</v>
      </c>
      <c r="EH232" s="15">
        <f t="shared" si="328"/>
        <v>134.80489800000009</v>
      </c>
      <c r="EI232" s="15">
        <f t="shared" si="329"/>
        <v>134.80489800000009</v>
      </c>
      <c r="EJ232" s="15">
        <f t="shared" si="330"/>
        <v>134.80489800000009</v>
      </c>
      <c r="EK232" s="15">
        <f t="shared" si="331"/>
        <v>134.80489800000009</v>
      </c>
      <c r="EL232" s="15">
        <f t="shared" si="332"/>
        <v>134.80489800000009</v>
      </c>
      <c r="EM232" s="15">
        <f t="shared" si="333"/>
        <v>134.80489800000009</v>
      </c>
      <c r="EN232" s="15">
        <f t="shared" si="334"/>
        <v>134.80489800000009</v>
      </c>
      <c r="EO232" s="15">
        <f t="shared" si="335"/>
        <v>134.80489800000009</v>
      </c>
      <c r="EP232" s="15">
        <f t="shared" si="336"/>
        <v>134.80489800000009</v>
      </c>
      <c r="EQ232" s="15">
        <f t="shared" si="337"/>
        <v>134.80489800000009</v>
      </c>
      <c r="ER232" s="15">
        <f t="shared" si="338"/>
        <v>134.80489800000009</v>
      </c>
      <c r="ES232" s="15">
        <f t="shared" si="339"/>
        <v>0</v>
      </c>
      <c r="ET232" s="15">
        <f t="shared" si="340"/>
        <v>134.80489800000009</v>
      </c>
      <c r="EU232" s="15">
        <f t="shared" si="341"/>
        <v>134.80489800000009</v>
      </c>
      <c r="EV232" s="15">
        <f t="shared" si="342"/>
        <v>134.80489800000009</v>
      </c>
      <c r="EW232" s="15">
        <f t="shared" si="343"/>
        <v>134.80489800000009</v>
      </c>
      <c r="EX232" s="15">
        <f t="shared" si="344"/>
        <v>152.7765367500001</v>
      </c>
      <c r="EY232" s="15">
        <f t="shared" si="345"/>
        <v>170.74817550000012</v>
      </c>
      <c r="EZ232" s="15">
        <f t="shared" si="346"/>
        <v>0</v>
      </c>
      <c r="FA232" s="15">
        <f t="shared" si="347"/>
        <v>0</v>
      </c>
      <c r="FB232" s="15">
        <f t="shared" si="348"/>
        <v>0</v>
      </c>
      <c r="FC232" s="15">
        <f t="shared" si="349"/>
        <v>0</v>
      </c>
      <c r="FD232" s="15">
        <f t="shared" si="350"/>
        <v>0</v>
      </c>
      <c r="FE232" s="15">
        <f t="shared" si="351"/>
        <v>0</v>
      </c>
    </row>
    <row r="233" spans="1:161" x14ac:dyDescent="0.25">
      <c r="A233" s="3" t="s">
        <v>303</v>
      </c>
      <c r="B233" s="13">
        <v>2.0899999999999998E-2</v>
      </c>
      <c r="C233" s="13">
        <v>2.0899999999999998E-2</v>
      </c>
      <c r="D233" s="13">
        <v>2.0899999999999998E-2</v>
      </c>
      <c r="E233" s="13">
        <v>1.8700000000000001E-2</v>
      </c>
      <c r="G233" s="225">
        <v>2112385.83</v>
      </c>
      <c r="H233" s="225">
        <v>2112385.83</v>
      </c>
      <c r="I233" s="225">
        <v>2112385.83</v>
      </c>
      <c r="J233" s="14">
        <v>2112385.83</v>
      </c>
      <c r="K233" s="14">
        <v>2112385.83</v>
      </c>
      <c r="L233" s="14">
        <v>2112385.83</v>
      </c>
      <c r="M233" s="14">
        <v>2112385.83</v>
      </c>
      <c r="N233" s="14">
        <v>2112385.83</v>
      </c>
      <c r="O233" s="14">
        <v>2112385.83</v>
      </c>
      <c r="P233" s="14">
        <v>2112385.83</v>
      </c>
      <c r="Q233" s="14">
        <v>2112385.83</v>
      </c>
      <c r="R233" s="14">
        <v>2112385.83</v>
      </c>
      <c r="T233" s="14">
        <v>2112385.83</v>
      </c>
      <c r="U233" s="14">
        <v>2112385.83</v>
      </c>
      <c r="V233" s="14">
        <v>2112385.83</v>
      </c>
      <c r="W233" s="14">
        <v>2112385.83</v>
      </c>
      <c r="X233" s="14">
        <v>2112385.83</v>
      </c>
      <c r="Y233" s="14">
        <v>2112385.83</v>
      </c>
      <c r="Z233" s="14">
        <v>2112385.83</v>
      </c>
      <c r="AA233" s="14">
        <v>2112385.83</v>
      </c>
      <c r="AB233" s="14">
        <v>2112385.83</v>
      </c>
      <c r="AC233" s="14">
        <v>2112385.83</v>
      </c>
      <c r="AD233" s="14">
        <v>2112385.83</v>
      </c>
      <c r="AE233" s="14">
        <v>2112385.83</v>
      </c>
      <c r="AF233" s="14"/>
      <c r="AG233" s="14">
        <v>2112385.83</v>
      </c>
      <c r="AH233" s="14">
        <v>2112385.83</v>
      </c>
      <c r="AI233" s="14">
        <v>2112385.83</v>
      </c>
      <c r="AJ233" s="14">
        <v>2112385.83</v>
      </c>
      <c r="AK233" s="14">
        <v>2112385.83</v>
      </c>
      <c r="AL233" s="14">
        <v>2112385.83</v>
      </c>
      <c r="AM233" s="14"/>
      <c r="AN233" s="14"/>
      <c r="AO233" s="14"/>
      <c r="AP233" s="14"/>
      <c r="AQ233" s="14"/>
      <c r="AR233" s="14"/>
      <c r="AS233" s="15"/>
      <c r="AT233" s="15">
        <v>3679.0719872499999</v>
      </c>
      <c r="AU233" s="15">
        <v>3679.0719872499999</v>
      </c>
      <c r="AV233" s="15">
        <v>3679.0719872499999</v>
      </c>
      <c r="AW233" s="14">
        <v>3679.0719872499999</v>
      </c>
      <c r="AX233" s="14">
        <v>3679.0719872499999</v>
      </c>
      <c r="AY233" s="14">
        <v>3679.0719872499999</v>
      </c>
      <c r="AZ233" s="14">
        <v>3679.0719872499999</v>
      </c>
      <c r="BA233" s="14">
        <v>3679.0719872499999</v>
      </c>
      <c r="BB233" s="14">
        <v>3679.0719872499999</v>
      </c>
      <c r="BC233" s="14">
        <v>3679.0719872499999</v>
      </c>
      <c r="BD233" s="14">
        <v>3679.0719872499999</v>
      </c>
      <c r="BE233" s="14">
        <v>3679.0719872499999</v>
      </c>
      <c r="BG233" s="15">
        <v>3679.0719872499999</v>
      </c>
      <c r="BH233" s="15">
        <v>3679.0719872499999</v>
      </c>
      <c r="BI233" s="15">
        <v>3679.0719872499999</v>
      </c>
      <c r="BJ233" s="14">
        <v>3679.0719872499999</v>
      </c>
      <c r="BK233" s="14">
        <v>3679.0719872499999</v>
      </c>
      <c r="BL233" s="14">
        <v>3679.0719872499999</v>
      </c>
      <c r="BM233" s="14">
        <v>3679.0719872499999</v>
      </c>
      <c r="BN233" s="14">
        <v>3679.0719872499999</v>
      </c>
      <c r="BO233" s="14">
        <v>3679.0719872499999</v>
      </c>
      <c r="BP233" s="14">
        <v>3679.0719872499999</v>
      </c>
      <c r="BQ233" s="14">
        <v>3679.0719872499999</v>
      </c>
      <c r="BR233" s="14">
        <v>3679.0719872499999</v>
      </c>
      <c r="BS233" s="15"/>
      <c r="BT233" s="15">
        <f t="shared" si="264"/>
        <v>3679.0719872499999</v>
      </c>
      <c r="BU233" s="15">
        <f t="shared" si="265"/>
        <v>3679.0719872499999</v>
      </c>
      <c r="BV233" s="15">
        <f t="shared" si="266"/>
        <v>3679.0719872499999</v>
      </c>
      <c r="BW233" s="15">
        <f t="shared" si="267"/>
        <v>3679.0719872499999</v>
      </c>
      <c r="BX233" s="15">
        <f t="shared" si="268"/>
        <v>3679.0719872499999</v>
      </c>
      <c r="BY233" s="15">
        <f t="shared" si="269"/>
        <v>3679.0719872499999</v>
      </c>
      <c r="BZ233" s="15">
        <f t="shared" si="270"/>
        <v>0</v>
      </c>
      <c r="CA233" s="15">
        <f t="shared" si="271"/>
        <v>0</v>
      </c>
      <c r="CB233" s="15">
        <f t="shared" si="272"/>
        <v>0</v>
      </c>
      <c r="CC233" s="15">
        <f t="shared" si="273"/>
        <v>0</v>
      </c>
      <c r="CD233" s="15">
        <f t="shared" si="274"/>
        <v>0</v>
      </c>
      <c r="CE233" s="15">
        <f t="shared" si="275"/>
        <v>0</v>
      </c>
      <c r="CG233" s="15">
        <f t="shared" si="276"/>
        <v>3291.8012517500006</v>
      </c>
      <c r="CH233" s="15">
        <f t="shared" si="277"/>
        <v>3291.8012517500006</v>
      </c>
      <c r="CI233" s="15">
        <f t="shared" si="278"/>
        <v>3291.8012517500006</v>
      </c>
      <c r="CJ233" s="15">
        <f t="shared" si="279"/>
        <v>3291.8012517500006</v>
      </c>
      <c r="CK233" s="15">
        <f t="shared" si="280"/>
        <v>3291.8012517500006</v>
      </c>
      <c r="CL233" s="15">
        <f t="shared" si="281"/>
        <v>3291.8012517500006</v>
      </c>
      <c r="CM233" s="15">
        <f t="shared" si="282"/>
        <v>3291.8012517500006</v>
      </c>
      <c r="CN233" s="15">
        <f t="shared" si="283"/>
        <v>3291.8012517500006</v>
      </c>
      <c r="CO233" s="15">
        <f t="shared" si="284"/>
        <v>3291.8012517500006</v>
      </c>
      <c r="CP233" s="15">
        <f t="shared" si="285"/>
        <v>3291.8012517500006</v>
      </c>
      <c r="CQ233" s="15">
        <f t="shared" si="286"/>
        <v>3291.8012517500006</v>
      </c>
      <c r="CR233" s="15">
        <f t="shared" si="287"/>
        <v>3291.8012517500006</v>
      </c>
      <c r="CS233" s="15">
        <f t="shared" si="288"/>
        <v>0</v>
      </c>
      <c r="CT233" s="15">
        <f t="shared" si="289"/>
        <v>3291.8012517500006</v>
      </c>
      <c r="CU233" s="15">
        <f t="shared" si="290"/>
        <v>3291.8012517500006</v>
      </c>
      <c r="CV233" s="15">
        <f t="shared" si="291"/>
        <v>3291.8012517500006</v>
      </c>
      <c r="CW233" s="15">
        <f t="shared" si="292"/>
        <v>3291.8012517500006</v>
      </c>
      <c r="CX233" s="15">
        <f t="shared" si="293"/>
        <v>3291.8012517500006</v>
      </c>
      <c r="CY233" s="15">
        <f t="shared" si="294"/>
        <v>3291.8012517500006</v>
      </c>
      <c r="CZ233" s="15">
        <f t="shared" si="295"/>
        <v>3291.8012517500006</v>
      </c>
      <c r="DA233" s="15">
        <f t="shared" si="296"/>
        <v>3291.8012517500006</v>
      </c>
      <c r="DB233" s="15">
        <f t="shared" si="297"/>
        <v>3291.8012517500006</v>
      </c>
      <c r="DC233" s="15">
        <f t="shared" si="298"/>
        <v>3291.8012517500006</v>
      </c>
      <c r="DD233" s="15">
        <f t="shared" si="299"/>
        <v>3291.8012517500006</v>
      </c>
      <c r="DE233" s="15">
        <f t="shared" si="300"/>
        <v>3291.8012517500006</v>
      </c>
      <c r="DF233" s="15">
        <f t="shared" si="301"/>
        <v>0</v>
      </c>
      <c r="DG233" s="15">
        <f t="shared" si="302"/>
        <v>3291.8012517500006</v>
      </c>
      <c r="DH233" s="15">
        <f t="shared" si="303"/>
        <v>3291.8012517500006</v>
      </c>
      <c r="DI233" s="15">
        <f t="shared" si="304"/>
        <v>3291.8012517500006</v>
      </c>
      <c r="DJ233" s="15">
        <f t="shared" si="305"/>
        <v>3291.8012517500006</v>
      </c>
      <c r="DK233" s="15">
        <f t="shared" si="306"/>
        <v>3291.8012517500006</v>
      </c>
      <c r="DL233" s="15">
        <f t="shared" si="307"/>
        <v>3291.8012517500006</v>
      </c>
      <c r="DM233" s="15">
        <f t="shared" si="308"/>
        <v>0</v>
      </c>
      <c r="DN233" s="15">
        <f t="shared" si="309"/>
        <v>0</v>
      </c>
      <c r="DO233" s="15">
        <f t="shared" si="310"/>
        <v>0</v>
      </c>
      <c r="DP233" s="15">
        <f t="shared" si="311"/>
        <v>0</v>
      </c>
      <c r="DQ233" s="15">
        <f t="shared" si="312"/>
        <v>0</v>
      </c>
      <c r="DR233" s="15">
        <f t="shared" si="313"/>
        <v>0</v>
      </c>
      <c r="DT233" s="15">
        <f t="shared" si="314"/>
        <v>387.27073549999932</v>
      </c>
      <c r="DU233" s="15">
        <f t="shared" si="315"/>
        <v>387.27073549999932</v>
      </c>
      <c r="DV233" s="15">
        <f t="shared" si="316"/>
        <v>387.27073549999932</v>
      </c>
      <c r="DW233" s="15">
        <f t="shared" si="317"/>
        <v>387.27073549999932</v>
      </c>
      <c r="DX233" s="15">
        <f t="shared" si="318"/>
        <v>387.27073549999932</v>
      </c>
      <c r="DY233" s="15">
        <f t="shared" si="319"/>
        <v>387.27073549999932</v>
      </c>
      <c r="DZ233" s="15">
        <f t="shared" si="320"/>
        <v>387.27073549999932</v>
      </c>
      <c r="EA233" s="15">
        <f t="shared" si="321"/>
        <v>387.27073549999932</v>
      </c>
      <c r="EB233" s="15">
        <f t="shared" si="322"/>
        <v>387.27073549999932</v>
      </c>
      <c r="EC233" s="15">
        <f t="shared" si="323"/>
        <v>387.27073549999932</v>
      </c>
      <c r="ED233" s="15">
        <f t="shared" si="324"/>
        <v>387.27073549999932</v>
      </c>
      <c r="EE233" s="15">
        <f t="shared" si="325"/>
        <v>387.27073549999932</v>
      </c>
      <c r="EF233" s="15">
        <f t="shared" si="326"/>
        <v>0</v>
      </c>
      <c r="EG233" s="15">
        <f t="shared" si="327"/>
        <v>387.27073549999932</v>
      </c>
      <c r="EH233" s="15">
        <f t="shared" si="328"/>
        <v>387.27073549999932</v>
      </c>
      <c r="EI233" s="15">
        <f t="shared" si="329"/>
        <v>387.27073549999932</v>
      </c>
      <c r="EJ233" s="15">
        <f t="shared" si="330"/>
        <v>387.27073549999932</v>
      </c>
      <c r="EK233" s="15">
        <f t="shared" si="331"/>
        <v>387.27073549999932</v>
      </c>
      <c r="EL233" s="15">
        <f t="shared" si="332"/>
        <v>387.27073549999932</v>
      </c>
      <c r="EM233" s="15">
        <f t="shared" si="333"/>
        <v>387.27073549999932</v>
      </c>
      <c r="EN233" s="15">
        <f t="shared" si="334"/>
        <v>387.27073549999932</v>
      </c>
      <c r="EO233" s="15">
        <f t="shared" si="335"/>
        <v>387.27073549999932</v>
      </c>
      <c r="EP233" s="15">
        <f t="shared" si="336"/>
        <v>387.27073549999932</v>
      </c>
      <c r="EQ233" s="15">
        <f t="shared" si="337"/>
        <v>387.27073549999932</v>
      </c>
      <c r="ER233" s="15">
        <f t="shared" si="338"/>
        <v>387.27073549999932</v>
      </c>
      <c r="ES233" s="15">
        <f t="shared" si="339"/>
        <v>0</v>
      </c>
      <c r="ET233" s="15">
        <f t="shared" si="340"/>
        <v>387.27073549999932</v>
      </c>
      <c r="EU233" s="15">
        <f t="shared" si="341"/>
        <v>387.27073549999932</v>
      </c>
      <c r="EV233" s="15">
        <f t="shared" si="342"/>
        <v>387.27073549999932</v>
      </c>
      <c r="EW233" s="15">
        <f t="shared" si="343"/>
        <v>387.27073549999932</v>
      </c>
      <c r="EX233" s="15">
        <f t="shared" si="344"/>
        <v>387.27073549999932</v>
      </c>
      <c r="EY233" s="15">
        <f t="shared" si="345"/>
        <v>387.27073549999932</v>
      </c>
      <c r="EZ233" s="15">
        <f t="shared" si="346"/>
        <v>0</v>
      </c>
      <c r="FA233" s="15">
        <f t="shared" si="347"/>
        <v>0</v>
      </c>
      <c r="FB233" s="15">
        <f t="shared" si="348"/>
        <v>0</v>
      </c>
      <c r="FC233" s="15">
        <f t="shared" si="349"/>
        <v>0</v>
      </c>
      <c r="FD233" s="15">
        <f t="shared" si="350"/>
        <v>0</v>
      </c>
      <c r="FE233" s="15">
        <f t="shared" si="351"/>
        <v>0</v>
      </c>
    </row>
    <row r="234" spans="1:161" x14ac:dyDescent="0.25">
      <c r="A234" s="3" t="s">
        <v>304</v>
      </c>
      <c r="B234" s="13">
        <v>3.3799999999999997E-2</v>
      </c>
      <c r="C234" s="13">
        <v>3.3799999999999997E-2</v>
      </c>
      <c r="D234" s="13">
        <v>3.3799999999999997E-2</v>
      </c>
      <c r="E234" s="13">
        <v>3.1600000000000003E-2</v>
      </c>
      <c r="G234" s="225">
        <v>118067.98</v>
      </c>
      <c r="H234" s="225">
        <v>118067.98</v>
      </c>
      <c r="I234" s="225">
        <v>118067.98</v>
      </c>
      <c r="J234" s="14">
        <v>118067.98</v>
      </c>
      <c r="K234" s="14">
        <v>118067.98</v>
      </c>
      <c r="L234" s="14">
        <v>118067.98</v>
      </c>
      <c r="M234" s="14">
        <v>118067.98</v>
      </c>
      <c r="N234" s="14">
        <v>118067.98</v>
      </c>
      <c r="O234" s="14">
        <v>118067.98</v>
      </c>
      <c r="P234" s="14">
        <v>118067.98</v>
      </c>
      <c r="Q234" s="14">
        <v>118067.98</v>
      </c>
      <c r="R234" s="14">
        <v>118067.98</v>
      </c>
      <c r="T234" s="14">
        <v>118067.98</v>
      </c>
      <c r="U234" s="14">
        <v>118067.98</v>
      </c>
      <c r="V234" s="14">
        <v>134037.62</v>
      </c>
      <c r="W234" s="14">
        <v>150007.26</v>
      </c>
      <c r="X234" s="14">
        <v>150007.26</v>
      </c>
      <c r="Y234" s="14">
        <v>150007.26</v>
      </c>
      <c r="Z234" s="14">
        <v>150007.26</v>
      </c>
      <c r="AA234" s="14">
        <v>134037.62</v>
      </c>
      <c r="AB234" s="14">
        <v>118067.98</v>
      </c>
      <c r="AC234" s="14">
        <v>118067.98</v>
      </c>
      <c r="AD234" s="14">
        <v>118067.98</v>
      </c>
      <c r="AE234" s="14">
        <v>118067.98</v>
      </c>
      <c r="AF234" s="14"/>
      <c r="AG234" s="14">
        <v>118067.98</v>
      </c>
      <c r="AH234" s="14">
        <v>118067.98</v>
      </c>
      <c r="AI234" s="14">
        <v>118067.98</v>
      </c>
      <c r="AJ234" s="14">
        <v>118067.98</v>
      </c>
      <c r="AK234" s="14">
        <v>118067.98</v>
      </c>
      <c r="AL234" s="14">
        <v>118067.98</v>
      </c>
      <c r="AM234" s="14"/>
      <c r="AN234" s="14"/>
      <c r="AO234" s="14"/>
      <c r="AP234" s="14"/>
      <c r="AQ234" s="14"/>
      <c r="AR234" s="14"/>
      <c r="AS234" s="15"/>
      <c r="AT234" s="15">
        <v>332.55814366666664</v>
      </c>
      <c r="AU234" s="15">
        <v>332.55814366666664</v>
      </c>
      <c r="AV234" s="15">
        <v>332.55814366666664</v>
      </c>
      <c r="AW234" s="14">
        <v>332.55814366666664</v>
      </c>
      <c r="AX234" s="14">
        <v>332.55814366666664</v>
      </c>
      <c r="AY234" s="14">
        <v>332.55814366666664</v>
      </c>
      <c r="AZ234" s="14">
        <v>332.55814366666664</v>
      </c>
      <c r="BA234" s="14">
        <v>332.55814366666664</v>
      </c>
      <c r="BB234" s="14">
        <v>332.55814366666664</v>
      </c>
      <c r="BC234" s="14">
        <v>332.55814366666664</v>
      </c>
      <c r="BD234" s="14">
        <v>332.55814366666664</v>
      </c>
      <c r="BE234" s="14">
        <v>332.55814366666664</v>
      </c>
      <c r="BG234" s="15">
        <v>332.55814366666664</v>
      </c>
      <c r="BH234" s="15">
        <v>332.55814366666664</v>
      </c>
      <c r="BI234" s="15">
        <v>377.53929633333331</v>
      </c>
      <c r="BJ234" s="14">
        <v>422.52044900000004</v>
      </c>
      <c r="BK234" s="14">
        <v>422.52044900000004</v>
      </c>
      <c r="BL234" s="14">
        <v>422.52044900000004</v>
      </c>
      <c r="BM234" s="14">
        <v>422.52044900000004</v>
      </c>
      <c r="BN234" s="14">
        <v>377.53929633333331</v>
      </c>
      <c r="BO234" s="14">
        <v>332.55814366666664</v>
      </c>
      <c r="BP234" s="14">
        <v>332.55814366666664</v>
      </c>
      <c r="BQ234" s="14">
        <v>332.55814366666664</v>
      </c>
      <c r="BR234" s="14">
        <v>332.55814366666664</v>
      </c>
      <c r="BS234" s="15"/>
      <c r="BT234" s="15">
        <f t="shared" si="264"/>
        <v>332.55814366666664</v>
      </c>
      <c r="BU234" s="15">
        <f t="shared" si="265"/>
        <v>332.55814366666664</v>
      </c>
      <c r="BV234" s="15">
        <f t="shared" si="266"/>
        <v>332.55814366666664</v>
      </c>
      <c r="BW234" s="15">
        <f t="shared" si="267"/>
        <v>332.55814366666664</v>
      </c>
      <c r="BX234" s="15">
        <f t="shared" si="268"/>
        <v>332.55814366666664</v>
      </c>
      <c r="BY234" s="15">
        <f t="shared" si="269"/>
        <v>332.55814366666664</v>
      </c>
      <c r="BZ234" s="15">
        <f t="shared" si="270"/>
        <v>0</v>
      </c>
      <c r="CA234" s="15">
        <f t="shared" si="271"/>
        <v>0</v>
      </c>
      <c r="CB234" s="15">
        <f t="shared" si="272"/>
        <v>0</v>
      </c>
      <c r="CC234" s="15">
        <f t="shared" si="273"/>
        <v>0</v>
      </c>
      <c r="CD234" s="15">
        <f t="shared" si="274"/>
        <v>0</v>
      </c>
      <c r="CE234" s="15">
        <f t="shared" si="275"/>
        <v>0</v>
      </c>
      <c r="CG234" s="15">
        <f t="shared" si="276"/>
        <v>310.91234733333334</v>
      </c>
      <c r="CH234" s="15">
        <f t="shared" si="277"/>
        <v>310.91234733333334</v>
      </c>
      <c r="CI234" s="15">
        <f t="shared" si="278"/>
        <v>310.91234733333334</v>
      </c>
      <c r="CJ234" s="15">
        <f t="shared" si="279"/>
        <v>310.91234733333334</v>
      </c>
      <c r="CK234" s="15">
        <f t="shared" si="280"/>
        <v>310.91234733333334</v>
      </c>
      <c r="CL234" s="15">
        <f t="shared" si="281"/>
        <v>310.91234733333334</v>
      </c>
      <c r="CM234" s="15">
        <f t="shared" si="282"/>
        <v>310.91234733333334</v>
      </c>
      <c r="CN234" s="15">
        <f t="shared" si="283"/>
        <v>310.91234733333334</v>
      </c>
      <c r="CO234" s="15">
        <f t="shared" si="284"/>
        <v>310.91234733333334</v>
      </c>
      <c r="CP234" s="15">
        <f t="shared" si="285"/>
        <v>310.91234733333334</v>
      </c>
      <c r="CQ234" s="15">
        <f t="shared" si="286"/>
        <v>310.91234733333334</v>
      </c>
      <c r="CR234" s="15">
        <f t="shared" si="287"/>
        <v>310.91234733333334</v>
      </c>
      <c r="CS234" s="15">
        <f t="shared" si="288"/>
        <v>0</v>
      </c>
      <c r="CT234" s="15">
        <f t="shared" si="289"/>
        <v>310.91234733333334</v>
      </c>
      <c r="CU234" s="15">
        <f t="shared" si="290"/>
        <v>310.91234733333334</v>
      </c>
      <c r="CV234" s="15">
        <f t="shared" si="291"/>
        <v>352.96573266666672</v>
      </c>
      <c r="CW234" s="15">
        <f t="shared" si="292"/>
        <v>395.01911800000011</v>
      </c>
      <c r="CX234" s="15">
        <f t="shared" si="293"/>
        <v>395.01911800000011</v>
      </c>
      <c r="CY234" s="15">
        <f t="shared" si="294"/>
        <v>395.01911800000011</v>
      </c>
      <c r="CZ234" s="15">
        <f t="shared" si="295"/>
        <v>395.01911800000011</v>
      </c>
      <c r="DA234" s="15">
        <f t="shared" si="296"/>
        <v>352.96573266666672</v>
      </c>
      <c r="DB234" s="15">
        <f t="shared" si="297"/>
        <v>310.91234733333334</v>
      </c>
      <c r="DC234" s="15">
        <f t="shared" si="298"/>
        <v>310.91234733333334</v>
      </c>
      <c r="DD234" s="15">
        <f t="shared" si="299"/>
        <v>310.91234733333334</v>
      </c>
      <c r="DE234" s="15">
        <f t="shared" si="300"/>
        <v>310.91234733333334</v>
      </c>
      <c r="DF234" s="15">
        <f t="shared" si="301"/>
        <v>0</v>
      </c>
      <c r="DG234" s="15">
        <f t="shared" si="302"/>
        <v>310.91234733333334</v>
      </c>
      <c r="DH234" s="15">
        <f t="shared" si="303"/>
        <v>310.91234733333334</v>
      </c>
      <c r="DI234" s="15">
        <f t="shared" si="304"/>
        <v>310.91234733333334</v>
      </c>
      <c r="DJ234" s="15">
        <f t="shared" si="305"/>
        <v>310.91234733333334</v>
      </c>
      <c r="DK234" s="15">
        <f t="shared" si="306"/>
        <v>310.91234733333334</v>
      </c>
      <c r="DL234" s="15">
        <f t="shared" si="307"/>
        <v>310.91234733333334</v>
      </c>
      <c r="DM234" s="15">
        <f t="shared" si="308"/>
        <v>0</v>
      </c>
      <c r="DN234" s="15">
        <f t="shared" si="309"/>
        <v>0</v>
      </c>
      <c r="DO234" s="15">
        <f t="shared" si="310"/>
        <v>0</v>
      </c>
      <c r="DP234" s="15">
        <f t="shared" si="311"/>
        <v>0</v>
      </c>
      <c r="DQ234" s="15">
        <f t="shared" si="312"/>
        <v>0</v>
      </c>
      <c r="DR234" s="15">
        <f t="shared" si="313"/>
        <v>0</v>
      </c>
      <c r="DT234" s="15">
        <f t="shared" si="314"/>
        <v>21.645796333333294</v>
      </c>
      <c r="DU234" s="15">
        <f t="shared" si="315"/>
        <v>21.645796333333294</v>
      </c>
      <c r="DV234" s="15">
        <f t="shared" si="316"/>
        <v>21.645796333333294</v>
      </c>
      <c r="DW234" s="15">
        <f t="shared" si="317"/>
        <v>21.645796333333294</v>
      </c>
      <c r="DX234" s="15">
        <f t="shared" si="318"/>
        <v>21.645796333333294</v>
      </c>
      <c r="DY234" s="15">
        <f t="shared" si="319"/>
        <v>21.645796333333294</v>
      </c>
      <c r="DZ234" s="15">
        <f t="shared" si="320"/>
        <v>21.645796333333294</v>
      </c>
      <c r="EA234" s="15">
        <f t="shared" si="321"/>
        <v>21.645796333333294</v>
      </c>
      <c r="EB234" s="15">
        <f t="shared" si="322"/>
        <v>21.645796333333294</v>
      </c>
      <c r="EC234" s="15">
        <f t="shared" si="323"/>
        <v>21.645796333333294</v>
      </c>
      <c r="ED234" s="15">
        <f t="shared" si="324"/>
        <v>21.645796333333294</v>
      </c>
      <c r="EE234" s="15">
        <f t="shared" si="325"/>
        <v>21.645796333333294</v>
      </c>
      <c r="EF234" s="15">
        <f t="shared" si="326"/>
        <v>0</v>
      </c>
      <c r="EG234" s="15">
        <f t="shared" si="327"/>
        <v>21.645796333333294</v>
      </c>
      <c r="EH234" s="15">
        <f t="shared" si="328"/>
        <v>21.645796333333294</v>
      </c>
      <c r="EI234" s="15">
        <f t="shared" si="329"/>
        <v>24.573563666666587</v>
      </c>
      <c r="EJ234" s="15">
        <f t="shared" si="330"/>
        <v>27.501330999999936</v>
      </c>
      <c r="EK234" s="15">
        <f t="shared" si="331"/>
        <v>27.501330999999936</v>
      </c>
      <c r="EL234" s="15">
        <f t="shared" si="332"/>
        <v>27.501330999999936</v>
      </c>
      <c r="EM234" s="15">
        <f t="shared" si="333"/>
        <v>27.501330999999936</v>
      </c>
      <c r="EN234" s="15">
        <f t="shared" si="334"/>
        <v>24.573563666666587</v>
      </c>
      <c r="EO234" s="15">
        <f t="shared" si="335"/>
        <v>21.645796333333294</v>
      </c>
      <c r="EP234" s="15">
        <f t="shared" si="336"/>
        <v>21.645796333333294</v>
      </c>
      <c r="EQ234" s="15">
        <f t="shared" si="337"/>
        <v>21.645796333333294</v>
      </c>
      <c r="ER234" s="15">
        <f t="shared" si="338"/>
        <v>21.645796333333294</v>
      </c>
      <c r="ES234" s="15">
        <f t="shared" si="339"/>
        <v>0</v>
      </c>
      <c r="ET234" s="15">
        <f t="shared" si="340"/>
        <v>21.645796333333294</v>
      </c>
      <c r="EU234" s="15">
        <f t="shared" si="341"/>
        <v>21.645796333333294</v>
      </c>
      <c r="EV234" s="15">
        <f t="shared" si="342"/>
        <v>21.645796333333294</v>
      </c>
      <c r="EW234" s="15">
        <f t="shared" si="343"/>
        <v>21.645796333333294</v>
      </c>
      <c r="EX234" s="15">
        <f t="shared" si="344"/>
        <v>21.645796333333294</v>
      </c>
      <c r="EY234" s="15">
        <f t="shared" si="345"/>
        <v>21.645796333333294</v>
      </c>
      <c r="EZ234" s="15">
        <f t="shared" si="346"/>
        <v>0</v>
      </c>
      <c r="FA234" s="15">
        <f t="shared" si="347"/>
        <v>0</v>
      </c>
      <c r="FB234" s="15">
        <f t="shared" si="348"/>
        <v>0</v>
      </c>
      <c r="FC234" s="15">
        <f t="shared" si="349"/>
        <v>0</v>
      </c>
      <c r="FD234" s="15">
        <f t="shared" si="350"/>
        <v>0</v>
      </c>
      <c r="FE234" s="15">
        <f t="shared" si="351"/>
        <v>0</v>
      </c>
    </row>
    <row r="235" spans="1:161" x14ac:dyDescent="0.25">
      <c r="A235" s="3" t="s">
        <v>305</v>
      </c>
      <c r="B235" s="13">
        <v>3.04E-2</v>
      </c>
      <c r="C235" s="13">
        <v>3.04E-2</v>
      </c>
      <c r="D235" s="13">
        <v>3.04E-2</v>
      </c>
      <c r="E235" s="13">
        <v>2.8199999999999999E-2</v>
      </c>
      <c r="G235" s="225">
        <v>83161.41</v>
      </c>
      <c r="H235" s="225">
        <v>83161.41</v>
      </c>
      <c r="I235" s="225">
        <v>83161.41</v>
      </c>
      <c r="J235" s="14">
        <v>83161.41</v>
      </c>
      <c r="K235" s="14">
        <v>83161.41</v>
      </c>
      <c r="L235" s="14">
        <v>83161.41</v>
      </c>
      <c r="M235" s="14">
        <v>83161.41</v>
      </c>
      <c r="N235" s="14">
        <v>83161.41</v>
      </c>
      <c r="O235" s="14">
        <v>83161.41</v>
      </c>
      <c r="P235" s="14">
        <v>83161.41</v>
      </c>
      <c r="Q235" s="14">
        <v>83161.41</v>
      </c>
      <c r="R235" s="14">
        <v>83161.41</v>
      </c>
      <c r="T235" s="14">
        <v>83161.41</v>
      </c>
      <c r="U235" s="14">
        <v>83161.41</v>
      </c>
      <c r="V235" s="14">
        <v>83161.41</v>
      </c>
      <c r="W235" s="14">
        <v>83161.41</v>
      </c>
      <c r="X235" s="14">
        <v>83161.41</v>
      </c>
      <c r="Y235" s="14">
        <v>83161.41</v>
      </c>
      <c r="Z235" s="14">
        <v>83161.41</v>
      </c>
      <c r="AA235" s="14">
        <v>83161.41</v>
      </c>
      <c r="AB235" s="14">
        <v>83161.41</v>
      </c>
      <c r="AC235" s="14">
        <v>83161.41</v>
      </c>
      <c r="AD235" s="14">
        <v>83161.41</v>
      </c>
      <c r="AE235" s="14">
        <v>83161.41</v>
      </c>
      <c r="AF235" s="14"/>
      <c r="AG235" s="14">
        <v>83161.41</v>
      </c>
      <c r="AH235" s="14">
        <v>83161.41</v>
      </c>
      <c r="AI235" s="14">
        <v>83161.41</v>
      </c>
      <c r="AJ235" s="14">
        <v>83161.41</v>
      </c>
      <c r="AK235" s="14">
        <v>83161.41</v>
      </c>
      <c r="AL235" s="14">
        <v>83161.41</v>
      </c>
      <c r="AM235" s="14"/>
      <c r="AN235" s="14"/>
      <c r="AO235" s="14"/>
      <c r="AP235" s="14"/>
      <c r="AQ235" s="14"/>
      <c r="AR235" s="14"/>
      <c r="AS235" s="15"/>
      <c r="AT235" s="15">
        <v>210.67557200000002</v>
      </c>
      <c r="AU235" s="15">
        <v>210.67557200000002</v>
      </c>
      <c r="AV235" s="15">
        <v>210.67557200000002</v>
      </c>
      <c r="AW235" s="14">
        <v>210.67557200000002</v>
      </c>
      <c r="AX235" s="14">
        <v>210.67557200000002</v>
      </c>
      <c r="AY235" s="14">
        <v>210.67557200000002</v>
      </c>
      <c r="AZ235" s="14">
        <v>210.67557200000002</v>
      </c>
      <c r="BA235" s="14">
        <v>210.67557200000002</v>
      </c>
      <c r="BB235" s="14">
        <v>210.67557200000002</v>
      </c>
      <c r="BC235" s="14">
        <v>210.67557200000002</v>
      </c>
      <c r="BD235" s="14">
        <v>210.67557200000002</v>
      </c>
      <c r="BE235" s="14">
        <v>210.67557200000002</v>
      </c>
      <c r="BG235" s="15">
        <v>210.67557200000002</v>
      </c>
      <c r="BH235" s="15">
        <v>210.67557200000002</v>
      </c>
      <c r="BI235" s="15">
        <v>210.67557200000002</v>
      </c>
      <c r="BJ235" s="14">
        <v>210.67557200000002</v>
      </c>
      <c r="BK235" s="14">
        <v>210.67557200000002</v>
      </c>
      <c r="BL235" s="14">
        <v>210.67557200000002</v>
      </c>
      <c r="BM235" s="14">
        <v>210.67557200000002</v>
      </c>
      <c r="BN235" s="14">
        <v>210.67557200000002</v>
      </c>
      <c r="BO235" s="14">
        <v>210.67557200000002</v>
      </c>
      <c r="BP235" s="14">
        <v>210.67557200000002</v>
      </c>
      <c r="BQ235" s="14">
        <v>210.67557200000002</v>
      </c>
      <c r="BR235" s="14">
        <v>210.67557200000002</v>
      </c>
      <c r="BS235" s="15"/>
      <c r="BT235" s="15">
        <f t="shared" si="264"/>
        <v>210.67557200000002</v>
      </c>
      <c r="BU235" s="15">
        <f t="shared" si="265"/>
        <v>210.67557200000002</v>
      </c>
      <c r="BV235" s="15">
        <f t="shared" si="266"/>
        <v>210.67557200000002</v>
      </c>
      <c r="BW235" s="15">
        <f t="shared" si="267"/>
        <v>210.67557200000002</v>
      </c>
      <c r="BX235" s="15">
        <f t="shared" si="268"/>
        <v>210.67557200000002</v>
      </c>
      <c r="BY235" s="15">
        <f t="shared" si="269"/>
        <v>210.67557200000002</v>
      </c>
      <c r="BZ235" s="15">
        <f t="shared" si="270"/>
        <v>0</v>
      </c>
      <c r="CA235" s="15">
        <f t="shared" si="271"/>
        <v>0</v>
      </c>
      <c r="CB235" s="15">
        <f t="shared" si="272"/>
        <v>0</v>
      </c>
      <c r="CC235" s="15">
        <f t="shared" si="273"/>
        <v>0</v>
      </c>
      <c r="CD235" s="15">
        <f t="shared" si="274"/>
        <v>0</v>
      </c>
      <c r="CE235" s="15">
        <f t="shared" si="275"/>
        <v>0</v>
      </c>
      <c r="CG235" s="15">
        <f t="shared" si="276"/>
        <v>195.42931350000001</v>
      </c>
      <c r="CH235" s="15">
        <f t="shared" si="277"/>
        <v>195.42931350000001</v>
      </c>
      <c r="CI235" s="15">
        <f t="shared" si="278"/>
        <v>195.42931350000001</v>
      </c>
      <c r="CJ235" s="15">
        <f t="shared" si="279"/>
        <v>195.42931350000001</v>
      </c>
      <c r="CK235" s="15">
        <f t="shared" si="280"/>
        <v>195.42931350000001</v>
      </c>
      <c r="CL235" s="15">
        <f t="shared" si="281"/>
        <v>195.42931350000001</v>
      </c>
      <c r="CM235" s="15">
        <f t="shared" si="282"/>
        <v>195.42931350000001</v>
      </c>
      <c r="CN235" s="15">
        <f t="shared" si="283"/>
        <v>195.42931350000001</v>
      </c>
      <c r="CO235" s="15">
        <f t="shared" si="284"/>
        <v>195.42931350000001</v>
      </c>
      <c r="CP235" s="15">
        <f t="shared" si="285"/>
        <v>195.42931350000001</v>
      </c>
      <c r="CQ235" s="15">
        <f t="shared" si="286"/>
        <v>195.42931350000001</v>
      </c>
      <c r="CR235" s="15">
        <f t="shared" si="287"/>
        <v>195.42931350000001</v>
      </c>
      <c r="CS235" s="15">
        <f t="shared" si="288"/>
        <v>0</v>
      </c>
      <c r="CT235" s="15">
        <f t="shared" si="289"/>
        <v>195.42931350000001</v>
      </c>
      <c r="CU235" s="15">
        <f t="shared" si="290"/>
        <v>195.42931350000001</v>
      </c>
      <c r="CV235" s="15">
        <f t="shared" si="291"/>
        <v>195.42931350000001</v>
      </c>
      <c r="CW235" s="15">
        <f t="shared" si="292"/>
        <v>195.42931350000001</v>
      </c>
      <c r="CX235" s="15">
        <f t="shared" si="293"/>
        <v>195.42931350000001</v>
      </c>
      <c r="CY235" s="15">
        <f t="shared" si="294"/>
        <v>195.42931350000001</v>
      </c>
      <c r="CZ235" s="15">
        <f t="shared" si="295"/>
        <v>195.42931350000001</v>
      </c>
      <c r="DA235" s="15">
        <f t="shared" si="296"/>
        <v>195.42931350000001</v>
      </c>
      <c r="DB235" s="15">
        <f t="shared" si="297"/>
        <v>195.42931350000001</v>
      </c>
      <c r="DC235" s="15">
        <f t="shared" si="298"/>
        <v>195.42931350000001</v>
      </c>
      <c r="DD235" s="15">
        <f t="shared" si="299"/>
        <v>195.42931350000001</v>
      </c>
      <c r="DE235" s="15">
        <f t="shared" si="300"/>
        <v>195.42931350000001</v>
      </c>
      <c r="DF235" s="15">
        <f t="shared" si="301"/>
        <v>0</v>
      </c>
      <c r="DG235" s="15">
        <f t="shared" si="302"/>
        <v>195.42931350000001</v>
      </c>
      <c r="DH235" s="15">
        <f t="shared" si="303"/>
        <v>195.42931350000001</v>
      </c>
      <c r="DI235" s="15">
        <f t="shared" si="304"/>
        <v>195.42931350000001</v>
      </c>
      <c r="DJ235" s="15">
        <f t="shared" si="305"/>
        <v>195.42931350000001</v>
      </c>
      <c r="DK235" s="15">
        <f t="shared" si="306"/>
        <v>195.42931350000001</v>
      </c>
      <c r="DL235" s="15">
        <f t="shared" si="307"/>
        <v>195.42931350000001</v>
      </c>
      <c r="DM235" s="15">
        <f t="shared" si="308"/>
        <v>0</v>
      </c>
      <c r="DN235" s="15">
        <f t="shared" si="309"/>
        <v>0</v>
      </c>
      <c r="DO235" s="15">
        <f t="shared" si="310"/>
        <v>0</v>
      </c>
      <c r="DP235" s="15">
        <f t="shared" si="311"/>
        <v>0</v>
      </c>
      <c r="DQ235" s="15">
        <f t="shared" si="312"/>
        <v>0</v>
      </c>
      <c r="DR235" s="15">
        <f t="shared" si="313"/>
        <v>0</v>
      </c>
      <c r="DT235" s="15">
        <f t="shared" si="314"/>
        <v>15.24625850000001</v>
      </c>
      <c r="DU235" s="15">
        <f t="shared" si="315"/>
        <v>15.24625850000001</v>
      </c>
      <c r="DV235" s="15">
        <f t="shared" si="316"/>
        <v>15.24625850000001</v>
      </c>
      <c r="DW235" s="15">
        <f t="shared" si="317"/>
        <v>15.24625850000001</v>
      </c>
      <c r="DX235" s="15">
        <f t="shared" si="318"/>
        <v>15.24625850000001</v>
      </c>
      <c r="DY235" s="15">
        <f t="shared" si="319"/>
        <v>15.24625850000001</v>
      </c>
      <c r="DZ235" s="15">
        <f t="shared" si="320"/>
        <v>15.24625850000001</v>
      </c>
      <c r="EA235" s="15">
        <f t="shared" si="321"/>
        <v>15.24625850000001</v>
      </c>
      <c r="EB235" s="15">
        <f t="shared" si="322"/>
        <v>15.24625850000001</v>
      </c>
      <c r="EC235" s="15">
        <f t="shared" si="323"/>
        <v>15.24625850000001</v>
      </c>
      <c r="ED235" s="15">
        <f t="shared" si="324"/>
        <v>15.24625850000001</v>
      </c>
      <c r="EE235" s="15">
        <f t="shared" si="325"/>
        <v>15.24625850000001</v>
      </c>
      <c r="EF235" s="15">
        <f t="shared" si="326"/>
        <v>0</v>
      </c>
      <c r="EG235" s="15">
        <f t="shared" si="327"/>
        <v>15.24625850000001</v>
      </c>
      <c r="EH235" s="15">
        <f t="shared" si="328"/>
        <v>15.24625850000001</v>
      </c>
      <c r="EI235" s="15">
        <f t="shared" si="329"/>
        <v>15.24625850000001</v>
      </c>
      <c r="EJ235" s="15">
        <f t="shared" si="330"/>
        <v>15.24625850000001</v>
      </c>
      <c r="EK235" s="15">
        <f t="shared" si="331"/>
        <v>15.24625850000001</v>
      </c>
      <c r="EL235" s="15">
        <f t="shared" si="332"/>
        <v>15.24625850000001</v>
      </c>
      <c r="EM235" s="15">
        <f t="shared" si="333"/>
        <v>15.24625850000001</v>
      </c>
      <c r="EN235" s="15">
        <f t="shared" si="334"/>
        <v>15.24625850000001</v>
      </c>
      <c r="EO235" s="15">
        <f t="shared" si="335"/>
        <v>15.24625850000001</v>
      </c>
      <c r="EP235" s="15">
        <f t="shared" si="336"/>
        <v>15.24625850000001</v>
      </c>
      <c r="EQ235" s="15">
        <f t="shared" si="337"/>
        <v>15.24625850000001</v>
      </c>
      <c r="ER235" s="15">
        <f t="shared" si="338"/>
        <v>15.24625850000001</v>
      </c>
      <c r="ES235" s="15">
        <f t="shared" si="339"/>
        <v>0</v>
      </c>
      <c r="ET235" s="15">
        <f t="shared" si="340"/>
        <v>15.24625850000001</v>
      </c>
      <c r="EU235" s="15">
        <f t="shared" si="341"/>
        <v>15.24625850000001</v>
      </c>
      <c r="EV235" s="15">
        <f t="shared" si="342"/>
        <v>15.24625850000001</v>
      </c>
      <c r="EW235" s="15">
        <f t="shared" si="343"/>
        <v>15.24625850000001</v>
      </c>
      <c r="EX235" s="15">
        <f t="shared" si="344"/>
        <v>15.24625850000001</v>
      </c>
      <c r="EY235" s="15">
        <f t="shared" si="345"/>
        <v>15.24625850000001</v>
      </c>
      <c r="EZ235" s="15">
        <f t="shared" si="346"/>
        <v>0</v>
      </c>
      <c r="FA235" s="15">
        <f t="shared" si="347"/>
        <v>0</v>
      </c>
      <c r="FB235" s="15">
        <f t="shared" si="348"/>
        <v>0</v>
      </c>
      <c r="FC235" s="15">
        <f t="shared" si="349"/>
        <v>0</v>
      </c>
      <c r="FD235" s="15">
        <f t="shared" si="350"/>
        <v>0</v>
      </c>
      <c r="FE235" s="15">
        <f t="shared" si="351"/>
        <v>0</v>
      </c>
    </row>
    <row r="236" spans="1:161" x14ac:dyDescent="0.25">
      <c r="A236" s="3" t="s">
        <v>306</v>
      </c>
      <c r="B236" s="13">
        <v>2.1899999999999999E-2</v>
      </c>
      <c r="C236" s="13">
        <v>2.1899999999999999E-2</v>
      </c>
      <c r="D236" s="13">
        <v>2.1899999999999999E-2</v>
      </c>
      <c r="E236" s="13">
        <v>1.9099999999999999E-2</v>
      </c>
      <c r="G236" s="225">
        <v>335415.82</v>
      </c>
      <c r="H236" s="225">
        <v>335415.82</v>
      </c>
      <c r="I236" s="225">
        <v>335415.82</v>
      </c>
      <c r="J236" s="14">
        <v>335415.82</v>
      </c>
      <c r="K236" s="14">
        <v>335415.82</v>
      </c>
      <c r="L236" s="14">
        <v>335415.82</v>
      </c>
      <c r="M236" s="14">
        <v>335415.82</v>
      </c>
      <c r="N236" s="14">
        <v>335415.82</v>
      </c>
      <c r="O236" s="14">
        <v>335415.82</v>
      </c>
      <c r="P236" s="14">
        <v>335415.82</v>
      </c>
      <c r="Q236" s="14">
        <v>335415.82</v>
      </c>
      <c r="R236" s="14">
        <v>335415.82</v>
      </c>
      <c r="T236" s="14">
        <v>335415.82</v>
      </c>
      <c r="U236" s="14">
        <v>335415.82</v>
      </c>
      <c r="V236" s="14">
        <v>335415.82</v>
      </c>
      <c r="W236" s="14">
        <v>335415.82</v>
      </c>
      <c r="X236" s="14">
        <v>335415.82</v>
      </c>
      <c r="Y236" s="14">
        <v>335415.82</v>
      </c>
      <c r="Z236" s="14">
        <v>335415.82</v>
      </c>
      <c r="AA236" s="14">
        <v>335415.82</v>
      </c>
      <c r="AB236" s="14">
        <v>335415.82</v>
      </c>
      <c r="AC236" s="14">
        <v>335415.82</v>
      </c>
      <c r="AD236" s="14">
        <v>335415.82</v>
      </c>
      <c r="AE236" s="14">
        <v>335415.82</v>
      </c>
      <c r="AF236" s="14"/>
      <c r="AG236" s="14">
        <v>335415.82</v>
      </c>
      <c r="AH236" s="14">
        <v>335415.82</v>
      </c>
      <c r="AI236" s="14">
        <v>335415.82</v>
      </c>
      <c r="AJ236" s="14">
        <v>335415.82</v>
      </c>
      <c r="AK236" s="14">
        <v>335415.82</v>
      </c>
      <c r="AL236" s="14">
        <v>335415.82</v>
      </c>
      <c r="AM236" s="14"/>
      <c r="AN236" s="14"/>
      <c r="AO236" s="14"/>
      <c r="AP236" s="14"/>
      <c r="AQ236" s="14"/>
      <c r="AR236" s="14"/>
      <c r="AS236" s="15"/>
      <c r="AT236" s="15">
        <v>612.13387150000005</v>
      </c>
      <c r="AU236" s="15">
        <v>612.13387150000005</v>
      </c>
      <c r="AV236" s="15">
        <v>612.13387150000005</v>
      </c>
      <c r="AW236" s="14">
        <v>612.13387150000005</v>
      </c>
      <c r="AX236" s="14">
        <v>612.13387150000005</v>
      </c>
      <c r="AY236" s="14">
        <v>612.13387150000005</v>
      </c>
      <c r="AZ236" s="14">
        <v>612.13387150000005</v>
      </c>
      <c r="BA236" s="14">
        <v>612.13387150000005</v>
      </c>
      <c r="BB236" s="14">
        <v>612.13387150000005</v>
      </c>
      <c r="BC236" s="14">
        <v>612.13387150000005</v>
      </c>
      <c r="BD236" s="14">
        <v>612.13387150000005</v>
      </c>
      <c r="BE236" s="14">
        <v>612.13387150000005</v>
      </c>
      <c r="BG236" s="15">
        <v>612.13387150000005</v>
      </c>
      <c r="BH236" s="15">
        <v>612.13387150000005</v>
      </c>
      <c r="BI236" s="15">
        <v>612.13387150000005</v>
      </c>
      <c r="BJ236" s="14">
        <v>612.13387150000005</v>
      </c>
      <c r="BK236" s="14">
        <v>612.13387150000005</v>
      </c>
      <c r="BL236" s="14">
        <v>612.13387150000005</v>
      </c>
      <c r="BM236" s="14">
        <v>612.13387150000005</v>
      </c>
      <c r="BN236" s="14">
        <v>612.13387150000005</v>
      </c>
      <c r="BO236" s="14">
        <v>612.13387150000005</v>
      </c>
      <c r="BP236" s="14">
        <v>612.13387150000005</v>
      </c>
      <c r="BQ236" s="14">
        <v>612.13387150000005</v>
      </c>
      <c r="BR236" s="14">
        <v>612.13387150000005</v>
      </c>
      <c r="BS236" s="15"/>
      <c r="BT236" s="15">
        <f t="shared" si="264"/>
        <v>612.13387150000005</v>
      </c>
      <c r="BU236" s="15">
        <f t="shared" si="265"/>
        <v>612.13387150000005</v>
      </c>
      <c r="BV236" s="15">
        <f t="shared" si="266"/>
        <v>612.13387150000005</v>
      </c>
      <c r="BW236" s="15">
        <f t="shared" si="267"/>
        <v>612.13387150000005</v>
      </c>
      <c r="BX236" s="15">
        <f t="shared" si="268"/>
        <v>612.13387150000005</v>
      </c>
      <c r="BY236" s="15">
        <f t="shared" si="269"/>
        <v>612.13387150000005</v>
      </c>
      <c r="BZ236" s="15">
        <f t="shared" si="270"/>
        <v>0</v>
      </c>
      <c r="CA236" s="15">
        <f t="shared" si="271"/>
        <v>0</v>
      </c>
      <c r="CB236" s="15">
        <f t="shared" si="272"/>
        <v>0</v>
      </c>
      <c r="CC236" s="15">
        <f t="shared" si="273"/>
        <v>0</v>
      </c>
      <c r="CD236" s="15">
        <f t="shared" si="274"/>
        <v>0</v>
      </c>
      <c r="CE236" s="15">
        <f t="shared" si="275"/>
        <v>0</v>
      </c>
      <c r="CG236" s="15">
        <f t="shared" si="276"/>
        <v>533.87018016666661</v>
      </c>
      <c r="CH236" s="15">
        <f t="shared" si="277"/>
        <v>533.87018016666661</v>
      </c>
      <c r="CI236" s="15">
        <f t="shared" si="278"/>
        <v>533.87018016666661</v>
      </c>
      <c r="CJ236" s="15">
        <f t="shared" si="279"/>
        <v>533.87018016666661</v>
      </c>
      <c r="CK236" s="15">
        <f t="shared" si="280"/>
        <v>533.87018016666661</v>
      </c>
      <c r="CL236" s="15">
        <f t="shared" si="281"/>
        <v>533.87018016666661</v>
      </c>
      <c r="CM236" s="15">
        <f t="shared" si="282"/>
        <v>533.87018016666661</v>
      </c>
      <c r="CN236" s="15">
        <f t="shared" si="283"/>
        <v>533.87018016666661</v>
      </c>
      <c r="CO236" s="15">
        <f t="shared" si="284"/>
        <v>533.87018016666661</v>
      </c>
      <c r="CP236" s="15">
        <f t="shared" si="285"/>
        <v>533.87018016666661</v>
      </c>
      <c r="CQ236" s="15">
        <f t="shared" si="286"/>
        <v>533.87018016666661</v>
      </c>
      <c r="CR236" s="15">
        <f t="shared" si="287"/>
        <v>533.87018016666661</v>
      </c>
      <c r="CS236" s="15">
        <f t="shared" si="288"/>
        <v>0</v>
      </c>
      <c r="CT236" s="15">
        <f t="shared" si="289"/>
        <v>533.87018016666661</v>
      </c>
      <c r="CU236" s="15">
        <f t="shared" si="290"/>
        <v>533.87018016666661</v>
      </c>
      <c r="CV236" s="15">
        <f t="shared" si="291"/>
        <v>533.87018016666661</v>
      </c>
      <c r="CW236" s="15">
        <f t="shared" si="292"/>
        <v>533.87018016666661</v>
      </c>
      <c r="CX236" s="15">
        <f t="shared" si="293"/>
        <v>533.87018016666661</v>
      </c>
      <c r="CY236" s="15">
        <f t="shared" si="294"/>
        <v>533.87018016666661</v>
      </c>
      <c r="CZ236" s="15">
        <f t="shared" si="295"/>
        <v>533.87018016666661</v>
      </c>
      <c r="DA236" s="15">
        <f t="shared" si="296"/>
        <v>533.87018016666661</v>
      </c>
      <c r="DB236" s="15">
        <f t="shared" si="297"/>
        <v>533.87018016666661</v>
      </c>
      <c r="DC236" s="15">
        <f t="shared" si="298"/>
        <v>533.87018016666661</v>
      </c>
      <c r="DD236" s="15">
        <f t="shared" si="299"/>
        <v>533.87018016666661</v>
      </c>
      <c r="DE236" s="15">
        <f t="shared" si="300"/>
        <v>533.87018016666661</v>
      </c>
      <c r="DF236" s="15">
        <f t="shared" si="301"/>
        <v>0</v>
      </c>
      <c r="DG236" s="15">
        <f t="shared" si="302"/>
        <v>533.87018016666661</v>
      </c>
      <c r="DH236" s="15">
        <f t="shared" si="303"/>
        <v>533.87018016666661</v>
      </c>
      <c r="DI236" s="15">
        <f t="shared" si="304"/>
        <v>533.87018016666661</v>
      </c>
      <c r="DJ236" s="15">
        <f t="shared" si="305"/>
        <v>533.87018016666661</v>
      </c>
      <c r="DK236" s="15">
        <f t="shared" si="306"/>
        <v>533.87018016666661</v>
      </c>
      <c r="DL236" s="15">
        <f t="shared" si="307"/>
        <v>533.87018016666661</v>
      </c>
      <c r="DM236" s="15">
        <f t="shared" si="308"/>
        <v>0</v>
      </c>
      <c r="DN236" s="15">
        <f t="shared" si="309"/>
        <v>0</v>
      </c>
      <c r="DO236" s="15">
        <f t="shared" si="310"/>
        <v>0</v>
      </c>
      <c r="DP236" s="15">
        <f t="shared" si="311"/>
        <v>0</v>
      </c>
      <c r="DQ236" s="15">
        <f t="shared" si="312"/>
        <v>0</v>
      </c>
      <c r="DR236" s="15">
        <f t="shared" si="313"/>
        <v>0</v>
      </c>
      <c r="DT236" s="15">
        <f t="shared" si="314"/>
        <v>78.263691333333441</v>
      </c>
      <c r="DU236" s="15">
        <f t="shared" si="315"/>
        <v>78.263691333333441</v>
      </c>
      <c r="DV236" s="15">
        <f t="shared" si="316"/>
        <v>78.263691333333441</v>
      </c>
      <c r="DW236" s="15">
        <f t="shared" si="317"/>
        <v>78.263691333333441</v>
      </c>
      <c r="DX236" s="15">
        <f t="shared" si="318"/>
        <v>78.263691333333441</v>
      </c>
      <c r="DY236" s="15">
        <f t="shared" si="319"/>
        <v>78.263691333333441</v>
      </c>
      <c r="DZ236" s="15">
        <f t="shared" si="320"/>
        <v>78.263691333333441</v>
      </c>
      <c r="EA236" s="15">
        <f t="shared" si="321"/>
        <v>78.263691333333441</v>
      </c>
      <c r="EB236" s="15">
        <f t="shared" si="322"/>
        <v>78.263691333333441</v>
      </c>
      <c r="EC236" s="15">
        <f t="shared" si="323"/>
        <v>78.263691333333441</v>
      </c>
      <c r="ED236" s="15">
        <f t="shared" si="324"/>
        <v>78.263691333333441</v>
      </c>
      <c r="EE236" s="15">
        <f t="shared" si="325"/>
        <v>78.263691333333441</v>
      </c>
      <c r="EF236" s="15">
        <f t="shared" si="326"/>
        <v>0</v>
      </c>
      <c r="EG236" s="15">
        <f t="shared" si="327"/>
        <v>78.263691333333441</v>
      </c>
      <c r="EH236" s="15">
        <f t="shared" si="328"/>
        <v>78.263691333333441</v>
      </c>
      <c r="EI236" s="15">
        <f t="shared" si="329"/>
        <v>78.263691333333441</v>
      </c>
      <c r="EJ236" s="15">
        <f t="shared" si="330"/>
        <v>78.263691333333441</v>
      </c>
      <c r="EK236" s="15">
        <f t="shared" si="331"/>
        <v>78.263691333333441</v>
      </c>
      <c r="EL236" s="15">
        <f t="shared" si="332"/>
        <v>78.263691333333441</v>
      </c>
      <c r="EM236" s="15">
        <f t="shared" si="333"/>
        <v>78.263691333333441</v>
      </c>
      <c r="EN236" s="15">
        <f t="shared" si="334"/>
        <v>78.263691333333441</v>
      </c>
      <c r="EO236" s="15">
        <f t="shared" si="335"/>
        <v>78.263691333333441</v>
      </c>
      <c r="EP236" s="15">
        <f t="shared" si="336"/>
        <v>78.263691333333441</v>
      </c>
      <c r="EQ236" s="15">
        <f t="shared" si="337"/>
        <v>78.263691333333441</v>
      </c>
      <c r="ER236" s="15">
        <f t="shared" si="338"/>
        <v>78.263691333333441</v>
      </c>
      <c r="ES236" s="15">
        <f t="shared" si="339"/>
        <v>0</v>
      </c>
      <c r="ET236" s="15">
        <f t="shared" si="340"/>
        <v>78.263691333333441</v>
      </c>
      <c r="EU236" s="15">
        <f t="shared" si="341"/>
        <v>78.263691333333441</v>
      </c>
      <c r="EV236" s="15">
        <f t="shared" si="342"/>
        <v>78.263691333333441</v>
      </c>
      <c r="EW236" s="15">
        <f t="shared" si="343"/>
        <v>78.263691333333441</v>
      </c>
      <c r="EX236" s="15">
        <f t="shared" si="344"/>
        <v>78.263691333333441</v>
      </c>
      <c r="EY236" s="15">
        <f t="shared" si="345"/>
        <v>78.263691333333441</v>
      </c>
      <c r="EZ236" s="15">
        <f t="shared" si="346"/>
        <v>0</v>
      </c>
      <c r="FA236" s="15">
        <f t="shared" si="347"/>
        <v>0</v>
      </c>
      <c r="FB236" s="15">
        <f t="shared" si="348"/>
        <v>0</v>
      </c>
      <c r="FC236" s="15">
        <f t="shared" si="349"/>
        <v>0</v>
      </c>
      <c r="FD236" s="15">
        <f t="shared" si="350"/>
        <v>0</v>
      </c>
      <c r="FE236" s="15">
        <f t="shared" si="351"/>
        <v>0</v>
      </c>
    </row>
    <row r="237" spans="1:161" x14ac:dyDescent="0.25">
      <c r="A237" s="3" t="s">
        <v>307</v>
      </c>
      <c r="B237" s="13">
        <v>2.8500000000000001E-2</v>
      </c>
      <c r="C237" s="13">
        <v>2.8500000000000001E-2</v>
      </c>
      <c r="D237" s="13">
        <v>2.8500000000000001E-2</v>
      </c>
      <c r="E237" s="13">
        <v>2.5399999999999999E-2</v>
      </c>
      <c r="G237" s="225">
        <v>841612.82000000007</v>
      </c>
      <c r="H237" s="225">
        <v>841612.82000000007</v>
      </c>
      <c r="I237" s="225">
        <v>841612.82000000007</v>
      </c>
      <c r="J237" s="14">
        <v>841612.82000000007</v>
      </c>
      <c r="K237" s="14">
        <v>841612.82000000007</v>
      </c>
      <c r="L237" s="14">
        <v>841612.82000000007</v>
      </c>
      <c r="M237" s="14">
        <v>841612.82000000007</v>
      </c>
      <c r="N237" s="14">
        <v>841612.82000000007</v>
      </c>
      <c r="O237" s="14">
        <v>841612.82000000007</v>
      </c>
      <c r="P237" s="14">
        <v>841612.82000000007</v>
      </c>
      <c r="Q237" s="14">
        <v>841612.82000000007</v>
      </c>
      <c r="R237" s="14">
        <v>841612.82000000007</v>
      </c>
      <c r="T237" s="14">
        <v>841612.82000000007</v>
      </c>
      <c r="U237" s="14">
        <v>841612.82000000007</v>
      </c>
      <c r="V237" s="14">
        <v>841612.82000000007</v>
      </c>
      <c r="W237" s="14">
        <v>841612.82000000007</v>
      </c>
      <c r="X237" s="14">
        <v>841612.82000000007</v>
      </c>
      <c r="Y237" s="14">
        <v>841612.82000000007</v>
      </c>
      <c r="Z237" s="14">
        <v>841612.82000000007</v>
      </c>
      <c r="AA237" s="14">
        <v>841612.82000000007</v>
      </c>
      <c r="AB237" s="14">
        <v>841612.82000000007</v>
      </c>
      <c r="AC237" s="14">
        <v>841612.82000000007</v>
      </c>
      <c r="AD237" s="14">
        <v>841612.82000000007</v>
      </c>
      <c r="AE237" s="14">
        <v>841612.82000000007</v>
      </c>
      <c r="AF237" s="14"/>
      <c r="AG237" s="14">
        <v>841612.82000000007</v>
      </c>
      <c r="AH237" s="14">
        <v>841612.82000000007</v>
      </c>
      <c r="AI237" s="14">
        <v>841612.82000000007</v>
      </c>
      <c r="AJ237" s="14">
        <v>841612.82000000007</v>
      </c>
      <c r="AK237" s="14">
        <v>841612.82000000007</v>
      </c>
      <c r="AL237" s="14">
        <v>841612.82000000007</v>
      </c>
      <c r="AM237" s="14"/>
      <c r="AN237" s="14"/>
      <c r="AO237" s="14"/>
      <c r="AP237" s="14"/>
      <c r="AQ237" s="14"/>
      <c r="AR237" s="14"/>
      <c r="AS237" s="15"/>
      <c r="AT237" s="15">
        <v>1998.8304475000002</v>
      </c>
      <c r="AU237" s="15">
        <v>1998.8304475000002</v>
      </c>
      <c r="AV237" s="15">
        <v>1998.8304475000002</v>
      </c>
      <c r="AW237" s="14">
        <v>1998.8304475000002</v>
      </c>
      <c r="AX237" s="14">
        <v>1998.8304475000002</v>
      </c>
      <c r="AY237" s="14">
        <v>1998.8304475000002</v>
      </c>
      <c r="AZ237" s="14">
        <v>1998.8304475000002</v>
      </c>
      <c r="BA237" s="14">
        <v>1998.8304475000002</v>
      </c>
      <c r="BB237" s="14">
        <v>1998.8304475000002</v>
      </c>
      <c r="BC237" s="14">
        <v>1998.8304475000002</v>
      </c>
      <c r="BD237" s="14">
        <v>1998.8304475000002</v>
      </c>
      <c r="BE237" s="14">
        <v>1998.8304475000002</v>
      </c>
      <c r="BG237" s="15">
        <v>1998.8304475000002</v>
      </c>
      <c r="BH237" s="15">
        <v>1998.8304475000002</v>
      </c>
      <c r="BI237" s="15">
        <v>1998.8304475000002</v>
      </c>
      <c r="BJ237" s="14">
        <v>1998.8304475000002</v>
      </c>
      <c r="BK237" s="14">
        <v>1998.8304475000002</v>
      </c>
      <c r="BL237" s="14">
        <v>1998.8304475000002</v>
      </c>
      <c r="BM237" s="14">
        <v>1998.8304475000002</v>
      </c>
      <c r="BN237" s="14">
        <v>1998.8304475000002</v>
      </c>
      <c r="BO237" s="14">
        <v>1998.8304475000002</v>
      </c>
      <c r="BP237" s="14">
        <v>1998.8304475000002</v>
      </c>
      <c r="BQ237" s="14">
        <v>1998.8304475000002</v>
      </c>
      <c r="BR237" s="14">
        <v>1998.8304475000002</v>
      </c>
      <c r="BS237" s="15"/>
      <c r="BT237" s="15">
        <f t="shared" si="264"/>
        <v>1998.8304475000002</v>
      </c>
      <c r="BU237" s="15">
        <f t="shared" si="265"/>
        <v>1998.8304475000002</v>
      </c>
      <c r="BV237" s="15">
        <f t="shared" si="266"/>
        <v>1998.8304475000002</v>
      </c>
      <c r="BW237" s="15">
        <f t="shared" si="267"/>
        <v>1998.8304475000002</v>
      </c>
      <c r="BX237" s="15">
        <f t="shared" si="268"/>
        <v>1998.8304475000002</v>
      </c>
      <c r="BY237" s="15">
        <f t="shared" si="269"/>
        <v>1998.8304475000002</v>
      </c>
      <c r="BZ237" s="15">
        <f t="shared" si="270"/>
        <v>0</v>
      </c>
      <c r="CA237" s="15">
        <f t="shared" si="271"/>
        <v>0</v>
      </c>
      <c r="CB237" s="15">
        <f t="shared" si="272"/>
        <v>0</v>
      </c>
      <c r="CC237" s="15">
        <f t="shared" si="273"/>
        <v>0</v>
      </c>
      <c r="CD237" s="15">
        <f t="shared" si="274"/>
        <v>0</v>
      </c>
      <c r="CE237" s="15">
        <f t="shared" si="275"/>
        <v>0</v>
      </c>
      <c r="CG237" s="15">
        <f t="shared" si="276"/>
        <v>1781.4138023333335</v>
      </c>
      <c r="CH237" s="15">
        <f t="shared" si="277"/>
        <v>1781.4138023333335</v>
      </c>
      <c r="CI237" s="15">
        <f t="shared" si="278"/>
        <v>1781.4138023333335</v>
      </c>
      <c r="CJ237" s="15">
        <f t="shared" si="279"/>
        <v>1781.4138023333335</v>
      </c>
      <c r="CK237" s="15">
        <f t="shared" si="280"/>
        <v>1781.4138023333335</v>
      </c>
      <c r="CL237" s="15">
        <f t="shared" si="281"/>
        <v>1781.4138023333335</v>
      </c>
      <c r="CM237" s="15">
        <f t="shared" si="282"/>
        <v>1781.4138023333335</v>
      </c>
      <c r="CN237" s="15">
        <f t="shared" si="283"/>
        <v>1781.4138023333335</v>
      </c>
      <c r="CO237" s="15">
        <f t="shared" si="284"/>
        <v>1781.4138023333335</v>
      </c>
      <c r="CP237" s="15">
        <f t="shared" si="285"/>
        <v>1781.4138023333335</v>
      </c>
      <c r="CQ237" s="15">
        <f t="shared" si="286"/>
        <v>1781.4138023333335</v>
      </c>
      <c r="CR237" s="15">
        <f t="shared" si="287"/>
        <v>1781.4138023333335</v>
      </c>
      <c r="CS237" s="15">
        <f t="shared" si="288"/>
        <v>0</v>
      </c>
      <c r="CT237" s="15">
        <f t="shared" si="289"/>
        <v>1781.4138023333335</v>
      </c>
      <c r="CU237" s="15">
        <f t="shared" si="290"/>
        <v>1781.4138023333335</v>
      </c>
      <c r="CV237" s="15">
        <f t="shared" si="291"/>
        <v>1781.4138023333335</v>
      </c>
      <c r="CW237" s="15">
        <f t="shared" si="292"/>
        <v>1781.4138023333335</v>
      </c>
      <c r="CX237" s="15">
        <f t="shared" si="293"/>
        <v>1781.4138023333335</v>
      </c>
      <c r="CY237" s="15">
        <f t="shared" si="294"/>
        <v>1781.4138023333335</v>
      </c>
      <c r="CZ237" s="15">
        <f t="shared" si="295"/>
        <v>1781.4138023333335</v>
      </c>
      <c r="DA237" s="15">
        <f t="shared" si="296"/>
        <v>1781.4138023333335</v>
      </c>
      <c r="DB237" s="15">
        <f t="shared" si="297"/>
        <v>1781.4138023333335</v>
      </c>
      <c r="DC237" s="15">
        <f t="shared" si="298"/>
        <v>1781.4138023333335</v>
      </c>
      <c r="DD237" s="15">
        <f t="shared" si="299"/>
        <v>1781.4138023333335</v>
      </c>
      <c r="DE237" s="15">
        <f t="shared" si="300"/>
        <v>1781.4138023333335</v>
      </c>
      <c r="DF237" s="15">
        <f t="shared" si="301"/>
        <v>0</v>
      </c>
      <c r="DG237" s="15">
        <f t="shared" si="302"/>
        <v>1781.4138023333335</v>
      </c>
      <c r="DH237" s="15">
        <f t="shared" si="303"/>
        <v>1781.4138023333335</v>
      </c>
      <c r="DI237" s="15">
        <f t="shared" si="304"/>
        <v>1781.4138023333335</v>
      </c>
      <c r="DJ237" s="15">
        <f t="shared" si="305"/>
        <v>1781.4138023333335</v>
      </c>
      <c r="DK237" s="15">
        <f t="shared" si="306"/>
        <v>1781.4138023333335</v>
      </c>
      <c r="DL237" s="15">
        <f t="shared" si="307"/>
        <v>1781.4138023333335</v>
      </c>
      <c r="DM237" s="15">
        <f t="shared" si="308"/>
        <v>0</v>
      </c>
      <c r="DN237" s="15">
        <f t="shared" si="309"/>
        <v>0</v>
      </c>
      <c r="DO237" s="15">
        <f t="shared" si="310"/>
        <v>0</v>
      </c>
      <c r="DP237" s="15">
        <f t="shared" si="311"/>
        <v>0</v>
      </c>
      <c r="DQ237" s="15">
        <f t="shared" si="312"/>
        <v>0</v>
      </c>
      <c r="DR237" s="15">
        <f t="shared" si="313"/>
        <v>0</v>
      </c>
      <c r="DT237" s="15">
        <f t="shared" si="314"/>
        <v>217.41664516666674</v>
      </c>
      <c r="DU237" s="15">
        <f t="shared" si="315"/>
        <v>217.41664516666674</v>
      </c>
      <c r="DV237" s="15">
        <f t="shared" si="316"/>
        <v>217.41664516666674</v>
      </c>
      <c r="DW237" s="15">
        <f t="shared" si="317"/>
        <v>217.41664516666674</v>
      </c>
      <c r="DX237" s="15">
        <f t="shared" si="318"/>
        <v>217.41664516666674</v>
      </c>
      <c r="DY237" s="15">
        <f t="shared" si="319"/>
        <v>217.41664516666674</v>
      </c>
      <c r="DZ237" s="15">
        <f t="shared" si="320"/>
        <v>217.41664516666674</v>
      </c>
      <c r="EA237" s="15">
        <f t="shared" si="321"/>
        <v>217.41664516666674</v>
      </c>
      <c r="EB237" s="15">
        <f t="shared" si="322"/>
        <v>217.41664516666674</v>
      </c>
      <c r="EC237" s="15">
        <f t="shared" si="323"/>
        <v>217.41664516666674</v>
      </c>
      <c r="ED237" s="15">
        <f t="shared" si="324"/>
        <v>217.41664516666674</v>
      </c>
      <c r="EE237" s="15">
        <f t="shared" si="325"/>
        <v>217.41664516666674</v>
      </c>
      <c r="EF237" s="15">
        <f t="shared" si="326"/>
        <v>0</v>
      </c>
      <c r="EG237" s="15">
        <f t="shared" si="327"/>
        <v>217.41664516666674</v>
      </c>
      <c r="EH237" s="15">
        <f t="shared" si="328"/>
        <v>217.41664516666674</v>
      </c>
      <c r="EI237" s="15">
        <f t="shared" si="329"/>
        <v>217.41664516666674</v>
      </c>
      <c r="EJ237" s="15">
        <f t="shared" si="330"/>
        <v>217.41664516666674</v>
      </c>
      <c r="EK237" s="15">
        <f t="shared" si="331"/>
        <v>217.41664516666674</v>
      </c>
      <c r="EL237" s="15">
        <f t="shared" si="332"/>
        <v>217.41664516666674</v>
      </c>
      <c r="EM237" s="15">
        <f t="shared" si="333"/>
        <v>217.41664516666674</v>
      </c>
      <c r="EN237" s="15">
        <f t="shared" si="334"/>
        <v>217.41664516666674</v>
      </c>
      <c r="EO237" s="15">
        <f t="shared" si="335"/>
        <v>217.41664516666674</v>
      </c>
      <c r="EP237" s="15">
        <f t="shared" si="336"/>
        <v>217.41664516666674</v>
      </c>
      <c r="EQ237" s="15">
        <f t="shared" si="337"/>
        <v>217.41664516666674</v>
      </c>
      <c r="ER237" s="15">
        <f t="shared" si="338"/>
        <v>217.41664516666674</v>
      </c>
      <c r="ES237" s="15">
        <f t="shared" si="339"/>
        <v>0</v>
      </c>
      <c r="ET237" s="15">
        <f t="shared" si="340"/>
        <v>217.41664516666674</v>
      </c>
      <c r="EU237" s="15">
        <f t="shared" si="341"/>
        <v>217.41664516666674</v>
      </c>
      <c r="EV237" s="15">
        <f t="shared" si="342"/>
        <v>217.41664516666674</v>
      </c>
      <c r="EW237" s="15">
        <f t="shared" si="343"/>
        <v>217.41664516666674</v>
      </c>
      <c r="EX237" s="15">
        <f t="shared" si="344"/>
        <v>217.41664516666674</v>
      </c>
      <c r="EY237" s="15">
        <f t="shared" si="345"/>
        <v>217.41664516666674</v>
      </c>
      <c r="EZ237" s="15">
        <f t="shared" si="346"/>
        <v>0</v>
      </c>
      <c r="FA237" s="15">
        <f t="shared" si="347"/>
        <v>0</v>
      </c>
      <c r="FB237" s="15">
        <f t="shared" si="348"/>
        <v>0</v>
      </c>
      <c r="FC237" s="15">
        <f t="shared" si="349"/>
        <v>0</v>
      </c>
      <c r="FD237" s="15">
        <f t="shared" si="350"/>
        <v>0</v>
      </c>
      <c r="FE237" s="15">
        <f t="shared" si="351"/>
        <v>0</v>
      </c>
    </row>
    <row r="238" spans="1:161" x14ac:dyDescent="0.25">
      <c r="A238" s="3" t="s">
        <v>309</v>
      </c>
      <c r="B238" s="13">
        <v>5.2600000000000001E-2</v>
      </c>
      <c r="C238" s="13">
        <v>5.2600000000000001E-2</v>
      </c>
      <c r="D238" s="13">
        <v>5.2600000000000001E-2</v>
      </c>
      <c r="E238" s="13">
        <v>3.0499999999999999E-2</v>
      </c>
      <c r="G238" s="225">
        <v>112095.22</v>
      </c>
      <c r="H238" s="225">
        <v>112095.22</v>
      </c>
      <c r="I238" s="225">
        <v>112095.22</v>
      </c>
      <c r="J238" s="14">
        <v>112095.22</v>
      </c>
      <c r="K238" s="14">
        <v>112095.22</v>
      </c>
      <c r="L238" s="14">
        <v>112095.22</v>
      </c>
      <c r="M238" s="14">
        <v>112095.22</v>
      </c>
      <c r="N238" s="14">
        <v>112095.22</v>
      </c>
      <c r="O238" s="14">
        <v>112095.22</v>
      </c>
      <c r="P238" s="14">
        <v>112095.22</v>
      </c>
      <c r="Q238" s="14">
        <v>112095.22</v>
      </c>
      <c r="R238" s="14">
        <v>112095.22</v>
      </c>
      <c r="T238" s="14">
        <v>112095.22</v>
      </c>
      <c r="U238" s="14">
        <v>112095.22</v>
      </c>
      <c r="V238" s="14">
        <v>112095.22</v>
      </c>
      <c r="W238" s="14">
        <v>112095.22</v>
      </c>
      <c r="X238" s="14">
        <v>112095.22</v>
      </c>
      <c r="Y238" s="14">
        <v>112095.22</v>
      </c>
      <c r="Z238" s="14">
        <v>112095.22</v>
      </c>
      <c r="AA238" s="14">
        <v>112095.22</v>
      </c>
      <c r="AB238" s="14">
        <v>112095.22</v>
      </c>
      <c r="AC238" s="14">
        <v>112095.22</v>
      </c>
      <c r="AD238" s="14">
        <v>112095.22</v>
      </c>
      <c r="AE238" s="14">
        <v>112095.22</v>
      </c>
      <c r="AF238" s="14"/>
      <c r="AG238" s="14">
        <v>112095.22</v>
      </c>
      <c r="AH238" s="14">
        <v>112095.22</v>
      </c>
      <c r="AI238" s="14">
        <v>112095.22</v>
      </c>
      <c r="AJ238" s="14">
        <v>112095.22</v>
      </c>
      <c r="AK238" s="14">
        <v>112095.22</v>
      </c>
      <c r="AL238" s="14">
        <v>112095.22</v>
      </c>
      <c r="AM238" s="14"/>
      <c r="AN238" s="14"/>
      <c r="AO238" s="14"/>
      <c r="AP238" s="14"/>
      <c r="AQ238" s="14"/>
      <c r="AR238" s="14"/>
      <c r="AS238" s="15"/>
      <c r="AT238" s="15">
        <v>491.35071433333337</v>
      </c>
      <c r="AU238" s="15">
        <v>491.35071433333337</v>
      </c>
      <c r="AV238" s="15">
        <v>491.35071433333337</v>
      </c>
      <c r="AW238" s="14">
        <v>491.35071433333337</v>
      </c>
      <c r="AX238" s="14">
        <v>491.35071433333337</v>
      </c>
      <c r="AY238" s="14">
        <v>491.35071433333337</v>
      </c>
      <c r="AZ238" s="14">
        <v>491.35071433333337</v>
      </c>
      <c r="BA238" s="14">
        <v>491.35071433333337</v>
      </c>
      <c r="BB238" s="14">
        <v>491.35071433333337</v>
      </c>
      <c r="BC238" s="14">
        <v>491.35071433333337</v>
      </c>
      <c r="BD238" s="14">
        <v>491.35071433333337</v>
      </c>
      <c r="BE238" s="14">
        <v>491.35071433333337</v>
      </c>
      <c r="BG238" s="15">
        <v>491.35071433333337</v>
      </c>
      <c r="BH238" s="15">
        <v>491.35071433333337</v>
      </c>
      <c r="BI238" s="15">
        <v>491.35071433333337</v>
      </c>
      <c r="BJ238" s="14">
        <v>491.35071433333337</v>
      </c>
      <c r="BK238" s="14">
        <v>491.35071433333337</v>
      </c>
      <c r="BL238" s="14">
        <v>491.35071433333337</v>
      </c>
      <c r="BM238" s="14">
        <v>491.35071433333337</v>
      </c>
      <c r="BN238" s="14">
        <v>491.35071433333337</v>
      </c>
      <c r="BO238" s="14">
        <v>491.35071433333337</v>
      </c>
      <c r="BP238" s="14">
        <v>491.35071433333337</v>
      </c>
      <c r="BQ238" s="14">
        <v>491.35071433333337</v>
      </c>
      <c r="BR238" s="14">
        <v>491.35071433333337</v>
      </c>
      <c r="BS238" s="15"/>
      <c r="BT238" s="15">
        <f t="shared" si="264"/>
        <v>491.35071433333337</v>
      </c>
      <c r="BU238" s="15">
        <f t="shared" si="265"/>
        <v>491.35071433333337</v>
      </c>
      <c r="BV238" s="15">
        <f t="shared" si="266"/>
        <v>491.35071433333337</v>
      </c>
      <c r="BW238" s="15">
        <f t="shared" si="267"/>
        <v>491.35071433333337</v>
      </c>
      <c r="BX238" s="15">
        <f t="shared" si="268"/>
        <v>491.35071433333337</v>
      </c>
      <c r="BY238" s="15">
        <f t="shared" si="269"/>
        <v>491.35071433333337</v>
      </c>
      <c r="BZ238" s="15">
        <f t="shared" si="270"/>
        <v>0</v>
      </c>
      <c r="CA238" s="15">
        <f t="shared" si="271"/>
        <v>0</v>
      </c>
      <c r="CB238" s="15">
        <f t="shared" si="272"/>
        <v>0</v>
      </c>
      <c r="CC238" s="15">
        <f t="shared" si="273"/>
        <v>0</v>
      </c>
      <c r="CD238" s="15">
        <f t="shared" si="274"/>
        <v>0</v>
      </c>
      <c r="CE238" s="15">
        <f t="shared" si="275"/>
        <v>0</v>
      </c>
      <c r="CG238" s="15">
        <f t="shared" si="276"/>
        <v>284.90868416666666</v>
      </c>
      <c r="CH238" s="15">
        <f t="shared" si="277"/>
        <v>284.90868416666666</v>
      </c>
      <c r="CI238" s="15">
        <f t="shared" si="278"/>
        <v>284.90868416666666</v>
      </c>
      <c r="CJ238" s="15">
        <f t="shared" si="279"/>
        <v>284.90868416666666</v>
      </c>
      <c r="CK238" s="15">
        <f t="shared" si="280"/>
        <v>284.90868416666666</v>
      </c>
      <c r="CL238" s="15">
        <f t="shared" si="281"/>
        <v>284.90868416666666</v>
      </c>
      <c r="CM238" s="15">
        <f t="shared" si="282"/>
        <v>284.90868416666666</v>
      </c>
      <c r="CN238" s="15">
        <f t="shared" si="283"/>
        <v>284.90868416666666</v>
      </c>
      <c r="CO238" s="15">
        <f t="shared" si="284"/>
        <v>284.90868416666666</v>
      </c>
      <c r="CP238" s="15">
        <f t="shared" si="285"/>
        <v>284.90868416666666</v>
      </c>
      <c r="CQ238" s="15">
        <f t="shared" si="286"/>
        <v>284.90868416666666</v>
      </c>
      <c r="CR238" s="15">
        <f t="shared" si="287"/>
        <v>284.90868416666666</v>
      </c>
      <c r="CS238" s="15">
        <f t="shared" si="288"/>
        <v>0</v>
      </c>
      <c r="CT238" s="15">
        <f t="shared" si="289"/>
        <v>284.90868416666666</v>
      </c>
      <c r="CU238" s="15">
        <f t="shared" si="290"/>
        <v>284.90868416666666</v>
      </c>
      <c r="CV238" s="15">
        <f t="shared" si="291"/>
        <v>284.90868416666666</v>
      </c>
      <c r="CW238" s="15">
        <f t="shared" si="292"/>
        <v>284.90868416666666</v>
      </c>
      <c r="CX238" s="15">
        <f t="shared" si="293"/>
        <v>284.90868416666666</v>
      </c>
      <c r="CY238" s="15">
        <f t="shared" si="294"/>
        <v>284.90868416666666</v>
      </c>
      <c r="CZ238" s="15">
        <f t="shared" si="295"/>
        <v>284.90868416666666</v>
      </c>
      <c r="DA238" s="15">
        <f t="shared" si="296"/>
        <v>284.90868416666666</v>
      </c>
      <c r="DB238" s="15">
        <f t="shared" si="297"/>
        <v>284.90868416666666</v>
      </c>
      <c r="DC238" s="15">
        <f t="shared" si="298"/>
        <v>284.90868416666666</v>
      </c>
      <c r="DD238" s="15">
        <f t="shared" si="299"/>
        <v>284.90868416666666</v>
      </c>
      <c r="DE238" s="15">
        <f t="shared" si="300"/>
        <v>284.90868416666666</v>
      </c>
      <c r="DF238" s="15">
        <f t="shared" si="301"/>
        <v>0</v>
      </c>
      <c r="DG238" s="15">
        <f t="shared" si="302"/>
        <v>284.90868416666666</v>
      </c>
      <c r="DH238" s="15">
        <f t="shared" si="303"/>
        <v>284.90868416666666</v>
      </c>
      <c r="DI238" s="15">
        <f t="shared" si="304"/>
        <v>284.90868416666666</v>
      </c>
      <c r="DJ238" s="15">
        <f t="shared" si="305"/>
        <v>284.90868416666666</v>
      </c>
      <c r="DK238" s="15">
        <f t="shared" si="306"/>
        <v>284.90868416666666</v>
      </c>
      <c r="DL238" s="15">
        <f t="shared" si="307"/>
        <v>284.90868416666666</v>
      </c>
      <c r="DM238" s="15">
        <f t="shared" si="308"/>
        <v>0</v>
      </c>
      <c r="DN238" s="15">
        <f t="shared" si="309"/>
        <v>0</v>
      </c>
      <c r="DO238" s="15">
        <f t="shared" si="310"/>
        <v>0</v>
      </c>
      <c r="DP238" s="15">
        <f t="shared" si="311"/>
        <v>0</v>
      </c>
      <c r="DQ238" s="15">
        <f t="shared" si="312"/>
        <v>0</v>
      </c>
      <c r="DR238" s="15">
        <f t="shared" si="313"/>
        <v>0</v>
      </c>
      <c r="DT238" s="15">
        <f t="shared" si="314"/>
        <v>206.44203016666671</v>
      </c>
      <c r="DU238" s="15">
        <f t="shared" si="315"/>
        <v>206.44203016666671</v>
      </c>
      <c r="DV238" s="15">
        <f t="shared" si="316"/>
        <v>206.44203016666671</v>
      </c>
      <c r="DW238" s="15">
        <f t="shared" si="317"/>
        <v>206.44203016666671</v>
      </c>
      <c r="DX238" s="15">
        <f t="shared" si="318"/>
        <v>206.44203016666671</v>
      </c>
      <c r="DY238" s="15">
        <f t="shared" si="319"/>
        <v>206.44203016666671</v>
      </c>
      <c r="DZ238" s="15">
        <f t="shared" si="320"/>
        <v>206.44203016666671</v>
      </c>
      <c r="EA238" s="15">
        <f t="shared" si="321"/>
        <v>206.44203016666671</v>
      </c>
      <c r="EB238" s="15">
        <f t="shared" si="322"/>
        <v>206.44203016666671</v>
      </c>
      <c r="EC238" s="15">
        <f t="shared" si="323"/>
        <v>206.44203016666671</v>
      </c>
      <c r="ED238" s="15">
        <f t="shared" si="324"/>
        <v>206.44203016666671</v>
      </c>
      <c r="EE238" s="15">
        <f t="shared" si="325"/>
        <v>206.44203016666671</v>
      </c>
      <c r="EF238" s="15">
        <f t="shared" si="326"/>
        <v>0</v>
      </c>
      <c r="EG238" s="15">
        <f t="shared" si="327"/>
        <v>206.44203016666671</v>
      </c>
      <c r="EH238" s="15">
        <f t="shared" si="328"/>
        <v>206.44203016666671</v>
      </c>
      <c r="EI238" s="15">
        <f t="shared" si="329"/>
        <v>206.44203016666671</v>
      </c>
      <c r="EJ238" s="15">
        <f t="shared" si="330"/>
        <v>206.44203016666671</v>
      </c>
      <c r="EK238" s="15">
        <f t="shared" si="331"/>
        <v>206.44203016666671</v>
      </c>
      <c r="EL238" s="15">
        <f t="shared" si="332"/>
        <v>206.44203016666671</v>
      </c>
      <c r="EM238" s="15">
        <f t="shared" si="333"/>
        <v>206.44203016666671</v>
      </c>
      <c r="EN238" s="15">
        <f t="shared" si="334"/>
        <v>206.44203016666671</v>
      </c>
      <c r="EO238" s="15">
        <f t="shared" si="335"/>
        <v>206.44203016666671</v>
      </c>
      <c r="EP238" s="15">
        <f t="shared" si="336"/>
        <v>206.44203016666671</v>
      </c>
      <c r="EQ238" s="15">
        <f t="shared" si="337"/>
        <v>206.44203016666671</v>
      </c>
      <c r="ER238" s="15">
        <f t="shared" si="338"/>
        <v>206.44203016666671</v>
      </c>
      <c r="ES238" s="15">
        <f t="shared" si="339"/>
        <v>0</v>
      </c>
      <c r="ET238" s="15">
        <f t="shared" si="340"/>
        <v>206.44203016666671</v>
      </c>
      <c r="EU238" s="15">
        <f t="shared" si="341"/>
        <v>206.44203016666671</v>
      </c>
      <c r="EV238" s="15">
        <f t="shared" si="342"/>
        <v>206.44203016666671</v>
      </c>
      <c r="EW238" s="15">
        <f t="shared" si="343"/>
        <v>206.44203016666671</v>
      </c>
      <c r="EX238" s="15">
        <f t="shared" si="344"/>
        <v>206.44203016666671</v>
      </c>
      <c r="EY238" s="15">
        <f t="shared" si="345"/>
        <v>206.44203016666671</v>
      </c>
      <c r="EZ238" s="15">
        <f t="shared" si="346"/>
        <v>0</v>
      </c>
      <c r="FA238" s="15">
        <f t="shared" si="347"/>
        <v>0</v>
      </c>
      <c r="FB238" s="15">
        <f t="shared" si="348"/>
        <v>0</v>
      </c>
      <c r="FC238" s="15">
        <f t="shared" si="349"/>
        <v>0</v>
      </c>
      <c r="FD238" s="15">
        <f t="shared" si="350"/>
        <v>0</v>
      </c>
      <c r="FE238" s="15">
        <f t="shared" si="351"/>
        <v>0</v>
      </c>
    </row>
    <row r="239" spans="1:161" x14ac:dyDescent="0.25">
      <c r="A239" s="3" t="s">
        <v>310</v>
      </c>
      <c r="B239" s="13">
        <v>2.1000000000000001E-2</v>
      </c>
      <c r="C239" s="13">
        <v>2.1000000000000001E-2</v>
      </c>
      <c r="D239" s="13">
        <v>2.1000000000000001E-2</v>
      </c>
      <c r="E239" s="13">
        <v>1.89E-2</v>
      </c>
      <c r="G239" s="225">
        <v>1105277.18</v>
      </c>
      <c r="H239" s="225">
        <v>1111340.1000000001</v>
      </c>
      <c r="I239" s="225">
        <v>1117403.02</v>
      </c>
      <c r="J239" s="14">
        <v>1117403.02</v>
      </c>
      <c r="K239" s="14">
        <v>1117403.02</v>
      </c>
      <c r="L239" s="14">
        <v>1117403.02</v>
      </c>
      <c r="M239" s="14">
        <v>1120383.06</v>
      </c>
      <c r="N239" s="14">
        <v>1123363.1000000001</v>
      </c>
      <c r="O239" s="14">
        <v>1123363.1000000001</v>
      </c>
      <c r="P239" s="14">
        <v>1123363.1000000001</v>
      </c>
      <c r="Q239" s="14">
        <v>1132247.3700000001</v>
      </c>
      <c r="R239" s="14">
        <v>1141133.0900000001</v>
      </c>
      <c r="T239" s="14">
        <v>1141189.42</v>
      </c>
      <c r="U239" s="14">
        <v>1142119.71</v>
      </c>
      <c r="V239" s="14">
        <v>1143447.46</v>
      </c>
      <c r="W239" s="14">
        <v>1143917.81</v>
      </c>
      <c r="X239" s="14">
        <v>1143935.8</v>
      </c>
      <c r="Y239" s="14">
        <v>1143935.8</v>
      </c>
      <c r="Z239" s="14">
        <v>1143935.8</v>
      </c>
      <c r="AA239" s="14">
        <v>1143935.8</v>
      </c>
      <c r="AB239" s="14">
        <v>1173941.49</v>
      </c>
      <c r="AC239" s="14">
        <v>1203947.17</v>
      </c>
      <c r="AD239" s="14">
        <v>1203947.17</v>
      </c>
      <c r="AE239" s="14">
        <v>1216010.05</v>
      </c>
      <c r="AF239" s="14"/>
      <c r="AG239" s="14">
        <v>1228072.93</v>
      </c>
      <c r="AH239" s="14">
        <v>1228245.48</v>
      </c>
      <c r="AI239" s="14">
        <v>1228418.03</v>
      </c>
      <c r="AJ239" s="14">
        <v>1228418.03</v>
      </c>
      <c r="AK239" s="14">
        <v>1228418.03</v>
      </c>
      <c r="AL239" s="14">
        <v>1228418.03</v>
      </c>
      <c r="AM239" s="14"/>
      <c r="AN239" s="14"/>
      <c r="AO239" s="14"/>
      <c r="AP239" s="14"/>
      <c r="AQ239" s="14"/>
      <c r="AR239" s="14"/>
      <c r="AS239" s="15"/>
      <c r="AT239" s="15">
        <v>1934.2350650000001</v>
      </c>
      <c r="AU239" s="15">
        <v>1944.8451750000004</v>
      </c>
      <c r="AV239" s="15">
        <v>1955.455285</v>
      </c>
      <c r="AW239" s="14">
        <v>1955.455285</v>
      </c>
      <c r="AX239" s="14">
        <v>1955.455285</v>
      </c>
      <c r="AY239" s="14">
        <v>1955.455285</v>
      </c>
      <c r="AZ239" s="14">
        <v>1960.6703550000002</v>
      </c>
      <c r="BA239" s="14">
        <v>1965.8854250000004</v>
      </c>
      <c r="BB239" s="14">
        <v>1965.8854250000004</v>
      </c>
      <c r="BC239" s="14">
        <v>1965.8854250000004</v>
      </c>
      <c r="BD239" s="14">
        <v>1981.4328975000005</v>
      </c>
      <c r="BE239" s="14">
        <v>1996.9829075000005</v>
      </c>
      <c r="BG239" s="15">
        <v>1997.0814849999999</v>
      </c>
      <c r="BH239" s="15">
        <v>1998.7094925000001</v>
      </c>
      <c r="BI239" s="15">
        <v>2001.0330550000001</v>
      </c>
      <c r="BJ239" s="14">
        <v>2001.8561675000001</v>
      </c>
      <c r="BK239" s="14">
        <v>2001.8876500000003</v>
      </c>
      <c r="BL239" s="14">
        <v>2001.8876500000003</v>
      </c>
      <c r="BM239" s="14">
        <v>2001.8876500000003</v>
      </c>
      <c r="BN239" s="14">
        <v>2001.8876500000003</v>
      </c>
      <c r="BO239" s="14">
        <v>2054.3976075</v>
      </c>
      <c r="BP239" s="14">
        <v>2106.9075475</v>
      </c>
      <c r="BQ239" s="14">
        <v>2106.9075475</v>
      </c>
      <c r="BR239" s="14">
        <v>2128.0175875</v>
      </c>
      <c r="BS239" s="15"/>
      <c r="BT239" s="15">
        <f t="shared" si="264"/>
        <v>2149.1276275</v>
      </c>
      <c r="BU239" s="15">
        <f t="shared" si="265"/>
        <v>2149.4295900000002</v>
      </c>
      <c r="BV239" s="15">
        <f t="shared" si="266"/>
        <v>2149.7315524999999</v>
      </c>
      <c r="BW239" s="15">
        <f t="shared" si="267"/>
        <v>2149.7315524999999</v>
      </c>
      <c r="BX239" s="15">
        <f t="shared" si="268"/>
        <v>2149.7315524999999</v>
      </c>
      <c r="BY239" s="15">
        <f t="shared" si="269"/>
        <v>2149.7315524999999</v>
      </c>
      <c r="BZ239" s="15">
        <f t="shared" si="270"/>
        <v>0</v>
      </c>
      <c r="CA239" s="15">
        <f t="shared" si="271"/>
        <v>0</v>
      </c>
      <c r="CB239" s="15">
        <f t="shared" si="272"/>
        <v>0</v>
      </c>
      <c r="CC239" s="15">
        <f t="shared" si="273"/>
        <v>0</v>
      </c>
      <c r="CD239" s="15">
        <f t="shared" si="274"/>
        <v>0</v>
      </c>
      <c r="CE239" s="15">
        <f t="shared" si="275"/>
        <v>0</v>
      </c>
      <c r="CG239" s="15">
        <f t="shared" si="276"/>
        <v>1740.8115584999998</v>
      </c>
      <c r="CH239" s="15">
        <f t="shared" si="277"/>
        <v>1750.3606575000001</v>
      </c>
      <c r="CI239" s="15">
        <f t="shared" si="278"/>
        <v>1759.9097565000002</v>
      </c>
      <c r="CJ239" s="15">
        <f t="shared" si="279"/>
        <v>1759.9097565000002</v>
      </c>
      <c r="CK239" s="15">
        <f t="shared" si="280"/>
        <v>1759.9097565000002</v>
      </c>
      <c r="CL239" s="15">
        <f t="shared" si="281"/>
        <v>1759.9097565000002</v>
      </c>
      <c r="CM239" s="15">
        <f t="shared" si="282"/>
        <v>1764.6033195</v>
      </c>
      <c r="CN239" s="15">
        <f t="shared" si="283"/>
        <v>1769.2968825</v>
      </c>
      <c r="CO239" s="15">
        <f t="shared" si="284"/>
        <v>1769.2968825</v>
      </c>
      <c r="CP239" s="15">
        <f t="shared" si="285"/>
        <v>1769.2968825</v>
      </c>
      <c r="CQ239" s="15">
        <f t="shared" si="286"/>
        <v>1783.2896077500002</v>
      </c>
      <c r="CR239" s="15">
        <f t="shared" si="287"/>
        <v>1797.2846167500002</v>
      </c>
      <c r="CS239" s="15">
        <f t="shared" si="288"/>
        <v>0</v>
      </c>
      <c r="CT239" s="15">
        <f t="shared" si="289"/>
        <v>1797.3733364999998</v>
      </c>
      <c r="CU239" s="15">
        <f t="shared" si="290"/>
        <v>1798.8385432499999</v>
      </c>
      <c r="CV239" s="15">
        <f t="shared" si="291"/>
        <v>1800.9297495000001</v>
      </c>
      <c r="CW239" s="15">
        <f t="shared" si="292"/>
        <v>1801.6705507500001</v>
      </c>
      <c r="CX239" s="15">
        <f t="shared" si="293"/>
        <v>1801.698885</v>
      </c>
      <c r="CY239" s="15">
        <f t="shared" si="294"/>
        <v>1801.698885</v>
      </c>
      <c r="CZ239" s="15">
        <f t="shared" si="295"/>
        <v>1801.698885</v>
      </c>
      <c r="DA239" s="15">
        <f t="shared" si="296"/>
        <v>1801.698885</v>
      </c>
      <c r="DB239" s="15">
        <f t="shared" si="297"/>
        <v>1848.9578467499998</v>
      </c>
      <c r="DC239" s="15">
        <f t="shared" si="298"/>
        <v>1896.2167927499997</v>
      </c>
      <c r="DD239" s="15">
        <f t="shared" si="299"/>
        <v>1896.2167927499997</v>
      </c>
      <c r="DE239" s="15">
        <f t="shared" si="300"/>
        <v>1915.2158287499999</v>
      </c>
      <c r="DF239" s="15">
        <f t="shared" si="301"/>
        <v>0</v>
      </c>
      <c r="DG239" s="15">
        <f t="shared" si="302"/>
        <v>1934.2148647499998</v>
      </c>
      <c r="DH239" s="15">
        <f t="shared" si="303"/>
        <v>1934.486631</v>
      </c>
      <c r="DI239" s="15">
        <f t="shared" si="304"/>
        <v>1934.7583972499999</v>
      </c>
      <c r="DJ239" s="15">
        <f t="shared" si="305"/>
        <v>1934.7583972499999</v>
      </c>
      <c r="DK239" s="15">
        <f t="shared" si="306"/>
        <v>1934.7583972499999</v>
      </c>
      <c r="DL239" s="15">
        <f t="shared" si="307"/>
        <v>1934.7583972499999</v>
      </c>
      <c r="DM239" s="15">
        <f t="shared" si="308"/>
        <v>0</v>
      </c>
      <c r="DN239" s="15">
        <f t="shared" si="309"/>
        <v>0</v>
      </c>
      <c r="DO239" s="15">
        <f t="shared" si="310"/>
        <v>0</v>
      </c>
      <c r="DP239" s="15">
        <f t="shared" si="311"/>
        <v>0</v>
      </c>
      <c r="DQ239" s="15">
        <f t="shared" si="312"/>
        <v>0</v>
      </c>
      <c r="DR239" s="15">
        <f t="shared" si="313"/>
        <v>0</v>
      </c>
      <c r="DT239" s="15">
        <f t="shared" si="314"/>
        <v>193.42350650000026</v>
      </c>
      <c r="DU239" s="15">
        <f t="shared" si="315"/>
        <v>194.48451750000027</v>
      </c>
      <c r="DV239" s="15">
        <f t="shared" si="316"/>
        <v>195.54552849999982</v>
      </c>
      <c r="DW239" s="15">
        <f t="shared" si="317"/>
        <v>195.54552849999982</v>
      </c>
      <c r="DX239" s="15">
        <f t="shared" si="318"/>
        <v>195.54552849999982</v>
      </c>
      <c r="DY239" s="15">
        <f t="shared" si="319"/>
        <v>195.54552849999982</v>
      </c>
      <c r="DZ239" s="15">
        <f t="shared" si="320"/>
        <v>196.0670355000002</v>
      </c>
      <c r="EA239" s="15">
        <f t="shared" si="321"/>
        <v>196.58854250000036</v>
      </c>
      <c r="EB239" s="15">
        <f t="shared" si="322"/>
        <v>196.58854250000036</v>
      </c>
      <c r="EC239" s="15">
        <f t="shared" si="323"/>
        <v>196.58854250000036</v>
      </c>
      <c r="ED239" s="15">
        <f t="shared" si="324"/>
        <v>198.14328975000035</v>
      </c>
      <c r="EE239" s="15">
        <f t="shared" si="325"/>
        <v>199.6982907500003</v>
      </c>
      <c r="EF239" s="15">
        <f t="shared" si="326"/>
        <v>0</v>
      </c>
      <c r="EG239" s="15">
        <f t="shared" si="327"/>
        <v>199.70814850000011</v>
      </c>
      <c r="EH239" s="15">
        <f t="shared" si="328"/>
        <v>199.87094925000019</v>
      </c>
      <c r="EI239" s="15">
        <f t="shared" si="329"/>
        <v>200.10330550000003</v>
      </c>
      <c r="EJ239" s="15">
        <f t="shared" si="330"/>
        <v>200.18561675000001</v>
      </c>
      <c r="EK239" s="15">
        <f t="shared" si="331"/>
        <v>200.18876500000033</v>
      </c>
      <c r="EL239" s="15">
        <f t="shared" si="332"/>
        <v>200.18876500000033</v>
      </c>
      <c r="EM239" s="15">
        <f t="shared" si="333"/>
        <v>200.18876500000033</v>
      </c>
      <c r="EN239" s="15">
        <f t="shared" si="334"/>
        <v>200.18876500000033</v>
      </c>
      <c r="EO239" s="15">
        <f t="shared" si="335"/>
        <v>205.43976075000023</v>
      </c>
      <c r="EP239" s="15">
        <f t="shared" si="336"/>
        <v>210.69075475000022</v>
      </c>
      <c r="EQ239" s="15">
        <f t="shared" si="337"/>
        <v>210.69075475000022</v>
      </c>
      <c r="ER239" s="15">
        <f t="shared" si="338"/>
        <v>212.80175875000009</v>
      </c>
      <c r="ES239" s="15">
        <f t="shared" si="339"/>
        <v>0</v>
      </c>
      <c r="ET239" s="15">
        <f t="shared" si="340"/>
        <v>214.91276275000018</v>
      </c>
      <c r="EU239" s="15">
        <f t="shared" si="341"/>
        <v>214.9429590000002</v>
      </c>
      <c r="EV239" s="15">
        <f t="shared" si="342"/>
        <v>214.97315524999999</v>
      </c>
      <c r="EW239" s="15">
        <f t="shared" si="343"/>
        <v>214.97315524999999</v>
      </c>
      <c r="EX239" s="15">
        <f t="shared" si="344"/>
        <v>214.97315524999999</v>
      </c>
      <c r="EY239" s="15">
        <f t="shared" si="345"/>
        <v>214.97315524999999</v>
      </c>
      <c r="EZ239" s="15">
        <f t="shared" si="346"/>
        <v>0</v>
      </c>
      <c r="FA239" s="15">
        <f t="shared" si="347"/>
        <v>0</v>
      </c>
      <c r="FB239" s="15">
        <f t="shared" si="348"/>
        <v>0</v>
      </c>
      <c r="FC239" s="15">
        <f t="shared" si="349"/>
        <v>0</v>
      </c>
      <c r="FD239" s="15">
        <f t="shared" si="350"/>
        <v>0</v>
      </c>
      <c r="FE239" s="15">
        <f t="shared" si="351"/>
        <v>0</v>
      </c>
    </row>
    <row r="240" spans="1:161" x14ac:dyDescent="0.25">
      <c r="A240" s="3" t="s">
        <v>313</v>
      </c>
      <c r="B240" s="13">
        <v>2.7400000000000001E-2</v>
      </c>
      <c r="C240" s="13">
        <v>2.7400000000000001E-2</v>
      </c>
      <c r="D240" s="13">
        <v>2.7400000000000001E-2</v>
      </c>
      <c r="E240" s="13">
        <v>2.5100000000000001E-2</v>
      </c>
      <c r="G240" s="225">
        <v>41868.51</v>
      </c>
      <c r="H240" s="225">
        <v>41868.51</v>
      </c>
      <c r="I240" s="225">
        <v>41868.51</v>
      </c>
      <c r="J240" s="14">
        <v>41868.51</v>
      </c>
      <c r="K240" s="14">
        <v>41868.51</v>
      </c>
      <c r="L240" s="14">
        <v>41868.51</v>
      </c>
      <c r="M240" s="14">
        <v>41868.51</v>
      </c>
      <c r="N240" s="14">
        <v>41868.51</v>
      </c>
      <c r="O240" s="14">
        <v>41868.51</v>
      </c>
      <c r="P240" s="14">
        <v>41868.51</v>
      </c>
      <c r="Q240" s="14">
        <v>41868.51</v>
      </c>
      <c r="R240" s="14">
        <v>41868.51</v>
      </c>
      <c r="T240" s="14">
        <v>41868.51</v>
      </c>
      <c r="U240" s="14">
        <v>41868.51</v>
      </c>
      <c r="V240" s="14">
        <v>41868.51</v>
      </c>
      <c r="W240" s="14">
        <v>41868.51</v>
      </c>
      <c r="X240" s="14">
        <v>41868.51</v>
      </c>
      <c r="Y240" s="14">
        <v>41868.51</v>
      </c>
      <c r="Z240" s="14">
        <v>41868.51</v>
      </c>
      <c r="AA240" s="14">
        <v>41868.51</v>
      </c>
      <c r="AB240" s="14">
        <v>41868.51</v>
      </c>
      <c r="AC240" s="14">
        <v>41868.51</v>
      </c>
      <c r="AD240" s="14">
        <v>41868.51</v>
      </c>
      <c r="AE240" s="14">
        <v>41868.51</v>
      </c>
      <c r="AF240" s="14"/>
      <c r="AG240" s="14">
        <v>41868.51</v>
      </c>
      <c r="AH240" s="14">
        <v>41868.51</v>
      </c>
      <c r="AI240" s="14">
        <v>41868.51</v>
      </c>
      <c r="AJ240" s="14">
        <v>41868.51</v>
      </c>
      <c r="AK240" s="14">
        <v>41868.51</v>
      </c>
      <c r="AL240" s="14">
        <v>41868.51</v>
      </c>
      <c r="AM240" s="14"/>
      <c r="AN240" s="14"/>
      <c r="AO240" s="14"/>
      <c r="AP240" s="14"/>
      <c r="AQ240" s="14"/>
      <c r="AR240" s="14"/>
      <c r="AS240" s="15"/>
      <c r="AT240" s="15">
        <v>95.599764500000006</v>
      </c>
      <c r="AU240" s="15">
        <v>95.599764500000006</v>
      </c>
      <c r="AV240" s="15">
        <v>95.599764500000006</v>
      </c>
      <c r="AW240" s="14">
        <v>95.599764500000006</v>
      </c>
      <c r="AX240" s="14">
        <v>95.599764500000006</v>
      </c>
      <c r="AY240" s="14">
        <v>95.599764500000006</v>
      </c>
      <c r="AZ240" s="14">
        <v>95.599764500000006</v>
      </c>
      <c r="BA240" s="14">
        <v>95.599764500000006</v>
      </c>
      <c r="BB240" s="14">
        <v>95.599764500000006</v>
      </c>
      <c r="BC240" s="14">
        <v>95.599764500000006</v>
      </c>
      <c r="BD240" s="14">
        <v>95.599764500000006</v>
      </c>
      <c r="BE240" s="14">
        <v>95.599764500000006</v>
      </c>
      <c r="BG240" s="15">
        <v>95.599764500000006</v>
      </c>
      <c r="BH240" s="15">
        <v>95.599764500000006</v>
      </c>
      <c r="BI240" s="15">
        <v>95.599764500000006</v>
      </c>
      <c r="BJ240" s="14">
        <v>95.599764500000006</v>
      </c>
      <c r="BK240" s="14">
        <v>95.599764500000006</v>
      </c>
      <c r="BL240" s="14">
        <v>95.599764500000006</v>
      </c>
      <c r="BM240" s="14">
        <v>95.599764500000006</v>
      </c>
      <c r="BN240" s="14">
        <v>95.599764500000006</v>
      </c>
      <c r="BO240" s="14">
        <v>95.599764500000006</v>
      </c>
      <c r="BP240" s="14">
        <v>95.599764500000006</v>
      </c>
      <c r="BQ240" s="14">
        <v>95.599764500000006</v>
      </c>
      <c r="BR240" s="14">
        <v>95.599764500000006</v>
      </c>
      <c r="BS240" s="15"/>
      <c r="BT240" s="15">
        <f t="shared" si="264"/>
        <v>95.599764500000006</v>
      </c>
      <c r="BU240" s="15">
        <f t="shared" si="265"/>
        <v>95.599764500000006</v>
      </c>
      <c r="BV240" s="15">
        <f t="shared" si="266"/>
        <v>95.599764500000006</v>
      </c>
      <c r="BW240" s="15">
        <f t="shared" si="267"/>
        <v>95.599764500000006</v>
      </c>
      <c r="BX240" s="15">
        <f t="shared" si="268"/>
        <v>95.599764500000006</v>
      </c>
      <c r="BY240" s="15">
        <f t="shared" si="269"/>
        <v>95.599764500000006</v>
      </c>
      <c r="BZ240" s="15">
        <f t="shared" si="270"/>
        <v>0</v>
      </c>
      <c r="CA240" s="15">
        <f t="shared" si="271"/>
        <v>0</v>
      </c>
      <c r="CB240" s="15">
        <f t="shared" si="272"/>
        <v>0</v>
      </c>
      <c r="CC240" s="15">
        <f t="shared" si="273"/>
        <v>0</v>
      </c>
      <c r="CD240" s="15">
        <f t="shared" si="274"/>
        <v>0</v>
      </c>
      <c r="CE240" s="15">
        <f t="shared" si="275"/>
        <v>0</v>
      </c>
      <c r="CG240" s="15">
        <f t="shared" si="276"/>
        <v>87.574966750000002</v>
      </c>
      <c r="CH240" s="15">
        <f t="shared" si="277"/>
        <v>87.574966750000002</v>
      </c>
      <c r="CI240" s="15">
        <f t="shared" si="278"/>
        <v>87.574966750000002</v>
      </c>
      <c r="CJ240" s="15">
        <f t="shared" si="279"/>
        <v>87.574966750000002</v>
      </c>
      <c r="CK240" s="15">
        <f t="shared" si="280"/>
        <v>87.574966750000002</v>
      </c>
      <c r="CL240" s="15">
        <f t="shared" si="281"/>
        <v>87.574966750000002</v>
      </c>
      <c r="CM240" s="15">
        <f t="shared" si="282"/>
        <v>87.574966750000002</v>
      </c>
      <c r="CN240" s="15">
        <f t="shared" si="283"/>
        <v>87.574966750000002</v>
      </c>
      <c r="CO240" s="15">
        <f t="shared" si="284"/>
        <v>87.574966750000002</v>
      </c>
      <c r="CP240" s="15">
        <f t="shared" si="285"/>
        <v>87.574966750000002</v>
      </c>
      <c r="CQ240" s="15">
        <f t="shared" si="286"/>
        <v>87.574966750000002</v>
      </c>
      <c r="CR240" s="15">
        <f t="shared" si="287"/>
        <v>87.574966750000002</v>
      </c>
      <c r="CS240" s="15">
        <f t="shared" si="288"/>
        <v>0</v>
      </c>
      <c r="CT240" s="15">
        <f t="shared" si="289"/>
        <v>87.574966750000002</v>
      </c>
      <c r="CU240" s="15">
        <f t="shared" si="290"/>
        <v>87.574966750000002</v>
      </c>
      <c r="CV240" s="15">
        <f t="shared" si="291"/>
        <v>87.574966750000002</v>
      </c>
      <c r="CW240" s="15">
        <f t="shared" si="292"/>
        <v>87.574966750000002</v>
      </c>
      <c r="CX240" s="15">
        <f t="shared" si="293"/>
        <v>87.574966750000002</v>
      </c>
      <c r="CY240" s="15">
        <f t="shared" si="294"/>
        <v>87.574966750000002</v>
      </c>
      <c r="CZ240" s="15">
        <f t="shared" si="295"/>
        <v>87.574966750000002</v>
      </c>
      <c r="DA240" s="15">
        <f t="shared" si="296"/>
        <v>87.574966750000002</v>
      </c>
      <c r="DB240" s="15">
        <f t="shared" si="297"/>
        <v>87.574966750000002</v>
      </c>
      <c r="DC240" s="15">
        <f t="shared" si="298"/>
        <v>87.574966750000002</v>
      </c>
      <c r="DD240" s="15">
        <f t="shared" si="299"/>
        <v>87.574966750000002</v>
      </c>
      <c r="DE240" s="15">
        <f t="shared" si="300"/>
        <v>87.574966750000002</v>
      </c>
      <c r="DF240" s="15">
        <f t="shared" si="301"/>
        <v>0</v>
      </c>
      <c r="DG240" s="15">
        <f t="shared" si="302"/>
        <v>87.574966750000002</v>
      </c>
      <c r="DH240" s="15">
        <f t="shared" si="303"/>
        <v>87.574966750000002</v>
      </c>
      <c r="DI240" s="15">
        <f t="shared" si="304"/>
        <v>87.574966750000002</v>
      </c>
      <c r="DJ240" s="15">
        <f t="shared" si="305"/>
        <v>87.574966750000002</v>
      </c>
      <c r="DK240" s="15">
        <f t="shared" si="306"/>
        <v>87.574966750000002</v>
      </c>
      <c r="DL240" s="15">
        <f t="shared" si="307"/>
        <v>87.574966750000002</v>
      </c>
      <c r="DM240" s="15">
        <f t="shared" si="308"/>
        <v>0</v>
      </c>
      <c r="DN240" s="15">
        <f t="shared" si="309"/>
        <v>0</v>
      </c>
      <c r="DO240" s="15">
        <f t="shared" si="310"/>
        <v>0</v>
      </c>
      <c r="DP240" s="15">
        <f t="shared" si="311"/>
        <v>0</v>
      </c>
      <c r="DQ240" s="15">
        <f t="shared" si="312"/>
        <v>0</v>
      </c>
      <c r="DR240" s="15">
        <f t="shared" si="313"/>
        <v>0</v>
      </c>
      <c r="DT240" s="15">
        <f t="shared" si="314"/>
        <v>8.0247977500000047</v>
      </c>
      <c r="DU240" s="15">
        <f t="shared" si="315"/>
        <v>8.0247977500000047</v>
      </c>
      <c r="DV240" s="15">
        <f t="shared" si="316"/>
        <v>8.0247977500000047</v>
      </c>
      <c r="DW240" s="15">
        <f t="shared" si="317"/>
        <v>8.0247977500000047</v>
      </c>
      <c r="DX240" s="15">
        <f t="shared" si="318"/>
        <v>8.0247977500000047</v>
      </c>
      <c r="DY240" s="15">
        <f t="shared" si="319"/>
        <v>8.0247977500000047</v>
      </c>
      <c r="DZ240" s="15">
        <f t="shared" si="320"/>
        <v>8.0247977500000047</v>
      </c>
      <c r="EA240" s="15">
        <f t="shared" si="321"/>
        <v>8.0247977500000047</v>
      </c>
      <c r="EB240" s="15">
        <f t="shared" si="322"/>
        <v>8.0247977500000047</v>
      </c>
      <c r="EC240" s="15">
        <f t="shared" si="323"/>
        <v>8.0247977500000047</v>
      </c>
      <c r="ED240" s="15">
        <f t="shared" si="324"/>
        <v>8.0247977500000047</v>
      </c>
      <c r="EE240" s="15">
        <f t="shared" si="325"/>
        <v>8.0247977500000047</v>
      </c>
      <c r="EF240" s="15">
        <f t="shared" si="326"/>
        <v>0</v>
      </c>
      <c r="EG240" s="15">
        <f t="shared" si="327"/>
        <v>8.0247977500000047</v>
      </c>
      <c r="EH240" s="15">
        <f t="shared" si="328"/>
        <v>8.0247977500000047</v>
      </c>
      <c r="EI240" s="15">
        <f t="shared" si="329"/>
        <v>8.0247977500000047</v>
      </c>
      <c r="EJ240" s="15">
        <f t="shared" si="330"/>
        <v>8.0247977500000047</v>
      </c>
      <c r="EK240" s="15">
        <f t="shared" si="331"/>
        <v>8.0247977500000047</v>
      </c>
      <c r="EL240" s="15">
        <f t="shared" si="332"/>
        <v>8.0247977500000047</v>
      </c>
      <c r="EM240" s="15">
        <f t="shared" si="333"/>
        <v>8.0247977500000047</v>
      </c>
      <c r="EN240" s="15">
        <f t="shared" si="334"/>
        <v>8.0247977500000047</v>
      </c>
      <c r="EO240" s="15">
        <f t="shared" si="335"/>
        <v>8.0247977500000047</v>
      </c>
      <c r="EP240" s="15">
        <f t="shared" si="336"/>
        <v>8.0247977500000047</v>
      </c>
      <c r="EQ240" s="15">
        <f t="shared" si="337"/>
        <v>8.0247977500000047</v>
      </c>
      <c r="ER240" s="15">
        <f t="shared" si="338"/>
        <v>8.0247977500000047</v>
      </c>
      <c r="ES240" s="15">
        <f t="shared" si="339"/>
        <v>0</v>
      </c>
      <c r="ET240" s="15">
        <f t="shared" si="340"/>
        <v>8.0247977500000047</v>
      </c>
      <c r="EU240" s="15">
        <f t="shared" si="341"/>
        <v>8.0247977500000047</v>
      </c>
      <c r="EV240" s="15">
        <f t="shared" si="342"/>
        <v>8.0247977500000047</v>
      </c>
      <c r="EW240" s="15">
        <f t="shared" si="343"/>
        <v>8.0247977500000047</v>
      </c>
      <c r="EX240" s="15">
        <f t="shared" si="344"/>
        <v>8.0247977500000047</v>
      </c>
      <c r="EY240" s="15">
        <f t="shared" si="345"/>
        <v>8.0247977500000047</v>
      </c>
      <c r="EZ240" s="15">
        <f t="shared" si="346"/>
        <v>0</v>
      </c>
      <c r="FA240" s="15">
        <f t="shared" si="347"/>
        <v>0</v>
      </c>
      <c r="FB240" s="15">
        <f t="shared" si="348"/>
        <v>0</v>
      </c>
      <c r="FC240" s="15">
        <f t="shared" si="349"/>
        <v>0</v>
      </c>
      <c r="FD240" s="15">
        <f t="shared" si="350"/>
        <v>0</v>
      </c>
      <c r="FE240" s="15">
        <f t="shared" si="351"/>
        <v>0</v>
      </c>
    </row>
    <row r="241" spans="1:161" x14ac:dyDescent="0.25">
      <c r="A241" s="3" t="s">
        <v>314</v>
      </c>
      <c r="B241" s="13">
        <v>2.2499999999999999E-2</v>
      </c>
      <c r="C241" s="13">
        <v>2.2499999999999999E-2</v>
      </c>
      <c r="D241" s="13">
        <v>2.2499999999999999E-2</v>
      </c>
      <c r="E241" s="13">
        <v>2.01E-2</v>
      </c>
      <c r="G241" s="225">
        <v>28963.63</v>
      </c>
      <c r="H241" s="225">
        <v>28963.63</v>
      </c>
      <c r="I241" s="225">
        <v>28963.63</v>
      </c>
      <c r="J241" s="14">
        <v>28963.63</v>
      </c>
      <c r="K241" s="14">
        <v>162189.32</v>
      </c>
      <c r="L241" s="14">
        <v>295415.01</v>
      </c>
      <c r="M241" s="14">
        <v>295415.01</v>
      </c>
      <c r="N241" s="14">
        <v>295415.01</v>
      </c>
      <c r="O241" s="14">
        <v>295415.01</v>
      </c>
      <c r="P241" s="14">
        <v>295415.01</v>
      </c>
      <c r="Q241" s="14">
        <v>295415.01</v>
      </c>
      <c r="R241" s="14">
        <v>295415.01</v>
      </c>
      <c r="T241" s="14">
        <v>295415.01</v>
      </c>
      <c r="U241" s="14">
        <v>295415.01</v>
      </c>
      <c r="V241" s="14">
        <v>295415.01</v>
      </c>
      <c r="W241" s="14">
        <v>295415.01</v>
      </c>
      <c r="X241" s="14">
        <v>295415.01</v>
      </c>
      <c r="Y241" s="14">
        <v>295415.01</v>
      </c>
      <c r="Z241" s="14">
        <v>295415.01</v>
      </c>
      <c r="AA241" s="14">
        <v>295415.01</v>
      </c>
      <c r="AB241" s="14">
        <v>300102.65000000002</v>
      </c>
      <c r="AC241" s="14">
        <v>304790.28000000003</v>
      </c>
      <c r="AD241" s="14">
        <v>304963.63</v>
      </c>
      <c r="AE241" s="14">
        <v>305136.97000000003</v>
      </c>
      <c r="AF241" s="14"/>
      <c r="AG241" s="14">
        <v>305136.97000000003</v>
      </c>
      <c r="AH241" s="14">
        <v>305136.97000000003</v>
      </c>
      <c r="AI241" s="14">
        <v>305136.97000000003</v>
      </c>
      <c r="AJ241" s="14">
        <v>305136.97000000003</v>
      </c>
      <c r="AK241" s="14">
        <v>305136.97000000003</v>
      </c>
      <c r="AL241" s="14">
        <v>305136.97000000003</v>
      </c>
      <c r="AM241" s="14"/>
      <c r="AN241" s="14"/>
      <c r="AO241" s="14"/>
      <c r="AP241" s="14"/>
      <c r="AQ241" s="14"/>
      <c r="AR241" s="14"/>
      <c r="AS241" s="15"/>
      <c r="AT241" s="15">
        <v>54.306806250000001</v>
      </c>
      <c r="AU241" s="15">
        <v>54.306806250000001</v>
      </c>
      <c r="AV241" s="15">
        <v>54.306806250000001</v>
      </c>
      <c r="AW241" s="14">
        <v>54.306806250000001</v>
      </c>
      <c r="AX241" s="14">
        <v>304.10497500000002</v>
      </c>
      <c r="AY241" s="14">
        <v>553.90314375000003</v>
      </c>
      <c r="AZ241" s="14">
        <v>553.90314375000003</v>
      </c>
      <c r="BA241" s="14">
        <v>553.90314375000003</v>
      </c>
      <c r="BB241" s="14">
        <v>553.90314375000003</v>
      </c>
      <c r="BC241" s="14">
        <v>553.90314375000003</v>
      </c>
      <c r="BD241" s="14">
        <v>553.90314375000003</v>
      </c>
      <c r="BE241" s="14">
        <v>553.90314375000003</v>
      </c>
      <c r="BG241" s="15">
        <v>553.90314375000003</v>
      </c>
      <c r="BH241" s="15">
        <v>553.90314375000003</v>
      </c>
      <c r="BI241" s="15">
        <v>553.90314375000003</v>
      </c>
      <c r="BJ241" s="14">
        <v>553.90314375000003</v>
      </c>
      <c r="BK241" s="14">
        <v>553.90314375000003</v>
      </c>
      <c r="BL241" s="14">
        <v>553.90314375000003</v>
      </c>
      <c r="BM241" s="14">
        <v>553.90314375000003</v>
      </c>
      <c r="BN241" s="14">
        <v>553.90314375000003</v>
      </c>
      <c r="BO241" s="14">
        <v>562.69246874999999</v>
      </c>
      <c r="BP241" s="14">
        <v>571.48177500000008</v>
      </c>
      <c r="BQ241" s="14">
        <v>571.80680625000002</v>
      </c>
      <c r="BR241" s="14">
        <v>572.13181874999998</v>
      </c>
      <c r="BS241" s="15"/>
      <c r="BT241" s="15">
        <f t="shared" si="264"/>
        <v>572.13181874999998</v>
      </c>
      <c r="BU241" s="15">
        <f t="shared" si="265"/>
        <v>572.13181874999998</v>
      </c>
      <c r="BV241" s="15">
        <f t="shared" si="266"/>
        <v>572.13181874999998</v>
      </c>
      <c r="BW241" s="15">
        <f t="shared" si="267"/>
        <v>572.13181874999998</v>
      </c>
      <c r="BX241" s="15">
        <f t="shared" si="268"/>
        <v>572.13181874999998</v>
      </c>
      <c r="BY241" s="15">
        <f t="shared" si="269"/>
        <v>572.13181874999998</v>
      </c>
      <c r="BZ241" s="15">
        <f t="shared" si="270"/>
        <v>0</v>
      </c>
      <c r="CA241" s="15">
        <f t="shared" si="271"/>
        <v>0</v>
      </c>
      <c r="CB241" s="15">
        <f t="shared" si="272"/>
        <v>0</v>
      </c>
      <c r="CC241" s="15">
        <f t="shared" si="273"/>
        <v>0</v>
      </c>
      <c r="CD241" s="15">
        <f t="shared" si="274"/>
        <v>0</v>
      </c>
      <c r="CE241" s="15">
        <f t="shared" si="275"/>
        <v>0</v>
      </c>
      <c r="CG241" s="15">
        <f t="shared" si="276"/>
        <v>48.514080249999999</v>
      </c>
      <c r="CH241" s="15">
        <f t="shared" si="277"/>
        <v>48.514080249999999</v>
      </c>
      <c r="CI241" s="15">
        <f t="shared" si="278"/>
        <v>48.514080249999999</v>
      </c>
      <c r="CJ241" s="15">
        <f t="shared" si="279"/>
        <v>48.514080249999999</v>
      </c>
      <c r="CK241" s="15">
        <f t="shared" si="280"/>
        <v>271.66711100000003</v>
      </c>
      <c r="CL241" s="15">
        <f t="shared" si="281"/>
        <v>494.82014175</v>
      </c>
      <c r="CM241" s="15">
        <f t="shared" si="282"/>
        <v>494.82014175</v>
      </c>
      <c r="CN241" s="15">
        <f t="shared" si="283"/>
        <v>494.82014175</v>
      </c>
      <c r="CO241" s="15">
        <f t="shared" si="284"/>
        <v>494.82014175</v>
      </c>
      <c r="CP241" s="15">
        <f t="shared" si="285"/>
        <v>494.82014175</v>
      </c>
      <c r="CQ241" s="15">
        <f t="shared" si="286"/>
        <v>494.82014175</v>
      </c>
      <c r="CR241" s="15">
        <f t="shared" si="287"/>
        <v>494.82014175</v>
      </c>
      <c r="CS241" s="15">
        <f t="shared" si="288"/>
        <v>0</v>
      </c>
      <c r="CT241" s="15">
        <f t="shared" si="289"/>
        <v>494.82014175</v>
      </c>
      <c r="CU241" s="15">
        <f t="shared" si="290"/>
        <v>494.82014175</v>
      </c>
      <c r="CV241" s="15">
        <f t="shared" si="291"/>
        <v>494.82014175</v>
      </c>
      <c r="CW241" s="15">
        <f t="shared" si="292"/>
        <v>494.82014175</v>
      </c>
      <c r="CX241" s="15">
        <f t="shared" si="293"/>
        <v>494.82014175</v>
      </c>
      <c r="CY241" s="15">
        <f t="shared" si="294"/>
        <v>494.82014175</v>
      </c>
      <c r="CZ241" s="15">
        <f t="shared" si="295"/>
        <v>494.82014175</v>
      </c>
      <c r="DA241" s="15">
        <f t="shared" si="296"/>
        <v>494.82014175</v>
      </c>
      <c r="DB241" s="15">
        <f t="shared" si="297"/>
        <v>502.67193875000004</v>
      </c>
      <c r="DC241" s="15">
        <f t="shared" si="298"/>
        <v>510.52371900000003</v>
      </c>
      <c r="DD241" s="15">
        <f t="shared" si="299"/>
        <v>510.81408025000002</v>
      </c>
      <c r="DE241" s="15">
        <f t="shared" si="300"/>
        <v>511.10442475000008</v>
      </c>
      <c r="DF241" s="15">
        <f t="shared" si="301"/>
        <v>0</v>
      </c>
      <c r="DG241" s="15">
        <f t="shared" si="302"/>
        <v>511.10442475000008</v>
      </c>
      <c r="DH241" s="15">
        <f t="shared" si="303"/>
        <v>511.10442475000008</v>
      </c>
      <c r="DI241" s="15">
        <f t="shared" si="304"/>
        <v>511.10442475000008</v>
      </c>
      <c r="DJ241" s="15">
        <f t="shared" si="305"/>
        <v>511.10442475000008</v>
      </c>
      <c r="DK241" s="15">
        <f t="shared" si="306"/>
        <v>511.10442475000008</v>
      </c>
      <c r="DL241" s="15">
        <f t="shared" si="307"/>
        <v>511.10442475000008</v>
      </c>
      <c r="DM241" s="15">
        <f t="shared" si="308"/>
        <v>0</v>
      </c>
      <c r="DN241" s="15">
        <f t="shared" si="309"/>
        <v>0</v>
      </c>
      <c r="DO241" s="15">
        <f t="shared" si="310"/>
        <v>0</v>
      </c>
      <c r="DP241" s="15">
        <f t="shared" si="311"/>
        <v>0</v>
      </c>
      <c r="DQ241" s="15">
        <f t="shared" si="312"/>
        <v>0</v>
      </c>
      <c r="DR241" s="15">
        <f t="shared" si="313"/>
        <v>0</v>
      </c>
      <c r="DT241" s="15">
        <f t="shared" si="314"/>
        <v>5.7927260000000018</v>
      </c>
      <c r="DU241" s="15">
        <f t="shared" si="315"/>
        <v>5.7927260000000018</v>
      </c>
      <c r="DV241" s="15">
        <f t="shared" si="316"/>
        <v>5.7927260000000018</v>
      </c>
      <c r="DW241" s="15">
        <f t="shared" si="317"/>
        <v>5.7927260000000018</v>
      </c>
      <c r="DX241" s="15">
        <f t="shared" si="318"/>
        <v>32.43786399999999</v>
      </c>
      <c r="DY241" s="15">
        <f t="shared" si="319"/>
        <v>59.083002000000022</v>
      </c>
      <c r="DZ241" s="15">
        <f t="shared" si="320"/>
        <v>59.083002000000022</v>
      </c>
      <c r="EA241" s="15">
        <f t="shared" si="321"/>
        <v>59.083002000000022</v>
      </c>
      <c r="EB241" s="15">
        <f t="shared" si="322"/>
        <v>59.083002000000022</v>
      </c>
      <c r="EC241" s="15">
        <f t="shared" si="323"/>
        <v>59.083002000000022</v>
      </c>
      <c r="ED241" s="15">
        <f t="shared" si="324"/>
        <v>59.083002000000022</v>
      </c>
      <c r="EE241" s="15">
        <f t="shared" si="325"/>
        <v>59.083002000000022</v>
      </c>
      <c r="EF241" s="15">
        <f t="shared" si="326"/>
        <v>0</v>
      </c>
      <c r="EG241" s="15">
        <f t="shared" si="327"/>
        <v>59.083002000000022</v>
      </c>
      <c r="EH241" s="15">
        <f t="shared" si="328"/>
        <v>59.083002000000022</v>
      </c>
      <c r="EI241" s="15">
        <f t="shared" si="329"/>
        <v>59.083002000000022</v>
      </c>
      <c r="EJ241" s="15">
        <f t="shared" si="330"/>
        <v>59.083002000000022</v>
      </c>
      <c r="EK241" s="15">
        <f t="shared" si="331"/>
        <v>59.083002000000022</v>
      </c>
      <c r="EL241" s="15">
        <f t="shared" si="332"/>
        <v>59.083002000000022</v>
      </c>
      <c r="EM241" s="15">
        <f t="shared" si="333"/>
        <v>59.083002000000022</v>
      </c>
      <c r="EN241" s="15">
        <f t="shared" si="334"/>
        <v>59.083002000000022</v>
      </c>
      <c r="EO241" s="15">
        <f t="shared" si="335"/>
        <v>60.020529999999951</v>
      </c>
      <c r="EP241" s="15">
        <f t="shared" si="336"/>
        <v>60.958056000000056</v>
      </c>
      <c r="EQ241" s="15">
        <f t="shared" si="337"/>
        <v>60.992726000000005</v>
      </c>
      <c r="ER241" s="15">
        <f t="shared" si="338"/>
        <v>61.027393999999902</v>
      </c>
      <c r="ES241" s="15">
        <f t="shared" si="339"/>
        <v>0</v>
      </c>
      <c r="ET241" s="15">
        <f t="shared" si="340"/>
        <v>61.027393999999902</v>
      </c>
      <c r="EU241" s="15">
        <f t="shared" si="341"/>
        <v>61.027393999999902</v>
      </c>
      <c r="EV241" s="15">
        <f t="shared" si="342"/>
        <v>61.027393999999902</v>
      </c>
      <c r="EW241" s="15">
        <f t="shared" si="343"/>
        <v>61.027393999999902</v>
      </c>
      <c r="EX241" s="15">
        <f t="shared" si="344"/>
        <v>61.027393999999902</v>
      </c>
      <c r="EY241" s="15">
        <f t="shared" si="345"/>
        <v>61.027393999999902</v>
      </c>
      <c r="EZ241" s="15">
        <f t="shared" si="346"/>
        <v>0</v>
      </c>
      <c r="FA241" s="15">
        <f t="shared" si="347"/>
        <v>0</v>
      </c>
      <c r="FB241" s="15">
        <f t="shared" si="348"/>
        <v>0</v>
      </c>
      <c r="FC241" s="15">
        <f t="shared" si="349"/>
        <v>0</v>
      </c>
      <c r="FD241" s="15">
        <f t="shared" si="350"/>
        <v>0</v>
      </c>
      <c r="FE241" s="15">
        <f t="shared" si="351"/>
        <v>0</v>
      </c>
    </row>
    <row r="242" spans="1:161" x14ac:dyDescent="0.25">
      <c r="A242" s="3" t="s">
        <v>315</v>
      </c>
      <c r="B242" s="13">
        <v>2.3199999999999998E-2</v>
      </c>
      <c r="C242" s="13">
        <v>2.3199999999999998E-2</v>
      </c>
      <c r="D242" s="13">
        <v>2.3199999999999998E-2</v>
      </c>
      <c r="E242" s="13">
        <v>2.0799999999999999E-2</v>
      </c>
      <c r="G242" s="225">
        <v>8888.93</v>
      </c>
      <c r="H242" s="225">
        <v>19753.63</v>
      </c>
      <c r="I242" s="225">
        <v>30618.33</v>
      </c>
      <c r="J242" s="14">
        <v>30618.33</v>
      </c>
      <c r="K242" s="14">
        <v>30618.33</v>
      </c>
      <c r="L242" s="14">
        <v>30618.33</v>
      </c>
      <c r="M242" s="14">
        <v>30618.33</v>
      </c>
      <c r="N242" s="14">
        <v>30618.33</v>
      </c>
      <c r="O242" s="14">
        <v>30618.33</v>
      </c>
      <c r="P242" s="14">
        <v>30618.33</v>
      </c>
      <c r="Q242" s="14">
        <v>30618.33</v>
      </c>
      <c r="R242" s="14">
        <v>30618.33</v>
      </c>
      <c r="T242" s="14">
        <v>30618.33</v>
      </c>
      <c r="U242" s="14">
        <v>30618.33</v>
      </c>
      <c r="V242" s="14">
        <v>30618.33</v>
      </c>
      <c r="W242" s="14">
        <v>30618.33</v>
      </c>
      <c r="X242" s="14">
        <v>30618.33</v>
      </c>
      <c r="Y242" s="14">
        <v>30618.33</v>
      </c>
      <c r="Z242" s="14">
        <v>30618.33</v>
      </c>
      <c r="AA242" s="14">
        <v>30618.33</v>
      </c>
      <c r="AB242" s="14">
        <v>30618.33</v>
      </c>
      <c r="AC242" s="14">
        <v>30618.33</v>
      </c>
      <c r="AD242" s="14">
        <v>30618.33</v>
      </c>
      <c r="AE242" s="14">
        <v>30618.33</v>
      </c>
      <c r="AF242" s="14"/>
      <c r="AG242" s="14">
        <v>30618.33</v>
      </c>
      <c r="AH242" s="14">
        <v>30618.33</v>
      </c>
      <c r="AI242" s="14">
        <v>30618.33</v>
      </c>
      <c r="AJ242" s="14">
        <v>30618.33</v>
      </c>
      <c r="AK242" s="14">
        <v>30618.33</v>
      </c>
      <c r="AL242" s="14">
        <v>30618.33</v>
      </c>
      <c r="AM242" s="14"/>
      <c r="AN242" s="14"/>
      <c r="AO242" s="14"/>
      <c r="AP242" s="14"/>
      <c r="AQ242" s="14"/>
      <c r="AR242" s="14"/>
      <c r="AS242" s="15"/>
      <c r="AT242" s="15">
        <v>17.185264666666665</v>
      </c>
      <c r="AU242" s="15">
        <v>38.190351333333332</v>
      </c>
      <c r="AV242" s="15">
        <v>59.195437999999996</v>
      </c>
      <c r="AW242" s="14">
        <v>59.195437999999996</v>
      </c>
      <c r="AX242" s="14">
        <v>59.195437999999996</v>
      </c>
      <c r="AY242" s="14">
        <v>59.195437999999996</v>
      </c>
      <c r="AZ242" s="14">
        <v>59.195437999999996</v>
      </c>
      <c r="BA242" s="14">
        <v>59.195437999999996</v>
      </c>
      <c r="BB242" s="14">
        <v>59.195437999999996</v>
      </c>
      <c r="BC242" s="14">
        <v>59.195437999999996</v>
      </c>
      <c r="BD242" s="14">
        <v>59.195437999999996</v>
      </c>
      <c r="BE242" s="14">
        <v>59.195437999999996</v>
      </c>
      <c r="BG242" s="15">
        <v>59.195437999999996</v>
      </c>
      <c r="BH242" s="15">
        <v>59.195437999999996</v>
      </c>
      <c r="BI242" s="15">
        <v>59.195437999999996</v>
      </c>
      <c r="BJ242" s="14">
        <v>59.195437999999996</v>
      </c>
      <c r="BK242" s="14">
        <v>59.195437999999996</v>
      </c>
      <c r="BL242" s="14">
        <v>59.195437999999996</v>
      </c>
      <c r="BM242" s="14">
        <v>59.195437999999996</v>
      </c>
      <c r="BN242" s="14">
        <v>59.195437999999996</v>
      </c>
      <c r="BO242" s="14">
        <v>59.195437999999996</v>
      </c>
      <c r="BP242" s="14">
        <v>59.195437999999996</v>
      </c>
      <c r="BQ242" s="14">
        <v>59.195437999999996</v>
      </c>
      <c r="BR242" s="14">
        <v>59.195437999999996</v>
      </c>
      <c r="BS242" s="15"/>
      <c r="BT242" s="15">
        <f t="shared" si="264"/>
        <v>59.195437999999996</v>
      </c>
      <c r="BU242" s="15">
        <f t="shared" si="265"/>
        <v>59.195437999999996</v>
      </c>
      <c r="BV242" s="15">
        <f t="shared" si="266"/>
        <v>59.195437999999996</v>
      </c>
      <c r="BW242" s="15">
        <f t="shared" si="267"/>
        <v>59.195437999999996</v>
      </c>
      <c r="BX242" s="15">
        <f t="shared" si="268"/>
        <v>59.195437999999996</v>
      </c>
      <c r="BY242" s="15">
        <f t="shared" si="269"/>
        <v>59.195437999999996</v>
      </c>
      <c r="BZ242" s="15">
        <f t="shared" si="270"/>
        <v>0</v>
      </c>
      <c r="CA242" s="15">
        <f t="shared" si="271"/>
        <v>0</v>
      </c>
      <c r="CB242" s="15">
        <f t="shared" si="272"/>
        <v>0</v>
      </c>
      <c r="CC242" s="15">
        <f t="shared" si="273"/>
        <v>0</v>
      </c>
      <c r="CD242" s="15">
        <f t="shared" si="274"/>
        <v>0</v>
      </c>
      <c r="CE242" s="15">
        <f t="shared" si="275"/>
        <v>0</v>
      </c>
      <c r="CG242" s="15">
        <f t="shared" si="276"/>
        <v>15.407478666666668</v>
      </c>
      <c r="CH242" s="15">
        <f t="shared" si="277"/>
        <v>34.239625333333329</v>
      </c>
      <c r="CI242" s="15">
        <f t="shared" si="278"/>
        <v>53.071772000000003</v>
      </c>
      <c r="CJ242" s="15">
        <f t="shared" si="279"/>
        <v>53.071772000000003</v>
      </c>
      <c r="CK242" s="15">
        <f t="shared" si="280"/>
        <v>53.071772000000003</v>
      </c>
      <c r="CL242" s="15">
        <f t="shared" si="281"/>
        <v>53.071772000000003</v>
      </c>
      <c r="CM242" s="15">
        <f t="shared" si="282"/>
        <v>53.071772000000003</v>
      </c>
      <c r="CN242" s="15">
        <f t="shared" si="283"/>
        <v>53.071772000000003</v>
      </c>
      <c r="CO242" s="15">
        <f t="shared" si="284"/>
        <v>53.071772000000003</v>
      </c>
      <c r="CP242" s="15">
        <f t="shared" si="285"/>
        <v>53.071772000000003</v>
      </c>
      <c r="CQ242" s="15">
        <f t="shared" si="286"/>
        <v>53.071772000000003</v>
      </c>
      <c r="CR242" s="15">
        <f t="shared" si="287"/>
        <v>53.071772000000003</v>
      </c>
      <c r="CS242" s="15">
        <f t="shared" si="288"/>
        <v>0</v>
      </c>
      <c r="CT242" s="15">
        <f t="shared" si="289"/>
        <v>53.071772000000003</v>
      </c>
      <c r="CU242" s="15">
        <f t="shared" si="290"/>
        <v>53.071772000000003</v>
      </c>
      <c r="CV242" s="15">
        <f t="shared" si="291"/>
        <v>53.071772000000003</v>
      </c>
      <c r="CW242" s="15">
        <f t="shared" si="292"/>
        <v>53.071772000000003</v>
      </c>
      <c r="CX242" s="15">
        <f t="shared" si="293"/>
        <v>53.071772000000003</v>
      </c>
      <c r="CY242" s="15">
        <f t="shared" si="294"/>
        <v>53.071772000000003</v>
      </c>
      <c r="CZ242" s="15">
        <f t="shared" si="295"/>
        <v>53.071772000000003</v>
      </c>
      <c r="DA242" s="15">
        <f t="shared" si="296"/>
        <v>53.071772000000003</v>
      </c>
      <c r="DB242" s="15">
        <f t="shared" si="297"/>
        <v>53.071772000000003</v>
      </c>
      <c r="DC242" s="15">
        <f t="shared" si="298"/>
        <v>53.071772000000003</v>
      </c>
      <c r="DD242" s="15">
        <f t="shared" si="299"/>
        <v>53.071772000000003</v>
      </c>
      <c r="DE242" s="15">
        <f t="shared" si="300"/>
        <v>53.071772000000003</v>
      </c>
      <c r="DF242" s="15">
        <f t="shared" si="301"/>
        <v>0</v>
      </c>
      <c r="DG242" s="15">
        <f t="shared" si="302"/>
        <v>53.071772000000003</v>
      </c>
      <c r="DH242" s="15">
        <f t="shared" si="303"/>
        <v>53.071772000000003</v>
      </c>
      <c r="DI242" s="15">
        <f t="shared" si="304"/>
        <v>53.071772000000003</v>
      </c>
      <c r="DJ242" s="15">
        <f t="shared" si="305"/>
        <v>53.071772000000003</v>
      </c>
      <c r="DK242" s="15">
        <f t="shared" si="306"/>
        <v>53.071772000000003</v>
      </c>
      <c r="DL242" s="15">
        <f t="shared" si="307"/>
        <v>53.071772000000003</v>
      </c>
      <c r="DM242" s="15">
        <f t="shared" si="308"/>
        <v>0</v>
      </c>
      <c r="DN242" s="15">
        <f t="shared" si="309"/>
        <v>0</v>
      </c>
      <c r="DO242" s="15">
        <f t="shared" si="310"/>
        <v>0</v>
      </c>
      <c r="DP242" s="15">
        <f t="shared" si="311"/>
        <v>0</v>
      </c>
      <c r="DQ242" s="15">
        <f t="shared" si="312"/>
        <v>0</v>
      </c>
      <c r="DR242" s="15">
        <f t="shared" si="313"/>
        <v>0</v>
      </c>
      <c r="DT242" s="15">
        <f t="shared" si="314"/>
        <v>1.7777859999999972</v>
      </c>
      <c r="DU242" s="15">
        <f t="shared" si="315"/>
        <v>3.9507260000000031</v>
      </c>
      <c r="DV242" s="15">
        <f t="shared" si="316"/>
        <v>6.1236659999999929</v>
      </c>
      <c r="DW242" s="15">
        <f t="shared" si="317"/>
        <v>6.1236659999999929</v>
      </c>
      <c r="DX242" s="15">
        <f t="shared" si="318"/>
        <v>6.1236659999999929</v>
      </c>
      <c r="DY242" s="15">
        <f t="shared" si="319"/>
        <v>6.1236659999999929</v>
      </c>
      <c r="DZ242" s="15">
        <f t="shared" si="320"/>
        <v>6.1236659999999929</v>
      </c>
      <c r="EA242" s="15">
        <f t="shared" si="321"/>
        <v>6.1236659999999929</v>
      </c>
      <c r="EB242" s="15">
        <f t="shared" si="322"/>
        <v>6.1236659999999929</v>
      </c>
      <c r="EC242" s="15">
        <f t="shared" si="323"/>
        <v>6.1236659999999929</v>
      </c>
      <c r="ED242" s="15">
        <f t="shared" si="324"/>
        <v>6.1236659999999929</v>
      </c>
      <c r="EE242" s="15">
        <f t="shared" si="325"/>
        <v>6.1236659999999929</v>
      </c>
      <c r="EF242" s="15">
        <f t="shared" si="326"/>
        <v>0</v>
      </c>
      <c r="EG242" s="15">
        <f t="shared" si="327"/>
        <v>6.1236659999999929</v>
      </c>
      <c r="EH242" s="15">
        <f t="shared" si="328"/>
        <v>6.1236659999999929</v>
      </c>
      <c r="EI242" s="15">
        <f t="shared" si="329"/>
        <v>6.1236659999999929</v>
      </c>
      <c r="EJ242" s="15">
        <f t="shared" si="330"/>
        <v>6.1236659999999929</v>
      </c>
      <c r="EK242" s="15">
        <f t="shared" si="331"/>
        <v>6.1236659999999929</v>
      </c>
      <c r="EL242" s="15">
        <f t="shared" si="332"/>
        <v>6.1236659999999929</v>
      </c>
      <c r="EM242" s="15">
        <f t="shared" si="333"/>
        <v>6.1236659999999929</v>
      </c>
      <c r="EN242" s="15">
        <f t="shared" si="334"/>
        <v>6.1236659999999929</v>
      </c>
      <c r="EO242" s="15">
        <f t="shared" si="335"/>
        <v>6.1236659999999929</v>
      </c>
      <c r="EP242" s="15">
        <f t="shared" si="336"/>
        <v>6.1236659999999929</v>
      </c>
      <c r="EQ242" s="15">
        <f t="shared" si="337"/>
        <v>6.1236659999999929</v>
      </c>
      <c r="ER242" s="15">
        <f t="shared" si="338"/>
        <v>6.1236659999999929</v>
      </c>
      <c r="ES242" s="15">
        <f t="shared" si="339"/>
        <v>0</v>
      </c>
      <c r="ET242" s="15">
        <f t="shared" si="340"/>
        <v>6.1236659999999929</v>
      </c>
      <c r="EU242" s="15">
        <f t="shared" si="341"/>
        <v>6.1236659999999929</v>
      </c>
      <c r="EV242" s="15">
        <f t="shared" si="342"/>
        <v>6.1236659999999929</v>
      </c>
      <c r="EW242" s="15">
        <f t="shared" si="343"/>
        <v>6.1236659999999929</v>
      </c>
      <c r="EX242" s="15">
        <f t="shared" si="344"/>
        <v>6.1236659999999929</v>
      </c>
      <c r="EY242" s="15">
        <f t="shared" si="345"/>
        <v>6.1236659999999929</v>
      </c>
      <c r="EZ242" s="15">
        <f t="shared" si="346"/>
        <v>0</v>
      </c>
      <c r="FA242" s="15">
        <f t="shared" si="347"/>
        <v>0</v>
      </c>
      <c r="FB242" s="15">
        <f t="shared" si="348"/>
        <v>0</v>
      </c>
      <c r="FC242" s="15">
        <f t="shared" si="349"/>
        <v>0</v>
      </c>
      <c r="FD242" s="15">
        <f t="shared" si="350"/>
        <v>0</v>
      </c>
      <c r="FE242" s="15">
        <f t="shared" si="351"/>
        <v>0</v>
      </c>
    </row>
    <row r="243" spans="1:161" x14ac:dyDescent="0.25">
      <c r="A243" s="3" t="s">
        <v>316</v>
      </c>
      <c r="B243" s="13">
        <v>2.3199999999999998E-2</v>
      </c>
      <c r="C243" s="13">
        <v>2.3199999999999998E-2</v>
      </c>
      <c r="D243" s="13">
        <v>2.3199999999999998E-2</v>
      </c>
      <c r="E243" s="13">
        <v>2.0899999999999998E-2</v>
      </c>
      <c r="G243" s="225">
        <v>8861.01</v>
      </c>
      <c r="H243" s="225">
        <v>20879.439999999999</v>
      </c>
      <c r="I243" s="225">
        <v>32897.870000000003</v>
      </c>
      <c r="J243" s="14">
        <v>32897.870000000003</v>
      </c>
      <c r="K243" s="14">
        <v>32897.870000000003</v>
      </c>
      <c r="L243" s="14">
        <v>32897.870000000003</v>
      </c>
      <c r="M243" s="14">
        <v>32897.870000000003</v>
      </c>
      <c r="N243" s="14">
        <v>32897.870000000003</v>
      </c>
      <c r="O243" s="14">
        <v>32897.870000000003</v>
      </c>
      <c r="P243" s="14">
        <v>32897.870000000003</v>
      </c>
      <c r="Q243" s="14">
        <v>32897.870000000003</v>
      </c>
      <c r="R243" s="14">
        <v>32897.870000000003</v>
      </c>
      <c r="T243" s="14">
        <v>32897.870000000003</v>
      </c>
      <c r="U243" s="14">
        <v>32897.870000000003</v>
      </c>
      <c r="V243" s="14">
        <v>32897.870000000003</v>
      </c>
      <c r="W243" s="14">
        <v>32897.870000000003</v>
      </c>
      <c r="X243" s="14">
        <v>32897.870000000003</v>
      </c>
      <c r="Y243" s="14">
        <v>32897.870000000003</v>
      </c>
      <c r="Z243" s="14">
        <v>32897.870000000003</v>
      </c>
      <c r="AA243" s="14">
        <v>32897.870000000003</v>
      </c>
      <c r="AB243" s="14">
        <v>32897.870000000003</v>
      </c>
      <c r="AC243" s="14">
        <v>32897.870000000003</v>
      </c>
      <c r="AD243" s="14">
        <v>32897.870000000003</v>
      </c>
      <c r="AE243" s="14">
        <v>32897.870000000003</v>
      </c>
      <c r="AF243" s="14"/>
      <c r="AG243" s="14">
        <v>32897.870000000003</v>
      </c>
      <c r="AH243" s="14">
        <v>32897.870000000003</v>
      </c>
      <c r="AI243" s="14">
        <v>32897.870000000003</v>
      </c>
      <c r="AJ243" s="14">
        <v>32897.870000000003</v>
      </c>
      <c r="AK243" s="14">
        <v>32897.870000000003</v>
      </c>
      <c r="AL243" s="14">
        <v>32897.870000000003</v>
      </c>
      <c r="AM243" s="14"/>
      <c r="AN243" s="14"/>
      <c r="AO243" s="14"/>
      <c r="AP243" s="14"/>
      <c r="AQ243" s="14"/>
      <c r="AR243" s="14"/>
      <c r="AS243" s="15"/>
      <c r="AT243" s="15">
        <v>17.131285999999999</v>
      </c>
      <c r="AU243" s="15">
        <v>40.366917333333326</v>
      </c>
      <c r="AV243" s="15">
        <v>63.602548666666671</v>
      </c>
      <c r="AW243" s="14">
        <v>63.602548666666671</v>
      </c>
      <c r="AX243" s="14">
        <v>63.602548666666671</v>
      </c>
      <c r="AY243" s="14">
        <v>63.602548666666671</v>
      </c>
      <c r="AZ243" s="14">
        <v>63.602548666666671</v>
      </c>
      <c r="BA243" s="14">
        <v>63.602548666666671</v>
      </c>
      <c r="BB243" s="14">
        <v>63.602548666666671</v>
      </c>
      <c r="BC243" s="14">
        <v>63.602548666666671</v>
      </c>
      <c r="BD243" s="14">
        <v>63.602548666666671</v>
      </c>
      <c r="BE243" s="14">
        <v>63.602548666666671</v>
      </c>
      <c r="BG243" s="15">
        <v>63.602548666666671</v>
      </c>
      <c r="BH243" s="15">
        <v>63.602548666666671</v>
      </c>
      <c r="BI243" s="15">
        <v>63.602548666666671</v>
      </c>
      <c r="BJ243" s="14">
        <v>63.602548666666671</v>
      </c>
      <c r="BK243" s="14">
        <v>63.602548666666671</v>
      </c>
      <c r="BL243" s="14">
        <v>63.602548666666671</v>
      </c>
      <c r="BM243" s="14">
        <v>63.602548666666671</v>
      </c>
      <c r="BN243" s="14">
        <v>63.602548666666671</v>
      </c>
      <c r="BO243" s="14">
        <v>63.602548666666671</v>
      </c>
      <c r="BP243" s="14">
        <v>63.602548666666671</v>
      </c>
      <c r="BQ243" s="14">
        <v>63.602548666666671</v>
      </c>
      <c r="BR243" s="14">
        <v>63.602548666666671</v>
      </c>
      <c r="BS243" s="15"/>
      <c r="BT243" s="15">
        <f t="shared" si="264"/>
        <v>63.602548666666671</v>
      </c>
      <c r="BU243" s="15">
        <f t="shared" si="265"/>
        <v>63.602548666666671</v>
      </c>
      <c r="BV243" s="15">
        <f t="shared" si="266"/>
        <v>63.602548666666671</v>
      </c>
      <c r="BW243" s="15">
        <f t="shared" si="267"/>
        <v>63.602548666666671</v>
      </c>
      <c r="BX243" s="15">
        <f t="shared" si="268"/>
        <v>63.602548666666671</v>
      </c>
      <c r="BY243" s="15">
        <f t="shared" si="269"/>
        <v>63.602548666666671</v>
      </c>
      <c r="BZ243" s="15">
        <f t="shared" si="270"/>
        <v>0</v>
      </c>
      <c r="CA243" s="15">
        <f t="shared" si="271"/>
        <v>0</v>
      </c>
      <c r="CB243" s="15">
        <f t="shared" si="272"/>
        <v>0</v>
      </c>
      <c r="CC243" s="15">
        <f t="shared" si="273"/>
        <v>0</v>
      </c>
      <c r="CD243" s="15">
        <f t="shared" si="274"/>
        <v>0</v>
      </c>
      <c r="CE243" s="15">
        <f t="shared" si="275"/>
        <v>0</v>
      </c>
      <c r="CG243" s="15">
        <f t="shared" si="276"/>
        <v>15.432925750000001</v>
      </c>
      <c r="CH243" s="15">
        <f t="shared" si="277"/>
        <v>36.365024666666663</v>
      </c>
      <c r="CI243" s="15">
        <f t="shared" si="278"/>
        <v>57.297123583333331</v>
      </c>
      <c r="CJ243" s="15">
        <f t="shared" si="279"/>
        <v>57.297123583333331</v>
      </c>
      <c r="CK243" s="15">
        <f t="shared" si="280"/>
        <v>57.297123583333331</v>
      </c>
      <c r="CL243" s="15">
        <f t="shared" si="281"/>
        <v>57.297123583333331</v>
      </c>
      <c r="CM243" s="15">
        <f t="shared" si="282"/>
        <v>57.297123583333331</v>
      </c>
      <c r="CN243" s="15">
        <f t="shared" si="283"/>
        <v>57.297123583333331</v>
      </c>
      <c r="CO243" s="15">
        <f t="shared" si="284"/>
        <v>57.297123583333331</v>
      </c>
      <c r="CP243" s="15">
        <f t="shared" si="285"/>
        <v>57.297123583333331</v>
      </c>
      <c r="CQ243" s="15">
        <f t="shared" si="286"/>
        <v>57.297123583333331</v>
      </c>
      <c r="CR243" s="15">
        <f t="shared" si="287"/>
        <v>57.297123583333331</v>
      </c>
      <c r="CS243" s="15">
        <f t="shared" si="288"/>
        <v>0</v>
      </c>
      <c r="CT243" s="15">
        <f t="shared" si="289"/>
        <v>57.297123583333331</v>
      </c>
      <c r="CU243" s="15">
        <f t="shared" si="290"/>
        <v>57.297123583333331</v>
      </c>
      <c r="CV243" s="15">
        <f t="shared" si="291"/>
        <v>57.297123583333331</v>
      </c>
      <c r="CW243" s="15">
        <f t="shared" si="292"/>
        <v>57.297123583333331</v>
      </c>
      <c r="CX243" s="15">
        <f t="shared" si="293"/>
        <v>57.297123583333331</v>
      </c>
      <c r="CY243" s="15">
        <f t="shared" si="294"/>
        <v>57.297123583333331</v>
      </c>
      <c r="CZ243" s="15">
        <f t="shared" si="295"/>
        <v>57.297123583333331</v>
      </c>
      <c r="DA243" s="15">
        <f t="shared" si="296"/>
        <v>57.297123583333331</v>
      </c>
      <c r="DB243" s="15">
        <f t="shared" si="297"/>
        <v>57.297123583333331</v>
      </c>
      <c r="DC243" s="15">
        <f t="shared" si="298"/>
        <v>57.297123583333331</v>
      </c>
      <c r="DD243" s="15">
        <f t="shared" si="299"/>
        <v>57.297123583333331</v>
      </c>
      <c r="DE243" s="15">
        <f t="shared" si="300"/>
        <v>57.297123583333331</v>
      </c>
      <c r="DF243" s="15">
        <f t="shared" si="301"/>
        <v>0</v>
      </c>
      <c r="DG243" s="15">
        <f t="shared" si="302"/>
        <v>57.297123583333331</v>
      </c>
      <c r="DH243" s="15">
        <f t="shared" si="303"/>
        <v>57.297123583333331</v>
      </c>
      <c r="DI243" s="15">
        <f t="shared" si="304"/>
        <v>57.297123583333331</v>
      </c>
      <c r="DJ243" s="15">
        <f t="shared" si="305"/>
        <v>57.297123583333331</v>
      </c>
      <c r="DK243" s="15">
        <f t="shared" si="306"/>
        <v>57.297123583333331</v>
      </c>
      <c r="DL243" s="15">
        <f t="shared" si="307"/>
        <v>57.297123583333331</v>
      </c>
      <c r="DM243" s="15">
        <f t="shared" si="308"/>
        <v>0</v>
      </c>
      <c r="DN243" s="15">
        <f t="shared" si="309"/>
        <v>0</v>
      </c>
      <c r="DO243" s="15">
        <f t="shared" si="310"/>
        <v>0</v>
      </c>
      <c r="DP243" s="15">
        <f t="shared" si="311"/>
        <v>0</v>
      </c>
      <c r="DQ243" s="15">
        <f t="shared" si="312"/>
        <v>0</v>
      </c>
      <c r="DR243" s="15">
        <f t="shared" si="313"/>
        <v>0</v>
      </c>
      <c r="DT243" s="15">
        <f t="shared" si="314"/>
        <v>1.6983602499999986</v>
      </c>
      <c r="DU243" s="15">
        <f t="shared" si="315"/>
        <v>4.001892666666663</v>
      </c>
      <c r="DV243" s="15">
        <f t="shared" si="316"/>
        <v>6.3054250833333398</v>
      </c>
      <c r="DW243" s="15">
        <f t="shared" si="317"/>
        <v>6.3054250833333398</v>
      </c>
      <c r="DX243" s="15">
        <f t="shared" si="318"/>
        <v>6.3054250833333398</v>
      </c>
      <c r="DY243" s="15">
        <f t="shared" si="319"/>
        <v>6.3054250833333398</v>
      </c>
      <c r="DZ243" s="15">
        <f t="shared" si="320"/>
        <v>6.3054250833333398</v>
      </c>
      <c r="EA243" s="15">
        <f t="shared" si="321"/>
        <v>6.3054250833333398</v>
      </c>
      <c r="EB243" s="15">
        <f t="shared" si="322"/>
        <v>6.3054250833333398</v>
      </c>
      <c r="EC243" s="15">
        <f t="shared" si="323"/>
        <v>6.3054250833333398</v>
      </c>
      <c r="ED243" s="15">
        <f t="shared" si="324"/>
        <v>6.3054250833333398</v>
      </c>
      <c r="EE243" s="15">
        <f t="shared" si="325"/>
        <v>6.3054250833333398</v>
      </c>
      <c r="EF243" s="15">
        <f t="shared" si="326"/>
        <v>0</v>
      </c>
      <c r="EG243" s="15">
        <f t="shared" si="327"/>
        <v>6.3054250833333398</v>
      </c>
      <c r="EH243" s="15">
        <f t="shared" si="328"/>
        <v>6.3054250833333398</v>
      </c>
      <c r="EI243" s="15">
        <f t="shared" si="329"/>
        <v>6.3054250833333398</v>
      </c>
      <c r="EJ243" s="15">
        <f t="shared" si="330"/>
        <v>6.3054250833333398</v>
      </c>
      <c r="EK243" s="15">
        <f t="shared" si="331"/>
        <v>6.3054250833333398</v>
      </c>
      <c r="EL243" s="15">
        <f t="shared" si="332"/>
        <v>6.3054250833333398</v>
      </c>
      <c r="EM243" s="15">
        <f t="shared" si="333"/>
        <v>6.3054250833333398</v>
      </c>
      <c r="EN243" s="15">
        <f t="shared" si="334"/>
        <v>6.3054250833333398</v>
      </c>
      <c r="EO243" s="15">
        <f t="shared" si="335"/>
        <v>6.3054250833333398</v>
      </c>
      <c r="EP243" s="15">
        <f t="shared" si="336"/>
        <v>6.3054250833333398</v>
      </c>
      <c r="EQ243" s="15">
        <f t="shared" si="337"/>
        <v>6.3054250833333398</v>
      </c>
      <c r="ER243" s="15">
        <f t="shared" si="338"/>
        <v>6.3054250833333398</v>
      </c>
      <c r="ES243" s="15">
        <f t="shared" si="339"/>
        <v>0</v>
      </c>
      <c r="ET243" s="15">
        <f t="shared" si="340"/>
        <v>6.3054250833333398</v>
      </c>
      <c r="EU243" s="15">
        <f t="shared" si="341"/>
        <v>6.3054250833333398</v>
      </c>
      <c r="EV243" s="15">
        <f t="shared" si="342"/>
        <v>6.3054250833333398</v>
      </c>
      <c r="EW243" s="15">
        <f t="shared" si="343"/>
        <v>6.3054250833333398</v>
      </c>
      <c r="EX243" s="15">
        <f t="shared" si="344"/>
        <v>6.3054250833333398</v>
      </c>
      <c r="EY243" s="15">
        <f t="shared" si="345"/>
        <v>6.3054250833333398</v>
      </c>
      <c r="EZ243" s="15">
        <f t="shared" si="346"/>
        <v>0</v>
      </c>
      <c r="FA243" s="15">
        <f t="shared" si="347"/>
        <v>0</v>
      </c>
      <c r="FB243" s="15">
        <f t="shared" si="348"/>
        <v>0</v>
      </c>
      <c r="FC243" s="15">
        <f t="shared" si="349"/>
        <v>0</v>
      </c>
      <c r="FD243" s="15">
        <f t="shared" si="350"/>
        <v>0</v>
      </c>
      <c r="FE243" s="15">
        <f t="shared" si="351"/>
        <v>0</v>
      </c>
    </row>
    <row r="244" spans="1:161" x14ac:dyDescent="0.25">
      <c r="A244" s="3" t="s">
        <v>317</v>
      </c>
      <c r="B244" s="13">
        <v>2.3300000000000001E-2</v>
      </c>
      <c r="C244" s="13">
        <v>2.3300000000000001E-2</v>
      </c>
      <c r="D244" s="13">
        <v>2.3300000000000001E-2</v>
      </c>
      <c r="E244" s="13">
        <v>2.1000000000000001E-2</v>
      </c>
      <c r="G244" s="225">
        <v>9113.52</v>
      </c>
      <c r="H244" s="225">
        <v>9113.52</v>
      </c>
      <c r="I244" s="225">
        <v>9113.52</v>
      </c>
      <c r="J244" s="14">
        <v>9113.52</v>
      </c>
      <c r="K244" s="14">
        <v>9113.52</v>
      </c>
      <c r="L244" s="14">
        <v>9113.52</v>
      </c>
      <c r="M244" s="14">
        <v>9113.52</v>
      </c>
      <c r="N244" s="14">
        <v>9113.52</v>
      </c>
      <c r="O244" s="14">
        <v>9113.52</v>
      </c>
      <c r="P244" s="14">
        <v>9113.52</v>
      </c>
      <c r="Q244" s="14">
        <v>9113.52</v>
      </c>
      <c r="R244" s="14">
        <v>9113.52</v>
      </c>
      <c r="T244" s="14">
        <v>9113.52</v>
      </c>
      <c r="U244" s="14">
        <v>9113.52</v>
      </c>
      <c r="V244" s="14">
        <v>9113.52</v>
      </c>
      <c r="W244" s="14">
        <v>9113.52</v>
      </c>
      <c r="X244" s="14">
        <v>9113.52</v>
      </c>
      <c r="Y244" s="14">
        <v>9113.52</v>
      </c>
      <c r="Z244" s="14">
        <v>9113.52</v>
      </c>
      <c r="AA244" s="14">
        <v>9113.52</v>
      </c>
      <c r="AB244" s="14">
        <v>9113.52</v>
      </c>
      <c r="AC244" s="14">
        <v>9113.52</v>
      </c>
      <c r="AD244" s="14">
        <v>9113.52</v>
      </c>
      <c r="AE244" s="14">
        <v>9113.52</v>
      </c>
      <c r="AF244" s="14"/>
      <c r="AG244" s="14">
        <v>9113.52</v>
      </c>
      <c r="AH244" s="14">
        <v>9113.52</v>
      </c>
      <c r="AI244" s="14">
        <v>9113.52</v>
      </c>
      <c r="AJ244" s="14">
        <v>9113.52</v>
      </c>
      <c r="AK244" s="14">
        <v>9113.52</v>
      </c>
      <c r="AL244" s="14">
        <v>9113.52</v>
      </c>
      <c r="AM244" s="14"/>
      <c r="AN244" s="14"/>
      <c r="AO244" s="14"/>
      <c r="AP244" s="14"/>
      <c r="AQ244" s="14"/>
      <c r="AR244" s="14"/>
      <c r="AS244" s="15"/>
      <c r="AT244" s="15">
        <v>17.695418</v>
      </c>
      <c r="AU244" s="15">
        <v>17.695418</v>
      </c>
      <c r="AV244" s="15">
        <v>17.695418</v>
      </c>
      <c r="AW244" s="14">
        <v>17.695418</v>
      </c>
      <c r="AX244" s="14">
        <v>17.695418</v>
      </c>
      <c r="AY244" s="14">
        <v>17.695418</v>
      </c>
      <c r="AZ244" s="14">
        <v>17.695418</v>
      </c>
      <c r="BA244" s="14">
        <v>17.695418</v>
      </c>
      <c r="BB244" s="14">
        <v>17.695418</v>
      </c>
      <c r="BC244" s="14">
        <v>17.695418</v>
      </c>
      <c r="BD244" s="14">
        <v>17.695418</v>
      </c>
      <c r="BE244" s="14">
        <v>17.695418</v>
      </c>
      <c r="BG244" s="15">
        <v>17.695418</v>
      </c>
      <c r="BH244" s="15">
        <v>17.695418</v>
      </c>
      <c r="BI244" s="15">
        <v>17.695418</v>
      </c>
      <c r="BJ244" s="14">
        <v>17.695418</v>
      </c>
      <c r="BK244" s="14">
        <v>17.695418</v>
      </c>
      <c r="BL244" s="14">
        <v>17.695418</v>
      </c>
      <c r="BM244" s="14">
        <v>17.695418</v>
      </c>
      <c r="BN244" s="14">
        <v>17.695418</v>
      </c>
      <c r="BO244" s="14">
        <v>17.695418</v>
      </c>
      <c r="BP244" s="14">
        <v>17.695418</v>
      </c>
      <c r="BQ244" s="14">
        <v>17.695418</v>
      </c>
      <c r="BR244" s="14">
        <v>17.695418</v>
      </c>
      <c r="BS244" s="15"/>
      <c r="BT244" s="15">
        <f t="shared" si="264"/>
        <v>17.695418</v>
      </c>
      <c r="BU244" s="15">
        <f t="shared" si="265"/>
        <v>17.695418</v>
      </c>
      <c r="BV244" s="15">
        <f t="shared" si="266"/>
        <v>17.695418</v>
      </c>
      <c r="BW244" s="15">
        <f t="shared" si="267"/>
        <v>17.695418</v>
      </c>
      <c r="BX244" s="15">
        <f t="shared" si="268"/>
        <v>17.695418</v>
      </c>
      <c r="BY244" s="15">
        <f t="shared" si="269"/>
        <v>17.695418</v>
      </c>
      <c r="BZ244" s="15">
        <f t="shared" si="270"/>
        <v>0</v>
      </c>
      <c r="CA244" s="15">
        <f t="shared" si="271"/>
        <v>0</v>
      </c>
      <c r="CB244" s="15">
        <f t="shared" si="272"/>
        <v>0</v>
      </c>
      <c r="CC244" s="15">
        <f t="shared" si="273"/>
        <v>0</v>
      </c>
      <c r="CD244" s="15">
        <f t="shared" si="274"/>
        <v>0</v>
      </c>
      <c r="CE244" s="15">
        <f t="shared" si="275"/>
        <v>0</v>
      </c>
      <c r="CG244" s="15">
        <f t="shared" si="276"/>
        <v>15.948660000000002</v>
      </c>
      <c r="CH244" s="15">
        <f t="shared" si="277"/>
        <v>15.948660000000002</v>
      </c>
      <c r="CI244" s="15">
        <f t="shared" si="278"/>
        <v>15.948660000000002</v>
      </c>
      <c r="CJ244" s="15">
        <f t="shared" si="279"/>
        <v>15.948660000000002</v>
      </c>
      <c r="CK244" s="15">
        <f t="shared" si="280"/>
        <v>15.948660000000002</v>
      </c>
      <c r="CL244" s="15">
        <f t="shared" si="281"/>
        <v>15.948660000000002</v>
      </c>
      <c r="CM244" s="15">
        <f t="shared" si="282"/>
        <v>15.948660000000002</v>
      </c>
      <c r="CN244" s="15">
        <f t="shared" si="283"/>
        <v>15.948660000000002</v>
      </c>
      <c r="CO244" s="15">
        <f t="shared" si="284"/>
        <v>15.948660000000002</v>
      </c>
      <c r="CP244" s="15">
        <f t="shared" si="285"/>
        <v>15.948660000000002</v>
      </c>
      <c r="CQ244" s="15">
        <f t="shared" si="286"/>
        <v>15.948660000000002</v>
      </c>
      <c r="CR244" s="15">
        <f t="shared" si="287"/>
        <v>15.948660000000002</v>
      </c>
      <c r="CS244" s="15">
        <f t="shared" si="288"/>
        <v>0</v>
      </c>
      <c r="CT244" s="15">
        <f t="shared" si="289"/>
        <v>15.948660000000002</v>
      </c>
      <c r="CU244" s="15">
        <f t="shared" si="290"/>
        <v>15.948660000000002</v>
      </c>
      <c r="CV244" s="15">
        <f t="shared" si="291"/>
        <v>15.948660000000002</v>
      </c>
      <c r="CW244" s="15">
        <f t="shared" si="292"/>
        <v>15.948660000000002</v>
      </c>
      <c r="CX244" s="15">
        <f t="shared" si="293"/>
        <v>15.948660000000002</v>
      </c>
      <c r="CY244" s="15">
        <f t="shared" si="294"/>
        <v>15.948660000000002</v>
      </c>
      <c r="CZ244" s="15">
        <f t="shared" si="295"/>
        <v>15.948660000000002</v>
      </c>
      <c r="DA244" s="15">
        <f t="shared" si="296"/>
        <v>15.948660000000002</v>
      </c>
      <c r="DB244" s="15">
        <f t="shared" si="297"/>
        <v>15.948660000000002</v>
      </c>
      <c r="DC244" s="15">
        <f t="shared" si="298"/>
        <v>15.948660000000002</v>
      </c>
      <c r="DD244" s="15">
        <f t="shared" si="299"/>
        <v>15.948660000000002</v>
      </c>
      <c r="DE244" s="15">
        <f t="shared" si="300"/>
        <v>15.948660000000002</v>
      </c>
      <c r="DF244" s="15">
        <f t="shared" si="301"/>
        <v>0</v>
      </c>
      <c r="DG244" s="15">
        <f t="shared" si="302"/>
        <v>15.948660000000002</v>
      </c>
      <c r="DH244" s="15">
        <f t="shared" si="303"/>
        <v>15.948660000000002</v>
      </c>
      <c r="DI244" s="15">
        <f t="shared" si="304"/>
        <v>15.948660000000002</v>
      </c>
      <c r="DJ244" s="15">
        <f t="shared" si="305"/>
        <v>15.948660000000002</v>
      </c>
      <c r="DK244" s="15">
        <f t="shared" si="306"/>
        <v>15.948660000000002</v>
      </c>
      <c r="DL244" s="15">
        <f t="shared" si="307"/>
        <v>15.948660000000002</v>
      </c>
      <c r="DM244" s="15">
        <f t="shared" si="308"/>
        <v>0</v>
      </c>
      <c r="DN244" s="15">
        <f t="shared" si="309"/>
        <v>0</v>
      </c>
      <c r="DO244" s="15">
        <f t="shared" si="310"/>
        <v>0</v>
      </c>
      <c r="DP244" s="15">
        <f t="shared" si="311"/>
        <v>0</v>
      </c>
      <c r="DQ244" s="15">
        <f t="shared" si="312"/>
        <v>0</v>
      </c>
      <c r="DR244" s="15">
        <f t="shared" si="313"/>
        <v>0</v>
      </c>
      <c r="DT244" s="15">
        <f t="shared" si="314"/>
        <v>1.746757999999998</v>
      </c>
      <c r="DU244" s="15">
        <f t="shared" si="315"/>
        <v>1.746757999999998</v>
      </c>
      <c r="DV244" s="15">
        <f t="shared" si="316"/>
        <v>1.746757999999998</v>
      </c>
      <c r="DW244" s="15">
        <f t="shared" si="317"/>
        <v>1.746757999999998</v>
      </c>
      <c r="DX244" s="15">
        <f t="shared" si="318"/>
        <v>1.746757999999998</v>
      </c>
      <c r="DY244" s="15">
        <f t="shared" si="319"/>
        <v>1.746757999999998</v>
      </c>
      <c r="DZ244" s="15">
        <f t="shared" si="320"/>
        <v>1.746757999999998</v>
      </c>
      <c r="EA244" s="15">
        <f t="shared" si="321"/>
        <v>1.746757999999998</v>
      </c>
      <c r="EB244" s="15">
        <f t="shared" si="322"/>
        <v>1.746757999999998</v>
      </c>
      <c r="EC244" s="15">
        <f t="shared" si="323"/>
        <v>1.746757999999998</v>
      </c>
      <c r="ED244" s="15">
        <f t="shared" si="324"/>
        <v>1.746757999999998</v>
      </c>
      <c r="EE244" s="15">
        <f t="shared" si="325"/>
        <v>1.746757999999998</v>
      </c>
      <c r="EF244" s="15">
        <f t="shared" si="326"/>
        <v>0</v>
      </c>
      <c r="EG244" s="15">
        <f t="shared" si="327"/>
        <v>1.746757999999998</v>
      </c>
      <c r="EH244" s="15">
        <f t="shared" si="328"/>
        <v>1.746757999999998</v>
      </c>
      <c r="EI244" s="15">
        <f t="shared" si="329"/>
        <v>1.746757999999998</v>
      </c>
      <c r="EJ244" s="15">
        <f t="shared" si="330"/>
        <v>1.746757999999998</v>
      </c>
      <c r="EK244" s="15">
        <f t="shared" si="331"/>
        <v>1.746757999999998</v>
      </c>
      <c r="EL244" s="15">
        <f t="shared" si="332"/>
        <v>1.746757999999998</v>
      </c>
      <c r="EM244" s="15">
        <f t="shared" si="333"/>
        <v>1.746757999999998</v>
      </c>
      <c r="EN244" s="15">
        <f t="shared" si="334"/>
        <v>1.746757999999998</v>
      </c>
      <c r="EO244" s="15">
        <f t="shared" si="335"/>
        <v>1.746757999999998</v>
      </c>
      <c r="EP244" s="15">
        <f t="shared" si="336"/>
        <v>1.746757999999998</v>
      </c>
      <c r="EQ244" s="15">
        <f t="shared" si="337"/>
        <v>1.746757999999998</v>
      </c>
      <c r="ER244" s="15">
        <f t="shared" si="338"/>
        <v>1.746757999999998</v>
      </c>
      <c r="ES244" s="15">
        <f t="shared" si="339"/>
        <v>0</v>
      </c>
      <c r="ET244" s="15">
        <f t="shared" si="340"/>
        <v>1.746757999999998</v>
      </c>
      <c r="EU244" s="15">
        <f t="shared" si="341"/>
        <v>1.746757999999998</v>
      </c>
      <c r="EV244" s="15">
        <f t="shared" si="342"/>
        <v>1.746757999999998</v>
      </c>
      <c r="EW244" s="15">
        <f t="shared" si="343"/>
        <v>1.746757999999998</v>
      </c>
      <c r="EX244" s="15">
        <f t="shared" si="344"/>
        <v>1.746757999999998</v>
      </c>
      <c r="EY244" s="15">
        <f t="shared" si="345"/>
        <v>1.746757999999998</v>
      </c>
      <c r="EZ244" s="15">
        <f t="shared" si="346"/>
        <v>0</v>
      </c>
      <c r="FA244" s="15">
        <f t="shared" si="347"/>
        <v>0</v>
      </c>
      <c r="FB244" s="15">
        <f t="shared" si="348"/>
        <v>0</v>
      </c>
      <c r="FC244" s="15">
        <f t="shared" si="349"/>
        <v>0</v>
      </c>
      <c r="FD244" s="15">
        <f t="shared" si="350"/>
        <v>0</v>
      </c>
      <c r="FE244" s="15">
        <f t="shared" si="351"/>
        <v>0</v>
      </c>
    </row>
    <row r="245" spans="1:161" x14ac:dyDescent="0.25">
      <c r="B245" s="13"/>
      <c r="C245" s="13"/>
      <c r="D245" s="13"/>
      <c r="E245" s="13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5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G245" s="15">
        <v>0</v>
      </c>
      <c r="BH245" s="15">
        <v>0</v>
      </c>
      <c r="BI245" s="15">
        <v>0</v>
      </c>
      <c r="BJ245" s="14">
        <v>0</v>
      </c>
      <c r="BK245" s="14">
        <v>0</v>
      </c>
      <c r="BL245" s="14">
        <v>0</v>
      </c>
      <c r="BM245" s="14">
        <v>0</v>
      </c>
      <c r="BN245" s="14">
        <v>0</v>
      </c>
      <c r="BO245" s="14">
        <v>0</v>
      </c>
      <c r="BP245" s="14">
        <v>0</v>
      </c>
      <c r="BQ245" s="14">
        <v>0</v>
      </c>
      <c r="BR245" s="14">
        <v>0</v>
      </c>
      <c r="BS245" s="15"/>
      <c r="BT245" s="15">
        <f t="shared" si="264"/>
        <v>0</v>
      </c>
      <c r="BU245" s="15">
        <f t="shared" si="265"/>
        <v>0</v>
      </c>
      <c r="BV245" s="15">
        <f t="shared" si="266"/>
        <v>0</v>
      </c>
      <c r="BW245" s="15">
        <f t="shared" si="267"/>
        <v>0</v>
      </c>
      <c r="BX245" s="15">
        <f t="shared" si="268"/>
        <v>0</v>
      </c>
      <c r="BY245" s="15">
        <f t="shared" si="269"/>
        <v>0</v>
      </c>
      <c r="BZ245" s="15">
        <f t="shared" si="270"/>
        <v>0</v>
      </c>
      <c r="CA245" s="15">
        <f t="shared" si="271"/>
        <v>0</v>
      </c>
      <c r="CB245" s="15">
        <f t="shared" si="272"/>
        <v>0</v>
      </c>
      <c r="CC245" s="15">
        <f t="shared" si="273"/>
        <v>0</v>
      </c>
      <c r="CD245" s="15">
        <f t="shared" si="274"/>
        <v>0</v>
      </c>
      <c r="CE245" s="15">
        <f t="shared" si="275"/>
        <v>0</v>
      </c>
      <c r="CG245" s="15">
        <f t="shared" si="276"/>
        <v>0</v>
      </c>
      <c r="CH245" s="15">
        <f t="shared" si="277"/>
        <v>0</v>
      </c>
      <c r="CI245" s="15">
        <f t="shared" si="278"/>
        <v>0</v>
      </c>
      <c r="CJ245" s="15">
        <f t="shared" si="279"/>
        <v>0</v>
      </c>
      <c r="CK245" s="15">
        <f t="shared" si="280"/>
        <v>0</v>
      </c>
      <c r="CL245" s="15">
        <f t="shared" si="281"/>
        <v>0</v>
      </c>
      <c r="CM245" s="15">
        <f t="shared" si="282"/>
        <v>0</v>
      </c>
      <c r="CN245" s="15">
        <f t="shared" si="283"/>
        <v>0</v>
      </c>
      <c r="CO245" s="15">
        <f t="shared" si="284"/>
        <v>0</v>
      </c>
      <c r="CP245" s="15">
        <f t="shared" si="285"/>
        <v>0</v>
      </c>
      <c r="CQ245" s="15">
        <f t="shared" si="286"/>
        <v>0</v>
      </c>
      <c r="CR245" s="15">
        <f t="shared" si="287"/>
        <v>0</v>
      </c>
      <c r="CS245" s="15">
        <f t="shared" si="288"/>
        <v>0</v>
      </c>
      <c r="CT245" s="15">
        <f t="shared" si="289"/>
        <v>0</v>
      </c>
      <c r="CU245" s="15">
        <f t="shared" si="290"/>
        <v>0</v>
      </c>
      <c r="CV245" s="15">
        <f t="shared" si="291"/>
        <v>0</v>
      </c>
      <c r="CW245" s="15">
        <f t="shared" si="292"/>
        <v>0</v>
      </c>
      <c r="CX245" s="15">
        <f t="shared" si="293"/>
        <v>0</v>
      </c>
      <c r="CY245" s="15">
        <f t="shared" si="294"/>
        <v>0</v>
      </c>
      <c r="CZ245" s="15">
        <f t="shared" si="295"/>
        <v>0</v>
      </c>
      <c r="DA245" s="15">
        <f t="shared" si="296"/>
        <v>0</v>
      </c>
      <c r="DB245" s="15">
        <f t="shared" si="297"/>
        <v>0</v>
      </c>
      <c r="DC245" s="15">
        <f t="shared" si="298"/>
        <v>0</v>
      </c>
      <c r="DD245" s="15">
        <f t="shared" si="299"/>
        <v>0</v>
      </c>
      <c r="DE245" s="15">
        <f t="shared" si="300"/>
        <v>0</v>
      </c>
      <c r="DF245" s="15">
        <f t="shared" si="301"/>
        <v>0</v>
      </c>
      <c r="DG245" s="15">
        <f t="shared" si="302"/>
        <v>0</v>
      </c>
      <c r="DH245" s="15">
        <f t="shared" si="303"/>
        <v>0</v>
      </c>
      <c r="DI245" s="15">
        <f t="shared" si="304"/>
        <v>0</v>
      </c>
      <c r="DJ245" s="15">
        <f t="shared" si="305"/>
        <v>0</v>
      </c>
      <c r="DK245" s="15">
        <f t="shared" si="306"/>
        <v>0</v>
      </c>
      <c r="DL245" s="15">
        <f t="shared" si="307"/>
        <v>0</v>
      </c>
      <c r="DM245" s="15">
        <f t="shared" si="308"/>
        <v>0</v>
      </c>
      <c r="DN245" s="15">
        <f t="shared" si="309"/>
        <v>0</v>
      </c>
      <c r="DO245" s="15">
        <f t="shared" si="310"/>
        <v>0</v>
      </c>
      <c r="DP245" s="15">
        <f t="shared" si="311"/>
        <v>0</v>
      </c>
      <c r="DQ245" s="15">
        <f t="shared" si="312"/>
        <v>0</v>
      </c>
      <c r="DR245" s="15">
        <f t="shared" si="313"/>
        <v>0</v>
      </c>
      <c r="DT245" s="15">
        <f t="shared" si="314"/>
        <v>0</v>
      </c>
      <c r="DU245" s="15">
        <f t="shared" si="315"/>
        <v>0</v>
      </c>
      <c r="DV245" s="15">
        <f t="shared" si="316"/>
        <v>0</v>
      </c>
      <c r="DW245" s="15">
        <f t="shared" si="317"/>
        <v>0</v>
      </c>
      <c r="DX245" s="15">
        <f t="shared" si="318"/>
        <v>0</v>
      </c>
      <c r="DY245" s="15">
        <f t="shared" si="319"/>
        <v>0</v>
      </c>
      <c r="DZ245" s="15">
        <f t="shared" si="320"/>
        <v>0</v>
      </c>
      <c r="EA245" s="15">
        <f t="shared" si="321"/>
        <v>0</v>
      </c>
      <c r="EB245" s="15">
        <f t="shared" si="322"/>
        <v>0</v>
      </c>
      <c r="EC245" s="15">
        <f t="shared" si="323"/>
        <v>0</v>
      </c>
      <c r="ED245" s="15">
        <f t="shared" si="324"/>
        <v>0</v>
      </c>
      <c r="EE245" s="15">
        <f t="shared" si="325"/>
        <v>0</v>
      </c>
      <c r="EF245" s="15">
        <f t="shared" si="326"/>
        <v>0</v>
      </c>
      <c r="EG245" s="15">
        <f t="shared" si="327"/>
        <v>0</v>
      </c>
      <c r="EH245" s="15">
        <f t="shared" si="328"/>
        <v>0</v>
      </c>
      <c r="EI245" s="15">
        <f t="shared" si="329"/>
        <v>0</v>
      </c>
      <c r="EJ245" s="15">
        <f t="shared" si="330"/>
        <v>0</v>
      </c>
      <c r="EK245" s="15">
        <f t="shared" si="331"/>
        <v>0</v>
      </c>
      <c r="EL245" s="15">
        <f t="shared" si="332"/>
        <v>0</v>
      </c>
      <c r="EM245" s="15">
        <f t="shared" si="333"/>
        <v>0</v>
      </c>
      <c r="EN245" s="15">
        <f t="shared" si="334"/>
        <v>0</v>
      </c>
      <c r="EO245" s="15">
        <f t="shared" si="335"/>
        <v>0</v>
      </c>
      <c r="EP245" s="15">
        <f t="shared" si="336"/>
        <v>0</v>
      </c>
      <c r="EQ245" s="15">
        <f t="shared" si="337"/>
        <v>0</v>
      </c>
      <c r="ER245" s="15">
        <f t="shared" si="338"/>
        <v>0</v>
      </c>
      <c r="ES245" s="15">
        <f t="shared" si="339"/>
        <v>0</v>
      </c>
      <c r="ET245" s="15">
        <f t="shared" si="340"/>
        <v>0</v>
      </c>
      <c r="EU245" s="15">
        <f t="shared" si="341"/>
        <v>0</v>
      </c>
      <c r="EV245" s="15">
        <f t="shared" si="342"/>
        <v>0</v>
      </c>
      <c r="EW245" s="15">
        <f t="shared" si="343"/>
        <v>0</v>
      </c>
      <c r="EX245" s="15">
        <f t="shared" si="344"/>
        <v>0</v>
      </c>
      <c r="EY245" s="15">
        <f t="shared" si="345"/>
        <v>0</v>
      </c>
      <c r="EZ245" s="15">
        <f t="shared" si="346"/>
        <v>0</v>
      </c>
      <c r="FA245" s="15">
        <f t="shared" si="347"/>
        <v>0</v>
      </c>
      <c r="FB245" s="15">
        <f t="shared" si="348"/>
        <v>0</v>
      </c>
      <c r="FC245" s="15">
        <f t="shared" si="349"/>
        <v>0</v>
      </c>
      <c r="FD245" s="15">
        <f t="shared" si="350"/>
        <v>0</v>
      </c>
      <c r="FE245" s="15">
        <f t="shared" si="351"/>
        <v>0</v>
      </c>
    </row>
    <row r="246" spans="1:161" ht="16.5" thickBot="1" x14ac:dyDescent="0.3">
      <c r="G246" s="201">
        <f t="shared" ref="G246:R246" si="352">SUM(G4:G245)</f>
        <v>6491531620.8100014</v>
      </c>
      <c r="H246" s="201">
        <f t="shared" si="352"/>
        <v>6492184421.0499992</v>
      </c>
      <c r="I246" s="201">
        <f t="shared" si="352"/>
        <v>6492242583.1800013</v>
      </c>
      <c r="J246" s="201">
        <f>SUM(J4:J245)</f>
        <v>6517523806.4800005</v>
      </c>
      <c r="K246" s="201">
        <f t="shared" si="352"/>
        <v>6544962157.3200016</v>
      </c>
      <c r="L246" s="201">
        <f t="shared" si="352"/>
        <v>6547340614.0900002</v>
      </c>
      <c r="M246" s="201">
        <f t="shared" si="352"/>
        <v>6547970637.7600012</v>
      </c>
      <c r="N246" s="201">
        <f t="shared" si="352"/>
        <v>6549175649.79</v>
      </c>
      <c r="O246" s="201">
        <f t="shared" si="352"/>
        <v>6549422015.2799997</v>
      </c>
      <c r="P246" s="201">
        <f t="shared" si="352"/>
        <v>6548133928.9100008</v>
      </c>
      <c r="Q246" s="201">
        <f t="shared" si="352"/>
        <v>6547547187.1999998</v>
      </c>
      <c r="R246" s="201">
        <f t="shared" si="352"/>
        <v>6559907602.5699978</v>
      </c>
      <c r="T246" s="201">
        <f t="shared" ref="T246:AE246" si="353">SUM(T4:T245)</f>
        <v>6573323986.46</v>
      </c>
      <c r="U246" s="201">
        <f t="shared" si="353"/>
        <v>6576123407.3799973</v>
      </c>
      <c r="V246" s="201">
        <f t="shared" si="353"/>
        <v>6577221956.8099985</v>
      </c>
      <c r="W246" s="201">
        <f t="shared" si="353"/>
        <v>6613984378.1400013</v>
      </c>
      <c r="X246" s="201">
        <f t="shared" si="353"/>
        <v>6684736268.71</v>
      </c>
      <c r="Y246" s="201">
        <f t="shared" si="353"/>
        <v>6732503610.2299967</v>
      </c>
      <c r="Z246" s="201">
        <f t="shared" si="353"/>
        <v>6749717913.7399979</v>
      </c>
      <c r="AA246" s="201">
        <f t="shared" si="353"/>
        <v>6754824241.0099983</v>
      </c>
      <c r="AB246" s="201">
        <f t="shared" si="353"/>
        <v>6740321739.7699976</v>
      </c>
      <c r="AC246" s="201">
        <f t="shared" si="353"/>
        <v>6722434571.6100006</v>
      </c>
      <c r="AD246" s="201">
        <f t="shared" si="353"/>
        <v>6721424823.0900002</v>
      </c>
      <c r="AE246" s="201">
        <f t="shared" si="353"/>
        <v>6738195990.2600002</v>
      </c>
      <c r="AG246" s="201">
        <f t="shared" ref="AG246:AR246" si="354">SUM(AG4:AG245)</f>
        <v>6753952958.7299986</v>
      </c>
      <c r="AH246" s="201">
        <f t="shared" si="354"/>
        <v>6753136821.999999</v>
      </c>
      <c r="AI246" s="201">
        <f t="shared" si="354"/>
        <v>6753975142.4499998</v>
      </c>
      <c r="AJ246" s="201">
        <f t="shared" si="354"/>
        <v>6757350647.4300022</v>
      </c>
      <c r="AK246" s="201">
        <f t="shared" si="354"/>
        <v>6760599823.1199989</v>
      </c>
      <c r="AL246" s="201">
        <f t="shared" si="354"/>
        <v>6762354427.250001</v>
      </c>
      <c r="AM246" s="201">
        <f t="shared" si="354"/>
        <v>0</v>
      </c>
      <c r="AN246" s="201">
        <f t="shared" si="354"/>
        <v>0</v>
      </c>
      <c r="AO246" s="201">
        <f t="shared" si="354"/>
        <v>0</v>
      </c>
      <c r="AP246" s="201">
        <f t="shared" si="354"/>
        <v>0</v>
      </c>
      <c r="AQ246" s="201">
        <f t="shared" si="354"/>
        <v>0</v>
      </c>
      <c r="AR246" s="201">
        <f t="shared" si="354"/>
        <v>0</v>
      </c>
      <c r="AT246" s="201">
        <f>SUM(AT4:AT245)</f>
        <v>21328942.677110393</v>
      </c>
      <c r="AU246" s="201">
        <f t="shared" ref="AU246:AV246" si="355">SUM(AU4:AU245)</f>
        <v>21327359.449538417</v>
      </c>
      <c r="AV246" s="201">
        <f t="shared" si="355"/>
        <v>21326478.487083476</v>
      </c>
      <c r="AW246" s="201">
        <f>SUM(AW4:AW245)</f>
        <v>21375961.491690878</v>
      </c>
      <c r="AX246" s="201">
        <f t="shared" ref="AX246:DK246" si="356">SUM(AX4:AX245)</f>
        <v>21399293.104665771</v>
      </c>
      <c r="AY246" s="201">
        <f t="shared" si="356"/>
        <v>21373462.85350582</v>
      </c>
      <c r="AZ246" s="201">
        <f t="shared" si="356"/>
        <v>21376577.83358648</v>
      </c>
      <c r="BA246" s="201">
        <f t="shared" si="356"/>
        <v>21380890.552108623</v>
      </c>
      <c r="BB246" s="201">
        <f t="shared" si="356"/>
        <v>21381650.317107126</v>
      </c>
      <c r="BC246" s="201">
        <f t="shared" si="356"/>
        <v>21376232.277051166</v>
      </c>
      <c r="BD246" s="201">
        <f t="shared" si="356"/>
        <v>21372170.785714623</v>
      </c>
      <c r="BE246" s="201">
        <f t="shared" si="356"/>
        <v>21410993.949035641</v>
      </c>
      <c r="BF246" s="201">
        <f t="shared" si="356"/>
        <v>0</v>
      </c>
      <c r="BG246" s="201">
        <f t="shared" si="356"/>
        <v>21433829.527230147</v>
      </c>
      <c r="BH246" s="201">
        <f t="shared" si="356"/>
        <v>21444822.039310578</v>
      </c>
      <c r="BI246" s="201">
        <f t="shared" si="356"/>
        <v>21450467.79892724</v>
      </c>
      <c r="BJ246" s="201">
        <f t="shared" si="356"/>
        <v>21591789.76883227</v>
      </c>
      <c r="BK246" s="201">
        <f t="shared" si="356"/>
        <v>21874581.67909753</v>
      </c>
      <c r="BL246" s="201">
        <f t="shared" si="356"/>
        <v>22045367.558304783</v>
      </c>
      <c r="BM246" s="201">
        <f t="shared" si="356"/>
        <v>22085709.679960955</v>
      </c>
      <c r="BN246" s="201">
        <f t="shared" si="356"/>
        <v>22102134.677901421</v>
      </c>
      <c r="BO246" s="201">
        <f t="shared" si="356"/>
        <v>22057713.262186807</v>
      </c>
      <c r="BP246" s="201">
        <f t="shared" si="356"/>
        <v>22005436.198511209</v>
      </c>
      <c r="BQ246" s="201">
        <f t="shared" si="356"/>
        <v>22004862.884131484</v>
      </c>
      <c r="BR246" s="201">
        <f t="shared" si="356"/>
        <v>22051188.982339073</v>
      </c>
      <c r="BS246" s="201">
        <f t="shared" si="356"/>
        <v>0</v>
      </c>
      <c r="BT246" s="201">
        <f t="shared" si="356"/>
        <v>22099782.160890922</v>
      </c>
      <c r="BU246" s="201">
        <f t="shared" si="356"/>
        <v>22101664.544425193</v>
      </c>
      <c r="BV246" s="201">
        <f t="shared" si="356"/>
        <v>22107961.698785905</v>
      </c>
      <c r="BW246" s="201">
        <f t="shared" si="356"/>
        <v>22118728.68403744</v>
      </c>
      <c r="BX246" s="201">
        <f t="shared" si="356"/>
        <v>22129083.64337714</v>
      </c>
      <c r="BY246" s="201">
        <f t="shared" si="356"/>
        <v>22132993.642626174</v>
      </c>
      <c r="BZ246" s="201">
        <f t="shared" si="356"/>
        <v>0</v>
      </c>
      <c r="CA246" s="201">
        <f t="shared" si="356"/>
        <v>0</v>
      </c>
      <c r="CB246" s="201">
        <f t="shared" si="356"/>
        <v>0</v>
      </c>
      <c r="CC246" s="201">
        <f t="shared" si="356"/>
        <v>0</v>
      </c>
      <c r="CD246" s="201">
        <f t="shared" si="356"/>
        <v>0</v>
      </c>
      <c r="CE246" s="201">
        <f t="shared" si="356"/>
        <v>0</v>
      </c>
      <c r="CF246" s="201">
        <f t="shared" si="356"/>
        <v>0</v>
      </c>
      <c r="CG246" s="201">
        <f t="shared" si="356"/>
        <v>19750264.244837254</v>
      </c>
      <c r="CH246" s="201">
        <f t="shared" si="356"/>
        <v>19748616.940020088</v>
      </c>
      <c r="CI246" s="201">
        <f t="shared" si="356"/>
        <v>19747832.765404508</v>
      </c>
      <c r="CJ246" s="201">
        <f t="shared" si="356"/>
        <v>19794565.314531676</v>
      </c>
      <c r="CK246" s="201">
        <f t="shared" si="356"/>
        <v>19815406.442734431</v>
      </c>
      <c r="CL246" s="201">
        <f t="shared" si="356"/>
        <v>19789891.244574927</v>
      </c>
      <c r="CM246" s="201">
        <f t="shared" si="356"/>
        <v>19792899.25024651</v>
      </c>
      <c r="CN246" s="201">
        <f t="shared" si="356"/>
        <v>19796937.737079177</v>
      </c>
      <c r="CO246" s="201">
        <f t="shared" si="356"/>
        <v>19797603.393590178</v>
      </c>
      <c r="CP246" s="201">
        <f t="shared" si="356"/>
        <v>19792623.198550016</v>
      </c>
      <c r="CQ246" s="201">
        <f t="shared" si="356"/>
        <v>19788859.954303011</v>
      </c>
      <c r="CR246" s="201">
        <f t="shared" si="356"/>
        <v>19824673.794329844</v>
      </c>
      <c r="CS246" s="201">
        <f t="shared" si="356"/>
        <v>0</v>
      </c>
      <c r="CT246" s="201">
        <f t="shared" si="356"/>
        <v>19863903.896170091</v>
      </c>
      <c r="CU246" s="201">
        <f t="shared" si="356"/>
        <v>19874225.335871015</v>
      </c>
      <c r="CV246" s="201">
        <f t="shared" si="356"/>
        <v>19879561.095031265</v>
      </c>
      <c r="CW246" s="201">
        <f t="shared" si="356"/>
        <v>20012255.806746669</v>
      </c>
      <c r="CX246" s="201">
        <f t="shared" si="356"/>
        <v>20277852.887687504</v>
      </c>
      <c r="CY246" s="201">
        <f t="shared" si="356"/>
        <v>20438240.538856599</v>
      </c>
      <c r="CZ246" s="201">
        <f t="shared" si="356"/>
        <v>20476032.913134586</v>
      </c>
      <c r="DA246" s="201">
        <f t="shared" si="356"/>
        <v>20491379.535960171</v>
      </c>
      <c r="DB246" s="201">
        <f t="shared" si="356"/>
        <v>20446553.62533718</v>
      </c>
      <c r="DC246" s="201">
        <f t="shared" si="356"/>
        <v>20394109.304745514</v>
      </c>
      <c r="DD246" s="201">
        <f t="shared" si="356"/>
        <v>20393281.659896683</v>
      </c>
      <c r="DE246" s="201">
        <f t="shared" si="356"/>
        <v>20436327.197644424</v>
      </c>
      <c r="DF246" s="201">
        <f t="shared" si="356"/>
        <v>0</v>
      </c>
      <c r="DG246" s="201">
        <f t="shared" si="356"/>
        <v>20477263.933424182</v>
      </c>
      <c r="DH246" s="201">
        <f t="shared" si="356"/>
        <v>20478878.48113792</v>
      </c>
      <c r="DI246" s="201">
        <f t="shared" si="356"/>
        <v>20484644.200596679</v>
      </c>
      <c r="DJ246" s="201">
        <f t="shared" si="356"/>
        <v>20494699.842399426</v>
      </c>
      <c r="DK246" s="201">
        <f t="shared" si="356"/>
        <v>20504298.35665717</v>
      </c>
      <c r="DL246" s="201">
        <f t="shared" ref="DL246:FE246" si="357">SUM(DL4:DL245)</f>
        <v>20507847.178074256</v>
      </c>
      <c r="DM246" s="201">
        <f t="shared" si="357"/>
        <v>0</v>
      </c>
      <c r="DN246" s="201">
        <f t="shared" si="357"/>
        <v>0</v>
      </c>
      <c r="DO246" s="201">
        <f t="shared" si="357"/>
        <v>0</v>
      </c>
      <c r="DP246" s="201">
        <f t="shared" si="357"/>
        <v>0</v>
      </c>
      <c r="DQ246" s="201">
        <f t="shared" si="357"/>
        <v>0</v>
      </c>
      <c r="DR246" s="201">
        <f t="shared" si="357"/>
        <v>0</v>
      </c>
      <c r="DS246" s="201">
        <f t="shared" si="357"/>
        <v>0</v>
      </c>
      <c r="DT246" s="201">
        <f t="shared" si="357"/>
        <v>1578678.4322731413</v>
      </c>
      <c r="DU246" s="201">
        <f t="shared" ref="DU246:DW246" si="358">SUM(DU4:DU245)</f>
        <v>1578742.509518327</v>
      </c>
      <c r="DV246" s="201">
        <f t="shared" si="358"/>
        <v>1578645.7216789743</v>
      </c>
      <c r="DW246" s="201">
        <f t="shared" si="358"/>
        <v>1581396.1771592128</v>
      </c>
      <c r="DX246" s="201">
        <f t="shared" si="357"/>
        <v>1583886.6619313494</v>
      </c>
      <c r="DY246" s="201">
        <f t="shared" si="357"/>
        <v>1583571.6089309072</v>
      </c>
      <c r="DZ246" s="201">
        <f t="shared" si="357"/>
        <v>1583678.5833399817</v>
      </c>
      <c r="EA246" s="201">
        <f t="shared" si="357"/>
        <v>1583952.8150294553</v>
      </c>
      <c r="EB246" s="201">
        <f t="shared" si="357"/>
        <v>1584046.9235169613</v>
      </c>
      <c r="EC246" s="201">
        <f t="shared" si="357"/>
        <v>1583609.0785011644</v>
      </c>
      <c r="ED246" s="201">
        <f t="shared" si="357"/>
        <v>1583310.831411618</v>
      </c>
      <c r="EE246" s="201">
        <f t="shared" si="357"/>
        <v>1586320.154705809</v>
      </c>
      <c r="EF246" s="201">
        <f t="shared" si="357"/>
        <v>0</v>
      </c>
      <c r="EG246" s="201">
        <f t="shared" si="357"/>
        <v>1569925.6310600718</v>
      </c>
      <c r="EH246" s="201">
        <f t="shared" si="357"/>
        <v>1570596.7034395835</v>
      </c>
      <c r="EI246" s="201">
        <f t="shared" si="357"/>
        <v>1570906.7038960068</v>
      </c>
      <c r="EJ246" s="201">
        <f t="shared" si="357"/>
        <v>1579533.9620856105</v>
      </c>
      <c r="EK246" s="201">
        <f t="shared" si="357"/>
        <v>1596728.7914100324</v>
      </c>
      <c r="EL246" s="201">
        <f t="shared" si="357"/>
        <v>1607127.0194482033</v>
      </c>
      <c r="EM246" s="201">
        <f t="shared" si="357"/>
        <v>1609676.7668263724</v>
      </c>
      <c r="EN246" s="201">
        <f t="shared" si="357"/>
        <v>1610755.1419412636</v>
      </c>
      <c r="EO246" s="201">
        <f t="shared" si="357"/>
        <v>1611159.6368496488</v>
      </c>
      <c r="EP246" s="201">
        <f t="shared" si="357"/>
        <v>1611326.8937657156</v>
      </c>
      <c r="EQ246" s="201">
        <f t="shared" si="357"/>
        <v>1611581.2242348252</v>
      </c>
      <c r="ER246" s="201">
        <f t="shared" si="357"/>
        <v>1614861.7846946658</v>
      </c>
      <c r="ES246" s="201">
        <f t="shared" si="357"/>
        <v>0</v>
      </c>
      <c r="ET246" s="201">
        <f t="shared" si="357"/>
        <v>1622518.2274667779</v>
      </c>
      <c r="EU246" s="201">
        <f t="shared" si="357"/>
        <v>1622786.0632872882</v>
      </c>
      <c r="EV246" s="201">
        <f t="shared" si="357"/>
        <v>1623317.4981892593</v>
      </c>
      <c r="EW246" s="201">
        <f t="shared" si="357"/>
        <v>1624028.841638033</v>
      </c>
      <c r="EX246" s="201">
        <f t="shared" si="357"/>
        <v>1624785.2867199767</v>
      </c>
      <c r="EY246" s="201">
        <f t="shared" si="357"/>
        <v>1625146.4645519452</v>
      </c>
      <c r="EZ246" s="201">
        <f t="shared" si="357"/>
        <v>0</v>
      </c>
      <c r="FA246" s="201">
        <f t="shared" si="357"/>
        <v>0</v>
      </c>
      <c r="FB246" s="201">
        <f t="shared" si="357"/>
        <v>0</v>
      </c>
      <c r="FC246" s="201">
        <f t="shared" si="357"/>
        <v>0</v>
      </c>
      <c r="FD246" s="201">
        <f t="shared" si="357"/>
        <v>0</v>
      </c>
      <c r="FE246" s="201">
        <f t="shared" si="357"/>
        <v>0</v>
      </c>
    </row>
    <row r="248" spans="1:161" x14ac:dyDescent="0.25">
      <c r="AH248" s="33"/>
      <c r="AI248" s="35"/>
      <c r="AJ248" s="35"/>
      <c r="AK248" s="35"/>
      <c r="AL248" s="35"/>
    </row>
    <row r="249" spans="1:161" x14ac:dyDescent="0.25">
      <c r="A249" s="207" t="s">
        <v>887</v>
      </c>
      <c r="B249" s="207"/>
      <c r="C249" s="207"/>
      <c r="AH249" s="33"/>
      <c r="AI249" s="35"/>
      <c r="AJ249" s="35"/>
      <c r="AK249" s="35"/>
      <c r="AL249" s="35"/>
    </row>
    <row r="250" spans="1:161" x14ac:dyDescent="0.25">
      <c r="A250" s="242" t="s">
        <v>888</v>
      </c>
      <c r="B250" s="243"/>
      <c r="C250" s="243"/>
      <c r="D250" s="244"/>
      <c r="E250" s="244"/>
      <c r="F250" s="245"/>
      <c r="G250" s="245"/>
      <c r="AH250" s="33"/>
      <c r="AI250" s="35"/>
      <c r="AJ250" s="35"/>
      <c r="AK250" s="35"/>
      <c r="AL250" s="35"/>
    </row>
    <row r="251" spans="1:161" x14ac:dyDescent="0.25">
      <c r="AH251" s="33"/>
      <c r="AI251" s="35"/>
      <c r="AJ251" s="35"/>
      <c r="AK251" s="35"/>
      <c r="AL251" s="35"/>
    </row>
    <row r="252" spans="1:161" x14ac:dyDescent="0.25">
      <c r="AH252" s="33"/>
      <c r="AI252" s="35"/>
      <c r="AJ252" s="35"/>
      <c r="AK252" s="35"/>
      <c r="AL252" s="35"/>
    </row>
  </sheetData>
  <autoFilter ref="A3:CE245" xr:uid="{00000000-0001-0000-0200-000000000000}"/>
  <mergeCells count="3">
    <mergeCell ref="AT1:CE1"/>
    <mergeCell ref="CG1:DR1"/>
    <mergeCell ref="DT1:FE1"/>
  </mergeCells>
  <pageMargins left="0.7" right="0.7" top="0.75" bottom="0.75" header="0.3" footer="0.3"/>
  <pageSetup fitToHeight="16" orientation="portrait" horizontalDpi="1200" verticalDpi="1200" r:id="rId1"/>
  <headerFooter>
    <oddHeader xml:space="preserve">&amp;R&amp;"Times New Roman,Bold"&amp;12Case Nos. 2025-00113 and 2025-00114
Attachment to Response to AG-KIUC-2 Question No. 16 
Page &amp;P of &amp;N
Garrett
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AAFF6-B0E8-48DB-BC1D-17F32320952B}">
  <sheetPr transitionEvaluation="1">
    <pageSetUpPr autoPageBreaks="0"/>
  </sheetPr>
  <dimension ref="A1:V47"/>
  <sheetViews>
    <sheetView tabSelected="1" zoomScale="80" zoomScaleNormal="80" workbookViewId="0">
      <selection activeCell="H31" sqref="H31"/>
    </sheetView>
  </sheetViews>
  <sheetFormatPr defaultColWidth="12.5703125" defaultRowHeight="15" x14ac:dyDescent="0.2"/>
  <cols>
    <col min="1" max="1" width="12.5703125" style="257" customWidth="1"/>
    <col min="2" max="2" width="3.5703125" style="260" customWidth="1"/>
    <col min="3" max="3" width="66.5703125" style="257" customWidth="1"/>
    <col min="4" max="4" width="4.85546875" style="257" customWidth="1"/>
    <col min="5" max="5" width="13.28515625" style="257" customWidth="1"/>
    <col min="6" max="6" width="4.85546875" style="257" customWidth="1"/>
    <col min="7" max="7" width="20.140625" style="257" customWidth="1"/>
    <col min="8" max="8" width="4.85546875" style="257" customWidth="1"/>
    <col min="9" max="9" width="12.5703125" style="315" customWidth="1"/>
    <col min="10" max="10" width="4.85546875" style="257" customWidth="1"/>
    <col min="11" max="11" width="20.5703125" style="257" customWidth="1"/>
    <col min="12" max="12" width="4.85546875" style="257" customWidth="1"/>
    <col min="13" max="13" width="21.42578125" style="265" customWidth="1"/>
    <col min="14" max="14" width="4.85546875" style="265" customWidth="1"/>
    <col min="15" max="15" width="17.7109375" style="265" customWidth="1"/>
    <col min="16" max="16" width="4.85546875" style="265" customWidth="1"/>
    <col min="17" max="17" width="16.42578125" style="265" customWidth="1"/>
    <col min="18" max="18" width="4.85546875" style="257" customWidth="1"/>
    <col min="19" max="19" width="15.140625" style="257" customWidth="1"/>
    <col min="20" max="20" width="4.85546875" style="257" customWidth="1"/>
    <col min="21" max="21" width="16.42578125" style="257" customWidth="1"/>
    <col min="22" max="16384" width="12.5703125" style="257"/>
  </cols>
  <sheetData>
    <row r="1" spans="1:21" collapsed="1" x14ac:dyDescent="0.2"/>
    <row r="2" spans="1:21" ht="15.75" x14ac:dyDescent="0.25">
      <c r="A2" s="258" t="s">
        <v>774</v>
      </c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</row>
    <row r="3" spans="1:21" ht="15.75" x14ac:dyDescent="0.25">
      <c r="A3" s="258"/>
      <c r="B3" s="258"/>
      <c r="C3" s="258"/>
      <c r="D3" s="258"/>
      <c r="E3" s="258"/>
      <c r="F3" s="258"/>
      <c r="G3" s="258"/>
      <c r="H3" s="258"/>
      <c r="I3" s="258"/>
      <c r="J3" s="258"/>
      <c r="K3" s="258"/>
      <c r="L3" s="258"/>
      <c r="M3" s="258"/>
      <c r="N3" s="258"/>
      <c r="O3" s="258"/>
      <c r="P3" s="258"/>
      <c r="Q3" s="258"/>
      <c r="R3" s="258"/>
      <c r="S3" s="258"/>
      <c r="T3" s="258"/>
      <c r="U3" s="258"/>
    </row>
    <row r="4" spans="1:21" ht="15.75" x14ac:dyDescent="0.25">
      <c r="B4" s="259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</row>
    <row r="5" spans="1:21" ht="15.75" x14ac:dyDescent="0.25">
      <c r="B5" s="259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8"/>
    </row>
    <row r="6" spans="1:21" ht="15.75" x14ac:dyDescent="0.25">
      <c r="A6" s="258" t="s">
        <v>835</v>
      </c>
      <c r="B6" s="258"/>
      <c r="C6" s="258"/>
      <c r="D6" s="258"/>
      <c r="E6" s="258"/>
      <c r="F6" s="258"/>
      <c r="G6" s="258"/>
      <c r="H6" s="258"/>
      <c r="I6" s="258"/>
      <c r="J6" s="258"/>
      <c r="K6" s="258"/>
      <c r="L6" s="258"/>
      <c r="M6" s="258"/>
      <c r="N6" s="258"/>
      <c r="O6" s="258"/>
      <c r="P6" s="258"/>
      <c r="Q6" s="258"/>
      <c r="R6" s="258"/>
      <c r="S6" s="258"/>
      <c r="T6" s="258"/>
      <c r="U6" s="258"/>
    </row>
    <row r="7" spans="1:21" ht="15.75" x14ac:dyDescent="0.25">
      <c r="A7" s="258" t="s">
        <v>836</v>
      </c>
      <c r="B7" s="258"/>
      <c r="C7" s="258"/>
      <c r="D7" s="258"/>
      <c r="E7" s="258"/>
      <c r="F7" s="258"/>
      <c r="G7" s="258"/>
      <c r="H7" s="258"/>
      <c r="I7" s="258"/>
      <c r="J7" s="258"/>
      <c r="K7" s="258"/>
      <c r="L7" s="258"/>
      <c r="M7" s="258"/>
      <c r="N7" s="258"/>
      <c r="O7" s="258"/>
      <c r="P7" s="258"/>
      <c r="Q7" s="258"/>
      <c r="R7" s="258"/>
      <c r="S7" s="258"/>
      <c r="T7" s="258"/>
      <c r="U7" s="258"/>
    </row>
    <row r="8" spans="1:21" ht="15.75" x14ac:dyDescent="0.25">
      <c r="A8" s="258"/>
      <c r="C8" s="261"/>
      <c r="D8" s="261"/>
      <c r="E8" s="261"/>
      <c r="F8" s="261"/>
      <c r="G8" s="261"/>
      <c r="H8" s="261"/>
      <c r="I8" s="316"/>
      <c r="J8" s="261"/>
      <c r="K8" s="261"/>
      <c r="L8" s="261"/>
      <c r="M8" s="264"/>
      <c r="N8" s="264"/>
      <c r="O8" s="264"/>
      <c r="P8" s="264"/>
    </row>
    <row r="9" spans="1:21" ht="15.75" x14ac:dyDescent="0.25">
      <c r="B9" s="259"/>
      <c r="C9" s="255"/>
      <c r="D9" s="255"/>
      <c r="E9" s="255"/>
      <c r="F9" s="255"/>
      <c r="G9" s="255"/>
      <c r="H9" s="255"/>
      <c r="I9" s="266" t="s">
        <v>607</v>
      </c>
      <c r="J9" s="255"/>
      <c r="K9" s="255"/>
      <c r="L9" s="255"/>
      <c r="M9" s="267" t="s">
        <v>608</v>
      </c>
      <c r="N9" s="267"/>
      <c r="O9" s="267"/>
      <c r="P9" s="267"/>
      <c r="Q9" s="268" t="s">
        <v>609</v>
      </c>
      <c r="R9" s="269"/>
      <c r="S9" s="269"/>
      <c r="T9" s="270"/>
      <c r="U9" s="255" t="s">
        <v>610</v>
      </c>
    </row>
    <row r="10" spans="1:21" ht="15.75" x14ac:dyDescent="0.25">
      <c r="B10" s="259"/>
      <c r="C10" s="255"/>
      <c r="D10" s="255"/>
      <c r="E10" s="255"/>
      <c r="F10" s="255"/>
      <c r="G10" s="255" t="s">
        <v>612</v>
      </c>
      <c r="H10" s="255"/>
      <c r="I10" s="266" t="s">
        <v>613</v>
      </c>
      <c r="J10" s="255"/>
      <c r="K10" s="255" t="s">
        <v>614</v>
      </c>
      <c r="L10" s="255"/>
      <c r="M10" s="267" t="s">
        <v>615</v>
      </c>
      <c r="N10" s="267"/>
      <c r="O10" s="267" t="s">
        <v>616</v>
      </c>
      <c r="P10" s="267"/>
      <c r="Q10" s="271" t="s">
        <v>617</v>
      </c>
      <c r="R10" s="272"/>
      <c r="S10" s="272" t="s">
        <v>618</v>
      </c>
      <c r="T10" s="270"/>
      <c r="U10" s="255" t="s">
        <v>619</v>
      </c>
    </row>
    <row r="11" spans="1:21" ht="15.75" x14ac:dyDescent="0.25">
      <c r="B11" s="259"/>
      <c r="C11" s="255" t="s">
        <v>620</v>
      </c>
      <c r="D11" s="255"/>
      <c r="E11" s="255"/>
      <c r="F11" s="255"/>
      <c r="G11" s="255" t="s">
        <v>622</v>
      </c>
      <c r="H11" s="255"/>
      <c r="I11" s="266" t="s">
        <v>623</v>
      </c>
      <c r="J11" s="255"/>
      <c r="K11" s="255" t="s">
        <v>624</v>
      </c>
      <c r="L11" s="255"/>
      <c r="M11" s="267" t="s">
        <v>625</v>
      </c>
      <c r="N11" s="267"/>
      <c r="O11" s="267" t="s">
        <v>626</v>
      </c>
      <c r="P11" s="267"/>
      <c r="Q11" s="267" t="s">
        <v>627</v>
      </c>
      <c r="R11" s="255"/>
      <c r="S11" s="255" t="s">
        <v>628</v>
      </c>
      <c r="T11" s="270"/>
      <c r="U11" s="255" t="s">
        <v>629</v>
      </c>
    </row>
    <row r="12" spans="1:21" ht="15.75" x14ac:dyDescent="0.25">
      <c r="B12" s="259"/>
      <c r="C12" s="271">
        <v>-1</v>
      </c>
      <c r="D12" s="273"/>
      <c r="E12" s="273"/>
      <c r="F12" s="273"/>
      <c r="G12" s="271">
        <v>-2</v>
      </c>
      <c r="H12" s="273"/>
      <c r="I12" s="274">
        <v>-3</v>
      </c>
      <c r="J12" s="273"/>
      <c r="K12" s="271">
        <v>-4</v>
      </c>
      <c r="L12" s="273"/>
      <c r="M12" s="271">
        <v>-5</v>
      </c>
      <c r="N12" s="267"/>
      <c r="O12" s="271">
        <v>-6</v>
      </c>
      <c r="P12" s="267"/>
      <c r="Q12" s="271">
        <v>-7</v>
      </c>
      <c r="R12" s="273"/>
      <c r="S12" s="275" t="s">
        <v>776</v>
      </c>
      <c r="U12" s="275" t="s">
        <v>777</v>
      </c>
    </row>
    <row r="13" spans="1:21" ht="15.75" x14ac:dyDescent="0.25">
      <c r="B13" s="259"/>
      <c r="C13" s="273"/>
      <c r="D13" s="273"/>
      <c r="E13" s="273"/>
      <c r="F13" s="273"/>
      <c r="G13" s="273"/>
      <c r="H13" s="273"/>
      <c r="I13" s="266"/>
      <c r="J13" s="273"/>
      <c r="K13" s="273"/>
      <c r="L13" s="273"/>
      <c r="M13" s="267"/>
      <c r="N13" s="267"/>
      <c r="O13" s="267"/>
      <c r="P13" s="267"/>
      <c r="Q13" s="267"/>
      <c r="R13" s="273"/>
      <c r="S13" s="273"/>
      <c r="U13" s="273"/>
    </row>
    <row r="14" spans="1:21" ht="15.75" x14ac:dyDescent="0.25">
      <c r="C14" s="276" t="s">
        <v>634</v>
      </c>
    </row>
    <row r="16" spans="1:21" ht="15.75" x14ac:dyDescent="0.25">
      <c r="C16" s="255" t="s">
        <v>637</v>
      </c>
      <c r="S16" s="317"/>
      <c r="U16" s="280"/>
    </row>
    <row r="17" spans="1:22" ht="15.75" x14ac:dyDescent="0.25">
      <c r="C17" s="272"/>
      <c r="S17" s="317"/>
      <c r="U17" s="280"/>
    </row>
    <row r="18" spans="1:22" x14ac:dyDescent="0.2">
      <c r="A18" s="280">
        <v>311</v>
      </c>
      <c r="C18" s="257" t="s">
        <v>638</v>
      </c>
    </row>
    <row r="19" spans="1:22" x14ac:dyDescent="0.2">
      <c r="A19" s="280"/>
      <c r="C19" s="282" t="s">
        <v>780</v>
      </c>
      <c r="E19" s="62">
        <v>49309</v>
      </c>
      <c r="G19" s="270" t="s">
        <v>779</v>
      </c>
      <c r="H19" s="270" t="s">
        <v>636</v>
      </c>
      <c r="I19" s="281">
        <v>-10</v>
      </c>
      <c r="K19" s="63">
        <v>14161012.84</v>
      </c>
      <c r="L19" s="72"/>
      <c r="M19" s="64">
        <v>10257954</v>
      </c>
      <c r="N19" s="64"/>
      <c r="O19" s="64">
        <f t="shared" ref="O19:O20" si="0">ROUND((K19*(-I19/100)+K19)-M19,0)</f>
        <v>5319160</v>
      </c>
      <c r="P19" s="64"/>
      <c r="Q19" s="64">
        <f>ROUND(O19/U19,0)</f>
        <v>327519</v>
      </c>
      <c r="S19" s="318">
        <f t="shared" ref="S19:S20" si="1">ROUND(Q19/K19*100,2)</f>
        <v>2.31</v>
      </c>
      <c r="U19" s="319">
        <v>16.240767711186223</v>
      </c>
      <c r="V19" s="257">
        <f>+O19/Q19</f>
        <v>16.240767711186223</v>
      </c>
    </row>
    <row r="20" spans="1:22" x14ac:dyDescent="0.2">
      <c r="A20" s="280"/>
      <c r="C20" s="282" t="s">
        <v>781</v>
      </c>
      <c r="E20" s="62">
        <v>49309</v>
      </c>
      <c r="G20" s="270" t="s">
        <v>779</v>
      </c>
      <c r="H20" s="270" t="s">
        <v>636</v>
      </c>
      <c r="I20" s="281">
        <v>-10</v>
      </c>
      <c r="K20" s="63">
        <v>4970628.17</v>
      </c>
      <c r="L20" s="72"/>
      <c r="M20" s="64">
        <v>908754</v>
      </c>
      <c r="N20" s="64"/>
      <c r="O20" s="64">
        <f t="shared" si="0"/>
        <v>4558937</v>
      </c>
      <c r="P20" s="64"/>
      <c r="Q20" s="64">
        <f>ROUND(O20/U20,0)</f>
        <v>278626</v>
      </c>
      <c r="S20" s="318">
        <f t="shared" si="1"/>
        <v>5.61</v>
      </c>
      <c r="U20" s="319">
        <v>16.36220955689706</v>
      </c>
      <c r="V20" s="257">
        <f>+O20/Q20</f>
        <v>16.36220955689706</v>
      </c>
    </row>
    <row r="21" spans="1:22" x14ac:dyDescent="0.2">
      <c r="A21" s="280"/>
      <c r="G21" s="270"/>
      <c r="H21" s="270"/>
      <c r="I21" s="281"/>
      <c r="K21" s="63"/>
      <c r="M21" s="283"/>
      <c r="O21" s="283"/>
      <c r="Q21" s="283"/>
      <c r="S21" s="280"/>
      <c r="U21" s="317"/>
    </row>
    <row r="22" spans="1:22" x14ac:dyDescent="0.2">
      <c r="A22" s="280"/>
      <c r="C22" s="284" t="s">
        <v>652</v>
      </c>
      <c r="G22" s="270"/>
      <c r="H22" s="270"/>
      <c r="I22" s="281"/>
      <c r="K22" s="63">
        <f>+SUBTOTAL(9,K19:K21)</f>
        <v>19131641.009999998</v>
      </c>
      <c r="M22" s="265">
        <f>+SUBTOTAL(9,M19:M21)</f>
        <v>11166708</v>
      </c>
      <c r="O22" s="265">
        <f>+SUBTOTAL(9,O19:O21)</f>
        <v>9878097</v>
      </c>
      <c r="Q22" s="265">
        <f>+SUBTOTAL(9,Q19:Q21)</f>
        <v>606145</v>
      </c>
      <c r="S22" s="318">
        <f>IF(Q22/K22*100=0,"-     ",Q22/K22*100)</f>
        <v>3.1682854580178015</v>
      </c>
      <c r="U22" s="319">
        <f>IF(Q22=0,"-     ",ROUND(O22/Q22,1))</f>
        <v>16.3</v>
      </c>
    </row>
    <row r="24" spans="1:22" x14ac:dyDescent="0.2">
      <c r="A24" s="280">
        <v>312</v>
      </c>
      <c r="C24" s="257" t="s">
        <v>653</v>
      </c>
      <c r="K24" s="63"/>
    </row>
    <row r="25" spans="1:22" x14ac:dyDescent="0.2">
      <c r="A25" s="280"/>
      <c r="C25" s="282" t="s">
        <v>790</v>
      </c>
      <c r="E25" s="62">
        <v>49309</v>
      </c>
      <c r="G25" s="270" t="s">
        <v>848</v>
      </c>
      <c r="H25" s="270" t="s">
        <v>636</v>
      </c>
      <c r="I25" s="281">
        <v>-10</v>
      </c>
      <c r="K25" s="63">
        <v>198502284.71000001</v>
      </c>
      <c r="L25" s="72"/>
      <c r="M25" s="64">
        <v>23329610</v>
      </c>
      <c r="N25" s="64"/>
      <c r="O25" s="64">
        <f t="shared" ref="O25:O26" si="2">ROUND((K25*(-I25/100)+K25)-M25,0)</f>
        <v>195022903</v>
      </c>
      <c r="P25" s="64"/>
      <c r="Q25" s="64">
        <f t="shared" ref="Q25:Q26" si="3">ROUND(O25/U25,0)</f>
        <v>12436596</v>
      </c>
      <c r="S25" s="318">
        <f t="shared" ref="S25:S26" si="4">ROUND(Q25/K25*100,2)</f>
        <v>6.27</v>
      </c>
      <c r="U25" s="319">
        <v>15.681373182822695</v>
      </c>
      <c r="V25" s="257">
        <f t="shared" ref="V25:V26" si="5">+O25/Q25</f>
        <v>15.681373182822695</v>
      </c>
    </row>
    <row r="26" spans="1:22" x14ac:dyDescent="0.2">
      <c r="A26" s="280"/>
      <c r="C26" s="282" t="s">
        <v>781</v>
      </c>
      <c r="E26" s="62">
        <v>49309</v>
      </c>
      <c r="G26" s="270" t="s">
        <v>848</v>
      </c>
      <c r="H26" s="270" t="s">
        <v>636</v>
      </c>
      <c r="I26" s="281">
        <v>-10</v>
      </c>
      <c r="K26" s="63">
        <v>114821991.45999999</v>
      </c>
      <c r="L26" s="72"/>
      <c r="M26" s="64">
        <v>3293371</v>
      </c>
      <c r="N26" s="64"/>
      <c r="O26" s="64">
        <f t="shared" si="2"/>
        <v>123010820</v>
      </c>
      <c r="P26" s="64"/>
      <c r="Q26" s="64">
        <f t="shared" si="3"/>
        <v>7785517</v>
      </c>
      <c r="S26" s="318">
        <f t="shared" si="4"/>
        <v>6.78</v>
      </c>
      <c r="U26" s="319">
        <v>15.799955224553488</v>
      </c>
      <c r="V26" s="257">
        <f t="shared" si="5"/>
        <v>15.799955224553488</v>
      </c>
    </row>
    <row r="27" spans="1:22" x14ac:dyDescent="0.2">
      <c r="A27" s="280"/>
      <c r="G27" s="270"/>
      <c r="H27" s="270"/>
      <c r="I27" s="281"/>
      <c r="K27" s="63"/>
      <c r="M27" s="283"/>
      <c r="O27" s="283"/>
      <c r="Q27" s="283"/>
      <c r="S27" s="280"/>
      <c r="U27" s="317"/>
    </row>
    <row r="28" spans="1:22" x14ac:dyDescent="0.2">
      <c r="A28" s="280"/>
      <c r="C28" s="284" t="s">
        <v>657</v>
      </c>
      <c r="G28" s="270"/>
      <c r="H28" s="270"/>
      <c r="I28" s="281"/>
      <c r="K28" s="63">
        <f>+SUBTOTAL(9,K25:K27)</f>
        <v>313324276.17000002</v>
      </c>
      <c r="M28" s="265">
        <f>+SUBTOTAL(9,M25:M27)</f>
        <v>26622981</v>
      </c>
      <c r="O28" s="265">
        <f>+SUBTOTAL(9,O25:O27)</f>
        <v>318033723</v>
      </c>
      <c r="Q28" s="265">
        <f>+SUBTOTAL(9,Q25:Q27)</f>
        <v>20222113</v>
      </c>
      <c r="S28" s="318">
        <f>IF(Q28/K28*100=0,"-     ",Q28/K28*100)</f>
        <v>6.4540524108729169</v>
      </c>
      <c r="U28" s="319">
        <f>IF(Q28=0,"-     ",ROUND(O28/Q28,1))</f>
        <v>15.7</v>
      </c>
    </row>
    <row r="29" spans="1:22" x14ac:dyDescent="0.2">
      <c r="A29" s="280"/>
      <c r="C29" s="284"/>
      <c r="G29" s="270"/>
      <c r="H29" s="270"/>
      <c r="I29" s="281"/>
      <c r="K29" s="63"/>
      <c r="S29" s="318"/>
      <c r="U29" s="319"/>
    </row>
    <row r="31" spans="1:22" x14ac:dyDescent="0.2">
      <c r="A31" s="280">
        <v>314</v>
      </c>
      <c r="C31" s="257" t="s">
        <v>666</v>
      </c>
      <c r="K31" s="63"/>
    </row>
    <row r="32" spans="1:22" x14ac:dyDescent="0.2">
      <c r="A32" s="280"/>
      <c r="C32" s="282" t="s">
        <v>780</v>
      </c>
      <c r="E32" s="62">
        <v>49309</v>
      </c>
      <c r="G32" s="270" t="s">
        <v>849</v>
      </c>
      <c r="H32" s="270" t="s">
        <v>636</v>
      </c>
      <c r="I32" s="281">
        <v>-10</v>
      </c>
      <c r="K32" s="63">
        <v>28261136.609999999</v>
      </c>
      <c r="L32" s="72"/>
      <c r="M32" s="64">
        <v>12265240</v>
      </c>
      <c r="N32" s="64"/>
      <c r="O32" s="64">
        <f t="shared" ref="O32" si="6">ROUND((K32*(-I32/100)+K32)-M32,0)</f>
        <v>18822010</v>
      </c>
      <c r="P32" s="64"/>
      <c r="Q32" s="64">
        <f t="shared" ref="Q32" si="7">ROUND(O32/U32,0)</f>
        <v>1191889</v>
      </c>
      <c r="S32" s="318">
        <f t="shared" ref="S32" si="8">ROUND(Q32/K32*100,2)</f>
        <v>4.22</v>
      </c>
      <c r="U32" s="319">
        <v>15.791747385872343</v>
      </c>
      <c r="V32" s="257">
        <f t="shared" ref="V32" si="9">+O32/Q32</f>
        <v>15.791747385872343</v>
      </c>
    </row>
    <row r="33" spans="1:22" x14ac:dyDescent="0.2">
      <c r="A33" s="280"/>
      <c r="G33" s="270"/>
      <c r="H33" s="270"/>
      <c r="I33" s="281"/>
      <c r="K33" s="63"/>
      <c r="M33" s="283"/>
      <c r="O33" s="283"/>
      <c r="Q33" s="283"/>
      <c r="S33" s="280"/>
      <c r="U33" s="317"/>
    </row>
    <row r="34" spans="1:22" x14ac:dyDescent="0.2">
      <c r="A34" s="280"/>
      <c r="C34" s="284" t="s">
        <v>668</v>
      </c>
      <c r="G34" s="270"/>
      <c r="H34" s="270"/>
      <c r="I34" s="281"/>
      <c r="K34" s="63">
        <f>+SUBTOTAL(9,K32:K33)</f>
        <v>28261136.609999999</v>
      </c>
      <c r="M34" s="265">
        <f>+SUBTOTAL(9,M32:M33)</f>
        <v>12265240</v>
      </c>
      <c r="O34" s="265">
        <f>+SUBTOTAL(9,O32:O33)</f>
        <v>18822010</v>
      </c>
      <c r="Q34" s="265">
        <f>+SUBTOTAL(9,Q32:Q33)</f>
        <v>1191889</v>
      </c>
      <c r="S34" s="318">
        <f>IF(Q34/K34*100=0,"-     ",Q34/K34*100)</f>
        <v>4.2174135331070106</v>
      </c>
      <c r="U34" s="319">
        <f>IF(Q34=0,"-     ",ROUND(O34/Q34,1))</f>
        <v>15.8</v>
      </c>
    </row>
    <row r="35" spans="1:22" x14ac:dyDescent="0.2">
      <c r="A35" s="280"/>
      <c r="C35" s="284"/>
      <c r="G35" s="270"/>
      <c r="H35" s="270"/>
      <c r="I35" s="281"/>
      <c r="K35" s="63"/>
      <c r="S35" s="318"/>
      <c r="U35" s="319"/>
    </row>
    <row r="36" spans="1:22" x14ac:dyDescent="0.2">
      <c r="A36" s="280">
        <v>315</v>
      </c>
      <c r="C36" s="257" t="s">
        <v>669</v>
      </c>
      <c r="K36" s="63"/>
    </row>
    <row r="37" spans="1:22" x14ac:dyDescent="0.2">
      <c r="A37" s="280"/>
      <c r="C37" s="282" t="s">
        <v>780</v>
      </c>
      <c r="E37" s="62">
        <v>49309</v>
      </c>
      <c r="G37" s="270" t="s">
        <v>850</v>
      </c>
      <c r="H37" s="270" t="s">
        <v>636</v>
      </c>
      <c r="I37" s="281">
        <v>-10</v>
      </c>
      <c r="K37" s="63">
        <v>13147191.98</v>
      </c>
      <c r="L37" s="72"/>
      <c r="M37" s="64">
        <v>6468006</v>
      </c>
      <c r="N37" s="64"/>
      <c r="O37" s="64">
        <f t="shared" ref="O37:O38" si="10">ROUND((K37*(-I37/100)+K37)-M37,0)</f>
        <v>7993905</v>
      </c>
      <c r="P37" s="64"/>
      <c r="Q37" s="64">
        <f t="shared" ref="Q37:Q38" si="11">ROUND(O37/U37,0)</f>
        <v>495902</v>
      </c>
      <c r="S37" s="318">
        <f t="shared" ref="S37:S38" si="12">ROUND(Q37/K37*100,2)</f>
        <v>3.77</v>
      </c>
      <c r="U37" s="319">
        <v>16.119928937572343</v>
      </c>
      <c r="V37" s="257">
        <f t="shared" ref="V37:V38" si="13">+O37/Q37</f>
        <v>16.119928937572343</v>
      </c>
    </row>
    <row r="38" spans="1:22" x14ac:dyDescent="0.2">
      <c r="A38" s="280"/>
      <c r="C38" s="282" t="s">
        <v>781</v>
      </c>
      <c r="E38" s="62">
        <v>49309</v>
      </c>
      <c r="G38" s="270" t="s">
        <v>850</v>
      </c>
      <c r="H38" s="270" t="s">
        <v>636</v>
      </c>
      <c r="I38" s="281">
        <v>-10</v>
      </c>
      <c r="K38" s="63">
        <v>2694916.35</v>
      </c>
      <c r="L38" s="72"/>
      <c r="M38" s="64">
        <v>765601</v>
      </c>
      <c r="N38" s="64"/>
      <c r="O38" s="64">
        <f t="shared" si="10"/>
        <v>2198807</v>
      </c>
      <c r="P38" s="64"/>
      <c r="Q38" s="64">
        <f t="shared" si="11"/>
        <v>133992</v>
      </c>
      <c r="S38" s="318">
        <f t="shared" si="12"/>
        <v>4.97</v>
      </c>
      <c r="U38" s="319">
        <v>16.40998716341274</v>
      </c>
      <c r="V38" s="257">
        <f t="shared" si="13"/>
        <v>16.40998716341274</v>
      </c>
    </row>
    <row r="39" spans="1:22" x14ac:dyDescent="0.2">
      <c r="A39" s="280"/>
      <c r="G39" s="270"/>
      <c r="H39" s="270"/>
      <c r="I39" s="281"/>
      <c r="K39" s="63"/>
      <c r="M39" s="283"/>
      <c r="O39" s="283"/>
      <c r="Q39" s="283"/>
      <c r="S39" s="280"/>
      <c r="U39" s="317"/>
    </row>
    <row r="40" spans="1:22" x14ac:dyDescent="0.2">
      <c r="A40" s="280"/>
      <c r="C40" s="284" t="s">
        <v>671</v>
      </c>
      <c r="G40" s="270"/>
      <c r="H40" s="270"/>
      <c r="I40" s="281"/>
      <c r="K40" s="63">
        <f>+SUBTOTAL(9,K37:K39)</f>
        <v>15842108.33</v>
      </c>
      <c r="M40" s="265">
        <f>+SUBTOTAL(9,M37:M39)</f>
        <v>7233607</v>
      </c>
      <c r="O40" s="265">
        <f>+SUBTOTAL(9,O37:O39)</f>
        <v>10192712</v>
      </c>
      <c r="Q40" s="265">
        <f>+SUBTOTAL(9,Q37:Q39)</f>
        <v>629894</v>
      </c>
      <c r="S40" s="318">
        <f>IF(Q40/K40*100=0,"-     ",Q40/K40*100)</f>
        <v>3.9760743133360457</v>
      </c>
      <c r="U40" s="319">
        <f>IF(Q40=0,"-     ",ROUND(O40/Q40,1))</f>
        <v>16.2</v>
      </c>
    </row>
    <row r="41" spans="1:22" x14ac:dyDescent="0.2">
      <c r="A41" s="280"/>
      <c r="C41" s="284"/>
      <c r="G41" s="270"/>
      <c r="H41" s="270"/>
      <c r="I41" s="281"/>
      <c r="K41" s="63"/>
      <c r="S41" s="318"/>
      <c r="U41" s="319"/>
    </row>
    <row r="42" spans="1:22" x14ac:dyDescent="0.2">
      <c r="A42" s="280">
        <v>316</v>
      </c>
      <c r="B42" s="260" t="s">
        <v>672</v>
      </c>
      <c r="C42" s="257" t="s">
        <v>838</v>
      </c>
      <c r="K42" s="63"/>
    </row>
    <row r="43" spans="1:22" x14ac:dyDescent="0.2">
      <c r="A43" s="280"/>
      <c r="C43" s="282" t="s">
        <v>803</v>
      </c>
      <c r="E43" s="62">
        <v>49309</v>
      </c>
      <c r="G43" s="270" t="s">
        <v>716</v>
      </c>
      <c r="H43" s="270" t="s">
        <v>636</v>
      </c>
      <c r="I43" s="281">
        <v>-10</v>
      </c>
      <c r="K43" s="63">
        <v>141316.22</v>
      </c>
      <c r="L43" s="72"/>
      <c r="M43" s="64">
        <v>90413</v>
      </c>
      <c r="N43" s="64"/>
      <c r="O43" s="64">
        <f t="shared" ref="O43" si="14">ROUND((K43*(-I43/100)+K43)-M43,0)</f>
        <v>65035</v>
      </c>
      <c r="P43" s="64"/>
      <c r="Q43" s="64">
        <f t="shared" ref="Q43" si="15">ROUND(O43/U43,0)</f>
        <v>4487</v>
      </c>
      <c r="S43" s="318">
        <f t="shared" ref="S43" si="16">ROUND(Q43/K43*100,2)</f>
        <v>3.18</v>
      </c>
      <c r="U43" s="319">
        <v>14.494094049476265</v>
      </c>
      <c r="V43" s="257">
        <f t="shared" ref="V43" si="17">+O43/Q43</f>
        <v>14.494094049476265</v>
      </c>
    </row>
    <row r="44" spans="1:22" x14ac:dyDescent="0.2">
      <c r="A44" s="280"/>
      <c r="G44" s="270"/>
      <c r="H44" s="270"/>
      <c r="I44" s="281"/>
      <c r="K44" s="63"/>
      <c r="M44" s="283"/>
      <c r="O44" s="283"/>
      <c r="Q44" s="283"/>
      <c r="S44" s="280"/>
      <c r="U44" s="317"/>
    </row>
    <row r="45" spans="1:22" x14ac:dyDescent="0.2">
      <c r="A45" s="280"/>
      <c r="C45" s="284" t="s">
        <v>806</v>
      </c>
      <c r="G45" s="270"/>
      <c r="H45" s="270"/>
      <c r="I45" s="281"/>
      <c r="K45" s="67">
        <f>+SUBTOTAL(9,K43:K44)</f>
        <v>141316.22</v>
      </c>
      <c r="M45" s="285">
        <f>+SUBTOTAL(9,M43:M44)</f>
        <v>90413</v>
      </c>
      <c r="O45" s="285">
        <f>+SUBTOTAL(9,O43:O44)</f>
        <v>65035</v>
      </c>
      <c r="Q45" s="285">
        <f>+SUBTOTAL(9,Q43:Q44)</f>
        <v>4487</v>
      </c>
      <c r="S45" s="318">
        <f>IF(Q45/K45*100=0,"-     ",Q45/K45*100)</f>
        <v>3.1751486135137208</v>
      </c>
      <c r="U45" s="319">
        <f>IF(Q45=0,"-     ",ROUND(O45/Q45,1))</f>
        <v>14.5</v>
      </c>
    </row>
    <row r="46" spans="1:22" x14ac:dyDescent="0.2">
      <c r="A46" s="280"/>
      <c r="C46" s="284"/>
      <c r="G46" s="270"/>
      <c r="H46" s="270"/>
      <c r="I46" s="281"/>
      <c r="K46" s="63"/>
      <c r="S46" s="318"/>
      <c r="U46" s="319"/>
    </row>
    <row r="47" spans="1:22" ht="15.75" x14ac:dyDescent="0.25">
      <c r="A47" s="280"/>
      <c r="C47" s="276" t="s">
        <v>676</v>
      </c>
      <c r="H47" s="270"/>
      <c r="I47" s="281"/>
      <c r="K47" s="69">
        <f>+SUBTOTAL(9,K18:K46)</f>
        <v>376700478.34000009</v>
      </c>
      <c r="L47" s="286"/>
      <c r="M47" s="93">
        <f>+SUBTOTAL(9,M18:M46)</f>
        <v>57378949</v>
      </c>
      <c r="N47" s="287"/>
      <c r="O47" s="93">
        <f>+SUBTOTAL(9,O18:O46)</f>
        <v>356991577</v>
      </c>
      <c r="P47" s="287"/>
      <c r="Q47" s="93">
        <f>+SUBTOTAL(9,Q18:Q46)</f>
        <v>22654528</v>
      </c>
      <c r="S47" s="280"/>
      <c r="U47" s="317"/>
    </row>
  </sheetData>
  <pageMargins left="0.7" right="0.7" top="0.75" bottom="0.75" header="0.3" footer="0.3"/>
  <pageSetup fitToHeight="0" orientation="portrait" horizontalDpi="1200" verticalDpi="1200" r:id="rId1"/>
  <headerFooter>
    <oddHeader xml:space="preserve">&amp;R&amp;"Times New Roman,Bold"&amp;12Case Nos. 2025-00113 and 2025-00114
Attachment to Response to AG-KIUC-2 Question No. 16 
Page &amp;P of &amp;N
Garrett
</oddHeader>
  </headerFooter>
  <rowBreaks count="1" manualBreakCount="1">
    <brk id="28" max="18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DE519-F785-4120-B5B3-385B738C8828}">
  <dimension ref="A1:X26"/>
  <sheetViews>
    <sheetView tabSelected="1" workbookViewId="0">
      <selection activeCell="H31" sqref="H31"/>
    </sheetView>
  </sheetViews>
  <sheetFormatPr defaultColWidth="9.140625" defaultRowHeight="12.75" x14ac:dyDescent="0.2"/>
  <cols>
    <col min="1" max="1" width="5.42578125" style="293" customWidth="1"/>
    <col min="2" max="2" width="2.7109375" style="293" customWidth="1"/>
    <col min="3" max="3" width="46.7109375" style="293" customWidth="1"/>
    <col min="4" max="4" width="2.85546875" style="293" customWidth="1"/>
    <col min="5" max="5" width="20.140625" style="293" bestFit="1" customWidth="1"/>
    <col min="6" max="6" width="2" style="293" customWidth="1"/>
    <col min="7" max="7" width="24.42578125" style="293" customWidth="1"/>
    <col min="8" max="8" width="2.7109375" style="293" customWidth="1"/>
    <col min="9" max="9" width="12.85546875" style="293" customWidth="1"/>
    <col min="10" max="10" width="5.140625" style="293" customWidth="1"/>
    <col min="11" max="11" width="17" style="293" bestFit="1" customWidth="1"/>
    <col min="12" max="12" width="2.140625" style="293" customWidth="1"/>
    <col min="13" max="13" width="12.140625" style="293" customWidth="1"/>
    <col min="14" max="14" width="2.7109375" style="293" customWidth="1"/>
    <col min="15" max="15" width="17.28515625" style="293" bestFit="1" customWidth="1"/>
    <col min="16" max="16" width="5" style="293" customWidth="1"/>
    <col min="17" max="17" width="18" style="293" bestFit="1" customWidth="1"/>
    <col min="18" max="18" width="5" style="293" customWidth="1"/>
    <col min="19" max="19" width="18.85546875" style="293" bestFit="1" customWidth="1"/>
    <col min="20" max="20" width="4.140625" style="293" customWidth="1"/>
    <col min="21" max="21" width="14.42578125" style="293" customWidth="1"/>
    <col min="22" max="23" width="15.7109375" style="293" bestFit="1" customWidth="1"/>
    <col min="24" max="24" width="15.140625" style="293" bestFit="1" customWidth="1"/>
    <col min="25" max="16384" width="9.140625" style="293"/>
  </cols>
  <sheetData>
    <row r="1" spans="1:24" x14ac:dyDescent="0.2">
      <c r="A1" s="292"/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</row>
    <row r="2" spans="1:24" x14ac:dyDescent="0.2">
      <c r="A2" s="294" t="s">
        <v>774</v>
      </c>
      <c r="B2" s="294"/>
      <c r="C2" s="292"/>
      <c r="D2" s="292"/>
      <c r="E2" s="292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</row>
    <row r="3" spans="1:24" x14ac:dyDescent="0.2">
      <c r="A3" s="294"/>
      <c r="B3" s="294"/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  <c r="O3" s="292"/>
      <c r="P3" s="292"/>
      <c r="Q3" s="292"/>
      <c r="R3" s="292"/>
      <c r="S3" s="292"/>
      <c r="T3" s="292"/>
      <c r="U3" s="292"/>
    </row>
    <row r="4" spans="1:24" x14ac:dyDescent="0.2">
      <c r="A4" s="294" t="s">
        <v>840</v>
      </c>
      <c r="B4" s="294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  <c r="Q4" s="292"/>
      <c r="R4" s="292"/>
      <c r="S4" s="292"/>
      <c r="T4" s="292"/>
      <c r="U4" s="292"/>
    </row>
    <row r="7" spans="1:24" x14ac:dyDescent="0.2">
      <c r="E7" s="295" t="s">
        <v>841</v>
      </c>
      <c r="F7" s="295"/>
      <c r="G7" s="295"/>
      <c r="H7" s="294"/>
      <c r="I7" s="294"/>
      <c r="K7" s="295" t="s">
        <v>842</v>
      </c>
      <c r="L7" s="295"/>
      <c r="M7" s="295"/>
      <c r="N7" s="295"/>
      <c r="O7" s="295"/>
      <c r="Q7" s="296" t="s">
        <v>843</v>
      </c>
      <c r="U7" s="296" t="s">
        <v>844</v>
      </c>
      <c r="V7" s="95"/>
      <c r="W7" s="95"/>
      <c r="X7" s="99" t="s">
        <v>730</v>
      </c>
    </row>
    <row r="8" spans="1:24" x14ac:dyDescent="0.2">
      <c r="A8" s="297"/>
      <c r="B8" s="297"/>
      <c r="C8" s="297"/>
      <c r="D8" s="297"/>
      <c r="E8" s="298" t="s">
        <v>845</v>
      </c>
      <c r="F8" s="296"/>
      <c r="G8" s="298" t="s">
        <v>846</v>
      </c>
      <c r="H8" s="296"/>
      <c r="I8" s="298" t="s">
        <v>846</v>
      </c>
      <c r="J8" s="297"/>
      <c r="K8" s="296" t="s">
        <v>845</v>
      </c>
      <c r="L8" s="296"/>
      <c r="M8" s="296" t="s">
        <v>846</v>
      </c>
      <c r="N8" s="296"/>
      <c r="O8" s="296" t="s">
        <v>846</v>
      </c>
      <c r="P8" s="297"/>
      <c r="Q8" s="296" t="s">
        <v>846</v>
      </c>
      <c r="R8" s="297"/>
      <c r="S8" s="296" t="s">
        <v>843</v>
      </c>
      <c r="T8" s="296"/>
      <c r="U8" s="296" t="s">
        <v>846</v>
      </c>
      <c r="V8" s="102" t="s">
        <v>734</v>
      </c>
      <c r="W8" s="102" t="s">
        <v>735</v>
      </c>
      <c r="X8" s="99" t="s">
        <v>736</v>
      </c>
    </row>
    <row r="9" spans="1:24" x14ac:dyDescent="0.2">
      <c r="A9" s="295" t="s">
        <v>847</v>
      </c>
      <c r="B9" s="295"/>
      <c r="C9" s="295"/>
      <c r="D9" s="297"/>
      <c r="E9" s="299" t="s">
        <v>737</v>
      </c>
      <c r="F9" s="296"/>
      <c r="G9" s="299" t="s">
        <v>737</v>
      </c>
      <c r="H9" s="296"/>
      <c r="I9" s="299" t="s">
        <v>738</v>
      </c>
      <c r="J9" s="297"/>
      <c r="K9" s="299" t="s">
        <v>737</v>
      </c>
      <c r="L9" s="296"/>
      <c r="M9" s="299" t="s">
        <v>738</v>
      </c>
      <c r="N9" s="296"/>
      <c r="O9" s="299" t="s">
        <v>737</v>
      </c>
      <c r="P9" s="297"/>
      <c r="Q9" s="299" t="s">
        <v>737</v>
      </c>
      <c r="R9" s="297"/>
      <c r="S9" s="299" t="s">
        <v>845</v>
      </c>
      <c r="T9" s="296"/>
      <c r="U9" s="299" t="s">
        <v>738</v>
      </c>
      <c r="V9" s="104" t="s">
        <v>739</v>
      </c>
      <c r="W9" s="104" t="s">
        <v>739</v>
      </c>
      <c r="X9" s="104" t="s">
        <v>740</v>
      </c>
    </row>
    <row r="10" spans="1:24" x14ac:dyDescent="0.2">
      <c r="A10" s="300" t="s">
        <v>741</v>
      </c>
      <c r="B10" s="300"/>
      <c r="C10" s="294"/>
      <c r="D10" s="301"/>
      <c r="E10" s="302">
        <v>-2</v>
      </c>
      <c r="F10" s="303"/>
      <c r="G10" s="302">
        <v>-3</v>
      </c>
      <c r="H10" s="302"/>
      <c r="I10" s="303" t="s">
        <v>825</v>
      </c>
      <c r="J10" s="303"/>
      <c r="K10" s="302">
        <v>-5</v>
      </c>
      <c r="L10" s="303"/>
      <c r="M10" s="302">
        <v>-6</v>
      </c>
      <c r="N10" s="302"/>
      <c r="O10" s="303" t="s">
        <v>743</v>
      </c>
      <c r="P10" s="303"/>
      <c r="Q10" s="303" t="s">
        <v>826</v>
      </c>
      <c r="R10" s="303"/>
      <c r="S10" s="303" t="s">
        <v>745</v>
      </c>
      <c r="T10" s="303"/>
      <c r="U10" s="303" t="s">
        <v>746</v>
      </c>
      <c r="V10" s="108" t="s">
        <v>747</v>
      </c>
      <c r="W10" s="108" t="s">
        <v>748</v>
      </c>
      <c r="X10" s="95"/>
    </row>
    <row r="11" spans="1:24" x14ac:dyDescent="0.2">
      <c r="V11" s="95"/>
      <c r="W11" s="95"/>
      <c r="X11" s="95"/>
    </row>
    <row r="12" spans="1:24" x14ac:dyDescent="0.2">
      <c r="A12" s="304" t="s">
        <v>749</v>
      </c>
      <c r="B12" s="300"/>
      <c r="C12" s="294"/>
      <c r="G12" s="305"/>
      <c r="V12" s="95"/>
      <c r="W12" s="95"/>
      <c r="X12" s="95"/>
    </row>
    <row r="13" spans="1:24" x14ac:dyDescent="0.2">
      <c r="A13" s="304"/>
      <c r="B13" s="300"/>
      <c r="C13" s="294"/>
      <c r="G13" s="305"/>
      <c r="V13" s="95"/>
      <c r="W13" s="95"/>
      <c r="X13" s="95"/>
    </row>
    <row r="14" spans="1:24" x14ac:dyDescent="0.2">
      <c r="A14" s="183"/>
      <c r="B14" s="306" t="s">
        <v>827</v>
      </c>
      <c r="C14" s="184"/>
      <c r="E14" s="307"/>
      <c r="G14" s="308"/>
      <c r="H14" s="308"/>
      <c r="I14" s="308"/>
      <c r="K14" s="307"/>
      <c r="M14" s="308"/>
      <c r="N14" s="308"/>
      <c r="O14" s="308"/>
    </row>
    <row r="15" spans="1:24" x14ac:dyDescent="0.2">
      <c r="A15" s="183">
        <v>311</v>
      </c>
      <c r="B15" s="185"/>
      <c r="C15" s="184" t="s">
        <v>678</v>
      </c>
      <c r="E15" s="186">
        <v>144777504.46000001</v>
      </c>
      <c r="G15" s="309">
        <f>+E15*I15/100</f>
        <v>-11582200.356800001</v>
      </c>
      <c r="H15" s="308"/>
      <c r="I15" s="308">
        <v>-8</v>
      </c>
      <c r="J15" s="323"/>
      <c r="K15" s="186">
        <v>9277313.3999999855</v>
      </c>
      <c r="M15" s="308">
        <v>-25</v>
      </c>
      <c r="N15" s="308"/>
      <c r="O15" s="189">
        <f t="shared" ref="O15:O19" si="0">K15*M15/100</f>
        <v>-2319328.3499999964</v>
      </c>
      <c r="Q15" s="188">
        <f t="shared" ref="Q15:Q19" si="1">G15+O15</f>
        <v>-13901528.706799997</v>
      </c>
      <c r="S15" s="310">
        <f>+E15+K15</f>
        <v>154054817.85999998</v>
      </c>
      <c r="U15" s="308">
        <f t="shared" ref="U15:U19" si="2">+U16</f>
        <v>-10</v>
      </c>
      <c r="V15" s="328">
        <f>+E15/S15</f>
        <v>0.93977914141944652</v>
      </c>
      <c r="W15" s="328">
        <f>+K15/S15</f>
        <v>6.0220858580553489E-2</v>
      </c>
      <c r="X15" s="328">
        <f>ROUND(V15*I15/100+W15*M15/100,2)</f>
        <v>-0.09</v>
      </c>
    </row>
    <row r="16" spans="1:24" x14ac:dyDescent="0.2">
      <c r="A16" s="183">
        <v>312</v>
      </c>
      <c r="B16" s="185"/>
      <c r="C16" s="184" t="s">
        <v>751</v>
      </c>
      <c r="E16" s="186">
        <v>1378299563.1900001</v>
      </c>
      <c r="G16" s="309">
        <f t="shared" ref="G16:G19" si="3">+E16*I16/100</f>
        <v>-110263965.05520001</v>
      </c>
      <c r="H16" s="308"/>
      <c r="I16" s="308">
        <v>-8</v>
      </c>
      <c r="J16" s="323"/>
      <c r="K16" s="186">
        <v>239745822.68000033</v>
      </c>
      <c r="M16" s="308">
        <v>-25</v>
      </c>
      <c r="N16" s="308"/>
      <c r="O16" s="189">
        <f t="shared" si="0"/>
        <v>-59936455.670000084</v>
      </c>
      <c r="Q16" s="188">
        <f t="shared" si="1"/>
        <v>-170200420.72520009</v>
      </c>
      <c r="S16" s="310">
        <f t="shared" ref="S16:S19" si="4">+E16+K16</f>
        <v>1618045385.8700004</v>
      </c>
      <c r="U16" s="308">
        <f t="shared" si="2"/>
        <v>-10</v>
      </c>
      <c r="V16" s="328">
        <f t="shared" ref="V16:V20" si="5">+E16/S16</f>
        <v>0.85182997660409121</v>
      </c>
      <c r="W16" s="328">
        <f t="shared" ref="W16:W20" si="6">+K16/S16</f>
        <v>0.14817002339590887</v>
      </c>
      <c r="X16" s="328">
        <f t="shared" ref="X16:X19" si="7">ROUND(V16*I16/100+W16*M16/100,2)</f>
        <v>-0.11</v>
      </c>
    </row>
    <row r="17" spans="1:24" x14ac:dyDescent="0.2">
      <c r="A17" s="183">
        <v>314</v>
      </c>
      <c r="B17" s="185"/>
      <c r="C17" s="184" t="s">
        <v>752</v>
      </c>
      <c r="E17" s="186">
        <v>118161189.17000002</v>
      </c>
      <c r="G17" s="309">
        <f t="shared" si="3"/>
        <v>-9452895.1336000022</v>
      </c>
      <c r="H17" s="308"/>
      <c r="I17" s="308">
        <v>-8</v>
      </c>
      <c r="J17" s="323"/>
      <c r="K17" s="186">
        <v>26003465.49999997</v>
      </c>
      <c r="M17" s="308">
        <v>-15</v>
      </c>
      <c r="N17" s="308"/>
      <c r="O17" s="189">
        <f t="shared" si="0"/>
        <v>-3900519.8249999951</v>
      </c>
      <c r="Q17" s="188">
        <f t="shared" si="1"/>
        <v>-13353414.958599998</v>
      </c>
      <c r="S17" s="310">
        <f>+E17+K17</f>
        <v>144164654.66999999</v>
      </c>
      <c r="U17" s="308">
        <f t="shared" si="2"/>
        <v>-10</v>
      </c>
      <c r="V17" s="328">
        <f t="shared" si="5"/>
        <v>0.81962662374128259</v>
      </c>
      <c r="W17" s="328">
        <f t="shared" si="6"/>
        <v>0.18037337625871741</v>
      </c>
      <c r="X17" s="328">
        <f t="shared" si="7"/>
        <v>-0.09</v>
      </c>
    </row>
    <row r="18" spans="1:24" x14ac:dyDescent="0.2">
      <c r="A18" s="183">
        <v>315</v>
      </c>
      <c r="B18" s="185"/>
      <c r="C18" s="184" t="s">
        <v>679</v>
      </c>
      <c r="E18" s="186">
        <v>86416422.039999962</v>
      </c>
      <c r="G18" s="309">
        <f t="shared" si="3"/>
        <v>-6913313.7631999971</v>
      </c>
      <c r="H18" s="308"/>
      <c r="I18" s="308">
        <v>-8</v>
      </c>
      <c r="J18" s="323"/>
      <c r="K18" s="186">
        <v>17463081.400000006</v>
      </c>
      <c r="M18" s="308">
        <v>-15</v>
      </c>
      <c r="N18" s="308"/>
      <c r="O18" s="189">
        <f t="shared" si="0"/>
        <v>-2619462.2100000009</v>
      </c>
      <c r="Q18" s="324">
        <f t="shared" si="1"/>
        <v>-9532775.9731999971</v>
      </c>
      <c r="S18" s="310">
        <f t="shared" si="4"/>
        <v>103879503.43999997</v>
      </c>
      <c r="U18" s="308">
        <f t="shared" si="2"/>
        <v>-10</v>
      </c>
      <c r="V18" s="328">
        <f t="shared" si="5"/>
        <v>0.83189098116851745</v>
      </c>
      <c r="W18" s="328">
        <f t="shared" si="6"/>
        <v>0.16810901883148249</v>
      </c>
      <c r="X18" s="328">
        <f t="shared" si="7"/>
        <v>-0.09</v>
      </c>
    </row>
    <row r="19" spans="1:24" x14ac:dyDescent="0.2">
      <c r="A19" s="183">
        <v>316</v>
      </c>
      <c r="B19" s="185"/>
      <c r="C19" s="184" t="s">
        <v>680</v>
      </c>
      <c r="E19" s="190">
        <v>9739998.5999999996</v>
      </c>
      <c r="G19" s="311">
        <f t="shared" si="3"/>
        <v>-779199.88799999992</v>
      </c>
      <c r="H19" s="308"/>
      <c r="I19" s="308">
        <v>-8</v>
      </c>
      <c r="J19" s="323"/>
      <c r="K19" s="190">
        <v>2764179.7799999984</v>
      </c>
      <c r="M19" s="308">
        <v>-2</v>
      </c>
      <c r="N19" s="308"/>
      <c r="O19" s="191">
        <f t="shared" si="0"/>
        <v>-55283.595599999971</v>
      </c>
      <c r="Q19" s="192">
        <f t="shared" si="1"/>
        <v>-834483.48359999992</v>
      </c>
      <c r="S19" s="312">
        <f t="shared" si="4"/>
        <v>12504178.379999999</v>
      </c>
      <c r="U19" s="308">
        <f t="shared" si="2"/>
        <v>-10</v>
      </c>
      <c r="V19" s="328">
        <f t="shared" si="5"/>
        <v>0.7789395115778891</v>
      </c>
      <c r="W19" s="328">
        <f t="shared" si="6"/>
        <v>0.22106048842211085</v>
      </c>
      <c r="X19" s="328">
        <f t="shared" si="7"/>
        <v>-7.0000000000000007E-2</v>
      </c>
    </row>
    <row r="20" spans="1:24" x14ac:dyDescent="0.2">
      <c r="A20" s="183"/>
      <c r="B20" s="193" t="s">
        <v>828</v>
      </c>
      <c r="E20" s="194">
        <f>+SUBTOTAL(9,E15:E19)</f>
        <v>1737394677.46</v>
      </c>
      <c r="F20" s="313"/>
      <c r="G20" s="194">
        <f>+SUBTOTAL(9,G15:G19)</f>
        <v>-138991574.19680002</v>
      </c>
      <c r="H20" s="194"/>
      <c r="I20" s="314">
        <v>-8</v>
      </c>
      <c r="J20" s="325"/>
      <c r="K20" s="194">
        <f>+SUBTOTAL(9,K15:K19)</f>
        <v>295253862.76000023</v>
      </c>
      <c r="L20" s="313"/>
      <c r="M20" s="326">
        <f>+O20/K20*100</f>
        <v>-23.312497593486185</v>
      </c>
      <c r="N20" s="313"/>
      <c r="O20" s="194">
        <f>+SUBTOTAL(9,O15:O19)</f>
        <v>-68831049.650600061</v>
      </c>
      <c r="P20" s="313"/>
      <c r="Q20" s="195">
        <f>+SUBTOTAL(9,Q15:Q19)</f>
        <v>-207822623.84740004</v>
      </c>
      <c r="R20" s="313"/>
      <c r="S20" s="194">
        <f>+SUBTOTAL(9,S15:S19)</f>
        <v>2032648540.2200005</v>
      </c>
      <c r="T20" s="313"/>
      <c r="U20" s="314">
        <f>ROUND(Q20/S20*100,0)</f>
        <v>-10</v>
      </c>
      <c r="V20" s="328">
        <f t="shared" si="5"/>
        <v>0.85474426251375257</v>
      </c>
      <c r="W20" s="328">
        <f t="shared" si="6"/>
        <v>0.14525573748624732</v>
      </c>
      <c r="X20" s="328">
        <f>ROUND(V20*I20/100+W20*M20/100,2)</f>
        <v>-0.1</v>
      </c>
    </row>
    <row r="21" spans="1:24" x14ac:dyDescent="0.2">
      <c r="A21" s="183"/>
      <c r="B21" s="193"/>
      <c r="E21" s="327"/>
      <c r="G21" s="327"/>
      <c r="H21" s="327"/>
      <c r="I21" s="308"/>
      <c r="J21" s="310"/>
      <c r="K21" s="327"/>
      <c r="O21" s="327"/>
      <c r="Q21" s="188"/>
      <c r="S21" s="327"/>
    </row>
    <row r="22" spans="1:24" x14ac:dyDescent="0.2">
      <c r="A22" s="196" t="s">
        <v>760</v>
      </c>
      <c r="E22" s="197">
        <f>+SUBTOTAL(9,E14:E21)</f>
        <v>1737394677.46</v>
      </c>
      <c r="G22" s="197">
        <f>+SUBTOTAL(9,G14:G21)</f>
        <v>-138991574.19680002</v>
      </c>
      <c r="K22" s="197">
        <f>+SUBTOTAL(9,K14:K21)</f>
        <v>295253862.76000023</v>
      </c>
      <c r="O22" s="197">
        <f>+SUBTOTAL(9,O14:O21)</f>
        <v>-68831049.650600061</v>
      </c>
      <c r="Q22" s="197">
        <f>+SUBTOTAL(9,Q14:Q21)</f>
        <v>-207822623.84740004</v>
      </c>
      <c r="S22" s="197">
        <f>+SUBTOTAL(9,S14:S21)</f>
        <v>2032648540.2200005</v>
      </c>
      <c r="U22" s="314"/>
    </row>
    <row r="23" spans="1:24" x14ac:dyDescent="0.2">
      <c r="A23" s="196"/>
      <c r="E23" s="197"/>
      <c r="G23" s="197"/>
      <c r="K23" s="197"/>
      <c r="O23" s="197"/>
      <c r="Q23" s="197"/>
      <c r="S23" s="197"/>
    </row>
    <row r="24" spans="1:24" x14ac:dyDescent="0.2">
      <c r="A24" s="196"/>
      <c r="E24" s="197"/>
      <c r="G24" s="197"/>
      <c r="K24" s="197"/>
      <c r="O24" s="197"/>
      <c r="Q24" s="197"/>
      <c r="S24" s="197"/>
    </row>
    <row r="25" spans="1:24" x14ac:dyDescent="0.2">
      <c r="A25" s="183"/>
    </row>
    <row r="26" spans="1:24" x14ac:dyDescent="0.2">
      <c r="A26" s="183"/>
    </row>
  </sheetData>
  <pageMargins left="0.7" right="0.7" top="0.75" bottom="0.75" header="0.3" footer="0.3"/>
  <pageSetup fitToHeight="0" orientation="portrait" horizontalDpi="1200" verticalDpi="1200" r:id="rId1"/>
  <headerFooter>
    <oddHeader xml:space="preserve">&amp;R&amp;"Times New Roman,Bold"&amp;12Case Nos. 2025-00113 and 2025-00114
Attachment to Response to AG-KIUC-2 Question No. 16 
Page &amp;P of &amp;N
Garrett
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EA20F-529D-4368-83BB-55DE6E405CE6}">
  <sheetPr>
    <tabColor theme="7" tint="0.39997558519241921"/>
  </sheetPr>
  <dimension ref="A1"/>
  <sheetViews>
    <sheetView tabSelected="1" workbookViewId="0">
      <selection activeCell="H31" sqref="H31"/>
    </sheetView>
  </sheetViews>
  <sheetFormatPr defaultRowHeight="12.75" x14ac:dyDescent="0.2"/>
  <sheetData/>
  <pageMargins left="0.7" right="0.7" top="0.75" bottom="0.75" header="0.3" footer="0.3"/>
  <pageSetup orientation="portrait" horizontalDpi="1200" verticalDpi="1200" r:id="rId1"/>
  <headerFooter>
    <oddHeader xml:space="preserve">&amp;R&amp;"Times New Roman,Bold"&amp;12Case Nos. 2025-00113 and 2025-00114
Attachment to Response to AG-KIUC-2 Question No. 16 
Page &amp;P of &amp;N
Garrett
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F7FCC-EAAF-4356-8A67-16992CC9D96D}">
  <dimension ref="A1:CT296"/>
  <sheetViews>
    <sheetView tabSelected="1" zoomScale="90" zoomScaleNormal="90" workbookViewId="0">
      <pane xSplit="1" ySplit="4" topLeftCell="B5" activePane="bottomRight" state="frozen"/>
      <selection activeCell="H31" sqref="H31"/>
      <selection pane="topRight" activeCell="H31" sqref="H31"/>
      <selection pane="bottomLeft" activeCell="H31" sqref="H31"/>
      <selection pane="bottomRight" activeCell="H31" sqref="H31"/>
    </sheetView>
  </sheetViews>
  <sheetFormatPr defaultColWidth="9.140625" defaultRowHeight="15.75" x14ac:dyDescent="0.25"/>
  <cols>
    <col min="1" max="1" width="53" style="3" bestFit="1" customWidth="1"/>
    <col min="2" max="5" width="9.28515625" style="2" bestFit="1" customWidth="1"/>
    <col min="6" max="6" width="1.7109375" style="3" customWidth="1"/>
    <col min="7" max="9" width="21.5703125" style="3" bestFit="1" customWidth="1"/>
    <col min="10" max="10" width="5.7109375" style="3" bestFit="1" customWidth="1"/>
    <col min="11" max="13" width="21.5703125" style="3" bestFit="1" customWidth="1"/>
    <col min="14" max="14" width="2.140625" style="3" hidden="1" customWidth="1"/>
    <col min="15" max="17" width="17.42578125" style="3" bestFit="1" customWidth="1"/>
    <col min="18" max="18" width="2.140625" style="3" hidden="1" customWidth="1"/>
    <col min="19" max="21" width="17.42578125" style="3" bestFit="1" customWidth="1"/>
    <col min="22" max="22" width="2.140625" style="3" hidden="1" customWidth="1"/>
    <col min="23" max="24" width="17.42578125" style="3" bestFit="1" customWidth="1"/>
    <col min="25" max="25" width="16.28515625" style="3" bestFit="1" customWidth="1"/>
    <col min="26" max="26" width="2.7109375" style="3" hidden="1" customWidth="1"/>
    <col min="27" max="29" width="21.5703125" style="3" bestFit="1" customWidth="1"/>
    <col min="30" max="30" width="1.7109375" style="3" hidden="1" customWidth="1"/>
    <col min="31" max="33" width="21.5703125" style="3" bestFit="1" customWidth="1"/>
    <col min="34" max="34" width="1.7109375" style="3" hidden="1" customWidth="1"/>
    <col min="35" max="37" width="17.42578125" style="3" bestFit="1" customWidth="1"/>
    <col min="38" max="38" width="5.7109375" style="3" bestFit="1" customWidth="1"/>
    <col min="39" max="40" width="17.42578125" style="3" bestFit="1" customWidth="1"/>
    <col min="41" max="41" width="17.140625" style="3" customWidth="1"/>
    <col min="42" max="42" width="2.5703125" style="3" customWidth="1"/>
    <col min="43" max="44" width="17.42578125" style="3" bestFit="1" customWidth="1"/>
    <col min="45" max="45" width="16.28515625" style="3" bestFit="1" customWidth="1"/>
    <col min="46" max="46" width="1.7109375" style="3" hidden="1" customWidth="1"/>
    <col min="47" max="48" width="18.5703125" style="3" bestFit="1" customWidth="1"/>
    <col min="49" max="49" width="18.85546875" style="3" bestFit="1" customWidth="1"/>
    <col min="50" max="50" width="1.7109375" style="3" customWidth="1"/>
    <col min="51" max="53" width="21.5703125" style="3" bestFit="1" customWidth="1"/>
    <col min="54" max="54" width="1.7109375" style="3" customWidth="1"/>
    <col min="55" max="57" width="21.5703125" style="3" bestFit="1" customWidth="1"/>
    <col min="58" max="58" width="1.7109375" style="3" customWidth="1"/>
    <col min="59" max="61" width="17.42578125" style="3" bestFit="1" customWidth="1"/>
    <col min="62" max="62" width="5.7109375" style="3" bestFit="1" customWidth="1"/>
    <col min="63" max="65" width="17.42578125" style="3" bestFit="1" customWidth="1"/>
    <col min="66" max="66" width="2.140625" style="3" customWidth="1"/>
    <col min="67" max="67" width="17.42578125" style="3" bestFit="1" customWidth="1"/>
    <col min="68" max="68" width="18.5703125" style="3" bestFit="1" customWidth="1"/>
    <col min="69" max="69" width="16.28515625" style="3" bestFit="1" customWidth="1"/>
    <col min="70" max="70" width="1.7109375" style="3" hidden="1" customWidth="1"/>
    <col min="71" max="72" width="18.5703125" style="3" bestFit="1" customWidth="1"/>
    <col min="73" max="73" width="18.85546875" style="3" bestFit="1" customWidth="1"/>
    <col min="74" max="74" width="1.7109375" style="3" hidden="1" customWidth="1"/>
    <col min="75" max="77" width="21.5703125" style="3" bestFit="1" customWidth="1"/>
    <col min="78" max="78" width="1.7109375" style="3" customWidth="1"/>
    <col min="79" max="80" width="21.5703125" style="3" bestFit="1" customWidth="1"/>
    <col min="81" max="81" width="21.85546875" style="3" bestFit="1" customWidth="1"/>
    <col min="82" max="82" width="1.7109375" style="3" customWidth="1"/>
    <col min="83" max="85" width="17.42578125" style="3" bestFit="1" customWidth="1"/>
    <col min="86" max="86" width="5.7109375" style="3" bestFit="1" customWidth="1"/>
    <col min="87" max="88" width="17.42578125" style="3" bestFit="1" customWidth="1"/>
    <col min="89" max="89" width="17" style="3" bestFit="1" customWidth="1"/>
    <col min="90" max="90" width="2.140625" style="3" customWidth="1"/>
    <col min="91" max="92" width="17.42578125" style="3" bestFit="1" customWidth="1"/>
    <col min="93" max="93" width="18.28515625" style="3" bestFit="1" customWidth="1"/>
    <col min="94" max="94" width="1.7109375" style="3" customWidth="1"/>
    <col min="95" max="96" width="18.5703125" style="3" bestFit="1" customWidth="1"/>
    <col min="97" max="97" width="18.85546875" style="3" customWidth="1"/>
    <col min="98" max="99" width="1.7109375" style="3" customWidth="1"/>
    <col min="100" max="16384" width="9.140625" style="3"/>
  </cols>
  <sheetData>
    <row r="1" spans="1:98" ht="16.5" thickBot="1" x14ac:dyDescent="0.3">
      <c r="A1" s="1" t="s">
        <v>0</v>
      </c>
    </row>
    <row r="2" spans="1:98" ht="16.5" thickBot="1" x14ac:dyDescent="0.3">
      <c r="A2" s="4"/>
      <c r="B2" s="329"/>
      <c r="C2" s="329"/>
      <c r="D2" s="329"/>
      <c r="E2" s="329"/>
      <c r="G2" s="362" t="s">
        <v>878</v>
      </c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3"/>
      <c r="S2" s="363"/>
      <c r="T2" s="363"/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3"/>
      <c r="AI2" s="363"/>
      <c r="AJ2" s="363"/>
      <c r="AK2" s="363"/>
      <c r="AL2" s="363"/>
      <c r="AM2" s="363"/>
      <c r="AN2" s="363"/>
      <c r="AO2" s="363"/>
      <c r="AP2" s="363"/>
      <c r="AQ2" s="363"/>
      <c r="AR2" s="363"/>
      <c r="AS2" s="363"/>
      <c r="AT2" s="363"/>
      <c r="AU2" s="363"/>
      <c r="AV2" s="363"/>
      <c r="AW2" s="363"/>
      <c r="AX2" s="363"/>
      <c r="AY2" s="363"/>
      <c r="AZ2" s="363"/>
      <c r="BA2" s="363"/>
      <c r="BB2" s="363"/>
      <c r="BC2" s="363"/>
      <c r="BD2" s="363"/>
      <c r="BE2" s="363"/>
      <c r="BF2" s="363"/>
      <c r="BG2" s="363"/>
      <c r="BH2" s="363"/>
      <c r="BI2" s="363"/>
      <c r="BJ2" s="363"/>
      <c r="BK2" s="363"/>
      <c r="BL2" s="363"/>
      <c r="BM2" s="363"/>
      <c r="BN2" s="363"/>
      <c r="BO2" s="363"/>
      <c r="BP2" s="363"/>
      <c r="BQ2" s="363"/>
      <c r="BR2" s="363"/>
      <c r="BS2" s="363"/>
      <c r="BT2" s="363"/>
      <c r="BU2" s="363"/>
      <c r="BV2" s="363"/>
      <c r="BW2" s="363"/>
      <c r="BX2" s="363"/>
      <c r="BY2" s="363"/>
      <c r="BZ2" s="363"/>
      <c r="CA2" s="363"/>
      <c r="CB2" s="363"/>
      <c r="CC2" s="363"/>
      <c r="CD2" s="363"/>
      <c r="CE2" s="363"/>
      <c r="CF2" s="363"/>
      <c r="CG2" s="363"/>
      <c r="CH2" s="363"/>
      <c r="CI2" s="363"/>
      <c r="CJ2" s="363"/>
      <c r="CK2" s="363"/>
      <c r="CL2" s="363"/>
      <c r="CM2" s="363"/>
      <c r="CN2" s="363"/>
      <c r="CO2" s="363"/>
      <c r="CP2" s="363"/>
      <c r="CQ2" s="363"/>
      <c r="CR2" s="363"/>
      <c r="CS2" s="363"/>
      <c r="CT2" s="364"/>
    </row>
    <row r="3" spans="1:98" x14ac:dyDescent="0.25">
      <c r="A3" s="4"/>
      <c r="B3" s="330"/>
      <c r="C3" s="330"/>
      <c r="D3" s="330"/>
      <c r="E3" s="329"/>
      <c r="G3" s="7">
        <v>44927</v>
      </c>
      <c r="H3" s="7">
        <v>44958</v>
      </c>
      <c r="I3" s="7">
        <v>44986</v>
      </c>
      <c r="J3" s="7"/>
      <c r="K3" s="7">
        <v>45292</v>
      </c>
      <c r="L3" s="7">
        <v>45323</v>
      </c>
      <c r="M3" s="7">
        <v>45352</v>
      </c>
      <c r="N3" s="7"/>
      <c r="O3" s="7">
        <v>44927</v>
      </c>
      <c r="P3" s="7">
        <v>44958</v>
      </c>
      <c r="Q3" s="7">
        <v>44986</v>
      </c>
      <c r="R3" s="7"/>
      <c r="S3" s="7">
        <v>45292</v>
      </c>
      <c r="T3" s="7">
        <v>45323</v>
      </c>
      <c r="U3" s="7">
        <v>45352</v>
      </c>
      <c r="W3" s="331" t="s">
        <v>879</v>
      </c>
      <c r="X3" s="331" t="s">
        <v>1</v>
      </c>
      <c r="Y3" s="331" t="s">
        <v>2</v>
      </c>
      <c r="AA3" s="7">
        <v>45017</v>
      </c>
      <c r="AB3" s="7">
        <v>45047</v>
      </c>
      <c r="AC3" s="7">
        <v>45078</v>
      </c>
      <c r="AD3" s="7"/>
      <c r="AE3" s="7">
        <v>45383</v>
      </c>
      <c r="AF3" s="7">
        <v>45413</v>
      </c>
      <c r="AG3" s="7">
        <v>45444</v>
      </c>
      <c r="AH3" s="7"/>
      <c r="AI3" s="7">
        <v>45017</v>
      </c>
      <c r="AJ3" s="7">
        <v>45047</v>
      </c>
      <c r="AK3" s="7">
        <v>45078</v>
      </c>
      <c r="AL3" s="7"/>
      <c r="AM3" s="7">
        <v>45383</v>
      </c>
      <c r="AN3" s="7">
        <v>45413</v>
      </c>
      <c r="AO3" s="7">
        <v>45444</v>
      </c>
      <c r="AQ3" s="331" t="s">
        <v>880</v>
      </c>
      <c r="AR3" s="331" t="s">
        <v>3</v>
      </c>
      <c r="AS3" s="331" t="s">
        <v>4</v>
      </c>
      <c r="AT3" s="331"/>
      <c r="AU3" s="331" t="s">
        <v>881</v>
      </c>
      <c r="AV3" s="331" t="s">
        <v>5</v>
      </c>
      <c r="AW3" s="331" t="s">
        <v>6</v>
      </c>
      <c r="AX3" s="331"/>
      <c r="AY3" s="7">
        <v>45108</v>
      </c>
      <c r="AZ3" s="7">
        <v>45139</v>
      </c>
      <c r="BA3" s="7">
        <v>45170</v>
      </c>
      <c r="BB3" s="7"/>
      <c r="BC3" s="7">
        <v>45474</v>
      </c>
      <c r="BD3" s="7">
        <v>45505</v>
      </c>
      <c r="BE3" s="7">
        <v>45536</v>
      </c>
      <c r="BF3" s="7"/>
      <c r="BG3" s="7">
        <v>45108</v>
      </c>
      <c r="BH3" s="7">
        <v>45139</v>
      </c>
      <c r="BI3" s="7">
        <v>45170</v>
      </c>
      <c r="BJ3" s="7"/>
      <c r="BK3" s="7">
        <v>45474</v>
      </c>
      <c r="BL3" s="7">
        <v>45505</v>
      </c>
      <c r="BM3" s="7">
        <v>45536</v>
      </c>
      <c r="BO3" s="331" t="s">
        <v>882</v>
      </c>
      <c r="BP3" s="331" t="s">
        <v>7</v>
      </c>
      <c r="BQ3" s="331" t="s">
        <v>8</v>
      </c>
      <c r="BR3" s="331"/>
      <c r="BS3" s="331" t="s">
        <v>883</v>
      </c>
      <c r="BT3" s="331" t="s">
        <v>9</v>
      </c>
      <c r="BU3" s="331" t="s">
        <v>10</v>
      </c>
      <c r="BV3" s="331"/>
      <c r="BW3" s="7">
        <v>45200</v>
      </c>
      <c r="BX3" s="7">
        <v>45231</v>
      </c>
      <c r="BY3" s="7">
        <v>45261</v>
      </c>
      <c r="BZ3" s="7"/>
      <c r="CA3" s="7">
        <v>45566</v>
      </c>
      <c r="CB3" s="7">
        <v>45597</v>
      </c>
      <c r="CC3" s="7">
        <v>45627</v>
      </c>
      <c r="CD3" s="7"/>
      <c r="CE3" s="7">
        <v>45200</v>
      </c>
      <c r="CF3" s="7">
        <v>45231</v>
      </c>
      <c r="CG3" s="7">
        <v>45261</v>
      </c>
      <c r="CH3" s="7"/>
      <c r="CI3" s="7">
        <v>45566</v>
      </c>
      <c r="CJ3" s="7">
        <v>45597</v>
      </c>
      <c r="CK3" s="7">
        <v>45627</v>
      </c>
      <c r="CM3" s="331" t="s">
        <v>884</v>
      </c>
      <c r="CN3" s="331" t="s">
        <v>11</v>
      </c>
      <c r="CO3" s="331" t="s">
        <v>12</v>
      </c>
      <c r="CQ3" s="331" t="s">
        <v>885</v>
      </c>
      <c r="CR3" s="331" t="s">
        <v>13</v>
      </c>
      <c r="CS3" s="331" t="s">
        <v>14</v>
      </c>
      <c r="CT3" s="331"/>
    </row>
    <row r="4" spans="1:98" s="10" customFormat="1" ht="63" x14ac:dyDescent="0.25">
      <c r="A4" s="332" t="s">
        <v>15</v>
      </c>
      <c r="B4" s="227" t="s">
        <v>19</v>
      </c>
      <c r="C4" s="227" t="s">
        <v>20</v>
      </c>
      <c r="D4" s="227" t="s">
        <v>21</v>
      </c>
      <c r="E4" s="227" t="s">
        <v>22</v>
      </c>
      <c r="G4" s="228" t="s">
        <v>24</v>
      </c>
      <c r="H4" s="228" t="s">
        <v>24</v>
      </c>
      <c r="I4" s="228" t="s">
        <v>24</v>
      </c>
      <c r="J4" s="228"/>
      <c r="K4" s="228" t="s">
        <v>24</v>
      </c>
      <c r="L4" s="228" t="s">
        <v>24</v>
      </c>
      <c r="M4" s="228" t="s">
        <v>24</v>
      </c>
      <c r="N4" s="333"/>
      <c r="O4" s="333" t="s">
        <v>25</v>
      </c>
      <c r="P4" s="333" t="s">
        <v>25</v>
      </c>
      <c r="Q4" s="333" t="s">
        <v>25</v>
      </c>
      <c r="R4" s="333"/>
      <c r="S4" s="333" t="s">
        <v>26</v>
      </c>
      <c r="T4" s="333" t="s">
        <v>26</v>
      </c>
      <c r="U4" s="333" t="s">
        <v>26</v>
      </c>
      <c r="W4" s="334" t="s">
        <v>27</v>
      </c>
      <c r="X4" s="334" t="s">
        <v>27</v>
      </c>
      <c r="Y4" s="335" t="s">
        <v>28</v>
      </c>
      <c r="AA4" s="228" t="s">
        <v>24</v>
      </c>
      <c r="AB4" s="228" t="s">
        <v>24</v>
      </c>
      <c r="AC4" s="228" t="s">
        <v>24</v>
      </c>
      <c r="AD4" s="228"/>
      <c r="AE4" s="228" t="s">
        <v>24</v>
      </c>
      <c r="AF4" s="228" t="s">
        <v>24</v>
      </c>
      <c r="AG4" s="228" t="s">
        <v>24</v>
      </c>
      <c r="AH4" s="228"/>
      <c r="AI4" s="333" t="s">
        <v>25</v>
      </c>
      <c r="AJ4" s="333" t="s">
        <v>25</v>
      </c>
      <c r="AK4" s="333" t="s">
        <v>25</v>
      </c>
      <c r="AL4" s="333"/>
      <c r="AM4" s="333" t="s">
        <v>26</v>
      </c>
      <c r="AN4" s="333" t="s">
        <v>26</v>
      </c>
      <c r="AO4" s="333" t="s">
        <v>26</v>
      </c>
      <c r="AQ4" s="334" t="s">
        <v>27</v>
      </c>
      <c r="AR4" s="334" t="s">
        <v>27</v>
      </c>
      <c r="AS4" s="335" t="s">
        <v>28</v>
      </c>
      <c r="AT4" s="335"/>
      <c r="AU4" s="334" t="s">
        <v>27</v>
      </c>
      <c r="AV4" s="334" t="s">
        <v>27</v>
      </c>
      <c r="AW4" s="335" t="s">
        <v>28</v>
      </c>
      <c r="AX4" s="335"/>
      <c r="AY4" s="228" t="s">
        <v>24</v>
      </c>
      <c r="AZ4" s="228" t="s">
        <v>24</v>
      </c>
      <c r="BA4" s="228" t="s">
        <v>24</v>
      </c>
      <c r="BB4" s="228"/>
      <c r="BC4" s="228" t="s">
        <v>24</v>
      </c>
      <c r="BD4" s="228" t="s">
        <v>24</v>
      </c>
      <c r="BE4" s="228" t="s">
        <v>24</v>
      </c>
      <c r="BF4" s="228"/>
      <c r="BG4" s="333" t="s">
        <v>25</v>
      </c>
      <c r="BH4" s="333" t="s">
        <v>25</v>
      </c>
      <c r="BI4" s="333" t="s">
        <v>25</v>
      </c>
      <c r="BJ4" s="333"/>
      <c r="BK4" s="333" t="s">
        <v>26</v>
      </c>
      <c r="BL4" s="333" t="s">
        <v>26</v>
      </c>
      <c r="BM4" s="333" t="s">
        <v>26</v>
      </c>
      <c r="BO4" s="334" t="s">
        <v>27</v>
      </c>
      <c r="BP4" s="334" t="s">
        <v>27</v>
      </c>
      <c r="BQ4" s="335" t="s">
        <v>28</v>
      </c>
      <c r="BR4" s="335"/>
      <c r="BS4" s="334" t="s">
        <v>27</v>
      </c>
      <c r="BT4" s="334" t="s">
        <v>27</v>
      </c>
      <c r="BU4" s="335" t="s">
        <v>28</v>
      </c>
      <c r="BV4" s="335"/>
      <c r="BW4" s="228" t="s">
        <v>24</v>
      </c>
      <c r="BX4" s="228" t="s">
        <v>24</v>
      </c>
      <c r="BY4" s="228" t="s">
        <v>24</v>
      </c>
      <c r="BZ4" s="228"/>
      <c r="CA4" s="228" t="s">
        <v>24</v>
      </c>
      <c r="CB4" s="228" t="s">
        <v>24</v>
      </c>
      <c r="CC4" s="228" t="s">
        <v>24</v>
      </c>
      <c r="CD4" s="228"/>
      <c r="CE4" s="333" t="s">
        <v>25</v>
      </c>
      <c r="CF4" s="333" t="s">
        <v>25</v>
      </c>
      <c r="CG4" s="333" t="s">
        <v>25</v>
      </c>
      <c r="CH4" s="333"/>
      <c r="CI4" s="333" t="s">
        <v>26</v>
      </c>
      <c r="CJ4" s="333" t="s">
        <v>26</v>
      </c>
      <c r="CK4" s="333" t="s">
        <v>26</v>
      </c>
      <c r="CM4" s="334" t="s">
        <v>27</v>
      </c>
      <c r="CN4" s="334" t="s">
        <v>27</v>
      </c>
      <c r="CO4" s="335" t="s">
        <v>28</v>
      </c>
      <c r="CQ4" s="334" t="s">
        <v>27</v>
      </c>
      <c r="CR4" s="334" t="s">
        <v>27</v>
      </c>
      <c r="CS4" s="335" t="s">
        <v>28</v>
      </c>
      <c r="CT4" s="335"/>
    </row>
    <row r="5" spans="1:98" x14ac:dyDescent="0.25">
      <c r="A5" s="3" t="s">
        <v>29</v>
      </c>
      <c r="B5" s="229">
        <v>0</v>
      </c>
      <c r="C5" s="229">
        <v>0</v>
      </c>
      <c r="D5" s="229">
        <v>0</v>
      </c>
      <c r="E5" s="229">
        <v>0</v>
      </c>
      <c r="G5" s="230">
        <v>823156.57000000007</v>
      </c>
      <c r="H5" s="230">
        <v>823156.57000000007</v>
      </c>
      <c r="I5" s="230">
        <v>823156.57000000007</v>
      </c>
      <c r="J5" s="230"/>
      <c r="K5" s="230">
        <v>823156.57000000007</v>
      </c>
      <c r="L5" s="230">
        <v>823156.57000000007</v>
      </c>
      <c r="M5" s="230">
        <v>823156.57000000007</v>
      </c>
      <c r="N5" s="15"/>
      <c r="O5" s="15">
        <v>0</v>
      </c>
      <c r="P5" s="15">
        <v>0</v>
      </c>
      <c r="Q5" s="15">
        <v>0</v>
      </c>
      <c r="R5" s="15"/>
      <c r="S5" s="15">
        <f t="shared" ref="S5:S35" si="0">K5*$E5/12</f>
        <v>0</v>
      </c>
      <c r="T5" s="15">
        <f t="shared" ref="T5:T35" si="1">L5*$E5/12</f>
        <v>0</v>
      </c>
      <c r="U5" s="15">
        <f t="shared" ref="U5:U35" si="2">M5*$E5/12</f>
        <v>0</v>
      </c>
      <c r="W5" s="15">
        <f t="shared" ref="W5:W92" si="3">O5+P5+Q5</f>
        <v>0</v>
      </c>
      <c r="X5" s="15">
        <f t="shared" ref="X5:X55" si="4">S5+T5+U5</f>
        <v>0</v>
      </c>
      <c r="Y5" s="15">
        <f t="shared" ref="Y5:Y69" si="5">X5-W5</f>
        <v>0</v>
      </c>
      <c r="AA5" s="230">
        <v>823156.57000000007</v>
      </c>
      <c r="AB5" s="230">
        <v>823156.57000000007</v>
      </c>
      <c r="AC5" s="230">
        <v>823156.57000000007</v>
      </c>
      <c r="AD5" s="230"/>
      <c r="AE5" s="230">
        <v>823156.57000000007</v>
      </c>
      <c r="AF5" s="230">
        <v>823156.57000000007</v>
      </c>
      <c r="AG5" s="230">
        <v>823156.57000000007</v>
      </c>
      <c r="AH5" s="230"/>
      <c r="AI5" s="230">
        <v>0</v>
      </c>
      <c r="AJ5" s="230">
        <v>0</v>
      </c>
      <c r="AK5" s="230">
        <v>0</v>
      </c>
      <c r="AL5" s="15"/>
      <c r="AM5" s="15">
        <f t="shared" ref="AM5:AM35" si="6">AE5*$E5/12</f>
        <v>0</v>
      </c>
      <c r="AN5" s="15">
        <f t="shared" ref="AN5:AN35" si="7">AF5*$E5/12</f>
        <v>0</v>
      </c>
      <c r="AO5" s="15">
        <f t="shared" ref="AO5:AO35" si="8">AG5*$E5/12</f>
        <v>0</v>
      </c>
      <c r="AQ5" s="15">
        <f t="shared" ref="AQ5:AQ99" si="9">AI5+AJ5+AK5</f>
        <v>0</v>
      </c>
      <c r="AR5" s="15">
        <f t="shared" ref="AR5:AR94" si="10">+AM5+AN5+AO5</f>
        <v>0</v>
      </c>
      <c r="AS5" s="15">
        <f t="shared" ref="AS5:AS101" si="11">AR5-AQ5</f>
        <v>0</v>
      </c>
      <c r="AT5" s="15"/>
      <c r="AU5" s="15">
        <f t="shared" ref="AU5:AV101" si="12">+W5+AQ5</f>
        <v>0</v>
      </c>
      <c r="AV5" s="15">
        <f t="shared" ref="AV5:AV8" si="13">+X5+AR5</f>
        <v>0</v>
      </c>
      <c r="AW5" s="15">
        <f t="shared" ref="AW5:AW101" si="14">AV5-AU5</f>
        <v>0</v>
      </c>
      <c r="AX5" s="15"/>
      <c r="AY5" s="230">
        <v>823156.57000000007</v>
      </c>
      <c r="AZ5" s="230">
        <v>823156.57000000007</v>
      </c>
      <c r="BA5" s="230">
        <v>823156.57000000007</v>
      </c>
      <c r="BB5" s="230"/>
      <c r="BC5" s="230">
        <v>823156.57000000007</v>
      </c>
      <c r="BD5" s="230">
        <v>823156.57000000007</v>
      </c>
      <c r="BE5" s="230">
        <v>823156.57000000007</v>
      </c>
      <c r="BF5" s="230"/>
      <c r="BG5" s="230">
        <v>0</v>
      </c>
      <c r="BH5" s="230">
        <v>0</v>
      </c>
      <c r="BI5" s="230">
        <v>0</v>
      </c>
      <c r="BJ5" s="15"/>
      <c r="BK5" s="15">
        <f t="shared" ref="BK5:BM12" si="15">BC5*$E5/12</f>
        <v>0</v>
      </c>
      <c r="BL5" s="15">
        <f t="shared" si="15"/>
        <v>0</v>
      </c>
      <c r="BM5" s="15">
        <f t="shared" si="15"/>
        <v>0</v>
      </c>
      <c r="BO5" s="15">
        <f t="shared" ref="BO5:BO55" si="16">BG5+BH5+BI5</f>
        <v>0</v>
      </c>
      <c r="BP5" s="15">
        <f t="shared" ref="BP5:BP55" si="17">BK5+BL5+BM5</f>
        <v>0</v>
      </c>
      <c r="BQ5" s="15">
        <f t="shared" ref="BQ5:BQ94" si="18">BP5-BO5</f>
        <v>0</v>
      </c>
      <c r="BR5" s="15"/>
      <c r="BS5" s="15">
        <f t="shared" ref="BS5:BT94" si="19">+AU5+BO5</f>
        <v>0</v>
      </c>
      <c r="BT5" s="15">
        <f t="shared" si="19"/>
        <v>0</v>
      </c>
      <c r="BU5" s="15">
        <f t="shared" ref="BU5:BU94" si="20">BT5-BS5</f>
        <v>0</v>
      </c>
      <c r="BV5" s="15"/>
      <c r="BW5" s="230">
        <v>823156.57000000007</v>
      </c>
      <c r="BX5" s="230">
        <v>823156.57000000007</v>
      </c>
      <c r="BY5" s="230">
        <v>823156.57000000007</v>
      </c>
      <c r="BZ5" s="230"/>
      <c r="CA5" s="230">
        <v>823156.57000000007</v>
      </c>
      <c r="CB5" s="230">
        <v>823156.57000000007</v>
      </c>
      <c r="CC5" s="230">
        <v>823156.57000000007</v>
      </c>
      <c r="CD5" s="230"/>
      <c r="CE5" s="230">
        <v>0</v>
      </c>
      <c r="CF5" s="230">
        <v>0</v>
      </c>
      <c r="CG5" s="230">
        <v>0</v>
      </c>
      <c r="CH5" s="15"/>
      <c r="CI5" s="15">
        <f t="shared" ref="CI5:CI36" si="21">CA5*$E5/12</f>
        <v>0</v>
      </c>
      <c r="CJ5" s="15">
        <f t="shared" ref="CJ5:CJ36" si="22">CB5*$E5/12</f>
        <v>0</v>
      </c>
      <c r="CK5" s="15">
        <f t="shared" ref="CK5:CK36" si="23">CC5*$E5/12</f>
        <v>0</v>
      </c>
      <c r="CM5" s="15">
        <f t="shared" ref="CM5:CM55" si="24">CE5+CF5+CG5</f>
        <v>0</v>
      </c>
      <c r="CN5" s="15">
        <f t="shared" ref="CN5:CN55" si="25">CI5+CJ5+CK5</f>
        <v>0</v>
      </c>
      <c r="CO5" s="15">
        <f t="shared" ref="CO5:CO71" si="26">CN5-CM5</f>
        <v>0</v>
      </c>
      <c r="CQ5" s="15">
        <f t="shared" ref="CQ5:CR71" si="27">+BS5+CM5</f>
        <v>0</v>
      </c>
      <c r="CR5" s="15">
        <f t="shared" si="27"/>
        <v>0</v>
      </c>
      <c r="CS5" s="15">
        <f t="shared" ref="CS5:CS71" si="28">CR5-CQ5</f>
        <v>0</v>
      </c>
      <c r="CT5" s="15"/>
    </row>
    <row r="6" spans="1:98" x14ac:dyDescent="0.25">
      <c r="A6" s="3" t="s">
        <v>30</v>
      </c>
      <c r="B6" s="229">
        <v>0</v>
      </c>
      <c r="C6" s="229">
        <v>0</v>
      </c>
      <c r="D6" s="229">
        <v>0</v>
      </c>
      <c r="E6" s="229">
        <v>0</v>
      </c>
      <c r="G6" s="230">
        <v>1924644.19</v>
      </c>
      <c r="H6" s="230">
        <v>1924644.19</v>
      </c>
      <c r="I6" s="230">
        <v>1924644.19</v>
      </c>
      <c r="J6" s="230"/>
      <c r="K6" s="230">
        <v>2021653.17</v>
      </c>
      <c r="L6" s="230">
        <v>2021653.17</v>
      </c>
      <c r="M6" s="230">
        <v>2021653.17</v>
      </c>
      <c r="N6" s="15"/>
      <c r="O6" s="15">
        <v>0</v>
      </c>
      <c r="P6" s="15">
        <v>0</v>
      </c>
      <c r="Q6" s="15">
        <v>0</v>
      </c>
      <c r="R6" s="15"/>
      <c r="S6" s="15">
        <f t="shared" si="0"/>
        <v>0</v>
      </c>
      <c r="T6" s="15">
        <f t="shared" si="1"/>
        <v>0</v>
      </c>
      <c r="U6" s="15">
        <f t="shared" si="2"/>
        <v>0</v>
      </c>
      <c r="W6" s="15">
        <f t="shared" si="3"/>
        <v>0</v>
      </c>
      <c r="X6" s="15">
        <f t="shared" si="4"/>
        <v>0</v>
      </c>
      <c r="Y6" s="15">
        <f t="shared" si="5"/>
        <v>0</v>
      </c>
      <c r="AA6" s="230">
        <v>1924644.19</v>
      </c>
      <c r="AB6" s="230">
        <v>1924644.19</v>
      </c>
      <c r="AC6" s="230">
        <v>1924644.19</v>
      </c>
      <c r="AD6" s="230"/>
      <c r="AE6" s="230">
        <v>2021653.17</v>
      </c>
      <c r="AF6" s="230">
        <v>2021653.17</v>
      </c>
      <c r="AG6" s="230">
        <v>2021653.17</v>
      </c>
      <c r="AH6" s="230"/>
      <c r="AI6" s="230">
        <v>0</v>
      </c>
      <c r="AJ6" s="230">
        <v>0</v>
      </c>
      <c r="AK6" s="230">
        <v>0</v>
      </c>
      <c r="AL6" s="15"/>
      <c r="AM6" s="15">
        <f t="shared" si="6"/>
        <v>0</v>
      </c>
      <c r="AN6" s="15">
        <f t="shared" si="7"/>
        <v>0</v>
      </c>
      <c r="AO6" s="15">
        <f t="shared" si="8"/>
        <v>0</v>
      </c>
      <c r="AQ6" s="15">
        <f t="shared" si="9"/>
        <v>0</v>
      </c>
      <c r="AR6" s="15">
        <f t="shared" si="10"/>
        <v>0</v>
      </c>
      <c r="AS6" s="15">
        <f t="shared" si="11"/>
        <v>0</v>
      </c>
      <c r="AT6" s="15"/>
      <c r="AU6" s="15">
        <f t="shared" si="12"/>
        <v>0</v>
      </c>
      <c r="AV6" s="15">
        <f t="shared" si="13"/>
        <v>0</v>
      </c>
      <c r="AW6" s="15">
        <f t="shared" si="14"/>
        <v>0</v>
      </c>
      <c r="AX6" s="15"/>
      <c r="AY6" s="230">
        <v>1924644.19</v>
      </c>
      <c r="AZ6" s="230">
        <v>1949644.19</v>
      </c>
      <c r="BA6" s="230">
        <v>1974644.19</v>
      </c>
      <c r="BB6" s="230"/>
      <c r="BC6" s="230">
        <v>2021653.17</v>
      </c>
      <c r="BD6" s="230">
        <v>2021653.17</v>
      </c>
      <c r="BE6" s="230">
        <v>2021653.17</v>
      </c>
      <c r="BF6" s="230"/>
      <c r="BG6" s="230">
        <v>0</v>
      </c>
      <c r="BH6" s="230">
        <v>0</v>
      </c>
      <c r="BI6" s="230">
        <v>0</v>
      </c>
      <c r="BJ6" s="15"/>
      <c r="BK6" s="15">
        <f t="shared" si="15"/>
        <v>0</v>
      </c>
      <c r="BL6" s="15">
        <f t="shared" si="15"/>
        <v>0</v>
      </c>
      <c r="BM6" s="15">
        <f t="shared" si="15"/>
        <v>0</v>
      </c>
      <c r="BO6" s="15">
        <f t="shared" si="16"/>
        <v>0</v>
      </c>
      <c r="BP6" s="15">
        <f t="shared" si="17"/>
        <v>0</v>
      </c>
      <c r="BQ6" s="15">
        <f t="shared" si="18"/>
        <v>0</v>
      </c>
      <c r="BR6" s="15"/>
      <c r="BS6" s="15">
        <f t="shared" si="19"/>
        <v>0</v>
      </c>
      <c r="BT6" s="15">
        <f t="shared" si="19"/>
        <v>0</v>
      </c>
      <c r="BU6" s="15">
        <f t="shared" si="20"/>
        <v>0</v>
      </c>
      <c r="BV6" s="15"/>
      <c r="BW6" s="230">
        <v>1998148.6800000002</v>
      </c>
      <c r="BX6" s="230">
        <v>2021653.17</v>
      </c>
      <c r="BY6" s="230">
        <v>2021653.17</v>
      </c>
      <c r="BZ6" s="230"/>
      <c r="CA6" s="230">
        <v>2021653.17</v>
      </c>
      <c r="CB6" s="230">
        <v>2021653.17</v>
      </c>
      <c r="CC6" s="230">
        <v>2021653.17</v>
      </c>
      <c r="CD6" s="230"/>
      <c r="CE6" s="230">
        <v>0</v>
      </c>
      <c r="CF6" s="230">
        <v>0</v>
      </c>
      <c r="CG6" s="230">
        <v>0</v>
      </c>
      <c r="CH6" s="15"/>
      <c r="CI6" s="15">
        <f t="shared" si="21"/>
        <v>0</v>
      </c>
      <c r="CJ6" s="15">
        <f t="shared" si="22"/>
        <v>0</v>
      </c>
      <c r="CK6" s="15">
        <f t="shared" si="23"/>
        <v>0</v>
      </c>
      <c r="CM6" s="15">
        <f t="shared" si="24"/>
        <v>0</v>
      </c>
      <c r="CN6" s="15">
        <f t="shared" si="25"/>
        <v>0</v>
      </c>
      <c r="CO6" s="15">
        <f t="shared" si="26"/>
        <v>0</v>
      </c>
      <c r="CQ6" s="15">
        <f t="shared" si="27"/>
        <v>0</v>
      </c>
      <c r="CR6" s="15">
        <f t="shared" si="27"/>
        <v>0</v>
      </c>
      <c r="CS6" s="15">
        <f t="shared" si="28"/>
        <v>0</v>
      </c>
      <c r="CT6" s="15"/>
    </row>
    <row r="7" spans="1:98" x14ac:dyDescent="0.25">
      <c r="A7" s="3" t="s">
        <v>31</v>
      </c>
      <c r="B7" s="229">
        <v>0</v>
      </c>
      <c r="C7" s="229">
        <v>0</v>
      </c>
      <c r="D7" s="229">
        <v>0</v>
      </c>
      <c r="E7" s="229">
        <v>0</v>
      </c>
      <c r="G7" s="230">
        <v>0</v>
      </c>
      <c r="H7" s="230">
        <v>0</v>
      </c>
      <c r="I7" s="230">
        <v>0</v>
      </c>
      <c r="J7" s="230"/>
      <c r="K7" s="230">
        <v>0</v>
      </c>
      <c r="L7" s="230">
        <v>0</v>
      </c>
      <c r="M7" s="230">
        <v>0</v>
      </c>
      <c r="N7" s="15"/>
      <c r="O7" s="15">
        <v>0</v>
      </c>
      <c r="P7" s="15">
        <v>0</v>
      </c>
      <c r="Q7" s="15">
        <v>0</v>
      </c>
      <c r="R7" s="15"/>
      <c r="S7" s="15">
        <f t="shared" si="0"/>
        <v>0</v>
      </c>
      <c r="T7" s="15">
        <f t="shared" si="1"/>
        <v>0</v>
      </c>
      <c r="U7" s="15">
        <f t="shared" si="2"/>
        <v>0</v>
      </c>
      <c r="W7" s="15">
        <f t="shared" si="3"/>
        <v>0</v>
      </c>
      <c r="X7" s="15">
        <f t="shared" si="4"/>
        <v>0</v>
      </c>
      <c r="Y7" s="15">
        <f t="shared" si="5"/>
        <v>0</v>
      </c>
      <c r="AA7" s="230">
        <v>0</v>
      </c>
      <c r="AB7" s="230">
        <v>0</v>
      </c>
      <c r="AC7" s="230">
        <v>0</v>
      </c>
      <c r="AD7" s="230"/>
      <c r="AE7" s="230">
        <v>0</v>
      </c>
      <c r="AF7" s="230">
        <v>0</v>
      </c>
      <c r="AG7" s="230">
        <v>0</v>
      </c>
      <c r="AH7" s="230"/>
      <c r="AI7" s="230">
        <v>0</v>
      </c>
      <c r="AJ7" s="230">
        <v>0</v>
      </c>
      <c r="AK7" s="230">
        <v>0</v>
      </c>
      <c r="AL7" s="15"/>
      <c r="AM7" s="15">
        <f t="shared" si="6"/>
        <v>0</v>
      </c>
      <c r="AN7" s="15">
        <f t="shared" si="7"/>
        <v>0</v>
      </c>
      <c r="AO7" s="15">
        <f t="shared" si="8"/>
        <v>0</v>
      </c>
      <c r="AQ7" s="15">
        <f t="shared" si="9"/>
        <v>0</v>
      </c>
      <c r="AR7" s="15">
        <f t="shared" si="10"/>
        <v>0</v>
      </c>
      <c r="AS7" s="15">
        <f t="shared" si="11"/>
        <v>0</v>
      </c>
      <c r="AT7" s="15"/>
      <c r="AU7" s="15">
        <f t="shared" si="12"/>
        <v>0</v>
      </c>
      <c r="AV7" s="15">
        <f t="shared" si="13"/>
        <v>0</v>
      </c>
      <c r="AW7" s="15">
        <f t="shared" si="14"/>
        <v>0</v>
      </c>
      <c r="AX7" s="15"/>
      <c r="AY7" s="230">
        <v>0</v>
      </c>
      <c r="AZ7" s="230">
        <v>0</v>
      </c>
      <c r="BA7" s="230">
        <v>0</v>
      </c>
      <c r="BB7" s="230"/>
      <c r="BC7" s="230">
        <v>0</v>
      </c>
      <c r="BD7" s="230">
        <v>0</v>
      </c>
      <c r="BE7" s="230">
        <v>0</v>
      </c>
      <c r="BF7" s="230"/>
      <c r="BG7" s="230">
        <v>0</v>
      </c>
      <c r="BH7" s="230">
        <v>0</v>
      </c>
      <c r="BI7" s="230">
        <v>0</v>
      </c>
      <c r="BJ7" s="15"/>
      <c r="BK7" s="15">
        <f t="shared" si="15"/>
        <v>0</v>
      </c>
      <c r="BL7" s="15">
        <f t="shared" si="15"/>
        <v>0</v>
      </c>
      <c r="BM7" s="15">
        <f t="shared" si="15"/>
        <v>0</v>
      </c>
      <c r="BO7" s="15">
        <f t="shared" si="16"/>
        <v>0</v>
      </c>
      <c r="BP7" s="15">
        <f t="shared" si="17"/>
        <v>0</v>
      </c>
      <c r="BQ7" s="15">
        <f t="shared" si="18"/>
        <v>0</v>
      </c>
      <c r="BR7" s="15"/>
      <c r="BS7" s="15">
        <f t="shared" si="19"/>
        <v>0</v>
      </c>
      <c r="BT7" s="15">
        <f t="shared" si="19"/>
        <v>0</v>
      </c>
      <c r="BU7" s="15">
        <f t="shared" si="20"/>
        <v>0</v>
      </c>
      <c r="BV7" s="15"/>
      <c r="BW7" s="230">
        <v>0</v>
      </c>
      <c r="BX7" s="230">
        <v>0</v>
      </c>
      <c r="BY7" s="230">
        <v>0</v>
      </c>
      <c r="BZ7" s="230"/>
      <c r="CA7" s="230">
        <v>0</v>
      </c>
      <c r="CB7" s="230">
        <v>0</v>
      </c>
      <c r="CC7" s="230">
        <v>0</v>
      </c>
      <c r="CD7" s="230"/>
      <c r="CE7" s="230">
        <v>0</v>
      </c>
      <c r="CF7" s="230">
        <v>0</v>
      </c>
      <c r="CG7" s="230">
        <v>0</v>
      </c>
      <c r="CH7" s="15"/>
      <c r="CI7" s="15">
        <f t="shared" si="21"/>
        <v>0</v>
      </c>
      <c r="CJ7" s="15">
        <f t="shared" si="22"/>
        <v>0</v>
      </c>
      <c r="CK7" s="15">
        <f t="shared" si="23"/>
        <v>0</v>
      </c>
      <c r="CM7" s="15">
        <f t="shared" si="24"/>
        <v>0</v>
      </c>
      <c r="CN7" s="15">
        <f t="shared" si="25"/>
        <v>0</v>
      </c>
      <c r="CO7" s="15">
        <f t="shared" si="26"/>
        <v>0</v>
      </c>
      <c r="CQ7" s="15">
        <f t="shared" si="27"/>
        <v>0</v>
      </c>
      <c r="CR7" s="15">
        <f t="shared" si="27"/>
        <v>0</v>
      </c>
      <c r="CS7" s="15">
        <f t="shared" si="28"/>
        <v>0</v>
      </c>
      <c r="CT7" s="15"/>
    </row>
    <row r="8" spans="1:98" x14ac:dyDescent="0.25">
      <c r="A8" s="3" t="s">
        <v>32</v>
      </c>
      <c r="B8" s="229">
        <v>0</v>
      </c>
      <c r="C8" s="229">
        <v>0</v>
      </c>
      <c r="D8" s="229">
        <v>0</v>
      </c>
      <c r="E8" s="229">
        <v>0</v>
      </c>
      <c r="G8" s="230">
        <v>350578.45</v>
      </c>
      <c r="H8" s="230">
        <v>350578.45</v>
      </c>
      <c r="I8" s="230">
        <v>350578.45</v>
      </c>
      <c r="J8" s="230"/>
      <c r="K8" s="230">
        <v>350578.45</v>
      </c>
      <c r="L8" s="230">
        <v>350578.45</v>
      </c>
      <c r="M8" s="230">
        <v>350578.45</v>
      </c>
      <c r="N8" s="15"/>
      <c r="O8" s="15">
        <v>0</v>
      </c>
      <c r="P8" s="15">
        <v>0</v>
      </c>
      <c r="Q8" s="15">
        <v>0</v>
      </c>
      <c r="R8" s="15"/>
      <c r="S8" s="15">
        <f t="shared" si="0"/>
        <v>0</v>
      </c>
      <c r="T8" s="15">
        <f t="shared" si="1"/>
        <v>0</v>
      </c>
      <c r="U8" s="15">
        <f t="shared" si="2"/>
        <v>0</v>
      </c>
      <c r="W8" s="15">
        <f t="shared" si="3"/>
        <v>0</v>
      </c>
      <c r="X8" s="15">
        <f t="shared" si="4"/>
        <v>0</v>
      </c>
      <c r="Y8" s="15">
        <f t="shared" si="5"/>
        <v>0</v>
      </c>
      <c r="AA8" s="230">
        <v>350578.45</v>
      </c>
      <c r="AB8" s="230">
        <v>350578.45</v>
      </c>
      <c r="AC8" s="230">
        <v>350578.45</v>
      </c>
      <c r="AD8" s="230"/>
      <c r="AE8" s="230">
        <v>350578.45</v>
      </c>
      <c r="AF8" s="230">
        <v>350578.45</v>
      </c>
      <c r="AG8" s="230">
        <v>350578.45</v>
      </c>
      <c r="AH8" s="230"/>
      <c r="AI8" s="230">
        <v>0</v>
      </c>
      <c r="AJ8" s="230">
        <v>0</v>
      </c>
      <c r="AK8" s="230">
        <v>0</v>
      </c>
      <c r="AL8" s="15"/>
      <c r="AM8" s="15">
        <f t="shared" si="6"/>
        <v>0</v>
      </c>
      <c r="AN8" s="15">
        <f t="shared" si="7"/>
        <v>0</v>
      </c>
      <c r="AO8" s="15">
        <f t="shared" si="8"/>
        <v>0</v>
      </c>
      <c r="AQ8" s="15">
        <f t="shared" si="9"/>
        <v>0</v>
      </c>
      <c r="AR8" s="15">
        <f t="shared" si="10"/>
        <v>0</v>
      </c>
      <c r="AS8" s="15">
        <f t="shared" si="11"/>
        <v>0</v>
      </c>
      <c r="AT8" s="15"/>
      <c r="AU8" s="15">
        <f t="shared" si="12"/>
        <v>0</v>
      </c>
      <c r="AV8" s="15">
        <f t="shared" si="13"/>
        <v>0</v>
      </c>
      <c r="AW8" s="15">
        <f t="shared" si="14"/>
        <v>0</v>
      </c>
      <c r="AX8" s="15"/>
      <c r="AY8" s="230">
        <v>350578.45</v>
      </c>
      <c r="AZ8" s="230">
        <v>350578.45</v>
      </c>
      <c r="BA8" s="230">
        <v>350578.45</v>
      </c>
      <c r="BB8" s="230"/>
      <c r="BC8" s="230">
        <v>350578.45</v>
      </c>
      <c r="BD8" s="230">
        <v>350578.45</v>
      </c>
      <c r="BE8" s="230">
        <v>350578.45</v>
      </c>
      <c r="BF8" s="230"/>
      <c r="BG8" s="230">
        <v>0</v>
      </c>
      <c r="BH8" s="230">
        <v>0</v>
      </c>
      <c r="BI8" s="230">
        <v>0</v>
      </c>
      <c r="BJ8" s="15"/>
      <c r="BK8" s="15">
        <f t="shared" si="15"/>
        <v>0</v>
      </c>
      <c r="BL8" s="15">
        <f t="shared" si="15"/>
        <v>0</v>
      </c>
      <c r="BM8" s="15">
        <f t="shared" si="15"/>
        <v>0</v>
      </c>
      <c r="BO8" s="15">
        <f t="shared" si="16"/>
        <v>0</v>
      </c>
      <c r="BP8" s="15">
        <f t="shared" si="17"/>
        <v>0</v>
      </c>
      <c r="BQ8" s="15">
        <f t="shared" si="18"/>
        <v>0</v>
      </c>
      <c r="BR8" s="15"/>
      <c r="BS8" s="15">
        <f t="shared" si="19"/>
        <v>0</v>
      </c>
      <c r="BT8" s="15">
        <f t="shared" si="19"/>
        <v>0</v>
      </c>
      <c r="BU8" s="15">
        <f t="shared" si="20"/>
        <v>0</v>
      </c>
      <c r="BV8" s="15"/>
      <c r="BW8" s="230">
        <v>350578.45</v>
      </c>
      <c r="BX8" s="230">
        <v>350578.45</v>
      </c>
      <c r="BY8" s="230">
        <v>350578.45</v>
      </c>
      <c r="BZ8" s="230"/>
      <c r="CA8" s="230">
        <v>350578.45</v>
      </c>
      <c r="CB8" s="230">
        <v>350578.45</v>
      </c>
      <c r="CC8" s="230">
        <v>350578.45</v>
      </c>
      <c r="CD8" s="230"/>
      <c r="CE8" s="230">
        <v>0</v>
      </c>
      <c r="CF8" s="230">
        <v>0</v>
      </c>
      <c r="CG8" s="230">
        <v>0</v>
      </c>
      <c r="CH8" s="15"/>
      <c r="CI8" s="15">
        <f t="shared" si="21"/>
        <v>0</v>
      </c>
      <c r="CJ8" s="15">
        <f t="shared" si="22"/>
        <v>0</v>
      </c>
      <c r="CK8" s="15">
        <f t="shared" si="23"/>
        <v>0</v>
      </c>
      <c r="CM8" s="15">
        <f t="shared" si="24"/>
        <v>0</v>
      </c>
      <c r="CN8" s="15">
        <f t="shared" si="25"/>
        <v>0</v>
      </c>
      <c r="CO8" s="15">
        <f t="shared" si="26"/>
        <v>0</v>
      </c>
      <c r="CQ8" s="15">
        <f t="shared" si="27"/>
        <v>0</v>
      </c>
      <c r="CR8" s="15">
        <f t="shared" si="27"/>
        <v>0</v>
      </c>
      <c r="CS8" s="15">
        <f t="shared" si="28"/>
        <v>0</v>
      </c>
      <c r="CT8" s="15"/>
    </row>
    <row r="9" spans="1:98" x14ac:dyDescent="0.25">
      <c r="A9" s="3" t="s">
        <v>33</v>
      </c>
      <c r="B9" s="229">
        <v>0</v>
      </c>
      <c r="C9" s="229">
        <v>0</v>
      </c>
      <c r="D9" s="229">
        <v>0</v>
      </c>
      <c r="E9" s="229">
        <v>0</v>
      </c>
      <c r="G9" s="230">
        <v>313615.58</v>
      </c>
      <c r="H9" s="230">
        <v>313615.58</v>
      </c>
      <c r="I9" s="230">
        <v>313615.58</v>
      </c>
      <c r="J9" s="230"/>
      <c r="K9" s="230">
        <v>344521.58</v>
      </c>
      <c r="L9" s="230">
        <v>344521.58</v>
      </c>
      <c r="M9" s="230">
        <v>344521.58</v>
      </c>
      <c r="N9" s="15"/>
      <c r="O9" s="15">
        <v>0</v>
      </c>
      <c r="P9" s="15">
        <v>0</v>
      </c>
      <c r="Q9" s="15">
        <v>0</v>
      </c>
      <c r="R9" s="15"/>
      <c r="S9" s="15">
        <f t="shared" si="0"/>
        <v>0</v>
      </c>
      <c r="T9" s="15">
        <f t="shared" si="1"/>
        <v>0</v>
      </c>
      <c r="U9" s="15">
        <f t="shared" si="2"/>
        <v>0</v>
      </c>
      <c r="W9" s="15">
        <f t="shared" si="3"/>
        <v>0</v>
      </c>
      <c r="X9" s="15">
        <f t="shared" si="4"/>
        <v>0</v>
      </c>
      <c r="Y9" s="15">
        <f t="shared" si="5"/>
        <v>0</v>
      </c>
      <c r="AA9" s="230">
        <v>313615.58</v>
      </c>
      <c r="AB9" s="230">
        <v>329068.58</v>
      </c>
      <c r="AC9" s="230">
        <v>344521.58</v>
      </c>
      <c r="AD9" s="230"/>
      <c r="AE9" s="230">
        <v>344521.58</v>
      </c>
      <c r="AF9" s="230">
        <v>344521.58</v>
      </c>
      <c r="AG9" s="230">
        <v>344521.58</v>
      </c>
      <c r="AH9" s="230"/>
      <c r="AI9" s="230">
        <v>0</v>
      </c>
      <c r="AJ9" s="230">
        <v>0</v>
      </c>
      <c r="AK9" s="230">
        <v>0</v>
      </c>
      <c r="AL9" s="15"/>
      <c r="AM9" s="15">
        <f t="shared" si="6"/>
        <v>0</v>
      </c>
      <c r="AN9" s="15">
        <f t="shared" si="7"/>
        <v>0</v>
      </c>
      <c r="AO9" s="15">
        <f t="shared" si="8"/>
        <v>0</v>
      </c>
      <c r="AQ9" s="15">
        <f t="shared" si="9"/>
        <v>0</v>
      </c>
      <c r="AR9" s="15">
        <f t="shared" si="10"/>
        <v>0</v>
      </c>
      <c r="AS9" s="15">
        <f t="shared" si="11"/>
        <v>0</v>
      </c>
      <c r="AT9" s="15"/>
      <c r="AU9" s="15">
        <f t="shared" si="12"/>
        <v>0</v>
      </c>
      <c r="AV9" s="15">
        <f t="shared" si="12"/>
        <v>0</v>
      </c>
      <c r="AW9" s="15">
        <f t="shared" si="14"/>
        <v>0</v>
      </c>
      <c r="AX9" s="15"/>
      <c r="AY9" s="230">
        <v>344521.58</v>
      </c>
      <c r="AZ9" s="230">
        <v>344521.58</v>
      </c>
      <c r="BA9" s="230">
        <v>344521.58</v>
      </c>
      <c r="BB9" s="230"/>
      <c r="BC9" s="230">
        <v>344521.58</v>
      </c>
      <c r="BD9" s="230">
        <v>344521.58</v>
      </c>
      <c r="BE9" s="230">
        <v>344521.58</v>
      </c>
      <c r="BF9" s="230"/>
      <c r="BG9" s="230">
        <v>0</v>
      </c>
      <c r="BH9" s="230">
        <v>0</v>
      </c>
      <c r="BI9" s="230">
        <v>0</v>
      </c>
      <c r="BJ9" s="15"/>
      <c r="BK9" s="15">
        <f t="shared" si="15"/>
        <v>0</v>
      </c>
      <c r="BL9" s="15">
        <f t="shared" si="15"/>
        <v>0</v>
      </c>
      <c r="BM9" s="15">
        <f t="shared" si="15"/>
        <v>0</v>
      </c>
      <c r="BO9" s="15">
        <f t="shared" si="16"/>
        <v>0</v>
      </c>
      <c r="BP9" s="15">
        <f t="shared" si="17"/>
        <v>0</v>
      </c>
      <c r="BQ9" s="15">
        <f t="shared" si="18"/>
        <v>0</v>
      </c>
      <c r="BR9" s="15"/>
      <c r="BS9" s="15">
        <f t="shared" si="19"/>
        <v>0</v>
      </c>
      <c r="BT9" s="15">
        <f t="shared" si="19"/>
        <v>0</v>
      </c>
      <c r="BU9" s="15">
        <f t="shared" si="20"/>
        <v>0</v>
      </c>
      <c r="BV9" s="15"/>
      <c r="BW9" s="230">
        <v>344521.58</v>
      </c>
      <c r="BX9" s="230">
        <v>344521.58</v>
      </c>
      <c r="BY9" s="230">
        <v>344521.58</v>
      </c>
      <c r="BZ9" s="230"/>
      <c r="CA9" s="230">
        <v>344521.58</v>
      </c>
      <c r="CB9" s="230">
        <v>344521.58</v>
      </c>
      <c r="CC9" s="230">
        <v>344521.58</v>
      </c>
      <c r="CD9" s="230"/>
      <c r="CE9" s="230">
        <v>0</v>
      </c>
      <c r="CF9" s="230">
        <v>0</v>
      </c>
      <c r="CG9" s="230">
        <v>0</v>
      </c>
      <c r="CH9" s="15"/>
      <c r="CI9" s="15">
        <f t="shared" si="21"/>
        <v>0</v>
      </c>
      <c r="CJ9" s="15">
        <f t="shared" si="22"/>
        <v>0</v>
      </c>
      <c r="CK9" s="15">
        <f t="shared" si="23"/>
        <v>0</v>
      </c>
      <c r="CM9" s="15">
        <f t="shared" si="24"/>
        <v>0</v>
      </c>
      <c r="CN9" s="15">
        <f t="shared" si="25"/>
        <v>0</v>
      </c>
      <c r="CO9" s="15">
        <f t="shared" si="26"/>
        <v>0</v>
      </c>
      <c r="CQ9" s="15">
        <f t="shared" si="27"/>
        <v>0</v>
      </c>
      <c r="CR9" s="15">
        <f t="shared" si="27"/>
        <v>0</v>
      </c>
      <c r="CS9" s="15">
        <f t="shared" si="28"/>
        <v>0</v>
      </c>
      <c r="CT9" s="15"/>
    </row>
    <row r="10" spans="1:98" x14ac:dyDescent="0.25">
      <c r="A10" s="3" t="s">
        <v>34</v>
      </c>
      <c r="B10" s="229">
        <v>0</v>
      </c>
      <c r="C10" s="229">
        <v>0</v>
      </c>
      <c r="D10" s="229">
        <v>0</v>
      </c>
      <c r="E10" s="229">
        <v>0</v>
      </c>
      <c r="G10" s="230">
        <v>20860408</v>
      </c>
      <c r="H10" s="230">
        <v>20860408</v>
      </c>
      <c r="I10" s="230">
        <v>20860408</v>
      </c>
      <c r="J10" s="230"/>
      <c r="K10" s="230">
        <v>20860408</v>
      </c>
      <c r="L10" s="230">
        <v>20860408</v>
      </c>
      <c r="M10" s="230">
        <v>20860408</v>
      </c>
      <c r="N10" s="15"/>
      <c r="O10" s="15">
        <v>0</v>
      </c>
      <c r="P10" s="15">
        <v>0</v>
      </c>
      <c r="Q10" s="15">
        <v>0</v>
      </c>
      <c r="R10" s="15"/>
      <c r="S10" s="15">
        <f t="shared" si="0"/>
        <v>0</v>
      </c>
      <c r="T10" s="15">
        <f t="shared" si="1"/>
        <v>0</v>
      </c>
      <c r="U10" s="15">
        <f t="shared" si="2"/>
        <v>0</v>
      </c>
      <c r="W10" s="15">
        <f t="shared" si="3"/>
        <v>0</v>
      </c>
      <c r="X10" s="15">
        <f t="shared" si="4"/>
        <v>0</v>
      </c>
      <c r="Y10" s="15">
        <f t="shared" si="5"/>
        <v>0</v>
      </c>
      <c r="AA10" s="230">
        <v>20860408</v>
      </c>
      <c r="AB10" s="230">
        <v>20860408</v>
      </c>
      <c r="AC10" s="230">
        <v>20860408</v>
      </c>
      <c r="AD10" s="230"/>
      <c r="AE10" s="230">
        <v>20860408</v>
      </c>
      <c r="AF10" s="230">
        <v>20860408</v>
      </c>
      <c r="AG10" s="230">
        <v>20860408</v>
      </c>
      <c r="AH10" s="230"/>
      <c r="AI10" s="230">
        <v>0</v>
      </c>
      <c r="AJ10" s="230">
        <v>0</v>
      </c>
      <c r="AK10" s="230">
        <v>0</v>
      </c>
      <c r="AL10" s="15"/>
      <c r="AM10" s="15">
        <f t="shared" si="6"/>
        <v>0</v>
      </c>
      <c r="AN10" s="15">
        <f t="shared" si="7"/>
        <v>0</v>
      </c>
      <c r="AO10" s="15">
        <f t="shared" si="8"/>
        <v>0</v>
      </c>
      <c r="AQ10" s="15">
        <f t="shared" si="9"/>
        <v>0</v>
      </c>
      <c r="AR10" s="15">
        <f t="shared" si="10"/>
        <v>0</v>
      </c>
      <c r="AS10" s="15">
        <f t="shared" si="11"/>
        <v>0</v>
      </c>
      <c r="AT10" s="15"/>
      <c r="AU10" s="15">
        <f t="shared" si="12"/>
        <v>0</v>
      </c>
      <c r="AV10" s="15">
        <f t="shared" si="12"/>
        <v>0</v>
      </c>
      <c r="AW10" s="15">
        <f t="shared" si="14"/>
        <v>0</v>
      </c>
      <c r="AX10" s="15"/>
      <c r="AY10" s="230">
        <v>20860408</v>
      </c>
      <c r="AZ10" s="230">
        <v>20860408</v>
      </c>
      <c r="BA10" s="230">
        <v>20860408</v>
      </c>
      <c r="BB10" s="230"/>
      <c r="BC10" s="230">
        <v>20860408</v>
      </c>
      <c r="BD10" s="230">
        <v>20860408</v>
      </c>
      <c r="BE10" s="230">
        <v>20860408</v>
      </c>
      <c r="BF10" s="230"/>
      <c r="BG10" s="230">
        <v>0</v>
      </c>
      <c r="BH10" s="230">
        <v>0</v>
      </c>
      <c r="BI10" s="230">
        <v>0</v>
      </c>
      <c r="BJ10" s="15"/>
      <c r="BK10" s="15">
        <f t="shared" si="15"/>
        <v>0</v>
      </c>
      <c r="BL10" s="15">
        <f t="shared" si="15"/>
        <v>0</v>
      </c>
      <c r="BM10" s="15">
        <f t="shared" si="15"/>
        <v>0</v>
      </c>
      <c r="BO10" s="15">
        <f t="shared" si="16"/>
        <v>0</v>
      </c>
      <c r="BP10" s="15">
        <f t="shared" si="17"/>
        <v>0</v>
      </c>
      <c r="BQ10" s="15">
        <f t="shared" si="18"/>
        <v>0</v>
      </c>
      <c r="BR10" s="15"/>
      <c r="BS10" s="15">
        <f t="shared" si="19"/>
        <v>0</v>
      </c>
      <c r="BT10" s="15">
        <f t="shared" si="19"/>
        <v>0</v>
      </c>
      <c r="BU10" s="15">
        <f t="shared" si="20"/>
        <v>0</v>
      </c>
      <c r="BV10" s="15"/>
      <c r="BW10" s="230">
        <v>20860408</v>
      </c>
      <c r="BX10" s="230">
        <v>20860408</v>
      </c>
      <c r="BY10" s="230">
        <v>20860408</v>
      </c>
      <c r="BZ10" s="230"/>
      <c r="CA10" s="230">
        <v>20860408</v>
      </c>
      <c r="CB10" s="230">
        <v>20860408</v>
      </c>
      <c r="CC10" s="230">
        <v>20860408</v>
      </c>
      <c r="CD10" s="230"/>
      <c r="CE10" s="230">
        <v>0</v>
      </c>
      <c r="CF10" s="230">
        <v>0</v>
      </c>
      <c r="CG10" s="230">
        <v>0</v>
      </c>
      <c r="CH10" s="15"/>
      <c r="CI10" s="15">
        <f t="shared" si="21"/>
        <v>0</v>
      </c>
      <c r="CJ10" s="15">
        <f t="shared" si="22"/>
        <v>0</v>
      </c>
      <c r="CK10" s="15">
        <f t="shared" si="23"/>
        <v>0</v>
      </c>
      <c r="CM10" s="15">
        <f t="shared" si="24"/>
        <v>0</v>
      </c>
      <c r="CN10" s="15">
        <f t="shared" si="25"/>
        <v>0</v>
      </c>
      <c r="CO10" s="15">
        <f t="shared" si="26"/>
        <v>0</v>
      </c>
      <c r="CQ10" s="15">
        <f t="shared" si="27"/>
        <v>0</v>
      </c>
      <c r="CR10" s="15">
        <f t="shared" si="27"/>
        <v>0</v>
      </c>
      <c r="CS10" s="15">
        <f t="shared" si="28"/>
        <v>0</v>
      </c>
      <c r="CT10" s="15"/>
    </row>
    <row r="11" spans="1:98" x14ac:dyDescent="0.25">
      <c r="A11" s="3" t="s">
        <v>35</v>
      </c>
      <c r="B11" s="229">
        <v>0</v>
      </c>
      <c r="C11" s="229">
        <v>0</v>
      </c>
      <c r="D11" s="229">
        <v>0</v>
      </c>
      <c r="E11" s="229">
        <v>0</v>
      </c>
      <c r="G11" s="230">
        <v>0</v>
      </c>
      <c r="H11" s="230">
        <v>0</v>
      </c>
      <c r="I11" s="230">
        <v>0</v>
      </c>
      <c r="J11" s="230"/>
      <c r="K11" s="230">
        <v>0</v>
      </c>
      <c r="L11" s="230">
        <v>0</v>
      </c>
      <c r="M11" s="230">
        <v>0</v>
      </c>
      <c r="N11" s="15"/>
      <c r="O11" s="15">
        <v>0</v>
      </c>
      <c r="P11" s="15">
        <v>0</v>
      </c>
      <c r="Q11" s="15">
        <v>0</v>
      </c>
      <c r="R11" s="15"/>
      <c r="S11" s="15">
        <f t="shared" si="0"/>
        <v>0</v>
      </c>
      <c r="T11" s="15">
        <f t="shared" si="1"/>
        <v>0</v>
      </c>
      <c r="U11" s="15">
        <f t="shared" si="2"/>
        <v>0</v>
      </c>
      <c r="W11" s="15">
        <f t="shared" si="3"/>
        <v>0</v>
      </c>
      <c r="X11" s="15">
        <f t="shared" si="4"/>
        <v>0</v>
      </c>
      <c r="Y11" s="15">
        <f t="shared" si="5"/>
        <v>0</v>
      </c>
      <c r="AA11" s="230">
        <v>0</v>
      </c>
      <c r="AB11" s="230">
        <v>0</v>
      </c>
      <c r="AC11" s="230">
        <v>0</v>
      </c>
      <c r="AD11" s="230"/>
      <c r="AE11" s="230">
        <v>0</v>
      </c>
      <c r="AF11" s="230">
        <v>0</v>
      </c>
      <c r="AG11" s="230">
        <v>0</v>
      </c>
      <c r="AH11" s="230"/>
      <c r="AI11" s="230">
        <v>0</v>
      </c>
      <c r="AJ11" s="230">
        <v>0</v>
      </c>
      <c r="AK11" s="230">
        <v>0</v>
      </c>
      <c r="AL11" s="15"/>
      <c r="AM11" s="15">
        <f t="shared" si="6"/>
        <v>0</v>
      </c>
      <c r="AN11" s="15">
        <f t="shared" si="7"/>
        <v>0</v>
      </c>
      <c r="AO11" s="15">
        <f t="shared" si="8"/>
        <v>0</v>
      </c>
      <c r="AQ11" s="15">
        <f t="shared" si="9"/>
        <v>0</v>
      </c>
      <c r="AR11" s="15">
        <f t="shared" si="10"/>
        <v>0</v>
      </c>
      <c r="AS11" s="15">
        <f t="shared" si="11"/>
        <v>0</v>
      </c>
      <c r="AT11" s="15"/>
      <c r="AU11" s="15">
        <f t="shared" si="12"/>
        <v>0</v>
      </c>
      <c r="AV11" s="15">
        <f t="shared" si="12"/>
        <v>0</v>
      </c>
      <c r="AW11" s="15">
        <f t="shared" si="14"/>
        <v>0</v>
      </c>
      <c r="AX11" s="15"/>
      <c r="AY11" s="230">
        <v>0</v>
      </c>
      <c r="AZ11" s="230">
        <v>0</v>
      </c>
      <c r="BA11" s="230">
        <v>0</v>
      </c>
      <c r="BB11" s="230"/>
      <c r="BC11" s="230">
        <v>0</v>
      </c>
      <c r="BD11" s="230">
        <v>0</v>
      </c>
      <c r="BE11" s="230">
        <v>0</v>
      </c>
      <c r="BF11" s="230"/>
      <c r="BG11" s="230">
        <v>0</v>
      </c>
      <c r="BH11" s="230">
        <v>0</v>
      </c>
      <c r="BI11" s="230">
        <v>0</v>
      </c>
      <c r="BJ11" s="15"/>
      <c r="BK11" s="15">
        <f t="shared" si="15"/>
        <v>0</v>
      </c>
      <c r="BL11" s="15">
        <f t="shared" si="15"/>
        <v>0</v>
      </c>
      <c r="BM11" s="15">
        <f t="shared" si="15"/>
        <v>0</v>
      </c>
      <c r="BO11" s="15">
        <f t="shared" si="16"/>
        <v>0</v>
      </c>
      <c r="BP11" s="15">
        <f t="shared" si="17"/>
        <v>0</v>
      </c>
      <c r="BQ11" s="15">
        <f t="shared" si="18"/>
        <v>0</v>
      </c>
      <c r="BR11" s="15"/>
      <c r="BS11" s="15">
        <f t="shared" si="19"/>
        <v>0</v>
      </c>
      <c r="BT11" s="15">
        <f t="shared" si="19"/>
        <v>0</v>
      </c>
      <c r="BU11" s="15">
        <f t="shared" si="20"/>
        <v>0</v>
      </c>
      <c r="BV11" s="15"/>
      <c r="BW11" s="230">
        <v>0</v>
      </c>
      <c r="BX11" s="230">
        <v>0</v>
      </c>
      <c r="BY11" s="230">
        <v>0</v>
      </c>
      <c r="BZ11" s="230"/>
      <c r="CA11" s="230">
        <v>0</v>
      </c>
      <c r="CB11" s="230">
        <v>0</v>
      </c>
      <c r="CC11" s="230">
        <v>0</v>
      </c>
      <c r="CD11" s="230"/>
      <c r="CE11" s="230">
        <v>0</v>
      </c>
      <c r="CF11" s="230">
        <v>0</v>
      </c>
      <c r="CG11" s="230">
        <v>0</v>
      </c>
      <c r="CH11" s="15"/>
      <c r="CI11" s="15">
        <f t="shared" si="21"/>
        <v>0</v>
      </c>
      <c r="CJ11" s="15">
        <f t="shared" si="22"/>
        <v>0</v>
      </c>
      <c r="CK11" s="15">
        <f t="shared" si="23"/>
        <v>0</v>
      </c>
      <c r="CM11" s="15">
        <f t="shared" si="24"/>
        <v>0</v>
      </c>
      <c r="CN11" s="15">
        <f t="shared" si="25"/>
        <v>0</v>
      </c>
      <c r="CO11" s="15">
        <f t="shared" si="26"/>
        <v>0</v>
      </c>
      <c r="CQ11" s="15">
        <f t="shared" si="27"/>
        <v>0</v>
      </c>
      <c r="CR11" s="15">
        <f t="shared" si="27"/>
        <v>0</v>
      </c>
      <c r="CS11" s="15">
        <f t="shared" si="28"/>
        <v>0</v>
      </c>
      <c r="CT11" s="15"/>
    </row>
    <row r="12" spans="1:98" x14ac:dyDescent="0.25">
      <c r="A12" s="3" t="s">
        <v>36</v>
      </c>
      <c r="B12" s="229">
        <v>0</v>
      </c>
      <c r="C12" s="229">
        <v>0</v>
      </c>
      <c r="D12" s="229">
        <v>0</v>
      </c>
      <c r="E12" s="229">
        <v>0</v>
      </c>
      <c r="G12" s="230">
        <v>521000.43</v>
      </c>
      <c r="H12" s="230">
        <v>521000.43</v>
      </c>
      <c r="I12" s="230">
        <v>521000.43</v>
      </c>
      <c r="J12" s="230"/>
      <c r="K12" s="230">
        <v>521000.43</v>
      </c>
      <c r="L12" s="230">
        <v>521000.43</v>
      </c>
      <c r="M12" s="230">
        <v>521000.43</v>
      </c>
      <c r="N12" s="15"/>
      <c r="O12" s="15">
        <v>0</v>
      </c>
      <c r="P12" s="15">
        <v>0</v>
      </c>
      <c r="Q12" s="15">
        <v>0</v>
      </c>
      <c r="R12" s="15"/>
      <c r="S12" s="15">
        <f t="shared" si="0"/>
        <v>0</v>
      </c>
      <c r="T12" s="15">
        <f t="shared" si="1"/>
        <v>0</v>
      </c>
      <c r="U12" s="15">
        <f t="shared" si="2"/>
        <v>0</v>
      </c>
      <c r="W12" s="15">
        <f t="shared" si="3"/>
        <v>0</v>
      </c>
      <c r="X12" s="15">
        <f t="shared" si="4"/>
        <v>0</v>
      </c>
      <c r="Y12" s="15">
        <f t="shared" si="5"/>
        <v>0</v>
      </c>
      <c r="AA12" s="230">
        <v>521000.43</v>
      </c>
      <c r="AB12" s="230">
        <v>521000.43</v>
      </c>
      <c r="AC12" s="230">
        <v>521000.43</v>
      </c>
      <c r="AD12" s="230"/>
      <c r="AE12" s="230">
        <v>521000.43</v>
      </c>
      <c r="AF12" s="230">
        <v>521000.43</v>
      </c>
      <c r="AG12" s="230">
        <v>521000.43</v>
      </c>
      <c r="AH12" s="230"/>
      <c r="AI12" s="230">
        <v>0</v>
      </c>
      <c r="AJ12" s="230">
        <v>0</v>
      </c>
      <c r="AK12" s="230">
        <v>0</v>
      </c>
      <c r="AL12" s="15"/>
      <c r="AM12" s="15">
        <f t="shared" si="6"/>
        <v>0</v>
      </c>
      <c r="AN12" s="15">
        <f t="shared" si="7"/>
        <v>0</v>
      </c>
      <c r="AO12" s="15">
        <f t="shared" si="8"/>
        <v>0</v>
      </c>
      <c r="AQ12" s="15">
        <f t="shared" si="9"/>
        <v>0</v>
      </c>
      <c r="AR12" s="15">
        <f t="shared" si="10"/>
        <v>0</v>
      </c>
      <c r="AS12" s="15">
        <f t="shared" si="11"/>
        <v>0</v>
      </c>
      <c r="AT12" s="15"/>
      <c r="AU12" s="15">
        <f t="shared" si="12"/>
        <v>0</v>
      </c>
      <c r="AV12" s="15">
        <f t="shared" si="12"/>
        <v>0</v>
      </c>
      <c r="AW12" s="15">
        <f t="shared" si="14"/>
        <v>0</v>
      </c>
      <c r="AX12" s="15"/>
      <c r="AY12" s="230">
        <v>521000.43</v>
      </c>
      <c r="AZ12" s="230">
        <v>521000.43</v>
      </c>
      <c r="BA12" s="230">
        <v>521000.43</v>
      </c>
      <c r="BB12" s="230"/>
      <c r="BC12" s="230">
        <v>521000.43</v>
      </c>
      <c r="BD12" s="230">
        <v>521000.43</v>
      </c>
      <c r="BE12" s="230">
        <v>521000.43</v>
      </c>
      <c r="BF12" s="230"/>
      <c r="BG12" s="230">
        <v>0</v>
      </c>
      <c r="BH12" s="230">
        <v>0</v>
      </c>
      <c r="BI12" s="230">
        <v>0</v>
      </c>
      <c r="BJ12" s="15"/>
      <c r="BK12" s="15">
        <f t="shared" si="15"/>
        <v>0</v>
      </c>
      <c r="BL12" s="15">
        <f t="shared" si="15"/>
        <v>0</v>
      </c>
      <c r="BM12" s="15">
        <f t="shared" si="15"/>
        <v>0</v>
      </c>
      <c r="BO12" s="15">
        <f t="shared" si="16"/>
        <v>0</v>
      </c>
      <c r="BP12" s="15">
        <f t="shared" si="17"/>
        <v>0</v>
      </c>
      <c r="BQ12" s="15">
        <f t="shared" si="18"/>
        <v>0</v>
      </c>
      <c r="BR12" s="15"/>
      <c r="BS12" s="15">
        <f t="shared" si="19"/>
        <v>0</v>
      </c>
      <c r="BT12" s="15">
        <f t="shared" si="19"/>
        <v>0</v>
      </c>
      <c r="BU12" s="15">
        <f t="shared" si="20"/>
        <v>0</v>
      </c>
      <c r="BV12" s="15"/>
      <c r="BW12" s="230">
        <v>521000.43</v>
      </c>
      <c r="BX12" s="230">
        <v>521000.43</v>
      </c>
      <c r="BY12" s="230">
        <v>521000.43</v>
      </c>
      <c r="BZ12" s="230"/>
      <c r="CA12" s="230">
        <v>521000.43</v>
      </c>
      <c r="CB12" s="230">
        <v>521000.43</v>
      </c>
      <c r="CC12" s="230">
        <v>521000.43</v>
      </c>
      <c r="CD12" s="230"/>
      <c r="CE12" s="230">
        <v>0</v>
      </c>
      <c r="CF12" s="230">
        <v>0</v>
      </c>
      <c r="CG12" s="230">
        <v>0</v>
      </c>
      <c r="CH12" s="15"/>
      <c r="CI12" s="15">
        <f t="shared" si="21"/>
        <v>0</v>
      </c>
      <c r="CJ12" s="15">
        <f t="shared" si="22"/>
        <v>0</v>
      </c>
      <c r="CK12" s="15">
        <f t="shared" si="23"/>
        <v>0</v>
      </c>
      <c r="CM12" s="15">
        <f t="shared" si="24"/>
        <v>0</v>
      </c>
      <c r="CN12" s="15">
        <f t="shared" si="25"/>
        <v>0</v>
      </c>
      <c r="CO12" s="15">
        <f t="shared" si="26"/>
        <v>0</v>
      </c>
      <c r="CQ12" s="15">
        <f t="shared" si="27"/>
        <v>0</v>
      </c>
      <c r="CR12" s="15">
        <f t="shared" si="27"/>
        <v>0</v>
      </c>
      <c r="CS12" s="15">
        <f t="shared" si="28"/>
        <v>0</v>
      </c>
      <c r="CT12" s="15"/>
    </row>
    <row r="13" spans="1:98" x14ac:dyDescent="0.25">
      <c r="A13" s="3" t="s">
        <v>37</v>
      </c>
      <c r="B13" s="229">
        <v>0</v>
      </c>
      <c r="C13" s="229">
        <v>0</v>
      </c>
      <c r="D13" s="229">
        <v>0</v>
      </c>
      <c r="E13" s="229">
        <v>0</v>
      </c>
      <c r="G13" s="230">
        <v>0</v>
      </c>
      <c r="H13" s="230">
        <v>0</v>
      </c>
      <c r="I13" s="230">
        <v>0</v>
      </c>
      <c r="J13" s="230"/>
      <c r="K13" s="230">
        <v>0</v>
      </c>
      <c r="L13" s="230">
        <v>0</v>
      </c>
      <c r="M13" s="230">
        <v>0</v>
      </c>
      <c r="N13" s="15"/>
      <c r="O13" s="15">
        <v>0</v>
      </c>
      <c r="P13" s="15">
        <v>0</v>
      </c>
      <c r="Q13" s="15">
        <v>0</v>
      </c>
      <c r="R13" s="15"/>
      <c r="S13" s="15">
        <f t="shared" si="0"/>
        <v>0</v>
      </c>
      <c r="T13" s="15">
        <f t="shared" si="1"/>
        <v>0</v>
      </c>
      <c r="U13" s="15">
        <f t="shared" si="2"/>
        <v>0</v>
      </c>
      <c r="W13" s="15">
        <f t="shared" si="3"/>
        <v>0</v>
      </c>
      <c r="X13" s="15">
        <f t="shared" si="4"/>
        <v>0</v>
      </c>
      <c r="Y13" s="15">
        <f t="shared" si="5"/>
        <v>0</v>
      </c>
      <c r="AA13" s="230">
        <v>0</v>
      </c>
      <c r="AB13" s="230">
        <v>0</v>
      </c>
      <c r="AC13" s="230">
        <v>0</v>
      </c>
      <c r="AD13" s="230"/>
      <c r="AE13" s="230">
        <v>0</v>
      </c>
      <c r="AF13" s="230">
        <v>0</v>
      </c>
      <c r="AG13" s="230">
        <v>0</v>
      </c>
      <c r="AH13" s="230"/>
      <c r="AI13" s="230">
        <v>0</v>
      </c>
      <c r="AJ13" s="230">
        <v>0</v>
      </c>
      <c r="AK13" s="230">
        <v>0</v>
      </c>
      <c r="AL13" s="15"/>
      <c r="AM13" s="15">
        <f t="shared" si="6"/>
        <v>0</v>
      </c>
      <c r="AN13" s="15">
        <f t="shared" si="7"/>
        <v>0</v>
      </c>
      <c r="AO13" s="15">
        <f t="shared" si="8"/>
        <v>0</v>
      </c>
      <c r="AQ13" s="15">
        <f t="shared" si="9"/>
        <v>0</v>
      </c>
      <c r="AR13" s="15">
        <f t="shared" si="10"/>
        <v>0</v>
      </c>
      <c r="AS13" s="15">
        <f t="shared" si="11"/>
        <v>0</v>
      </c>
      <c r="AT13" s="15"/>
      <c r="AU13" s="15">
        <f t="shared" si="12"/>
        <v>0</v>
      </c>
      <c r="AV13" s="15">
        <f t="shared" si="12"/>
        <v>0</v>
      </c>
      <c r="AW13" s="15">
        <f t="shared" si="14"/>
        <v>0</v>
      </c>
      <c r="AX13" s="15"/>
      <c r="AY13" s="230">
        <v>0</v>
      </c>
      <c r="AZ13" s="230">
        <v>0</v>
      </c>
      <c r="BA13" s="230">
        <v>0</v>
      </c>
      <c r="BB13" s="230"/>
      <c r="BC13" s="230">
        <v>0</v>
      </c>
      <c r="BD13" s="230">
        <v>0</v>
      </c>
      <c r="BE13" s="230">
        <v>0</v>
      </c>
      <c r="BF13" s="230"/>
      <c r="BG13" s="230">
        <v>0</v>
      </c>
      <c r="BH13" s="230">
        <v>0</v>
      </c>
      <c r="BI13" s="230">
        <v>0</v>
      </c>
      <c r="BJ13" s="15"/>
      <c r="BK13" s="15">
        <f t="shared" ref="BK13:BM85" si="29">BC13*$E13/12</f>
        <v>0</v>
      </c>
      <c r="BL13" s="15">
        <f t="shared" si="29"/>
        <v>0</v>
      </c>
      <c r="BM13" s="15">
        <f t="shared" si="29"/>
        <v>0</v>
      </c>
      <c r="BO13" s="15">
        <f t="shared" si="16"/>
        <v>0</v>
      </c>
      <c r="BP13" s="15">
        <f t="shared" si="17"/>
        <v>0</v>
      </c>
      <c r="BQ13" s="15">
        <f t="shared" si="18"/>
        <v>0</v>
      </c>
      <c r="BR13" s="15"/>
      <c r="BS13" s="15">
        <f t="shared" si="19"/>
        <v>0</v>
      </c>
      <c r="BT13" s="15">
        <f t="shared" si="19"/>
        <v>0</v>
      </c>
      <c r="BU13" s="15">
        <f t="shared" si="20"/>
        <v>0</v>
      </c>
      <c r="BV13" s="15"/>
      <c r="BW13" s="230">
        <v>0</v>
      </c>
      <c r="BX13" s="230">
        <v>0</v>
      </c>
      <c r="BY13" s="230">
        <v>0</v>
      </c>
      <c r="BZ13" s="230"/>
      <c r="CA13" s="230">
        <v>0</v>
      </c>
      <c r="CB13" s="230">
        <v>0</v>
      </c>
      <c r="CC13" s="230">
        <v>0</v>
      </c>
      <c r="CD13" s="230"/>
      <c r="CE13" s="230">
        <v>0</v>
      </c>
      <c r="CF13" s="230">
        <v>0</v>
      </c>
      <c r="CG13" s="230">
        <v>0</v>
      </c>
      <c r="CH13" s="15"/>
      <c r="CI13" s="15">
        <f t="shared" si="21"/>
        <v>0</v>
      </c>
      <c r="CJ13" s="15">
        <f t="shared" si="22"/>
        <v>0</v>
      </c>
      <c r="CK13" s="15">
        <f t="shared" si="23"/>
        <v>0</v>
      </c>
      <c r="CM13" s="15">
        <f t="shared" si="24"/>
        <v>0</v>
      </c>
      <c r="CN13" s="15">
        <f t="shared" si="25"/>
        <v>0</v>
      </c>
      <c r="CO13" s="15">
        <f t="shared" si="26"/>
        <v>0</v>
      </c>
      <c r="CQ13" s="15">
        <f t="shared" si="27"/>
        <v>0</v>
      </c>
      <c r="CR13" s="15">
        <f t="shared" si="27"/>
        <v>0</v>
      </c>
      <c r="CS13" s="15">
        <f t="shared" si="28"/>
        <v>0</v>
      </c>
      <c r="CT13" s="15"/>
    </row>
    <row r="14" spans="1:98" x14ac:dyDescent="0.25">
      <c r="A14" s="3" t="s">
        <v>38</v>
      </c>
      <c r="B14" s="229">
        <v>0</v>
      </c>
      <c r="C14" s="229">
        <v>0</v>
      </c>
      <c r="D14" s="229">
        <v>0</v>
      </c>
      <c r="E14" s="229">
        <v>0</v>
      </c>
      <c r="G14" s="230">
        <v>0</v>
      </c>
      <c r="H14" s="230">
        <v>0</v>
      </c>
      <c r="I14" s="230">
        <v>0</v>
      </c>
      <c r="J14" s="230"/>
      <c r="K14" s="230">
        <v>0</v>
      </c>
      <c r="L14" s="230">
        <v>0</v>
      </c>
      <c r="M14" s="230">
        <v>0</v>
      </c>
      <c r="N14" s="15"/>
      <c r="O14" s="15">
        <v>0</v>
      </c>
      <c r="P14" s="15">
        <v>0</v>
      </c>
      <c r="Q14" s="15">
        <v>0</v>
      </c>
      <c r="R14" s="15"/>
      <c r="S14" s="15">
        <f t="shared" si="0"/>
        <v>0</v>
      </c>
      <c r="T14" s="15">
        <f t="shared" si="1"/>
        <v>0</v>
      </c>
      <c r="U14" s="15">
        <f t="shared" si="2"/>
        <v>0</v>
      </c>
      <c r="W14" s="15">
        <f t="shared" si="3"/>
        <v>0</v>
      </c>
      <c r="X14" s="15">
        <f t="shared" si="4"/>
        <v>0</v>
      </c>
      <c r="Y14" s="15">
        <f t="shared" si="5"/>
        <v>0</v>
      </c>
      <c r="AA14" s="230">
        <v>0</v>
      </c>
      <c r="AB14" s="230">
        <v>0</v>
      </c>
      <c r="AC14" s="230">
        <v>0</v>
      </c>
      <c r="AD14" s="230"/>
      <c r="AE14" s="230">
        <v>0</v>
      </c>
      <c r="AF14" s="230">
        <v>0</v>
      </c>
      <c r="AG14" s="230">
        <v>0</v>
      </c>
      <c r="AH14" s="230"/>
      <c r="AI14" s="230">
        <v>0</v>
      </c>
      <c r="AJ14" s="230">
        <v>0</v>
      </c>
      <c r="AK14" s="230">
        <v>0</v>
      </c>
      <c r="AL14" s="15"/>
      <c r="AM14" s="15">
        <f t="shared" si="6"/>
        <v>0</v>
      </c>
      <c r="AN14" s="15">
        <f t="shared" si="7"/>
        <v>0</v>
      </c>
      <c r="AO14" s="15">
        <f t="shared" si="8"/>
        <v>0</v>
      </c>
      <c r="AQ14" s="15">
        <f t="shared" si="9"/>
        <v>0</v>
      </c>
      <c r="AR14" s="15">
        <f t="shared" si="10"/>
        <v>0</v>
      </c>
      <c r="AS14" s="15">
        <f t="shared" si="11"/>
        <v>0</v>
      </c>
      <c r="AT14" s="15"/>
      <c r="AU14" s="15">
        <f t="shared" si="12"/>
        <v>0</v>
      </c>
      <c r="AV14" s="15">
        <f t="shared" si="12"/>
        <v>0</v>
      </c>
      <c r="AW14" s="15">
        <f t="shared" si="14"/>
        <v>0</v>
      </c>
      <c r="AX14" s="15"/>
      <c r="AY14" s="230">
        <v>0</v>
      </c>
      <c r="AZ14" s="230">
        <v>0</v>
      </c>
      <c r="BA14" s="230">
        <v>0</v>
      </c>
      <c r="BB14" s="230"/>
      <c r="BC14" s="230">
        <v>0</v>
      </c>
      <c r="BD14" s="230">
        <v>0</v>
      </c>
      <c r="BE14" s="230">
        <v>0</v>
      </c>
      <c r="BF14" s="230"/>
      <c r="BG14" s="230">
        <v>0</v>
      </c>
      <c r="BH14" s="230">
        <v>0</v>
      </c>
      <c r="BI14" s="230">
        <v>0</v>
      </c>
      <c r="BJ14" s="15"/>
      <c r="BK14" s="15">
        <f t="shared" si="29"/>
        <v>0</v>
      </c>
      <c r="BL14" s="15">
        <f t="shared" si="29"/>
        <v>0</v>
      </c>
      <c r="BM14" s="15">
        <f t="shared" si="29"/>
        <v>0</v>
      </c>
      <c r="BO14" s="15">
        <f t="shared" si="16"/>
        <v>0</v>
      </c>
      <c r="BP14" s="15">
        <f t="shared" si="17"/>
        <v>0</v>
      </c>
      <c r="BQ14" s="15">
        <f t="shared" si="18"/>
        <v>0</v>
      </c>
      <c r="BR14" s="15"/>
      <c r="BS14" s="15">
        <f t="shared" si="19"/>
        <v>0</v>
      </c>
      <c r="BT14" s="15">
        <f t="shared" si="19"/>
        <v>0</v>
      </c>
      <c r="BU14" s="15">
        <f t="shared" si="20"/>
        <v>0</v>
      </c>
      <c r="BV14" s="15"/>
      <c r="BW14" s="230">
        <v>0</v>
      </c>
      <c r="BX14" s="230">
        <v>0</v>
      </c>
      <c r="BY14" s="230">
        <v>0</v>
      </c>
      <c r="BZ14" s="230"/>
      <c r="CA14" s="230">
        <v>0</v>
      </c>
      <c r="CB14" s="230">
        <v>0</v>
      </c>
      <c r="CC14" s="230">
        <v>0</v>
      </c>
      <c r="CD14" s="230"/>
      <c r="CE14" s="230">
        <v>0</v>
      </c>
      <c r="CF14" s="230">
        <v>0</v>
      </c>
      <c r="CG14" s="230">
        <v>0</v>
      </c>
      <c r="CH14" s="15"/>
      <c r="CI14" s="15">
        <f t="shared" si="21"/>
        <v>0</v>
      </c>
      <c r="CJ14" s="15">
        <f t="shared" si="22"/>
        <v>0</v>
      </c>
      <c r="CK14" s="15">
        <f t="shared" si="23"/>
        <v>0</v>
      </c>
      <c r="CM14" s="15">
        <f t="shared" si="24"/>
        <v>0</v>
      </c>
      <c r="CN14" s="15">
        <f t="shared" si="25"/>
        <v>0</v>
      </c>
      <c r="CO14" s="15">
        <f t="shared" si="26"/>
        <v>0</v>
      </c>
      <c r="CQ14" s="15">
        <f t="shared" si="27"/>
        <v>0</v>
      </c>
      <c r="CR14" s="15">
        <f t="shared" si="27"/>
        <v>0</v>
      </c>
      <c r="CS14" s="15">
        <f t="shared" si="28"/>
        <v>0</v>
      </c>
      <c r="CT14" s="15"/>
    </row>
    <row r="15" spans="1:98" x14ac:dyDescent="0.25">
      <c r="A15" s="3" t="s">
        <v>39</v>
      </c>
      <c r="B15" s="229">
        <v>0</v>
      </c>
      <c r="C15" s="229">
        <v>0</v>
      </c>
      <c r="D15" s="229">
        <v>0</v>
      </c>
      <c r="E15" s="229">
        <v>0</v>
      </c>
      <c r="G15" s="230">
        <v>0</v>
      </c>
      <c r="H15" s="230">
        <v>0</v>
      </c>
      <c r="I15" s="230">
        <v>0</v>
      </c>
      <c r="J15" s="230"/>
      <c r="K15" s="230">
        <v>0</v>
      </c>
      <c r="L15" s="230">
        <v>0</v>
      </c>
      <c r="M15" s="230">
        <v>0</v>
      </c>
      <c r="N15" s="15"/>
      <c r="O15" s="15">
        <v>0</v>
      </c>
      <c r="P15" s="15">
        <v>0</v>
      </c>
      <c r="Q15" s="15">
        <v>0</v>
      </c>
      <c r="R15" s="15"/>
      <c r="S15" s="15">
        <f t="shared" si="0"/>
        <v>0</v>
      </c>
      <c r="T15" s="15">
        <f t="shared" si="1"/>
        <v>0</v>
      </c>
      <c r="U15" s="15">
        <f t="shared" si="2"/>
        <v>0</v>
      </c>
      <c r="W15" s="15">
        <f t="shared" si="3"/>
        <v>0</v>
      </c>
      <c r="X15" s="15">
        <f t="shared" si="4"/>
        <v>0</v>
      </c>
      <c r="Y15" s="15">
        <f t="shared" si="5"/>
        <v>0</v>
      </c>
      <c r="AA15" s="230">
        <v>0</v>
      </c>
      <c r="AB15" s="230">
        <v>0</v>
      </c>
      <c r="AC15" s="230">
        <v>0</v>
      </c>
      <c r="AD15" s="230"/>
      <c r="AE15" s="230">
        <v>0</v>
      </c>
      <c r="AF15" s="230">
        <v>0</v>
      </c>
      <c r="AG15" s="230">
        <v>0</v>
      </c>
      <c r="AH15" s="230"/>
      <c r="AI15" s="230">
        <v>0</v>
      </c>
      <c r="AJ15" s="230">
        <v>0</v>
      </c>
      <c r="AK15" s="230">
        <v>0</v>
      </c>
      <c r="AL15" s="15"/>
      <c r="AM15" s="15">
        <f t="shared" si="6"/>
        <v>0</v>
      </c>
      <c r="AN15" s="15">
        <f t="shared" si="7"/>
        <v>0</v>
      </c>
      <c r="AO15" s="15">
        <f t="shared" si="8"/>
        <v>0</v>
      </c>
      <c r="AQ15" s="15">
        <f t="shared" si="9"/>
        <v>0</v>
      </c>
      <c r="AR15" s="15">
        <f t="shared" si="10"/>
        <v>0</v>
      </c>
      <c r="AS15" s="15">
        <f t="shared" si="11"/>
        <v>0</v>
      </c>
      <c r="AT15" s="15"/>
      <c r="AU15" s="15">
        <f t="shared" si="12"/>
        <v>0</v>
      </c>
      <c r="AV15" s="15">
        <f t="shared" si="12"/>
        <v>0</v>
      </c>
      <c r="AW15" s="15">
        <f t="shared" si="14"/>
        <v>0</v>
      </c>
      <c r="AX15" s="15"/>
      <c r="AY15" s="230">
        <v>0</v>
      </c>
      <c r="AZ15" s="230">
        <v>0</v>
      </c>
      <c r="BA15" s="230">
        <v>0</v>
      </c>
      <c r="BB15" s="230"/>
      <c r="BC15" s="230">
        <v>0</v>
      </c>
      <c r="BD15" s="230">
        <v>0</v>
      </c>
      <c r="BE15" s="230">
        <v>0</v>
      </c>
      <c r="BF15" s="230"/>
      <c r="BG15" s="230">
        <v>0</v>
      </c>
      <c r="BH15" s="230">
        <v>0</v>
      </c>
      <c r="BI15" s="230">
        <v>0</v>
      </c>
      <c r="BJ15" s="15"/>
      <c r="BK15" s="15">
        <f t="shared" si="29"/>
        <v>0</v>
      </c>
      <c r="BL15" s="15">
        <f t="shared" si="29"/>
        <v>0</v>
      </c>
      <c r="BM15" s="15">
        <f t="shared" si="29"/>
        <v>0</v>
      </c>
      <c r="BO15" s="15">
        <f t="shared" si="16"/>
        <v>0</v>
      </c>
      <c r="BP15" s="15">
        <f t="shared" si="17"/>
        <v>0</v>
      </c>
      <c r="BQ15" s="15">
        <f t="shared" si="18"/>
        <v>0</v>
      </c>
      <c r="BR15" s="15"/>
      <c r="BS15" s="15">
        <f t="shared" si="19"/>
        <v>0</v>
      </c>
      <c r="BT15" s="15">
        <f t="shared" si="19"/>
        <v>0</v>
      </c>
      <c r="BU15" s="15">
        <f t="shared" si="20"/>
        <v>0</v>
      </c>
      <c r="BV15" s="15"/>
      <c r="BW15" s="230">
        <v>0</v>
      </c>
      <c r="BX15" s="230">
        <v>0</v>
      </c>
      <c r="BY15" s="230">
        <v>0</v>
      </c>
      <c r="BZ15" s="230"/>
      <c r="CA15" s="230">
        <v>0</v>
      </c>
      <c r="CB15" s="230">
        <v>0</v>
      </c>
      <c r="CC15" s="230">
        <v>0</v>
      </c>
      <c r="CD15" s="230"/>
      <c r="CE15" s="230">
        <v>0</v>
      </c>
      <c r="CF15" s="230">
        <v>0</v>
      </c>
      <c r="CG15" s="230">
        <v>0</v>
      </c>
      <c r="CH15" s="15"/>
      <c r="CI15" s="15">
        <f t="shared" si="21"/>
        <v>0</v>
      </c>
      <c r="CJ15" s="15">
        <f t="shared" si="22"/>
        <v>0</v>
      </c>
      <c r="CK15" s="15">
        <f t="shared" si="23"/>
        <v>0</v>
      </c>
      <c r="CM15" s="15">
        <f t="shared" si="24"/>
        <v>0</v>
      </c>
      <c r="CN15" s="15">
        <f t="shared" si="25"/>
        <v>0</v>
      </c>
      <c r="CO15" s="15">
        <f t="shared" si="26"/>
        <v>0</v>
      </c>
      <c r="CQ15" s="15">
        <f t="shared" si="27"/>
        <v>0</v>
      </c>
      <c r="CR15" s="15">
        <f t="shared" si="27"/>
        <v>0</v>
      </c>
      <c r="CS15" s="15">
        <f t="shared" si="28"/>
        <v>0</v>
      </c>
      <c r="CT15" s="15"/>
    </row>
    <row r="16" spans="1:98" x14ac:dyDescent="0.25">
      <c r="A16" s="3" t="s">
        <v>40</v>
      </c>
      <c r="B16" s="229">
        <v>0</v>
      </c>
      <c r="C16" s="229">
        <v>0</v>
      </c>
      <c r="D16" s="229">
        <v>0</v>
      </c>
      <c r="E16" s="229">
        <v>0</v>
      </c>
      <c r="G16" s="230">
        <v>6841.16</v>
      </c>
      <c r="H16" s="230">
        <v>6841.16</v>
      </c>
      <c r="I16" s="230">
        <v>6841.16</v>
      </c>
      <c r="J16" s="230"/>
      <c r="K16" s="230">
        <v>6841.16</v>
      </c>
      <c r="L16" s="230">
        <v>6841.16</v>
      </c>
      <c r="M16" s="230">
        <v>6841.16</v>
      </c>
      <c r="N16" s="15"/>
      <c r="O16" s="15">
        <v>0</v>
      </c>
      <c r="P16" s="15">
        <v>0</v>
      </c>
      <c r="Q16" s="15">
        <v>0</v>
      </c>
      <c r="R16" s="15"/>
      <c r="S16" s="15">
        <f t="shared" si="0"/>
        <v>0</v>
      </c>
      <c r="T16" s="15">
        <f t="shared" si="1"/>
        <v>0</v>
      </c>
      <c r="U16" s="15">
        <f t="shared" si="2"/>
        <v>0</v>
      </c>
      <c r="W16" s="15">
        <f t="shared" si="3"/>
        <v>0</v>
      </c>
      <c r="X16" s="15">
        <f t="shared" si="4"/>
        <v>0</v>
      </c>
      <c r="Y16" s="15">
        <f t="shared" si="5"/>
        <v>0</v>
      </c>
      <c r="AA16" s="230">
        <v>6841.16</v>
      </c>
      <c r="AB16" s="230">
        <v>6841.16</v>
      </c>
      <c r="AC16" s="230">
        <v>6841.16</v>
      </c>
      <c r="AD16" s="230"/>
      <c r="AE16" s="230">
        <v>6841.16</v>
      </c>
      <c r="AF16" s="230">
        <v>6841.16</v>
      </c>
      <c r="AG16" s="230">
        <v>6841.16</v>
      </c>
      <c r="AH16" s="230"/>
      <c r="AI16" s="230">
        <v>0</v>
      </c>
      <c r="AJ16" s="230">
        <v>0</v>
      </c>
      <c r="AK16" s="230">
        <v>0</v>
      </c>
      <c r="AL16" s="15"/>
      <c r="AM16" s="15">
        <f t="shared" si="6"/>
        <v>0</v>
      </c>
      <c r="AN16" s="15">
        <f t="shared" si="7"/>
        <v>0</v>
      </c>
      <c r="AO16" s="15">
        <f t="shared" si="8"/>
        <v>0</v>
      </c>
      <c r="AQ16" s="15">
        <f t="shared" si="9"/>
        <v>0</v>
      </c>
      <c r="AR16" s="15">
        <f t="shared" si="10"/>
        <v>0</v>
      </c>
      <c r="AS16" s="15">
        <f t="shared" si="11"/>
        <v>0</v>
      </c>
      <c r="AT16" s="15"/>
      <c r="AU16" s="15">
        <f t="shared" si="12"/>
        <v>0</v>
      </c>
      <c r="AV16" s="15">
        <f t="shared" si="12"/>
        <v>0</v>
      </c>
      <c r="AW16" s="15">
        <f t="shared" si="14"/>
        <v>0</v>
      </c>
      <c r="AX16" s="15"/>
      <c r="AY16" s="230">
        <v>6841.16</v>
      </c>
      <c r="AZ16" s="230">
        <v>6841.16</v>
      </c>
      <c r="BA16" s="230">
        <v>6841.16</v>
      </c>
      <c r="BB16" s="230"/>
      <c r="BC16" s="230">
        <v>6841.16</v>
      </c>
      <c r="BD16" s="230">
        <v>6841.16</v>
      </c>
      <c r="BE16" s="230">
        <v>6841.16</v>
      </c>
      <c r="BF16" s="230"/>
      <c r="BG16" s="230">
        <v>0</v>
      </c>
      <c r="BH16" s="230">
        <v>0</v>
      </c>
      <c r="BI16" s="230">
        <v>0</v>
      </c>
      <c r="BJ16" s="15"/>
      <c r="BK16" s="15">
        <f t="shared" si="29"/>
        <v>0</v>
      </c>
      <c r="BL16" s="15">
        <f t="shared" si="29"/>
        <v>0</v>
      </c>
      <c r="BM16" s="15">
        <f t="shared" si="29"/>
        <v>0</v>
      </c>
      <c r="BO16" s="15">
        <f t="shared" si="16"/>
        <v>0</v>
      </c>
      <c r="BP16" s="15">
        <f t="shared" si="17"/>
        <v>0</v>
      </c>
      <c r="BQ16" s="15">
        <f t="shared" si="18"/>
        <v>0</v>
      </c>
      <c r="BR16" s="15"/>
      <c r="BS16" s="15">
        <f t="shared" si="19"/>
        <v>0</v>
      </c>
      <c r="BT16" s="15">
        <f t="shared" si="19"/>
        <v>0</v>
      </c>
      <c r="BU16" s="15">
        <f t="shared" si="20"/>
        <v>0</v>
      </c>
      <c r="BV16" s="15"/>
      <c r="BW16" s="230">
        <v>6841.16</v>
      </c>
      <c r="BX16" s="230">
        <v>6841.16</v>
      </c>
      <c r="BY16" s="230">
        <v>6841.16</v>
      </c>
      <c r="BZ16" s="230"/>
      <c r="CA16" s="230">
        <v>6841.16</v>
      </c>
      <c r="CB16" s="230">
        <v>6841.16</v>
      </c>
      <c r="CC16" s="230">
        <v>6841.16</v>
      </c>
      <c r="CD16" s="230"/>
      <c r="CE16" s="230">
        <v>0</v>
      </c>
      <c r="CF16" s="230">
        <v>0</v>
      </c>
      <c r="CG16" s="230">
        <v>0</v>
      </c>
      <c r="CH16" s="15"/>
      <c r="CI16" s="15">
        <f t="shared" si="21"/>
        <v>0</v>
      </c>
      <c r="CJ16" s="15">
        <f t="shared" si="22"/>
        <v>0</v>
      </c>
      <c r="CK16" s="15">
        <f t="shared" si="23"/>
        <v>0</v>
      </c>
      <c r="CM16" s="15">
        <f t="shared" si="24"/>
        <v>0</v>
      </c>
      <c r="CN16" s="15">
        <f t="shared" si="25"/>
        <v>0</v>
      </c>
      <c r="CO16" s="15">
        <f t="shared" si="26"/>
        <v>0</v>
      </c>
      <c r="CQ16" s="15">
        <f t="shared" si="27"/>
        <v>0</v>
      </c>
      <c r="CR16" s="15">
        <f t="shared" si="27"/>
        <v>0</v>
      </c>
      <c r="CS16" s="15">
        <f t="shared" si="28"/>
        <v>0</v>
      </c>
      <c r="CT16" s="15"/>
    </row>
    <row r="17" spans="1:98" x14ac:dyDescent="0.25">
      <c r="A17" s="3" t="s">
        <v>41</v>
      </c>
      <c r="B17" s="229">
        <v>0</v>
      </c>
      <c r="C17" s="229">
        <v>0</v>
      </c>
      <c r="D17" s="229">
        <v>0</v>
      </c>
      <c r="E17" s="229">
        <v>0</v>
      </c>
      <c r="G17" s="230">
        <v>1210262.56</v>
      </c>
      <c r="H17" s="230">
        <v>1210262.56</v>
      </c>
      <c r="I17" s="230">
        <v>1210262.56</v>
      </c>
      <c r="J17" s="230"/>
      <c r="K17" s="230">
        <v>1210262.56</v>
      </c>
      <c r="L17" s="230">
        <v>1210262.56</v>
      </c>
      <c r="M17" s="230">
        <v>1210262.56</v>
      </c>
      <c r="N17" s="15"/>
      <c r="O17" s="15">
        <v>0</v>
      </c>
      <c r="P17" s="15">
        <v>0</v>
      </c>
      <c r="Q17" s="15">
        <v>0</v>
      </c>
      <c r="R17" s="15"/>
      <c r="S17" s="15">
        <f t="shared" si="0"/>
        <v>0</v>
      </c>
      <c r="T17" s="15">
        <f t="shared" si="1"/>
        <v>0</v>
      </c>
      <c r="U17" s="15">
        <f t="shared" si="2"/>
        <v>0</v>
      </c>
      <c r="W17" s="15">
        <f t="shared" si="3"/>
        <v>0</v>
      </c>
      <c r="X17" s="15">
        <f t="shared" si="4"/>
        <v>0</v>
      </c>
      <c r="Y17" s="15">
        <f t="shared" si="5"/>
        <v>0</v>
      </c>
      <c r="AA17" s="230">
        <v>1210262.56</v>
      </c>
      <c r="AB17" s="230">
        <v>1210262.56</v>
      </c>
      <c r="AC17" s="230">
        <v>1210262.56</v>
      </c>
      <c r="AD17" s="230"/>
      <c r="AE17" s="230">
        <v>1210262.56</v>
      </c>
      <c r="AF17" s="230">
        <v>1210262.56</v>
      </c>
      <c r="AG17" s="230">
        <v>1210262.56</v>
      </c>
      <c r="AH17" s="230"/>
      <c r="AI17" s="230">
        <v>0</v>
      </c>
      <c r="AJ17" s="230">
        <v>0</v>
      </c>
      <c r="AK17" s="230">
        <v>0</v>
      </c>
      <c r="AL17" s="15"/>
      <c r="AM17" s="15">
        <f t="shared" si="6"/>
        <v>0</v>
      </c>
      <c r="AN17" s="15">
        <f t="shared" si="7"/>
        <v>0</v>
      </c>
      <c r="AO17" s="15">
        <f t="shared" si="8"/>
        <v>0</v>
      </c>
      <c r="AQ17" s="15">
        <f t="shared" si="9"/>
        <v>0</v>
      </c>
      <c r="AR17" s="15">
        <f t="shared" si="10"/>
        <v>0</v>
      </c>
      <c r="AS17" s="15">
        <f t="shared" si="11"/>
        <v>0</v>
      </c>
      <c r="AT17" s="15"/>
      <c r="AU17" s="15">
        <f t="shared" si="12"/>
        <v>0</v>
      </c>
      <c r="AV17" s="15">
        <f t="shared" si="12"/>
        <v>0</v>
      </c>
      <c r="AW17" s="15">
        <f t="shared" si="14"/>
        <v>0</v>
      </c>
      <c r="AX17" s="15"/>
      <c r="AY17" s="230">
        <v>1210262.56</v>
      </c>
      <c r="AZ17" s="230">
        <v>1210262.56</v>
      </c>
      <c r="BA17" s="230">
        <v>1210262.56</v>
      </c>
      <c r="BB17" s="230"/>
      <c r="BC17" s="230">
        <v>1210262.56</v>
      </c>
      <c r="BD17" s="230">
        <v>1210262.56</v>
      </c>
      <c r="BE17" s="230">
        <v>1210262.56</v>
      </c>
      <c r="BF17" s="230"/>
      <c r="BG17" s="230">
        <v>0</v>
      </c>
      <c r="BH17" s="230">
        <v>0</v>
      </c>
      <c r="BI17" s="230">
        <v>0</v>
      </c>
      <c r="BJ17" s="15"/>
      <c r="BK17" s="15">
        <f t="shared" si="29"/>
        <v>0</v>
      </c>
      <c r="BL17" s="15">
        <f t="shared" si="29"/>
        <v>0</v>
      </c>
      <c r="BM17" s="15">
        <f t="shared" si="29"/>
        <v>0</v>
      </c>
      <c r="BO17" s="15">
        <f t="shared" si="16"/>
        <v>0</v>
      </c>
      <c r="BP17" s="15">
        <f t="shared" si="17"/>
        <v>0</v>
      </c>
      <c r="BQ17" s="15">
        <f t="shared" si="18"/>
        <v>0</v>
      </c>
      <c r="BR17" s="15"/>
      <c r="BS17" s="15">
        <f t="shared" si="19"/>
        <v>0</v>
      </c>
      <c r="BT17" s="15">
        <f t="shared" si="19"/>
        <v>0</v>
      </c>
      <c r="BU17" s="15">
        <f t="shared" si="20"/>
        <v>0</v>
      </c>
      <c r="BV17" s="15"/>
      <c r="BW17" s="230">
        <v>1210262.56</v>
      </c>
      <c r="BX17" s="230">
        <v>1210262.56</v>
      </c>
      <c r="BY17" s="230">
        <v>1210262.56</v>
      </c>
      <c r="BZ17" s="230"/>
      <c r="CA17" s="230">
        <v>1210262.56</v>
      </c>
      <c r="CB17" s="230">
        <v>1210262.56</v>
      </c>
      <c r="CC17" s="230">
        <v>1210262.56</v>
      </c>
      <c r="CD17" s="230"/>
      <c r="CE17" s="230">
        <v>0</v>
      </c>
      <c r="CF17" s="230">
        <v>0</v>
      </c>
      <c r="CG17" s="230">
        <v>0</v>
      </c>
      <c r="CH17" s="15"/>
      <c r="CI17" s="15">
        <f t="shared" si="21"/>
        <v>0</v>
      </c>
      <c r="CJ17" s="15">
        <f t="shared" si="22"/>
        <v>0</v>
      </c>
      <c r="CK17" s="15">
        <f t="shared" si="23"/>
        <v>0</v>
      </c>
      <c r="CM17" s="15">
        <f t="shared" si="24"/>
        <v>0</v>
      </c>
      <c r="CN17" s="15">
        <f t="shared" si="25"/>
        <v>0</v>
      </c>
      <c r="CO17" s="15">
        <f t="shared" si="26"/>
        <v>0</v>
      </c>
      <c r="CQ17" s="15">
        <f t="shared" si="27"/>
        <v>0</v>
      </c>
      <c r="CR17" s="15">
        <f t="shared" si="27"/>
        <v>0</v>
      </c>
      <c r="CS17" s="15">
        <f t="shared" si="28"/>
        <v>0</v>
      </c>
      <c r="CT17" s="15"/>
    </row>
    <row r="18" spans="1:98" x14ac:dyDescent="0.25">
      <c r="A18" s="3" t="s">
        <v>42</v>
      </c>
      <c r="B18" s="229">
        <v>0</v>
      </c>
      <c r="C18" s="229">
        <v>0</v>
      </c>
      <c r="D18" s="229">
        <v>0</v>
      </c>
      <c r="E18" s="229">
        <v>0</v>
      </c>
      <c r="G18" s="230">
        <v>18561.93</v>
      </c>
      <c r="H18" s="230">
        <v>18561.93</v>
      </c>
      <c r="I18" s="230">
        <v>18561.93</v>
      </c>
      <c r="J18" s="230"/>
      <c r="K18" s="230">
        <v>18561.93</v>
      </c>
      <c r="L18" s="230">
        <v>18561.93</v>
      </c>
      <c r="M18" s="230">
        <v>18561.93</v>
      </c>
      <c r="N18" s="15"/>
      <c r="O18" s="15">
        <v>0</v>
      </c>
      <c r="P18" s="15">
        <v>0</v>
      </c>
      <c r="Q18" s="15">
        <v>0</v>
      </c>
      <c r="R18" s="15"/>
      <c r="S18" s="15">
        <f t="shared" si="0"/>
        <v>0</v>
      </c>
      <c r="T18" s="15">
        <f t="shared" si="1"/>
        <v>0</v>
      </c>
      <c r="U18" s="15">
        <f t="shared" si="2"/>
        <v>0</v>
      </c>
      <c r="W18" s="15">
        <f t="shared" si="3"/>
        <v>0</v>
      </c>
      <c r="X18" s="15">
        <f t="shared" si="4"/>
        <v>0</v>
      </c>
      <c r="Y18" s="15">
        <f t="shared" si="5"/>
        <v>0</v>
      </c>
      <c r="AA18" s="230">
        <v>18561.93</v>
      </c>
      <c r="AB18" s="230">
        <v>18561.93</v>
      </c>
      <c r="AC18" s="230">
        <v>18561.93</v>
      </c>
      <c r="AD18" s="230"/>
      <c r="AE18" s="230">
        <v>18561.93</v>
      </c>
      <c r="AF18" s="230">
        <v>18561.93</v>
      </c>
      <c r="AG18" s="230">
        <v>18561.93</v>
      </c>
      <c r="AH18" s="230"/>
      <c r="AI18" s="230">
        <v>0</v>
      </c>
      <c r="AJ18" s="230">
        <v>0</v>
      </c>
      <c r="AK18" s="230">
        <v>0</v>
      </c>
      <c r="AL18" s="15"/>
      <c r="AM18" s="15">
        <f t="shared" si="6"/>
        <v>0</v>
      </c>
      <c r="AN18" s="15">
        <f t="shared" si="7"/>
        <v>0</v>
      </c>
      <c r="AO18" s="15">
        <f t="shared" si="8"/>
        <v>0</v>
      </c>
      <c r="AQ18" s="15">
        <f t="shared" si="9"/>
        <v>0</v>
      </c>
      <c r="AR18" s="15">
        <f t="shared" si="10"/>
        <v>0</v>
      </c>
      <c r="AS18" s="15">
        <f t="shared" si="11"/>
        <v>0</v>
      </c>
      <c r="AT18" s="15"/>
      <c r="AU18" s="15">
        <f t="shared" si="12"/>
        <v>0</v>
      </c>
      <c r="AV18" s="15">
        <f t="shared" si="12"/>
        <v>0</v>
      </c>
      <c r="AW18" s="15">
        <f t="shared" si="14"/>
        <v>0</v>
      </c>
      <c r="AX18" s="15"/>
      <c r="AY18" s="230">
        <v>18561.93</v>
      </c>
      <c r="AZ18" s="230">
        <v>18561.93</v>
      </c>
      <c r="BA18" s="230">
        <v>18561.93</v>
      </c>
      <c r="BB18" s="230"/>
      <c r="BC18" s="230">
        <v>18561.93</v>
      </c>
      <c r="BD18" s="230">
        <v>18561.93</v>
      </c>
      <c r="BE18" s="230">
        <v>18561.93</v>
      </c>
      <c r="BF18" s="230"/>
      <c r="BG18" s="230">
        <v>0</v>
      </c>
      <c r="BH18" s="230">
        <v>0</v>
      </c>
      <c r="BI18" s="230">
        <v>0</v>
      </c>
      <c r="BJ18" s="15"/>
      <c r="BK18" s="15">
        <f t="shared" si="29"/>
        <v>0</v>
      </c>
      <c r="BL18" s="15">
        <f t="shared" si="29"/>
        <v>0</v>
      </c>
      <c r="BM18" s="15">
        <f t="shared" si="29"/>
        <v>0</v>
      </c>
      <c r="BO18" s="15">
        <f t="shared" si="16"/>
        <v>0</v>
      </c>
      <c r="BP18" s="15">
        <f t="shared" si="17"/>
        <v>0</v>
      </c>
      <c r="BQ18" s="15">
        <f t="shared" si="18"/>
        <v>0</v>
      </c>
      <c r="BR18" s="15"/>
      <c r="BS18" s="15">
        <f t="shared" si="19"/>
        <v>0</v>
      </c>
      <c r="BT18" s="15">
        <f t="shared" si="19"/>
        <v>0</v>
      </c>
      <c r="BU18" s="15">
        <f t="shared" si="20"/>
        <v>0</v>
      </c>
      <c r="BV18" s="15"/>
      <c r="BW18" s="230">
        <v>18561.93</v>
      </c>
      <c r="BX18" s="230">
        <v>18561.93</v>
      </c>
      <c r="BY18" s="230">
        <v>18561.93</v>
      </c>
      <c r="BZ18" s="230"/>
      <c r="CA18" s="230">
        <v>18561.93</v>
      </c>
      <c r="CB18" s="230">
        <v>18561.93</v>
      </c>
      <c r="CC18" s="230">
        <v>18561.93</v>
      </c>
      <c r="CD18" s="230"/>
      <c r="CE18" s="230">
        <v>0</v>
      </c>
      <c r="CF18" s="230">
        <v>0</v>
      </c>
      <c r="CG18" s="230">
        <v>0</v>
      </c>
      <c r="CH18" s="15"/>
      <c r="CI18" s="15">
        <f t="shared" si="21"/>
        <v>0</v>
      </c>
      <c r="CJ18" s="15">
        <f t="shared" si="22"/>
        <v>0</v>
      </c>
      <c r="CK18" s="15">
        <f t="shared" si="23"/>
        <v>0</v>
      </c>
      <c r="CM18" s="15">
        <f t="shared" si="24"/>
        <v>0</v>
      </c>
      <c r="CN18" s="15">
        <f t="shared" si="25"/>
        <v>0</v>
      </c>
      <c r="CO18" s="15">
        <f t="shared" si="26"/>
        <v>0</v>
      </c>
      <c r="CQ18" s="15">
        <f t="shared" si="27"/>
        <v>0</v>
      </c>
      <c r="CR18" s="15">
        <f t="shared" si="27"/>
        <v>0</v>
      </c>
      <c r="CS18" s="15">
        <f t="shared" si="28"/>
        <v>0</v>
      </c>
      <c r="CT18" s="15"/>
    </row>
    <row r="19" spans="1:98" x14ac:dyDescent="0.25">
      <c r="A19" s="3" t="s">
        <v>43</v>
      </c>
      <c r="B19" s="229">
        <v>0</v>
      </c>
      <c r="C19" s="229">
        <v>0</v>
      </c>
      <c r="D19" s="229">
        <v>0</v>
      </c>
      <c r="E19" s="229">
        <v>0</v>
      </c>
      <c r="G19" s="230">
        <v>547326.99</v>
      </c>
      <c r="H19" s="230">
        <v>547326.99</v>
      </c>
      <c r="I19" s="230">
        <v>547326.99</v>
      </c>
      <c r="J19" s="230"/>
      <c r="K19" s="230">
        <v>547326.99</v>
      </c>
      <c r="L19" s="230">
        <v>547326.99</v>
      </c>
      <c r="M19" s="230">
        <v>547326.99</v>
      </c>
      <c r="N19" s="15"/>
      <c r="O19" s="15">
        <v>0</v>
      </c>
      <c r="P19" s="15">
        <v>0</v>
      </c>
      <c r="Q19" s="15">
        <v>0</v>
      </c>
      <c r="R19" s="15"/>
      <c r="S19" s="15">
        <f t="shared" si="0"/>
        <v>0</v>
      </c>
      <c r="T19" s="15">
        <f t="shared" si="1"/>
        <v>0</v>
      </c>
      <c r="U19" s="15">
        <f t="shared" si="2"/>
        <v>0</v>
      </c>
      <c r="W19" s="15">
        <f t="shared" si="3"/>
        <v>0</v>
      </c>
      <c r="X19" s="15">
        <f t="shared" si="4"/>
        <v>0</v>
      </c>
      <c r="Y19" s="15">
        <f t="shared" si="5"/>
        <v>0</v>
      </c>
      <c r="AA19" s="230">
        <v>547326.99</v>
      </c>
      <c r="AB19" s="230">
        <v>547326.99</v>
      </c>
      <c r="AC19" s="230">
        <v>547326.99</v>
      </c>
      <c r="AD19" s="230"/>
      <c r="AE19" s="230">
        <v>547326.99</v>
      </c>
      <c r="AF19" s="230">
        <v>547326.99</v>
      </c>
      <c r="AG19" s="230">
        <v>547326.99</v>
      </c>
      <c r="AH19" s="230"/>
      <c r="AI19" s="230">
        <v>0</v>
      </c>
      <c r="AJ19" s="230">
        <v>0</v>
      </c>
      <c r="AK19" s="230">
        <v>0</v>
      </c>
      <c r="AL19" s="15"/>
      <c r="AM19" s="15">
        <f t="shared" si="6"/>
        <v>0</v>
      </c>
      <c r="AN19" s="15">
        <f t="shared" si="7"/>
        <v>0</v>
      </c>
      <c r="AO19" s="15">
        <f t="shared" si="8"/>
        <v>0</v>
      </c>
      <c r="AQ19" s="15">
        <f t="shared" si="9"/>
        <v>0</v>
      </c>
      <c r="AR19" s="15">
        <f t="shared" si="10"/>
        <v>0</v>
      </c>
      <c r="AS19" s="15">
        <f t="shared" si="11"/>
        <v>0</v>
      </c>
      <c r="AT19" s="15"/>
      <c r="AU19" s="15">
        <f t="shared" si="12"/>
        <v>0</v>
      </c>
      <c r="AV19" s="15">
        <f t="shared" si="12"/>
        <v>0</v>
      </c>
      <c r="AW19" s="15">
        <f t="shared" si="14"/>
        <v>0</v>
      </c>
      <c r="AX19" s="15"/>
      <c r="AY19" s="230">
        <v>547326.99</v>
      </c>
      <c r="AZ19" s="230">
        <v>547326.99</v>
      </c>
      <c r="BA19" s="230">
        <v>547326.99</v>
      </c>
      <c r="BB19" s="230"/>
      <c r="BC19" s="230">
        <v>547326.99</v>
      </c>
      <c r="BD19" s="230">
        <v>547326.99</v>
      </c>
      <c r="BE19" s="230">
        <v>547326.99</v>
      </c>
      <c r="BF19" s="230"/>
      <c r="BG19" s="230">
        <v>0</v>
      </c>
      <c r="BH19" s="230">
        <v>0</v>
      </c>
      <c r="BI19" s="230">
        <v>0</v>
      </c>
      <c r="BJ19" s="15"/>
      <c r="BK19" s="15">
        <f t="shared" si="29"/>
        <v>0</v>
      </c>
      <c r="BL19" s="15">
        <f t="shared" si="29"/>
        <v>0</v>
      </c>
      <c r="BM19" s="15">
        <f t="shared" si="29"/>
        <v>0</v>
      </c>
      <c r="BO19" s="15">
        <f t="shared" si="16"/>
        <v>0</v>
      </c>
      <c r="BP19" s="15">
        <f t="shared" si="17"/>
        <v>0</v>
      </c>
      <c r="BQ19" s="15">
        <f t="shared" si="18"/>
        <v>0</v>
      </c>
      <c r="BR19" s="15"/>
      <c r="BS19" s="15">
        <f t="shared" si="19"/>
        <v>0</v>
      </c>
      <c r="BT19" s="15">
        <f t="shared" si="19"/>
        <v>0</v>
      </c>
      <c r="BU19" s="15">
        <f t="shared" si="20"/>
        <v>0</v>
      </c>
      <c r="BV19" s="15"/>
      <c r="BW19" s="230">
        <v>547326.99</v>
      </c>
      <c r="BX19" s="230">
        <v>547326.99</v>
      </c>
      <c r="BY19" s="230">
        <v>547326.99</v>
      </c>
      <c r="BZ19" s="230"/>
      <c r="CA19" s="230">
        <v>547326.99</v>
      </c>
      <c r="CB19" s="230">
        <v>547326.99</v>
      </c>
      <c r="CC19" s="230">
        <v>547326.99</v>
      </c>
      <c r="CD19" s="230"/>
      <c r="CE19" s="230">
        <v>0</v>
      </c>
      <c r="CF19" s="230">
        <v>0</v>
      </c>
      <c r="CG19" s="230">
        <v>0</v>
      </c>
      <c r="CH19" s="15"/>
      <c r="CI19" s="15">
        <f t="shared" si="21"/>
        <v>0</v>
      </c>
      <c r="CJ19" s="15">
        <f t="shared" si="22"/>
        <v>0</v>
      </c>
      <c r="CK19" s="15">
        <f t="shared" si="23"/>
        <v>0</v>
      </c>
      <c r="CM19" s="15">
        <f t="shared" si="24"/>
        <v>0</v>
      </c>
      <c r="CN19" s="15">
        <f t="shared" si="25"/>
        <v>0</v>
      </c>
      <c r="CO19" s="15">
        <f t="shared" si="26"/>
        <v>0</v>
      </c>
      <c r="CQ19" s="15">
        <f t="shared" si="27"/>
        <v>0</v>
      </c>
      <c r="CR19" s="15">
        <f t="shared" si="27"/>
        <v>0</v>
      </c>
      <c r="CS19" s="15">
        <f t="shared" si="28"/>
        <v>0</v>
      </c>
      <c r="CT19" s="15"/>
    </row>
    <row r="20" spans="1:98" x14ac:dyDescent="0.25">
      <c r="A20" s="3" t="s">
        <v>44</v>
      </c>
      <c r="B20" s="229">
        <v>0</v>
      </c>
      <c r="C20" s="229">
        <v>0</v>
      </c>
      <c r="D20" s="229">
        <v>0</v>
      </c>
      <c r="E20" s="229">
        <v>0</v>
      </c>
      <c r="G20" s="230">
        <v>114030.44</v>
      </c>
      <c r="H20" s="230">
        <v>114030.44</v>
      </c>
      <c r="I20" s="230">
        <v>114030.44</v>
      </c>
      <c r="J20" s="230"/>
      <c r="K20" s="230">
        <v>124110.43000000001</v>
      </c>
      <c r="L20" s="230">
        <v>124110.43000000001</v>
      </c>
      <c r="M20" s="230">
        <v>124110.43000000001</v>
      </c>
      <c r="N20" s="15"/>
      <c r="O20" s="15">
        <v>0</v>
      </c>
      <c r="P20" s="15">
        <v>0</v>
      </c>
      <c r="Q20" s="15">
        <v>0</v>
      </c>
      <c r="R20" s="15"/>
      <c r="S20" s="15">
        <f t="shared" si="0"/>
        <v>0</v>
      </c>
      <c r="T20" s="15">
        <f t="shared" si="1"/>
        <v>0</v>
      </c>
      <c r="U20" s="15">
        <f t="shared" si="2"/>
        <v>0</v>
      </c>
      <c r="W20" s="15">
        <f t="shared" si="3"/>
        <v>0</v>
      </c>
      <c r="X20" s="15">
        <f t="shared" si="4"/>
        <v>0</v>
      </c>
      <c r="Y20" s="15">
        <f t="shared" si="5"/>
        <v>0</v>
      </c>
      <c r="AA20" s="230">
        <v>114030.44</v>
      </c>
      <c r="AB20" s="230">
        <v>114030.44</v>
      </c>
      <c r="AC20" s="230">
        <v>114030.44</v>
      </c>
      <c r="AD20" s="230"/>
      <c r="AE20" s="230">
        <v>124110.43000000001</v>
      </c>
      <c r="AF20" s="230">
        <v>124110.43000000001</v>
      </c>
      <c r="AG20" s="230">
        <v>124110.43000000001</v>
      </c>
      <c r="AH20" s="230"/>
      <c r="AI20" s="230">
        <v>0</v>
      </c>
      <c r="AJ20" s="230">
        <v>0</v>
      </c>
      <c r="AK20" s="230">
        <v>0</v>
      </c>
      <c r="AL20" s="15"/>
      <c r="AM20" s="15">
        <f t="shared" si="6"/>
        <v>0</v>
      </c>
      <c r="AN20" s="15">
        <f t="shared" si="7"/>
        <v>0</v>
      </c>
      <c r="AO20" s="15">
        <f t="shared" si="8"/>
        <v>0</v>
      </c>
      <c r="AQ20" s="15">
        <f t="shared" si="9"/>
        <v>0</v>
      </c>
      <c r="AR20" s="15">
        <f t="shared" si="10"/>
        <v>0</v>
      </c>
      <c r="AS20" s="15">
        <f t="shared" si="11"/>
        <v>0</v>
      </c>
      <c r="AT20" s="15"/>
      <c r="AU20" s="15">
        <f t="shared" si="12"/>
        <v>0</v>
      </c>
      <c r="AV20" s="15">
        <f t="shared" si="12"/>
        <v>0</v>
      </c>
      <c r="AW20" s="15">
        <f t="shared" si="14"/>
        <v>0</v>
      </c>
      <c r="AX20" s="15"/>
      <c r="AY20" s="230">
        <v>114030.44</v>
      </c>
      <c r="AZ20" s="230">
        <v>114030.44</v>
      </c>
      <c r="BA20" s="230">
        <v>119070.44</v>
      </c>
      <c r="BB20" s="230"/>
      <c r="BC20" s="230">
        <v>124110.43000000001</v>
      </c>
      <c r="BD20" s="230">
        <v>124110.43000000001</v>
      </c>
      <c r="BE20" s="230">
        <v>124110.43000000001</v>
      </c>
      <c r="BF20" s="230"/>
      <c r="BG20" s="230">
        <v>0</v>
      </c>
      <c r="BH20" s="230">
        <v>0</v>
      </c>
      <c r="BI20" s="230">
        <v>0</v>
      </c>
      <c r="BJ20" s="15"/>
      <c r="BK20" s="15">
        <f t="shared" si="29"/>
        <v>0</v>
      </c>
      <c r="BL20" s="15">
        <f t="shared" si="29"/>
        <v>0</v>
      </c>
      <c r="BM20" s="15">
        <f t="shared" si="29"/>
        <v>0</v>
      </c>
      <c r="BO20" s="15">
        <f t="shared" si="16"/>
        <v>0</v>
      </c>
      <c r="BP20" s="15">
        <f t="shared" si="17"/>
        <v>0</v>
      </c>
      <c r="BQ20" s="15">
        <f t="shared" si="18"/>
        <v>0</v>
      </c>
      <c r="BR20" s="15"/>
      <c r="BS20" s="15">
        <f t="shared" si="19"/>
        <v>0</v>
      </c>
      <c r="BT20" s="15">
        <f t="shared" si="19"/>
        <v>0</v>
      </c>
      <c r="BU20" s="15">
        <f t="shared" si="20"/>
        <v>0</v>
      </c>
      <c r="BV20" s="15"/>
      <c r="BW20" s="230">
        <v>124110.43000000001</v>
      </c>
      <c r="BX20" s="230">
        <v>124110.43000000001</v>
      </c>
      <c r="BY20" s="230">
        <v>124110.43000000001</v>
      </c>
      <c r="BZ20" s="230"/>
      <c r="CA20" s="230">
        <v>124110.43000000001</v>
      </c>
      <c r="CB20" s="230">
        <v>124110.43000000001</v>
      </c>
      <c r="CC20" s="230">
        <v>124110.43000000001</v>
      </c>
      <c r="CD20" s="230"/>
      <c r="CE20" s="230">
        <v>0</v>
      </c>
      <c r="CF20" s="230">
        <v>0</v>
      </c>
      <c r="CG20" s="230">
        <v>0</v>
      </c>
      <c r="CH20" s="15"/>
      <c r="CI20" s="15">
        <f t="shared" si="21"/>
        <v>0</v>
      </c>
      <c r="CJ20" s="15">
        <f t="shared" si="22"/>
        <v>0</v>
      </c>
      <c r="CK20" s="15">
        <f t="shared" si="23"/>
        <v>0</v>
      </c>
      <c r="CM20" s="15">
        <f t="shared" si="24"/>
        <v>0</v>
      </c>
      <c r="CN20" s="15">
        <f t="shared" si="25"/>
        <v>0</v>
      </c>
      <c r="CO20" s="15">
        <f t="shared" si="26"/>
        <v>0</v>
      </c>
      <c r="CQ20" s="15">
        <f t="shared" si="27"/>
        <v>0</v>
      </c>
      <c r="CR20" s="15">
        <f t="shared" si="27"/>
        <v>0</v>
      </c>
      <c r="CS20" s="15">
        <f t="shared" si="28"/>
        <v>0</v>
      </c>
      <c r="CT20" s="15"/>
    </row>
    <row r="21" spans="1:98" x14ac:dyDescent="0.25">
      <c r="A21" s="3" t="s">
        <v>45</v>
      </c>
      <c r="B21" s="229">
        <v>0</v>
      </c>
      <c r="C21" s="229">
        <v>0</v>
      </c>
      <c r="D21" s="229">
        <v>0</v>
      </c>
      <c r="E21" s="229">
        <v>0</v>
      </c>
      <c r="G21" s="230">
        <v>0</v>
      </c>
      <c r="H21" s="230">
        <v>0</v>
      </c>
      <c r="I21" s="230">
        <v>0</v>
      </c>
      <c r="J21" s="230"/>
      <c r="K21" s="230">
        <v>0</v>
      </c>
      <c r="L21" s="230">
        <v>0</v>
      </c>
      <c r="M21" s="230">
        <v>0</v>
      </c>
      <c r="N21" s="15"/>
      <c r="O21" s="15">
        <v>0</v>
      </c>
      <c r="P21" s="15">
        <v>0</v>
      </c>
      <c r="Q21" s="15">
        <v>0</v>
      </c>
      <c r="R21" s="15"/>
      <c r="S21" s="15">
        <f t="shared" si="0"/>
        <v>0</v>
      </c>
      <c r="T21" s="15">
        <f t="shared" si="1"/>
        <v>0</v>
      </c>
      <c r="U21" s="15">
        <f t="shared" si="2"/>
        <v>0</v>
      </c>
      <c r="W21" s="15">
        <f t="shared" si="3"/>
        <v>0</v>
      </c>
      <c r="X21" s="15">
        <f t="shared" si="4"/>
        <v>0</v>
      </c>
      <c r="Y21" s="15">
        <f t="shared" si="5"/>
        <v>0</v>
      </c>
      <c r="AA21" s="230">
        <v>0</v>
      </c>
      <c r="AB21" s="230">
        <v>0</v>
      </c>
      <c r="AC21" s="230">
        <v>0</v>
      </c>
      <c r="AD21" s="230"/>
      <c r="AE21" s="230">
        <v>0</v>
      </c>
      <c r="AF21" s="230">
        <v>0</v>
      </c>
      <c r="AG21" s="230">
        <v>0</v>
      </c>
      <c r="AH21" s="230"/>
      <c r="AI21" s="230">
        <v>0</v>
      </c>
      <c r="AJ21" s="230">
        <v>0</v>
      </c>
      <c r="AK21" s="230">
        <v>0</v>
      </c>
      <c r="AL21" s="15"/>
      <c r="AM21" s="15">
        <f t="shared" si="6"/>
        <v>0</v>
      </c>
      <c r="AN21" s="15">
        <f t="shared" si="7"/>
        <v>0</v>
      </c>
      <c r="AO21" s="15">
        <f t="shared" si="8"/>
        <v>0</v>
      </c>
      <c r="AQ21" s="15">
        <f t="shared" si="9"/>
        <v>0</v>
      </c>
      <c r="AR21" s="15">
        <f t="shared" si="10"/>
        <v>0</v>
      </c>
      <c r="AS21" s="15">
        <f t="shared" si="11"/>
        <v>0</v>
      </c>
      <c r="AT21" s="15"/>
      <c r="AU21" s="15">
        <f t="shared" si="12"/>
        <v>0</v>
      </c>
      <c r="AV21" s="15">
        <f t="shared" si="12"/>
        <v>0</v>
      </c>
      <c r="AW21" s="15">
        <f t="shared" si="14"/>
        <v>0</v>
      </c>
      <c r="AX21" s="15"/>
      <c r="AY21" s="230">
        <v>0</v>
      </c>
      <c r="AZ21" s="230">
        <v>0</v>
      </c>
      <c r="BA21" s="230">
        <v>0</v>
      </c>
      <c r="BB21" s="230"/>
      <c r="BC21" s="230">
        <v>0</v>
      </c>
      <c r="BD21" s="230">
        <v>0</v>
      </c>
      <c r="BE21" s="230">
        <v>0</v>
      </c>
      <c r="BF21" s="230"/>
      <c r="BG21" s="230">
        <v>0</v>
      </c>
      <c r="BH21" s="230">
        <v>0</v>
      </c>
      <c r="BI21" s="230">
        <v>0</v>
      </c>
      <c r="BJ21" s="15"/>
      <c r="BK21" s="15">
        <f t="shared" si="29"/>
        <v>0</v>
      </c>
      <c r="BL21" s="15">
        <f t="shared" si="29"/>
        <v>0</v>
      </c>
      <c r="BM21" s="15">
        <f t="shared" si="29"/>
        <v>0</v>
      </c>
      <c r="BO21" s="15">
        <f t="shared" si="16"/>
        <v>0</v>
      </c>
      <c r="BP21" s="15">
        <f t="shared" si="17"/>
        <v>0</v>
      </c>
      <c r="BQ21" s="15">
        <f t="shared" si="18"/>
        <v>0</v>
      </c>
      <c r="BR21" s="15"/>
      <c r="BS21" s="15">
        <f t="shared" si="19"/>
        <v>0</v>
      </c>
      <c r="BT21" s="15">
        <f t="shared" si="19"/>
        <v>0</v>
      </c>
      <c r="BU21" s="15">
        <f t="shared" si="20"/>
        <v>0</v>
      </c>
      <c r="BV21" s="15"/>
      <c r="BW21" s="230">
        <v>0</v>
      </c>
      <c r="BX21" s="230">
        <v>0</v>
      </c>
      <c r="BY21" s="230">
        <v>0</v>
      </c>
      <c r="BZ21" s="230"/>
      <c r="CA21" s="230">
        <v>0</v>
      </c>
      <c r="CB21" s="230">
        <v>0</v>
      </c>
      <c r="CC21" s="230">
        <v>0</v>
      </c>
      <c r="CD21" s="230"/>
      <c r="CE21" s="230">
        <v>0</v>
      </c>
      <c r="CF21" s="230">
        <v>0</v>
      </c>
      <c r="CG21" s="230">
        <v>0</v>
      </c>
      <c r="CH21" s="15"/>
      <c r="CI21" s="15">
        <f t="shared" si="21"/>
        <v>0</v>
      </c>
      <c r="CJ21" s="15">
        <f t="shared" si="22"/>
        <v>0</v>
      </c>
      <c r="CK21" s="15">
        <f t="shared" si="23"/>
        <v>0</v>
      </c>
      <c r="CM21" s="15">
        <f t="shared" si="24"/>
        <v>0</v>
      </c>
      <c r="CN21" s="15">
        <f t="shared" si="25"/>
        <v>0</v>
      </c>
      <c r="CO21" s="15">
        <f t="shared" si="26"/>
        <v>0</v>
      </c>
      <c r="CQ21" s="15">
        <f t="shared" si="27"/>
        <v>0</v>
      </c>
      <c r="CR21" s="15">
        <f t="shared" si="27"/>
        <v>0</v>
      </c>
      <c r="CS21" s="15">
        <f t="shared" si="28"/>
        <v>0</v>
      </c>
      <c r="CT21" s="15"/>
    </row>
    <row r="22" spans="1:98" x14ac:dyDescent="0.25">
      <c r="A22" s="3" t="s">
        <v>46</v>
      </c>
      <c r="B22" s="229">
        <v>0</v>
      </c>
      <c r="C22" s="229">
        <v>0</v>
      </c>
      <c r="D22" s="229">
        <v>0</v>
      </c>
      <c r="E22" s="229">
        <v>0</v>
      </c>
      <c r="G22" s="230">
        <v>11505683.710000001</v>
      </c>
      <c r="H22" s="230">
        <v>11505683.710000001</v>
      </c>
      <c r="I22" s="230">
        <v>11505683.710000001</v>
      </c>
      <c r="J22" s="230"/>
      <c r="K22" s="230">
        <v>11505683.710000001</v>
      </c>
      <c r="L22" s="230">
        <v>11505683.710000001</v>
      </c>
      <c r="M22" s="230">
        <v>11505683.710000001</v>
      </c>
      <c r="N22" s="15"/>
      <c r="O22" s="15">
        <v>0</v>
      </c>
      <c r="P22" s="15">
        <v>0</v>
      </c>
      <c r="Q22" s="15">
        <v>0</v>
      </c>
      <c r="R22" s="15"/>
      <c r="S22" s="15">
        <f t="shared" si="0"/>
        <v>0</v>
      </c>
      <c r="T22" s="15">
        <f t="shared" si="1"/>
        <v>0</v>
      </c>
      <c r="U22" s="15">
        <f t="shared" si="2"/>
        <v>0</v>
      </c>
      <c r="W22" s="15">
        <f t="shared" si="3"/>
        <v>0</v>
      </c>
      <c r="X22" s="15">
        <f t="shared" si="4"/>
        <v>0</v>
      </c>
      <c r="Y22" s="15">
        <f t="shared" si="5"/>
        <v>0</v>
      </c>
      <c r="AA22" s="230">
        <v>11505683.710000001</v>
      </c>
      <c r="AB22" s="230">
        <v>11505683.710000001</v>
      </c>
      <c r="AC22" s="230">
        <v>11505683.710000001</v>
      </c>
      <c r="AD22" s="230"/>
      <c r="AE22" s="230">
        <v>11505683.710000001</v>
      </c>
      <c r="AF22" s="230">
        <v>11505683.710000001</v>
      </c>
      <c r="AG22" s="230">
        <v>11505683.710000001</v>
      </c>
      <c r="AH22" s="230"/>
      <c r="AI22" s="230">
        <v>0</v>
      </c>
      <c r="AJ22" s="230">
        <v>0</v>
      </c>
      <c r="AK22" s="230">
        <v>0</v>
      </c>
      <c r="AL22" s="15"/>
      <c r="AM22" s="15">
        <f t="shared" si="6"/>
        <v>0</v>
      </c>
      <c r="AN22" s="15">
        <f t="shared" si="7"/>
        <v>0</v>
      </c>
      <c r="AO22" s="15">
        <f t="shared" si="8"/>
        <v>0</v>
      </c>
      <c r="AQ22" s="15">
        <f t="shared" si="9"/>
        <v>0</v>
      </c>
      <c r="AR22" s="15">
        <f t="shared" si="10"/>
        <v>0</v>
      </c>
      <c r="AS22" s="15">
        <f t="shared" si="11"/>
        <v>0</v>
      </c>
      <c r="AT22" s="15"/>
      <c r="AU22" s="15">
        <f t="shared" si="12"/>
        <v>0</v>
      </c>
      <c r="AV22" s="15">
        <f t="shared" si="12"/>
        <v>0</v>
      </c>
      <c r="AW22" s="15">
        <f t="shared" si="14"/>
        <v>0</v>
      </c>
      <c r="AX22" s="15"/>
      <c r="AY22" s="230">
        <v>11505683.710000001</v>
      </c>
      <c r="AZ22" s="230">
        <v>11505683.710000001</v>
      </c>
      <c r="BA22" s="230">
        <v>11505683.710000001</v>
      </c>
      <c r="BB22" s="230"/>
      <c r="BC22" s="230">
        <v>11505683.710000001</v>
      </c>
      <c r="BD22" s="230">
        <v>11505683.710000001</v>
      </c>
      <c r="BE22" s="230">
        <v>11505683.710000001</v>
      </c>
      <c r="BF22" s="230"/>
      <c r="BG22" s="230">
        <v>0</v>
      </c>
      <c r="BH22" s="230">
        <v>0</v>
      </c>
      <c r="BI22" s="230">
        <v>0</v>
      </c>
      <c r="BJ22" s="15"/>
      <c r="BK22" s="15">
        <f t="shared" si="29"/>
        <v>0</v>
      </c>
      <c r="BL22" s="15">
        <f t="shared" si="29"/>
        <v>0</v>
      </c>
      <c r="BM22" s="15">
        <f t="shared" si="29"/>
        <v>0</v>
      </c>
      <c r="BO22" s="15">
        <f t="shared" si="16"/>
        <v>0</v>
      </c>
      <c r="BP22" s="15">
        <f t="shared" si="17"/>
        <v>0</v>
      </c>
      <c r="BQ22" s="15">
        <f t="shared" si="18"/>
        <v>0</v>
      </c>
      <c r="BR22" s="15"/>
      <c r="BS22" s="15">
        <f t="shared" si="19"/>
        <v>0</v>
      </c>
      <c r="BT22" s="15">
        <f t="shared" si="19"/>
        <v>0</v>
      </c>
      <c r="BU22" s="15">
        <f t="shared" si="20"/>
        <v>0</v>
      </c>
      <c r="BV22" s="15"/>
      <c r="BW22" s="230">
        <v>11505683.710000001</v>
      </c>
      <c r="BX22" s="230">
        <v>11505683.710000001</v>
      </c>
      <c r="BY22" s="230">
        <v>11505683.710000001</v>
      </c>
      <c r="BZ22" s="230"/>
      <c r="CA22" s="230">
        <v>11505683.710000001</v>
      </c>
      <c r="CB22" s="230">
        <v>11505683.710000001</v>
      </c>
      <c r="CC22" s="230">
        <v>11505683.710000001</v>
      </c>
      <c r="CD22" s="230"/>
      <c r="CE22" s="230">
        <v>0</v>
      </c>
      <c r="CF22" s="230">
        <v>0</v>
      </c>
      <c r="CG22" s="230">
        <v>0</v>
      </c>
      <c r="CH22" s="15"/>
      <c r="CI22" s="15">
        <f t="shared" si="21"/>
        <v>0</v>
      </c>
      <c r="CJ22" s="15">
        <f t="shared" si="22"/>
        <v>0</v>
      </c>
      <c r="CK22" s="15">
        <f t="shared" si="23"/>
        <v>0</v>
      </c>
      <c r="CM22" s="15">
        <f t="shared" si="24"/>
        <v>0</v>
      </c>
      <c r="CN22" s="15">
        <f t="shared" si="25"/>
        <v>0</v>
      </c>
      <c r="CO22" s="15">
        <f t="shared" si="26"/>
        <v>0</v>
      </c>
      <c r="CQ22" s="15">
        <f t="shared" si="27"/>
        <v>0</v>
      </c>
      <c r="CR22" s="15">
        <f t="shared" si="27"/>
        <v>0</v>
      </c>
      <c r="CS22" s="15">
        <f t="shared" si="28"/>
        <v>0</v>
      </c>
      <c r="CT22" s="15"/>
    </row>
    <row r="23" spans="1:98" x14ac:dyDescent="0.25">
      <c r="A23" s="3" t="s">
        <v>47</v>
      </c>
      <c r="B23" s="229">
        <v>0</v>
      </c>
      <c r="C23" s="229">
        <v>0</v>
      </c>
      <c r="D23" s="229">
        <v>0</v>
      </c>
      <c r="E23" s="229">
        <v>0</v>
      </c>
      <c r="G23" s="230">
        <v>8663426.75</v>
      </c>
      <c r="H23" s="230">
        <v>8663426.75</v>
      </c>
      <c r="I23" s="230">
        <v>8663426.75</v>
      </c>
      <c r="J23" s="230"/>
      <c r="K23" s="230">
        <v>8663426.75</v>
      </c>
      <c r="L23" s="230">
        <v>8663426.75</v>
      </c>
      <c r="M23" s="230">
        <v>8663426.75</v>
      </c>
      <c r="N23" s="15"/>
      <c r="O23" s="15">
        <v>0</v>
      </c>
      <c r="P23" s="15">
        <v>0</v>
      </c>
      <c r="Q23" s="15">
        <v>0</v>
      </c>
      <c r="R23" s="15"/>
      <c r="S23" s="15">
        <f t="shared" si="0"/>
        <v>0</v>
      </c>
      <c r="T23" s="15">
        <f t="shared" si="1"/>
        <v>0</v>
      </c>
      <c r="U23" s="15">
        <f t="shared" si="2"/>
        <v>0</v>
      </c>
      <c r="W23" s="15">
        <f t="shared" si="3"/>
        <v>0</v>
      </c>
      <c r="X23" s="15">
        <f t="shared" si="4"/>
        <v>0</v>
      </c>
      <c r="Y23" s="15">
        <f t="shared" si="5"/>
        <v>0</v>
      </c>
      <c r="AA23" s="230">
        <v>8663426.75</v>
      </c>
      <c r="AB23" s="230">
        <v>8663426.75</v>
      </c>
      <c r="AC23" s="230">
        <v>8663426.75</v>
      </c>
      <c r="AD23" s="230"/>
      <c r="AE23" s="230">
        <v>8663426.75</v>
      </c>
      <c r="AF23" s="230">
        <v>8663426.75</v>
      </c>
      <c r="AG23" s="230">
        <v>8663426.75</v>
      </c>
      <c r="AH23" s="230"/>
      <c r="AI23" s="230">
        <v>0</v>
      </c>
      <c r="AJ23" s="230">
        <v>0</v>
      </c>
      <c r="AK23" s="230">
        <v>0</v>
      </c>
      <c r="AL23" s="15"/>
      <c r="AM23" s="15">
        <f t="shared" si="6"/>
        <v>0</v>
      </c>
      <c r="AN23" s="15">
        <f t="shared" si="7"/>
        <v>0</v>
      </c>
      <c r="AO23" s="15">
        <f t="shared" si="8"/>
        <v>0</v>
      </c>
      <c r="AQ23" s="15">
        <f t="shared" si="9"/>
        <v>0</v>
      </c>
      <c r="AR23" s="15">
        <f t="shared" si="10"/>
        <v>0</v>
      </c>
      <c r="AS23" s="15">
        <f t="shared" si="11"/>
        <v>0</v>
      </c>
      <c r="AT23" s="15"/>
      <c r="AU23" s="15">
        <f t="shared" si="12"/>
        <v>0</v>
      </c>
      <c r="AV23" s="15">
        <f t="shared" si="12"/>
        <v>0</v>
      </c>
      <c r="AW23" s="15">
        <f t="shared" si="14"/>
        <v>0</v>
      </c>
      <c r="AX23" s="15"/>
      <c r="AY23" s="230">
        <v>8663426.75</v>
      </c>
      <c r="AZ23" s="230">
        <v>8663426.75</v>
      </c>
      <c r="BA23" s="230">
        <v>8663426.75</v>
      </c>
      <c r="BB23" s="230"/>
      <c r="BC23" s="230">
        <v>8663426.75</v>
      </c>
      <c r="BD23" s="230">
        <v>8663426.75</v>
      </c>
      <c r="BE23" s="230">
        <v>8663426.75</v>
      </c>
      <c r="BF23" s="230"/>
      <c r="BG23" s="230">
        <v>0</v>
      </c>
      <c r="BH23" s="230">
        <v>0</v>
      </c>
      <c r="BI23" s="230">
        <v>0</v>
      </c>
      <c r="BJ23" s="15"/>
      <c r="BK23" s="15">
        <f t="shared" si="29"/>
        <v>0</v>
      </c>
      <c r="BL23" s="15">
        <f t="shared" si="29"/>
        <v>0</v>
      </c>
      <c r="BM23" s="15">
        <f t="shared" si="29"/>
        <v>0</v>
      </c>
      <c r="BO23" s="15">
        <f t="shared" si="16"/>
        <v>0</v>
      </c>
      <c r="BP23" s="15">
        <f t="shared" si="17"/>
        <v>0</v>
      </c>
      <c r="BQ23" s="15">
        <f t="shared" si="18"/>
        <v>0</v>
      </c>
      <c r="BR23" s="15"/>
      <c r="BS23" s="15">
        <f t="shared" si="19"/>
        <v>0</v>
      </c>
      <c r="BT23" s="15">
        <f t="shared" si="19"/>
        <v>0</v>
      </c>
      <c r="BU23" s="15">
        <f t="shared" si="20"/>
        <v>0</v>
      </c>
      <c r="BV23" s="15"/>
      <c r="BW23" s="230">
        <v>8663426.75</v>
      </c>
      <c r="BX23" s="230">
        <v>8663426.75</v>
      </c>
      <c r="BY23" s="230">
        <v>8663426.75</v>
      </c>
      <c r="BZ23" s="230"/>
      <c r="CA23" s="230">
        <v>8663426.75</v>
      </c>
      <c r="CB23" s="230">
        <v>8663426.75</v>
      </c>
      <c r="CC23" s="230">
        <v>8663426.75</v>
      </c>
      <c r="CD23" s="230"/>
      <c r="CE23" s="230">
        <v>0</v>
      </c>
      <c r="CF23" s="230">
        <v>0</v>
      </c>
      <c r="CG23" s="230">
        <v>0</v>
      </c>
      <c r="CH23" s="15"/>
      <c r="CI23" s="15">
        <f t="shared" si="21"/>
        <v>0</v>
      </c>
      <c r="CJ23" s="15">
        <f t="shared" si="22"/>
        <v>0</v>
      </c>
      <c r="CK23" s="15">
        <f t="shared" si="23"/>
        <v>0</v>
      </c>
      <c r="CM23" s="15">
        <f t="shared" si="24"/>
        <v>0</v>
      </c>
      <c r="CN23" s="15">
        <f t="shared" si="25"/>
        <v>0</v>
      </c>
      <c r="CO23" s="15">
        <f t="shared" si="26"/>
        <v>0</v>
      </c>
      <c r="CQ23" s="15">
        <f t="shared" si="27"/>
        <v>0</v>
      </c>
      <c r="CR23" s="15">
        <f t="shared" si="27"/>
        <v>0</v>
      </c>
      <c r="CS23" s="15">
        <f t="shared" si="28"/>
        <v>0</v>
      </c>
      <c r="CT23" s="15"/>
    </row>
    <row r="24" spans="1:98" x14ac:dyDescent="0.25">
      <c r="A24" s="3" t="s">
        <v>48</v>
      </c>
      <c r="B24" s="229">
        <v>3.1699999999999999E-2</v>
      </c>
      <c r="C24" s="229">
        <v>3.2925330000000003E-2</v>
      </c>
      <c r="D24" s="229">
        <v>3.3013519000000005E-2</v>
      </c>
      <c r="E24" s="229">
        <v>3.2864088999999999E-2</v>
      </c>
      <c r="G24" s="230">
        <v>30321207.879999999</v>
      </c>
      <c r="H24" s="230">
        <v>30320991.379999999</v>
      </c>
      <c r="I24" s="230">
        <v>30320991.379999999</v>
      </c>
      <c r="J24" s="230"/>
      <c r="K24" s="230">
        <v>30270991.379999999</v>
      </c>
      <c r="L24" s="230">
        <v>30270991.379999999</v>
      </c>
      <c r="M24" s="230">
        <v>30270991.379999999</v>
      </c>
      <c r="N24" s="15"/>
      <c r="O24" s="15">
        <v>83417.481037444159</v>
      </c>
      <c r="P24" s="15">
        <v>83416.885418538863</v>
      </c>
      <c r="Q24" s="15">
        <v>83416.885418538863</v>
      </c>
      <c r="R24" s="15"/>
      <c r="S24" s="15">
        <f t="shared" si="0"/>
        <v>82902.379569212731</v>
      </c>
      <c r="T24" s="15">
        <f t="shared" si="1"/>
        <v>82902.379569212731</v>
      </c>
      <c r="U24" s="15">
        <f t="shared" si="2"/>
        <v>82902.379569212731</v>
      </c>
      <c r="W24" s="15">
        <f t="shared" si="3"/>
        <v>250251.2518745219</v>
      </c>
      <c r="X24" s="15">
        <f t="shared" si="4"/>
        <v>248707.13870763819</v>
      </c>
      <c r="Y24" s="15">
        <f t="shared" si="5"/>
        <v>-1544.1131668837043</v>
      </c>
      <c r="AA24" s="230">
        <v>30320991.379999999</v>
      </c>
      <c r="AB24" s="230">
        <v>30320991.379999999</v>
      </c>
      <c r="AC24" s="230">
        <v>30344495.870000001</v>
      </c>
      <c r="AD24" s="230"/>
      <c r="AE24" s="230">
        <v>30270991.379999999</v>
      </c>
      <c r="AF24" s="230">
        <v>30270991.379999999</v>
      </c>
      <c r="AG24" s="230">
        <v>30270991.379999999</v>
      </c>
      <c r="AH24" s="230"/>
      <c r="AI24" s="230">
        <v>83416.885418538863</v>
      </c>
      <c r="AJ24" s="230">
        <v>83416.885418538863</v>
      </c>
      <c r="AK24" s="230">
        <v>83481.549245805552</v>
      </c>
      <c r="AL24" s="15"/>
      <c r="AM24" s="15">
        <f t="shared" si="6"/>
        <v>82902.379569212731</v>
      </c>
      <c r="AN24" s="15">
        <f t="shared" si="7"/>
        <v>82902.379569212731</v>
      </c>
      <c r="AO24" s="15">
        <f t="shared" si="8"/>
        <v>82902.379569212731</v>
      </c>
      <c r="AQ24" s="15">
        <f t="shared" si="9"/>
        <v>250315.32008288329</v>
      </c>
      <c r="AR24" s="15">
        <f t="shared" si="10"/>
        <v>248707.13870763819</v>
      </c>
      <c r="AS24" s="15">
        <f t="shared" si="11"/>
        <v>-1608.181375245098</v>
      </c>
      <c r="AT24" s="15"/>
      <c r="AU24" s="15">
        <f t="shared" si="12"/>
        <v>500566.57195740519</v>
      </c>
      <c r="AV24" s="15">
        <f t="shared" si="12"/>
        <v>497414.27741527639</v>
      </c>
      <c r="AW24" s="15">
        <f t="shared" si="14"/>
        <v>-3152.2945421288023</v>
      </c>
      <c r="AX24" s="15"/>
      <c r="AY24" s="230">
        <v>30368000.359999999</v>
      </c>
      <c r="AZ24" s="230">
        <v>30343000.359999999</v>
      </c>
      <c r="BA24" s="230">
        <v>30318000.359999999</v>
      </c>
      <c r="BB24" s="230"/>
      <c r="BC24" s="230">
        <v>30270991.379999999</v>
      </c>
      <c r="BD24" s="230">
        <v>30270991.379999999</v>
      </c>
      <c r="BE24" s="230">
        <v>30321535.949999999</v>
      </c>
      <c r="BF24" s="230"/>
      <c r="BG24" s="230">
        <v>83546.213073072242</v>
      </c>
      <c r="BH24" s="230">
        <v>83477.434908488911</v>
      </c>
      <c r="BI24" s="230">
        <v>83408.65674390558</v>
      </c>
      <c r="BJ24" s="15"/>
      <c r="BK24" s="15">
        <f t="shared" si="29"/>
        <v>82902.379569212731</v>
      </c>
      <c r="BL24" s="15">
        <f t="shared" si="29"/>
        <v>82902.379569212731</v>
      </c>
      <c r="BM24" s="15">
        <f t="shared" si="29"/>
        <v>83040.804673124963</v>
      </c>
      <c r="BO24" s="15">
        <f t="shared" si="16"/>
        <v>250432.3047254667</v>
      </c>
      <c r="BP24" s="15">
        <f t="shared" si="17"/>
        <v>248845.56381155044</v>
      </c>
      <c r="BQ24" s="15">
        <f t="shared" si="18"/>
        <v>-1586.7409139162628</v>
      </c>
      <c r="BR24" s="15"/>
      <c r="BS24" s="15">
        <f t="shared" si="19"/>
        <v>750998.87668287195</v>
      </c>
      <c r="BT24" s="15">
        <f t="shared" si="19"/>
        <v>746259.84122682689</v>
      </c>
      <c r="BU24" s="15">
        <f t="shared" si="20"/>
        <v>-4739.0354560450651</v>
      </c>
      <c r="BV24" s="15"/>
      <c r="BW24" s="230">
        <v>30294495.870000001</v>
      </c>
      <c r="BX24" s="230">
        <v>30270991.379999999</v>
      </c>
      <c r="BY24" s="230">
        <v>30270991.379999999</v>
      </c>
      <c r="BZ24" s="230"/>
      <c r="CA24" s="230">
        <v>30372080.52</v>
      </c>
      <c r="CB24" s="230">
        <v>30321535.949999999</v>
      </c>
      <c r="CC24" s="230">
        <v>30270991.379999999</v>
      </c>
      <c r="CD24" s="230"/>
      <c r="CE24" s="230">
        <v>83343.99291663889</v>
      </c>
      <c r="CF24" s="230">
        <v>83279.329089372201</v>
      </c>
      <c r="CG24" s="230">
        <v>83279.329089372201</v>
      </c>
      <c r="CH24" s="15"/>
      <c r="CI24" s="15">
        <f t="shared" si="21"/>
        <v>83179.229777037181</v>
      </c>
      <c r="CJ24" s="15">
        <f t="shared" si="22"/>
        <v>83040.804673124963</v>
      </c>
      <c r="CK24" s="15">
        <f t="shared" si="23"/>
        <v>82902.379569212731</v>
      </c>
      <c r="CM24" s="15">
        <f t="shared" si="24"/>
        <v>249902.65109538328</v>
      </c>
      <c r="CN24" s="15">
        <f t="shared" si="25"/>
        <v>249122.41401937488</v>
      </c>
      <c r="CO24" s="15">
        <f t="shared" si="26"/>
        <v>-780.23707600840135</v>
      </c>
      <c r="CQ24" s="15">
        <f t="shared" si="27"/>
        <v>1000901.5277782553</v>
      </c>
      <c r="CR24" s="15">
        <f t="shared" si="27"/>
        <v>995382.25524620176</v>
      </c>
      <c r="CS24" s="15">
        <f t="shared" si="28"/>
        <v>-5519.2725320535246</v>
      </c>
      <c r="CT24" s="15"/>
    </row>
    <row r="25" spans="1:98" x14ac:dyDescent="0.25">
      <c r="A25" s="3" t="s">
        <v>49</v>
      </c>
      <c r="B25" s="229">
        <v>3.1699999999999999E-2</v>
      </c>
      <c r="C25" s="229">
        <v>3.2925330000000003E-2</v>
      </c>
      <c r="D25" s="229">
        <v>3.3013519000000005E-2</v>
      </c>
      <c r="E25" s="229">
        <v>3.2864088999999999E-2</v>
      </c>
      <c r="G25" s="230">
        <v>0</v>
      </c>
      <c r="H25" s="230">
        <v>0</v>
      </c>
      <c r="I25" s="230">
        <v>0</v>
      </c>
      <c r="J25" s="230"/>
      <c r="K25" s="230">
        <v>0</v>
      </c>
      <c r="L25" s="230">
        <v>0</v>
      </c>
      <c r="M25" s="230">
        <v>0</v>
      </c>
      <c r="N25" s="15"/>
      <c r="O25" s="15">
        <v>0</v>
      </c>
      <c r="P25" s="15">
        <v>0</v>
      </c>
      <c r="Q25" s="15">
        <v>0</v>
      </c>
      <c r="R25" s="15"/>
      <c r="S25" s="15">
        <f t="shared" si="0"/>
        <v>0</v>
      </c>
      <c r="T25" s="15">
        <f t="shared" si="1"/>
        <v>0</v>
      </c>
      <c r="U25" s="15">
        <f t="shared" si="2"/>
        <v>0</v>
      </c>
      <c r="W25" s="15">
        <f t="shared" si="3"/>
        <v>0</v>
      </c>
      <c r="X25" s="15">
        <f t="shared" si="4"/>
        <v>0</v>
      </c>
      <c r="Y25" s="15">
        <f t="shared" si="5"/>
        <v>0</v>
      </c>
      <c r="AA25" s="230">
        <v>0</v>
      </c>
      <c r="AB25" s="230">
        <v>0</v>
      </c>
      <c r="AC25" s="230">
        <v>0</v>
      </c>
      <c r="AD25" s="230"/>
      <c r="AE25" s="230">
        <v>0</v>
      </c>
      <c r="AF25" s="230">
        <v>0</v>
      </c>
      <c r="AG25" s="230">
        <v>0</v>
      </c>
      <c r="AH25" s="230"/>
      <c r="AI25" s="230">
        <v>0</v>
      </c>
      <c r="AJ25" s="230">
        <v>0</v>
      </c>
      <c r="AK25" s="230">
        <v>0</v>
      </c>
      <c r="AL25" s="15"/>
      <c r="AM25" s="15">
        <f t="shared" si="6"/>
        <v>0</v>
      </c>
      <c r="AN25" s="15">
        <f t="shared" si="7"/>
        <v>0</v>
      </c>
      <c r="AO25" s="15">
        <f t="shared" si="8"/>
        <v>0</v>
      </c>
      <c r="AQ25" s="15">
        <f t="shared" si="9"/>
        <v>0</v>
      </c>
      <c r="AR25" s="15">
        <f t="shared" si="10"/>
        <v>0</v>
      </c>
      <c r="AS25" s="15">
        <f t="shared" si="11"/>
        <v>0</v>
      </c>
      <c r="AT25" s="15"/>
      <c r="AU25" s="15">
        <f t="shared" si="12"/>
        <v>0</v>
      </c>
      <c r="AV25" s="15">
        <f t="shared" si="12"/>
        <v>0</v>
      </c>
      <c r="AW25" s="15">
        <f t="shared" si="14"/>
        <v>0</v>
      </c>
      <c r="AX25" s="15"/>
      <c r="AY25" s="230">
        <v>0</v>
      </c>
      <c r="AZ25" s="230">
        <v>0</v>
      </c>
      <c r="BA25" s="230">
        <v>0</v>
      </c>
      <c r="BB25" s="230"/>
      <c r="BC25" s="230">
        <v>0</v>
      </c>
      <c r="BD25" s="230">
        <v>0</v>
      </c>
      <c r="BE25" s="230">
        <v>0</v>
      </c>
      <c r="BF25" s="230"/>
      <c r="BG25" s="230">
        <v>0</v>
      </c>
      <c r="BH25" s="230">
        <v>0</v>
      </c>
      <c r="BI25" s="230">
        <v>0</v>
      </c>
      <c r="BJ25" s="15"/>
      <c r="BK25" s="15">
        <f t="shared" si="29"/>
        <v>0</v>
      </c>
      <c r="BL25" s="15">
        <f t="shared" si="29"/>
        <v>0</v>
      </c>
      <c r="BM25" s="15">
        <f t="shared" si="29"/>
        <v>0</v>
      </c>
      <c r="BO25" s="15">
        <f t="shared" si="16"/>
        <v>0</v>
      </c>
      <c r="BP25" s="15">
        <f t="shared" si="17"/>
        <v>0</v>
      </c>
      <c r="BQ25" s="15">
        <f t="shared" si="18"/>
        <v>0</v>
      </c>
      <c r="BR25" s="15"/>
      <c r="BS25" s="15">
        <f t="shared" si="19"/>
        <v>0</v>
      </c>
      <c r="BT25" s="15">
        <f t="shared" si="19"/>
        <v>0</v>
      </c>
      <c r="BU25" s="15">
        <f t="shared" si="20"/>
        <v>0</v>
      </c>
      <c r="BV25" s="15"/>
      <c r="BW25" s="230">
        <v>0</v>
      </c>
      <c r="BX25" s="230">
        <v>0</v>
      </c>
      <c r="BY25" s="230">
        <v>0</v>
      </c>
      <c r="BZ25" s="230"/>
      <c r="CA25" s="230">
        <v>0</v>
      </c>
      <c r="CB25" s="230">
        <v>0</v>
      </c>
      <c r="CC25" s="230">
        <v>0</v>
      </c>
      <c r="CD25" s="230"/>
      <c r="CE25" s="230">
        <v>0</v>
      </c>
      <c r="CF25" s="230">
        <v>0</v>
      </c>
      <c r="CG25" s="230">
        <v>0</v>
      </c>
      <c r="CH25" s="15"/>
      <c r="CI25" s="15">
        <f t="shared" si="21"/>
        <v>0</v>
      </c>
      <c r="CJ25" s="15">
        <f t="shared" si="22"/>
        <v>0</v>
      </c>
      <c r="CK25" s="15">
        <f t="shared" si="23"/>
        <v>0</v>
      </c>
      <c r="CM25" s="15">
        <f t="shared" si="24"/>
        <v>0</v>
      </c>
      <c r="CN25" s="15">
        <f t="shared" si="25"/>
        <v>0</v>
      </c>
      <c r="CO25" s="15">
        <f t="shared" si="26"/>
        <v>0</v>
      </c>
      <c r="CQ25" s="15">
        <f t="shared" si="27"/>
        <v>0</v>
      </c>
      <c r="CR25" s="15">
        <f t="shared" si="27"/>
        <v>0</v>
      </c>
      <c r="CS25" s="15">
        <f t="shared" si="28"/>
        <v>0</v>
      </c>
      <c r="CT25" s="15"/>
    </row>
    <row r="26" spans="1:98" x14ac:dyDescent="0.25">
      <c r="A26" s="3" t="s">
        <v>50</v>
      </c>
      <c r="B26" s="229">
        <v>3.1699999999999999E-2</v>
      </c>
      <c r="C26" s="229">
        <v>3.2925330000000003E-2</v>
      </c>
      <c r="D26" s="229">
        <v>3.3013519000000005E-2</v>
      </c>
      <c r="E26" s="229">
        <v>3.2864088999999999E-2</v>
      </c>
      <c r="G26" s="230">
        <v>0</v>
      </c>
      <c r="H26" s="230">
        <v>0</v>
      </c>
      <c r="I26" s="230">
        <v>0</v>
      </c>
      <c r="J26" s="230"/>
      <c r="K26" s="230">
        <v>0</v>
      </c>
      <c r="L26" s="230">
        <v>0</v>
      </c>
      <c r="M26" s="230">
        <v>0</v>
      </c>
      <c r="N26" s="15"/>
      <c r="O26" s="15">
        <v>0</v>
      </c>
      <c r="P26" s="15">
        <v>0</v>
      </c>
      <c r="Q26" s="15">
        <v>0</v>
      </c>
      <c r="R26" s="15"/>
      <c r="S26" s="15">
        <f t="shared" si="0"/>
        <v>0</v>
      </c>
      <c r="T26" s="15">
        <f t="shared" si="1"/>
        <v>0</v>
      </c>
      <c r="U26" s="15">
        <f t="shared" si="2"/>
        <v>0</v>
      </c>
      <c r="W26" s="15">
        <f t="shared" si="3"/>
        <v>0</v>
      </c>
      <c r="X26" s="15">
        <f t="shared" si="4"/>
        <v>0</v>
      </c>
      <c r="Y26" s="15">
        <f t="shared" si="5"/>
        <v>0</v>
      </c>
      <c r="AA26" s="230">
        <v>0</v>
      </c>
      <c r="AB26" s="230">
        <v>0</v>
      </c>
      <c r="AC26" s="230">
        <v>0</v>
      </c>
      <c r="AD26" s="230"/>
      <c r="AE26" s="230">
        <v>0</v>
      </c>
      <c r="AF26" s="230">
        <v>0</v>
      </c>
      <c r="AG26" s="230">
        <v>0</v>
      </c>
      <c r="AH26" s="230"/>
      <c r="AI26" s="230">
        <v>0</v>
      </c>
      <c r="AJ26" s="230">
        <v>0</v>
      </c>
      <c r="AK26" s="230">
        <v>0</v>
      </c>
      <c r="AL26" s="15"/>
      <c r="AM26" s="15">
        <f t="shared" si="6"/>
        <v>0</v>
      </c>
      <c r="AN26" s="15">
        <f t="shared" si="7"/>
        <v>0</v>
      </c>
      <c r="AO26" s="15">
        <f t="shared" si="8"/>
        <v>0</v>
      </c>
      <c r="AQ26" s="15">
        <f t="shared" si="9"/>
        <v>0</v>
      </c>
      <c r="AR26" s="15">
        <f t="shared" si="10"/>
        <v>0</v>
      </c>
      <c r="AS26" s="15">
        <f t="shared" si="11"/>
        <v>0</v>
      </c>
      <c r="AT26" s="15"/>
      <c r="AU26" s="15">
        <f t="shared" si="12"/>
        <v>0</v>
      </c>
      <c r="AV26" s="15">
        <f t="shared" si="12"/>
        <v>0</v>
      </c>
      <c r="AW26" s="15">
        <f t="shared" si="14"/>
        <v>0</v>
      </c>
      <c r="AX26" s="15"/>
      <c r="AY26" s="230">
        <v>0</v>
      </c>
      <c r="AZ26" s="230">
        <v>0</v>
      </c>
      <c r="BA26" s="230">
        <v>0</v>
      </c>
      <c r="BB26" s="230"/>
      <c r="BC26" s="230">
        <v>0</v>
      </c>
      <c r="BD26" s="230">
        <v>0</v>
      </c>
      <c r="BE26" s="230">
        <v>0</v>
      </c>
      <c r="BF26" s="230"/>
      <c r="BG26" s="230">
        <v>0</v>
      </c>
      <c r="BH26" s="230">
        <v>0</v>
      </c>
      <c r="BI26" s="230">
        <v>0</v>
      </c>
      <c r="BJ26" s="15"/>
      <c r="BK26" s="15">
        <f t="shared" si="29"/>
        <v>0</v>
      </c>
      <c r="BL26" s="15">
        <f t="shared" si="29"/>
        <v>0</v>
      </c>
      <c r="BM26" s="15">
        <f t="shared" si="29"/>
        <v>0</v>
      </c>
      <c r="BO26" s="15">
        <f t="shared" si="16"/>
        <v>0</v>
      </c>
      <c r="BP26" s="15">
        <f t="shared" si="17"/>
        <v>0</v>
      </c>
      <c r="BQ26" s="15">
        <f t="shared" si="18"/>
        <v>0</v>
      </c>
      <c r="BR26" s="15"/>
      <c r="BS26" s="15">
        <f t="shared" si="19"/>
        <v>0</v>
      </c>
      <c r="BT26" s="15">
        <f t="shared" si="19"/>
        <v>0</v>
      </c>
      <c r="BU26" s="15">
        <f t="shared" si="20"/>
        <v>0</v>
      </c>
      <c r="BV26" s="15"/>
      <c r="BW26" s="230">
        <v>0</v>
      </c>
      <c r="BX26" s="230">
        <v>0</v>
      </c>
      <c r="BY26" s="230">
        <v>0</v>
      </c>
      <c r="BZ26" s="230"/>
      <c r="CA26" s="230">
        <v>0</v>
      </c>
      <c r="CB26" s="230">
        <v>0</v>
      </c>
      <c r="CC26" s="230">
        <v>0</v>
      </c>
      <c r="CD26" s="230"/>
      <c r="CE26" s="230">
        <v>0</v>
      </c>
      <c r="CF26" s="230">
        <v>0</v>
      </c>
      <c r="CG26" s="230">
        <v>0</v>
      </c>
      <c r="CH26" s="15"/>
      <c r="CI26" s="15">
        <f t="shared" si="21"/>
        <v>0</v>
      </c>
      <c r="CJ26" s="15">
        <f t="shared" si="22"/>
        <v>0</v>
      </c>
      <c r="CK26" s="15">
        <f t="shared" si="23"/>
        <v>0</v>
      </c>
      <c r="CM26" s="15">
        <f t="shared" si="24"/>
        <v>0</v>
      </c>
      <c r="CN26" s="15">
        <f t="shared" si="25"/>
        <v>0</v>
      </c>
      <c r="CO26" s="15">
        <f t="shared" si="26"/>
        <v>0</v>
      </c>
      <c r="CQ26" s="15">
        <f t="shared" si="27"/>
        <v>0</v>
      </c>
      <c r="CR26" s="15">
        <f t="shared" si="27"/>
        <v>0</v>
      </c>
      <c r="CS26" s="15">
        <f t="shared" si="28"/>
        <v>0</v>
      </c>
      <c r="CT26" s="15"/>
    </row>
    <row r="27" spans="1:98" x14ac:dyDescent="0.25">
      <c r="A27" s="3" t="s">
        <v>51</v>
      </c>
      <c r="B27" s="229">
        <v>4.5399999999999996E-2</v>
      </c>
      <c r="C27" s="229">
        <v>4.6913879999999998E-2</v>
      </c>
      <c r="D27" s="229">
        <v>4.7022846E-2</v>
      </c>
      <c r="E27" s="229">
        <v>4.6838226000000004E-2</v>
      </c>
      <c r="G27" s="230">
        <v>45553346.689999998</v>
      </c>
      <c r="H27" s="230">
        <v>45553346.689999998</v>
      </c>
      <c r="I27" s="230">
        <v>45553346.689999998</v>
      </c>
      <c r="J27" s="230"/>
      <c r="K27" s="230">
        <v>45553346.689999998</v>
      </c>
      <c r="L27" s="230">
        <v>45553346.689999998</v>
      </c>
      <c r="M27" s="230">
        <v>45553346.689999998</v>
      </c>
      <c r="N27" s="15"/>
      <c r="O27" s="15">
        <v>178504.00051570663</v>
      </c>
      <c r="P27" s="15">
        <v>178504.00051570663</v>
      </c>
      <c r="Q27" s="15">
        <v>178504.00051570663</v>
      </c>
      <c r="R27" s="15"/>
      <c r="S27" s="15">
        <f t="shared" si="0"/>
        <v>177803.16227688102</v>
      </c>
      <c r="T27" s="15">
        <f t="shared" si="1"/>
        <v>177803.16227688102</v>
      </c>
      <c r="U27" s="15">
        <f t="shared" si="2"/>
        <v>177803.16227688102</v>
      </c>
      <c r="W27" s="15">
        <f t="shared" si="3"/>
        <v>535512.00154711993</v>
      </c>
      <c r="X27" s="15">
        <f t="shared" si="4"/>
        <v>533409.48683064303</v>
      </c>
      <c r="Y27" s="15">
        <f t="shared" si="5"/>
        <v>-2102.5147164769005</v>
      </c>
      <c r="AA27" s="230">
        <v>45553346.689999998</v>
      </c>
      <c r="AB27" s="230">
        <v>45553346.689999998</v>
      </c>
      <c r="AC27" s="230">
        <v>45553346.689999998</v>
      </c>
      <c r="AD27" s="230"/>
      <c r="AE27" s="230">
        <v>45558124.140000001</v>
      </c>
      <c r="AF27" s="230">
        <v>45562901.590000004</v>
      </c>
      <c r="AG27" s="230">
        <v>45562901.590000004</v>
      </c>
      <c r="AH27" s="230"/>
      <c r="AI27" s="230">
        <v>178504.00051570663</v>
      </c>
      <c r="AJ27" s="230">
        <v>178504.00051570663</v>
      </c>
      <c r="AK27" s="230">
        <v>178504.00051570663</v>
      </c>
      <c r="AL27" s="15"/>
      <c r="AM27" s="15">
        <f t="shared" si="6"/>
        <v>177821.80955044797</v>
      </c>
      <c r="AN27" s="15">
        <f t="shared" si="7"/>
        <v>177840.45682401498</v>
      </c>
      <c r="AO27" s="15">
        <f t="shared" si="8"/>
        <v>177840.45682401498</v>
      </c>
      <c r="AQ27" s="15">
        <f t="shared" si="9"/>
        <v>535512.00154711993</v>
      </c>
      <c r="AR27" s="15">
        <f t="shared" si="10"/>
        <v>533502.72319847799</v>
      </c>
      <c r="AS27" s="15">
        <f t="shared" si="11"/>
        <v>-2009.2783486419357</v>
      </c>
      <c r="AT27" s="15"/>
      <c r="AU27" s="15">
        <f t="shared" si="12"/>
        <v>1071024.0030942399</v>
      </c>
      <c r="AV27" s="15">
        <f t="shared" si="12"/>
        <v>1066912.210029121</v>
      </c>
      <c r="AW27" s="15">
        <f t="shared" si="14"/>
        <v>-4111.7930651188362</v>
      </c>
      <c r="AX27" s="15"/>
      <c r="AY27" s="230">
        <v>45553346.689999998</v>
      </c>
      <c r="AZ27" s="230">
        <v>45553346.689999998</v>
      </c>
      <c r="BA27" s="230">
        <v>45553346.689999998</v>
      </c>
      <c r="BB27" s="230"/>
      <c r="BC27" s="230">
        <v>45562901.590000004</v>
      </c>
      <c r="BD27" s="230">
        <v>45562901.590000004</v>
      </c>
      <c r="BE27" s="230">
        <v>45560381.979999997</v>
      </c>
      <c r="BF27" s="230"/>
      <c r="BG27" s="230">
        <v>178504.00051570663</v>
      </c>
      <c r="BH27" s="230">
        <v>178504.00051570663</v>
      </c>
      <c r="BI27" s="230">
        <v>178504.00051570663</v>
      </c>
      <c r="BJ27" s="15"/>
      <c r="BK27" s="15">
        <f t="shared" si="29"/>
        <v>177840.45682401498</v>
      </c>
      <c r="BL27" s="15">
        <f t="shared" si="29"/>
        <v>177840.45682401498</v>
      </c>
      <c r="BM27" s="15">
        <f t="shared" si="29"/>
        <v>177830.62231879728</v>
      </c>
      <c r="BO27" s="15">
        <f t="shared" si="16"/>
        <v>535512.00154711993</v>
      </c>
      <c r="BP27" s="15">
        <f t="shared" si="17"/>
        <v>533511.5359668273</v>
      </c>
      <c r="BQ27" s="15">
        <f t="shared" si="18"/>
        <v>-2000.4655802926281</v>
      </c>
      <c r="BR27" s="15"/>
      <c r="BS27" s="15">
        <f t="shared" si="19"/>
        <v>1606536.0046413597</v>
      </c>
      <c r="BT27" s="15">
        <f t="shared" si="19"/>
        <v>1600423.7459959483</v>
      </c>
      <c r="BU27" s="15">
        <f t="shared" si="20"/>
        <v>-6112.258645411348</v>
      </c>
      <c r="BV27" s="15"/>
      <c r="BW27" s="230">
        <v>45553346.689999998</v>
      </c>
      <c r="BX27" s="230">
        <v>45553346.689999998</v>
      </c>
      <c r="BY27" s="230">
        <v>45553346.689999998</v>
      </c>
      <c r="BZ27" s="230"/>
      <c r="CA27" s="230">
        <v>45557862.359999999</v>
      </c>
      <c r="CB27" s="230">
        <v>45581749.859999999</v>
      </c>
      <c r="CC27" s="230">
        <v>45605637.359999999</v>
      </c>
      <c r="CD27" s="230"/>
      <c r="CE27" s="230">
        <v>178504.00051570663</v>
      </c>
      <c r="CF27" s="230">
        <v>178504.00051570663</v>
      </c>
      <c r="CG27" s="230">
        <v>178504.00051570663</v>
      </c>
      <c r="CH27" s="15"/>
      <c r="CI27" s="15">
        <f t="shared" si="21"/>
        <v>177820.78777454779</v>
      </c>
      <c r="CJ27" s="15">
        <f t="shared" si="22"/>
        <v>177914.02511817904</v>
      </c>
      <c r="CK27" s="15">
        <f t="shared" si="23"/>
        <v>178007.26246181029</v>
      </c>
      <c r="CM27" s="15">
        <f t="shared" si="24"/>
        <v>535512.00154711993</v>
      </c>
      <c r="CN27" s="15">
        <f t="shared" si="25"/>
        <v>533742.07535453711</v>
      </c>
      <c r="CO27" s="15">
        <f t="shared" si="26"/>
        <v>-1769.9261925828177</v>
      </c>
      <c r="CQ27" s="15">
        <f t="shared" si="27"/>
        <v>2142048.0061884797</v>
      </c>
      <c r="CR27" s="15">
        <f t="shared" si="27"/>
        <v>2134165.8213504856</v>
      </c>
      <c r="CS27" s="15">
        <f t="shared" si="28"/>
        <v>-7882.1848379941657</v>
      </c>
      <c r="CT27" s="15"/>
    </row>
    <row r="28" spans="1:98" x14ac:dyDescent="0.25">
      <c r="A28" s="3" t="s">
        <v>52</v>
      </c>
      <c r="B28" s="229">
        <v>4.2400000000000007E-2</v>
      </c>
      <c r="C28" s="229">
        <v>4.2400000000000007E-2</v>
      </c>
      <c r="D28" s="229">
        <v>4.2400000000000007E-2</v>
      </c>
      <c r="E28" s="229">
        <v>4.2400000000000007E-2</v>
      </c>
      <c r="G28" s="230">
        <v>22837806.16</v>
      </c>
      <c r="H28" s="230">
        <v>22837806.16</v>
      </c>
      <c r="I28" s="230">
        <v>22837805.890000001</v>
      </c>
      <c r="J28" s="230"/>
      <c r="K28" s="230">
        <v>22835850.350000001</v>
      </c>
      <c r="L28" s="230">
        <v>22835850.350000001</v>
      </c>
      <c r="M28" s="230">
        <v>22835850.350000001</v>
      </c>
      <c r="N28" s="15"/>
      <c r="O28" s="15">
        <v>80693.581765333351</v>
      </c>
      <c r="P28" s="15">
        <v>80693.581765333351</v>
      </c>
      <c r="Q28" s="15">
        <v>80693.580811333348</v>
      </c>
      <c r="R28" s="15"/>
      <c r="S28" s="15">
        <f t="shared" si="0"/>
        <v>80686.671236666691</v>
      </c>
      <c r="T28" s="15">
        <f t="shared" si="1"/>
        <v>80686.671236666691</v>
      </c>
      <c r="U28" s="15">
        <f t="shared" si="2"/>
        <v>80686.671236666691</v>
      </c>
      <c r="W28" s="15">
        <f t="shared" si="3"/>
        <v>242080.74434200005</v>
      </c>
      <c r="X28" s="15">
        <f t="shared" si="4"/>
        <v>242060.01371000009</v>
      </c>
      <c r="Y28" s="15">
        <f t="shared" si="5"/>
        <v>-20.730631999962498</v>
      </c>
      <c r="AA28" s="230">
        <v>22837805.620000001</v>
      </c>
      <c r="AB28" s="230">
        <v>22837805.350000001</v>
      </c>
      <c r="AC28" s="230">
        <v>22837805.079999998</v>
      </c>
      <c r="AD28" s="230"/>
      <c r="AE28" s="230">
        <v>22835850.350000001</v>
      </c>
      <c r="AF28" s="230">
        <v>22835850.350000001</v>
      </c>
      <c r="AG28" s="230">
        <v>22835850.350000001</v>
      </c>
      <c r="AH28" s="230"/>
      <c r="AI28" s="230">
        <v>80693.579857333345</v>
      </c>
      <c r="AJ28" s="230">
        <v>80693.578903333357</v>
      </c>
      <c r="AK28" s="230">
        <v>80693.577949333339</v>
      </c>
      <c r="AL28" s="15"/>
      <c r="AM28" s="15">
        <f t="shared" si="6"/>
        <v>80686.671236666691</v>
      </c>
      <c r="AN28" s="15">
        <f t="shared" si="7"/>
        <v>80686.671236666691</v>
      </c>
      <c r="AO28" s="15">
        <f t="shared" si="8"/>
        <v>80686.671236666691</v>
      </c>
      <c r="AQ28" s="15">
        <f t="shared" si="9"/>
        <v>242080.73671000003</v>
      </c>
      <c r="AR28" s="15">
        <f t="shared" si="10"/>
        <v>242060.01371000009</v>
      </c>
      <c r="AS28" s="15">
        <f t="shared" si="11"/>
        <v>-20.72299999993993</v>
      </c>
      <c r="AT28" s="15"/>
      <c r="AU28" s="15">
        <f t="shared" si="12"/>
        <v>484161.48105200008</v>
      </c>
      <c r="AV28" s="15">
        <f t="shared" si="12"/>
        <v>484120.02742000017</v>
      </c>
      <c r="AW28" s="15">
        <f t="shared" si="14"/>
        <v>-41.453631999902427</v>
      </c>
      <c r="AX28" s="15"/>
      <c r="AY28" s="230">
        <v>22837805.079999998</v>
      </c>
      <c r="AZ28" s="230">
        <v>22837805.079999998</v>
      </c>
      <c r="BA28" s="230">
        <v>22836827.719999999</v>
      </c>
      <c r="BB28" s="230"/>
      <c r="BC28" s="230">
        <v>22835850.350000001</v>
      </c>
      <c r="BD28" s="230">
        <v>22835850.350000001</v>
      </c>
      <c r="BE28" s="230">
        <v>22835850.350000001</v>
      </c>
      <c r="BF28" s="230"/>
      <c r="BG28" s="230">
        <v>80693.577949333339</v>
      </c>
      <c r="BH28" s="230">
        <v>80693.577949333339</v>
      </c>
      <c r="BI28" s="230">
        <v>80690.12461066668</v>
      </c>
      <c r="BJ28" s="15"/>
      <c r="BK28" s="15">
        <f t="shared" si="29"/>
        <v>80686.671236666691</v>
      </c>
      <c r="BL28" s="15">
        <f t="shared" si="29"/>
        <v>80686.671236666691</v>
      </c>
      <c r="BM28" s="15">
        <f t="shared" si="29"/>
        <v>80686.671236666691</v>
      </c>
      <c r="BO28" s="15">
        <f t="shared" si="16"/>
        <v>242077.28050933336</v>
      </c>
      <c r="BP28" s="15">
        <f t="shared" si="17"/>
        <v>242060.01371000009</v>
      </c>
      <c r="BQ28" s="15">
        <f t="shared" si="18"/>
        <v>-17.266799333272502</v>
      </c>
      <c r="BR28" s="15"/>
      <c r="BS28" s="15">
        <f t="shared" si="19"/>
        <v>726238.76156133343</v>
      </c>
      <c r="BT28" s="15">
        <f t="shared" si="19"/>
        <v>726180.04113000026</v>
      </c>
      <c r="BU28" s="15">
        <f t="shared" si="20"/>
        <v>-58.720431333174929</v>
      </c>
      <c r="BV28" s="15"/>
      <c r="BW28" s="230">
        <v>22835850.350000001</v>
      </c>
      <c r="BX28" s="230">
        <v>22835850.350000001</v>
      </c>
      <c r="BY28" s="230">
        <v>22835850.350000001</v>
      </c>
      <c r="BZ28" s="230"/>
      <c r="CA28" s="230">
        <v>22835850.350000001</v>
      </c>
      <c r="CB28" s="230">
        <v>22835850.350000001</v>
      </c>
      <c r="CC28" s="230">
        <v>22835850.350000001</v>
      </c>
      <c r="CD28" s="230"/>
      <c r="CE28" s="230">
        <v>80686.671236666691</v>
      </c>
      <c r="CF28" s="230">
        <v>80686.671236666691</v>
      </c>
      <c r="CG28" s="230">
        <v>80686.671236666691</v>
      </c>
      <c r="CH28" s="15"/>
      <c r="CI28" s="15">
        <f t="shared" si="21"/>
        <v>80686.671236666691</v>
      </c>
      <c r="CJ28" s="15">
        <f t="shared" si="22"/>
        <v>80686.671236666691</v>
      </c>
      <c r="CK28" s="15">
        <f t="shared" si="23"/>
        <v>80686.671236666691</v>
      </c>
      <c r="CM28" s="15">
        <f t="shared" si="24"/>
        <v>242060.01371000009</v>
      </c>
      <c r="CN28" s="15">
        <f t="shared" si="25"/>
        <v>242060.01371000009</v>
      </c>
      <c r="CO28" s="15">
        <f t="shared" si="26"/>
        <v>0</v>
      </c>
      <c r="CQ28" s="15">
        <f t="shared" si="27"/>
        <v>968298.77527133352</v>
      </c>
      <c r="CR28" s="15">
        <f t="shared" si="27"/>
        <v>968240.05484000035</v>
      </c>
      <c r="CS28" s="15">
        <f t="shared" si="28"/>
        <v>-58.720431333174929</v>
      </c>
      <c r="CT28" s="15"/>
    </row>
    <row r="29" spans="1:98" x14ac:dyDescent="0.25">
      <c r="A29" s="3" t="s">
        <v>53</v>
      </c>
      <c r="B29" s="229">
        <v>2.1200000000000004E-2</v>
      </c>
      <c r="C29" s="229">
        <v>2.1200000000000004E-2</v>
      </c>
      <c r="D29" s="229">
        <v>2.1200000000000004E-2</v>
      </c>
      <c r="E29" s="229">
        <v>2.1200000000000004E-2</v>
      </c>
      <c r="G29" s="230">
        <v>8419228.4900000002</v>
      </c>
      <c r="H29" s="230">
        <v>8419228.4900000002</v>
      </c>
      <c r="I29" s="230">
        <v>8419228.4900000002</v>
      </c>
      <c r="J29" s="230"/>
      <c r="K29" s="230">
        <v>8598223.0999999996</v>
      </c>
      <c r="L29" s="230">
        <v>8598223.0999999996</v>
      </c>
      <c r="M29" s="230">
        <v>8570832.4700000007</v>
      </c>
      <c r="N29" s="15"/>
      <c r="O29" s="15">
        <v>14873.970332333336</v>
      </c>
      <c r="P29" s="15">
        <v>14873.970332333336</v>
      </c>
      <c r="Q29" s="15">
        <v>14873.970332333336</v>
      </c>
      <c r="R29" s="15"/>
      <c r="S29" s="15">
        <f t="shared" si="0"/>
        <v>15190.194143333334</v>
      </c>
      <c r="T29" s="15">
        <f t="shared" si="1"/>
        <v>15190.194143333334</v>
      </c>
      <c r="U29" s="15">
        <f t="shared" si="2"/>
        <v>15141.804030333338</v>
      </c>
      <c r="W29" s="15">
        <f t="shared" si="3"/>
        <v>44621.910997000006</v>
      </c>
      <c r="X29" s="15">
        <f t="shared" si="4"/>
        <v>45522.192317000008</v>
      </c>
      <c r="Y29" s="15">
        <f t="shared" si="5"/>
        <v>900.28132000000187</v>
      </c>
      <c r="AA29" s="230">
        <v>8419228.4900000002</v>
      </c>
      <c r="AB29" s="230">
        <v>8419228.4900000002</v>
      </c>
      <c r="AC29" s="230">
        <v>8419228.4900000002</v>
      </c>
      <c r="AD29" s="230"/>
      <c r="AE29" s="230">
        <v>8543441.8300000001</v>
      </c>
      <c r="AF29" s="230">
        <v>8543441.8300000001</v>
      </c>
      <c r="AG29" s="230">
        <v>8543441.8300000001</v>
      </c>
      <c r="AH29" s="230"/>
      <c r="AI29" s="230">
        <v>14873.970332333336</v>
      </c>
      <c r="AJ29" s="230">
        <v>14873.970332333336</v>
      </c>
      <c r="AK29" s="230">
        <v>14873.970332333336</v>
      </c>
      <c r="AL29" s="15"/>
      <c r="AM29" s="15">
        <f t="shared" si="6"/>
        <v>15093.413899666668</v>
      </c>
      <c r="AN29" s="15">
        <f t="shared" si="7"/>
        <v>15093.413899666668</v>
      </c>
      <c r="AO29" s="15">
        <f t="shared" si="8"/>
        <v>15093.413899666668</v>
      </c>
      <c r="AQ29" s="15">
        <f t="shared" si="9"/>
        <v>44621.910997000006</v>
      </c>
      <c r="AR29" s="15">
        <f t="shared" si="10"/>
        <v>45280.241699000006</v>
      </c>
      <c r="AS29" s="15">
        <f t="shared" si="11"/>
        <v>658.33070199999929</v>
      </c>
      <c r="AT29" s="15"/>
      <c r="AU29" s="15">
        <f t="shared" si="12"/>
        <v>89243.821994000013</v>
      </c>
      <c r="AV29" s="15">
        <f t="shared" si="12"/>
        <v>90802.434016000014</v>
      </c>
      <c r="AW29" s="15">
        <f t="shared" si="14"/>
        <v>1558.6120220000012</v>
      </c>
      <c r="AX29" s="15"/>
      <c r="AY29" s="230">
        <v>8419228.4900000002</v>
      </c>
      <c r="AZ29" s="230">
        <v>8419228.4900000002</v>
      </c>
      <c r="BA29" s="230">
        <v>8419228.4900000002</v>
      </c>
      <c r="BB29" s="230"/>
      <c r="BC29" s="230">
        <v>8543441.8300000001</v>
      </c>
      <c r="BD29" s="230">
        <v>8543441.8300000001</v>
      </c>
      <c r="BE29" s="230">
        <v>8543441.8300000001</v>
      </c>
      <c r="BF29" s="230"/>
      <c r="BG29" s="230">
        <v>14873.970332333336</v>
      </c>
      <c r="BH29" s="230">
        <v>14873.970332333336</v>
      </c>
      <c r="BI29" s="230">
        <v>14873.970332333336</v>
      </c>
      <c r="BJ29" s="15"/>
      <c r="BK29" s="15">
        <f t="shared" si="29"/>
        <v>15093.413899666668</v>
      </c>
      <c r="BL29" s="15">
        <f t="shared" si="29"/>
        <v>15093.413899666668</v>
      </c>
      <c r="BM29" s="15">
        <f t="shared" si="29"/>
        <v>15093.413899666668</v>
      </c>
      <c r="BO29" s="15">
        <f t="shared" si="16"/>
        <v>44621.910997000006</v>
      </c>
      <c r="BP29" s="15">
        <f t="shared" si="17"/>
        <v>45280.241699000006</v>
      </c>
      <c r="BQ29" s="15">
        <f t="shared" si="18"/>
        <v>658.33070199999929</v>
      </c>
      <c r="BR29" s="15"/>
      <c r="BS29" s="15">
        <f t="shared" si="19"/>
        <v>133865.73299100003</v>
      </c>
      <c r="BT29" s="15">
        <f t="shared" si="19"/>
        <v>136082.67571500002</v>
      </c>
      <c r="BU29" s="15">
        <f t="shared" si="20"/>
        <v>2216.9427239999932</v>
      </c>
      <c r="BV29" s="15"/>
      <c r="BW29" s="230">
        <v>8419228.4900000002</v>
      </c>
      <c r="BX29" s="230">
        <v>8508725.8000000007</v>
      </c>
      <c r="BY29" s="230">
        <v>8598223.0999999996</v>
      </c>
      <c r="BZ29" s="230"/>
      <c r="CA29" s="230">
        <v>8543441.8300000001</v>
      </c>
      <c r="CB29" s="230">
        <v>8543441.8300000001</v>
      </c>
      <c r="CC29" s="230">
        <v>8543441.8300000001</v>
      </c>
      <c r="CD29" s="230"/>
      <c r="CE29" s="230">
        <v>14873.970332333336</v>
      </c>
      <c r="CF29" s="230">
        <v>15032.08224666667</v>
      </c>
      <c r="CG29" s="230">
        <v>15190.194143333334</v>
      </c>
      <c r="CH29" s="15"/>
      <c r="CI29" s="15">
        <f t="shared" si="21"/>
        <v>15093.413899666668</v>
      </c>
      <c r="CJ29" s="15">
        <f t="shared" si="22"/>
        <v>15093.413899666668</v>
      </c>
      <c r="CK29" s="15">
        <f t="shared" si="23"/>
        <v>15093.413899666668</v>
      </c>
      <c r="CM29" s="15">
        <f t="shared" si="24"/>
        <v>45096.246722333337</v>
      </c>
      <c r="CN29" s="15">
        <f t="shared" si="25"/>
        <v>45280.241699000006</v>
      </c>
      <c r="CO29" s="15">
        <f t="shared" si="26"/>
        <v>183.99497666666866</v>
      </c>
      <c r="CQ29" s="15">
        <f t="shared" si="27"/>
        <v>178961.97971333336</v>
      </c>
      <c r="CR29" s="15">
        <f t="shared" si="27"/>
        <v>181362.91741400003</v>
      </c>
      <c r="CS29" s="15">
        <f t="shared" si="28"/>
        <v>2400.9377006666618</v>
      </c>
      <c r="CT29" s="15"/>
    </row>
    <row r="30" spans="1:98" x14ac:dyDescent="0.25">
      <c r="A30" s="3" t="s">
        <v>54</v>
      </c>
      <c r="B30" s="229">
        <v>3.6999999999999998E-2</v>
      </c>
      <c r="C30" s="229">
        <v>3.6999999999999998E-2</v>
      </c>
      <c r="D30" s="229">
        <v>3.6999999999999998E-2</v>
      </c>
      <c r="E30" s="229">
        <v>3.6999999999999998E-2</v>
      </c>
      <c r="G30" s="230">
        <v>17403072.050000001</v>
      </c>
      <c r="H30" s="230">
        <v>17403072.050000001</v>
      </c>
      <c r="I30" s="230">
        <v>17403072.050000001</v>
      </c>
      <c r="J30" s="230"/>
      <c r="K30" s="230">
        <v>17403072.050000001</v>
      </c>
      <c r="L30" s="230">
        <v>17403072.050000001</v>
      </c>
      <c r="M30" s="230">
        <v>17403072.050000001</v>
      </c>
      <c r="N30" s="15"/>
      <c r="O30" s="15">
        <v>53659.472154166666</v>
      </c>
      <c r="P30" s="15">
        <v>53659.472154166666</v>
      </c>
      <c r="Q30" s="15">
        <v>53659.472154166666</v>
      </c>
      <c r="R30" s="15"/>
      <c r="S30" s="15">
        <f t="shared" si="0"/>
        <v>53659.472154166666</v>
      </c>
      <c r="T30" s="15">
        <f t="shared" si="1"/>
        <v>53659.472154166666</v>
      </c>
      <c r="U30" s="15">
        <f t="shared" si="2"/>
        <v>53659.472154166666</v>
      </c>
      <c r="W30" s="15">
        <f t="shared" si="3"/>
        <v>160978.4164625</v>
      </c>
      <c r="X30" s="15">
        <f t="shared" si="4"/>
        <v>160978.4164625</v>
      </c>
      <c r="Y30" s="15">
        <f t="shared" si="5"/>
        <v>0</v>
      </c>
      <c r="AA30" s="230">
        <v>17403072.050000001</v>
      </c>
      <c r="AB30" s="230">
        <v>17403072.050000001</v>
      </c>
      <c r="AC30" s="230">
        <v>17403072.050000001</v>
      </c>
      <c r="AD30" s="230"/>
      <c r="AE30" s="230">
        <v>17403072.050000001</v>
      </c>
      <c r="AF30" s="230">
        <v>17403072.050000001</v>
      </c>
      <c r="AG30" s="230">
        <v>17403072.050000001</v>
      </c>
      <c r="AH30" s="230"/>
      <c r="AI30" s="230">
        <v>53659.472154166666</v>
      </c>
      <c r="AJ30" s="230">
        <v>53659.472154166666</v>
      </c>
      <c r="AK30" s="230">
        <v>53659.472154166666</v>
      </c>
      <c r="AL30" s="15"/>
      <c r="AM30" s="15">
        <f t="shared" si="6"/>
        <v>53659.472154166666</v>
      </c>
      <c r="AN30" s="15">
        <f t="shared" si="7"/>
        <v>53659.472154166666</v>
      </c>
      <c r="AO30" s="15">
        <f t="shared" si="8"/>
        <v>53659.472154166666</v>
      </c>
      <c r="AQ30" s="15">
        <f t="shared" si="9"/>
        <v>160978.4164625</v>
      </c>
      <c r="AR30" s="15">
        <f t="shared" si="10"/>
        <v>160978.4164625</v>
      </c>
      <c r="AS30" s="15">
        <f t="shared" si="11"/>
        <v>0</v>
      </c>
      <c r="AT30" s="15"/>
      <c r="AU30" s="15">
        <f t="shared" si="12"/>
        <v>321956.832925</v>
      </c>
      <c r="AV30" s="15">
        <f t="shared" si="12"/>
        <v>321956.832925</v>
      </c>
      <c r="AW30" s="15">
        <f t="shared" si="14"/>
        <v>0</v>
      </c>
      <c r="AX30" s="15"/>
      <c r="AY30" s="230">
        <v>17403072.050000001</v>
      </c>
      <c r="AZ30" s="230">
        <v>17403072.050000001</v>
      </c>
      <c r="BA30" s="230">
        <v>17403072.050000001</v>
      </c>
      <c r="BB30" s="230"/>
      <c r="BC30" s="230">
        <v>17403072.050000001</v>
      </c>
      <c r="BD30" s="230">
        <v>17403072.050000001</v>
      </c>
      <c r="BE30" s="230">
        <v>17412303.539999999</v>
      </c>
      <c r="BF30" s="230"/>
      <c r="BG30" s="230">
        <v>53659.472154166666</v>
      </c>
      <c r="BH30" s="230">
        <v>53659.472154166666</v>
      </c>
      <c r="BI30" s="230">
        <v>53659.472154166666</v>
      </c>
      <c r="BJ30" s="15"/>
      <c r="BK30" s="15">
        <f t="shared" si="29"/>
        <v>53659.472154166666</v>
      </c>
      <c r="BL30" s="15">
        <f t="shared" si="29"/>
        <v>53659.472154166666</v>
      </c>
      <c r="BM30" s="15">
        <f t="shared" si="29"/>
        <v>53687.935915000002</v>
      </c>
      <c r="BO30" s="15">
        <f t="shared" si="16"/>
        <v>160978.4164625</v>
      </c>
      <c r="BP30" s="15">
        <f t="shared" si="17"/>
        <v>161006.88022333334</v>
      </c>
      <c r="BQ30" s="15">
        <f t="shared" si="18"/>
        <v>28.463760833343258</v>
      </c>
      <c r="BR30" s="15"/>
      <c r="BS30" s="15">
        <f t="shared" si="19"/>
        <v>482935.24938749999</v>
      </c>
      <c r="BT30" s="15">
        <f t="shared" si="19"/>
        <v>482963.71314833337</v>
      </c>
      <c r="BU30" s="15">
        <f t="shared" si="20"/>
        <v>28.463760833372362</v>
      </c>
      <c r="BV30" s="15"/>
      <c r="BW30" s="230">
        <v>17403072.050000001</v>
      </c>
      <c r="BX30" s="230">
        <v>17403072.050000001</v>
      </c>
      <c r="BY30" s="230">
        <v>17403072.050000001</v>
      </c>
      <c r="BZ30" s="230"/>
      <c r="CA30" s="230">
        <v>17421535.02</v>
      </c>
      <c r="CB30" s="230">
        <v>17421535.02</v>
      </c>
      <c r="CC30" s="230">
        <v>17421535.02</v>
      </c>
      <c r="CD30" s="230"/>
      <c r="CE30" s="230">
        <v>53659.472154166666</v>
      </c>
      <c r="CF30" s="230">
        <v>53659.472154166666</v>
      </c>
      <c r="CG30" s="230">
        <v>53659.472154166666</v>
      </c>
      <c r="CH30" s="15"/>
      <c r="CI30" s="15">
        <f t="shared" si="21"/>
        <v>53716.399644999998</v>
      </c>
      <c r="CJ30" s="15">
        <f t="shared" si="22"/>
        <v>53716.399644999998</v>
      </c>
      <c r="CK30" s="15">
        <f t="shared" si="23"/>
        <v>53716.399644999998</v>
      </c>
      <c r="CM30" s="15">
        <f t="shared" si="24"/>
        <v>160978.4164625</v>
      </c>
      <c r="CN30" s="15">
        <f t="shared" si="25"/>
        <v>161149.19893499999</v>
      </c>
      <c r="CO30" s="15">
        <f t="shared" si="26"/>
        <v>170.78247249999549</v>
      </c>
      <c r="CQ30" s="15">
        <f t="shared" si="27"/>
        <v>643913.66584999999</v>
      </c>
      <c r="CR30" s="15">
        <f t="shared" si="27"/>
        <v>644112.91208333336</v>
      </c>
      <c r="CS30" s="15">
        <f t="shared" si="28"/>
        <v>199.24623333336785</v>
      </c>
      <c r="CT30" s="15"/>
    </row>
    <row r="31" spans="1:98" x14ac:dyDescent="0.25">
      <c r="A31" s="3" t="s">
        <v>55</v>
      </c>
      <c r="B31" s="229">
        <v>2.7099999999999999E-2</v>
      </c>
      <c r="C31" s="229">
        <v>2.7099999999999999E-2</v>
      </c>
      <c r="D31" s="229">
        <v>2.7099999999999999E-2</v>
      </c>
      <c r="E31" s="229">
        <v>2.7099999999999999E-2</v>
      </c>
      <c r="G31" s="230">
        <v>52417096.740000002</v>
      </c>
      <c r="H31" s="230">
        <v>52417096.740000002</v>
      </c>
      <c r="I31" s="230">
        <v>52417096.740000002</v>
      </c>
      <c r="J31" s="230"/>
      <c r="K31" s="230">
        <v>52417096.740000002</v>
      </c>
      <c r="L31" s="230">
        <v>52417096.740000002</v>
      </c>
      <c r="M31" s="230">
        <v>52417096.740000002</v>
      </c>
      <c r="N31" s="15"/>
      <c r="O31" s="15">
        <v>118375.27680450001</v>
      </c>
      <c r="P31" s="15">
        <v>118375.27680450001</v>
      </c>
      <c r="Q31" s="15">
        <v>118375.27680450001</v>
      </c>
      <c r="R31" s="15"/>
      <c r="S31" s="15">
        <f t="shared" si="0"/>
        <v>118375.27680450001</v>
      </c>
      <c r="T31" s="15">
        <f t="shared" si="1"/>
        <v>118375.27680450001</v>
      </c>
      <c r="U31" s="15">
        <f t="shared" si="2"/>
        <v>118375.27680450001</v>
      </c>
      <c r="W31" s="15">
        <f t="shared" si="3"/>
        <v>355125.83041350002</v>
      </c>
      <c r="X31" s="15">
        <f t="shared" si="4"/>
        <v>355125.83041350002</v>
      </c>
      <c r="Y31" s="15">
        <f t="shared" si="5"/>
        <v>0</v>
      </c>
      <c r="AA31" s="230">
        <v>52417096.740000002</v>
      </c>
      <c r="AB31" s="230">
        <v>52417096.740000002</v>
      </c>
      <c r="AC31" s="230">
        <v>52417096.740000002</v>
      </c>
      <c r="AD31" s="230"/>
      <c r="AE31" s="230">
        <v>52417096.740000002</v>
      </c>
      <c r="AF31" s="230">
        <v>52417096.740000002</v>
      </c>
      <c r="AG31" s="230">
        <v>52417096.740000002</v>
      </c>
      <c r="AH31" s="230"/>
      <c r="AI31" s="230">
        <v>118375.27680450001</v>
      </c>
      <c r="AJ31" s="230">
        <v>118375.27680450001</v>
      </c>
      <c r="AK31" s="230">
        <v>118375.27680450001</v>
      </c>
      <c r="AL31" s="15"/>
      <c r="AM31" s="15">
        <f t="shared" si="6"/>
        <v>118375.27680450001</v>
      </c>
      <c r="AN31" s="15">
        <f t="shared" si="7"/>
        <v>118375.27680450001</v>
      </c>
      <c r="AO31" s="15">
        <f t="shared" si="8"/>
        <v>118375.27680450001</v>
      </c>
      <c r="AQ31" s="15">
        <f t="shared" si="9"/>
        <v>355125.83041350002</v>
      </c>
      <c r="AR31" s="15">
        <f t="shared" si="10"/>
        <v>355125.83041350002</v>
      </c>
      <c r="AS31" s="15">
        <f t="shared" si="11"/>
        <v>0</v>
      </c>
      <c r="AT31" s="15"/>
      <c r="AU31" s="15">
        <f t="shared" si="12"/>
        <v>710251.66082700004</v>
      </c>
      <c r="AV31" s="15">
        <f t="shared" si="12"/>
        <v>710251.66082700004</v>
      </c>
      <c r="AW31" s="15">
        <f t="shared" si="14"/>
        <v>0</v>
      </c>
      <c r="AX31" s="15"/>
      <c r="AY31" s="230">
        <v>52417096.740000002</v>
      </c>
      <c r="AZ31" s="230">
        <v>52417096.740000002</v>
      </c>
      <c r="BA31" s="230">
        <v>52417096.740000002</v>
      </c>
      <c r="BB31" s="230"/>
      <c r="BC31" s="230">
        <v>52417096.740000002</v>
      </c>
      <c r="BD31" s="230">
        <v>52417096.740000002</v>
      </c>
      <c r="BE31" s="230">
        <v>52417096.740000002</v>
      </c>
      <c r="BF31" s="230"/>
      <c r="BG31" s="230">
        <v>118375.27680450001</v>
      </c>
      <c r="BH31" s="230">
        <v>118375.27680450001</v>
      </c>
      <c r="BI31" s="230">
        <v>118375.27680450001</v>
      </c>
      <c r="BJ31" s="15"/>
      <c r="BK31" s="15">
        <f t="shared" si="29"/>
        <v>118375.27680450001</v>
      </c>
      <c r="BL31" s="15">
        <f t="shared" si="29"/>
        <v>118375.27680450001</v>
      </c>
      <c r="BM31" s="15">
        <f t="shared" si="29"/>
        <v>118375.27680450001</v>
      </c>
      <c r="BO31" s="15">
        <f t="shared" si="16"/>
        <v>355125.83041350002</v>
      </c>
      <c r="BP31" s="15">
        <f t="shared" si="17"/>
        <v>355125.83041350002</v>
      </c>
      <c r="BQ31" s="15">
        <f t="shared" si="18"/>
        <v>0</v>
      </c>
      <c r="BR31" s="15"/>
      <c r="BS31" s="15">
        <f t="shared" si="19"/>
        <v>1065377.4912405</v>
      </c>
      <c r="BT31" s="15">
        <f t="shared" si="19"/>
        <v>1065377.4912405</v>
      </c>
      <c r="BU31" s="15">
        <f t="shared" si="20"/>
        <v>0</v>
      </c>
      <c r="BV31" s="15"/>
      <c r="BW31" s="230">
        <v>52417096.740000002</v>
      </c>
      <c r="BX31" s="230">
        <v>52417096.740000002</v>
      </c>
      <c r="BY31" s="230">
        <v>52417096.740000002</v>
      </c>
      <c r="BZ31" s="230"/>
      <c r="CA31" s="230">
        <v>52417096.740000002</v>
      </c>
      <c r="CB31" s="230">
        <v>52417096.740000002</v>
      </c>
      <c r="CC31" s="230">
        <v>52417096.740000002</v>
      </c>
      <c r="CD31" s="230"/>
      <c r="CE31" s="230">
        <v>118375.27680450001</v>
      </c>
      <c r="CF31" s="230">
        <v>118375.27680450001</v>
      </c>
      <c r="CG31" s="230">
        <v>118375.27680450001</v>
      </c>
      <c r="CH31" s="15"/>
      <c r="CI31" s="15">
        <f t="shared" si="21"/>
        <v>118375.27680450001</v>
      </c>
      <c r="CJ31" s="15">
        <f t="shared" si="22"/>
        <v>118375.27680450001</v>
      </c>
      <c r="CK31" s="15">
        <f t="shared" si="23"/>
        <v>118375.27680450001</v>
      </c>
      <c r="CM31" s="15">
        <f t="shared" si="24"/>
        <v>355125.83041350002</v>
      </c>
      <c r="CN31" s="15">
        <f t="shared" si="25"/>
        <v>355125.83041350002</v>
      </c>
      <c r="CO31" s="15">
        <f t="shared" si="26"/>
        <v>0</v>
      </c>
      <c r="CQ31" s="15">
        <f t="shared" si="27"/>
        <v>1420503.3216540001</v>
      </c>
      <c r="CR31" s="15">
        <f t="shared" si="27"/>
        <v>1420503.3216540001</v>
      </c>
      <c r="CS31" s="15">
        <f t="shared" si="28"/>
        <v>0</v>
      </c>
      <c r="CT31" s="15"/>
    </row>
    <row r="32" spans="1:98" x14ac:dyDescent="0.25">
      <c r="A32" s="3" t="s">
        <v>56</v>
      </c>
      <c r="B32" s="229">
        <v>2.7099999999999999E-2</v>
      </c>
      <c r="C32" s="229">
        <v>2.7099999999999999E-2</v>
      </c>
      <c r="D32" s="229">
        <v>2.7099999999999999E-2</v>
      </c>
      <c r="E32" s="229">
        <v>2.7099999999999999E-2</v>
      </c>
      <c r="G32" s="230">
        <v>0</v>
      </c>
      <c r="H32" s="230">
        <v>0</v>
      </c>
      <c r="I32" s="230">
        <v>0</v>
      </c>
      <c r="J32" s="230"/>
      <c r="K32" s="230">
        <v>0</v>
      </c>
      <c r="L32" s="230">
        <v>0</v>
      </c>
      <c r="M32" s="230">
        <v>0</v>
      </c>
      <c r="N32" s="15"/>
      <c r="O32" s="15">
        <v>0</v>
      </c>
      <c r="P32" s="15">
        <v>0</v>
      </c>
      <c r="Q32" s="15">
        <v>0</v>
      </c>
      <c r="R32" s="15"/>
      <c r="S32" s="15">
        <f t="shared" si="0"/>
        <v>0</v>
      </c>
      <c r="T32" s="15">
        <f t="shared" si="1"/>
        <v>0</v>
      </c>
      <c r="U32" s="15">
        <f t="shared" si="2"/>
        <v>0</v>
      </c>
      <c r="W32" s="15">
        <f t="shared" si="3"/>
        <v>0</v>
      </c>
      <c r="X32" s="15">
        <f t="shared" si="4"/>
        <v>0</v>
      </c>
      <c r="Y32" s="15">
        <f t="shared" si="5"/>
        <v>0</v>
      </c>
      <c r="AA32" s="230">
        <v>0</v>
      </c>
      <c r="AB32" s="230">
        <v>0</v>
      </c>
      <c r="AC32" s="230">
        <v>0</v>
      </c>
      <c r="AD32" s="230"/>
      <c r="AE32" s="230">
        <v>0</v>
      </c>
      <c r="AF32" s="230">
        <v>0</v>
      </c>
      <c r="AG32" s="230">
        <v>0</v>
      </c>
      <c r="AH32" s="230"/>
      <c r="AI32" s="230">
        <v>0</v>
      </c>
      <c r="AJ32" s="230">
        <v>0</v>
      </c>
      <c r="AK32" s="230">
        <v>0</v>
      </c>
      <c r="AL32" s="15"/>
      <c r="AM32" s="15">
        <f t="shared" si="6"/>
        <v>0</v>
      </c>
      <c r="AN32" s="15">
        <f t="shared" si="7"/>
        <v>0</v>
      </c>
      <c r="AO32" s="15">
        <f t="shared" si="8"/>
        <v>0</v>
      </c>
      <c r="AQ32" s="15">
        <f t="shared" si="9"/>
        <v>0</v>
      </c>
      <c r="AR32" s="15">
        <f t="shared" si="10"/>
        <v>0</v>
      </c>
      <c r="AS32" s="15">
        <f t="shared" si="11"/>
        <v>0</v>
      </c>
      <c r="AT32" s="15"/>
      <c r="AU32" s="15">
        <f t="shared" si="12"/>
        <v>0</v>
      </c>
      <c r="AV32" s="15">
        <f t="shared" si="12"/>
        <v>0</v>
      </c>
      <c r="AW32" s="15">
        <f t="shared" si="14"/>
        <v>0</v>
      </c>
      <c r="AX32" s="15"/>
      <c r="AY32" s="230">
        <v>0</v>
      </c>
      <c r="AZ32" s="230">
        <v>0</v>
      </c>
      <c r="BA32" s="230">
        <v>0</v>
      </c>
      <c r="BB32" s="230"/>
      <c r="BC32" s="230">
        <v>0</v>
      </c>
      <c r="BD32" s="230">
        <v>0</v>
      </c>
      <c r="BE32" s="230">
        <v>0</v>
      </c>
      <c r="BF32" s="230"/>
      <c r="BG32" s="230">
        <v>0</v>
      </c>
      <c r="BH32" s="230">
        <v>0</v>
      </c>
      <c r="BI32" s="230">
        <v>0</v>
      </c>
      <c r="BJ32" s="15"/>
      <c r="BK32" s="15">
        <f t="shared" si="29"/>
        <v>0</v>
      </c>
      <c r="BL32" s="15">
        <f t="shared" si="29"/>
        <v>0</v>
      </c>
      <c r="BM32" s="15">
        <f t="shared" si="29"/>
        <v>0</v>
      </c>
      <c r="BO32" s="15">
        <f t="shared" si="16"/>
        <v>0</v>
      </c>
      <c r="BP32" s="15">
        <f t="shared" si="17"/>
        <v>0</v>
      </c>
      <c r="BQ32" s="15">
        <f t="shared" si="18"/>
        <v>0</v>
      </c>
      <c r="BR32" s="15"/>
      <c r="BS32" s="15">
        <f t="shared" si="19"/>
        <v>0</v>
      </c>
      <c r="BT32" s="15">
        <f t="shared" si="19"/>
        <v>0</v>
      </c>
      <c r="BU32" s="15">
        <f t="shared" si="20"/>
        <v>0</v>
      </c>
      <c r="BV32" s="15"/>
      <c r="BW32" s="230">
        <v>0</v>
      </c>
      <c r="BX32" s="230">
        <v>0</v>
      </c>
      <c r="BY32" s="230">
        <v>0</v>
      </c>
      <c r="BZ32" s="230"/>
      <c r="CA32" s="230">
        <v>0</v>
      </c>
      <c r="CB32" s="230">
        <v>0</v>
      </c>
      <c r="CC32" s="230">
        <v>0</v>
      </c>
      <c r="CD32" s="230"/>
      <c r="CE32" s="230">
        <v>0</v>
      </c>
      <c r="CF32" s="230">
        <v>0</v>
      </c>
      <c r="CG32" s="230">
        <v>0</v>
      </c>
      <c r="CH32" s="15"/>
      <c r="CI32" s="15">
        <f t="shared" si="21"/>
        <v>0</v>
      </c>
      <c r="CJ32" s="15">
        <f t="shared" si="22"/>
        <v>0</v>
      </c>
      <c r="CK32" s="15">
        <f t="shared" si="23"/>
        <v>0</v>
      </c>
      <c r="CM32" s="15">
        <f t="shared" si="24"/>
        <v>0</v>
      </c>
      <c r="CN32" s="15">
        <f t="shared" si="25"/>
        <v>0</v>
      </c>
      <c r="CO32" s="15">
        <f t="shared" si="26"/>
        <v>0</v>
      </c>
      <c r="CQ32" s="15">
        <f t="shared" si="27"/>
        <v>0</v>
      </c>
      <c r="CR32" s="15">
        <f t="shared" si="27"/>
        <v>0</v>
      </c>
      <c r="CS32" s="15">
        <f t="shared" si="28"/>
        <v>0</v>
      </c>
      <c r="CT32" s="15"/>
    </row>
    <row r="33" spans="1:98" x14ac:dyDescent="0.25">
      <c r="A33" s="3" t="s">
        <v>57</v>
      </c>
      <c r="B33" s="229">
        <v>4.0899999999999999E-2</v>
      </c>
      <c r="C33" s="229">
        <v>4.0899999999999999E-2</v>
      </c>
      <c r="D33" s="229">
        <v>4.0899999999999999E-2</v>
      </c>
      <c r="E33" s="229">
        <v>4.0899999999999999E-2</v>
      </c>
      <c r="G33" s="230">
        <v>54686619.479999997</v>
      </c>
      <c r="H33" s="230">
        <v>58314632.619999997</v>
      </c>
      <c r="I33" s="230">
        <v>58314632.619999997</v>
      </c>
      <c r="J33" s="230"/>
      <c r="K33" s="230">
        <v>58163204.5</v>
      </c>
      <c r="L33" s="230">
        <v>58798458.880000003</v>
      </c>
      <c r="M33" s="230">
        <v>59273878.090000004</v>
      </c>
      <c r="N33" s="15"/>
      <c r="O33" s="15">
        <v>186390.228061</v>
      </c>
      <c r="P33" s="15">
        <v>198755.7061798333</v>
      </c>
      <c r="Q33" s="15">
        <v>198755.7061798333</v>
      </c>
      <c r="R33" s="15"/>
      <c r="S33" s="15">
        <f t="shared" si="0"/>
        <v>198239.58867083336</v>
      </c>
      <c r="T33" s="15">
        <f t="shared" si="1"/>
        <v>200404.74734933334</v>
      </c>
      <c r="U33" s="15">
        <f t="shared" si="2"/>
        <v>202025.13449008332</v>
      </c>
      <c r="W33" s="15">
        <f t="shared" si="3"/>
        <v>583901.64042066655</v>
      </c>
      <c r="X33" s="15">
        <f t="shared" si="4"/>
        <v>600669.47051024996</v>
      </c>
      <c r="Y33" s="15">
        <f t="shared" si="5"/>
        <v>16767.830089583411</v>
      </c>
      <c r="AA33" s="230">
        <v>58332040.579999998</v>
      </c>
      <c r="AB33" s="230">
        <v>58135734.520000003</v>
      </c>
      <c r="AC33" s="230">
        <v>57933475.469999999</v>
      </c>
      <c r="AD33" s="230"/>
      <c r="AE33" s="230">
        <v>59275076.359999999</v>
      </c>
      <c r="AF33" s="230">
        <v>59275076.359999999</v>
      </c>
      <c r="AG33" s="230">
        <v>59275076.359999999</v>
      </c>
      <c r="AH33" s="230"/>
      <c r="AI33" s="230">
        <v>198815.03831016665</v>
      </c>
      <c r="AJ33" s="230">
        <v>198145.96182233337</v>
      </c>
      <c r="AK33" s="230">
        <v>197456.59556024999</v>
      </c>
      <c r="AL33" s="15"/>
      <c r="AM33" s="15">
        <f t="shared" si="6"/>
        <v>202029.21859366665</v>
      </c>
      <c r="AN33" s="15">
        <f t="shared" si="7"/>
        <v>202029.21859366665</v>
      </c>
      <c r="AO33" s="15">
        <f t="shared" si="8"/>
        <v>202029.21859366665</v>
      </c>
      <c r="AQ33" s="15">
        <f t="shared" si="9"/>
        <v>594417.59569275007</v>
      </c>
      <c r="AR33" s="15">
        <f t="shared" si="10"/>
        <v>606087.65578099992</v>
      </c>
      <c r="AS33" s="15">
        <f t="shared" si="11"/>
        <v>11670.060088249855</v>
      </c>
      <c r="AT33" s="15"/>
      <c r="AU33" s="15">
        <f t="shared" si="12"/>
        <v>1178319.2361134165</v>
      </c>
      <c r="AV33" s="15">
        <f t="shared" si="12"/>
        <v>1206757.1262912499</v>
      </c>
      <c r="AW33" s="15">
        <f t="shared" si="14"/>
        <v>28437.890177833382</v>
      </c>
      <c r="AX33" s="15"/>
      <c r="AY33" s="230">
        <v>57944930.43</v>
      </c>
      <c r="AZ33" s="230">
        <v>57944930.43</v>
      </c>
      <c r="BA33" s="230">
        <v>57944930.43</v>
      </c>
      <c r="BB33" s="230"/>
      <c r="BC33" s="230">
        <v>59275076.359999999</v>
      </c>
      <c r="BD33" s="230">
        <v>59266089.299999997</v>
      </c>
      <c r="BE33" s="230">
        <v>59247870.759999998</v>
      </c>
      <c r="BF33" s="230"/>
      <c r="BG33" s="230">
        <v>197495.63788225001</v>
      </c>
      <c r="BH33" s="230">
        <v>197495.63788225001</v>
      </c>
      <c r="BI33" s="230">
        <v>197495.63788225001</v>
      </c>
      <c r="BJ33" s="15"/>
      <c r="BK33" s="15">
        <f t="shared" si="29"/>
        <v>202029.21859366665</v>
      </c>
      <c r="BL33" s="15">
        <f t="shared" si="29"/>
        <v>201998.58769749998</v>
      </c>
      <c r="BM33" s="15">
        <f t="shared" si="29"/>
        <v>201936.49284033335</v>
      </c>
      <c r="BO33" s="15">
        <f t="shared" si="16"/>
        <v>592486.91364675004</v>
      </c>
      <c r="BP33" s="15">
        <f t="shared" si="17"/>
        <v>605964.29913149995</v>
      </c>
      <c r="BQ33" s="15">
        <f t="shared" si="18"/>
        <v>13477.385484749917</v>
      </c>
      <c r="BR33" s="15"/>
      <c r="BS33" s="15">
        <f t="shared" si="19"/>
        <v>1770806.1497601666</v>
      </c>
      <c r="BT33" s="15">
        <f t="shared" si="19"/>
        <v>1812721.4254227499</v>
      </c>
      <c r="BU33" s="15">
        <f t="shared" si="20"/>
        <v>41915.275662583299</v>
      </c>
      <c r="BV33" s="15"/>
      <c r="BW33" s="230">
        <v>57944930.43</v>
      </c>
      <c r="BX33" s="230">
        <v>57941988.909999996</v>
      </c>
      <c r="BY33" s="230">
        <v>57970609.229999997</v>
      </c>
      <c r="BZ33" s="230"/>
      <c r="CA33" s="230">
        <v>59285306.329999998</v>
      </c>
      <c r="CB33" s="230">
        <v>59331973.390000001</v>
      </c>
      <c r="CC33" s="230">
        <v>59355868.289999999</v>
      </c>
      <c r="CD33" s="230"/>
      <c r="CE33" s="230">
        <v>197495.63788225001</v>
      </c>
      <c r="CF33" s="230">
        <v>197485.61220158331</v>
      </c>
      <c r="CG33" s="230">
        <v>197583.15979224999</v>
      </c>
      <c r="CH33" s="15"/>
      <c r="CI33" s="15">
        <f t="shared" si="21"/>
        <v>202064.08574141667</v>
      </c>
      <c r="CJ33" s="15">
        <f t="shared" si="22"/>
        <v>202223.14263758331</v>
      </c>
      <c r="CK33" s="15">
        <f t="shared" si="23"/>
        <v>202304.58442175001</v>
      </c>
      <c r="CM33" s="15">
        <f t="shared" si="24"/>
        <v>592564.40987608337</v>
      </c>
      <c r="CN33" s="15">
        <f t="shared" si="25"/>
        <v>606591.81280075002</v>
      </c>
      <c r="CO33" s="15">
        <f t="shared" si="26"/>
        <v>14027.402924666647</v>
      </c>
      <c r="CQ33" s="15">
        <f t="shared" si="27"/>
        <v>2363370.5596362501</v>
      </c>
      <c r="CR33" s="15">
        <f t="shared" si="27"/>
        <v>2419313.2382235001</v>
      </c>
      <c r="CS33" s="15">
        <f t="shared" si="28"/>
        <v>55942.678587249946</v>
      </c>
      <c r="CT33" s="15"/>
    </row>
    <row r="34" spans="1:98" x14ac:dyDescent="0.25">
      <c r="A34" s="3" t="s">
        <v>58</v>
      </c>
      <c r="B34" s="229">
        <v>4.0899999999999999E-2</v>
      </c>
      <c r="C34" s="229">
        <v>4.0899999999999999E-2</v>
      </c>
      <c r="D34" s="229">
        <v>4.0899999999999999E-2</v>
      </c>
      <c r="E34" s="229">
        <v>4.0899999999999999E-2</v>
      </c>
      <c r="G34" s="230">
        <v>0</v>
      </c>
      <c r="H34" s="230">
        <v>0</v>
      </c>
      <c r="I34" s="230">
        <v>0</v>
      </c>
      <c r="J34" s="230"/>
      <c r="K34" s="230">
        <v>0</v>
      </c>
      <c r="L34" s="230">
        <v>0</v>
      </c>
      <c r="M34" s="230">
        <v>0</v>
      </c>
      <c r="N34" s="15"/>
      <c r="O34" s="15">
        <v>0</v>
      </c>
      <c r="P34" s="15">
        <v>0</v>
      </c>
      <c r="Q34" s="15">
        <v>0</v>
      </c>
      <c r="R34" s="15"/>
      <c r="S34" s="15">
        <f t="shared" si="0"/>
        <v>0</v>
      </c>
      <c r="T34" s="15">
        <f t="shared" si="1"/>
        <v>0</v>
      </c>
      <c r="U34" s="15">
        <f t="shared" si="2"/>
        <v>0</v>
      </c>
      <c r="W34" s="15">
        <f t="shared" si="3"/>
        <v>0</v>
      </c>
      <c r="X34" s="15">
        <f t="shared" si="4"/>
        <v>0</v>
      </c>
      <c r="Y34" s="15">
        <f t="shared" si="5"/>
        <v>0</v>
      </c>
      <c r="AA34" s="230">
        <v>0</v>
      </c>
      <c r="AB34" s="230">
        <v>0</v>
      </c>
      <c r="AC34" s="230">
        <v>0</v>
      </c>
      <c r="AD34" s="230"/>
      <c r="AE34" s="230">
        <v>0</v>
      </c>
      <c r="AF34" s="230">
        <v>0</v>
      </c>
      <c r="AG34" s="230">
        <v>0</v>
      </c>
      <c r="AH34" s="230"/>
      <c r="AI34" s="230">
        <v>0</v>
      </c>
      <c r="AJ34" s="230">
        <v>0</v>
      </c>
      <c r="AK34" s="230">
        <v>0</v>
      </c>
      <c r="AL34" s="15"/>
      <c r="AM34" s="15">
        <f t="shared" si="6"/>
        <v>0</v>
      </c>
      <c r="AN34" s="15">
        <f t="shared" si="7"/>
        <v>0</v>
      </c>
      <c r="AO34" s="15">
        <f t="shared" si="8"/>
        <v>0</v>
      </c>
      <c r="AQ34" s="15">
        <f t="shared" si="9"/>
        <v>0</v>
      </c>
      <c r="AR34" s="15">
        <f t="shared" si="10"/>
        <v>0</v>
      </c>
      <c r="AS34" s="15">
        <f t="shared" si="11"/>
        <v>0</v>
      </c>
      <c r="AT34" s="15"/>
      <c r="AU34" s="15">
        <f t="shared" si="12"/>
        <v>0</v>
      </c>
      <c r="AV34" s="15">
        <f t="shared" si="12"/>
        <v>0</v>
      </c>
      <c r="AW34" s="15">
        <f t="shared" si="14"/>
        <v>0</v>
      </c>
      <c r="AX34" s="15"/>
      <c r="AY34" s="230">
        <v>0</v>
      </c>
      <c r="AZ34" s="230">
        <v>0</v>
      </c>
      <c r="BA34" s="230">
        <v>0</v>
      </c>
      <c r="BB34" s="230"/>
      <c r="BC34" s="230">
        <v>0</v>
      </c>
      <c r="BD34" s="230">
        <v>0</v>
      </c>
      <c r="BE34" s="230">
        <v>0</v>
      </c>
      <c r="BF34" s="230"/>
      <c r="BG34" s="230">
        <v>0</v>
      </c>
      <c r="BH34" s="230">
        <v>0</v>
      </c>
      <c r="BI34" s="230">
        <v>0</v>
      </c>
      <c r="BJ34" s="15"/>
      <c r="BK34" s="15">
        <f t="shared" si="29"/>
        <v>0</v>
      </c>
      <c r="BL34" s="15">
        <f t="shared" si="29"/>
        <v>0</v>
      </c>
      <c r="BM34" s="15">
        <f t="shared" si="29"/>
        <v>0</v>
      </c>
      <c r="BO34" s="15">
        <f t="shared" si="16"/>
        <v>0</v>
      </c>
      <c r="BP34" s="15">
        <f t="shared" si="17"/>
        <v>0</v>
      </c>
      <c r="BQ34" s="15">
        <f t="shared" si="18"/>
        <v>0</v>
      </c>
      <c r="BR34" s="15"/>
      <c r="BS34" s="15">
        <f t="shared" si="19"/>
        <v>0</v>
      </c>
      <c r="BT34" s="15">
        <f t="shared" si="19"/>
        <v>0</v>
      </c>
      <c r="BU34" s="15">
        <f t="shared" si="20"/>
        <v>0</v>
      </c>
      <c r="BV34" s="15"/>
      <c r="BW34" s="230">
        <v>0</v>
      </c>
      <c r="BX34" s="230">
        <v>0</v>
      </c>
      <c r="BY34" s="230">
        <v>0</v>
      </c>
      <c r="BZ34" s="230"/>
      <c r="CA34" s="230">
        <v>0</v>
      </c>
      <c r="CB34" s="230">
        <v>0</v>
      </c>
      <c r="CC34" s="230">
        <v>0</v>
      </c>
      <c r="CD34" s="230"/>
      <c r="CE34" s="230">
        <v>0</v>
      </c>
      <c r="CF34" s="230">
        <v>0</v>
      </c>
      <c r="CG34" s="230">
        <v>0</v>
      </c>
      <c r="CH34" s="15"/>
      <c r="CI34" s="15">
        <f t="shared" si="21"/>
        <v>0</v>
      </c>
      <c r="CJ34" s="15">
        <f t="shared" si="22"/>
        <v>0</v>
      </c>
      <c r="CK34" s="15">
        <f t="shared" si="23"/>
        <v>0</v>
      </c>
      <c r="CM34" s="15">
        <f t="shared" si="24"/>
        <v>0</v>
      </c>
      <c r="CN34" s="15">
        <f t="shared" si="25"/>
        <v>0</v>
      </c>
      <c r="CO34" s="15">
        <f t="shared" si="26"/>
        <v>0</v>
      </c>
      <c r="CQ34" s="15">
        <f t="shared" si="27"/>
        <v>0</v>
      </c>
      <c r="CR34" s="15">
        <f t="shared" si="27"/>
        <v>0</v>
      </c>
      <c r="CS34" s="15">
        <f t="shared" si="28"/>
        <v>0</v>
      </c>
      <c r="CT34" s="15"/>
    </row>
    <row r="35" spans="1:98" x14ac:dyDescent="0.25">
      <c r="A35" s="3" t="s">
        <v>59</v>
      </c>
      <c r="B35" s="229">
        <v>2.3400000000000001E-2</v>
      </c>
      <c r="C35" s="229">
        <v>2.3400000000000001E-2</v>
      </c>
      <c r="D35" s="229">
        <v>2.3400000000000001E-2</v>
      </c>
      <c r="E35" s="229">
        <v>2.3400000000000001E-2</v>
      </c>
      <c r="G35" s="230">
        <v>15970779.119999999</v>
      </c>
      <c r="H35" s="230">
        <v>15970779.119999999</v>
      </c>
      <c r="I35" s="230">
        <v>15970779.119999999</v>
      </c>
      <c r="J35" s="230"/>
      <c r="K35" s="230">
        <v>15864445.35</v>
      </c>
      <c r="L35" s="230">
        <v>15864445.35</v>
      </c>
      <c r="M35" s="230">
        <v>15864445.35</v>
      </c>
      <c r="N35" s="15"/>
      <c r="O35" s="15">
        <v>31143.019283999998</v>
      </c>
      <c r="P35" s="15">
        <v>31143.019283999998</v>
      </c>
      <c r="Q35" s="15">
        <v>31143.019283999998</v>
      </c>
      <c r="R35" s="15"/>
      <c r="S35" s="15">
        <f t="shared" si="0"/>
        <v>30935.668432499999</v>
      </c>
      <c r="T35" s="15">
        <f t="shared" si="1"/>
        <v>30935.668432499999</v>
      </c>
      <c r="U35" s="15">
        <f t="shared" si="2"/>
        <v>30935.668432499999</v>
      </c>
      <c r="W35" s="15">
        <f t="shared" si="3"/>
        <v>93429.057851999998</v>
      </c>
      <c r="X35" s="15">
        <f t="shared" si="4"/>
        <v>92807.0052975</v>
      </c>
      <c r="Y35" s="15">
        <f t="shared" si="5"/>
        <v>-622.05255449999822</v>
      </c>
      <c r="AA35" s="230">
        <v>15970779.119999999</v>
      </c>
      <c r="AB35" s="230">
        <v>15917612.24</v>
      </c>
      <c r="AC35" s="230">
        <v>15864445.35</v>
      </c>
      <c r="AD35" s="230"/>
      <c r="AE35" s="230">
        <v>15864445.35</v>
      </c>
      <c r="AF35" s="230">
        <v>15864445.35</v>
      </c>
      <c r="AG35" s="230">
        <v>15864445.35</v>
      </c>
      <c r="AH35" s="230"/>
      <c r="AI35" s="230">
        <v>31143.019283999998</v>
      </c>
      <c r="AJ35" s="230">
        <v>31039.343868</v>
      </c>
      <c r="AK35" s="230">
        <v>30935.668432499999</v>
      </c>
      <c r="AL35" s="15"/>
      <c r="AM35" s="15">
        <f t="shared" si="6"/>
        <v>30935.668432499999</v>
      </c>
      <c r="AN35" s="15">
        <f t="shared" si="7"/>
        <v>30935.668432499999</v>
      </c>
      <c r="AO35" s="15">
        <f t="shared" si="8"/>
        <v>30935.668432499999</v>
      </c>
      <c r="AQ35" s="15">
        <f t="shared" si="9"/>
        <v>93118.0315845</v>
      </c>
      <c r="AR35" s="15">
        <f t="shared" si="10"/>
        <v>92807.0052975</v>
      </c>
      <c r="AS35" s="15">
        <f t="shared" si="11"/>
        <v>-311.02628700000059</v>
      </c>
      <c r="AT35" s="15"/>
      <c r="AU35" s="15">
        <f t="shared" si="12"/>
        <v>186547.08943649998</v>
      </c>
      <c r="AV35" s="15">
        <f t="shared" si="12"/>
        <v>185614.010595</v>
      </c>
      <c r="AW35" s="15">
        <f t="shared" si="14"/>
        <v>-933.07884149998426</v>
      </c>
      <c r="AX35" s="15"/>
      <c r="AY35" s="230">
        <v>15864445.35</v>
      </c>
      <c r="AZ35" s="230">
        <v>15864445.35</v>
      </c>
      <c r="BA35" s="230">
        <v>15864445.35</v>
      </c>
      <c r="BB35" s="230"/>
      <c r="BC35" s="230">
        <v>15864445.35</v>
      </c>
      <c r="BD35" s="230">
        <v>15864445.35</v>
      </c>
      <c r="BE35" s="230">
        <v>15864445.35</v>
      </c>
      <c r="BF35" s="230"/>
      <c r="BG35" s="230">
        <v>30935.668432499999</v>
      </c>
      <c r="BH35" s="230">
        <v>30935.668432499999</v>
      </c>
      <c r="BI35" s="230">
        <v>30935.668432499999</v>
      </c>
      <c r="BJ35" s="15"/>
      <c r="BK35" s="15">
        <f t="shared" si="29"/>
        <v>30935.668432499999</v>
      </c>
      <c r="BL35" s="15">
        <f t="shared" si="29"/>
        <v>30935.668432499999</v>
      </c>
      <c r="BM35" s="15">
        <f t="shared" si="29"/>
        <v>30935.668432499999</v>
      </c>
      <c r="BO35" s="15">
        <f t="shared" si="16"/>
        <v>92807.0052975</v>
      </c>
      <c r="BP35" s="15">
        <f t="shared" si="17"/>
        <v>92807.0052975</v>
      </c>
      <c r="BQ35" s="15">
        <f t="shared" si="18"/>
        <v>0</v>
      </c>
      <c r="BR35" s="15"/>
      <c r="BS35" s="15">
        <f t="shared" si="19"/>
        <v>279354.09473399998</v>
      </c>
      <c r="BT35" s="15">
        <f t="shared" si="19"/>
        <v>278421.0158925</v>
      </c>
      <c r="BU35" s="15">
        <f t="shared" si="20"/>
        <v>-933.07884149998426</v>
      </c>
      <c r="BV35" s="15"/>
      <c r="BW35" s="230">
        <v>15864445.35</v>
      </c>
      <c r="BX35" s="230">
        <v>15864445.35</v>
      </c>
      <c r="BY35" s="230">
        <v>15864445.35</v>
      </c>
      <c r="BZ35" s="230"/>
      <c r="CA35" s="230">
        <v>15864445.35</v>
      </c>
      <c r="CB35" s="230">
        <v>15864445.35</v>
      </c>
      <c r="CC35" s="230">
        <v>15864445.35</v>
      </c>
      <c r="CD35" s="230"/>
      <c r="CE35" s="230">
        <v>30935.668432499999</v>
      </c>
      <c r="CF35" s="230">
        <v>30935.668432499999</v>
      </c>
      <c r="CG35" s="230">
        <v>30935.668432499999</v>
      </c>
      <c r="CH35" s="15"/>
      <c r="CI35" s="15">
        <f t="shared" si="21"/>
        <v>30935.668432499999</v>
      </c>
      <c r="CJ35" s="15">
        <f t="shared" si="22"/>
        <v>30935.668432499999</v>
      </c>
      <c r="CK35" s="15">
        <f t="shared" si="23"/>
        <v>30935.668432499999</v>
      </c>
      <c r="CM35" s="15">
        <f t="shared" si="24"/>
        <v>92807.0052975</v>
      </c>
      <c r="CN35" s="15">
        <f t="shared" si="25"/>
        <v>92807.0052975</v>
      </c>
      <c r="CO35" s="15">
        <f t="shared" si="26"/>
        <v>0</v>
      </c>
      <c r="CQ35" s="15">
        <f t="shared" si="27"/>
        <v>372161.10003149998</v>
      </c>
      <c r="CR35" s="15">
        <f t="shared" si="27"/>
        <v>371228.02119</v>
      </c>
      <c r="CS35" s="15">
        <f t="shared" si="28"/>
        <v>-933.07884149998426</v>
      </c>
      <c r="CT35" s="15"/>
    </row>
    <row r="36" spans="1:98" x14ac:dyDescent="0.25">
      <c r="A36" s="3" t="s">
        <v>60</v>
      </c>
      <c r="B36" s="229">
        <v>2.3400000000000001E-2</v>
      </c>
      <c r="C36" s="229">
        <v>2.3400000000000001E-2</v>
      </c>
      <c r="D36" s="229">
        <v>2.3400000000000001E-2</v>
      </c>
      <c r="E36" s="229">
        <v>2.3400000000000001E-2</v>
      </c>
      <c r="G36" s="230">
        <v>0</v>
      </c>
      <c r="H36" s="230">
        <v>0</v>
      </c>
      <c r="I36" s="230">
        <v>0</v>
      </c>
      <c r="J36" s="230"/>
      <c r="K36" s="230">
        <v>0</v>
      </c>
      <c r="L36" s="230">
        <v>0</v>
      </c>
      <c r="M36" s="230">
        <v>0</v>
      </c>
      <c r="N36" s="15"/>
      <c r="O36" s="230">
        <v>0</v>
      </c>
      <c r="P36" s="230">
        <v>0</v>
      </c>
      <c r="Q36" s="230">
        <v>0</v>
      </c>
      <c r="R36" s="15"/>
      <c r="S36" s="230">
        <v>0</v>
      </c>
      <c r="T36" s="230">
        <v>0</v>
      </c>
      <c r="U36" s="230">
        <v>0</v>
      </c>
      <c r="W36" s="230">
        <v>0</v>
      </c>
      <c r="X36" s="230">
        <v>0</v>
      </c>
      <c r="Y36" s="230">
        <v>0</v>
      </c>
      <c r="AA36" s="230">
        <v>0</v>
      </c>
      <c r="AB36" s="230">
        <v>0</v>
      </c>
      <c r="AC36" s="230">
        <v>0</v>
      </c>
      <c r="AD36" s="230"/>
      <c r="AE36" s="230">
        <v>0</v>
      </c>
      <c r="AF36" s="230">
        <v>0</v>
      </c>
      <c r="AG36" s="230">
        <v>0</v>
      </c>
      <c r="AH36" s="230"/>
      <c r="AI36" s="230">
        <v>0</v>
      </c>
      <c r="AJ36" s="230">
        <v>0</v>
      </c>
      <c r="AK36" s="230">
        <v>0</v>
      </c>
      <c r="AL36" s="15"/>
      <c r="AM36" s="230">
        <v>0</v>
      </c>
      <c r="AN36" s="230">
        <v>0</v>
      </c>
      <c r="AO36" s="230">
        <v>0</v>
      </c>
      <c r="AQ36" s="230">
        <v>0</v>
      </c>
      <c r="AR36" s="230">
        <v>0</v>
      </c>
      <c r="AS36" s="230">
        <v>0</v>
      </c>
      <c r="AT36" s="15"/>
      <c r="AU36" s="230">
        <v>0</v>
      </c>
      <c r="AV36" s="230">
        <v>0</v>
      </c>
      <c r="AW36" s="230">
        <v>0</v>
      </c>
      <c r="AX36" s="15"/>
      <c r="AY36" s="230">
        <v>0</v>
      </c>
      <c r="AZ36" s="230">
        <v>0</v>
      </c>
      <c r="BA36" s="230">
        <v>0</v>
      </c>
      <c r="BB36" s="230"/>
      <c r="BC36" s="230">
        <v>0</v>
      </c>
      <c r="BD36" s="230">
        <v>0</v>
      </c>
      <c r="BE36" s="230">
        <v>0</v>
      </c>
      <c r="BF36" s="230"/>
      <c r="BG36" s="230">
        <v>0</v>
      </c>
      <c r="BH36" s="230">
        <v>0</v>
      </c>
      <c r="BI36" s="230">
        <v>0</v>
      </c>
      <c r="BJ36" s="15"/>
      <c r="BK36" s="15">
        <f t="shared" si="29"/>
        <v>0</v>
      </c>
      <c r="BL36" s="15">
        <f t="shared" si="29"/>
        <v>0</v>
      </c>
      <c r="BM36" s="15">
        <f t="shared" si="29"/>
        <v>0</v>
      </c>
      <c r="BO36" s="15"/>
      <c r="BP36" s="15"/>
      <c r="BQ36" s="15"/>
      <c r="BR36" s="15"/>
      <c r="BS36" s="15"/>
      <c r="BT36" s="15"/>
      <c r="BU36" s="15"/>
      <c r="BV36" s="15"/>
      <c r="BW36" s="230"/>
      <c r="BX36" s="230"/>
      <c r="BY36" s="230"/>
      <c r="BZ36" s="230"/>
      <c r="CA36" s="230">
        <v>86904.11</v>
      </c>
      <c r="CB36" s="230">
        <v>173808.22</v>
      </c>
      <c r="CC36" s="230">
        <v>173808.22</v>
      </c>
      <c r="CD36" s="230"/>
      <c r="CE36" s="230">
        <v>0</v>
      </c>
      <c r="CF36" s="230">
        <v>0</v>
      </c>
      <c r="CG36" s="230">
        <v>0</v>
      </c>
      <c r="CH36" s="15"/>
      <c r="CI36" s="15">
        <f t="shared" si="21"/>
        <v>169.46301450000001</v>
      </c>
      <c r="CJ36" s="15">
        <f t="shared" si="22"/>
        <v>338.92602900000003</v>
      </c>
      <c r="CK36" s="15">
        <f t="shared" si="23"/>
        <v>338.92602900000003</v>
      </c>
      <c r="CM36" s="15">
        <f t="shared" si="24"/>
        <v>0</v>
      </c>
      <c r="CN36" s="15">
        <f t="shared" si="25"/>
        <v>847.31507250000004</v>
      </c>
      <c r="CO36" s="15">
        <f t="shared" si="26"/>
        <v>847.31507250000004</v>
      </c>
      <c r="CQ36" s="15">
        <f t="shared" si="27"/>
        <v>0</v>
      </c>
      <c r="CR36" s="15">
        <f t="shared" si="27"/>
        <v>847.31507250000004</v>
      </c>
      <c r="CS36" s="15">
        <f t="shared" si="28"/>
        <v>847.31507250000004</v>
      </c>
      <c r="CT36" s="15"/>
    </row>
    <row r="37" spans="1:98" x14ac:dyDescent="0.25">
      <c r="A37" s="3" t="s">
        <v>61</v>
      </c>
      <c r="B37" s="229">
        <v>2.3400000000000001E-2</v>
      </c>
      <c r="C37" s="229">
        <v>2.3400000000000001E-2</v>
      </c>
      <c r="D37" s="229">
        <v>2.3400000000000001E-2</v>
      </c>
      <c r="E37" s="229">
        <v>2.3400000000000001E-2</v>
      </c>
      <c r="G37" s="230">
        <v>130361.98</v>
      </c>
      <c r="H37" s="230">
        <v>130361.98</v>
      </c>
      <c r="I37" s="230">
        <v>130361.98</v>
      </c>
      <c r="J37" s="230"/>
      <c r="K37" s="230">
        <v>130361.98</v>
      </c>
      <c r="L37" s="230">
        <v>130361.98</v>
      </c>
      <c r="M37" s="230">
        <v>130361.98</v>
      </c>
      <c r="N37" s="15"/>
      <c r="O37" s="15">
        <v>254.205861</v>
      </c>
      <c r="P37" s="15">
        <v>254.205861</v>
      </c>
      <c r="Q37" s="15">
        <v>254.205861</v>
      </c>
      <c r="R37" s="15"/>
      <c r="S37" s="15">
        <f t="shared" ref="S37:S67" si="30">K37*$E37/12</f>
        <v>254.205861</v>
      </c>
      <c r="T37" s="15">
        <f t="shared" ref="T37:T67" si="31">L37*$E37/12</f>
        <v>254.205861</v>
      </c>
      <c r="U37" s="15">
        <f t="shared" ref="U37:U67" si="32">M37*$E37/12</f>
        <v>254.205861</v>
      </c>
      <c r="W37" s="15">
        <f t="shared" ref="W37:W38" si="33">O37+P37+Q37</f>
        <v>762.61758299999997</v>
      </c>
      <c r="X37" s="15">
        <f t="shared" si="4"/>
        <v>762.61758299999997</v>
      </c>
      <c r="Y37" s="15">
        <f t="shared" si="5"/>
        <v>0</v>
      </c>
      <c r="AA37" s="230">
        <v>130361.98</v>
      </c>
      <c r="AB37" s="230">
        <v>130361.98</v>
      </c>
      <c r="AC37" s="230">
        <v>130361.98</v>
      </c>
      <c r="AD37" s="230"/>
      <c r="AE37" s="230">
        <v>130361.98</v>
      </c>
      <c r="AF37" s="230">
        <v>130361.98</v>
      </c>
      <c r="AG37" s="230">
        <v>130361.98</v>
      </c>
      <c r="AH37" s="230"/>
      <c r="AI37" s="230">
        <v>254.205861</v>
      </c>
      <c r="AJ37" s="230">
        <v>254.205861</v>
      </c>
      <c r="AK37" s="230">
        <v>254.205861</v>
      </c>
      <c r="AL37" s="15"/>
      <c r="AM37" s="15">
        <f t="shared" ref="AM37:AM67" si="34">AE37*$E37/12</f>
        <v>254.205861</v>
      </c>
      <c r="AN37" s="15">
        <f t="shared" ref="AN37:AN67" si="35">AF37*$E37/12</f>
        <v>254.205861</v>
      </c>
      <c r="AO37" s="15">
        <f t="shared" ref="AO37:AO67" si="36">AG37*$E37/12</f>
        <v>254.205861</v>
      </c>
      <c r="AQ37" s="15">
        <f t="shared" ref="AQ37:AQ38" si="37">AI37+AJ37+AK37</f>
        <v>762.61758299999997</v>
      </c>
      <c r="AR37" s="15">
        <f t="shared" ref="AR37:AR38" si="38">+AM37+AN37+AO37</f>
        <v>762.61758299999997</v>
      </c>
      <c r="AS37" s="15">
        <f t="shared" ref="AS37:AS38" si="39">AR37-AQ37</f>
        <v>0</v>
      </c>
      <c r="AT37" s="15"/>
      <c r="AU37" s="15">
        <f t="shared" ref="AU37:AV38" si="40">+W37+AQ37</f>
        <v>1525.2351659999999</v>
      </c>
      <c r="AV37" s="15">
        <f t="shared" si="40"/>
        <v>1525.2351659999999</v>
      </c>
      <c r="AW37" s="15">
        <f t="shared" ref="AW37:AW38" si="41">AV37-AU37</f>
        <v>0</v>
      </c>
      <c r="AX37" s="15"/>
      <c r="AY37" s="230">
        <v>130361.98</v>
      </c>
      <c r="AZ37" s="230">
        <v>130361.98</v>
      </c>
      <c r="BA37" s="230">
        <v>130361.98</v>
      </c>
      <c r="BB37" s="230"/>
      <c r="BC37" s="230">
        <v>130361.98</v>
      </c>
      <c r="BD37" s="230">
        <v>130361.98</v>
      </c>
      <c r="BE37" s="230">
        <v>130361.98</v>
      </c>
      <c r="BF37" s="230"/>
      <c r="BG37" s="230">
        <v>254.205861</v>
      </c>
      <c r="BH37" s="230">
        <v>254.205861</v>
      </c>
      <c r="BI37" s="230">
        <v>254.205861</v>
      </c>
      <c r="BJ37" s="15"/>
      <c r="BK37" s="15">
        <f t="shared" si="29"/>
        <v>254.205861</v>
      </c>
      <c r="BL37" s="15">
        <f t="shared" si="29"/>
        <v>254.205861</v>
      </c>
      <c r="BM37" s="15">
        <f t="shared" si="29"/>
        <v>254.205861</v>
      </c>
      <c r="BO37" s="15">
        <f t="shared" ref="BO37:BO38" si="42">BG37+BH37+BI37</f>
        <v>762.61758299999997</v>
      </c>
      <c r="BP37" s="15">
        <f t="shared" ref="BP37:BP38" si="43">BK37+BL37+BM37</f>
        <v>762.61758299999997</v>
      </c>
      <c r="BQ37" s="15">
        <f t="shared" ref="BQ37:BQ38" si="44">BP37-BO37</f>
        <v>0</v>
      </c>
      <c r="BR37" s="15"/>
      <c r="BS37" s="15">
        <f t="shared" ref="BS37:BT38" si="45">+AU37+BO37</f>
        <v>2287.8527489999997</v>
      </c>
      <c r="BT37" s="15">
        <f t="shared" si="45"/>
        <v>2287.8527489999997</v>
      </c>
      <c r="BU37" s="15">
        <f t="shared" ref="BU37:BU38" si="46">BT37-BS37</f>
        <v>0</v>
      </c>
      <c r="BV37" s="15"/>
      <c r="BW37" s="230">
        <v>130361.98</v>
      </c>
      <c r="BX37" s="230">
        <v>130361.98</v>
      </c>
      <c r="BY37" s="230">
        <v>130361.98</v>
      </c>
      <c r="BZ37" s="230"/>
      <c r="CA37" s="230">
        <v>130361.98</v>
      </c>
      <c r="CB37" s="230">
        <v>130361.98</v>
      </c>
      <c r="CC37" s="230">
        <v>130361.98</v>
      </c>
      <c r="CD37" s="230"/>
      <c r="CE37" s="230">
        <v>254.205861</v>
      </c>
      <c r="CF37" s="230">
        <v>254.205861</v>
      </c>
      <c r="CG37" s="230">
        <v>254.205861</v>
      </c>
      <c r="CH37" s="15"/>
      <c r="CI37" s="15">
        <f t="shared" ref="CI37:CI66" si="47">CA37*$E37/12</f>
        <v>254.205861</v>
      </c>
      <c r="CJ37" s="15">
        <f t="shared" ref="CJ37:CJ66" si="48">CB37*$E37/12</f>
        <v>254.205861</v>
      </c>
      <c r="CK37" s="15">
        <f t="shared" ref="CK37:CK66" si="49">CC37*$E37/12</f>
        <v>254.205861</v>
      </c>
      <c r="CM37" s="15">
        <f t="shared" si="24"/>
        <v>762.61758299999997</v>
      </c>
      <c r="CN37" s="15">
        <f t="shared" si="25"/>
        <v>762.61758299999997</v>
      </c>
      <c r="CO37" s="15">
        <f t="shared" si="26"/>
        <v>0</v>
      </c>
      <c r="CQ37" s="15">
        <f t="shared" si="27"/>
        <v>3050.4703319999999</v>
      </c>
      <c r="CR37" s="15">
        <f t="shared" si="27"/>
        <v>3050.4703319999999</v>
      </c>
      <c r="CS37" s="15">
        <f t="shared" si="28"/>
        <v>0</v>
      </c>
      <c r="CT37" s="15"/>
    </row>
    <row r="38" spans="1:98" x14ac:dyDescent="0.25">
      <c r="A38" s="3" t="s">
        <v>62</v>
      </c>
      <c r="B38" s="229">
        <v>4.0899999999999999E-2</v>
      </c>
      <c r="C38" s="229">
        <v>4.0899999999999999E-2</v>
      </c>
      <c r="D38" s="229">
        <v>4.0899999999999999E-2</v>
      </c>
      <c r="E38" s="229">
        <v>4.0899999999999999E-2</v>
      </c>
      <c r="G38" s="230">
        <v>0</v>
      </c>
      <c r="H38" s="230">
        <v>0</v>
      </c>
      <c r="I38" s="230">
        <v>0</v>
      </c>
      <c r="J38" s="230"/>
      <c r="K38" s="230">
        <v>59656530.740000002</v>
      </c>
      <c r="L38" s="230">
        <v>59656530.740000002</v>
      </c>
      <c r="M38" s="230">
        <v>59656530.740000002</v>
      </c>
      <c r="N38" s="15"/>
      <c r="O38" s="15">
        <v>0</v>
      </c>
      <c r="P38" s="15">
        <v>0</v>
      </c>
      <c r="Q38" s="15">
        <v>0</v>
      </c>
      <c r="R38" s="15"/>
      <c r="S38" s="15">
        <f t="shared" si="30"/>
        <v>203329.34227216666</v>
      </c>
      <c r="T38" s="15">
        <f t="shared" si="31"/>
        <v>203329.34227216666</v>
      </c>
      <c r="U38" s="15">
        <f t="shared" si="32"/>
        <v>203329.34227216666</v>
      </c>
      <c r="W38" s="15">
        <f t="shared" si="33"/>
        <v>0</v>
      </c>
      <c r="X38" s="15">
        <f t="shared" si="4"/>
        <v>609988.0268165</v>
      </c>
      <c r="Y38" s="15">
        <f t="shared" si="5"/>
        <v>609988.0268165</v>
      </c>
      <c r="AA38" s="230">
        <v>0</v>
      </c>
      <c r="AB38" s="230">
        <v>29828265.370000001</v>
      </c>
      <c r="AC38" s="230">
        <v>59656530.740000002</v>
      </c>
      <c r="AD38" s="230"/>
      <c r="AE38" s="230">
        <v>59656530.740000002</v>
      </c>
      <c r="AF38" s="230">
        <v>59656530.740000002</v>
      </c>
      <c r="AG38" s="230">
        <v>59656530.740000002</v>
      </c>
      <c r="AH38" s="230"/>
      <c r="AI38" s="230">
        <v>0</v>
      </c>
      <c r="AJ38" s="230">
        <v>101664.67113608333</v>
      </c>
      <c r="AK38" s="230">
        <v>203329.34227216666</v>
      </c>
      <c r="AL38" s="15"/>
      <c r="AM38" s="15">
        <f t="shared" si="34"/>
        <v>203329.34227216666</v>
      </c>
      <c r="AN38" s="15">
        <f t="shared" si="35"/>
        <v>203329.34227216666</v>
      </c>
      <c r="AO38" s="15">
        <f t="shared" si="36"/>
        <v>203329.34227216666</v>
      </c>
      <c r="AQ38" s="15">
        <f t="shared" si="37"/>
        <v>304994.01340825</v>
      </c>
      <c r="AR38" s="15">
        <f t="shared" si="38"/>
        <v>609988.0268165</v>
      </c>
      <c r="AS38" s="15">
        <f t="shared" si="39"/>
        <v>304994.01340825</v>
      </c>
      <c r="AT38" s="15"/>
      <c r="AU38" s="15">
        <f t="shared" si="40"/>
        <v>304994.01340825</v>
      </c>
      <c r="AV38" s="15">
        <f t="shared" si="40"/>
        <v>1219976.053633</v>
      </c>
      <c r="AW38" s="15">
        <f t="shared" si="41"/>
        <v>914982.04022475006</v>
      </c>
      <c r="AX38" s="15"/>
      <c r="AY38" s="230">
        <v>59656530.740000002</v>
      </c>
      <c r="AZ38" s="230">
        <v>59656530.740000002</v>
      </c>
      <c r="BA38" s="230">
        <v>59656530.740000002</v>
      </c>
      <c r="BB38" s="230"/>
      <c r="BC38" s="230">
        <v>59656530.740000002</v>
      </c>
      <c r="BD38" s="230">
        <v>59656530.740000002</v>
      </c>
      <c r="BE38" s="230">
        <v>59656530.740000002</v>
      </c>
      <c r="BF38" s="230"/>
      <c r="BG38" s="230">
        <v>203329.34227216666</v>
      </c>
      <c r="BH38" s="230">
        <v>203329.34227216666</v>
      </c>
      <c r="BI38" s="230">
        <v>203329.34227216666</v>
      </c>
      <c r="BJ38" s="15"/>
      <c r="BK38" s="15">
        <f t="shared" si="29"/>
        <v>203329.34227216666</v>
      </c>
      <c r="BL38" s="15">
        <f t="shared" si="29"/>
        <v>203329.34227216666</v>
      </c>
      <c r="BM38" s="15">
        <f t="shared" si="29"/>
        <v>203329.34227216666</v>
      </c>
      <c r="BO38" s="15">
        <f t="shared" si="42"/>
        <v>609988.0268165</v>
      </c>
      <c r="BP38" s="15">
        <f t="shared" si="43"/>
        <v>609988.0268165</v>
      </c>
      <c r="BQ38" s="15">
        <f t="shared" si="44"/>
        <v>0</v>
      </c>
      <c r="BR38" s="15"/>
      <c r="BS38" s="15">
        <f t="shared" si="45"/>
        <v>914982.04022475006</v>
      </c>
      <c r="BT38" s="15">
        <f t="shared" si="45"/>
        <v>1829964.0804495001</v>
      </c>
      <c r="BU38" s="15">
        <f t="shared" si="46"/>
        <v>914982.04022475006</v>
      </c>
      <c r="BV38" s="15"/>
      <c r="BW38" s="230">
        <v>59656530.740000002</v>
      </c>
      <c r="BX38" s="230">
        <v>59656530.740000002</v>
      </c>
      <c r="BY38" s="230">
        <v>59656530.740000002</v>
      </c>
      <c r="BZ38" s="230"/>
      <c r="CA38" s="230">
        <v>59656530.740000002</v>
      </c>
      <c r="CB38" s="230">
        <v>59656530.740000002</v>
      </c>
      <c r="CC38" s="230">
        <v>59656530.740000002</v>
      </c>
      <c r="CD38" s="230"/>
      <c r="CE38" s="230">
        <v>203329.34227216666</v>
      </c>
      <c r="CF38" s="230">
        <v>203329.34227216666</v>
      </c>
      <c r="CG38" s="230">
        <v>203329.34227216666</v>
      </c>
      <c r="CH38" s="15"/>
      <c r="CI38" s="15">
        <f t="shared" si="47"/>
        <v>203329.34227216666</v>
      </c>
      <c r="CJ38" s="15">
        <f t="shared" si="48"/>
        <v>203329.34227216666</v>
      </c>
      <c r="CK38" s="15">
        <f t="shared" si="49"/>
        <v>203329.34227216666</v>
      </c>
      <c r="CM38" s="15">
        <f t="shared" si="24"/>
        <v>609988.0268165</v>
      </c>
      <c r="CN38" s="15">
        <f t="shared" si="25"/>
        <v>609988.0268165</v>
      </c>
      <c r="CO38" s="15">
        <f t="shared" si="26"/>
        <v>0</v>
      </c>
      <c r="CQ38" s="15">
        <f t="shared" si="27"/>
        <v>1524970.0670412499</v>
      </c>
      <c r="CR38" s="15">
        <f t="shared" si="27"/>
        <v>2439952.107266</v>
      </c>
      <c r="CS38" s="15">
        <f t="shared" si="28"/>
        <v>914982.04022475006</v>
      </c>
      <c r="CT38" s="15"/>
    </row>
    <row r="39" spans="1:98" x14ac:dyDescent="0.25">
      <c r="A39" s="3" t="s">
        <v>63</v>
      </c>
      <c r="B39" s="229">
        <v>0</v>
      </c>
      <c r="C39" s="229">
        <v>0</v>
      </c>
      <c r="D39" s="229">
        <v>0</v>
      </c>
      <c r="E39" s="229">
        <v>0</v>
      </c>
      <c r="G39" s="230">
        <v>0</v>
      </c>
      <c r="H39" s="230">
        <v>0</v>
      </c>
      <c r="I39" s="230">
        <v>0</v>
      </c>
      <c r="J39" s="230"/>
      <c r="K39" s="230">
        <v>0</v>
      </c>
      <c r="L39" s="230">
        <v>0</v>
      </c>
      <c r="M39" s="230">
        <v>0</v>
      </c>
      <c r="N39" s="15"/>
      <c r="O39" s="15">
        <v>0</v>
      </c>
      <c r="P39" s="15">
        <v>0</v>
      </c>
      <c r="Q39" s="15">
        <v>0</v>
      </c>
      <c r="R39" s="15"/>
      <c r="S39" s="15">
        <f t="shared" si="30"/>
        <v>0</v>
      </c>
      <c r="T39" s="15">
        <f t="shared" si="31"/>
        <v>0</v>
      </c>
      <c r="U39" s="15">
        <f t="shared" si="32"/>
        <v>0</v>
      </c>
      <c r="W39" s="15">
        <f t="shared" si="3"/>
        <v>0</v>
      </c>
      <c r="X39" s="15">
        <f t="shared" si="4"/>
        <v>0</v>
      </c>
      <c r="Y39" s="15">
        <f t="shared" si="5"/>
        <v>0</v>
      </c>
      <c r="AA39" s="230">
        <v>0</v>
      </c>
      <c r="AB39" s="230">
        <v>0</v>
      </c>
      <c r="AC39" s="230">
        <v>0</v>
      </c>
      <c r="AD39" s="230"/>
      <c r="AE39" s="230">
        <v>0</v>
      </c>
      <c r="AF39" s="230">
        <v>0</v>
      </c>
      <c r="AG39" s="230">
        <v>0</v>
      </c>
      <c r="AH39" s="230"/>
      <c r="AI39" s="230">
        <v>0</v>
      </c>
      <c r="AJ39" s="230">
        <v>0</v>
      </c>
      <c r="AK39" s="230">
        <v>0</v>
      </c>
      <c r="AL39" s="15"/>
      <c r="AM39" s="15">
        <f t="shared" si="34"/>
        <v>0</v>
      </c>
      <c r="AN39" s="15">
        <f t="shared" si="35"/>
        <v>0</v>
      </c>
      <c r="AO39" s="15">
        <f t="shared" si="36"/>
        <v>0</v>
      </c>
      <c r="AQ39" s="15">
        <f t="shared" si="9"/>
        <v>0</v>
      </c>
      <c r="AR39" s="15">
        <f t="shared" si="10"/>
        <v>0</v>
      </c>
      <c r="AS39" s="15">
        <f t="shared" si="11"/>
        <v>0</v>
      </c>
      <c r="AT39" s="15"/>
      <c r="AU39" s="15">
        <f t="shared" si="12"/>
        <v>0</v>
      </c>
      <c r="AV39" s="15">
        <f t="shared" si="12"/>
        <v>0</v>
      </c>
      <c r="AW39" s="15">
        <f t="shared" si="14"/>
        <v>0</v>
      </c>
      <c r="AX39" s="15"/>
      <c r="AY39" s="230">
        <v>0</v>
      </c>
      <c r="AZ39" s="230">
        <v>0</v>
      </c>
      <c r="BA39" s="230">
        <v>0</v>
      </c>
      <c r="BB39" s="230"/>
      <c r="BC39" s="230">
        <v>0</v>
      </c>
      <c r="BD39" s="230">
        <v>0</v>
      </c>
      <c r="BE39" s="230">
        <v>0</v>
      </c>
      <c r="BF39" s="230"/>
      <c r="BG39" s="230">
        <v>0</v>
      </c>
      <c r="BH39" s="230">
        <v>0</v>
      </c>
      <c r="BI39" s="230">
        <v>0</v>
      </c>
      <c r="BJ39" s="15"/>
      <c r="BK39" s="15">
        <f t="shared" si="29"/>
        <v>0</v>
      </c>
      <c r="BL39" s="15">
        <f t="shared" si="29"/>
        <v>0</v>
      </c>
      <c r="BM39" s="15">
        <f t="shared" si="29"/>
        <v>0</v>
      </c>
      <c r="BO39" s="15">
        <f t="shared" si="16"/>
        <v>0</v>
      </c>
      <c r="BP39" s="15">
        <f t="shared" si="17"/>
        <v>0</v>
      </c>
      <c r="BQ39" s="15">
        <f t="shared" si="18"/>
        <v>0</v>
      </c>
      <c r="BR39" s="15"/>
      <c r="BS39" s="15">
        <f t="shared" si="19"/>
        <v>0</v>
      </c>
      <c r="BT39" s="15">
        <f t="shared" si="19"/>
        <v>0</v>
      </c>
      <c r="BU39" s="15">
        <f t="shared" si="20"/>
        <v>0</v>
      </c>
      <c r="BV39" s="15"/>
      <c r="BW39" s="230">
        <v>0</v>
      </c>
      <c r="BX39" s="230">
        <v>0</v>
      </c>
      <c r="BY39" s="230">
        <v>0</v>
      </c>
      <c r="BZ39" s="230"/>
      <c r="CA39" s="230">
        <v>0</v>
      </c>
      <c r="CB39" s="230">
        <v>0</v>
      </c>
      <c r="CC39" s="230">
        <v>0</v>
      </c>
      <c r="CD39" s="230"/>
      <c r="CE39" s="230">
        <v>0</v>
      </c>
      <c r="CF39" s="230">
        <v>0</v>
      </c>
      <c r="CG39" s="230">
        <v>0</v>
      </c>
      <c r="CH39" s="15"/>
      <c r="CI39" s="15">
        <f t="shared" si="47"/>
        <v>0</v>
      </c>
      <c r="CJ39" s="15">
        <f t="shared" si="48"/>
        <v>0</v>
      </c>
      <c r="CK39" s="15">
        <f t="shared" si="49"/>
        <v>0</v>
      </c>
      <c r="CM39" s="15">
        <f t="shared" si="24"/>
        <v>0</v>
      </c>
      <c r="CN39" s="15">
        <f t="shared" si="25"/>
        <v>0</v>
      </c>
      <c r="CO39" s="15">
        <f t="shared" si="26"/>
        <v>0</v>
      </c>
      <c r="CQ39" s="15">
        <f t="shared" si="27"/>
        <v>0</v>
      </c>
      <c r="CR39" s="15">
        <f t="shared" si="27"/>
        <v>0</v>
      </c>
      <c r="CS39" s="15">
        <f t="shared" si="28"/>
        <v>0</v>
      </c>
      <c r="CT39" s="15"/>
    </row>
    <row r="40" spans="1:98" x14ac:dyDescent="0.25">
      <c r="A40" s="3" t="s">
        <v>64</v>
      </c>
      <c r="B40" s="229">
        <v>0</v>
      </c>
      <c r="C40" s="229">
        <v>0</v>
      </c>
      <c r="D40" s="229">
        <v>0</v>
      </c>
      <c r="E40" s="229">
        <v>0</v>
      </c>
      <c r="G40" s="230">
        <v>0</v>
      </c>
      <c r="H40" s="230">
        <v>0</v>
      </c>
      <c r="I40" s="230">
        <v>0</v>
      </c>
      <c r="J40" s="230"/>
      <c r="K40" s="230">
        <v>0</v>
      </c>
      <c r="L40" s="230">
        <v>0</v>
      </c>
      <c r="M40" s="230">
        <v>0</v>
      </c>
      <c r="N40" s="15"/>
      <c r="O40" s="15">
        <v>0</v>
      </c>
      <c r="P40" s="15">
        <v>0</v>
      </c>
      <c r="Q40" s="15">
        <v>0</v>
      </c>
      <c r="R40" s="15"/>
      <c r="S40" s="15">
        <f t="shared" si="30"/>
        <v>0</v>
      </c>
      <c r="T40" s="15">
        <f t="shared" si="31"/>
        <v>0</v>
      </c>
      <c r="U40" s="15">
        <f t="shared" si="32"/>
        <v>0</v>
      </c>
      <c r="W40" s="15">
        <f t="shared" si="3"/>
        <v>0</v>
      </c>
      <c r="X40" s="15">
        <f t="shared" si="4"/>
        <v>0</v>
      </c>
      <c r="Y40" s="15">
        <f t="shared" si="5"/>
        <v>0</v>
      </c>
      <c r="AA40" s="230">
        <v>0</v>
      </c>
      <c r="AB40" s="230">
        <v>0</v>
      </c>
      <c r="AC40" s="230">
        <v>0</v>
      </c>
      <c r="AD40" s="230"/>
      <c r="AE40" s="230">
        <v>0</v>
      </c>
      <c r="AF40" s="230">
        <v>0</v>
      </c>
      <c r="AG40" s="230">
        <v>0</v>
      </c>
      <c r="AH40" s="230"/>
      <c r="AI40" s="230">
        <v>0</v>
      </c>
      <c r="AJ40" s="230">
        <v>0</v>
      </c>
      <c r="AK40" s="230">
        <v>0</v>
      </c>
      <c r="AL40" s="15"/>
      <c r="AM40" s="15">
        <f t="shared" si="34"/>
        <v>0</v>
      </c>
      <c r="AN40" s="15">
        <f t="shared" si="35"/>
        <v>0</v>
      </c>
      <c r="AO40" s="15">
        <f t="shared" si="36"/>
        <v>0</v>
      </c>
      <c r="AQ40" s="15">
        <f t="shared" si="9"/>
        <v>0</v>
      </c>
      <c r="AR40" s="15">
        <f t="shared" si="10"/>
        <v>0</v>
      </c>
      <c r="AS40" s="15">
        <f t="shared" si="11"/>
        <v>0</v>
      </c>
      <c r="AT40" s="15"/>
      <c r="AU40" s="15">
        <f t="shared" si="12"/>
        <v>0</v>
      </c>
      <c r="AV40" s="15">
        <f t="shared" si="12"/>
        <v>0</v>
      </c>
      <c r="AW40" s="15">
        <f t="shared" si="14"/>
        <v>0</v>
      </c>
      <c r="AX40" s="15"/>
      <c r="AY40" s="230">
        <v>0</v>
      </c>
      <c r="AZ40" s="230">
        <v>0</v>
      </c>
      <c r="BA40" s="230">
        <v>0</v>
      </c>
      <c r="BB40" s="230"/>
      <c r="BC40" s="230">
        <v>0</v>
      </c>
      <c r="BD40" s="230">
        <v>0</v>
      </c>
      <c r="BE40" s="230">
        <v>0</v>
      </c>
      <c r="BF40" s="230"/>
      <c r="BG40" s="230">
        <v>0</v>
      </c>
      <c r="BH40" s="230">
        <v>0</v>
      </c>
      <c r="BI40" s="230">
        <v>0</v>
      </c>
      <c r="BJ40" s="15"/>
      <c r="BK40" s="15">
        <f t="shared" si="29"/>
        <v>0</v>
      </c>
      <c r="BL40" s="15">
        <f t="shared" si="29"/>
        <v>0</v>
      </c>
      <c r="BM40" s="15">
        <f t="shared" si="29"/>
        <v>0</v>
      </c>
      <c r="BO40" s="15">
        <f t="shared" si="16"/>
        <v>0</v>
      </c>
      <c r="BP40" s="15">
        <f t="shared" si="17"/>
        <v>0</v>
      </c>
      <c r="BQ40" s="15">
        <f t="shared" si="18"/>
        <v>0</v>
      </c>
      <c r="BR40" s="15"/>
      <c r="BS40" s="15">
        <f t="shared" si="19"/>
        <v>0</v>
      </c>
      <c r="BT40" s="15">
        <f t="shared" si="19"/>
        <v>0</v>
      </c>
      <c r="BU40" s="15">
        <f t="shared" si="20"/>
        <v>0</v>
      </c>
      <c r="BV40" s="15"/>
      <c r="BW40" s="230">
        <v>0</v>
      </c>
      <c r="BX40" s="230">
        <v>0</v>
      </c>
      <c r="BY40" s="230">
        <v>0</v>
      </c>
      <c r="BZ40" s="230"/>
      <c r="CA40" s="230">
        <v>0</v>
      </c>
      <c r="CB40" s="230">
        <v>0</v>
      </c>
      <c r="CC40" s="230">
        <v>0</v>
      </c>
      <c r="CD40" s="230"/>
      <c r="CE40" s="230">
        <v>0</v>
      </c>
      <c r="CF40" s="230">
        <v>0</v>
      </c>
      <c r="CG40" s="230">
        <v>0</v>
      </c>
      <c r="CH40" s="15"/>
      <c r="CI40" s="15">
        <f t="shared" si="47"/>
        <v>0</v>
      </c>
      <c r="CJ40" s="15">
        <f t="shared" si="48"/>
        <v>0</v>
      </c>
      <c r="CK40" s="15">
        <f t="shared" si="49"/>
        <v>0</v>
      </c>
      <c r="CM40" s="15">
        <f t="shared" si="24"/>
        <v>0</v>
      </c>
      <c r="CN40" s="15">
        <f t="shared" si="25"/>
        <v>0</v>
      </c>
      <c r="CO40" s="15">
        <f t="shared" si="26"/>
        <v>0</v>
      </c>
      <c r="CQ40" s="15">
        <f t="shared" si="27"/>
        <v>0</v>
      </c>
      <c r="CR40" s="15">
        <f t="shared" si="27"/>
        <v>0</v>
      </c>
      <c r="CS40" s="15">
        <f t="shared" si="28"/>
        <v>0</v>
      </c>
      <c r="CT40" s="15"/>
    </row>
    <row r="41" spans="1:98" x14ac:dyDescent="0.25">
      <c r="A41" s="3" t="s">
        <v>65</v>
      </c>
      <c r="B41" s="229">
        <v>0</v>
      </c>
      <c r="C41" s="229">
        <v>0</v>
      </c>
      <c r="D41" s="229">
        <v>0</v>
      </c>
      <c r="E41" s="229">
        <v>0</v>
      </c>
      <c r="G41" s="230">
        <v>0</v>
      </c>
      <c r="H41" s="230">
        <v>0</v>
      </c>
      <c r="I41" s="230">
        <v>0</v>
      </c>
      <c r="J41" s="230"/>
      <c r="K41" s="230">
        <v>0</v>
      </c>
      <c r="L41" s="230">
        <v>0</v>
      </c>
      <c r="M41" s="230">
        <v>0</v>
      </c>
      <c r="N41" s="15"/>
      <c r="O41" s="15">
        <v>0</v>
      </c>
      <c r="P41" s="15">
        <v>0</v>
      </c>
      <c r="Q41" s="15">
        <v>0</v>
      </c>
      <c r="R41" s="15"/>
      <c r="S41" s="15">
        <f t="shared" si="30"/>
        <v>0</v>
      </c>
      <c r="T41" s="15">
        <f t="shared" si="31"/>
        <v>0</v>
      </c>
      <c r="U41" s="15">
        <f t="shared" si="32"/>
        <v>0</v>
      </c>
      <c r="W41" s="15">
        <f t="shared" si="3"/>
        <v>0</v>
      </c>
      <c r="X41" s="15">
        <f t="shared" si="4"/>
        <v>0</v>
      </c>
      <c r="Y41" s="15">
        <f t="shared" si="5"/>
        <v>0</v>
      </c>
      <c r="AA41" s="230">
        <v>0</v>
      </c>
      <c r="AB41" s="230">
        <v>0</v>
      </c>
      <c r="AC41" s="230">
        <v>0</v>
      </c>
      <c r="AD41" s="230"/>
      <c r="AE41" s="230">
        <v>0</v>
      </c>
      <c r="AF41" s="230">
        <v>0</v>
      </c>
      <c r="AG41" s="230">
        <v>0</v>
      </c>
      <c r="AH41" s="230"/>
      <c r="AI41" s="230">
        <v>0</v>
      </c>
      <c r="AJ41" s="230">
        <v>0</v>
      </c>
      <c r="AK41" s="230">
        <v>0</v>
      </c>
      <c r="AL41" s="15"/>
      <c r="AM41" s="15">
        <f t="shared" si="34"/>
        <v>0</v>
      </c>
      <c r="AN41" s="15">
        <f t="shared" si="35"/>
        <v>0</v>
      </c>
      <c r="AO41" s="15">
        <f t="shared" si="36"/>
        <v>0</v>
      </c>
      <c r="AQ41" s="15">
        <f t="shared" si="9"/>
        <v>0</v>
      </c>
      <c r="AR41" s="15">
        <f t="shared" si="10"/>
        <v>0</v>
      </c>
      <c r="AS41" s="15">
        <f t="shared" si="11"/>
        <v>0</v>
      </c>
      <c r="AT41" s="15"/>
      <c r="AU41" s="15">
        <f t="shared" si="12"/>
        <v>0</v>
      </c>
      <c r="AV41" s="15">
        <f t="shared" si="12"/>
        <v>0</v>
      </c>
      <c r="AW41" s="15">
        <f t="shared" si="14"/>
        <v>0</v>
      </c>
      <c r="AX41" s="15"/>
      <c r="AY41" s="230">
        <v>0</v>
      </c>
      <c r="AZ41" s="230">
        <v>0</v>
      </c>
      <c r="BA41" s="230">
        <v>0</v>
      </c>
      <c r="BB41" s="230"/>
      <c r="BC41" s="230">
        <v>0</v>
      </c>
      <c r="BD41" s="230">
        <v>0</v>
      </c>
      <c r="BE41" s="230">
        <v>0</v>
      </c>
      <c r="BF41" s="230"/>
      <c r="BG41" s="230">
        <v>0</v>
      </c>
      <c r="BH41" s="230">
        <v>0</v>
      </c>
      <c r="BI41" s="230">
        <v>0</v>
      </c>
      <c r="BJ41" s="15"/>
      <c r="BK41" s="15">
        <f t="shared" si="29"/>
        <v>0</v>
      </c>
      <c r="BL41" s="15">
        <f t="shared" si="29"/>
        <v>0</v>
      </c>
      <c r="BM41" s="15">
        <f t="shared" si="29"/>
        <v>0</v>
      </c>
      <c r="BO41" s="15">
        <f t="shared" si="16"/>
        <v>0</v>
      </c>
      <c r="BP41" s="15">
        <f t="shared" si="17"/>
        <v>0</v>
      </c>
      <c r="BQ41" s="15">
        <f t="shared" si="18"/>
        <v>0</v>
      </c>
      <c r="BR41" s="15"/>
      <c r="BS41" s="15">
        <f t="shared" si="19"/>
        <v>0</v>
      </c>
      <c r="BT41" s="15">
        <f t="shared" si="19"/>
        <v>0</v>
      </c>
      <c r="BU41" s="15">
        <f t="shared" si="20"/>
        <v>0</v>
      </c>
      <c r="BV41" s="15"/>
      <c r="BW41" s="230">
        <v>0</v>
      </c>
      <c r="BX41" s="230">
        <v>0</v>
      </c>
      <c r="BY41" s="230">
        <v>0</v>
      </c>
      <c r="BZ41" s="230"/>
      <c r="CA41" s="230">
        <v>0</v>
      </c>
      <c r="CB41" s="230">
        <v>0</v>
      </c>
      <c r="CC41" s="230">
        <v>0</v>
      </c>
      <c r="CD41" s="230"/>
      <c r="CE41" s="230">
        <v>0</v>
      </c>
      <c r="CF41" s="230">
        <v>0</v>
      </c>
      <c r="CG41" s="230">
        <v>0</v>
      </c>
      <c r="CH41" s="15"/>
      <c r="CI41" s="15">
        <f t="shared" si="47"/>
        <v>0</v>
      </c>
      <c r="CJ41" s="15">
        <f t="shared" si="48"/>
        <v>0</v>
      </c>
      <c r="CK41" s="15">
        <f t="shared" si="49"/>
        <v>0</v>
      </c>
      <c r="CM41" s="15">
        <f t="shared" si="24"/>
        <v>0</v>
      </c>
      <c r="CN41" s="15">
        <f t="shared" si="25"/>
        <v>0</v>
      </c>
      <c r="CO41" s="15">
        <f t="shared" si="26"/>
        <v>0</v>
      </c>
      <c r="CQ41" s="15">
        <f t="shared" si="27"/>
        <v>0</v>
      </c>
      <c r="CR41" s="15">
        <f t="shared" si="27"/>
        <v>0</v>
      </c>
      <c r="CS41" s="15">
        <f t="shared" si="28"/>
        <v>0</v>
      </c>
      <c r="CT41" s="15"/>
    </row>
    <row r="42" spans="1:98" x14ac:dyDescent="0.25">
      <c r="A42" s="3" t="s">
        <v>66</v>
      </c>
      <c r="B42" s="229">
        <v>0</v>
      </c>
      <c r="C42" s="229">
        <v>0</v>
      </c>
      <c r="D42" s="229">
        <v>0</v>
      </c>
      <c r="E42" s="229">
        <v>0</v>
      </c>
      <c r="G42" s="230">
        <v>0</v>
      </c>
      <c r="H42" s="230">
        <v>0</v>
      </c>
      <c r="I42" s="230">
        <v>0</v>
      </c>
      <c r="J42" s="230"/>
      <c r="K42" s="230">
        <v>0</v>
      </c>
      <c r="L42" s="230">
        <v>0</v>
      </c>
      <c r="M42" s="230">
        <v>0</v>
      </c>
      <c r="N42" s="15"/>
      <c r="O42" s="15">
        <v>0</v>
      </c>
      <c r="P42" s="15">
        <v>0</v>
      </c>
      <c r="Q42" s="15">
        <v>0</v>
      </c>
      <c r="R42" s="15"/>
      <c r="S42" s="15">
        <f t="shared" si="30"/>
        <v>0</v>
      </c>
      <c r="T42" s="15">
        <f t="shared" si="31"/>
        <v>0</v>
      </c>
      <c r="U42" s="15">
        <f t="shared" si="32"/>
        <v>0</v>
      </c>
      <c r="W42" s="15">
        <f t="shared" si="3"/>
        <v>0</v>
      </c>
      <c r="X42" s="15">
        <f t="shared" si="4"/>
        <v>0</v>
      </c>
      <c r="Y42" s="15">
        <f t="shared" si="5"/>
        <v>0</v>
      </c>
      <c r="AA42" s="230">
        <v>0</v>
      </c>
      <c r="AB42" s="230">
        <v>0</v>
      </c>
      <c r="AC42" s="230">
        <v>0</v>
      </c>
      <c r="AD42" s="230"/>
      <c r="AE42" s="230">
        <v>0</v>
      </c>
      <c r="AF42" s="230">
        <v>0</v>
      </c>
      <c r="AG42" s="230">
        <v>0</v>
      </c>
      <c r="AH42" s="230"/>
      <c r="AI42" s="230">
        <v>0</v>
      </c>
      <c r="AJ42" s="230">
        <v>0</v>
      </c>
      <c r="AK42" s="230">
        <v>0</v>
      </c>
      <c r="AL42" s="15"/>
      <c r="AM42" s="15">
        <f t="shared" si="34"/>
        <v>0</v>
      </c>
      <c r="AN42" s="15">
        <f t="shared" si="35"/>
        <v>0</v>
      </c>
      <c r="AO42" s="15">
        <f t="shared" si="36"/>
        <v>0</v>
      </c>
      <c r="AQ42" s="15">
        <f t="shared" si="9"/>
        <v>0</v>
      </c>
      <c r="AR42" s="15">
        <f t="shared" si="10"/>
        <v>0</v>
      </c>
      <c r="AS42" s="15">
        <f t="shared" si="11"/>
        <v>0</v>
      </c>
      <c r="AT42" s="15"/>
      <c r="AU42" s="15">
        <f t="shared" si="12"/>
        <v>0</v>
      </c>
      <c r="AV42" s="15">
        <f t="shared" si="12"/>
        <v>0</v>
      </c>
      <c r="AW42" s="15">
        <f t="shared" si="14"/>
        <v>0</v>
      </c>
      <c r="AX42" s="15"/>
      <c r="AY42" s="230">
        <v>0</v>
      </c>
      <c r="AZ42" s="230">
        <v>0</v>
      </c>
      <c r="BA42" s="230">
        <v>0</v>
      </c>
      <c r="BB42" s="230"/>
      <c r="BC42" s="230">
        <v>0</v>
      </c>
      <c r="BD42" s="230">
        <v>0</v>
      </c>
      <c r="BE42" s="230">
        <v>0</v>
      </c>
      <c r="BF42" s="230"/>
      <c r="BG42" s="230">
        <v>0</v>
      </c>
      <c r="BH42" s="230">
        <v>0</v>
      </c>
      <c r="BI42" s="230">
        <v>0</v>
      </c>
      <c r="BJ42" s="15"/>
      <c r="BK42" s="15">
        <f t="shared" si="29"/>
        <v>0</v>
      </c>
      <c r="BL42" s="15">
        <f t="shared" si="29"/>
        <v>0</v>
      </c>
      <c r="BM42" s="15">
        <f t="shared" si="29"/>
        <v>0</v>
      </c>
      <c r="BO42" s="15">
        <f t="shared" si="16"/>
        <v>0</v>
      </c>
      <c r="BP42" s="15">
        <f t="shared" si="17"/>
        <v>0</v>
      </c>
      <c r="BQ42" s="15">
        <f t="shared" si="18"/>
        <v>0</v>
      </c>
      <c r="BR42" s="15"/>
      <c r="BS42" s="15">
        <f t="shared" si="19"/>
        <v>0</v>
      </c>
      <c r="BT42" s="15">
        <f t="shared" si="19"/>
        <v>0</v>
      </c>
      <c r="BU42" s="15">
        <f t="shared" si="20"/>
        <v>0</v>
      </c>
      <c r="BV42" s="15"/>
      <c r="BW42" s="230">
        <v>0</v>
      </c>
      <c r="BX42" s="230">
        <v>0</v>
      </c>
      <c r="BY42" s="230">
        <v>0</v>
      </c>
      <c r="BZ42" s="230"/>
      <c r="CA42" s="230">
        <v>0</v>
      </c>
      <c r="CB42" s="230">
        <v>0</v>
      </c>
      <c r="CC42" s="230">
        <v>0</v>
      </c>
      <c r="CD42" s="230"/>
      <c r="CE42" s="230">
        <v>0</v>
      </c>
      <c r="CF42" s="230">
        <v>0</v>
      </c>
      <c r="CG42" s="230">
        <v>0</v>
      </c>
      <c r="CH42" s="15"/>
      <c r="CI42" s="15">
        <f t="shared" si="47"/>
        <v>0</v>
      </c>
      <c r="CJ42" s="15">
        <f t="shared" si="48"/>
        <v>0</v>
      </c>
      <c r="CK42" s="15">
        <f t="shared" si="49"/>
        <v>0</v>
      </c>
      <c r="CM42" s="15">
        <f t="shared" si="24"/>
        <v>0</v>
      </c>
      <c r="CN42" s="15">
        <f t="shared" si="25"/>
        <v>0</v>
      </c>
      <c r="CO42" s="15">
        <f t="shared" si="26"/>
        <v>0</v>
      </c>
      <c r="CQ42" s="15">
        <f t="shared" si="27"/>
        <v>0</v>
      </c>
      <c r="CR42" s="15">
        <f t="shared" si="27"/>
        <v>0</v>
      </c>
      <c r="CS42" s="15">
        <f t="shared" si="28"/>
        <v>0</v>
      </c>
      <c r="CT42" s="15"/>
    </row>
    <row r="43" spans="1:98" x14ac:dyDescent="0.25">
      <c r="A43" s="3" t="s">
        <v>67</v>
      </c>
      <c r="B43" s="229">
        <v>1.7900000000000003E-2</v>
      </c>
      <c r="C43" s="229">
        <v>1.7900000000000003E-2</v>
      </c>
      <c r="D43" s="229">
        <v>1.7900000000000003E-2</v>
      </c>
      <c r="E43" s="229">
        <v>1.7900000000000003E-2</v>
      </c>
      <c r="G43" s="230">
        <v>1544182.13</v>
      </c>
      <c r="H43" s="230">
        <v>1544182.13</v>
      </c>
      <c r="I43" s="230">
        <v>1585353.48</v>
      </c>
      <c r="J43" s="230"/>
      <c r="K43" s="230">
        <v>3689662.96</v>
      </c>
      <c r="L43" s="230">
        <v>3882888.3200000003</v>
      </c>
      <c r="M43" s="230">
        <v>3882888.3200000003</v>
      </c>
      <c r="N43" s="15"/>
      <c r="O43" s="15">
        <v>2303.4050105833335</v>
      </c>
      <c r="P43" s="15">
        <v>2303.4050105833335</v>
      </c>
      <c r="Q43" s="15">
        <v>2364.8189410000005</v>
      </c>
      <c r="R43" s="15"/>
      <c r="S43" s="15">
        <f t="shared" si="30"/>
        <v>5503.7472486666675</v>
      </c>
      <c r="T43" s="15">
        <f t="shared" si="31"/>
        <v>5791.9750773333353</v>
      </c>
      <c r="U43" s="15">
        <f t="shared" si="32"/>
        <v>5791.9750773333353</v>
      </c>
      <c r="W43" s="15">
        <f t="shared" si="3"/>
        <v>6971.6289621666674</v>
      </c>
      <c r="X43" s="15">
        <f t="shared" si="4"/>
        <v>17087.697403333339</v>
      </c>
      <c r="Y43" s="15">
        <f t="shared" si="5"/>
        <v>10116.068441166672</v>
      </c>
      <c r="AA43" s="230">
        <v>1626524.83</v>
      </c>
      <c r="AB43" s="230">
        <v>1626524.83</v>
      </c>
      <c r="AC43" s="230">
        <v>2561481.21</v>
      </c>
      <c r="AD43" s="230"/>
      <c r="AE43" s="230">
        <v>3882888.3200000003</v>
      </c>
      <c r="AF43" s="230">
        <v>3882888.3200000003</v>
      </c>
      <c r="AG43" s="230">
        <v>3882888.3200000003</v>
      </c>
      <c r="AH43" s="230"/>
      <c r="AI43" s="230">
        <v>2426.2328714166674</v>
      </c>
      <c r="AJ43" s="230">
        <v>2426.2328714166674</v>
      </c>
      <c r="AK43" s="230">
        <v>3820.8761382500002</v>
      </c>
      <c r="AL43" s="15"/>
      <c r="AM43" s="15">
        <f t="shared" si="34"/>
        <v>5791.9750773333353</v>
      </c>
      <c r="AN43" s="15">
        <f t="shared" si="35"/>
        <v>5791.9750773333353</v>
      </c>
      <c r="AO43" s="15">
        <f t="shared" si="36"/>
        <v>5791.9750773333353</v>
      </c>
      <c r="AQ43" s="15">
        <f t="shared" si="9"/>
        <v>8673.3418810833355</v>
      </c>
      <c r="AR43" s="15">
        <f t="shared" si="10"/>
        <v>17375.925232000005</v>
      </c>
      <c r="AS43" s="15">
        <f t="shared" si="11"/>
        <v>8702.5833509166696</v>
      </c>
      <c r="AT43" s="15"/>
      <c r="AU43" s="15">
        <f t="shared" si="12"/>
        <v>15644.970843250003</v>
      </c>
      <c r="AV43" s="15">
        <f t="shared" si="12"/>
        <v>34463.622635333348</v>
      </c>
      <c r="AW43" s="15">
        <f t="shared" si="14"/>
        <v>18818.651792083343</v>
      </c>
      <c r="AX43" s="15"/>
      <c r="AY43" s="230">
        <v>3496437.59</v>
      </c>
      <c r="AZ43" s="230">
        <v>3496437.59</v>
      </c>
      <c r="BA43" s="230">
        <v>3496437.59</v>
      </c>
      <c r="BB43" s="230"/>
      <c r="BC43" s="230">
        <v>3889824.83</v>
      </c>
      <c r="BD43" s="230">
        <v>3896761.34</v>
      </c>
      <c r="BE43" s="230">
        <v>3896761.34</v>
      </c>
      <c r="BF43" s="230"/>
      <c r="BG43" s="230">
        <v>5215.5194050833334</v>
      </c>
      <c r="BH43" s="230">
        <v>5215.5194050833334</v>
      </c>
      <c r="BI43" s="230">
        <v>5215.5194050833334</v>
      </c>
      <c r="BJ43" s="15"/>
      <c r="BK43" s="15">
        <f t="shared" si="29"/>
        <v>5802.3220380833345</v>
      </c>
      <c r="BL43" s="15">
        <f t="shared" si="29"/>
        <v>5812.6689988333337</v>
      </c>
      <c r="BM43" s="15">
        <f t="shared" si="29"/>
        <v>5812.6689988333337</v>
      </c>
      <c r="BO43" s="15">
        <f t="shared" si="16"/>
        <v>15646.558215249999</v>
      </c>
      <c r="BP43" s="15">
        <f t="shared" si="17"/>
        <v>17427.660035750003</v>
      </c>
      <c r="BQ43" s="15">
        <f t="shared" si="18"/>
        <v>1781.1018205000037</v>
      </c>
      <c r="BR43" s="15"/>
      <c r="BS43" s="15">
        <f t="shared" si="19"/>
        <v>31291.529058500004</v>
      </c>
      <c r="BT43" s="15">
        <f t="shared" si="19"/>
        <v>51891.282671083347</v>
      </c>
      <c r="BU43" s="15">
        <f t="shared" si="20"/>
        <v>20599.753612583343</v>
      </c>
      <c r="BV43" s="15"/>
      <c r="BW43" s="230">
        <v>3496437.59</v>
      </c>
      <c r="BX43" s="230">
        <v>3496437.59</v>
      </c>
      <c r="BY43" s="230">
        <v>3496437.59</v>
      </c>
      <c r="BZ43" s="230"/>
      <c r="CA43" s="230">
        <v>3889824.83</v>
      </c>
      <c r="CB43" s="230">
        <v>3882888.3200000003</v>
      </c>
      <c r="CC43" s="230">
        <v>3888302.38</v>
      </c>
      <c r="CD43" s="230"/>
      <c r="CE43" s="230">
        <v>5215.5194050833334</v>
      </c>
      <c r="CF43" s="230">
        <v>5215.5194050833334</v>
      </c>
      <c r="CG43" s="230">
        <v>5215.5194050833334</v>
      </c>
      <c r="CH43" s="15"/>
      <c r="CI43" s="15">
        <f t="shared" si="47"/>
        <v>5802.3220380833345</v>
      </c>
      <c r="CJ43" s="15">
        <f t="shared" si="48"/>
        <v>5791.9750773333353</v>
      </c>
      <c r="CK43" s="15">
        <f t="shared" si="49"/>
        <v>5800.0510501666677</v>
      </c>
      <c r="CM43" s="15">
        <f t="shared" si="24"/>
        <v>15646.558215249999</v>
      </c>
      <c r="CN43" s="15">
        <f t="shared" si="25"/>
        <v>17394.348165583338</v>
      </c>
      <c r="CO43" s="15">
        <f t="shared" si="26"/>
        <v>1747.7899503333392</v>
      </c>
      <c r="CQ43" s="15">
        <f t="shared" si="27"/>
        <v>46938.087273750003</v>
      </c>
      <c r="CR43" s="15">
        <f t="shared" si="27"/>
        <v>69285.630836666678</v>
      </c>
      <c r="CS43" s="15">
        <f t="shared" si="28"/>
        <v>22347.543562916675</v>
      </c>
      <c r="CT43" s="15"/>
    </row>
    <row r="44" spans="1:98" x14ac:dyDescent="0.25">
      <c r="A44" s="3" t="s">
        <v>68</v>
      </c>
      <c r="B44" s="229">
        <v>1.26E-2</v>
      </c>
      <c r="C44" s="229">
        <v>1.26E-2</v>
      </c>
      <c r="D44" s="229">
        <v>1.26E-2</v>
      </c>
      <c r="E44" s="229">
        <v>1.26E-2</v>
      </c>
      <c r="G44" s="230">
        <v>5781870.3399999999</v>
      </c>
      <c r="H44" s="230">
        <v>5781870.3399999999</v>
      </c>
      <c r="I44" s="230">
        <v>5781870.3399999999</v>
      </c>
      <c r="J44" s="230"/>
      <c r="K44" s="230">
        <v>5781870.3399999999</v>
      </c>
      <c r="L44" s="230">
        <v>5781870.3399999999</v>
      </c>
      <c r="M44" s="230">
        <v>5781870.3399999999</v>
      </c>
      <c r="N44" s="15"/>
      <c r="O44" s="15">
        <v>6070.9638569999997</v>
      </c>
      <c r="P44" s="15">
        <v>6070.9638569999997</v>
      </c>
      <c r="Q44" s="15">
        <v>6070.9638569999997</v>
      </c>
      <c r="R44" s="15"/>
      <c r="S44" s="15">
        <f t="shared" si="30"/>
        <v>6070.9638569999997</v>
      </c>
      <c r="T44" s="15">
        <f t="shared" si="31"/>
        <v>6070.9638569999997</v>
      </c>
      <c r="U44" s="15">
        <f t="shared" si="32"/>
        <v>6070.9638569999997</v>
      </c>
      <c r="W44" s="15">
        <f t="shared" si="3"/>
        <v>18212.891571</v>
      </c>
      <c r="X44" s="15">
        <f t="shared" si="4"/>
        <v>18212.891571</v>
      </c>
      <c r="Y44" s="15">
        <f t="shared" si="5"/>
        <v>0</v>
      </c>
      <c r="AA44" s="230">
        <v>5781870.3399999999</v>
      </c>
      <c r="AB44" s="230">
        <v>5781870.3399999999</v>
      </c>
      <c r="AC44" s="230">
        <v>5781870.3399999999</v>
      </c>
      <c r="AD44" s="230"/>
      <c r="AE44" s="230">
        <v>5781870.3399999999</v>
      </c>
      <c r="AF44" s="230">
        <v>5781870.3399999999</v>
      </c>
      <c r="AG44" s="230">
        <v>5781870.3399999999</v>
      </c>
      <c r="AH44" s="230"/>
      <c r="AI44" s="230">
        <v>6070.9638569999997</v>
      </c>
      <c r="AJ44" s="230">
        <v>6070.9638569999997</v>
      </c>
      <c r="AK44" s="230">
        <v>6070.9638569999997</v>
      </c>
      <c r="AL44" s="15"/>
      <c r="AM44" s="15">
        <f t="shared" si="34"/>
        <v>6070.9638569999997</v>
      </c>
      <c r="AN44" s="15">
        <f t="shared" si="35"/>
        <v>6070.9638569999997</v>
      </c>
      <c r="AO44" s="15">
        <f t="shared" si="36"/>
        <v>6070.9638569999997</v>
      </c>
      <c r="AQ44" s="15">
        <f t="shared" si="9"/>
        <v>18212.891571</v>
      </c>
      <c r="AR44" s="15">
        <f t="shared" si="10"/>
        <v>18212.891571</v>
      </c>
      <c r="AS44" s="15">
        <f t="shared" si="11"/>
        <v>0</v>
      </c>
      <c r="AT44" s="15"/>
      <c r="AU44" s="15">
        <f t="shared" si="12"/>
        <v>36425.783142</v>
      </c>
      <c r="AV44" s="15">
        <f t="shared" si="12"/>
        <v>36425.783142</v>
      </c>
      <c r="AW44" s="15">
        <f t="shared" si="14"/>
        <v>0</v>
      </c>
      <c r="AX44" s="15"/>
      <c r="AY44" s="230">
        <v>5781870.3399999999</v>
      </c>
      <c r="AZ44" s="230">
        <v>5781870.3399999999</v>
      </c>
      <c r="BA44" s="230">
        <v>5781870.3399999999</v>
      </c>
      <c r="BB44" s="230"/>
      <c r="BC44" s="230">
        <v>5781870.3399999999</v>
      </c>
      <c r="BD44" s="230">
        <v>5781870.3399999999</v>
      </c>
      <c r="BE44" s="230">
        <v>5781870.3399999999</v>
      </c>
      <c r="BF44" s="230"/>
      <c r="BG44" s="230">
        <v>6070.9638569999997</v>
      </c>
      <c r="BH44" s="230">
        <v>6070.9638569999997</v>
      </c>
      <c r="BI44" s="230">
        <v>6070.9638569999997</v>
      </c>
      <c r="BJ44" s="15"/>
      <c r="BK44" s="15">
        <f t="shared" si="29"/>
        <v>6070.9638569999997</v>
      </c>
      <c r="BL44" s="15">
        <f t="shared" si="29"/>
        <v>6070.9638569999997</v>
      </c>
      <c r="BM44" s="15">
        <f t="shared" si="29"/>
        <v>6070.9638569999997</v>
      </c>
      <c r="BO44" s="15">
        <f t="shared" si="16"/>
        <v>18212.891571</v>
      </c>
      <c r="BP44" s="15">
        <f t="shared" si="17"/>
        <v>18212.891571</v>
      </c>
      <c r="BQ44" s="15">
        <f t="shared" si="18"/>
        <v>0</v>
      </c>
      <c r="BR44" s="15"/>
      <c r="BS44" s="15">
        <f t="shared" si="19"/>
        <v>54638.674713</v>
      </c>
      <c r="BT44" s="15">
        <f t="shared" si="19"/>
        <v>54638.674713</v>
      </c>
      <c r="BU44" s="15">
        <f t="shared" si="20"/>
        <v>0</v>
      </c>
      <c r="BV44" s="15"/>
      <c r="BW44" s="230">
        <v>5781870.3399999999</v>
      </c>
      <c r="BX44" s="230">
        <v>5781870.3399999999</v>
      </c>
      <c r="BY44" s="230">
        <v>5781870.3399999999</v>
      </c>
      <c r="BZ44" s="230"/>
      <c r="CA44" s="230">
        <v>5781870.3399999999</v>
      </c>
      <c r="CB44" s="230">
        <v>5781870.3399999999</v>
      </c>
      <c r="CC44" s="230">
        <v>5781870.3399999999</v>
      </c>
      <c r="CD44" s="230"/>
      <c r="CE44" s="230">
        <v>6070.9638569999997</v>
      </c>
      <c r="CF44" s="230">
        <v>6070.9638569999997</v>
      </c>
      <c r="CG44" s="230">
        <v>6070.9638569999997</v>
      </c>
      <c r="CH44" s="15"/>
      <c r="CI44" s="15">
        <f t="shared" si="47"/>
        <v>6070.9638569999997</v>
      </c>
      <c r="CJ44" s="15">
        <f t="shared" si="48"/>
        <v>6070.9638569999997</v>
      </c>
      <c r="CK44" s="15">
        <f t="shared" si="49"/>
        <v>6070.9638569999997</v>
      </c>
      <c r="CM44" s="15">
        <f t="shared" si="24"/>
        <v>18212.891571</v>
      </c>
      <c r="CN44" s="15">
        <f t="shared" si="25"/>
        <v>18212.891571</v>
      </c>
      <c r="CO44" s="15">
        <f t="shared" si="26"/>
        <v>0</v>
      </c>
      <c r="CQ44" s="15">
        <f t="shared" si="27"/>
        <v>72851.566284</v>
      </c>
      <c r="CR44" s="15">
        <f t="shared" si="27"/>
        <v>72851.566284</v>
      </c>
      <c r="CS44" s="15">
        <f t="shared" si="28"/>
        <v>0</v>
      </c>
      <c r="CT44" s="15"/>
    </row>
    <row r="45" spans="1:98" x14ac:dyDescent="0.25">
      <c r="A45" s="3" t="s">
        <v>69</v>
      </c>
      <c r="B45" s="229">
        <v>2.29E-2</v>
      </c>
      <c r="C45" s="229">
        <v>2.29E-2</v>
      </c>
      <c r="D45" s="229">
        <v>2.29E-2</v>
      </c>
      <c r="E45" s="229">
        <v>2.29E-2</v>
      </c>
      <c r="G45" s="230">
        <v>1483173.42</v>
      </c>
      <c r="H45" s="230">
        <v>1483173.43</v>
      </c>
      <c r="I45" s="230">
        <v>1483173.43</v>
      </c>
      <c r="J45" s="230"/>
      <c r="K45" s="230">
        <v>1483173.43</v>
      </c>
      <c r="L45" s="230">
        <v>1483173.43</v>
      </c>
      <c r="M45" s="230">
        <v>1483173.43</v>
      </c>
      <c r="N45" s="15"/>
      <c r="O45" s="15">
        <v>2830.3892765000001</v>
      </c>
      <c r="P45" s="15">
        <v>2830.389295583333</v>
      </c>
      <c r="Q45" s="15">
        <v>2830.389295583333</v>
      </c>
      <c r="R45" s="15"/>
      <c r="S45" s="15">
        <f t="shared" si="30"/>
        <v>2830.389295583333</v>
      </c>
      <c r="T45" s="15">
        <f t="shared" si="31"/>
        <v>2830.389295583333</v>
      </c>
      <c r="U45" s="15">
        <f t="shared" si="32"/>
        <v>2830.389295583333</v>
      </c>
      <c r="W45" s="15">
        <f t="shared" si="3"/>
        <v>8491.1678676666652</v>
      </c>
      <c r="X45" s="15">
        <f t="shared" si="4"/>
        <v>8491.1678867499995</v>
      </c>
      <c r="Y45" s="15">
        <f t="shared" si="5"/>
        <v>1.9083334336755797E-5</v>
      </c>
      <c r="AA45" s="230">
        <v>1483173.43</v>
      </c>
      <c r="AB45" s="230">
        <v>1483173.43</v>
      </c>
      <c r="AC45" s="230">
        <v>1483173.43</v>
      </c>
      <c r="AD45" s="230"/>
      <c r="AE45" s="230">
        <v>1483173.43</v>
      </c>
      <c r="AF45" s="230">
        <v>1483173.43</v>
      </c>
      <c r="AG45" s="230">
        <v>1483173.43</v>
      </c>
      <c r="AH45" s="230"/>
      <c r="AI45" s="230">
        <v>2830.389295583333</v>
      </c>
      <c r="AJ45" s="230">
        <v>2830.389295583333</v>
      </c>
      <c r="AK45" s="230">
        <v>2830.389295583333</v>
      </c>
      <c r="AL45" s="15"/>
      <c r="AM45" s="15">
        <f t="shared" si="34"/>
        <v>2830.389295583333</v>
      </c>
      <c r="AN45" s="15">
        <f t="shared" si="35"/>
        <v>2830.389295583333</v>
      </c>
      <c r="AO45" s="15">
        <f t="shared" si="36"/>
        <v>2830.389295583333</v>
      </c>
      <c r="AQ45" s="15">
        <f t="shared" si="9"/>
        <v>8491.1678867499995</v>
      </c>
      <c r="AR45" s="15">
        <f t="shared" si="10"/>
        <v>8491.1678867499995</v>
      </c>
      <c r="AS45" s="15">
        <f t="shared" si="11"/>
        <v>0</v>
      </c>
      <c r="AT45" s="15"/>
      <c r="AU45" s="15">
        <f t="shared" si="12"/>
        <v>16982.335754416665</v>
      </c>
      <c r="AV45" s="15">
        <f t="shared" si="12"/>
        <v>16982.335773499999</v>
      </c>
      <c r="AW45" s="15">
        <f t="shared" si="14"/>
        <v>1.9083334336755797E-5</v>
      </c>
      <c r="AX45" s="15"/>
      <c r="AY45" s="230">
        <v>1483173.43</v>
      </c>
      <c r="AZ45" s="230">
        <v>1483173.43</v>
      </c>
      <c r="BA45" s="230">
        <v>1483173.43</v>
      </c>
      <c r="BB45" s="230"/>
      <c r="BC45" s="230">
        <v>1483173.43</v>
      </c>
      <c r="BD45" s="230">
        <v>1483173.43</v>
      </c>
      <c r="BE45" s="230">
        <v>1483173.43</v>
      </c>
      <c r="BF45" s="230"/>
      <c r="BG45" s="230">
        <v>2830.389295583333</v>
      </c>
      <c r="BH45" s="230">
        <v>2830.389295583333</v>
      </c>
      <c r="BI45" s="230">
        <v>2830.389295583333</v>
      </c>
      <c r="BJ45" s="15"/>
      <c r="BK45" s="15">
        <f t="shared" si="29"/>
        <v>2830.389295583333</v>
      </c>
      <c r="BL45" s="15">
        <f t="shared" si="29"/>
        <v>2830.389295583333</v>
      </c>
      <c r="BM45" s="15">
        <f t="shared" si="29"/>
        <v>2830.389295583333</v>
      </c>
      <c r="BO45" s="15">
        <f t="shared" si="16"/>
        <v>8491.1678867499995</v>
      </c>
      <c r="BP45" s="15">
        <f t="shared" si="17"/>
        <v>8491.1678867499995</v>
      </c>
      <c r="BQ45" s="15">
        <f t="shared" si="18"/>
        <v>0</v>
      </c>
      <c r="BR45" s="15"/>
      <c r="BS45" s="15">
        <f t="shared" si="19"/>
        <v>25473.503641166666</v>
      </c>
      <c r="BT45" s="15">
        <f t="shared" si="19"/>
        <v>25473.503660249997</v>
      </c>
      <c r="BU45" s="15">
        <f t="shared" si="20"/>
        <v>1.908333069877699E-5</v>
      </c>
      <c r="BV45" s="15"/>
      <c r="BW45" s="230">
        <v>1483173.43</v>
      </c>
      <c r="BX45" s="230">
        <v>1483173.43</v>
      </c>
      <c r="BY45" s="230">
        <v>1483173.43</v>
      </c>
      <c r="BZ45" s="230"/>
      <c r="CA45" s="230">
        <v>1483173.43</v>
      </c>
      <c r="CB45" s="230">
        <v>1483173.43</v>
      </c>
      <c r="CC45" s="230">
        <v>1483173.43</v>
      </c>
      <c r="CD45" s="230"/>
      <c r="CE45" s="230">
        <v>2830.389295583333</v>
      </c>
      <c r="CF45" s="230">
        <v>2830.389295583333</v>
      </c>
      <c r="CG45" s="230">
        <v>2830.389295583333</v>
      </c>
      <c r="CH45" s="15"/>
      <c r="CI45" s="15">
        <f t="shared" si="47"/>
        <v>2830.389295583333</v>
      </c>
      <c r="CJ45" s="15">
        <f t="shared" si="48"/>
        <v>2830.389295583333</v>
      </c>
      <c r="CK45" s="15">
        <f t="shared" si="49"/>
        <v>2830.389295583333</v>
      </c>
      <c r="CM45" s="15">
        <f t="shared" si="24"/>
        <v>8491.1678867499995</v>
      </c>
      <c r="CN45" s="15">
        <f t="shared" si="25"/>
        <v>8491.1678867499995</v>
      </c>
      <c r="CO45" s="15">
        <f t="shared" si="26"/>
        <v>0</v>
      </c>
      <c r="CQ45" s="15">
        <f t="shared" si="27"/>
        <v>33964.671527916667</v>
      </c>
      <c r="CR45" s="15">
        <f t="shared" si="27"/>
        <v>33964.671546999998</v>
      </c>
      <c r="CS45" s="15">
        <f t="shared" si="28"/>
        <v>1.908333069877699E-5</v>
      </c>
      <c r="CT45" s="15"/>
    </row>
    <row r="46" spans="1:98" x14ac:dyDescent="0.25">
      <c r="A46" s="3" t="s">
        <v>70</v>
      </c>
      <c r="B46" s="229">
        <v>2.06E-2</v>
      </c>
      <c r="C46" s="229">
        <v>2.06E-2</v>
      </c>
      <c r="D46" s="229">
        <v>2.06E-2</v>
      </c>
      <c r="E46" s="229">
        <v>2.06E-2</v>
      </c>
      <c r="G46" s="230"/>
      <c r="H46" s="230"/>
      <c r="I46" s="230"/>
      <c r="J46" s="230"/>
      <c r="K46" s="230">
        <v>8489441.2300000004</v>
      </c>
      <c r="L46" s="230">
        <v>8489441.2300000004</v>
      </c>
      <c r="M46" s="230">
        <v>8489441.2300000004</v>
      </c>
      <c r="N46" s="15"/>
      <c r="O46" s="15">
        <v>0</v>
      </c>
      <c r="P46" s="15">
        <v>0</v>
      </c>
      <c r="Q46" s="15">
        <v>0</v>
      </c>
      <c r="R46" s="15"/>
      <c r="S46" s="15">
        <f t="shared" si="30"/>
        <v>14573.540778166667</v>
      </c>
      <c r="T46" s="15">
        <f t="shared" si="31"/>
        <v>14573.540778166667</v>
      </c>
      <c r="U46" s="15">
        <f t="shared" si="32"/>
        <v>14573.540778166667</v>
      </c>
      <c r="W46" s="15">
        <f t="shared" si="3"/>
        <v>0</v>
      </c>
      <c r="X46" s="15">
        <f t="shared" si="4"/>
        <v>43720.622334500003</v>
      </c>
      <c r="Y46" s="15">
        <f t="shared" si="5"/>
        <v>43720.622334500003</v>
      </c>
      <c r="AA46" s="230"/>
      <c r="AB46" s="230">
        <v>4244720.62</v>
      </c>
      <c r="AC46" s="230">
        <v>8489441.2300000004</v>
      </c>
      <c r="AD46" s="230"/>
      <c r="AE46" s="230">
        <v>8489441.2300000004</v>
      </c>
      <c r="AF46" s="230">
        <v>8489441.2300000004</v>
      </c>
      <c r="AG46" s="230">
        <v>8489441.2300000004</v>
      </c>
      <c r="AH46" s="230"/>
      <c r="AI46" s="230">
        <v>0</v>
      </c>
      <c r="AJ46" s="230">
        <v>7286.7703976666671</v>
      </c>
      <c r="AK46" s="230">
        <v>14573.540778166667</v>
      </c>
      <c r="AL46" s="15"/>
      <c r="AM46" s="15">
        <f t="shared" si="34"/>
        <v>14573.540778166667</v>
      </c>
      <c r="AN46" s="15">
        <f t="shared" si="35"/>
        <v>14573.540778166667</v>
      </c>
      <c r="AO46" s="15">
        <f t="shared" si="36"/>
        <v>14573.540778166667</v>
      </c>
      <c r="AQ46" s="15">
        <f t="shared" si="9"/>
        <v>21860.311175833333</v>
      </c>
      <c r="AR46" s="15">
        <f t="shared" si="10"/>
        <v>43720.622334500003</v>
      </c>
      <c r="AS46" s="15">
        <f t="shared" si="11"/>
        <v>21860.311158666671</v>
      </c>
      <c r="AT46" s="15"/>
      <c r="AU46" s="15">
        <f t="shared" si="12"/>
        <v>21860.311175833333</v>
      </c>
      <c r="AV46" s="15">
        <f t="shared" si="12"/>
        <v>87441.244669000007</v>
      </c>
      <c r="AW46" s="15">
        <f t="shared" si="14"/>
        <v>65580.933493166667</v>
      </c>
      <c r="AX46" s="15"/>
      <c r="AY46" s="230">
        <v>8489441.2300000004</v>
      </c>
      <c r="AZ46" s="230">
        <v>8489441.2300000004</v>
      </c>
      <c r="BA46" s="230">
        <v>8489441.2300000004</v>
      </c>
      <c r="BB46" s="230"/>
      <c r="BC46" s="230">
        <v>8489441.2300000004</v>
      </c>
      <c r="BD46" s="230">
        <v>8489441.2300000004</v>
      </c>
      <c r="BE46" s="230">
        <v>8489441.2300000004</v>
      </c>
      <c r="BF46" s="230"/>
      <c r="BG46" s="230">
        <v>14573.540778166667</v>
      </c>
      <c r="BH46" s="230">
        <v>14573.540778166667</v>
      </c>
      <c r="BI46" s="230">
        <v>14573.540778166667</v>
      </c>
      <c r="BJ46" s="15"/>
      <c r="BK46" s="15">
        <f t="shared" si="29"/>
        <v>14573.540778166667</v>
      </c>
      <c r="BL46" s="15">
        <f t="shared" si="29"/>
        <v>14573.540778166667</v>
      </c>
      <c r="BM46" s="15">
        <f t="shared" si="29"/>
        <v>14573.540778166667</v>
      </c>
      <c r="BO46" s="15">
        <f t="shared" si="16"/>
        <v>43720.622334500003</v>
      </c>
      <c r="BP46" s="15">
        <f t="shared" si="17"/>
        <v>43720.622334500003</v>
      </c>
      <c r="BQ46" s="15">
        <f t="shared" si="18"/>
        <v>0</v>
      </c>
      <c r="BR46" s="15"/>
      <c r="BS46" s="15">
        <f t="shared" si="19"/>
        <v>65580.933510333329</v>
      </c>
      <c r="BT46" s="15">
        <f t="shared" si="19"/>
        <v>131161.8670035</v>
      </c>
      <c r="BU46" s="15">
        <f t="shared" si="20"/>
        <v>65580.933493166667</v>
      </c>
      <c r="BV46" s="15"/>
      <c r="BW46" s="230">
        <v>8489441.2300000004</v>
      </c>
      <c r="BX46" s="230">
        <v>8489441.2300000004</v>
      </c>
      <c r="BY46" s="230">
        <v>8489441.2300000004</v>
      </c>
      <c r="BZ46" s="230"/>
      <c r="CA46" s="230">
        <v>8489441.2300000004</v>
      </c>
      <c r="CB46" s="230">
        <v>8489441.2300000004</v>
      </c>
      <c r="CC46" s="230">
        <v>8489441.2300000004</v>
      </c>
      <c r="CD46" s="230"/>
      <c r="CE46" s="230">
        <v>14573.540778166667</v>
      </c>
      <c r="CF46" s="230">
        <v>14573.540778166667</v>
      </c>
      <c r="CG46" s="230">
        <v>14573.540778166667</v>
      </c>
      <c r="CH46" s="15"/>
      <c r="CI46" s="15">
        <f t="shared" si="47"/>
        <v>14573.540778166667</v>
      </c>
      <c r="CJ46" s="15">
        <f t="shared" si="48"/>
        <v>14573.540778166667</v>
      </c>
      <c r="CK46" s="15">
        <f t="shared" si="49"/>
        <v>14573.540778166667</v>
      </c>
      <c r="CM46" s="15">
        <f t="shared" si="24"/>
        <v>43720.622334500003</v>
      </c>
      <c r="CN46" s="15">
        <f t="shared" si="25"/>
        <v>43720.622334500003</v>
      </c>
      <c r="CO46" s="15">
        <f t="shared" si="26"/>
        <v>0</v>
      </c>
      <c r="CQ46" s="15">
        <f t="shared" si="27"/>
        <v>109301.55584483333</v>
      </c>
      <c r="CR46" s="15">
        <f t="shared" si="27"/>
        <v>174882.48933800001</v>
      </c>
      <c r="CS46" s="15">
        <f t="shared" si="28"/>
        <v>65580.933493166682</v>
      </c>
      <c r="CT46" s="15"/>
    </row>
    <row r="47" spans="1:98" x14ac:dyDescent="0.25">
      <c r="A47" s="3" t="s">
        <v>71</v>
      </c>
      <c r="B47" s="229">
        <v>2.06E-2</v>
      </c>
      <c r="C47" s="229">
        <v>2.06E-2</v>
      </c>
      <c r="D47" s="229">
        <v>2.06E-2</v>
      </c>
      <c r="E47" s="229">
        <v>2.06E-2</v>
      </c>
      <c r="G47" s="230"/>
      <c r="H47" s="230"/>
      <c r="I47" s="230"/>
      <c r="J47" s="230"/>
      <c r="K47" s="230">
        <v>15988470.92</v>
      </c>
      <c r="L47" s="230">
        <v>15988470.92</v>
      </c>
      <c r="M47" s="230">
        <v>15988470.92</v>
      </c>
      <c r="N47" s="15"/>
      <c r="O47" s="15">
        <v>0</v>
      </c>
      <c r="P47" s="15">
        <v>0</v>
      </c>
      <c r="Q47" s="15">
        <v>0</v>
      </c>
      <c r="R47" s="15"/>
      <c r="S47" s="15">
        <f t="shared" si="30"/>
        <v>27446.875079333335</v>
      </c>
      <c r="T47" s="15">
        <f t="shared" si="31"/>
        <v>27446.875079333335</v>
      </c>
      <c r="U47" s="15">
        <f t="shared" si="32"/>
        <v>27446.875079333335</v>
      </c>
      <c r="W47" s="15">
        <f t="shared" si="3"/>
        <v>0</v>
      </c>
      <c r="X47" s="15">
        <f t="shared" si="4"/>
        <v>82340.625238000008</v>
      </c>
      <c r="Y47" s="15">
        <f t="shared" si="5"/>
        <v>82340.625238000008</v>
      </c>
      <c r="AA47" s="230"/>
      <c r="AB47" s="230">
        <v>7994235.46</v>
      </c>
      <c r="AC47" s="230">
        <v>15988470.92</v>
      </c>
      <c r="AD47" s="230"/>
      <c r="AE47" s="230">
        <v>15988470.92</v>
      </c>
      <c r="AF47" s="230">
        <v>15988470.92</v>
      </c>
      <c r="AG47" s="230">
        <v>15988470.92</v>
      </c>
      <c r="AH47" s="230"/>
      <c r="AI47" s="230">
        <v>0</v>
      </c>
      <c r="AJ47" s="230">
        <v>13723.437539666667</v>
      </c>
      <c r="AK47" s="230">
        <v>27446.875079333335</v>
      </c>
      <c r="AL47" s="15"/>
      <c r="AM47" s="15">
        <f t="shared" si="34"/>
        <v>27446.875079333335</v>
      </c>
      <c r="AN47" s="15">
        <f t="shared" si="35"/>
        <v>27446.875079333335</v>
      </c>
      <c r="AO47" s="15">
        <f t="shared" si="36"/>
        <v>27446.875079333335</v>
      </c>
      <c r="AQ47" s="15">
        <f t="shared" si="9"/>
        <v>41170.312619000004</v>
      </c>
      <c r="AR47" s="15">
        <f t="shared" si="10"/>
        <v>82340.625238000008</v>
      </c>
      <c r="AS47" s="15">
        <f t="shared" si="11"/>
        <v>41170.312619000004</v>
      </c>
      <c r="AT47" s="15"/>
      <c r="AU47" s="15">
        <f t="shared" si="12"/>
        <v>41170.312619000004</v>
      </c>
      <c r="AV47" s="15">
        <f t="shared" si="12"/>
        <v>164681.25047600002</v>
      </c>
      <c r="AW47" s="15">
        <f t="shared" si="14"/>
        <v>123510.93785700001</v>
      </c>
      <c r="AX47" s="15"/>
      <c r="AY47" s="230">
        <v>15988470.92</v>
      </c>
      <c r="AZ47" s="230">
        <v>15988470.92</v>
      </c>
      <c r="BA47" s="230">
        <v>15988470.92</v>
      </c>
      <c r="BB47" s="230"/>
      <c r="BC47" s="230">
        <v>15988470.92</v>
      </c>
      <c r="BD47" s="230">
        <v>15988470.92</v>
      </c>
      <c r="BE47" s="230">
        <v>15988470.92</v>
      </c>
      <c r="BF47" s="230"/>
      <c r="BG47" s="230">
        <v>27446.875079333335</v>
      </c>
      <c r="BH47" s="230">
        <v>27446.875079333335</v>
      </c>
      <c r="BI47" s="230">
        <v>27446.875079333335</v>
      </c>
      <c r="BJ47" s="15"/>
      <c r="BK47" s="15">
        <f t="shared" si="29"/>
        <v>27446.875079333335</v>
      </c>
      <c r="BL47" s="15">
        <f t="shared" si="29"/>
        <v>27446.875079333335</v>
      </c>
      <c r="BM47" s="15">
        <f t="shared" si="29"/>
        <v>27446.875079333335</v>
      </c>
      <c r="BO47" s="15">
        <f t="shared" si="16"/>
        <v>82340.625238000008</v>
      </c>
      <c r="BP47" s="15">
        <f t="shared" si="17"/>
        <v>82340.625238000008</v>
      </c>
      <c r="BQ47" s="15">
        <f t="shared" si="18"/>
        <v>0</v>
      </c>
      <c r="BR47" s="15"/>
      <c r="BS47" s="15">
        <f t="shared" si="19"/>
        <v>123510.93785700001</v>
      </c>
      <c r="BT47" s="15">
        <f t="shared" si="19"/>
        <v>247021.87571400002</v>
      </c>
      <c r="BU47" s="15">
        <f t="shared" si="20"/>
        <v>123510.93785700001</v>
      </c>
      <c r="BV47" s="15"/>
      <c r="BW47" s="230">
        <v>15988470.92</v>
      </c>
      <c r="BX47" s="230">
        <v>15988470.92</v>
      </c>
      <c r="BY47" s="230">
        <v>15988470.92</v>
      </c>
      <c r="BZ47" s="230"/>
      <c r="CA47" s="230">
        <v>15988470.92</v>
      </c>
      <c r="CB47" s="230">
        <v>15988470.92</v>
      </c>
      <c r="CC47" s="230">
        <v>15988470.92</v>
      </c>
      <c r="CD47" s="230"/>
      <c r="CE47" s="230">
        <v>27446.875079333335</v>
      </c>
      <c r="CF47" s="230">
        <v>27446.875079333335</v>
      </c>
      <c r="CG47" s="230">
        <v>27446.875079333335</v>
      </c>
      <c r="CH47" s="15"/>
      <c r="CI47" s="15">
        <f t="shared" si="47"/>
        <v>27446.875079333335</v>
      </c>
      <c r="CJ47" s="15">
        <f t="shared" si="48"/>
        <v>27446.875079333335</v>
      </c>
      <c r="CK47" s="15">
        <f t="shared" si="49"/>
        <v>27446.875079333335</v>
      </c>
      <c r="CM47" s="15">
        <f t="shared" si="24"/>
        <v>82340.625238000008</v>
      </c>
      <c r="CN47" s="15">
        <f t="shared" si="25"/>
        <v>82340.625238000008</v>
      </c>
      <c r="CO47" s="15">
        <f t="shared" si="26"/>
        <v>0</v>
      </c>
      <c r="CQ47" s="15">
        <f t="shared" si="27"/>
        <v>205851.56309500002</v>
      </c>
      <c r="CR47" s="15">
        <f t="shared" si="27"/>
        <v>329362.50095200003</v>
      </c>
      <c r="CS47" s="15">
        <f t="shared" si="28"/>
        <v>123510.93785700001</v>
      </c>
      <c r="CT47" s="15"/>
    </row>
    <row r="48" spans="1:98" x14ac:dyDescent="0.25">
      <c r="A48" s="3" t="s">
        <v>72</v>
      </c>
      <c r="B48" s="229">
        <v>2.06E-2</v>
      </c>
      <c r="C48" s="229">
        <v>2.06E-2</v>
      </c>
      <c r="D48" s="229">
        <v>2.06E-2</v>
      </c>
      <c r="E48" s="229">
        <v>2.06E-2</v>
      </c>
      <c r="G48" s="230"/>
      <c r="H48" s="230"/>
      <c r="I48" s="230"/>
      <c r="J48" s="230"/>
      <c r="K48" s="230">
        <v>13894055.58</v>
      </c>
      <c r="L48" s="230">
        <v>13894055.58</v>
      </c>
      <c r="M48" s="230">
        <v>13894055.58</v>
      </c>
      <c r="N48" s="15"/>
      <c r="O48" s="15">
        <v>0</v>
      </c>
      <c r="P48" s="15">
        <v>0</v>
      </c>
      <c r="Q48" s="15">
        <v>0</v>
      </c>
      <c r="R48" s="15"/>
      <c r="S48" s="15">
        <f t="shared" si="30"/>
        <v>23851.462079000001</v>
      </c>
      <c r="T48" s="15">
        <f t="shared" si="31"/>
        <v>23851.462079000001</v>
      </c>
      <c r="U48" s="15">
        <f t="shared" si="32"/>
        <v>23851.462079000001</v>
      </c>
      <c r="W48" s="15">
        <f t="shared" si="3"/>
        <v>0</v>
      </c>
      <c r="X48" s="15">
        <f t="shared" si="4"/>
        <v>71554.386236999999</v>
      </c>
      <c r="Y48" s="15">
        <f t="shared" si="5"/>
        <v>71554.386236999999</v>
      </c>
      <c r="AA48" s="230"/>
      <c r="AB48" s="230">
        <v>6947027.79</v>
      </c>
      <c r="AC48" s="230">
        <v>13894055.58</v>
      </c>
      <c r="AD48" s="230"/>
      <c r="AE48" s="230">
        <v>13894055.58</v>
      </c>
      <c r="AF48" s="230">
        <v>13894055.58</v>
      </c>
      <c r="AG48" s="230">
        <v>13894055.58</v>
      </c>
      <c r="AH48" s="230"/>
      <c r="AI48" s="230">
        <v>0</v>
      </c>
      <c r="AJ48" s="230">
        <v>11925.7310395</v>
      </c>
      <c r="AK48" s="230">
        <v>23851.462079000001</v>
      </c>
      <c r="AL48" s="15"/>
      <c r="AM48" s="15">
        <f t="shared" si="34"/>
        <v>23851.462079000001</v>
      </c>
      <c r="AN48" s="15">
        <f t="shared" si="35"/>
        <v>23851.462079000001</v>
      </c>
      <c r="AO48" s="15">
        <f t="shared" si="36"/>
        <v>23851.462079000001</v>
      </c>
      <c r="AQ48" s="15">
        <f t="shared" si="9"/>
        <v>35777.193118499999</v>
      </c>
      <c r="AR48" s="15">
        <f t="shared" si="10"/>
        <v>71554.386236999999</v>
      </c>
      <c r="AS48" s="15">
        <f t="shared" si="11"/>
        <v>35777.193118499999</v>
      </c>
      <c r="AT48" s="15"/>
      <c r="AU48" s="15">
        <f t="shared" si="12"/>
        <v>35777.193118499999</v>
      </c>
      <c r="AV48" s="15">
        <f t="shared" si="12"/>
        <v>143108.772474</v>
      </c>
      <c r="AW48" s="15">
        <f t="shared" si="14"/>
        <v>107331.5793555</v>
      </c>
      <c r="AX48" s="15"/>
      <c r="AY48" s="230">
        <v>13894055.58</v>
      </c>
      <c r="AZ48" s="230">
        <v>13894055.58</v>
      </c>
      <c r="BA48" s="230">
        <v>13894055.58</v>
      </c>
      <c r="BB48" s="230"/>
      <c r="BC48" s="230">
        <v>13894055.58</v>
      </c>
      <c r="BD48" s="230">
        <v>13894055.58</v>
      </c>
      <c r="BE48" s="230">
        <v>13894055.58</v>
      </c>
      <c r="BF48" s="230"/>
      <c r="BG48" s="230">
        <v>23851.462079000001</v>
      </c>
      <c r="BH48" s="230">
        <v>23851.462079000001</v>
      </c>
      <c r="BI48" s="230">
        <v>23851.462079000001</v>
      </c>
      <c r="BJ48" s="15"/>
      <c r="BK48" s="15">
        <f t="shared" si="29"/>
        <v>23851.462079000001</v>
      </c>
      <c r="BL48" s="15">
        <f t="shared" si="29"/>
        <v>23851.462079000001</v>
      </c>
      <c r="BM48" s="15">
        <f t="shared" si="29"/>
        <v>23851.462079000001</v>
      </c>
      <c r="BO48" s="15">
        <f t="shared" si="16"/>
        <v>71554.386236999999</v>
      </c>
      <c r="BP48" s="15">
        <f t="shared" si="17"/>
        <v>71554.386236999999</v>
      </c>
      <c r="BQ48" s="15">
        <f t="shared" si="18"/>
        <v>0</v>
      </c>
      <c r="BR48" s="15"/>
      <c r="BS48" s="15">
        <f t="shared" si="19"/>
        <v>107331.5793555</v>
      </c>
      <c r="BT48" s="15">
        <f t="shared" si="19"/>
        <v>214663.158711</v>
      </c>
      <c r="BU48" s="15">
        <f t="shared" si="20"/>
        <v>107331.5793555</v>
      </c>
      <c r="BV48" s="15"/>
      <c r="BW48" s="230">
        <v>13894055.58</v>
      </c>
      <c r="BX48" s="230">
        <v>13894055.58</v>
      </c>
      <c r="BY48" s="230">
        <v>13894055.58</v>
      </c>
      <c r="BZ48" s="230"/>
      <c r="CA48" s="230">
        <v>13894055.58</v>
      </c>
      <c r="CB48" s="230">
        <v>13894055.58</v>
      </c>
      <c r="CC48" s="230">
        <v>13894055.58</v>
      </c>
      <c r="CD48" s="230"/>
      <c r="CE48" s="230">
        <v>23851.462079000001</v>
      </c>
      <c r="CF48" s="230">
        <v>23851.462079000001</v>
      </c>
      <c r="CG48" s="230">
        <v>23851.462079000001</v>
      </c>
      <c r="CH48" s="15"/>
      <c r="CI48" s="15">
        <f t="shared" si="47"/>
        <v>23851.462079000001</v>
      </c>
      <c r="CJ48" s="15">
        <f t="shared" si="48"/>
        <v>23851.462079000001</v>
      </c>
      <c r="CK48" s="15">
        <f t="shared" si="49"/>
        <v>23851.462079000001</v>
      </c>
      <c r="CM48" s="15">
        <f t="shared" si="24"/>
        <v>71554.386236999999</v>
      </c>
      <c r="CN48" s="15">
        <f t="shared" si="25"/>
        <v>71554.386236999999</v>
      </c>
      <c r="CO48" s="15">
        <f t="shared" si="26"/>
        <v>0</v>
      </c>
      <c r="CQ48" s="15">
        <f t="shared" si="27"/>
        <v>178885.9655925</v>
      </c>
      <c r="CR48" s="15">
        <f t="shared" si="27"/>
        <v>286217.544948</v>
      </c>
      <c r="CS48" s="15">
        <f t="shared" si="28"/>
        <v>107331.5793555</v>
      </c>
      <c r="CT48" s="15"/>
    </row>
    <row r="49" spans="1:98" x14ac:dyDescent="0.25">
      <c r="A49" s="3" t="s">
        <v>73</v>
      </c>
      <c r="B49" s="229">
        <v>2.06E-2</v>
      </c>
      <c r="C49" s="229">
        <v>2.06E-2</v>
      </c>
      <c r="D49" s="229">
        <v>2.06E-2</v>
      </c>
      <c r="E49" s="229">
        <v>2.06E-2</v>
      </c>
      <c r="G49" s="230">
        <v>100964297.73999999</v>
      </c>
      <c r="H49" s="230">
        <v>101056142.53</v>
      </c>
      <c r="I49" s="230">
        <v>101120012.8</v>
      </c>
      <c r="J49" s="230"/>
      <c r="K49" s="230">
        <v>102706708.66</v>
      </c>
      <c r="L49" s="230">
        <v>102742439.98</v>
      </c>
      <c r="M49" s="230">
        <v>102744927.33</v>
      </c>
      <c r="N49" s="15"/>
      <c r="O49" s="15">
        <v>173322.04445366666</v>
      </c>
      <c r="P49" s="15">
        <v>173479.71134316668</v>
      </c>
      <c r="Q49" s="15">
        <v>173589.35530666666</v>
      </c>
      <c r="R49" s="15"/>
      <c r="S49" s="15">
        <f t="shared" si="30"/>
        <v>176313.18319966667</v>
      </c>
      <c r="T49" s="15">
        <f t="shared" si="31"/>
        <v>176374.52196566667</v>
      </c>
      <c r="U49" s="15">
        <f t="shared" si="32"/>
        <v>176378.79191649999</v>
      </c>
      <c r="W49" s="15">
        <f t="shared" si="3"/>
        <v>520391.11110350001</v>
      </c>
      <c r="X49" s="15">
        <f t="shared" si="4"/>
        <v>529066.49708183331</v>
      </c>
      <c r="Y49" s="15">
        <f t="shared" si="5"/>
        <v>8675.3859783333028</v>
      </c>
      <c r="AA49" s="230">
        <v>101197169.11</v>
      </c>
      <c r="AB49" s="230">
        <v>101426358.56</v>
      </c>
      <c r="AC49" s="230">
        <v>101544204.56999999</v>
      </c>
      <c r="AD49" s="230"/>
      <c r="AE49" s="230">
        <v>102742265.38</v>
      </c>
      <c r="AF49" s="230">
        <v>102693867.38</v>
      </c>
      <c r="AG49" s="230">
        <v>102578515.78</v>
      </c>
      <c r="AH49" s="230"/>
      <c r="AI49" s="230">
        <v>173721.80697216667</v>
      </c>
      <c r="AJ49" s="230">
        <v>174115.24886133333</v>
      </c>
      <c r="AK49" s="230">
        <v>174317.5511785</v>
      </c>
      <c r="AL49" s="15"/>
      <c r="AM49" s="15">
        <f t="shared" si="34"/>
        <v>176374.22223566668</v>
      </c>
      <c r="AN49" s="15">
        <f t="shared" si="35"/>
        <v>176291.13900233331</v>
      </c>
      <c r="AO49" s="15">
        <f t="shared" si="36"/>
        <v>176093.11875566666</v>
      </c>
      <c r="AQ49" s="15">
        <f t="shared" si="9"/>
        <v>522154.60701199999</v>
      </c>
      <c r="AR49" s="15">
        <f t="shared" si="10"/>
        <v>528758.47999366664</v>
      </c>
      <c r="AS49" s="15">
        <f t="shared" si="11"/>
        <v>6603.8729816666455</v>
      </c>
      <c r="AT49" s="15"/>
      <c r="AU49" s="15">
        <f t="shared" si="12"/>
        <v>1042545.7181154999</v>
      </c>
      <c r="AV49" s="15">
        <f t="shared" si="12"/>
        <v>1057824.9770754999</v>
      </c>
      <c r="AW49" s="15">
        <f t="shared" si="14"/>
        <v>15279.258960000006</v>
      </c>
      <c r="AX49" s="15"/>
      <c r="AY49" s="230">
        <v>101574338.95</v>
      </c>
      <c r="AZ49" s="230">
        <v>101708788.61</v>
      </c>
      <c r="BA49" s="230">
        <v>101769542.56</v>
      </c>
      <c r="BB49" s="230"/>
      <c r="BC49" s="230">
        <v>102497420.31</v>
      </c>
      <c r="BD49" s="230">
        <v>102520028.3</v>
      </c>
      <c r="BE49" s="230">
        <v>102314569.36</v>
      </c>
      <c r="BF49" s="230"/>
      <c r="BG49" s="230">
        <v>174369.28186416667</v>
      </c>
      <c r="BH49" s="230">
        <v>174600.08711383332</v>
      </c>
      <c r="BI49" s="230">
        <v>174704.38139466668</v>
      </c>
      <c r="BJ49" s="15"/>
      <c r="BK49" s="15">
        <f t="shared" si="29"/>
        <v>175953.90486550002</v>
      </c>
      <c r="BL49" s="15">
        <f t="shared" si="29"/>
        <v>175992.71524833332</v>
      </c>
      <c r="BM49" s="15">
        <f t="shared" si="29"/>
        <v>175640.01073466669</v>
      </c>
      <c r="BO49" s="15">
        <f t="shared" si="16"/>
        <v>523673.75037266669</v>
      </c>
      <c r="BP49" s="15">
        <f t="shared" si="17"/>
        <v>527586.63084850006</v>
      </c>
      <c r="BQ49" s="15">
        <f t="shared" si="18"/>
        <v>3912.8804758333717</v>
      </c>
      <c r="BR49" s="15"/>
      <c r="BS49" s="15">
        <f t="shared" si="19"/>
        <v>1566219.4684881666</v>
      </c>
      <c r="BT49" s="15">
        <f t="shared" si="19"/>
        <v>1585411.6079239999</v>
      </c>
      <c r="BU49" s="15">
        <f t="shared" si="20"/>
        <v>19192.13943583332</v>
      </c>
      <c r="BV49" s="15"/>
      <c r="BW49" s="230">
        <v>101817022.52</v>
      </c>
      <c r="BX49" s="230">
        <v>101866098.55</v>
      </c>
      <c r="BY49" s="230">
        <v>102279362.81</v>
      </c>
      <c r="BZ49" s="230"/>
      <c r="CA49" s="230">
        <v>102077263.84</v>
      </c>
      <c r="CB49" s="230">
        <v>102068678.61</v>
      </c>
      <c r="CC49" s="230">
        <v>102251073.51000001</v>
      </c>
      <c r="CD49" s="230"/>
      <c r="CE49" s="230">
        <v>174785.88865933334</v>
      </c>
      <c r="CF49" s="230">
        <v>174870.13584416665</v>
      </c>
      <c r="CG49" s="230">
        <v>175579.57282383332</v>
      </c>
      <c r="CH49" s="15"/>
      <c r="CI49" s="15">
        <f t="shared" si="47"/>
        <v>175232.63625866667</v>
      </c>
      <c r="CJ49" s="15">
        <f t="shared" si="48"/>
        <v>175217.8982805</v>
      </c>
      <c r="CK49" s="15">
        <f t="shared" si="49"/>
        <v>175531.00952550001</v>
      </c>
      <c r="CM49" s="15">
        <f t="shared" si="24"/>
        <v>525235.59732733329</v>
      </c>
      <c r="CN49" s="15">
        <f t="shared" si="25"/>
        <v>525981.54406466661</v>
      </c>
      <c r="CO49" s="15">
        <f t="shared" si="26"/>
        <v>745.94673733331729</v>
      </c>
      <c r="CQ49" s="15">
        <f t="shared" si="27"/>
        <v>2091455.0658155</v>
      </c>
      <c r="CR49" s="15">
        <f t="shared" si="27"/>
        <v>2111393.1519886665</v>
      </c>
      <c r="CS49" s="15">
        <f t="shared" si="28"/>
        <v>19938.086173166521</v>
      </c>
      <c r="CT49" s="15"/>
    </row>
    <row r="50" spans="1:98" x14ac:dyDescent="0.25">
      <c r="A50" s="3" t="s">
        <v>74</v>
      </c>
      <c r="B50" s="229">
        <v>2.06E-2</v>
      </c>
      <c r="C50" s="229">
        <v>2.06E-2</v>
      </c>
      <c r="D50" s="229">
        <v>2.06E-2</v>
      </c>
      <c r="E50" s="229">
        <v>2.06E-2</v>
      </c>
      <c r="G50" s="230">
        <v>0</v>
      </c>
      <c r="H50" s="230">
        <v>0</v>
      </c>
      <c r="I50" s="230">
        <v>0</v>
      </c>
      <c r="J50" s="230"/>
      <c r="K50" s="230">
        <v>0</v>
      </c>
      <c r="L50" s="230">
        <v>0</v>
      </c>
      <c r="M50" s="230">
        <v>0</v>
      </c>
      <c r="N50" s="15"/>
      <c r="O50" s="15">
        <v>0</v>
      </c>
      <c r="P50" s="15">
        <v>0</v>
      </c>
      <c r="Q50" s="15">
        <v>0</v>
      </c>
      <c r="R50" s="15"/>
      <c r="S50" s="15">
        <f t="shared" si="30"/>
        <v>0</v>
      </c>
      <c r="T50" s="15">
        <f t="shared" si="31"/>
        <v>0</v>
      </c>
      <c r="U50" s="15">
        <f t="shared" si="32"/>
        <v>0</v>
      </c>
      <c r="W50" s="15">
        <f t="shared" si="3"/>
        <v>0</v>
      </c>
      <c r="X50" s="15">
        <f t="shared" si="4"/>
        <v>0</v>
      </c>
      <c r="Y50" s="15">
        <f t="shared" si="5"/>
        <v>0</v>
      </c>
      <c r="AA50" s="230">
        <v>0</v>
      </c>
      <c r="AB50" s="230">
        <v>0</v>
      </c>
      <c r="AC50" s="230">
        <v>0</v>
      </c>
      <c r="AD50" s="230"/>
      <c r="AE50" s="230">
        <v>0</v>
      </c>
      <c r="AF50" s="230">
        <v>0</v>
      </c>
      <c r="AG50" s="230">
        <v>0</v>
      </c>
      <c r="AH50" s="230"/>
      <c r="AI50" s="230">
        <v>0</v>
      </c>
      <c r="AJ50" s="230">
        <v>0</v>
      </c>
      <c r="AK50" s="230">
        <v>0</v>
      </c>
      <c r="AL50" s="15"/>
      <c r="AM50" s="15">
        <f t="shared" si="34"/>
        <v>0</v>
      </c>
      <c r="AN50" s="15">
        <f t="shared" si="35"/>
        <v>0</v>
      </c>
      <c r="AO50" s="15">
        <f t="shared" si="36"/>
        <v>0</v>
      </c>
      <c r="AQ50" s="15">
        <f t="shared" si="9"/>
        <v>0</v>
      </c>
      <c r="AR50" s="15">
        <f t="shared" si="10"/>
        <v>0</v>
      </c>
      <c r="AS50" s="15">
        <f t="shared" si="11"/>
        <v>0</v>
      </c>
      <c r="AT50" s="15"/>
      <c r="AU50" s="15">
        <f t="shared" si="12"/>
        <v>0</v>
      </c>
      <c r="AV50" s="15">
        <f t="shared" si="12"/>
        <v>0</v>
      </c>
      <c r="AW50" s="15">
        <f t="shared" si="14"/>
        <v>0</v>
      </c>
      <c r="AX50" s="15"/>
      <c r="AY50" s="230">
        <v>0</v>
      </c>
      <c r="AZ50" s="230">
        <v>0</v>
      </c>
      <c r="BA50" s="230">
        <v>0</v>
      </c>
      <c r="BB50" s="230"/>
      <c r="BC50" s="230">
        <v>0</v>
      </c>
      <c r="BD50" s="230">
        <v>0</v>
      </c>
      <c r="BE50" s="230">
        <v>0</v>
      </c>
      <c r="BF50" s="230"/>
      <c r="BG50" s="230">
        <v>0</v>
      </c>
      <c r="BH50" s="230">
        <v>0</v>
      </c>
      <c r="BI50" s="230">
        <v>0</v>
      </c>
      <c r="BJ50" s="15"/>
      <c r="BK50" s="15">
        <f t="shared" si="29"/>
        <v>0</v>
      </c>
      <c r="BL50" s="15">
        <f t="shared" si="29"/>
        <v>0</v>
      </c>
      <c r="BM50" s="15">
        <f t="shared" si="29"/>
        <v>0</v>
      </c>
      <c r="BO50" s="15">
        <f t="shared" si="16"/>
        <v>0</v>
      </c>
      <c r="BP50" s="15">
        <f t="shared" si="17"/>
        <v>0</v>
      </c>
      <c r="BQ50" s="15">
        <f t="shared" si="18"/>
        <v>0</v>
      </c>
      <c r="BR50" s="15"/>
      <c r="BS50" s="15">
        <f t="shared" si="19"/>
        <v>0</v>
      </c>
      <c r="BT50" s="15">
        <f t="shared" si="19"/>
        <v>0</v>
      </c>
      <c r="BU50" s="15">
        <f t="shared" si="20"/>
        <v>0</v>
      </c>
      <c r="BV50" s="15"/>
      <c r="BW50" s="230">
        <v>0</v>
      </c>
      <c r="BX50" s="230">
        <v>0</v>
      </c>
      <c r="BY50" s="230">
        <v>0</v>
      </c>
      <c r="BZ50" s="230"/>
      <c r="CA50" s="230">
        <v>0</v>
      </c>
      <c r="CB50" s="230">
        <v>0</v>
      </c>
      <c r="CC50" s="230">
        <v>0</v>
      </c>
      <c r="CD50" s="230"/>
      <c r="CE50" s="230">
        <v>0</v>
      </c>
      <c r="CF50" s="230">
        <v>0</v>
      </c>
      <c r="CG50" s="230">
        <v>0</v>
      </c>
      <c r="CH50" s="15"/>
      <c r="CI50" s="15">
        <f t="shared" si="47"/>
        <v>0</v>
      </c>
      <c r="CJ50" s="15">
        <f t="shared" si="48"/>
        <v>0</v>
      </c>
      <c r="CK50" s="15">
        <f t="shared" si="49"/>
        <v>0</v>
      </c>
      <c r="CM50" s="15">
        <f t="shared" si="24"/>
        <v>0</v>
      </c>
      <c r="CN50" s="15">
        <f t="shared" si="25"/>
        <v>0</v>
      </c>
      <c r="CO50" s="15">
        <f t="shared" si="26"/>
        <v>0</v>
      </c>
      <c r="CQ50" s="15">
        <f t="shared" si="27"/>
        <v>0</v>
      </c>
      <c r="CR50" s="15">
        <f t="shared" si="27"/>
        <v>0</v>
      </c>
      <c r="CS50" s="15">
        <f t="shared" si="28"/>
        <v>0</v>
      </c>
      <c r="CT50" s="15"/>
    </row>
    <row r="51" spans="1:98" x14ac:dyDescent="0.25">
      <c r="A51" s="3" t="s">
        <v>75</v>
      </c>
      <c r="B51" s="229">
        <v>2.06E-2</v>
      </c>
      <c r="C51" s="229">
        <v>2.06E-2</v>
      </c>
      <c r="D51" s="229">
        <v>2.06E-2</v>
      </c>
      <c r="E51" s="229">
        <v>2.06E-2</v>
      </c>
      <c r="G51" s="230">
        <v>320016.99</v>
      </c>
      <c r="H51" s="230">
        <v>320016.99</v>
      </c>
      <c r="I51" s="230">
        <v>320016.99</v>
      </c>
      <c r="J51" s="230"/>
      <c r="K51" s="230">
        <v>320016.99</v>
      </c>
      <c r="L51" s="230">
        <v>320016.99</v>
      </c>
      <c r="M51" s="230">
        <v>320016.99</v>
      </c>
      <c r="N51" s="15"/>
      <c r="O51" s="15">
        <v>549.36249950000001</v>
      </c>
      <c r="P51" s="15">
        <v>549.36249950000001</v>
      </c>
      <c r="Q51" s="15">
        <v>549.36249950000001</v>
      </c>
      <c r="R51" s="15"/>
      <c r="S51" s="15">
        <f t="shared" si="30"/>
        <v>549.36249950000001</v>
      </c>
      <c r="T51" s="15">
        <f t="shared" si="31"/>
        <v>549.36249950000001</v>
      </c>
      <c r="U51" s="15">
        <f t="shared" si="32"/>
        <v>549.36249950000001</v>
      </c>
      <c r="W51" s="15">
        <f t="shared" si="3"/>
        <v>1648.0874985</v>
      </c>
      <c r="X51" s="15">
        <f t="shared" si="4"/>
        <v>1648.0874985</v>
      </c>
      <c r="Y51" s="15">
        <f t="shared" si="5"/>
        <v>0</v>
      </c>
      <c r="AA51" s="230">
        <v>320016.99</v>
      </c>
      <c r="AB51" s="230">
        <v>320016.99</v>
      </c>
      <c r="AC51" s="230">
        <v>320016.99</v>
      </c>
      <c r="AD51" s="230"/>
      <c r="AE51" s="230">
        <v>320016.99</v>
      </c>
      <c r="AF51" s="230">
        <v>320016.99</v>
      </c>
      <c r="AG51" s="230">
        <v>320016.99</v>
      </c>
      <c r="AH51" s="230"/>
      <c r="AI51" s="230">
        <v>549.36249950000001</v>
      </c>
      <c r="AJ51" s="230">
        <v>549.36249950000001</v>
      </c>
      <c r="AK51" s="230">
        <v>549.36249950000001</v>
      </c>
      <c r="AL51" s="15"/>
      <c r="AM51" s="15">
        <f t="shared" si="34"/>
        <v>549.36249950000001</v>
      </c>
      <c r="AN51" s="15">
        <f t="shared" si="35"/>
        <v>549.36249950000001</v>
      </c>
      <c r="AO51" s="15">
        <f t="shared" si="36"/>
        <v>549.36249950000001</v>
      </c>
      <c r="AQ51" s="15">
        <f t="shared" si="9"/>
        <v>1648.0874985</v>
      </c>
      <c r="AR51" s="15">
        <f t="shared" si="10"/>
        <v>1648.0874985</v>
      </c>
      <c r="AS51" s="15">
        <f t="shared" si="11"/>
        <v>0</v>
      </c>
      <c r="AT51" s="15"/>
      <c r="AU51" s="15">
        <f t="shared" si="12"/>
        <v>3296.1749970000001</v>
      </c>
      <c r="AV51" s="15">
        <f t="shared" si="12"/>
        <v>3296.1749970000001</v>
      </c>
      <c r="AW51" s="15">
        <f t="shared" si="14"/>
        <v>0</v>
      </c>
      <c r="AX51" s="15"/>
      <c r="AY51" s="230">
        <v>320016.99</v>
      </c>
      <c r="AZ51" s="230">
        <v>320016.99</v>
      </c>
      <c r="BA51" s="230">
        <v>320016.99</v>
      </c>
      <c r="BB51" s="230"/>
      <c r="BC51" s="230">
        <v>320016.99</v>
      </c>
      <c r="BD51" s="230">
        <v>320016.99</v>
      </c>
      <c r="BE51" s="230">
        <v>320016.99</v>
      </c>
      <c r="BF51" s="230"/>
      <c r="BG51" s="230">
        <v>549.36249950000001</v>
      </c>
      <c r="BH51" s="230">
        <v>549.36249950000001</v>
      </c>
      <c r="BI51" s="230">
        <v>549.36249950000001</v>
      </c>
      <c r="BJ51" s="15"/>
      <c r="BK51" s="15">
        <f t="shared" si="29"/>
        <v>549.36249950000001</v>
      </c>
      <c r="BL51" s="15">
        <f t="shared" si="29"/>
        <v>549.36249950000001</v>
      </c>
      <c r="BM51" s="15">
        <f t="shared" si="29"/>
        <v>549.36249950000001</v>
      </c>
      <c r="BO51" s="15">
        <f t="shared" si="16"/>
        <v>1648.0874985</v>
      </c>
      <c r="BP51" s="15">
        <f t="shared" si="17"/>
        <v>1648.0874985</v>
      </c>
      <c r="BQ51" s="15">
        <f t="shared" si="18"/>
        <v>0</v>
      </c>
      <c r="BR51" s="15"/>
      <c r="BS51" s="15">
        <f t="shared" si="19"/>
        <v>4944.2624955000001</v>
      </c>
      <c r="BT51" s="15">
        <f t="shared" si="19"/>
        <v>4944.2624955000001</v>
      </c>
      <c r="BU51" s="15">
        <f t="shared" si="20"/>
        <v>0</v>
      </c>
      <c r="BV51" s="15"/>
      <c r="BW51" s="230">
        <v>320016.99</v>
      </c>
      <c r="BX51" s="230">
        <v>320016.99</v>
      </c>
      <c r="BY51" s="230">
        <v>320016.99</v>
      </c>
      <c r="BZ51" s="230"/>
      <c r="CA51" s="230">
        <v>320016.99</v>
      </c>
      <c r="CB51" s="230">
        <v>320016.99</v>
      </c>
      <c r="CC51" s="230">
        <v>320016.99</v>
      </c>
      <c r="CD51" s="230"/>
      <c r="CE51" s="230">
        <v>549.36249950000001</v>
      </c>
      <c r="CF51" s="230">
        <v>549.36249950000001</v>
      </c>
      <c r="CG51" s="230">
        <v>549.36249950000001</v>
      </c>
      <c r="CH51" s="15"/>
      <c r="CI51" s="15">
        <f t="shared" si="47"/>
        <v>549.36249950000001</v>
      </c>
      <c r="CJ51" s="15">
        <f t="shared" si="48"/>
        <v>549.36249950000001</v>
      </c>
      <c r="CK51" s="15">
        <f t="shared" si="49"/>
        <v>549.36249950000001</v>
      </c>
      <c r="CM51" s="15">
        <f t="shared" si="24"/>
        <v>1648.0874985</v>
      </c>
      <c r="CN51" s="15">
        <f t="shared" si="25"/>
        <v>1648.0874985</v>
      </c>
      <c r="CO51" s="15">
        <f t="shared" si="26"/>
        <v>0</v>
      </c>
      <c r="CQ51" s="15">
        <f t="shared" si="27"/>
        <v>6592.3499940000002</v>
      </c>
      <c r="CR51" s="15">
        <f t="shared" si="27"/>
        <v>6592.3499940000002</v>
      </c>
      <c r="CS51" s="15">
        <f t="shared" si="28"/>
        <v>0</v>
      </c>
      <c r="CT51" s="15"/>
    </row>
    <row r="52" spans="1:98" x14ac:dyDescent="0.25">
      <c r="A52" s="3" t="s">
        <v>76</v>
      </c>
      <c r="B52" s="229">
        <v>0</v>
      </c>
      <c r="C52" s="229">
        <v>0</v>
      </c>
      <c r="D52" s="229">
        <v>0</v>
      </c>
      <c r="E52" s="229">
        <v>0</v>
      </c>
      <c r="G52" s="230">
        <v>0</v>
      </c>
      <c r="H52" s="230">
        <v>0</v>
      </c>
      <c r="I52" s="230">
        <v>0</v>
      </c>
      <c r="J52" s="230"/>
      <c r="K52" s="230">
        <v>0</v>
      </c>
      <c r="L52" s="230">
        <v>0</v>
      </c>
      <c r="M52" s="230">
        <v>0</v>
      </c>
      <c r="N52" s="15"/>
      <c r="O52" s="15">
        <v>0</v>
      </c>
      <c r="P52" s="15">
        <v>0</v>
      </c>
      <c r="Q52" s="15">
        <v>0</v>
      </c>
      <c r="R52" s="15"/>
      <c r="S52" s="15">
        <f t="shared" si="30"/>
        <v>0</v>
      </c>
      <c r="T52" s="15">
        <f t="shared" si="31"/>
        <v>0</v>
      </c>
      <c r="U52" s="15">
        <f t="shared" si="32"/>
        <v>0</v>
      </c>
      <c r="W52" s="15">
        <f t="shared" si="3"/>
        <v>0</v>
      </c>
      <c r="X52" s="15">
        <f t="shared" si="4"/>
        <v>0</v>
      </c>
      <c r="Y52" s="15">
        <f t="shared" si="5"/>
        <v>0</v>
      </c>
      <c r="AA52" s="230">
        <v>0</v>
      </c>
      <c r="AB52" s="230">
        <v>0</v>
      </c>
      <c r="AC52" s="230">
        <v>0</v>
      </c>
      <c r="AD52" s="230"/>
      <c r="AE52" s="230">
        <v>0</v>
      </c>
      <c r="AF52" s="230">
        <v>0</v>
      </c>
      <c r="AG52" s="230">
        <v>0</v>
      </c>
      <c r="AH52" s="230"/>
      <c r="AI52" s="230">
        <v>0</v>
      </c>
      <c r="AJ52" s="230">
        <v>0</v>
      </c>
      <c r="AK52" s="230">
        <v>0</v>
      </c>
      <c r="AL52" s="15"/>
      <c r="AM52" s="15">
        <f t="shared" si="34"/>
        <v>0</v>
      </c>
      <c r="AN52" s="15">
        <f t="shared" si="35"/>
        <v>0</v>
      </c>
      <c r="AO52" s="15">
        <f t="shared" si="36"/>
        <v>0</v>
      </c>
      <c r="AQ52" s="15">
        <f t="shared" si="9"/>
        <v>0</v>
      </c>
      <c r="AR52" s="15">
        <f t="shared" si="10"/>
        <v>0</v>
      </c>
      <c r="AS52" s="15">
        <f t="shared" si="11"/>
        <v>0</v>
      </c>
      <c r="AT52" s="15"/>
      <c r="AU52" s="15">
        <f t="shared" si="12"/>
        <v>0</v>
      </c>
      <c r="AV52" s="15">
        <f t="shared" si="12"/>
        <v>0</v>
      </c>
      <c r="AW52" s="15">
        <f t="shared" si="14"/>
        <v>0</v>
      </c>
      <c r="AX52" s="15"/>
      <c r="AY52" s="230">
        <v>0</v>
      </c>
      <c r="AZ52" s="230">
        <v>0</v>
      </c>
      <c r="BA52" s="230">
        <v>0</v>
      </c>
      <c r="BB52" s="230"/>
      <c r="BC52" s="230">
        <v>0</v>
      </c>
      <c r="BD52" s="230">
        <v>0</v>
      </c>
      <c r="BE52" s="230">
        <v>0</v>
      </c>
      <c r="BF52" s="230"/>
      <c r="BG52" s="230">
        <v>0</v>
      </c>
      <c r="BH52" s="230">
        <v>0</v>
      </c>
      <c r="BI52" s="230">
        <v>0</v>
      </c>
      <c r="BJ52" s="15"/>
      <c r="BK52" s="15">
        <f t="shared" si="29"/>
        <v>0</v>
      </c>
      <c r="BL52" s="15">
        <f t="shared" si="29"/>
        <v>0</v>
      </c>
      <c r="BM52" s="15">
        <f t="shared" si="29"/>
        <v>0</v>
      </c>
      <c r="BO52" s="15">
        <f t="shared" si="16"/>
        <v>0</v>
      </c>
      <c r="BP52" s="15">
        <f t="shared" si="17"/>
        <v>0</v>
      </c>
      <c r="BQ52" s="15">
        <f t="shared" si="18"/>
        <v>0</v>
      </c>
      <c r="BR52" s="15"/>
      <c r="BS52" s="15">
        <f t="shared" si="19"/>
        <v>0</v>
      </c>
      <c r="BT52" s="15">
        <f t="shared" si="19"/>
        <v>0</v>
      </c>
      <c r="BU52" s="15">
        <f t="shared" si="20"/>
        <v>0</v>
      </c>
      <c r="BV52" s="15"/>
      <c r="BW52" s="230">
        <v>0</v>
      </c>
      <c r="BX52" s="230">
        <v>0</v>
      </c>
      <c r="BY52" s="230">
        <v>0</v>
      </c>
      <c r="BZ52" s="230"/>
      <c r="CA52" s="230">
        <v>0</v>
      </c>
      <c r="CB52" s="230">
        <v>0</v>
      </c>
      <c r="CC52" s="230">
        <v>0</v>
      </c>
      <c r="CD52" s="230"/>
      <c r="CE52" s="230">
        <v>0</v>
      </c>
      <c r="CF52" s="230">
        <v>0</v>
      </c>
      <c r="CG52" s="230">
        <v>0</v>
      </c>
      <c r="CH52" s="15"/>
      <c r="CI52" s="15">
        <f t="shared" si="47"/>
        <v>0</v>
      </c>
      <c r="CJ52" s="15">
        <f t="shared" si="48"/>
        <v>0</v>
      </c>
      <c r="CK52" s="15">
        <f t="shared" si="49"/>
        <v>0</v>
      </c>
      <c r="CM52" s="15">
        <f t="shared" si="24"/>
        <v>0</v>
      </c>
      <c r="CN52" s="15">
        <f t="shared" si="25"/>
        <v>0</v>
      </c>
      <c r="CO52" s="15">
        <f t="shared" si="26"/>
        <v>0</v>
      </c>
      <c r="CQ52" s="15">
        <f t="shared" si="27"/>
        <v>0</v>
      </c>
      <c r="CR52" s="15">
        <f t="shared" si="27"/>
        <v>0</v>
      </c>
      <c r="CS52" s="15">
        <f t="shared" si="28"/>
        <v>0</v>
      </c>
      <c r="CT52" s="15"/>
    </row>
    <row r="53" spans="1:98" x14ac:dyDescent="0.25">
      <c r="A53" s="3" t="s">
        <v>77</v>
      </c>
      <c r="B53" s="229">
        <v>0</v>
      </c>
      <c r="C53" s="229">
        <v>0</v>
      </c>
      <c r="D53" s="229">
        <v>0</v>
      </c>
      <c r="E53" s="229">
        <v>0</v>
      </c>
      <c r="G53" s="230">
        <v>0</v>
      </c>
      <c r="H53" s="230">
        <v>0</v>
      </c>
      <c r="I53" s="230">
        <v>0</v>
      </c>
      <c r="J53" s="230"/>
      <c r="K53" s="230">
        <v>0</v>
      </c>
      <c r="L53" s="230">
        <v>0</v>
      </c>
      <c r="M53" s="230">
        <v>0</v>
      </c>
      <c r="N53" s="15"/>
      <c r="O53" s="15">
        <v>0</v>
      </c>
      <c r="P53" s="15">
        <v>0</v>
      </c>
      <c r="Q53" s="15">
        <v>0</v>
      </c>
      <c r="R53" s="15"/>
      <c r="S53" s="15">
        <f t="shared" si="30"/>
        <v>0</v>
      </c>
      <c r="T53" s="15">
        <f t="shared" si="31"/>
        <v>0</v>
      </c>
      <c r="U53" s="15">
        <f t="shared" si="32"/>
        <v>0</v>
      </c>
      <c r="W53" s="15">
        <f t="shared" si="3"/>
        <v>0</v>
      </c>
      <c r="X53" s="15">
        <f t="shared" si="4"/>
        <v>0</v>
      </c>
      <c r="Y53" s="15">
        <f t="shared" si="5"/>
        <v>0</v>
      </c>
      <c r="AA53" s="230">
        <v>0</v>
      </c>
      <c r="AB53" s="230">
        <v>0</v>
      </c>
      <c r="AC53" s="230">
        <v>0</v>
      </c>
      <c r="AD53" s="230"/>
      <c r="AE53" s="230">
        <v>0</v>
      </c>
      <c r="AF53" s="230">
        <v>0</v>
      </c>
      <c r="AG53" s="230">
        <v>0</v>
      </c>
      <c r="AH53" s="230"/>
      <c r="AI53" s="230">
        <v>0</v>
      </c>
      <c r="AJ53" s="230">
        <v>0</v>
      </c>
      <c r="AK53" s="230">
        <v>0</v>
      </c>
      <c r="AL53" s="15"/>
      <c r="AM53" s="15">
        <f t="shared" si="34"/>
        <v>0</v>
      </c>
      <c r="AN53" s="15">
        <f t="shared" si="35"/>
        <v>0</v>
      </c>
      <c r="AO53" s="15">
        <f t="shared" si="36"/>
        <v>0</v>
      </c>
      <c r="AQ53" s="15">
        <f t="shared" si="9"/>
        <v>0</v>
      </c>
      <c r="AR53" s="15">
        <f t="shared" si="10"/>
        <v>0</v>
      </c>
      <c r="AS53" s="15">
        <f t="shared" si="11"/>
        <v>0</v>
      </c>
      <c r="AT53" s="15"/>
      <c r="AU53" s="15">
        <f t="shared" si="12"/>
        <v>0</v>
      </c>
      <c r="AV53" s="15">
        <f t="shared" si="12"/>
        <v>0</v>
      </c>
      <c r="AW53" s="15">
        <f t="shared" si="14"/>
        <v>0</v>
      </c>
      <c r="AX53" s="15"/>
      <c r="AY53" s="230">
        <v>0</v>
      </c>
      <c r="AZ53" s="230">
        <v>0</v>
      </c>
      <c r="BA53" s="230">
        <v>0</v>
      </c>
      <c r="BB53" s="230"/>
      <c r="BC53" s="230">
        <v>0</v>
      </c>
      <c r="BD53" s="230">
        <v>0</v>
      </c>
      <c r="BE53" s="230">
        <v>0</v>
      </c>
      <c r="BF53" s="230"/>
      <c r="BG53" s="230">
        <v>0</v>
      </c>
      <c r="BH53" s="230">
        <v>0</v>
      </c>
      <c r="BI53" s="230">
        <v>0</v>
      </c>
      <c r="BJ53" s="15"/>
      <c r="BK53" s="15">
        <f t="shared" si="29"/>
        <v>0</v>
      </c>
      <c r="BL53" s="15">
        <f t="shared" si="29"/>
        <v>0</v>
      </c>
      <c r="BM53" s="15">
        <f t="shared" si="29"/>
        <v>0</v>
      </c>
      <c r="BO53" s="15">
        <f t="shared" si="16"/>
        <v>0</v>
      </c>
      <c r="BP53" s="15">
        <f t="shared" si="17"/>
        <v>0</v>
      </c>
      <c r="BQ53" s="15">
        <f t="shared" si="18"/>
        <v>0</v>
      </c>
      <c r="BR53" s="15"/>
      <c r="BS53" s="15">
        <f t="shared" si="19"/>
        <v>0</v>
      </c>
      <c r="BT53" s="15">
        <f t="shared" si="19"/>
        <v>0</v>
      </c>
      <c r="BU53" s="15">
        <f t="shared" si="20"/>
        <v>0</v>
      </c>
      <c r="BV53" s="15"/>
      <c r="BW53" s="230">
        <v>0</v>
      </c>
      <c r="BX53" s="230">
        <v>0</v>
      </c>
      <c r="BY53" s="230">
        <v>0</v>
      </c>
      <c r="BZ53" s="230"/>
      <c r="CA53" s="230">
        <v>0</v>
      </c>
      <c r="CB53" s="230">
        <v>0</v>
      </c>
      <c r="CC53" s="230">
        <v>0</v>
      </c>
      <c r="CD53" s="230"/>
      <c r="CE53" s="230">
        <v>0</v>
      </c>
      <c r="CF53" s="230">
        <v>0</v>
      </c>
      <c r="CG53" s="230">
        <v>0</v>
      </c>
      <c r="CH53" s="15"/>
      <c r="CI53" s="15">
        <f t="shared" si="47"/>
        <v>0</v>
      </c>
      <c r="CJ53" s="15">
        <f t="shared" si="48"/>
        <v>0</v>
      </c>
      <c r="CK53" s="15">
        <f t="shared" si="49"/>
        <v>0</v>
      </c>
      <c r="CM53" s="15">
        <f t="shared" si="24"/>
        <v>0</v>
      </c>
      <c r="CN53" s="15">
        <f t="shared" si="25"/>
        <v>0</v>
      </c>
      <c r="CO53" s="15">
        <f t="shared" si="26"/>
        <v>0</v>
      </c>
      <c r="CQ53" s="15">
        <f t="shared" si="27"/>
        <v>0</v>
      </c>
      <c r="CR53" s="15">
        <f t="shared" si="27"/>
        <v>0</v>
      </c>
      <c r="CS53" s="15">
        <f t="shared" si="28"/>
        <v>0</v>
      </c>
      <c r="CT53" s="15"/>
    </row>
    <row r="54" spans="1:98" x14ac:dyDescent="0.25">
      <c r="A54" s="3" t="s">
        <v>78</v>
      </c>
      <c r="B54" s="229">
        <v>0</v>
      </c>
      <c r="C54" s="229">
        <v>0</v>
      </c>
      <c r="D54" s="229">
        <v>0</v>
      </c>
      <c r="E54" s="229">
        <v>0</v>
      </c>
      <c r="G54" s="230">
        <v>0</v>
      </c>
      <c r="H54" s="230">
        <v>0</v>
      </c>
      <c r="I54" s="230">
        <v>0</v>
      </c>
      <c r="J54" s="230"/>
      <c r="K54" s="230">
        <v>0</v>
      </c>
      <c r="L54" s="230">
        <v>0</v>
      </c>
      <c r="M54" s="230">
        <v>0</v>
      </c>
      <c r="N54" s="15"/>
      <c r="O54" s="15">
        <v>0</v>
      </c>
      <c r="P54" s="15">
        <v>0</v>
      </c>
      <c r="Q54" s="15">
        <v>0</v>
      </c>
      <c r="R54" s="15"/>
      <c r="S54" s="15">
        <f t="shared" si="30"/>
        <v>0</v>
      </c>
      <c r="T54" s="15">
        <f t="shared" si="31"/>
        <v>0</v>
      </c>
      <c r="U54" s="15">
        <f t="shared" si="32"/>
        <v>0</v>
      </c>
      <c r="W54" s="15">
        <f t="shared" si="3"/>
        <v>0</v>
      </c>
      <c r="X54" s="15">
        <f t="shared" si="4"/>
        <v>0</v>
      </c>
      <c r="Y54" s="15">
        <f t="shared" si="5"/>
        <v>0</v>
      </c>
      <c r="AA54" s="230">
        <v>0</v>
      </c>
      <c r="AB54" s="230">
        <v>0</v>
      </c>
      <c r="AC54" s="230">
        <v>0</v>
      </c>
      <c r="AD54" s="230"/>
      <c r="AE54" s="230">
        <v>0</v>
      </c>
      <c r="AF54" s="230">
        <v>0</v>
      </c>
      <c r="AG54" s="230">
        <v>0</v>
      </c>
      <c r="AH54" s="230"/>
      <c r="AI54" s="230">
        <v>0</v>
      </c>
      <c r="AJ54" s="230">
        <v>0</v>
      </c>
      <c r="AK54" s="230">
        <v>0</v>
      </c>
      <c r="AL54" s="15"/>
      <c r="AM54" s="15">
        <f t="shared" si="34"/>
        <v>0</v>
      </c>
      <c r="AN54" s="15">
        <f t="shared" si="35"/>
        <v>0</v>
      </c>
      <c r="AO54" s="15">
        <f t="shared" si="36"/>
        <v>0</v>
      </c>
      <c r="AQ54" s="15">
        <f t="shared" si="9"/>
        <v>0</v>
      </c>
      <c r="AR54" s="15">
        <f t="shared" si="10"/>
        <v>0</v>
      </c>
      <c r="AS54" s="15">
        <f t="shared" si="11"/>
        <v>0</v>
      </c>
      <c r="AT54" s="15"/>
      <c r="AU54" s="15">
        <f t="shared" si="12"/>
        <v>0</v>
      </c>
      <c r="AV54" s="15">
        <f t="shared" si="12"/>
        <v>0</v>
      </c>
      <c r="AW54" s="15">
        <f t="shared" si="14"/>
        <v>0</v>
      </c>
      <c r="AX54" s="15"/>
      <c r="AY54" s="230">
        <v>0</v>
      </c>
      <c r="AZ54" s="230">
        <v>0</v>
      </c>
      <c r="BA54" s="230">
        <v>0</v>
      </c>
      <c r="BB54" s="230"/>
      <c r="BC54" s="230">
        <v>0</v>
      </c>
      <c r="BD54" s="230">
        <v>0</v>
      </c>
      <c r="BE54" s="230">
        <v>0</v>
      </c>
      <c r="BF54" s="230"/>
      <c r="BG54" s="230">
        <v>0</v>
      </c>
      <c r="BH54" s="230">
        <v>0</v>
      </c>
      <c r="BI54" s="230">
        <v>0</v>
      </c>
      <c r="BJ54" s="15"/>
      <c r="BK54" s="15">
        <f t="shared" si="29"/>
        <v>0</v>
      </c>
      <c r="BL54" s="15">
        <f t="shared" si="29"/>
        <v>0</v>
      </c>
      <c r="BM54" s="15">
        <f t="shared" si="29"/>
        <v>0</v>
      </c>
      <c r="BO54" s="15">
        <f t="shared" si="16"/>
        <v>0</v>
      </c>
      <c r="BP54" s="15">
        <f t="shared" si="17"/>
        <v>0</v>
      </c>
      <c r="BQ54" s="15">
        <f t="shared" si="18"/>
        <v>0</v>
      </c>
      <c r="BR54" s="15"/>
      <c r="BS54" s="15">
        <f t="shared" si="19"/>
        <v>0</v>
      </c>
      <c r="BT54" s="15">
        <f t="shared" si="19"/>
        <v>0</v>
      </c>
      <c r="BU54" s="15">
        <f t="shared" si="20"/>
        <v>0</v>
      </c>
      <c r="BV54" s="15"/>
      <c r="BW54" s="230">
        <v>0</v>
      </c>
      <c r="BX54" s="230">
        <v>0</v>
      </c>
      <c r="BY54" s="230">
        <v>0</v>
      </c>
      <c r="BZ54" s="230"/>
      <c r="CA54" s="230">
        <v>0</v>
      </c>
      <c r="CB54" s="230">
        <v>0</v>
      </c>
      <c r="CC54" s="230">
        <v>0</v>
      </c>
      <c r="CD54" s="230"/>
      <c r="CE54" s="230">
        <v>0</v>
      </c>
      <c r="CF54" s="230">
        <v>0</v>
      </c>
      <c r="CG54" s="230">
        <v>0</v>
      </c>
      <c r="CH54" s="15"/>
      <c r="CI54" s="15">
        <f t="shared" si="47"/>
        <v>0</v>
      </c>
      <c r="CJ54" s="15">
        <f t="shared" si="48"/>
        <v>0</v>
      </c>
      <c r="CK54" s="15">
        <f t="shared" si="49"/>
        <v>0</v>
      </c>
      <c r="CM54" s="15">
        <f t="shared" si="24"/>
        <v>0</v>
      </c>
      <c r="CN54" s="15">
        <f t="shared" si="25"/>
        <v>0</v>
      </c>
      <c r="CO54" s="15">
        <f t="shared" si="26"/>
        <v>0</v>
      </c>
      <c r="CQ54" s="15">
        <f t="shared" si="27"/>
        <v>0</v>
      </c>
      <c r="CR54" s="15">
        <f t="shared" si="27"/>
        <v>0</v>
      </c>
      <c r="CS54" s="15">
        <f t="shared" si="28"/>
        <v>0</v>
      </c>
      <c r="CT54" s="15"/>
    </row>
    <row r="55" spans="1:98" x14ac:dyDescent="0.25">
      <c r="A55" s="3" t="s">
        <v>79</v>
      </c>
      <c r="B55" s="229">
        <v>0</v>
      </c>
      <c r="C55" s="229">
        <v>0</v>
      </c>
      <c r="D55" s="229">
        <v>0</v>
      </c>
      <c r="E55" s="229">
        <v>0</v>
      </c>
      <c r="G55" s="230">
        <v>0</v>
      </c>
      <c r="H55" s="230">
        <v>0</v>
      </c>
      <c r="I55" s="230">
        <v>0</v>
      </c>
      <c r="J55" s="230"/>
      <c r="K55" s="230">
        <v>0</v>
      </c>
      <c r="L55" s="230">
        <v>0</v>
      </c>
      <c r="M55" s="230">
        <v>0</v>
      </c>
      <c r="N55" s="15"/>
      <c r="O55" s="15">
        <v>0</v>
      </c>
      <c r="P55" s="15">
        <v>0</v>
      </c>
      <c r="Q55" s="15">
        <v>0</v>
      </c>
      <c r="R55" s="15"/>
      <c r="S55" s="15">
        <f t="shared" si="30"/>
        <v>0</v>
      </c>
      <c r="T55" s="15">
        <f t="shared" si="31"/>
        <v>0</v>
      </c>
      <c r="U55" s="15">
        <f t="shared" si="32"/>
        <v>0</v>
      </c>
      <c r="W55" s="15">
        <f t="shared" si="3"/>
        <v>0</v>
      </c>
      <c r="X55" s="15">
        <f t="shared" si="4"/>
        <v>0</v>
      </c>
      <c r="Y55" s="15">
        <f t="shared" si="5"/>
        <v>0</v>
      </c>
      <c r="AA55" s="230">
        <v>0</v>
      </c>
      <c r="AB55" s="230">
        <v>0</v>
      </c>
      <c r="AC55" s="230">
        <v>0</v>
      </c>
      <c r="AD55" s="230"/>
      <c r="AE55" s="230">
        <v>0</v>
      </c>
      <c r="AF55" s="230">
        <v>0</v>
      </c>
      <c r="AG55" s="230">
        <v>0</v>
      </c>
      <c r="AH55" s="230"/>
      <c r="AI55" s="230">
        <v>0</v>
      </c>
      <c r="AJ55" s="230">
        <v>0</v>
      </c>
      <c r="AK55" s="230">
        <v>0</v>
      </c>
      <c r="AL55" s="15"/>
      <c r="AM55" s="15">
        <f t="shared" si="34"/>
        <v>0</v>
      </c>
      <c r="AN55" s="15">
        <f t="shared" si="35"/>
        <v>0</v>
      </c>
      <c r="AO55" s="15">
        <f t="shared" si="36"/>
        <v>0</v>
      </c>
      <c r="AQ55" s="15">
        <f t="shared" si="9"/>
        <v>0</v>
      </c>
      <c r="AR55" s="15">
        <f t="shared" si="10"/>
        <v>0</v>
      </c>
      <c r="AS55" s="15">
        <f t="shared" si="11"/>
        <v>0</v>
      </c>
      <c r="AT55" s="15"/>
      <c r="AU55" s="15">
        <f t="shared" si="12"/>
        <v>0</v>
      </c>
      <c r="AV55" s="15">
        <f t="shared" si="12"/>
        <v>0</v>
      </c>
      <c r="AW55" s="15">
        <f t="shared" si="14"/>
        <v>0</v>
      </c>
      <c r="AX55" s="15"/>
      <c r="AY55" s="230">
        <v>0</v>
      </c>
      <c r="AZ55" s="230">
        <v>0</v>
      </c>
      <c r="BA55" s="230">
        <v>0</v>
      </c>
      <c r="BB55" s="230"/>
      <c r="BC55" s="230">
        <v>0</v>
      </c>
      <c r="BD55" s="230">
        <v>0</v>
      </c>
      <c r="BE55" s="230">
        <v>0</v>
      </c>
      <c r="BF55" s="230"/>
      <c r="BG55" s="230">
        <v>0</v>
      </c>
      <c r="BH55" s="230">
        <v>0</v>
      </c>
      <c r="BI55" s="230">
        <v>0</v>
      </c>
      <c r="BJ55" s="15"/>
      <c r="BK55" s="15">
        <f t="shared" si="29"/>
        <v>0</v>
      </c>
      <c r="BL55" s="15">
        <f t="shared" si="29"/>
        <v>0</v>
      </c>
      <c r="BM55" s="15">
        <f t="shared" si="29"/>
        <v>0</v>
      </c>
      <c r="BO55" s="15">
        <f t="shared" si="16"/>
        <v>0</v>
      </c>
      <c r="BP55" s="15">
        <f t="shared" si="17"/>
        <v>0</v>
      </c>
      <c r="BQ55" s="15">
        <f t="shared" si="18"/>
        <v>0</v>
      </c>
      <c r="BR55" s="15"/>
      <c r="BS55" s="15">
        <f t="shared" si="19"/>
        <v>0</v>
      </c>
      <c r="BT55" s="15">
        <f t="shared" si="19"/>
        <v>0</v>
      </c>
      <c r="BU55" s="15">
        <f t="shared" si="20"/>
        <v>0</v>
      </c>
      <c r="BV55" s="15"/>
      <c r="BW55" s="230">
        <v>0</v>
      </c>
      <c r="BX55" s="230">
        <v>0</v>
      </c>
      <c r="BY55" s="230">
        <v>0</v>
      </c>
      <c r="BZ55" s="230"/>
      <c r="CA55" s="230">
        <v>0</v>
      </c>
      <c r="CB55" s="230">
        <v>0</v>
      </c>
      <c r="CC55" s="230">
        <v>0</v>
      </c>
      <c r="CD55" s="230"/>
      <c r="CE55" s="230">
        <v>0</v>
      </c>
      <c r="CF55" s="230">
        <v>0</v>
      </c>
      <c r="CG55" s="230">
        <v>0</v>
      </c>
      <c r="CH55" s="15"/>
      <c r="CI55" s="15">
        <f t="shared" si="47"/>
        <v>0</v>
      </c>
      <c r="CJ55" s="15">
        <f t="shared" si="48"/>
        <v>0</v>
      </c>
      <c r="CK55" s="15">
        <f t="shared" si="49"/>
        <v>0</v>
      </c>
      <c r="CM55" s="15">
        <f t="shared" si="24"/>
        <v>0</v>
      </c>
      <c r="CN55" s="15">
        <f t="shared" si="25"/>
        <v>0</v>
      </c>
      <c r="CO55" s="15">
        <f t="shared" si="26"/>
        <v>0</v>
      </c>
      <c r="CQ55" s="15">
        <f t="shared" si="27"/>
        <v>0</v>
      </c>
      <c r="CR55" s="15">
        <f t="shared" si="27"/>
        <v>0</v>
      </c>
      <c r="CS55" s="15">
        <f t="shared" si="28"/>
        <v>0</v>
      </c>
      <c r="CT55" s="15"/>
    </row>
    <row r="56" spans="1:98" x14ac:dyDescent="0.25">
      <c r="A56" s="3" t="s">
        <v>80</v>
      </c>
      <c r="B56" s="229">
        <v>0</v>
      </c>
      <c r="C56" s="229">
        <v>0</v>
      </c>
      <c r="D56" s="229">
        <v>0</v>
      </c>
      <c r="E56" s="229">
        <v>0</v>
      </c>
      <c r="G56" s="230">
        <v>0</v>
      </c>
      <c r="H56" s="230">
        <v>0</v>
      </c>
      <c r="I56" s="230">
        <v>0</v>
      </c>
      <c r="J56" s="230"/>
      <c r="K56" s="230">
        <v>0</v>
      </c>
      <c r="L56" s="230">
        <v>0</v>
      </c>
      <c r="M56" s="230">
        <v>0</v>
      </c>
      <c r="N56" s="15"/>
      <c r="O56" s="15">
        <v>0</v>
      </c>
      <c r="P56" s="15">
        <v>0</v>
      </c>
      <c r="Q56" s="15">
        <v>0</v>
      </c>
      <c r="R56" s="15"/>
      <c r="S56" s="15">
        <f t="shared" si="30"/>
        <v>0</v>
      </c>
      <c r="T56" s="15">
        <f t="shared" si="31"/>
        <v>0</v>
      </c>
      <c r="U56" s="15">
        <f t="shared" si="32"/>
        <v>0</v>
      </c>
      <c r="W56" s="15">
        <f t="shared" si="3"/>
        <v>0</v>
      </c>
      <c r="X56" s="15">
        <f t="shared" ref="X56:X132" si="50">S56+T56+U56</f>
        <v>0</v>
      </c>
      <c r="Y56" s="15">
        <f t="shared" si="5"/>
        <v>0</v>
      </c>
      <c r="AA56" s="230">
        <v>0</v>
      </c>
      <c r="AB56" s="230">
        <v>0</v>
      </c>
      <c r="AC56" s="230">
        <v>0</v>
      </c>
      <c r="AD56" s="230"/>
      <c r="AE56" s="230">
        <v>0</v>
      </c>
      <c r="AF56" s="230">
        <v>0</v>
      </c>
      <c r="AG56" s="230">
        <v>0</v>
      </c>
      <c r="AH56" s="230"/>
      <c r="AI56" s="230">
        <v>0</v>
      </c>
      <c r="AJ56" s="230">
        <v>0</v>
      </c>
      <c r="AK56" s="230">
        <v>0</v>
      </c>
      <c r="AL56" s="15"/>
      <c r="AM56" s="15">
        <f t="shared" si="34"/>
        <v>0</v>
      </c>
      <c r="AN56" s="15">
        <f t="shared" si="35"/>
        <v>0</v>
      </c>
      <c r="AO56" s="15">
        <f t="shared" si="36"/>
        <v>0</v>
      </c>
      <c r="AQ56" s="15">
        <f t="shared" si="9"/>
        <v>0</v>
      </c>
      <c r="AR56" s="15">
        <f t="shared" si="10"/>
        <v>0</v>
      </c>
      <c r="AS56" s="15">
        <f t="shared" si="11"/>
        <v>0</v>
      </c>
      <c r="AT56" s="15"/>
      <c r="AU56" s="15">
        <f t="shared" si="12"/>
        <v>0</v>
      </c>
      <c r="AV56" s="15">
        <f t="shared" si="12"/>
        <v>0</v>
      </c>
      <c r="AW56" s="15">
        <f t="shared" si="14"/>
        <v>0</v>
      </c>
      <c r="AX56" s="15"/>
      <c r="AY56" s="230">
        <v>0</v>
      </c>
      <c r="AZ56" s="230">
        <v>0</v>
      </c>
      <c r="BA56" s="230">
        <v>0</v>
      </c>
      <c r="BB56" s="230"/>
      <c r="BC56" s="230">
        <v>0</v>
      </c>
      <c r="BD56" s="230">
        <v>0</v>
      </c>
      <c r="BE56" s="230">
        <v>0</v>
      </c>
      <c r="BF56" s="230"/>
      <c r="BG56" s="230">
        <v>0</v>
      </c>
      <c r="BH56" s="230">
        <v>0</v>
      </c>
      <c r="BI56" s="230">
        <v>0</v>
      </c>
      <c r="BJ56" s="15"/>
      <c r="BK56" s="15">
        <f t="shared" si="29"/>
        <v>0</v>
      </c>
      <c r="BL56" s="15">
        <f t="shared" si="29"/>
        <v>0</v>
      </c>
      <c r="BM56" s="15">
        <f t="shared" si="29"/>
        <v>0</v>
      </c>
      <c r="BO56" s="15">
        <f t="shared" ref="BO56:BO157" si="51">BG56+BH56+BI56</f>
        <v>0</v>
      </c>
      <c r="BP56" s="15">
        <f t="shared" ref="BP56:BP157" si="52">BK56+BL56+BM56</f>
        <v>0</v>
      </c>
      <c r="BQ56" s="15">
        <f t="shared" si="18"/>
        <v>0</v>
      </c>
      <c r="BR56" s="15"/>
      <c r="BS56" s="15">
        <f t="shared" si="19"/>
        <v>0</v>
      </c>
      <c r="BT56" s="15">
        <f t="shared" si="19"/>
        <v>0</v>
      </c>
      <c r="BU56" s="15">
        <f t="shared" si="20"/>
        <v>0</v>
      </c>
      <c r="BV56" s="15"/>
      <c r="BW56" s="230">
        <v>0</v>
      </c>
      <c r="BX56" s="230">
        <v>0</v>
      </c>
      <c r="BY56" s="230">
        <v>0</v>
      </c>
      <c r="BZ56" s="230"/>
      <c r="CA56" s="230">
        <v>0</v>
      </c>
      <c r="CB56" s="230">
        <v>0</v>
      </c>
      <c r="CC56" s="230">
        <v>0</v>
      </c>
      <c r="CD56" s="230"/>
      <c r="CE56" s="230">
        <v>0</v>
      </c>
      <c r="CF56" s="230">
        <v>0</v>
      </c>
      <c r="CG56" s="230">
        <v>0</v>
      </c>
      <c r="CH56" s="15"/>
      <c r="CI56" s="15">
        <f t="shared" si="47"/>
        <v>0</v>
      </c>
      <c r="CJ56" s="15">
        <f t="shared" si="48"/>
        <v>0</v>
      </c>
      <c r="CK56" s="15">
        <f t="shared" si="49"/>
        <v>0</v>
      </c>
      <c r="CM56" s="15">
        <f t="shared" ref="CM56:CM134" si="53">CE56+CF56+CG56</f>
        <v>0</v>
      </c>
      <c r="CN56" s="15">
        <f t="shared" ref="CN56:CN134" si="54">CI56+CJ56+CK56</f>
        <v>0</v>
      </c>
      <c r="CO56" s="15">
        <f t="shared" si="26"/>
        <v>0</v>
      </c>
      <c r="CQ56" s="15">
        <f t="shared" si="27"/>
        <v>0</v>
      </c>
      <c r="CR56" s="15">
        <f t="shared" si="27"/>
        <v>0</v>
      </c>
      <c r="CS56" s="15">
        <f t="shared" si="28"/>
        <v>0</v>
      </c>
      <c r="CT56" s="15"/>
    </row>
    <row r="57" spans="1:98" x14ac:dyDescent="0.25">
      <c r="A57" s="3" t="s">
        <v>81</v>
      </c>
      <c r="B57" s="229">
        <v>5.1900000000000002E-2</v>
      </c>
      <c r="C57" s="229">
        <v>5.4003549999999997E-2</v>
      </c>
      <c r="D57" s="229">
        <v>5.4154949000000001E-2</v>
      </c>
      <c r="E57" s="229">
        <v>5.3898418999999996E-2</v>
      </c>
      <c r="G57" s="230">
        <v>468847591.75999999</v>
      </c>
      <c r="H57" s="230">
        <v>468423142.56</v>
      </c>
      <c r="I57" s="230">
        <v>467986444.63</v>
      </c>
      <c r="J57" s="230"/>
      <c r="K57" s="230">
        <v>465033087.35000002</v>
      </c>
      <c r="L57" s="230">
        <v>464937252.98000002</v>
      </c>
      <c r="M57" s="230">
        <v>464867535.31999999</v>
      </c>
      <c r="N57" s="15"/>
      <c r="O57" s="15">
        <v>2115868.1183779682</v>
      </c>
      <c r="P57" s="15">
        <v>2113952.6163130444</v>
      </c>
      <c r="Q57" s="15">
        <v>2111981.8368024146</v>
      </c>
      <c r="R57" s="15"/>
      <c r="S57" s="15">
        <f t="shared" si="30"/>
        <v>2088712.3492378248</v>
      </c>
      <c r="T57" s="15">
        <f t="shared" si="31"/>
        <v>2088281.9058187532</v>
      </c>
      <c r="U57" s="15">
        <f t="shared" si="32"/>
        <v>2087968.7665145546</v>
      </c>
      <c r="W57" s="15">
        <f t="shared" si="3"/>
        <v>6341802.5714934273</v>
      </c>
      <c r="X57" s="15">
        <f t="shared" si="50"/>
        <v>6264963.0215711324</v>
      </c>
      <c r="Y57" s="15">
        <f t="shared" si="5"/>
        <v>-76839.549922294915</v>
      </c>
      <c r="AA57" s="230">
        <v>467988218.51999998</v>
      </c>
      <c r="AB57" s="230">
        <v>467867330.33999997</v>
      </c>
      <c r="AC57" s="230">
        <v>467621589.68000001</v>
      </c>
      <c r="AD57" s="230"/>
      <c r="AE57" s="230">
        <v>464867535.31999999</v>
      </c>
      <c r="AF57" s="230">
        <v>465618730.32999998</v>
      </c>
      <c r="AG57" s="230">
        <v>466328166.73000002</v>
      </c>
      <c r="AH57" s="230"/>
      <c r="AI57" s="230">
        <v>2111989.8422126211</v>
      </c>
      <c r="AJ57" s="230">
        <v>2111444.2844440709</v>
      </c>
      <c r="AK57" s="230">
        <v>2110335.278368277</v>
      </c>
      <c r="AL57" s="15"/>
      <c r="AM57" s="15">
        <f t="shared" si="34"/>
        <v>2087968.7665145546</v>
      </c>
      <c r="AN57" s="15">
        <f t="shared" si="35"/>
        <v>2091342.7851311956</v>
      </c>
      <c r="AO57" s="15">
        <f t="shared" si="36"/>
        <v>2094529.24349295</v>
      </c>
      <c r="AQ57" s="15">
        <f t="shared" si="9"/>
        <v>6333769.40502497</v>
      </c>
      <c r="AR57" s="15">
        <f t="shared" si="10"/>
        <v>6273840.7951386999</v>
      </c>
      <c r="AS57" s="15">
        <f t="shared" si="11"/>
        <v>-59928.609886270016</v>
      </c>
      <c r="AT57" s="15"/>
      <c r="AU57" s="15">
        <f t="shared" si="12"/>
        <v>12675571.976518396</v>
      </c>
      <c r="AV57" s="15">
        <f t="shared" si="12"/>
        <v>12538803.816709831</v>
      </c>
      <c r="AW57" s="15">
        <f t="shared" si="14"/>
        <v>-136768.15980856493</v>
      </c>
      <c r="AX57" s="15"/>
      <c r="AY57" s="230">
        <v>467334942.06999999</v>
      </c>
      <c r="AZ57" s="230">
        <v>467172918.73000002</v>
      </c>
      <c r="BA57" s="230">
        <v>467466349.38</v>
      </c>
      <c r="BB57" s="230"/>
      <c r="BC57" s="230">
        <v>466241462.19999999</v>
      </c>
      <c r="BD57" s="230">
        <v>466315888.44</v>
      </c>
      <c r="BE57" s="230">
        <v>466608141.88999999</v>
      </c>
      <c r="BF57" s="230"/>
      <c r="BG57" s="230">
        <v>2109041.6628099005</v>
      </c>
      <c r="BH57" s="230">
        <v>2108310.4656670247</v>
      </c>
      <c r="BI57" s="230">
        <v>2109634.6924908399</v>
      </c>
      <c r="BJ57" s="15"/>
      <c r="BK57" s="15">
        <f>BC57*$E57/12</f>
        <v>2094139.8070690215</v>
      </c>
      <c r="BL57" s="15">
        <f>BD57*$E57/12</f>
        <v>2094474.095124698</v>
      </c>
      <c r="BM57" s="15">
        <f>BE57*$E57/12</f>
        <v>2095786.7616998891</v>
      </c>
      <c r="BO57" s="15">
        <f t="shared" si="51"/>
        <v>6326986.8209677655</v>
      </c>
      <c r="BP57" s="15">
        <f t="shared" si="52"/>
        <v>6284400.6638936084</v>
      </c>
      <c r="BQ57" s="15">
        <f t="shared" si="18"/>
        <v>-42586.157074157149</v>
      </c>
      <c r="BR57" s="15"/>
      <c r="BS57" s="15">
        <f t="shared" si="19"/>
        <v>19002558.797486164</v>
      </c>
      <c r="BT57" s="15">
        <f t="shared" si="19"/>
        <v>18823204.480603442</v>
      </c>
      <c r="BU57" s="15">
        <f t="shared" si="20"/>
        <v>-179354.31688272208</v>
      </c>
      <c r="BV57" s="15"/>
      <c r="BW57" s="230">
        <v>466312754.77999997</v>
      </c>
      <c r="BX57" s="230">
        <v>464962466.79000002</v>
      </c>
      <c r="BY57" s="230">
        <v>465059204.05000001</v>
      </c>
      <c r="BZ57" s="230"/>
      <c r="CA57" s="230">
        <v>466781023.17000002</v>
      </c>
      <c r="CB57" s="230">
        <v>466716564.13999999</v>
      </c>
      <c r="CC57" s="230">
        <v>466679623.87</v>
      </c>
      <c r="CD57" s="230"/>
      <c r="CE57" s="230">
        <v>2104428.6210967004</v>
      </c>
      <c r="CF57" s="230">
        <v>2098334.8896605535</v>
      </c>
      <c r="CG57" s="230">
        <v>2098771.4564423622</v>
      </c>
      <c r="CH57" s="15"/>
      <c r="CI57" s="15">
        <f t="shared" si="47"/>
        <v>2096563.2640054475</v>
      </c>
      <c r="CJ57" s="15">
        <f t="shared" si="48"/>
        <v>2096273.7440215077</v>
      </c>
      <c r="CK57" s="15">
        <f t="shared" si="49"/>
        <v>2096107.8255089717</v>
      </c>
      <c r="CM57" s="15">
        <f t="shared" si="53"/>
        <v>6301534.9671996161</v>
      </c>
      <c r="CN57" s="15">
        <f t="shared" si="54"/>
        <v>6288944.8335359264</v>
      </c>
      <c r="CO57" s="15">
        <f t="shared" si="26"/>
        <v>-12590.133663689718</v>
      </c>
      <c r="CQ57" s="15">
        <f t="shared" si="27"/>
        <v>25304093.76468578</v>
      </c>
      <c r="CR57" s="15">
        <f t="shared" si="27"/>
        <v>25112149.314139366</v>
      </c>
      <c r="CS57" s="15">
        <f t="shared" si="28"/>
        <v>-191944.45054641366</v>
      </c>
      <c r="CT57" s="15"/>
    </row>
    <row r="58" spans="1:98" x14ac:dyDescent="0.25">
      <c r="A58" s="3" t="s">
        <v>82</v>
      </c>
      <c r="B58" s="229">
        <v>4.1099999999999998E-2</v>
      </c>
      <c r="C58" s="229">
        <v>4.0455970000000001E-2</v>
      </c>
      <c r="D58" s="229">
        <v>4.0409617999999994E-2</v>
      </c>
      <c r="E58" s="229">
        <v>4.0488157999999989E-2</v>
      </c>
      <c r="G58" s="230">
        <v>19802080.260000002</v>
      </c>
      <c r="H58" s="230">
        <v>19802080.260000002</v>
      </c>
      <c r="I58" s="230">
        <v>19802080.260000002</v>
      </c>
      <c r="J58" s="230"/>
      <c r="K58" s="230">
        <v>19802080.260000002</v>
      </c>
      <c r="L58" s="230">
        <v>19802080.260000002</v>
      </c>
      <c r="M58" s="230">
        <v>19802080.260000002</v>
      </c>
      <c r="N58" s="15"/>
      <c r="O58" s="15">
        <v>66682.874909328384</v>
      </c>
      <c r="P58" s="15">
        <v>66682.874909328384</v>
      </c>
      <c r="Q58" s="15">
        <v>66682.874909328384</v>
      </c>
      <c r="R58" s="15"/>
      <c r="S58" s="15">
        <f t="shared" si="30"/>
        <v>66812.479524630078</v>
      </c>
      <c r="T58" s="15">
        <f t="shared" si="31"/>
        <v>66812.479524630078</v>
      </c>
      <c r="U58" s="15">
        <f t="shared" si="32"/>
        <v>66812.479524630078</v>
      </c>
      <c r="W58" s="15">
        <f t="shared" si="3"/>
        <v>200048.62472798515</v>
      </c>
      <c r="X58" s="15">
        <f t="shared" si="50"/>
        <v>200437.43857389025</v>
      </c>
      <c r="Y58" s="15">
        <f t="shared" si="5"/>
        <v>388.81384590509697</v>
      </c>
      <c r="AA58" s="230">
        <v>19802080.260000002</v>
      </c>
      <c r="AB58" s="230">
        <v>19802080.260000002</v>
      </c>
      <c r="AC58" s="230">
        <v>19802080.260000002</v>
      </c>
      <c r="AD58" s="230"/>
      <c r="AE58" s="230">
        <v>19802080.260000002</v>
      </c>
      <c r="AF58" s="230">
        <v>19802080.260000002</v>
      </c>
      <c r="AG58" s="230">
        <v>19802080.260000002</v>
      </c>
      <c r="AH58" s="230"/>
      <c r="AI58" s="230">
        <v>66682.874909328384</v>
      </c>
      <c r="AJ58" s="230">
        <v>66682.874909328384</v>
      </c>
      <c r="AK58" s="230">
        <v>66682.874909328384</v>
      </c>
      <c r="AL58" s="15"/>
      <c r="AM58" s="15">
        <f t="shared" si="34"/>
        <v>66812.479524630078</v>
      </c>
      <c r="AN58" s="15">
        <f t="shared" si="35"/>
        <v>66812.479524630078</v>
      </c>
      <c r="AO58" s="15">
        <f t="shared" si="36"/>
        <v>66812.479524630078</v>
      </c>
      <c r="AQ58" s="15">
        <f t="shared" si="9"/>
        <v>200048.62472798515</v>
      </c>
      <c r="AR58" s="15">
        <f t="shared" si="10"/>
        <v>200437.43857389025</v>
      </c>
      <c r="AS58" s="15">
        <f t="shared" si="11"/>
        <v>388.81384590509697</v>
      </c>
      <c r="AT58" s="15"/>
      <c r="AU58" s="15">
        <f t="shared" si="12"/>
        <v>400097.2494559703</v>
      </c>
      <c r="AV58" s="15">
        <f t="shared" si="12"/>
        <v>400874.8771477805</v>
      </c>
      <c r="AW58" s="15">
        <f t="shared" si="14"/>
        <v>777.62769181019394</v>
      </c>
      <c r="AX58" s="15"/>
      <c r="AY58" s="230">
        <v>19802080.260000002</v>
      </c>
      <c r="AZ58" s="230">
        <v>19802080.260000002</v>
      </c>
      <c r="BA58" s="230">
        <v>19802080.260000002</v>
      </c>
      <c r="BB58" s="230"/>
      <c r="BC58" s="230">
        <v>19802080.260000002</v>
      </c>
      <c r="BD58" s="230">
        <v>19802080.260000002</v>
      </c>
      <c r="BE58" s="230">
        <v>19802080.260000002</v>
      </c>
      <c r="BF58" s="230"/>
      <c r="BG58" s="230">
        <v>66682.874909328384</v>
      </c>
      <c r="BH58" s="230">
        <v>66682.874909328384</v>
      </c>
      <c r="BI58" s="230">
        <v>66682.874909328384</v>
      </c>
      <c r="BJ58" s="15"/>
      <c r="BK58" s="15">
        <f t="shared" si="29"/>
        <v>66812.479524630078</v>
      </c>
      <c r="BL58" s="15">
        <f t="shared" si="29"/>
        <v>66812.479524630078</v>
      </c>
      <c r="BM58" s="15">
        <f t="shared" si="29"/>
        <v>66812.479524630078</v>
      </c>
      <c r="BO58" s="15">
        <f t="shared" si="51"/>
        <v>200048.62472798515</v>
      </c>
      <c r="BP58" s="15">
        <f t="shared" si="52"/>
        <v>200437.43857389025</v>
      </c>
      <c r="BQ58" s="15">
        <f t="shared" si="18"/>
        <v>388.81384590509697</v>
      </c>
      <c r="BR58" s="15"/>
      <c r="BS58" s="15">
        <f t="shared" si="19"/>
        <v>600145.87418395549</v>
      </c>
      <c r="BT58" s="15">
        <f t="shared" si="19"/>
        <v>601312.31572167075</v>
      </c>
      <c r="BU58" s="15">
        <f t="shared" si="20"/>
        <v>1166.4415377152618</v>
      </c>
      <c r="BV58" s="15"/>
      <c r="BW58" s="230">
        <v>19802080.260000002</v>
      </c>
      <c r="BX58" s="230">
        <v>19802080.260000002</v>
      </c>
      <c r="BY58" s="230">
        <v>19802080.260000002</v>
      </c>
      <c r="BZ58" s="230"/>
      <c r="CA58" s="230">
        <v>19802080.260000002</v>
      </c>
      <c r="CB58" s="230">
        <v>19802080.260000002</v>
      </c>
      <c r="CC58" s="230">
        <v>19802080.260000002</v>
      </c>
      <c r="CD58" s="230"/>
      <c r="CE58" s="230">
        <v>66682.874909328384</v>
      </c>
      <c r="CF58" s="230">
        <v>66682.874909328384</v>
      </c>
      <c r="CG58" s="230">
        <v>66682.874909328384</v>
      </c>
      <c r="CH58" s="15"/>
      <c r="CI58" s="15">
        <f t="shared" si="47"/>
        <v>66812.479524630078</v>
      </c>
      <c r="CJ58" s="15">
        <f t="shared" si="48"/>
        <v>66812.479524630078</v>
      </c>
      <c r="CK58" s="15">
        <f t="shared" si="49"/>
        <v>66812.479524630078</v>
      </c>
      <c r="CM58" s="15">
        <f t="shared" si="53"/>
        <v>200048.62472798515</v>
      </c>
      <c r="CN58" s="15">
        <f t="shared" si="54"/>
        <v>200437.43857389025</v>
      </c>
      <c r="CO58" s="15">
        <f t="shared" si="26"/>
        <v>388.81384590509697</v>
      </c>
      <c r="CQ58" s="15">
        <f t="shared" si="27"/>
        <v>800194.49891194061</v>
      </c>
      <c r="CR58" s="15">
        <f t="shared" si="27"/>
        <v>801749.754295561</v>
      </c>
      <c r="CS58" s="15">
        <f t="shared" si="28"/>
        <v>1555.2553836203879</v>
      </c>
      <c r="CT58" s="15"/>
    </row>
    <row r="59" spans="1:98" x14ac:dyDescent="0.25">
      <c r="A59" s="3" t="s">
        <v>83</v>
      </c>
      <c r="B59" s="229">
        <v>5.1900000000000002E-2</v>
      </c>
      <c r="C59" s="229">
        <v>5.4003549999999997E-2</v>
      </c>
      <c r="D59" s="229">
        <v>5.4154949000000001E-2</v>
      </c>
      <c r="E59" s="229">
        <v>5.3898418999999996E-2</v>
      </c>
      <c r="G59" s="230">
        <v>0</v>
      </c>
      <c r="H59" s="230">
        <v>0</v>
      </c>
      <c r="I59" s="230">
        <v>0</v>
      </c>
      <c r="J59" s="230"/>
      <c r="K59" s="230">
        <v>0</v>
      </c>
      <c r="L59" s="230">
        <v>0</v>
      </c>
      <c r="M59" s="230">
        <v>0</v>
      </c>
      <c r="N59" s="15"/>
      <c r="O59" s="15">
        <v>0</v>
      </c>
      <c r="P59" s="15">
        <v>0</v>
      </c>
      <c r="Q59" s="15">
        <v>0</v>
      </c>
      <c r="R59" s="15"/>
      <c r="S59" s="15">
        <f t="shared" si="30"/>
        <v>0</v>
      </c>
      <c r="T59" s="15">
        <f t="shared" si="31"/>
        <v>0</v>
      </c>
      <c r="U59" s="15">
        <f t="shared" si="32"/>
        <v>0</v>
      </c>
      <c r="W59" s="15">
        <f t="shared" si="3"/>
        <v>0</v>
      </c>
      <c r="X59" s="15">
        <f t="shared" si="50"/>
        <v>0</v>
      </c>
      <c r="Y59" s="15">
        <f t="shared" si="5"/>
        <v>0</v>
      </c>
      <c r="AA59" s="230">
        <v>0</v>
      </c>
      <c r="AB59" s="230">
        <v>0</v>
      </c>
      <c r="AC59" s="230">
        <v>0</v>
      </c>
      <c r="AD59" s="230"/>
      <c r="AE59" s="230">
        <v>0</v>
      </c>
      <c r="AF59" s="230">
        <v>0</v>
      </c>
      <c r="AG59" s="230">
        <v>0</v>
      </c>
      <c r="AH59" s="230"/>
      <c r="AI59" s="230">
        <v>0</v>
      </c>
      <c r="AJ59" s="230">
        <v>0</v>
      </c>
      <c r="AK59" s="230">
        <v>0</v>
      </c>
      <c r="AL59" s="15"/>
      <c r="AM59" s="15">
        <f t="shared" si="34"/>
        <v>0</v>
      </c>
      <c r="AN59" s="15">
        <f t="shared" si="35"/>
        <v>0</v>
      </c>
      <c r="AO59" s="15">
        <f t="shared" si="36"/>
        <v>0</v>
      </c>
      <c r="AQ59" s="15">
        <f t="shared" si="9"/>
        <v>0</v>
      </c>
      <c r="AR59" s="15">
        <f t="shared" si="10"/>
        <v>0</v>
      </c>
      <c r="AS59" s="15">
        <f t="shared" si="11"/>
        <v>0</v>
      </c>
      <c r="AT59" s="15"/>
      <c r="AU59" s="15">
        <f t="shared" si="12"/>
        <v>0</v>
      </c>
      <c r="AV59" s="15">
        <f t="shared" si="12"/>
        <v>0</v>
      </c>
      <c r="AW59" s="15">
        <f t="shared" si="14"/>
        <v>0</v>
      </c>
      <c r="AX59" s="15"/>
      <c r="AY59" s="230">
        <v>0</v>
      </c>
      <c r="AZ59" s="230">
        <v>0</v>
      </c>
      <c r="BA59" s="230">
        <v>0</v>
      </c>
      <c r="BB59" s="230"/>
      <c r="BC59" s="230">
        <v>0</v>
      </c>
      <c r="BD59" s="230">
        <v>0</v>
      </c>
      <c r="BE59" s="230">
        <v>0</v>
      </c>
      <c r="BF59" s="230"/>
      <c r="BG59" s="230">
        <v>0</v>
      </c>
      <c r="BH59" s="230">
        <v>0</v>
      </c>
      <c r="BI59" s="230">
        <v>0</v>
      </c>
      <c r="BJ59" s="15"/>
      <c r="BK59" s="15">
        <f>BC59*$E59/12</f>
        <v>0</v>
      </c>
      <c r="BL59" s="15">
        <f>BD59*$E59/12</f>
        <v>0</v>
      </c>
      <c r="BM59" s="15">
        <f>BE59*$E59/12</f>
        <v>0</v>
      </c>
      <c r="BO59" s="15">
        <f t="shared" si="51"/>
        <v>0</v>
      </c>
      <c r="BP59" s="15">
        <f t="shared" si="52"/>
        <v>0</v>
      </c>
      <c r="BQ59" s="15">
        <f t="shared" si="18"/>
        <v>0</v>
      </c>
      <c r="BR59" s="15"/>
      <c r="BS59" s="15">
        <f t="shared" si="19"/>
        <v>0</v>
      </c>
      <c r="BT59" s="15">
        <f t="shared" si="19"/>
        <v>0</v>
      </c>
      <c r="BU59" s="15">
        <f t="shared" si="20"/>
        <v>0</v>
      </c>
      <c r="BV59" s="15"/>
      <c r="BW59" s="230">
        <v>0</v>
      </c>
      <c r="BX59" s="230">
        <v>0</v>
      </c>
      <c r="BY59" s="230">
        <v>0</v>
      </c>
      <c r="BZ59" s="230"/>
      <c r="CA59" s="230">
        <v>0</v>
      </c>
      <c r="CB59" s="230">
        <v>0</v>
      </c>
      <c r="CC59" s="230">
        <v>0</v>
      </c>
      <c r="CD59" s="230"/>
      <c r="CE59" s="230">
        <v>0</v>
      </c>
      <c r="CF59" s="230">
        <v>0</v>
      </c>
      <c r="CG59" s="230">
        <v>0</v>
      </c>
      <c r="CH59" s="15"/>
      <c r="CI59" s="15">
        <f t="shared" si="47"/>
        <v>0</v>
      </c>
      <c r="CJ59" s="15">
        <f t="shared" si="48"/>
        <v>0</v>
      </c>
      <c r="CK59" s="15">
        <f t="shared" si="49"/>
        <v>0</v>
      </c>
      <c r="CM59" s="15">
        <f t="shared" si="53"/>
        <v>0</v>
      </c>
      <c r="CN59" s="15">
        <f t="shared" si="54"/>
        <v>0</v>
      </c>
      <c r="CO59" s="15">
        <f t="shared" si="26"/>
        <v>0</v>
      </c>
      <c r="CQ59" s="15">
        <f t="shared" si="27"/>
        <v>0</v>
      </c>
      <c r="CR59" s="15">
        <f t="shared" si="27"/>
        <v>0</v>
      </c>
      <c r="CS59" s="15">
        <f t="shared" si="28"/>
        <v>0</v>
      </c>
      <c r="CT59" s="15"/>
    </row>
    <row r="60" spans="1:98" x14ac:dyDescent="0.25">
      <c r="A60" s="3" t="s">
        <v>84</v>
      </c>
      <c r="B60" s="229">
        <v>5.1900000000000002E-2</v>
      </c>
      <c r="C60" s="229">
        <v>5.4003549999999997E-2</v>
      </c>
      <c r="D60" s="229">
        <v>5.4154949000000001E-2</v>
      </c>
      <c r="E60" s="229">
        <v>5.3898418999999996E-2</v>
      </c>
      <c r="G60" s="230">
        <v>0</v>
      </c>
      <c r="H60" s="230">
        <v>0</v>
      </c>
      <c r="I60" s="230">
        <v>0</v>
      </c>
      <c r="J60" s="230"/>
      <c r="K60" s="230">
        <v>0</v>
      </c>
      <c r="L60" s="230">
        <v>0</v>
      </c>
      <c r="M60" s="230">
        <v>0</v>
      </c>
      <c r="N60" s="15"/>
      <c r="O60" s="15">
        <v>0</v>
      </c>
      <c r="P60" s="15">
        <v>0</v>
      </c>
      <c r="Q60" s="15">
        <v>0</v>
      </c>
      <c r="R60" s="15"/>
      <c r="S60" s="15">
        <f t="shared" si="30"/>
        <v>0</v>
      </c>
      <c r="T60" s="15">
        <f t="shared" si="31"/>
        <v>0</v>
      </c>
      <c r="U60" s="15">
        <f t="shared" si="32"/>
        <v>0</v>
      </c>
      <c r="W60" s="15">
        <f t="shared" si="3"/>
        <v>0</v>
      </c>
      <c r="X60" s="15">
        <f t="shared" si="50"/>
        <v>0</v>
      </c>
      <c r="Y60" s="15">
        <f t="shared" si="5"/>
        <v>0</v>
      </c>
      <c r="AA60" s="230">
        <v>0</v>
      </c>
      <c r="AB60" s="230">
        <v>0</v>
      </c>
      <c r="AC60" s="230">
        <v>0</v>
      </c>
      <c r="AD60" s="230"/>
      <c r="AE60" s="230">
        <v>0</v>
      </c>
      <c r="AF60" s="230">
        <v>0</v>
      </c>
      <c r="AG60" s="230">
        <v>0</v>
      </c>
      <c r="AH60" s="230"/>
      <c r="AI60" s="230">
        <v>0</v>
      </c>
      <c r="AJ60" s="230">
        <v>0</v>
      </c>
      <c r="AK60" s="230">
        <v>0</v>
      </c>
      <c r="AL60" s="15"/>
      <c r="AM60" s="15">
        <f t="shared" si="34"/>
        <v>0</v>
      </c>
      <c r="AN60" s="15">
        <f t="shared" si="35"/>
        <v>0</v>
      </c>
      <c r="AO60" s="15">
        <f t="shared" si="36"/>
        <v>0</v>
      </c>
      <c r="AQ60" s="15">
        <f t="shared" si="9"/>
        <v>0</v>
      </c>
      <c r="AR60" s="15">
        <f t="shared" si="10"/>
        <v>0</v>
      </c>
      <c r="AS60" s="15">
        <f t="shared" si="11"/>
        <v>0</v>
      </c>
      <c r="AT60" s="15"/>
      <c r="AU60" s="15">
        <f t="shared" si="12"/>
        <v>0</v>
      </c>
      <c r="AV60" s="15">
        <f t="shared" si="12"/>
        <v>0</v>
      </c>
      <c r="AW60" s="15">
        <f t="shared" si="14"/>
        <v>0</v>
      </c>
      <c r="AX60" s="15"/>
      <c r="AY60" s="230">
        <v>0</v>
      </c>
      <c r="AZ60" s="230">
        <v>0</v>
      </c>
      <c r="BA60" s="230">
        <v>0</v>
      </c>
      <c r="BB60" s="230"/>
      <c r="BC60" s="230">
        <v>0</v>
      </c>
      <c r="BD60" s="230">
        <v>0</v>
      </c>
      <c r="BE60" s="230">
        <v>0</v>
      </c>
      <c r="BF60" s="230"/>
      <c r="BG60" s="230">
        <v>0</v>
      </c>
      <c r="BH60" s="230">
        <v>0</v>
      </c>
      <c r="BI60" s="230">
        <v>0</v>
      </c>
      <c r="BJ60" s="15"/>
      <c r="BK60" s="15">
        <f t="shared" si="29"/>
        <v>0</v>
      </c>
      <c r="BL60" s="15">
        <f t="shared" si="29"/>
        <v>0</v>
      </c>
      <c r="BM60" s="15">
        <f t="shared" si="29"/>
        <v>0</v>
      </c>
      <c r="BO60" s="15">
        <f t="shared" si="51"/>
        <v>0</v>
      </c>
      <c r="BP60" s="15">
        <f t="shared" si="52"/>
        <v>0</v>
      </c>
      <c r="BQ60" s="15">
        <f t="shared" si="18"/>
        <v>0</v>
      </c>
      <c r="BR60" s="15"/>
      <c r="BS60" s="15">
        <f t="shared" si="19"/>
        <v>0</v>
      </c>
      <c r="BT60" s="15">
        <f t="shared" si="19"/>
        <v>0</v>
      </c>
      <c r="BU60" s="15">
        <f t="shared" si="20"/>
        <v>0</v>
      </c>
      <c r="BV60" s="15"/>
      <c r="BW60" s="230">
        <v>0</v>
      </c>
      <c r="BX60" s="230">
        <v>0</v>
      </c>
      <c r="BY60" s="230">
        <v>0</v>
      </c>
      <c r="BZ60" s="230"/>
      <c r="CA60" s="230">
        <v>0</v>
      </c>
      <c r="CB60" s="230">
        <v>0</v>
      </c>
      <c r="CC60" s="230">
        <v>0</v>
      </c>
      <c r="CD60" s="230"/>
      <c r="CE60" s="230">
        <v>0</v>
      </c>
      <c r="CF60" s="230">
        <v>0</v>
      </c>
      <c r="CG60" s="230">
        <v>0</v>
      </c>
      <c r="CH60" s="15"/>
      <c r="CI60" s="15">
        <f t="shared" si="47"/>
        <v>0</v>
      </c>
      <c r="CJ60" s="15">
        <f t="shared" si="48"/>
        <v>0</v>
      </c>
      <c r="CK60" s="15">
        <f t="shared" si="49"/>
        <v>0</v>
      </c>
      <c r="CM60" s="15">
        <f t="shared" si="53"/>
        <v>0</v>
      </c>
      <c r="CN60" s="15">
        <f t="shared" si="54"/>
        <v>0</v>
      </c>
      <c r="CO60" s="15">
        <f t="shared" si="26"/>
        <v>0</v>
      </c>
      <c r="CQ60" s="15">
        <f t="shared" si="27"/>
        <v>0</v>
      </c>
      <c r="CR60" s="15">
        <f t="shared" si="27"/>
        <v>0</v>
      </c>
      <c r="CS60" s="15">
        <f t="shared" si="28"/>
        <v>0</v>
      </c>
      <c r="CT60" s="15"/>
    </row>
    <row r="61" spans="1:98" x14ac:dyDescent="0.25">
      <c r="A61" s="3" t="s">
        <v>85</v>
      </c>
      <c r="B61" s="229">
        <v>5.1900000000000002E-2</v>
      </c>
      <c r="C61" s="229">
        <v>5.4003549999999997E-2</v>
      </c>
      <c r="D61" s="229">
        <v>5.4154949000000001E-2</v>
      </c>
      <c r="E61" s="229">
        <v>5.3898418999999996E-2</v>
      </c>
      <c r="G61" s="230">
        <v>0</v>
      </c>
      <c r="H61" s="230">
        <v>0</v>
      </c>
      <c r="I61" s="230">
        <v>0</v>
      </c>
      <c r="J61" s="230"/>
      <c r="K61" s="230">
        <v>0</v>
      </c>
      <c r="L61" s="230">
        <v>0</v>
      </c>
      <c r="M61" s="230">
        <v>0</v>
      </c>
      <c r="N61" s="15"/>
      <c r="O61" s="15">
        <v>0</v>
      </c>
      <c r="P61" s="15">
        <v>0</v>
      </c>
      <c r="Q61" s="15">
        <v>0</v>
      </c>
      <c r="R61" s="15"/>
      <c r="S61" s="15">
        <f t="shared" si="30"/>
        <v>0</v>
      </c>
      <c r="T61" s="15">
        <f t="shared" si="31"/>
        <v>0</v>
      </c>
      <c r="U61" s="15">
        <f t="shared" si="32"/>
        <v>0</v>
      </c>
      <c r="W61" s="15">
        <f t="shared" si="3"/>
        <v>0</v>
      </c>
      <c r="X61" s="15">
        <f t="shared" si="50"/>
        <v>0</v>
      </c>
      <c r="Y61" s="15">
        <f t="shared" si="5"/>
        <v>0</v>
      </c>
      <c r="AA61" s="230">
        <v>0</v>
      </c>
      <c r="AB61" s="230">
        <v>0</v>
      </c>
      <c r="AC61" s="230">
        <v>0</v>
      </c>
      <c r="AD61" s="230"/>
      <c r="AE61" s="230">
        <v>0</v>
      </c>
      <c r="AF61" s="230">
        <v>0</v>
      </c>
      <c r="AG61" s="230">
        <v>0</v>
      </c>
      <c r="AH61" s="230"/>
      <c r="AI61" s="230">
        <v>0</v>
      </c>
      <c r="AJ61" s="230">
        <v>0</v>
      </c>
      <c r="AK61" s="230">
        <v>0</v>
      </c>
      <c r="AL61" s="15"/>
      <c r="AM61" s="15">
        <f t="shared" si="34"/>
        <v>0</v>
      </c>
      <c r="AN61" s="15">
        <f t="shared" si="35"/>
        <v>0</v>
      </c>
      <c r="AO61" s="15">
        <f t="shared" si="36"/>
        <v>0</v>
      </c>
      <c r="AQ61" s="15">
        <f t="shared" si="9"/>
        <v>0</v>
      </c>
      <c r="AR61" s="15">
        <f t="shared" si="10"/>
        <v>0</v>
      </c>
      <c r="AS61" s="15">
        <f t="shared" si="11"/>
        <v>0</v>
      </c>
      <c r="AT61" s="15"/>
      <c r="AU61" s="15">
        <f t="shared" si="12"/>
        <v>0</v>
      </c>
      <c r="AV61" s="15">
        <f t="shared" si="12"/>
        <v>0</v>
      </c>
      <c r="AW61" s="15">
        <f t="shared" si="14"/>
        <v>0</v>
      </c>
      <c r="AX61" s="15"/>
      <c r="AY61" s="230">
        <v>0</v>
      </c>
      <c r="AZ61" s="230">
        <v>0</v>
      </c>
      <c r="BA61" s="230">
        <v>0</v>
      </c>
      <c r="BB61" s="230"/>
      <c r="BC61" s="230">
        <v>0</v>
      </c>
      <c r="BD61" s="230">
        <v>0</v>
      </c>
      <c r="BE61" s="230">
        <v>0</v>
      </c>
      <c r="BF61" s="230"/>
      <c r="BG61" s="230">
        <v>0</v>
      </c>
      <c r="BH61" s="230">
        <v>0</v>
      </c>
      <c r="BI61" s="230">
        <v>0</v>
      </c>
      <c r="BJ61" s="15"/>
      <c r="BK61" s="15">
        <f t="shared" si="29"/>
        <v>0</v>
      </c>
      <c r="BL61" s="15">
        <f t="shared" si="29"/>
        <v>0</v>
      </c>
      <c r="BM61" s="15">
        <f t="shared" si="29"/>
        <v>0</v>
      </c>
      <c r="BO61" s="15">
        <f t="shared" si="51"/>
        <v>0</v>
      </c>
      <c r="BP61" s="15">
        <f t="shared" si="52"/>
        <v>0</v>
      </c>
      <c r="BQ61" s="15">
        <f t="shared" si="18"/>
        <v>0</v>
      </c>
      <c r="BR61" s="15"/>
      <c r="BS61" s="15">
        <f t="shared" si="19"/>
        <v>0</v>
      </c>
      <c r="BT61" s="15">
        <f t="shared" si="19"/>
        <v>0</v>
      </c>
      <c r="BU61" s="15">
        <f t="shared" si="20"/>
        <v>0</v>
      </c>
      <c r="BV61" s="15"/>
      <c r="BW61" s="230">
        <v>0</v>
      </c>
      <c r="BX61" s="230">
        <v>0</v>
      </c>
      <c r="BY61" s="230">
        <v>0</v>
      </c>
      <c r="BZ61" s="230"/>
      <c r="CA61" s="230">
        <v>0</v>
      </c>
      <c r="CB61" s="230">
        <v>0</v>
      </c>
      <c r="CC61" s="230">
        <v>0</v>
      </c>
      <c r="CD61" s="230"/>
      <c r="CE61" s="230">
        <v>0</v>
      </c>
      <c r="CF61" s="230">
        <v>0</v>
      </c>
      <c r="CG61" s="230">
        <v>0</v>
      </c>
      <c r="CH61" s="15"/>
      <c r="CI61" s="15">
        <f t="shared" si="47"/>
        <v>0</v>
      </c>
      <c r="CJ61" s="15">
        <f t="shared" si="48"/>
        <v>0</v>
      </c>
      <c r="CK61" s="15">
        <f t="shared" si="49"/>
        <v>0</v>
      </c>
      <c r="CM61" s="15">
        <f t="shared" si="53"/>
        <v>0</v>
      </c>
      <c r="CN61" s="15">
        <f t="shared" si="54"/>
        <v>0</v>
      </c>
      <c r="CO61" s="15">
        <f t="shared" si="26"/>
        <v>0</v>
      </c>
      <c r="CQ61" s="15">
        <f t="shared" si="27"/>
        <v>0</v>
      </c>
      <c r="CR61" s="15">
        <f t="shared" si="27"/>
        <v>0</v>
      </c>
      <c r="CS61" s="15">
        <f t="shared" si="28"/>
        <v>0</v>
      </c>
      <c r="CT61" s="15"/>
    </row>
    <row r="62" spans="1:98" x14ac:dyDescent="0.25">
      <c r="A62" s="3" t="s">
        <v>86</v>
      </c>
      <c r="B62" s="229">
        <v>5.1900000000000002E-2</v>
      </c>
      <c r="C62" s="229">
        <v>5.4003549999999997E-2</v>
      </c>
      <c r="D62" s="229">
        <v>5.4154949000000001E-2</v>
      </c>
      <c r="E62" s="229">
        <v>5.3898418999999996E-2</v>
      </c>
      <c r="G62" s="230">
        <v>25007837.670000002</v>
      </c>
      <c r="H62" s="230">
        <v>25007837.670000002</v>
      </c>
      <c r="I62" s="230">
        <v>25007837.670000002</v>
      </c>
      <c r="J62" s="230"/>
      <c r="K62" s="230">
        <v>25341236.030000001</v>
      </c>
      <c r="L62" s="230">
        <v>25341236.030000001</v>
      </c>
      <c r="M62" s="230">
        <v>25341236.030000001</v>
      </c>
      <c r="N62" s="15"/>
      <c r="O62" s="15">
        <v>112858.18113492742</v>
      </c>
      <c r="P62" s="15">
        <v>112858.18113492742</v>
      </c>
      <c r="Q62" s="15">
        <v>112858.18113492742</v>
      </c>
      <c r="R62" s="15"/>
      <c r="S62" s="15">
        <f t="shared" si="30"/>
        <v>113821.04646023638</v>
      </c>
      <c r="T62" s="15">
        <f t="shared" si="31"/>
        <v>113821.04646023638</v>
      </c>
      <c r="U62" s="15">
        <f t="shared" si="32"/>
        <v>113821.04646023638</v>
      </c>
      <c r="W62" s="15">
        <f t="shared" si="3"/>
        <v>338574.54340478225</v>
      </c>
      <c r="X62" s="15">
        <f t="shared" si="50"/>
        <v>341463.13938070915</v>
      </c>
      <c r="Y62" s="15">
        <f t="shared" si="5"/>
        <v>2888.5959759269026</v>
      </c>
      <c r="AA62" s="230">
        <v>25007837.670000002</v>
      </c>
      <c r="AB62" s="230">
        <v>25174536.850000001</v>
      </c>
      <c r="AC62" s="230">
        <v>25341236.030000001</v>
      </c>
      <c r="AD62" s="230"/>
      <c r="AE62" s="230">
        <v>25341236.030000001</v>
      </c>
      <c r="AF62" s="230">
        <v>25341236.030000001</v>
      </c>
      <c r="AG62" s="230">
        <v>25341236.030000001</v>
      </c>
      <c r="AH62" s="230"/>
      <c r="AI62" s="230">
        <v>112858.18113492742</v>
      </c>
      <c r="AJ62" s="230">
        <v>113610.47993419756</v>
      </c>
      <c r="AK62" s="230">
        <v>114362.77873346773</v>
      </c>
      <c r="AL62" s="15"/>
      <c r="AM62" s="15">
        <f t="shared" si="34"/>
        <v>113821.04646023638</v>
      </c>
      <c r="AN62" s="15">
        <f t="shared" si="35"/>
        <v>113821.04646023638</v>
      </c>
      <c r="AO62" s="15">
        <f t="shared" si="36"/>
        <v>113821.04646023638</v>
      </c>
      <c r="AQ62" s="15">
        <f t="shared" si="9"/>
        <v>340831.43980259274</v>
      </c>
      <c r="AR62" s="15">
        <f t="shared" si="10"/>
        <v>341463.13938070915</v>
      </c>
      <c r="AS62" s="15">
        <f t="shared" si="11"/>
        <v>631.69957811641507</v>
      </c>
      <c r="AT62" s="15"/>
      <c r="AU62" s="15">
        <f t="shared" si="12"/>
        <v>679405.98320737504</v>
      </c>
      <c r="AV62" s="15">
        <f t="shared" si="12"/>
        <v>682926.2787614183</v>
      </c>
      <c r="AW62" s="15">
        <f t="shared" si="14"/>
        <v>3520.2955540432595</v>
      </c>
      <c r="AX62" s="15"/>
      <c r="AY62" s="230">
        <v>25341236.030000001</v>
      </c>
      <c r="AZ62" s="230">
        <v>25341236.030000001</v>
      </c>
      <c r="BA62" s="230">
        <v>25341236.030000001</v>
      </c>
      <c r="BB62" s="230"/>
      <c r="BC62" s="230">
        <v>25341236.030000001</v>
      </c>
      <c r="BD62" s="230">
        <v>25341236.030000001</v>
      </c>
      <c r="BE62" s="230">
        <v>25341236.030000001</v>
      </c>
      <c r="BF62" s="230"/>
      <c r="BG62" s="230">
        <v>114362.77873346773</v>
      </c>
      <c r="BH62" s="230">
        <v>114362.77873346773</v>
      </c>
      <c r="BI62" s="230">
        <v>114362.77873346773</v>
      </c>
      <c r="BJ62" s="15"/>
      <c r="BK62" s="15">
        <f t="shared" si="29"/>
        <v>113821.04646023638</v>
      </c>
      <c r="BL62" s="15">
        <f t="shared" si="29"/>
        <v>113821.04646023638</v>
      </c>
      <c r="BM62" s="15">
        <f t="shared" si="29"/>
        <v>113821.04646023638</v>
      </c>
      <c r="BO62" s="15">
        <f t="shared" si="51"/>
        <v>343088.33620040317</v>
      </c>
      <c r="BP62" s="15">
        <f t="shared" si="52"/>
        <v>341463.13938070915</v>
      </c>
      <c r="BQ62" s="15">
        <f t="shared" si="18"/>
        <v>-1625.1968196940143</v>
      </c>
      <c r="BR62" s="15"/>
      <c r="BS62" s="15">
        <f t="shared" si="19"/>
        <v>1022494.3194077782</v>
      </c>
      <c r="BT62" s="15">
        <f t="shared" si="19"/>
        <v>1024389.4181421275</v>
      </c>
      <c r="BU62" s="15">
        <f t="shared" si="20"/>
        <v>1895.0987343492452</v>
      </c>
      <c r="BV62" s="15"/>
      <c r="BW62" s="230">
        <v>25341236.030000001</v>
      </c>
      <c r="BX62" s="230">
        <v>25341236.030000001</v>
      </c>
      <c r="BY62" s="230">
        <v>25341236.030000001</v>
      </c>
      <c r="BZ62" s="230"/>
      <c r="CA62" s="230">
        <v>25341236.030000001</v>
      </c>
      <c r="CB62" s="230">
        <v>25341236.030000001</v>
      </c>
      <c r="CC62" s="230">
        <v>25341236.030000001</v>
      </c>
      <c r="CD62" s="230"/>
      <c r="CE62" s="230">
        <v>114362.77873346773</v>
      </c>
      <c r="CF62" s="230">
        <v>114362.77873346773</v>
      </c>
      <c r="CG62" s="230">
        <v>114362.77873346773</v>
      </c>
      <c r="CH62" s="15"/>
      <c r="CI62" s="15">
        <f t="shared" si="47"/>
        <v>113821.04646023638</v>
      </c>
      <c r="CJ62" s="15">
        <f t="shared" si="48"/>
        <v>113821.04646023638</v>
      </c>
      <c r="CK62" s="15">
        <f t="shared" si="49"/>
        <v>113821.04646023638</v>
      </c>
      <c r="CM62" s="15">
        <f t="shared" si="53"/>
        <v>343088.33620040317</v>
      </c>
      <c r="CN62" s="15">
        <f t="shared" si="54"/>
        <v>341463.13938070915</v>
      </c>
      <c r="CO62" s="15">
        <f t="shared" si="26"/>
        <v>-1625.1968196940143</v>
      </c>
      <c r="CQ62" s="15">
        <f t="shared" si="27"/>
        <v>1365582.6556081814</v>
      </c>
      <c r="CR62" s="15">
        <f t="shared" si="27"/>
        <v>1365852.5575228366</v>
      </c>
      <c r="CS62" s="15">
        <f t="shared" si="28"/>
        <v>269.90191465523094</v>
      </c>
      <c r="CT62" s="15"/>
    </row>
    <row r="63" spans="1:98" x14ac:dyDescent="0.25">
      <c r="A63" s="3" t="s">
        <v>87</v>
      </c>
      <c r="B63" s="229">
        <v>5.1900000000000002E-2</v>
      </c>
      <c r="C63" s="229">
        <v>5.4003549999999997E-2</v>
      </c>
      <c r="D63" s="229">
        <v>5.4154949000000001E-2</v>
      </c>
      <c r="E63" s="229">
        <v>5.3898418999999996E-2</v>
      </c>
      <c r="G63" s="230">
        <v>12680573.1</v>
      </c>
      <c r="H63" s="230">
        <v>12680739.640000001</v>
      </c>
      <c r="I63" s="230">
        <v>12680906.18</v>
      </c>
      <c r="J63" s="230"/>
      <c r="K63" s="230">
        <v>12680906.18</v>
      </c>
      <c r="L63" s="230">
        <v>12680906.18</v>
      </c>
      <c r="M63" s="230">
        <v>12680906.18</v>
      </c>
      <c r="N63" s="15"/>
      <c r="O63" s="15">
        <v>57226.315793439331</v>
      </c>
      <c r="P63" s="15">
        <v>57227.0673738732</v>
      </c>
      <c r="Q63" s="15">
        <v>57227.818954307069</v>
      </c>
      <c r="R63" s="15"/>
      <c r="S63" s="15">
        <f t="shared" si="30"/>
        <v>56956.732882444114</v>
      </c>
      <c r="T63" s="15">
        <f t="shared" si="31"/>
        <v>56956.732882444114</v>
      </c>
      <c r="U63" s="15">
        <f t="shared" si="32"/>
        <v>56956.732882444114</v>
      </c>
      <c r="W63" s="15">
        <f t="shared" si="3"/>
        <v>171681.2021216196</v>
      </c>
      <c r="X63" s="15">
        <f t="shared" si="50"/>
        <v>170870.19864733235</v>
      </c>
      <c r="Y63" s="15">
        <f t="shared" si="5"/>
        <v>-811.00347428725217</v>
      </c>
      <c r="AA63" s="230">
        <v>12680906.18</v>
      </c>
      <c r="AB63" s="230">
        <v>12680906.18</v>
      </c>
      <c r="AC63" s="230">
        <v>12680906.18</v>
      </c>
      <c r="AD63" s="230"/>
      <c r="AE63" s="230">
        <v>12680906.18</v>
      </c>
      <c r="AF63" s="230">
        <v>12680906.18</v>
      </c>
      <c r="AG63" s="230">
        <v>12680906.18</v>
      </c>
      <c r="AH63" s="230"/>
      <c r="AI63" s="230">
        <v>57227.818954307069</v>
      </c>
      <c r="AJ63" s="230">
        <v>57227.818954307069</v>
      </c>
      <c r="AK63" s="230">
        <v>57227.818954307069</v>
      </c>
      <c r="AL63" s="15"/>
      <c r="AM63" s="15">
        <f t="shared" si="34"/>
        <v>56956.732882444114</v>
      </c>
      <c r="AN63" s="15">
        <f t="shared" si="35"/>
        <v>56956.732882444114</v>
      </c>
      <c r="AO63" s="15">
        <f t="shared" si="36"/>
        <v>56956.732882444114</v>
      </c>
      <c r="AQ63" s="15">
        <f t="shared" si="9"/>
        <v>171683.45686292122</v>
      </c>
      <c r="AR63" s="15">
        <f t="shared" si="10"/>
        <v>170870.19864733235</v>
      </c>
      <c r="AS63" s="15">
        <f t="shared" si="11"/>
        <v>-813.25821558886673</v>
      </c>
      <c r="AT63" s="15"/>
      <c r="AU63" s="15">
        <f t="shared" si="12"/>
        <v>343364.65898454085</v>
      </c>
      <c r="AV63" s="15">
        <f t="shared" si="12"/>
        <v>341740.3972946647</v>
      </c>
      <c r="AW63" s="15">
        <f t="shared" si="14"/>
        <v>-1624.261689876148</v>
      </c>
      <c r="AX63" s="15"/>
      <c r="AY63" s="230">
        <v>12680906.18</v>
      </c>
      <c r="AZ63" s="230">
        <v>12680906.18</v>
      </c>
      <c r="BA63" s="230">
        <v>12680906.18</v>
      </c>
      <c r="BB63" s="230"/>
      <c r="BC63" s="230">
        <v>12680906.18</v>
      </c>
      <c r="BD63" s="230">
        <v>12680906.18</v>
      </c>
      <c r="BE63" s="230">
        <v>12680906.18</v>
      </c>
      <c r="BF63" s="230"/>
      <c r="BG63" s="230">
        <v>57227.818954307069</v>
      </c>
      <c r="BH63" s="230">
        <v>57227.818954307069</v>
      </c>
      <c r="BI63" s="230">
        <v>57227.818954307069</v>
      </c>
      <c r="BJ63" s="15"/>
      <c r="BK63" s="15">
        <f t="shared" si="29"/>
        <v>56956.732882444114</v>
      </c>
      <c r="BL63" s="15">
        <f t="shared" si="29"/>
        <v>56956.732882444114</v>
      </c>
      <c r="BM63" s="15">
        <f t="shared" si="29"/>
        <v>56956.732882444114</v>
      </c>
      <c r="BO63" s="15">
        <f t="shared" si="51"/>
        <v>171683.45686292122</v>
      </c>
      <c r="BP63" s="15">
        <f t="shared" si="52"/>
        <v>170870.19864733235</v>
      </c>
      <c r="BQ63" s="15">
        <f t="shared" si="18"/>
        <v>-813.25821558886673</v>
      </c>
      <c r="BR63" s="15"/>
      <c r="BS63" s="15">
        <f t="shared" si="19"/>
        <v>515048.11584746209</v>
      </c>
      <c r="BT63" s="15">
        <f t="shared" si="19"/>
        <v>512610.59594199702</v>
      </c>
      <c r="BU63" s="15">
        <f t="shared" si="20"/>
        <v>-2437.519905465073</v>
      </c>
      <c r="BV63" s="15"/>
      <c r="BW63" s="230">
        <v>12680906.18</v>
      </c>
      <c r="BX63" s="230">
        <v>12680906.18</v>
      </c>
      <c r="BY63" s="230">
        <v>12680906.18</v>
      </c>
      <c r="BZ63" s="230"/>
      <c r="CA63" s="230">
        <v>12680906.18</v>
      </c>
      <c r="CB63" s="230">
        <v>12680906.18</v>
      </c>
      <c r="CC63" s="230">
        <v>12680906.18</v>
      </c>
      <c r="CD63" s="230"/>
      <c r="CE63" s="230">
        <v>57227.818954307069</v>
      </c>
      <c r="CF63" s="230">
        <v>57227.818954307069</v>
      </c>
      <c r="CG63" s="230">
        <v>57227.818954307069</v>
      </c>
      <c r="CH63" s="15"/>
      <c r="CI63" s="15">
        <f t="shared" si="47"/>
        <v>56956.732882444114</v>
      </c>
      <c r="CJ63" s="15">
        <f t="shared" si="48"/>
        <v>56956.732882444114</v>
      </c>
      <c r="CK63" s="15">
        <f t="shared" si="49"/>
        <v>56956.732882444114</v>
      </c>
      <c r="CM63" s="15">
        <f t="shared" si="53"/>
        <v>171683.45686292122</v>
      </c>
      <c r="CN63" s="15">
        <f t="shared" si="54"/>
        <v>170870.19864733235</v>
      </c>
      <c r="CO63" s="15">
        <f t="shared" si="26"/>
        <v>-813.25821558886673</v>
      </c>
      <c r="CQ63" s="15">
        <f t="shared" si="27"/>
        <v>686731.57271038333</v>
      </c>
      <c r="CR63" s="15">
        <f t="shared" si="27"/>
        <v>683480.79458932939</v>
      </c>
      <c r="CS63" s="15">
        <f t="shared" si="28"/>
        <v>-3250.7781210539397</v>
      </c>
      <c r="CT63" s="15"/>
    </row>
    <row r="64" spans="1:98" x14ac:dyDescent="0.25">
      <c r="A64" s="3" t="s">
        <v>88</v>
      </c>
      <c r="B64" s="229">
        <v>4.9200000000000001E-2</v>
      </c>
      <c r="C64" s="229">
        <v>5.09188E-2</v>
      </c>
      <c r="D64" s="229">
        <v>5.1042512999999998E-2</v>
      </c>
      <c r="E64" s="229">
        <v>5.0832903000000006E-2</v>
      </c>
      <c r="G64" s="230">
        <v>335982510.81999999</v>
      </c>
      <c r="H64" s="230">
        <v>335982510.81999999</v>
      </c>
      <c r="I64" s="230">
        <v>335982510.81999999</v>
      </c>
      <c r="J64" s="230"/>
      <c r="K64" s="230">
        <v>336117828.94999999</v>
      </c>
      <c r="L64" s="230">
        <v>336117828.94999999</v>
      </c>
      <c r="M64" s="230">
        <v>336117828.94999999</v>
      </c>
      <c r="N64" s="15"/>
      <c r="O64" s="15">
        <v>1429115.9730252074</v>
      </c>
      <c r="P64" s="15">
        <v>1429115.9730252074</v>
      </c>
      <c r="Q64" s="15">
        <v>1429115.9730252074</v>
      </c>
      <c r="R64" s="15"/>
      <c r="S64" s="15">
        <f t="shared" si="30"/>
        <v>1423820.4162988288</v>
      </c>
      <c r="T64" s="15">
        <f t="shared" si="31"/>
        <v>1423820.4162988288</v>
      </c>
      <c r="U64" s="15">
        <f t="shared" si="32"/>
        <v>1423820.4162988288</v>
      </c>
      <c r="W64" s="15">
        <f t="shared" si="3"/>
        <v>4287347.9190756222</v>
      </c>
      <c r="X64" s="15">
        <f t="shared" si="50"/>
        <v>4271461.2488964861</v>
      </c>
      <c r="Y64" s="15">
        <f t="shared" si="5"/>
        <v>-15886.670179136097</v>
      </c>
      <c r="AA64" s="230">
        <v>335982510.81999999</v>
      </c>
      <c r="AB64" s="230">
        <v>335982510.81999999</v>
      </c>
      <c r="AC64" s="230">
        <v>335982510.81999999</v>
      </c>
      <c r="AD64" s="230"/>
      <c r="AE64" s="230">
        <v>336117828.94999999</v>
      </c>
      <c r="AF64" s="230">
        <v>336117828.94999999</v>
      </c>
      <c r="AG64" s="230">
        <v>336117828.94999999</v>
      </c>
      <c r="AH64" s="230"/>
      <c r="AI64" s="230">
        <v>1429115.9730252074</v>
      </c>
      <c r="AJ64" s="230">
        <v>1429115.9730252074</v>
      </c>
      <c r="AK64" s="230">
        <v>1429115.9730252074</v>
      </c>
      <c r="AL64" s="15"/>
      <c r="AM64" s="15">
        <f t="shared" si="34"/>
        <v>1423820.4162988288</v>
      </c>
      <c r="AN64" s="15">
        <f t="shared" si="35"/>
        <v>1423820.4162988288</v>
      </c>
      <c r="AO64" s="15">
        <f t="shared" si="36"/>
        <v>1423820.4162988288</v>
      </c>
      <c r="AQ64" s="15">
        <f t="shared" si="9"/>
        <v>4287347.9190756222</v>
      </c>
      <c r="AR64" s="15">
        <f t="shared" si="10"/>
        <v>4271461.2488964861</v>
      </c>
      <c r="AS64" s="15">
        <f t="shared" si="11"/>
        <v>-15886.670179136097</v>
      </c>
      <c r="AT64" s="15"/>
      <c r="AU64" s="15">
        <f t="shared" si="12"/>
        <v>8574695.8381512444</v>
      </c>
      <c r="AV64" s="15">
        <f t="shared" si="12"/>
        <v>8542922.4977929723</v>
      </c>
      <c r="AW64" s="15">
        <f t="shared" si="14"/>
        <v>-31773.340358272195</v>
      </c>
      <c r="AX64" s="15"/>
      <c r="AY64" s="230">
        <v>335982510.81999999</v>
      </c>
      <c r="AZ64" s="230">
        <v>335982510.81999999</v>
      </c>
      <c r="BA64" s="230">
        <v>336050169.88999999</v>
      </c>
      <c r="BB64" s="230"/>
      <c r="BC64" s="230">
        <v>336117828.94999999</v>
      </c>
      <c r="BD64" s="230">
        <v>336117828.94999999</v>
      </c>
      <c r="BE64" s="230">
        <v>336117828.94999999</v>
      </c>
      <c r="BF64" s="230"/>
      <c r="BG64" s="230">
        <v>1429115.9730252074</v>
      </c>
      <c r="BH64" s="230">
        <v>1429115.9730252074</v>
      </c>
      <c r="BI64" s="230">
        <v>1429403.7637718776</v>
      </c>
      <c r="BJ64" s="15"/>
      <c r="BK64" s="15">
        <f t="shared" si="29"/>
        <v>1423820.4162988288</v>
      </c>
      <c r="BL64" s="15">
        <f t="shared" si="29"/>
        <v>1423820.4162988288</v>
      </c>
      <c r="BM64" s="15">
        <f t="shared" si="29"/>
        <v>1423820.4162988288</v>
      </c>
      <c r="BO64" s="15">
        <f t="shared" si="51"/>
        <v>4287635.7098222924</v>
      </c>
      <c r="BP64" s="15">
        <f t="shared" si="52"/>
        <v>4271461.2488964861</v>
      </c>
      <c r="BQ64" s="15">
        <f t="shared" si="18"/>
        <v>-16174.460925806314</v>
      </c>
      <c r="BR64" s="15"/>
      <c r="BS64" s="15">
        <f t="shared" si="19"/>
        <v>12862331.547973536</v>
      </c>
      <c r="BT64" s="15">
        <f t="shared" si="19"/>
        <v>12814383.746689457</v>
      </c>
      <c r="BU64" s="15">
        <f t="shared" si="20"/>
        <v>-47947.801284078509</v>
      </c>
      <c r="BV64" s="15"/>
      <c r="BW64" s="230">
        <v>336117828.94999999</v>
      </c>
      <c r="BX64" s="230">
        <v>336117828.94999999</v>
      </c>
      <c r="BY64" s="230">
        <v>336117828.94999999</v>
      </c>
      <c r="BZ64" s="230"/>
      <c r="CA64" s="230">
        <v>336117828.94999999</v>
      </c>
      <c r="CB64" s="230">
        <v>336117828.94999999</v>
      </c>
      <c r="CC64" s="230">
        <v>336146033.19</v>
      </c>
      <c r="CD64" s="230"/>
      <c r="CE64" s="230">
        <v>1429691.5544760125</v>
      </c>
      <c r="CF64" s="230">
        <v>1429691.5544760125</v>
      </c>
      <c r="CG64" s="230">
        <v>1429691.5544760125</v>
      </c>
      <c r="CH64" s="15"/>
      <c r="CI64" s="15">
        <f t="shared" si="47"/>
        <v>1423820.4162988288</v>
      </c>
      <c r="CJ64" s="15">
        <f t="shared" si="48"/>
        <v>1423820.4162988288</v>
      </c>
      <c r="CK64" s="15">
        <f t="shared" si="49"/>
        <v>1423939.8915818378</v>
      </c>
      <c r="CM64" s="15">
        <f t="shared" si="53"/>
        <v>4289074.6634280374</v>
      </c>
      <c r="CN64" s="15">
        <f t="shared" si="54"/>
        <v>4271580.7241794951</v>
      </c>
      <c r="CO64" s="15">
        <f t="shared" si="26"/>
        <v>-17493.939248542301</v>
      </c>
      <c r="CQ64" s="15">
        <f t="shared" si="27"/>
        <v>17151406.211401574</v>
      </c>
      <c r="CR64" s="15">
        <f t="shared" si="27"/>
        <v>17085964.470868953</v>
      </c>
      <c r="CS64" s="15">
        <f t="shared" si="28"/>
        <v>-65441.740532621741</v>
      </c>
      <c r="CT64" s="15"/>
    </row>
    <row r="65" spans="1:98" x14ac:dyDescent="0.25">
      <c r="A65" s="3" t="s">
        <v>89</v>
      </c>
      <c r="B65" s="229">
        <v>5.4100000000000002E-2</v>
      </c>
      <c r="C65" s="229">
        <v>5.4100000000000002E-2</v>
      </c>
      <c r="D65" s="229">
        <v>5.4100000000000002E-2</v>
      </c>
      <c r="E65" s="229">
        <v>5.4100000000000002E-2</v>
      </c>
      <c r="G65" s="230">
        <v>393079166.00999999</v>
      </c>
      <c r="H65" s="230">
        <v>393075523.31</v>
      </c>
      <c r="I65" s="230">
        <v>392967358.74000001</v>
      </c>
      <c r="J65" s="230"/>
      <c r="K65" s="230">
        <v>392970394.54000002</v>
      </c>
      <c r="L65" s="230">
        <v>393130799.17000002</v>
      </c>
      <c r="M65" s="230">
        <v>393083391.43000001</v>
      </c>
      <c r="N65" s="15"/>
      <c r="O65" s="15">
        <v>1772131.9067617499</v>
      </c>
      <c r="P65" s="15">
        <v>1772115.4842559167</v>
      </c>
      <c r="Q65" s="15">
        <v>1771627.8423194999</v>
      </c>
      <c r="R65" s="15"/>
      <c r="S65" s="15">
        <f t="shared" si="30"/>
        <v>1771641.5287178336</v>
      </c>
      <c r="T65" s="15">
        <f t="shared" si="31"/>
        <v>1772364.6862580834</v>
      </c>
      <c r="U65" s="15">
        <f t="shared" si="32"/>
        <v>1772150.9563635832</v>
      </c>
      <c r="W65" s="15">
        <f t="shared" si="3"/>
        <v>5315875.2333371667</v>
      </c>
      <c r="X65" s="15">
        <f t="shared" si="50"/>
        <v>5316157.1713394998</v>
      </c>
      <c r="Y65" s="15">
        <f t="shared" si="5"/>
        <v>281.93800233304501</v>
      </c>
      <c r="AA65" s="230">
        <v>392930040.44</v>
      </c>
      <c r="AB65" s="230">
        <v>392885863.81999999</v>
      </c>
      <c r="AC65" s="230">
        <v>392805593.70999998</v>
      </c>
      <c r="AD65" s="230"/>
      <c r="AE65" s="230">
        <v>393083391.43000001</v>
      </c>
      <c r="AF65" s="230">
        <v>393083391.43000001</v>
      </c>
      <c r="AG65" s="230">
        <v>393495262.16000003</v>
      </c>
      <c r="AH65" s="230"/>
      <c r="AI65" s="230">
        <v>1771459.5989836669</v>
      </c>
      <c r="AJ65" s="230">
        <v>1771260.4360551666</v>
      </c>
      <c r="AK65" s="230">
        <v>1770898.5516425835</v>
      </c>
      <c r="AL65" s="15"/>
      <c r="AM65" s="15">
        <f t="shared" si="34"/>
        <v>1772150.9563635832</v>
      </c>
      <c r="AN65" s="15">
        <f t="shared" si="35"/>
        <v>1772150.9563635832</v>
      </c>
      <c r="AO65" s="15">
        <f t="shared" si="36"/>
        <v>1774007.8069046668</v>
      </c>
      <c r="AQ65" s="15">
        <f t="shared" si="9"/>
        <v>5313618.5866814172</v>
      </c>
      <c r="AR65" s="15">
        <f t="shared" si="10"/>
        <v>5318309.719631833</v>
      </c>
      <c r="AS65" s="15">
        <f t="shared" si="11"/>
        <v>4691.1329504158348</v>
      </c>
      <c r="AT65" s="15"/>
      <c r="AU65" s="15">
        <f t="shared" si="12"/>
        <v>10629493.820018584</v>
      </c>
      <c r="AV65" s="15">
        <f t="shared" si="12"/>
        <v>10634466.890971333</v>
      </c>
      <c r="AW65" s="15">
        <f t="shared" si="14"/>
        <v>4973.0709527488798</v>
      </c>
      <c r="AX65" s="15"/>
      <c r="AY65" s="230">
        <v>392799784.18000001</v>
      </c>
      <c r="AZ65" s="230">
        <v>392831703.73000002</v>
      </c>
      <c r="BA65" s="230">
        <v>392821240.19999999</v>
      </c>
      <c r="BB65" s="230"/>
      <c r="BC65" s="230">
        <v>394141299.58999997</v>
      </c>
      <c r="BD65" s="230">
        <v>394474447.50999999</v>
      </c>
      <c r="BE65" s="230">
        <v>394794592.01999998</v>
      </c>
      <c r="BF65" s="230"/>
      <c r="BG65" s="230">
        <v>1770872.3603448335</v>
      </c>
      <c r="BH65" s="230">
        <v>1771016.2643160836</v>
      </c>
      <c r="BI65" s="230">
        <v>1770969.0912349999</v>
      </c>
      <c r="BJ65" s="15"/>
      <c r="BK65" s="15">
        <f t="shared" si="29"/>
        <v>1776920.3589849165</v>
      </c>
      <c r="BL65" s="15">
        <f t="shared" si="29"/>
        <v>1778422.3008575833</v>
      </c>
      <c r="BM65" s="15">
        <f t="shared" si="29"/>
        <v>1779865.6190235</v>
      </c>
      <c r="BO65" s="15">
        <f t="shared" si="51"/>
        <v>5312857.7158959173</v>
      </c>
      <c r="BP65" s="15">
        <f t="shared" si="52"/>
        <v>5335208.2788659995</v>
      </c>
      <c r="BQ65" s="15">
        <f t="shared" si="18"/>
        <v>22350.562970082276</v>
      </c>
      <c r="BR65" s="15"/>
      <c r="BS65" s="15">
        <f t="shared" si="19"/>
        <v>15942351.535914501</v>
      </c>
      <c r="BT65" s="15">
        <f t="shared" si="19"/>
        <v>15969675.169837333</v>
      </c>
      <c r="BU65" s="15">
        <f t="shared" si="20"/>
        <v>27323.633922832087</v>
      </c>
      <c r="BV65" s="15"/>
      <c r="BW65" s="230">
        <v>392821240.19999999</v>
      </c>
      <c r="BX65" s="230">
        <v>392791911.19</v>
      </c>
      <c r="BY65" s="230">
        <v>392762582.18000001</v>
      </c>
      <c r="BZ65" s="230"/>
      <c r="CA65" s="230">
        <v>395015189.74000001</v>
      </c>
      <c r="CB65" s="230">
        <v>394992097.38</v>
      </c>
      <c r="CC65" s="230">
        <v>395004824.07999998</v>
      </c>
      <c r="CD65" s="230"/>
      <c r="CE65" s="230">
        <v>1770969.0912349999</v>
      </c>
      <c r="CF65" s="230">
        <v>1770836.8662815832</v>
      </c>
      <c r="CG65" s="230">
        <v>1770704.6413281669</v>
      </c>
      <c r="CH65" s="15"/>
      <c r="CI65" s="15">
        <f t="shared" si="47"/>
        <v>1780860.1470778333</v>
      </c>
      <c r="CJ65" s="15">
        <f t="shared" si="48"/>
        <v>1780756.0390215002</v>
      </c>
      <c r="CK65" s="15">
        <f t="shared" si="49"/>
        <v>1780813.4152273333</v>
      </c>
      <c r="CM65" s="15">
        <f t="shared" si="53"/>
        <v>5312510.5988447499</v>
      </c>
      <c r="CN65" s="15">
        <f t="shared" si="54"/>
        <v>5342429.6013266668</v>
      </c>
      <c r="CO65" s="15">
        <f t="shared" si="26"/>
        <v>29919.002481916919</v>
      </c>
      <c r="CQ65" s="15">
        <f t="shared" si="27"/>
        <v>21254862.134759251</v>
      </c>
      <c r="CR65" s="15">
        <f t="shared" si="27"/>
        <v>21312104.771164</v>
      </c>
      <c r="CS65" s="15">
        <f t="shared" si="28"/>
        <v>57242.636404749006</v>
      </c>
      <c r="CT65" s="15"/>
    </row>
    <row r="66" spans="1:98" x14ac:dyDescent="0.25">
      <c r="A66" s="3" t="s">
        <v>90</v>
      </c>
      <c r="B66" s="229">
        <v>2E-3</v>
      </c>
      <c r="C66" s="229">
        <v>2E-3</v>
      </c>
      <c r="D66" s="229">
        <v>2E-3</v>
      </c>
      <c r="E66" s="229">
        <v>2E-3</v>
      </c>
      <c r="G66" s="230">
        <v>0</v>
      </c>
      <c r="H66" s="230">
        <v>0</v>
      </c>
      <c r="I66" s="230">
        <v>0</v>
      </c>
      <c r="J66" s="230"/>
      <c r="K66" s="230">
        <v>0</v>
      </c>
      <c r="L66" s="230">
        <v>0</v>
      </c>
      <c r="M66" s="230">
        <v>0</v>
      </c>
      <c r="N66" s="15"/>
      <c r="O66" s="15">
        <v>0</v>
      </c>
      <c r="P66" s="15">
        <v>0</v>
      </c>
      <c r="Q66" s="15">
        <v>0</v>
      </c>
      <c r="R66" s="15"/>
      <c r="S66" s="15">
        <f t="shared" si="30"/>
        <v>0</v>
      </c>
      <c r="T66" s="15">
        <f t="shared" si="31"/>
        <v>0</v>
      </c>
      <c r="U66" s="15">
        <f t="shared" si="32"/>
        <v>0</v>
      </c>
      <c r="W66" s="15">
        <f t="shared" si="3"/>
        <v>0</v>
      </c>
      <c r="X66" s="15">
        <f t="shared" si="50"/>
        <v>0</v>
      </c>
      <c r="Y66" s="15">
        <f t="shared" si="5"/>
        <v>0</v>
      </c>
      <c r="AA66" s="230">
        <v>0</v>
      </c>
      <c r="AB66" s="230">
        <v>0</v>
      </c>
      <c r="AC66" s="230">
        <v>0</v>
      </c>
      <c r="AD66" s="230"/>
      <c r="AE66" s="230">
        <v>0</v>
      </c>
      <c r="AF66" s="230">
        <v>0</v>
      </c>
      <c r="AG66" s="230">
        <v>0</v>
      </c>
      <c r="AH66" s="230"/>
      <c r="AI66" s="230">
        <v>0</v>
      </c>
      <c r="AJ66" s="230">
        <v>0</v>
      </c>
      <c r="AK66" s="230">
        <v>0</v>
      </c>
      <c r="AL66" s="15"/>
      <c r="AM66" s="15">
        <f t="shared" si="34"/>
        <v>0</v>
      </c>
      <c r="AN66" s="15">
        <f t="shared" si="35"/>
        <v>0</v>
      </c>
      <c r="AO66" s="15">
        <f t="shared" si="36"/>
        <v>0</v>
      </c>
      <c r="AQ66" s="15">
        <f t="shared" si="9"/>
        <v>0</v>
      </c>
      <c r="AR66" s="15">
        <f t="shared" si="10"/>
        <v>0</v>
      </c>
      <c r="AS66" s="15">
        <f t="shared" si="11"/>
        <v>0</v>
      </c>
      <c r="AT66" s="15"/>
      <c r="AU66" s="15">
        <f t="shared" si="12"/>
        <v>0</v>
      </c>
      <c r="AV66" s="15">
        <f t="shared" si="12"/>
        <v>0</v>
      </c>
      <c r="AW66" s="15">
        <f t="shared" si="14"/>
        <v>0</v>
      </c>
      <c r="AX66" s="15"/>
      <c r="AY66" s="230">
        <v>0</v>
      </c>
      <c r="AZ66" s="230">
        <v>0</v>
      </c>
      <c r="BA66" s="230">
        <v>0</v>
      </c>
      <c r="BB66" s="230"/>
      <c r="BC66" s="230">
        <v>0</v>
      </c>
      <c r="BD66" s="230">
        <v>0</v>
      </c>
      <c r="BE66" s="230">
        <v>0</v>
      </c>
      <c r="BF66" s="230"/>
      <c r="BG66" s="230">
        <v>0</v>
      </c>
      <c r="BH66" s="230">
        <v>0</v>
      </c>
      <c r="BI66" s="230">
        <v>0</v>
      </c>
      <c r="BJ66" s="15"/>
      <c r="BK66" s="15">
        <f t="shared" si="29"/>
        <v>0</v>
      </c>
      <c r="BL66" s="15">
        <f t="shared" si="29"/>
        <v>0</v>
      </c>
      <c r="BM66" s="15">
        <f t="shared" si="29"/>
        <v>0</v>
      </c>
      <c r="BO66" s="15">
        <f t="shared" si="51"/>
        <v>0</v>
      </c>
      <c r="BP66" s="15">
        <f t="shared" si="52"/>
        <v>0</v>
      </c>
      <c r="BQ66" s="15">
        <f t="shared" si="18"/>
        <v>0</v>
      </c>
      <c r="BR66" s="15"/>
      <c r="BS66" s="15">
        <f t="shared" si="19"/>
        <v>0</v>
      </c>
      <c r="BT66" s="15">
        <f t="shared" si="19"/>
        <v>0</v>
      </c>
      <c r="BU66" s="15">
        <f t="shared" si="20"/>
        <v>0</v>
      </c>
      <c r="BV66" s="15"/>
      <c r="BW66" s="230">
        <v>0</v>
      </c>
      <c r="BX66" s="230">
        <v>0</v>
      </c>
      <c r="BY66" s="230">
        <v>0</v>
      </c>
      <c r="BZ66" s="230"/>
      <c r="CA66" s="230">
        <v>0</v>
      </c>
      <c r="CB66" s="230">
        <v>0</v>
      </c>
      <c r="CC66" s="230">
        <v>0</v>
      </c>
      <c r="CD66" s="230"/>
      <c r="CE66" s="230">
        <v>0</v>
      </c>
      <c r="CF66" s="230">
        <v>0</v>
      </c>
      <c r="CG66" s="230">
        <v>0</v>
      </c>
      <c r="CH66" s="15"/>
      <c r="CI66" s="15">
        <f t="shared" si="47"/>
        <v>0</v>
      </c>
      <c r="CJ66" s="15">
        <f t="shared" si="48"/>
        <v>0</v>
      </c>
      <c r="CK66" s="15">
        <f t="shared" si="49"/>
        <v>0</v>
      </c>
      <c r="CM66" s="15">
        <f t="shared" si="53"/>
        <v>0</v>
      </c>
      <c r="CN66" s="15">
        <f t="shared" si="54"/>
        <v>0</v>
      </c>
      <c r="CO66" s="15">
        <f t="shared" si="26"/>
        <v>0</v>
      </c>
      <c r="CQ66" s="15">
        <f t="shared" si="27"/>
        <v>0</v>
      </c>
      <c r="CR66" s="15">
        <f t="shared" si="27"/>
        <v>0</v>
      </c>
      <c r="CS66" s="15">
        <f t="shared" si="28"/>
        <v>0</v>
      </c>
      <c r="CT66" s="15"/>
    </row>
    <row r="67" spans="1:98" x14ac:dyDescent="0.25">
      <c r="A67" s="3" t="s">
        <v>91</v>
      </c>
      <c r="B67" s="229">
        <v>5.4100000000000002E-2</v>
      </c>
      <c r="C67" s="229">
        <v>5.4100000000000002E-2</v>
      </c>
      <c r="D67" s="229">
        <v>5.4100000000000002E-2</v>
      </c>
      <c r="E67" s="229">
        <v>5.4100000000000002E-2</v>
      </c>
      <c r="G67" s="230">
        <v>0</v>
      </c>
      <c r="H67" s="230">
        <v>0</v>
      </c>
      <c r="I67" s="230">
        <v>0</v>
      </c>
      <c r="J67" s="230"/>
      <c r="K67" s="230">
        <v>0</v>
      </c>
      <c r="L67" s="230">
        <v>0</v>
      </c>
      <c r="M67" s="230">
        <v>0</v>
      </c>
      <c r="N67" s="15"/>
      <c r="O67" s="15">
        <v>0</v>
      </c>
      <c r="P67" s="15">
        <v>0</v>
      </c>
      <c r="Q67" s="15">
        <v>0</v>
      </c>
      <c r="R67" s="15"/>
      <c r="S67" s="15">
        <f t="shared" si="30"/>
        <v>0</v>
      </c>
      <c r="T67" s="15">
        <f t="shared" si="31"/>
        <v>0</v>
      </c>
      <c r="U67" s="15">
        <f t="shared" si="32"/>
        <v>0</v>
      </c>
      <c r="W67" s="15">
        <f t="shared" si="3"/>
        <v>0</v>
      </c>
      <c r="X67" s="15">
        <f t="shared" si="50"/>
        <v>0</v>
      </c>
      <c r="Y67" s="15">
        <f t="shared" si="5"/>
        <v>0</v>
      </c>
      <c r="AA67" s="230">
        <v>0</v>
      </c>
      <c r="AB67" s="230">
        <v>0</v>
      </c>
      <c r="AC67" s="230">
        <v>0</v>
      </c>
      <c r="AD67" s="230"/>
      <c r="AE67" s="230">
        <v>0</v>
      </c>
      <c r="AF67" s="230">
        <v>0</v>
      </c>
      <c r="AG67" s="230">
        <v>0</v>
      </c>
      <c r="AH67" s="230"/>
      <c r="AI67" s="230">
        <v>0</v>
      </c>
      <c r="AJ67" s="230">
        <v>0</v>
      </c>
      <c r="AK67" s="230">
        <v>0</v>
      </c>
      <c r="AL67" s="15"/>
      <c r="AM67" s="15">
        <f t="shared" si="34"/>
        <v>0</v>
      </c>
      <c r="AN67" s="15">
        <f t="shared" si="35"/>
        <v>0</v>
      </c>
      <c r="AO67" s="15">
        <f t="shared" si="36"/>
        <v>0</v>
      </c>
      <c r="AQ67" s="15">
        <f t="shared" si="9"/>
        <v>0</v>
      </c>
      <c r="AR67" s="15">
        <f t="shared" si="10"/>
        <v>0</v>
      </c>
      <c r="AS67" s="15">
        <f t="shared" si="11"/>
        <v>0</v>
      </c>
      <c r="AT67" s="15"/>
      <c r="AU67" s="15">
        <f t="shared" si="12"/>
        <v>0</v>
      </c>
      <c r="AV67" s="15">
        <f t="shared" si="12"/>
        <v>0</v>
      </c>
      <c r="AW67" s="15">
        <f t="shared" si="14"/>
        <v>0</v>
      </c>
      <c r="AX67" s="15"/>
      <c r="AY67" s="230">
        <v>0</v>
      </c>
      <c r="AZ67" s="230">
        <v>0</v>
      </c>
      <c r="BA67" s="230">
        <v>0</v>
      </c>
      <c r="BB67" s="230"/>
      <c r="BC67" s="230">
        <v>0</v>
      </c>
      <c r="BD67" s="230">
        <v>0</v>
      </c>
      <c r="BE67" s="230">
        <v>0</v>
      </c>
      <c r="BF67" s="230"/>
      <c r="BG67" s="230">
        <v>0</v>
      </c>
      <c r="BH67" s="230">
        <v>0</v>
      </c>
      <c r="BI67" s="230">
        <v>0</v>
      </c>
      <c r="BJ67" s="15"/>
      <c r="BK67" s="15">
        <f t="shared" si="29"/>
        <v>0</v>
      </c>
      <c r="BL67" s="15">
        <f t="shared" si="29"/>
        <v>0</v>
      </c>
      <c r="BM67" s="15">
        <f t="shared" si="29"/>
        <v>0</v>
      </c>
      <c r="BO67" s="15">
        <f t="shared" si="51"/>
        <v>0</v>
      </c>
      <c r="BP67" s="15">
        <f t="shared" si="52"/>
        <v>0</v>
      </c>
      <c r="BQ67" s="15">
        <f t="shared" si="18"/>
        <v>0</v>
      </c>
      <c r="BR67" s="15"/>
      <c r="BS67" s="15">
        <f t="shared" si="19"/>
        <v>0</v>
      </c>
      <c r="BT67" s="15">
        <f t="shared" si="19"/>
        <v>0</v>
      </c>
      <c r="BU67" s="15">
        <f t="shared" si="20"/>
        <v>0</v>
      </c>
      <c r="BV67" s="15"/>
      <c r="BW67" s="230">
        <v>0</v>
      </c>
      <c r="BX67" s="230">
        <v>0</v>
      </c>
      <c r="BY67" s="230">
        <v>0</v>
      </c>
      <c r="BZ67" s="230"/>
      <c r="CA67" s="230">
        <v>0</v>
      </c>
      <c r="CB67" s="230">
        <v>0</v>
      </c>
      <c r="CC67" s="230">
        <v>0</v>
      </c>
      <c r="CD67" s="230"/>
      <c r="CE67" s="230">
        <v>0</v>
      </c>
      <c r="CF67" s="230">
        <v>0</v>
      </c>
      <c r="CG67" s="230">
        <v>0</v>
      </c>
      <c r="CH67" s="15"/>
      <c r="CI67" s="15">
        <f t="shared" ref="CI67:CK139" si="55">CA67*$E67/12</f>
        <v>0</v>
      </c>
      <c r="CJ67" s="15">
        <f t="shared" si="55"/>
        <v>0</v>
      </c>
      <c r="CK67" s="15">
        <f t="shared" si="55"/>
        <v>0</v>
      </c>
      <c r="CM67" s="15">
        <f t="shared" si="53"/>
        <v>0</v>
      </c>
      <c r="CN67" s="15">
        <f t="shared" si="54"/>
        <v>0</v>
      </c>
      <c r="CO67" s="15">
        <f t="shared" si="26"/>
        <v>0</v>
      </c>
      <c r="CQ67" s="15">
        <f t="shared" si="27"/>
        <v>0</v>
      </c>
      <c r="CR67" s="15">
        <f t="shared" si="27"/>
        <v>0</v>
      </c>
      <c r="CS67" s="15">
        <f t="shared" si="28"/>
        <v>0</v>
      </c>
      <c r="CT67" s="15"/>
    </row>
    <row r="68" spans="1:98" x14ac:dyDescent="0.25">
      <c r="A68" s="3" t="s">
        <v>92</v>
      </c>
      <c r="B68" s="229">
        <v>5.4100000000000002E-2</v>
      </c>
      <c r="C68" s="229">
        <v>5.4100000000000002E-2</v>
      </c>
      <c r="D68" s="229">
        <v>5.4100000000000002E-2</v>
      </c>
      <c r="E68" s="229">
        <v>5.4100000000000002E-2</v>
      </c>
      <c r="G68" s="230">
        <v>0</v>
      </c>
      <c r="H68" s="230">
        <v>0</v>
      </c>
      <c r="I68" s="230">
        <v>0</v>
      </c>
      <c r="J68" s="230"/>
      <c r="K68" s="230">
        <v>3454003.0300000003</v>
      </c>
      <c r="L68" s="230">
        <v>3454003.0300000003</v>
      </c>
      <c r="M68" s="230">
        <v>3454003.0300000003</v>
      </c>
      <c r="N68" s="15"/>
      <c r="O68" s="15">
        <v>0</v>
      </c>
      <c r="P68" s="15">
        <v>0</v>
      </c>
      <c r="Q68" s="15">
        <v>0</v>
      </c>
      <c r="R68" s="15"/>
      <c r="S68" s="15">
        <f t="shared" ref="S68:U83" si="56">K68*$E68/12</f>
        <v>15571.796993583333</v>
      </c>
      <c r="T68" s="15">
        <f t="shared" si="56"/>
        <v>15571.796993583333</v>
      </c>
      <c r="U68" s="15">
        <f t="shared" si="56"/>
        <v>15571.796993583333</v>
      </c>
      <c r="W68" s="15">
        <f t="shared" si="3"/>
        <v>0</v>
      </c>
      <c r="X68" s="15">
        <f t="shared" si="50"/>
        <v>46715.390980750002</v>
      </c>
      <c r="Y68" s="15">
        <f t="shared" si="5"/>
        <v>46715.390980750002</v>
      </c>
      <c r="AA68" s="230">
        <v>0</v>
      </c>
      <c r="AB68" s="230">
        <v>0</v>
      </c>
      <c r="AC68" s="230">
        <v>0</v>
      </c>
      <c r="AD68" s="230"/>
      <c r="AE68" s="230">
        <v>3454003.0300000003</v>
      </c>
      <c r="AF68" s="230">
        <v>3454003.0300000003</v>
      </c>
      <c r="AG68" s="230">
        <v>3454003.0300000003</v>
      </c>
      <c r="AH68" s="230"/>
      <c r="AI68" s="230">
        <v>0</v>
      </c>
      <c r="AJ68" s="230">
        <v>0</v>
      </c>
      <c r="AK68" s="230">
        <v>0</v>
      </c>
      <c r="AL68" s="15"/>
      <c r="AM68" s="15">
        <f t="shared" ref="AM68:AO83" si="57">AE68*$E68/12</f>
        <v>15571.796993583333</v>
      </c>
      <c r="AN68" s="15">
        <f t="shared" si="57"/>
        <v>15571.796993583333</v>
      </c>
      <c r="AO68" s="15">
        <f t="shared" si="57"/>
        <v>15571.796993583333</v>
      </c>
      <c r="AQ68" s="15">
        <f t="shared" si="9"/>
        <v>0</v>
      </c>
      <c r="AR68" s="15">
        <f t="shared" si="10"/>
        <v>46715.390980750002</v>
      </c>
      <c r="AS68" s="15">
        <f t="shared" si="11"/>
        <v>46715.390980750002</v>
      </c>
      <c r="AT68" s="15"/>
      <c r="AU68" s="15">
        <f t="shared" si="12"/>
        <v>0</v>
      </c>
      <c r="AV68" s="15">
        <f t="shared" si="12"/>
        <v>93430.781961500004</v>
      </c>
      <c r="AW68" s="15">
        <f t="shared" si="14"/>
        <v>93430.781961500004</v>
      </c>
      <c r="AX68" s="15"/>
      <c r="AY68" s="230">
        <v>0</v>
      </c>
      <c r="AZ68" s="230">
        <v>0</v>
      </c>
      <c r="BA68" s="230">
        <v>0</v>
      </c>
      <c r="BB68" s="230"/>
      <c r="BC68" s="230">
        <v>3454003.0300000003</v>
      </c>
      <c r="BD68" s="230">
        <v>3454003.0300000003</v>
      </c>
      <c r="BE68" s="230">
        <v>3454003.0300000003</v>
      </c>
      <c r="BF68" s="230"/>
      <c r="BG68" s="230">
        <v>0</v>
      </c>
      <c r="BH68" s="230">
        <v>0</v>
      </c>
      <c r="BI68" s="230">
        <v>0</v>
      </c>
      <c r="BJ68" s="15"/>
      <c r="BK68" s="15">
        <f t="shared" si="29"/>
        <v>15571.796993583333</v>
      </c>
      <c r="BL68" s="15">
        <f t="shared" si="29"/>
        <v>15571.796993583333</v>
      </c>
      <c r="BM68" s="15">
        <f t="shared" si="29"/>
        <v>15571.796993583333</v>
      </c>
      <c r="BO68" s="15">
        <f t="shared" si="51"/>
        <v>0</v>
      </c>
      <c r="BP68" s="15">
        <f t="shared" si="52"/>
        <v>46715.390980750002</v>
      </c>
      <c r="BQ68" s="15">
        <f t="shared" si="18"/>
        <v>46715.390980750002</v>
      </c>
      <c r="BR68" s="15"/>
      <c r="BS68" s="15">
        <f t="shared" si="19"/>
        <v>0</v>
      </c>
      <c r="BT68" s="15">
        <f t="shared" si="19"/>
        <v>140146.17294225001</v>
      </c>
      <c r="BU68" s="15">
        <f t="shared" si="20"/>
        <v>140146.17294225001</v>
      </c>
      <c r="BV68" s="15"/>
      <c r="BW68" s="230">
        <v>0</v>
      </c>
      <c r="BX68" s="230">
        <v>0</v>
      </c>
      <c r="BY68" s="230">
        <v>1727001.52</v>
      </c>
      <c r="BZ68" s="230"/>
      <c r="CA68" s="230">
        <v>3454003.0300000003</v>
      </c>
      <c r="CB68" s="230">
        <v>3454003.0300000003</v>
      </c>
      <c r="CC68" s="230">
        <v>3454003.0300000003</v>
      </c>
      <c r="CD68" s="230"/>
      <c r="CE68" s="230">
        <v>0</v>
      </c>
      <c r="CF68" s="230">
        <v>0</v>
      </c>
      <c r="CG68" s="230">
        <v>7785.8985193333328</v>
      </c>
      <c r="CH68" s="15"/>
      <c r="CI68" s="15">
        <f t="shared" si="55"/>
        <v>15571.796993583333</v>
      </c>
      <c r="CJ68" s="15">
        <f t="shared" si="55"/>
        <v>15571.796993583333</v>
      </c>
      <c r="CK68" s="15">
        <f t="shared" si="55"/>
        <v>15571.796993583333</v>
      </c>
      <c r="CM68" s="15">
        <f t="shared" si="53"/>
        <v>7785.8985193333328</v>
      </c>
      <c r="CN68" s="15">
        <f t="shared" si="54"/>
        <v>46715.390980750002</v>
      </c>
      <c r="CO68" s="15">
        <f t="shared" si="26"/>
        <v>38929.492461416667</v>
      </c>
      <c r="CQ68" s="15">
        <f t="shared" si="27"/>
        <v>7785.8985193333328</v>
      </c>
      <c r="CR68" s="15">
        <f t="shared" si="27"/>
        <v>186861.56392300001</v>
      </c>
      <c r="CS68" s="15">
        <f t="shared" si="28"/>
        <v>179075.66540366667</v>
      </c>
      <c r="CT68" s="15"/>
    </row>
    <row r="69" spans="1:98" x14ac:dyDescent="0.25">
      <c r="A69" s="3" t="s">
        <v>93</v>
      </c>
      <c r="B69" s="229">
        <v>0</v>
      </c>
      <c r="C69" s="229">
        <v>0</v>
      </c>
      <c r="D69" s="229">
        <v>0</v>
      </c>
      <c r="E69" s="229">
        <v>0</v>
      </c>
      <c r="G69" s="230">
        <v>0</v>
      </c>
      <c r="H69" s="230">
        <v>0</v>
      </c>
      <c r="I69" s="230">
        <v>0</v>
      </c>
      <c r="J69" s="230"/>
      <c r="K69" s="230">
        <v>0</v>
      </c>
      <c r="L69" s="230">
        <v>0</v>
      </c>
      <c r="M69" s="230">
        <v>0</v>
      </c>
      <c r="N69" s="15"/>
      <c r="O69" s="15">
        <v>0</v>
      </c>
      <c r="P69" s="15">
        <v>0</v>
      </c>
      <c r="Q69" s="15">
        <v>0</v>
      </c>
      <c r="R69" s="15"/>
      <c r="S69" s="15">
        <f t="shared" si="56"/>
        <v>0</v>
      </c>
      <c r="T69" s="15">
        <f t="shared" si="56"/>
        <v>0</v>
      </c>
      <c r="U69" s="15">
        <f t="shared" si="56"/>
        <v>0</v>
      </c>
      <c r="W69" s="15">
        <f t="shared" si="3"/>
        <v>0</v>
      </c>
      <c r="X69" s="15">
        <f t="shared" si="50"/>
        <v>0</v>
      </c>
      <c r="Y69" s="15">
        <f t="shared" si="5"/>
        <v>0</v>
      </c>
      <c r="AA69" s="230">
        <v>0</v>
      </c>
      <c r="AB69" s="230">
        <v>0</v>
      </c>
      <c r="AC69" s="230">
        <v>0</v>
      </c>
      <c r="AD69" s="230"/>
      <c r="AE69" s="230">
        <v>0</v>
      </c>
      <c r="AF69" s="230">
        <v>0</v>
      </c>
      <c r="AG69" s="230">
        <v>0</v>
      </c>
      <c r="AH69" s="230"/>
      <c r="AI69" s="230">
        <v>0</v>
      </c>
      <c r="AJ69" s="230">
        <v>0</v>
      </c>
      <c r="AK69" s="230">
        <v>0</v>
      </c>
      <c r="AL69" s="15"/>
      <c r="AM69" s="15">
        <f t="shared" si="57"/>
        <v>0</v>
      </c>
      <c r="AN69" s="15">
        <f t="shared" si="57"/>
        <v>0</v>
      </c>
      <c r="AO69" s="15">
        <f t="shared" si="57"/>
        <v>0</v>
      </c>
      <c r="AQ69" s="15">
        <f t="shared" si="9"/>
        <v>0</v>
      </c>
      <c r="AR69" s="15">
        <f t="shared" si="10"/>
        <v>0</v>
      </c>
      <c r="AS69" s="15">
        <f t="shared" si="11"/>
        <v>0</v>
      </c>
      <c r="AT69" s="15"/>
      <c r="AU69" s="15">
        <f t="shared" si="12"/>
        <v>0</v>
      </c>
      <c r="AV69" s="15">
        <f t="shared" si="12"/>
        <v>0</v>
      </c>
      <c r="AW69" s="15">
        <f t="shared" si="14"/>
        <v>0</v>
      </c>
      <c r="AX69" s="15"/>
      <c r="AY69" s="230">
        <v>0</v>
      </c>
      <c r="AZ69" s="230">
        <v>0</v>
      </c>
      <c r="BA69" s="230">
        <v>0</v>
      </c>
      <c r="BB69" s="230"/>
      <c r="BC69" s="230">
        <v>0</v>
      </c>
      <c r="BD69" s="230">
        <v>0</v>
      </c>
      <c r="BE69" s="230">
        <v>0</v>
      </c>
      <c r="BF69" s="230"/>
      <c r="BG69" s="230">
        <v>0</v>
      </c>
      <c r="BH69" s="230">
        <v>0</v>
      </c>
      <c r="BI69" s="230">
        <v>0</v>
      </c>
      <c r="BJ69" s="15"/>
      <c r="BK69" s="15">
        <f t="shared" si="29"/>
        <v>0</v>
      </c>
      <c r="BL69" s="15">
        <f t="shared" si="29"/>
        <v>0</v>
      </c>
      <c r="BM69" s="15">
        <f t="shared" si="29"/>
        <v>0</v>
      </c>
      <c r="BO69" s="15">
        <f t="shared" si="51"/>
        <v>0</v>
      </c>
      <c r="BP69" s="15">
        <f t="shared" si="52"/>
        <v>0</v>
      </c>
      <c r="BQ69" s="15">
        <f t="shared" si="18"/>
        <v>0</v>
      </c>
      <c r="BR69" s="15"/>
      <c r="BS69" s="15">
        <f t="shared" si="19"/>
        <v>0</v>
      </c>
      <c r="BT69" s="15">
        <f t="shared" si="19"/>
        <v>0</v>
      </c>
      <c r="BU69" s="15">
        <f t="shared" si="20"/>
        <v>0</v>
      </c>
      <c r="BV69" s="15"/>
      <c r="BW69" s="230">
        <v>0</v>
      </c>
      <c r="BX69" s="230">
        <v>0</v>
      </c>
      <c r="BY69" s="230">
        <v>0</v>
      </c>
      <c r="BZ69" s="230"/>
      <c r="CA69" s="230">
        <v>0</v>
      </c>
      <c r="CB69" s="230">
        <v>0</v>
      </c>
      <c r="CC69" s="230">
        <v>0</v>
      </c>
      <c r="CD69" s="230"/>
      <c r="CE69" s="230">
        <v>0</v>
      </c>
      <c r="CF69" s="230">
        <v>0</v>
      </c>
      <c r="CG69" s="230">
        <v>0</v>
      </c>
      <c r="CH69" s="15"/>
      <c r="CI69" s="15">
        <f t="shared" si="55"/>
        <v>0</v>
      </c>
      <c r="CJ69" s="15">
        <f t="shared" si="55"/>
        <v>0</v>
      </c>
      <c r="CK69" s="15">
        <f t="shared" si="55"/>
        <v>0</v>
      </c>
      <c r="CM69" s="15">
        <f t="shared" si="53"/>
        <v>0</v>
      </c>
      <c r="CN69" s="15">
        <f t="shared" si="54"/>
        <v>0</v>
      </c>
      <c r="CO69" s="15">
        <f t="shared" si="26"/>
        <v>0</v>
      </c>
      <c r="CQ69" s="15">
        <f t="shared" si="27"/>
        <v>0</v>
      </c>
      <c r="CR69" s="15">
        <f t="shared" si="27"/>
        <v>0</v>
      </c>
      <c r="CS69" s="15">
        <f t="shared" si="28"/>
        <v>0</v>
      </c>
      <c r="CT69" s="15"/>
    </row>
    <row r="70" spans="1:98" x14ac:dyDescent="0.25">
      <c r="A70" s="3" t="s">
        <v>94</v>
      </c>
      <c r="B70" s="229">
        <v>4.1500000000000002E-2</v>
      </c>
      <c r="C70" s="229">
        <v>4.1500000000000002E-2</v>
      </c>
      <c r="D70" s="229">
        <v>4.1500000000000002E-2</v>
      </c>
      <c r="E70" s="229">
        <v>4.1500000000000002E-2</v>
      </c>
      <c r="G70" s="230">
        <v>141127903.05000001</v>
      </c>
      <c r="H70" s="230">
        <v>141127903.05000001</v>
      </c>
      <c r="I70" s="230">
        <v>141127903.05000001</v>
      </c>
      <c r="J70" s="230"/>
      <c r="K70" s="230">
        <v>141220455.72999999</v>
      </c>
      <c r="L70" s="230">
        <v>141220455.72999999</v>
      </c>
      <c r="M70" s="230">
        <v>141220455.72999999</v>
      </c>
      <c r="N70" s="15"/>
      <c r="O70" s="15">
        <v>488067.33138125011</v>
      </c>
      <c r="P70" s="15">
        <v>488067.33138125011</v>
      </c>
      <c r="Q70" s="15">
        <v>488067.33138125011</v>
      </c>
      <c r="R70" s="15"/>
      <c r="S70" s="15">
        <f t="shared" si="56"/>
        <v>488387.4093995833</v>
      </c>
      <c r="T70" s="15">
        <f t="shared" si="56"/>
        <v>488387.4093995833</v>
      </c>
      <c r="U70" s="15">
        <f t="shared" si="56"/>
        <v>488387.4093995833</v>
      </c>
      <c r="W70" s="15">
        <f t="shared" si="3"/>
        <v>1464201.9941437503</v>
      </c>
      <c r="X70" s="15">
        <f t="shared" si="50"/>
        <v>1465162.2281987499</v>
      </c>
      <c r="Y70" s="15">
        <f t="shared" ref="Y70:Y141" si="58">X70-W70</f>
        <v>960.23405499965884</v>
      </c>
      <c r="AA70" s="230">
        <v>141127903.05000001</v>
      </c>
      <c r="AB70" s="230">
        <v>141127903.05000001</v>
      </c>
      <c r="AC70" s="230">
        <v>141127903.05000001</v>
      </c>
      <c r="AD70" s="230"/>
      <c r="AE70" s="230">
        <v>141220455.72999999</v>
      </c>
      <c r="AF70" s="230">
        <v>141220455.72999999</v>
      </c>
      <c r="AG70" s="230">
        <v>141543593.74000001</v>
      </c>
      <c r="AH70" s="230"/>
      <c r="AI70" s="230">
        <v>488067.33138125011</v>
      </c>
      <c r="AJ70" s="230">
        <v>488067.33138125011</v>
      </c>
      <c r="AK70" s="230">
        <v>488067.33138125011</v>
      </c>
      <c r="AL70" s="15"/>
      <c r="AM70" s="15">
        <f t="shared" si="57"/>
        <v>488387.4093995833</v>
      </c>
      <c r="AN70" s="15">
        <f t="shared" si="57"/>
        <v>488387.4093995833</v>
      </c>
      <c r="AO70" s="15">
        <f t="shared" si="57"/>
        <v>489504.92835083342</v>
      </c>
      <c r="AQ70" s="15">
        <f t="shared" si="9"/>
        <v>1464201.9941437503</v>
      </c>
      <c r="AR70" s="15">
        <f t="shared" si="10"/>
        <v>1466279.74715</v>
      </c>
      <c r="AS70" s="15">
        <f t="shared" si="11"/>
        <v>2077.7530062496662</v>
      </c>
      <c r="AT70" s="15"/>
      <c r="AU70" s="15">
        <f t="shared" si="12"/>
        <v>2928403.9882875006</v>
      </c>
      <c r="AV70" s="15">
        <f t="shared" si="12"/>
        <v>2931441.9753487501</v>
      </c>
      <c r="AW70" s="15">
        <f t="shared" si="14"/>
        <v>3037.9870612495579</v>
      </c>
      <c r="AX70" s="15"/>
      <c r="AY70" s="230">
        <v>141172063.78999999</v>
      </c>
      <c r="AZ70" s="230">
        <v>141216224.53</v>
      </c>
      <c r="BA70" s="230">
        <v>141207028.97999999</v>
      </c>
      <c r="BB70" s="230"/>
      <c r="BC70" s="230">
        <v>141640523.22999999</v>
      </c>
      <c r="BD70" s="230">
        <v>141387528.30000001</v>
      </c>
      <c r="BE70" s="230">
        <v>141360741.88999999</v>
      </c>
      <c r="BF70" s="230"/>
      <c r="BG70" s="230">
        <v>488220.05394041672</v>
      </c>
      <c r="BH70" s="230">
        <v>488372.77649958339</v>
      </c>
      <c r="BI70" s="230">
        <v>488340.97522249998</v>
      </c>
      <c r="BJ70" s="15"/>
      <c r="BK70" s="15">
        <f t="shared" si="29"/>
        <v>489840.14283708337</v>
      </c>
      <c r="BL70" s="15">
        <f t="shared" si="29"/>
        <v>488965.20203750004</v>
      </c>
      <c r="BM70" s="15">
        <f t="shared" si="29"/>
        <v>488872.56570291665</v>
      </c>
      <c r="BO70" s="15">
        <f t="shared" si="51"/>
        <v>1464933.8056625002</v>
      </c>
      <c r="BP70" s="15">
        <f t="shared" si="52"/>
        <v>1467677.9105775</v>
      </c>
      <c r="BQ70" s="15">
        <f t="shared" si="18"/>
        <v>2744.1049149997998</v>
      </c>
      <c r="BR70" s="15"/>
      <c r="BS70" s="15">
        <f t="shared" si="19"/>
        <v>4393337.7939500008</v>
      </c>
      <c r="BT70" s="15">
        <f t="shared" si="19"/>
        <v>4399119.8859262504</v>
      </c>
      <c r="BU70" s="15">
        <f t="shared" si="20"/>
        <v>5782.0919762495905</v>
      </c>
      <c r="BV70" s="15"/>
      <c r="BW70" s="230">
        <v>141197833.41999999</v>
      </c>
      <c r="BX70" s="230">
        <v>141209144.58000001</v>
      </c>
      <c r="BY70" s="230">
        <v>141220455.72999999</v>
      </c>
      <c r="BZ70" s="230"/>
      <c r="CA70" s="230">
        <v>141360741.88999999</v>
      </c>
      <c r="CB70" s="230">
        <v>141364390.80000001</v>
      </c>
      <c r="CC70" s="230">
        <v>141368039.69999999</v>
      </c>
      <c r="CD70" s="230"/>
      <c r="CE70" s="230">
        <v>488309.17391083337</v>
      </c>
      <c r="CF70" s="230">
        <v>488348.29167250008</v>
      </c>
      <c r="CG70" s="230">
        <v>488387.4093995833</v>
      </c>
      <c r="CH70" s="15"/>
      <c r="CI70" s="15">
        <f t="shared" si="55"/>
        <v>488872.56570291665</v>
      </c>
      <c r="CJ70" s="15">
        <f t="shared" si="55"/>
        <v>488885.18485000008</v>
      </c>
      <c r="CK70" s="15">
        <f t="shared" si="55"/>
        <v>488897.80396250001</v>
      </c>
      <c r="CM70" s="15">
        <f t="shared" si="53"/>
        <v>1465044.8749829168</v>
      </c>
      <c r="CN70" s="15">
        <f t="shared" si="54"/>
        <v>1466655.5545154167</v>
      </c>
      <c r="CO70" s="15">
        <f t="shared" si="26"/>
        <v>1610.6795324999839</v>
      </c>
      <c r="CQ70" s="15">
        <f t="shared" si="27"/>
        <v>5858382.6689329175</v>
      </c>
      <c r="CR70" s="15">
        <f t="shared" si="27"/>
        <v>5865775.4404416671</v>
      </c>
      <c r="CS70" s="15">
        <f t="shared" si="28"/>
        <v>7392.7715087495744</v>
      </c>
      <c r="CT70" s="15"/>
    </row>
    <row r="71" spans="1:98" x14ac:dyDescent="0.25">
      <c r="A71" s="3" t="s">
        <v>95</v>
      </c>
      <c r="B71" s="229">
        <v>4.1500000000000002E-2</v>
      </c>
      <c r="C71" s="229">
        <v>4.1500000000000002E-2</v>
      </c>
      <c r="D71" s="229">
        <v>4.1500000000000002E-2</v>
      </c>
      <c r="E71" s="229">
        <v>4.1500000000000002E-2</v>
      </c>
      <c r="G71" s="230">
        <v>0</v>
      </c>
      <c r="H71" s="230">
        <v>0</v>
      </c>
      <c r="I71" s="230">
        <v>0</v>
      </c>
      <c r="J71" s="230"/>
      <c r="K71" s="230">
        <v>0</v>
      </c>
      <c r="L71" s="230">
        <v>0</v>
      </c>
      <c r="M71" s="230">
        <v>0</v>
      </c>
      <c r="N71" s="15"/>
      <c r="O71" s="15">
        <v>0</v>
      </c>
      <c r="P71" s="15">
        <v>0</v>
      </c>
      <c r="Q71" s="15">
        <v>0</v>
      </c>
      <c r="R71" s="15"/>
      <c r="S71" s="15">
        <f t="shared" si="56"/>
        <v>0</v>
      </c>
      <c r="T71" s="15">
        <f t="shared" si="56"/>
        <v>0</v>
      </c>
      <c r="U71" s="15">
        <f t="shared" si="56"/>
        <v>0</v>
      </c>
      <c r="W71" s="15">
        <f t="shared" si="3"/>
        <v>0</v>
      </c>
      <c r="X71" s="15">
        <f t="shared" si="50"/>
        <v>0</v>
      </c>
      <c r="Y71" s="15">
        <f t="shared" si="58"/>
        <v>0</v>
      </c>
      <c r="AA71" s="230">
        <v>0</v>
      </c>
      <c r="AB71" s="230">
        <v>0</v>
      </c>
      <c r="AC71" s="230">
        <v>0</v>
      </c>
      <c r="AD71" s="230"/>
      <c r="AE71" s="230">
        <v>0</v>
      </c>
      <c r="AF71" s="230">
        <v>0</v>
      </c>
      <c r="AG71" s="230">
        <v>0</v>
      </c>
      <c r="AH71" s="230"/>
      <c r="AI71" s="230">
        <v>0</v>
      </c>
      <c r="AJ71" s="230">
        <v>0</v>
      </c>
      <c r="AK71" s="230">
        <v>0</v>
      </c>
      <c r="AL71" s="15"/>
      <c r="AM71" s="15">
        <f t="shared" si="57"/>
        <v>0</v>
      </c>
      <c r="AN71" s="15">
        <f t="shared" si="57"/>
        <v>0</v>
      </c>
      <c r="AO71" s="15">
        <f t="shared" si="57"/>
        <v>0</v>
      </c>
      <c r="AQ71" s="15">
        <f t="shared" si="9"/>
        <v>0</v>
      </c>
      <c r="AR71" s="15">
        <f t="shared" si="10"/>
        <v>0</v>
      </c>
      <c r="AS71" s="15">
        <f t="shared" si="11"/>
        <v>0</v>
      </c>
      <c r="AT71" s="15"/>
      <c r="AU71" s="15">
        <f t="shared" si="12"/>
        <v>0</v>
      </c>
      <c r="AV71" s="15">
        <f t="shared" si="12"/>
        <v>0</v>
      </c>
      <c r="AW71" s="15">
        <f t="shared" si="14"/>
        <v>0</v>
      </c>
      <c r="AX71" s="15"/>
      <c r="AY71" s="230">
        <v>0</v>
      </c>
      <c r="AZ71" s="230">
        <v>0</v>
      </c>
      <c r="BA71" s="230">
        <v>0</v>
      </c>
      <c r="BB71" s="230"/>
      <c r="BC71" s="230">
        <v>0</v>
      </c>
      <c r="BD71" s="230">
        <v>0</v>
      </c>
      <c r="BE71" s="230">
        <v>0</v>
      </c>
      <c r="BF71" s="230"/>
      <c r="BG71" s="230">
        <v>0</v>
      </c>
      <c r="BH71" s="230">
        <v>0</v>
      </c>
      <c r="BI71" s="230">
        <v>0</v>
      </c>
      <c r="BJ71" s="15"/>
      <c r="BK71" s="15">
        <f t="shared" si="29"/>
        <v>0</v>
      </c>
      <c r="BL71" s="15">
        <f t="shared" si="29"/>
        <v>0</v>
      </c>
      <c r="BM71" s="15">
        <f t="shared" si="29"/>
        <v>0</v>
      </c>
      <c r="BO71" s="15">
        <f t="shared" si="51"/>
        <v>0</v>
      </c>
      <c r="BP71" s="15">
        <f t="shared" si="52"/>
        <v>0</v>
      </c>
      <c r="BQ71" s="15">
        <f t="shared" si="18"/>
        <v>0</v>
      </c>
      <c r="BR71" s="15"/>
      <c r="BS71" s="15">
        <f t="shared" si="19"/>
        <v>0</v>
      </c>
      <c r="BT71" s="15">
        <f t="shared" si="19"/>
        <v>0</v>
      </c>
      <c r="BU71" s="15">
        <f t="shared" si="20"/>
        <v>0</v>
      </c>
      <c r="BV71" s="15"/>
      <c r="BW71" s="230">
        <v>0</v>
      </c>
      <c r="BX71" s="230">
        <v>0</v>
      </c>
      <c r="BY71" s="230">
        <v>0</v>
      </c>
      <c r="BZ71" s="230"/>
      <c r="CA71" s="230">
        <v>0</v>
      </c>
      <c r="CB71" s="230">
        <v>0</v>
      </c>
      <c r="CC71" s="230">
        <v>0</v>
      </c>
      <c r="CD71" s="230"/>
      <c r="CE71" s="230">
        <v>0</v>
      </c>
      <c r="CF71" s="230">
        <v>0</v>
      </c>
      <c r="CG71" s="230">
        <v>0</v>
      </c>
      <c r="CH71" s="15"/>
      <c r="CI71" s="15">
        <f t="shared" si="55"/>
        <v>0</v>
      </c>
      <c r="CJ71" s="15">
        <f t="shared" si="55"/>
        <v>0</v>
      </c>
      <c r="CK71" s="15">
        <f t="shared" si="55"/>
        <v>0</v>
      </c>
      <c r="CM71" s="15">
        <f t="shared" si="53"/>
        <v>0</v>
      </c>
      <c r="CN71" s="15">
        <f t="shared" si="54"/>
        <v>0</v>
      </c>
      <c r="CO71" s="15">
        <f t="shared" si="26"/>
        <v>0</v>
      </c>
      <c r="CQ71" s="15">
        <f t="shared" si="27"/>
        <v>0</v>
      </c>
      <c r="CR71" s="15">
        <f t="shared" si="27"/>
        <v>0</v>
      </c>
      <c r="CS71" s="15">
        <f t="shared" si="28"/>
        <v>0</v>
      </c>
      <c r="CT71" s="15"/>
    </row>
    <row r="72" spans="1:98" x14ac:dyDescent="0.25">
      <c r="A72" s="3" t="s">
        <v>96</v>
      </c>
      <c r="B72" s="229">
        <v>5.62E-2</v>
      </c>
      <c r="C72" s="229">
        <v>5.62E-2</v>
      </c>
      <c r="D72" s="229">
        <v>5.62E-2</v>
      </c>
      <c r="E72" s="229">
        <v>5.62E-2</v>
      </c>
      <c r="G72" s="230">
        <v>282729334.37</v>
      </c>
      <c r="H72" s="230">
        <v>282867411.39999998</v>
      </c>
      <c r="I72" s="230">
        <v>283050136.56</v>
      </c>
      <c r="J72" s="230"/>
      <c r="K72" s="230">
        <v>283223140.69</v>
      </c>
      <c r="L72" s="230">
        <v>283223140.69</v>
      </c>
      <c r="M72" s="230">
        <v>283203381.88999999</v>
      </c>
      <c r="N72" s="15"/>
      <c r="O72" s="15">
        <v>1324115.7159661667</v>
      </c>
      <c r="P72" s="15">
        <v>1324762.3767233333</v>
      </c>
      <c r="Q72" s="15">
        <v>1325618.139556</v>
      </c>
      <c r="R72" s="15"/>
      <c r="S72" s="15">
        <f t="shared" si="56"/>
        <v>1326428.3755648334</v>
      </c>
      <c r="T72" s="15">
        <f t="shared" si="56"/>
        <v>1326428.3755648334</v>
      </c>
      <c r="U72" s="15">
        <f t="shared" si="56"/>
        <v>1326335.8385181667</v>
      </c>
      <c r="W72" s="15">
        <f t="shared" si="3"/>
        <v>3974496.2322455002</v>
      </c>
      <c r="X72" s="15">
        <f t="shared" si="50"/>
        <v>3979192.5896478333</v>
      </c>
      <c r="Y72" s="15">
        <f t="shared" si="58"/>
        <v>4696.3574023330584</v>
      </c>
      <c r="AA72" s="230">
        <v>283220956.48000002</v>
      </c>
      <c r="AB72" s="230">
        <v>283156964.94</v>
      </c>
      <c r="AC72" s="230">
        <v>283136511.94999999</v>
      </c>
      <c r="AD72" s="230"/>
      <c r="AE72" s="230">
        <v>283465310.06999999</v>
      </c>
      <c r="AF72" s="230">
        <v>283744902.32999998</v>
      </c>
      <c r="AG72" s="230">
        <v>283742807.61000001</v>
      </c>
      <c r="AH72" s="230"/>
      <c r="AI72" s="230">
        <v>1326418.1461813333</v>
      </c>
      <c r="AJ72" s="230">
        <v>1326118.4524689999</v>
      </c>
      <c r="AK72" s="230">
        <v>1326022.6642991665</v>
      </c>
      <c r="AL72" s="15"/>
      <c r="AM72" s="15">
        <f t="shared" si="57"/>
        <v>1327562.5354945001</v>
      </c>
      <c r="AN72" s="15">
        <f t="shared" si="57"/>
        <v>1328871.9592454999</v>
      </c>
      <c r="AO72" s="15">
        <f t="shared" si="57"/>
        <v>1328862.1489735001</v>
      </c>
      <c r="AQ72" s="15">
        <f t="shared" si="9"/>
        <v>3978559.2629495002</v>
      </c>
      <c r="AR72" s="15">
        <f t="shared" si="10"/>
        <v>3985296.6437135004</v>
      </c>
      <c r="AS72" s="15">
        <f t="shared" si="11"/>
        <v>6737.3807640001178</v>
      </c>
      <c r="AT72" s="15"/>
      <c r="AU72" s="15">
        <f t="shared" si="12"/>
        <v>7953055.4951950004</v>
      </c>
      <c r="AV72" s="15">
        <f t="shared" si="12"/>
        <v>7964489.2333613336</v>
      </c>
      <c r="AW72" s="15">
        <f t="shared" si="14"/>
        <v>11433.738166333176</v>
      </c>
      <c r="AX72" s="15"/>
      <c r="AY72" s="230">
        <v>283180050.5</v>
      </c>
      <c r="AZ72" s="230">
        <v>283239577.79000002</v>
      </c>
      <c r="BA72" s="230">
        <v>283210135.62</v>
      </c>
      <c r="BB72" s="230"/>
      <c r="BC72" s="230">
        <v>283905604.08999997</v>
      </c>
      <c r="BD72" s="230">
        <v>284430243.75999999</v>
      </c>
      <c r="BE72" s="230">
        <v>284533229.79000002</v>
      </c>
      <c r="BF72" s="230"/>
      <c r="BG72" s="230">
        <v>1326226.5698416666</v>
      </c>
      <c r="BH72" s="230">
        <v>1326505.3559831667</v>
      </c>
      <c r="BI72" s="230">
        <v>1326367.4684870001</v>
      </c>
      <c r="BJ72" s="15"/>
      <c r="BK72" s="15">
        <f t="shared" si="29"/>
        <v>1329624.5791548332</v>
      </c>
      <c r="BL72" s="15">
        <f t="shared" si="29"/>
        <v>1332081.6416093332</v>
      </c>
      <c r="BM72" s="15">
        <f t="shared" si="29"/>
        <v>1332563.9595165001</v>
      </c>
      <c r="BO72" s="15">
        <f t="shared" si="51"/>
        <v>3979099.3943118332</v>
      </c>
      <c r="BP72" s="15">
        <f t="shared" si="52"/>
        <v>3994270.1802806668</v>
      </c>
      <c r="BQ72" s="15">
        <f t="shared" si="18"/>
        <v>15170.785968833603</v>
      </c>
      <c r="BR72" s="15"/>
      <c r="BS72" s="15">
        <f t="shared" si="19"/>
        <v>11932154.889506834</v>
      </c>
      <c r="BT72" s="15">
        <f t="shared" si="19"/>
        <v>11958759.413642</v>
      </c>
      <c r="BU72" s="15">
        <f t="shared" si="20"/>
        <v>26604.524135166779</v>
      </c>
      <c r="BV72" s="15"/>
      <c r="BW72" s="230">
        <v>283102204.24000001</v>
      </c>
      <c r="BX72" s="230">
        <v>283153191.5</v>
      </c>
      <c r="BY72" s="230">
        <v>283223140.69</v>
      </c>
      <c r="BZ72" s="230"/>
      <c r="CA72" s="230">
        <v>284273810.85000002</v>
      </c>
      <c r="CB72" s="230">
        <v>284539787.55000001</v>
      </c>
      <c r="CC72" s="230">
        <v>285798501.56</v>
      </c>
      <c r="CD72" s="230"/>
      <c r="CE72" s="230">
        <v>1325861.9898573335</v>
      </c>
      <c r="CF72" s="230">
        <v>1326100.7801916667</v>
      </c>
      <c r="CG72" s="230">
        <v>1326428.3755648334</v>
      </c>
      <c r="CH72" s="15"/>
      <c r="CI72" s="15">
        <f t="shared" si="55"/>
        <v>1331349.0141475</v>
      </c>
      <c r="CJ72" s="15">
        <f t="shared" si="55"/>
        <v>1332594.6716925001</v>
      </c>
      <c r="CK72" s="15">
        <f t="shared" si="55"/>
        <v>1338489.6489726666</v>
      </c>
      <c r="CM72" s="15">
        <f t="shared" si="53"/>
        <v>3978391.1456138333</v>
      </c>
      <c r="CN72" s="15">
        <f t="shared" si="54"/>
        <v>4002433.3348126672</v>
      </c>
      <c r="CO72" s="15">
        <f t="shared" ref="CO72:CO145" si="59">CN72-CM72</f>
        <v>24042.18919883389</v>
      </c>
      <c r="CQ72" s="15">
        <f t="shared" ref="CQ72:CR145" si="60">+BS72+CM72</f>
        <v>15910546.035120666</v>
      </c>
      <c r="CR72" s="15">
        <f t="shared" si="60"/>
        <v>15961192.748454668</v>
      </c>
      <c r="CS72" s="15">
        <f t="shared" ref="CS72:CS145" si="61">CR72-CQ72</f>
        <v>50646.713334001601</v>
      </c>
      <c r="CT72" s="15"/>
    </row>
    <row r="73" spans="1:98" x14ac:dyDescent="0.25">
      <c r="A73" s="3" t="s">
        <v>97</v>
      </c>
      <c r="B73" s="229">
        <v>5.62E-2</v>
      </c>
      <c r="C73" s="229">
        <v>5.62E-2</v>
      </c>
      <c r="D73" s="229">
        <v>5.62E-2</v>
      </c>
      <c r="E73" s="229">
        <v>5.62E-2</v>
      </c>
      <c r="G73" s="230">
        <v>0</v>
      </c>
      <c r="H73" s="230">
        <v>0</v>
      </c>
      <c r="I73" s="230">
        <v>0</v>
      </c>
      <c r="J73" s="230"/>
      <c r="K73" s="230">
        <v>0</v>
      </c>
      <c r="L73" s="230">
        <v>0</v>
      </c>
      <c r="M73" s="230">
        <v>0</v>
      </c>
      <c r="N73" s="15"/>
      <c r="O73" s="15">
        <v>0</v>
      </c>
      <c r="P73" s="15">
        <v>0</v>
      </c>
      <c r="Q73" s="15">
        <v>0</v>
      </c>
      <c r="R73" s="15"/>
      <c r="S73" s="15">
        <f t="shared" si="56"/>
        <v>0</v>
      </c>
      <c r="T73" s="15">
        <f t="shared" si="56"/>
        <v>0</v>
      </c>
      <c r="U73" s="15">
        <f t="shared" si="56"/>
        <v>0</v>
      </c>
      <c r="W73" s="15">
        <f t="shared" si="3"/>
        <v>0</v>
      </c>
      <c r="X73" s="15">
        <f t="shared" si="50"/>
        <v>0</v>
      </c>
      <c r="Y73" s="15">
        <f t="shared" si="58"/>
        <v>0</v>
      </c>
      <c r="AA73" s="230">
        <v>0</v>
      </c>
      <c r="AB73" s="230">
        <v>0</v>
      </c>
      <c r="AC73" s="230">
        <v>0</v>
      </c>
      <c r="AD73" s="230"/>
      <c r="AE73" s="230">
        <v>0</v>
      </c>
      <c r="AF73" s="230">
        <v>0</v>
      </c>
      <c r="AG73" s="230">
        <v>0</v>
      </c>
      <c r="AH73" s="230"/>
      <c r="AI73" s="230">
        <v>0</v>
      </c>
      <c r="AJ73" s="230">
        <v>0</v>
      </c>
      <c r="AK73" s="230">
        <v>0</v>
      </c>
      <c r="AL73" s="15"/>
      <c r="AM73" s="15">
        <f t="shared" si="57"/>
        <v>0</v>
      </c>
      <c r="AN73" s="15">
        <f t="shared" si="57"/>
        <v>0</v>
      </c>
      <c r="AO73" s="15">
        <f t="shared" si="57"/>
        <v>0</v>
      </c>
      <c r="AQ73" s="15">
        <f t="shared" si="9"/>
        <v>0</v>
      </c>
      <c r="AR73" s="15">
        <f t="shared" si="10"/>
        <v>0</v>
      </c>
      <c r="AS73" s="15">
        <f t="shared" si="11"/>
        <v>0</v>
      </c>
      <c r="AT73" s="15"/>
      <c r="AU73" s="15">
        <f t="shared" si="12"/>
        <v>0</v>
      </c>
      <c r="AV73" s="15">
        <f t="shared" si="12"/>
        <v>0</v>
      </c>
      <c r="AW73" s="15">
        <f t="shared" si="14"/>
        <v>0</v>
      </c>
      <c r="AX73" s="15"/>
      <c r="AY73" s="230">
        <v>0</v>
      </c>
      <c r="AZ73" s="230">
        <v>0</v>
      </c>
      <c r="BA73" s="230">
        <v>0</v>
      </c>
      <c r="BB73" s="230"/>
      <c r="BC73" s="230">
        <v>0</v>
      </c>
      <c r="BD73" s="230">
        <v>0</v>
      </c>
      <c r="BE73" s="230">
        <v>0</v>
      </c>
      <c r="BF73" s="230"/>
      <c r="BG73" s="230">
        <v>0</v>
      </c>
      <c r="BH73" s="230">
        <v>0</v>
      </c>
      <c r="BI73" s="230">
        <v>0</v>
      </c>
      <c r="BJ73" s="15"/>
      <c r="BK73" s="15">
        <f t="shared" si="29"/>
        <v>0</v>
      </c>
      <c r="BL73" s="15">
        <f t="shared" si="29"/>
        <v>0</v>
      </c>
      <c r="BM73" s="15">
        <f t="shared" si="29"/>
        <v>0</v>
      </c>
      <c r="BO73" s="15">
        <f t="shared" si="51"/>
        <v>0</v>
      </c>
      <c r="BP73" s="15">
        <f t="shared" si="52"/>
        <v>0</v>
      </c>
      <c r="BQ73" s="15">
        <f t="shared" si="18"/>
        <v>0</v>
      </c>
      <c r="BR73" s="15"/>
      <c r="BS73" s="15">
        <f t="shared" si="19"/>
        <v>0</v>
      </c>
      <c r="BT73" s="15">
        <f t="shared" si="19"/>
        <v>0</v>
      </c>
      <c r="BU73" s="15">
        <f t="shared" si="20"/>
        <v>0</v>
      </c>
      <c r="BV73" s="15"/>
      <c r="BW73" s="230">
        <v>0</v>
      </c>
      <c r="BX73" s="230">
        <v>0</v>
      </c>
      <c r="BY73" s="230">
        <v>0</v>
      </c>
      <c r="BZ73" s="230"/>
      <c r="CA73" s="230">
        <v>0</v>
      </c>
      <c r="CB73" s="230">
        <v>0</v>
      </c>
      <c r="CC73" s="230">
        <v>0</v>
      </c>
      <c r="CD73" s="230"/>
      <c r="CE73" s="230">
        <v>0</v>
      </c>
      <c r="CF73" s="230">
        <v>0</v>
      </c>
      <c r="CG73" s="230">
        <v>0</v>
      </c>
      <c r="CH73" s="15"/>
      <c r="CI73" s="15">
        <f t="shared" si="55"/>
        <v>0</v>
      </c>
      <c r="CJ73" s="15">
        <f t="shared" si="55"/>
        <v>0</v>
      </c>
      <c r="CK73" s="15">
        <f t="shared" si="55"/>
        <v>0</v>
      </c>
      <c r="CM73" s="15">
        <f t="shared" si="53"/>
        <v>0</v>
      </c>
      <c r="CN73" s="15">
        <f t="shared" si="54"/>
        <v>0</v>
      </c>
      <c r="CO73" s="15">
        <f t="shared" si="59"/>
        <v>0</v>
      </c>
      <c r="CQ73" s="15">
        <f t="shared" si="60"/>
        <v>0</v>
      </c>
      <c r="CR73" s="15">
        <f t="shared" si="60"/>
        <v>0</v>
      </c>
      <c r="CS73" s="15">
        <f t="shared" si="61"/>
        <v>0</v>
      </c>
      <c r="CT73" s="15"/>
    </row>
    <row r="74" spans="1:98" x14ac:dyDescent="0.25">
      <c r="A74" s="3" t="s">
        <v>98</v>
      </c>
      <c r="B74" s="229">
        <v>5.62E-2</v>
      </c>
      <c r="C74" s="229">
        <v>5.62E-2</v>
      </c>
      <c r="D74" s="229">
        <v>5.62E-2</v>
      </c>
      <c r="E74" s="229">
        <v>5.62E-2</v>
      </c>
      <c r="G74" s="230">
        <v>0</v>
      </c>
      <c r="H74" s="230">
        <v>0</v>
      </c>
      <c r="I74" s="230">
        <v>0</v>
      </c>
      <c r="J74" s="230"/>
      <c r="K74" s="230">
        <v>0</v>
      </c>
      <c r="L74" s="230">
        <v>1428869.9</v>
      </c>
      <c r="M74" s="230">
        <v>2857739.8</v>
      </c>
      <c r="N74" s="15"/>
      <c r="O74" s="15">
        <v>0</v>
      </c>
      <c r="P74" s="15">
        <v>0</v>
      </c>
      <c r="Q74" s="15">
        <v>0</v>
      </c>
      <c r="R74" s="15"/>
      <c r="S74" s="15">
        <f t="shared" si="56"/>
        <v>0</v>
      </c>
      <c r="T74" s="15">
        <f t="shared" si="56"/>
        <v>6691.8740316666663</v>
      </c>
      <c r="U74" s="15">
        <f t="shared" si="56"/>
        <v>13383.748063333333</v>
      </c>
      <c r="W74" s="15">
        <f t="shared" si="3"/>
        <v>0</v>
      </c>
      <c r="X74" s="15">
        <f t="shared" si="50"/>
        <v>20075.622094999999</v>
      </c>
      <c r="Y74" s="15">
        <f t="shared" si="58"/>
        <v>20075.622094999999</v>
      </c>
      <c r="AA74" s="230">
        <v>0</v>
      </c>
      <c r="AB74" s="230">
        <v>0</v>
      </c>
      <c r="AC74" s="230">
        <v>0</v>
      </c>
      <c r="AD74" s="230"/>
      <c r="AE74" s="230">
        <v>2857739.8</v>
      </c>
      <c r="AF74" s="230">
        <v>2857739.8</v>
      </c>
      <c r="AG74" s="230">
        <v>2857739.8</v>
      </c>
      <c r="AH74" s="230"/>
      <c r="AI74" s="230">
        <v>0</v>
      </c>
      <c r="AJ74" s="230">
        <v>0</v>
      </c>
      <c r="AK74" s="230">
        <v>0</v>
      </c>
      <c r="AL74" s="15"/>
      <c r="AM74" s="15">
        <f t="shared" si="57"/>
        <v>13383.748063333333</v>
      </c>
      <c r="AN74" s="15">
        <f t="shared" si="57"/>
        <v>13383.748063333333</v>
      </c>
      <c r="AO74" s="15">
        <f t="shared" si="57"/>
        <v>13383.748063333333</v>
      </c>
      <c r="AQ74" s="15">
        <f t="shared" si="9"/>
        <v>0</v>
      </c>
      <c r="AR74" s="15">
        <f t="shared" si="10"/>
        <v>40151.244189999998</v>
      </c>
      <c r="AS74" s="15">
        <f t="shared" si="11"/>
        <v>40151.244189999998</v>
      </c>
      <c r="AT74" s="15"/>
      <c r="AU74" s="15">
        <f t="shared" si="12"/>
        <v>0</v>
      </c>
      <c r="AV74" s="15">
        <f t="shared" si="12"/>
        <v>60226.866284999996</v>
      </c>
      <c r="AW74" s="15">
        <f t="shared" si="14"/>
        <v>60226.866284999996</v>
      </c>
      <c r="AX74" s="15"/>
      <c r="AY74" s="230">
        <v>0</v>
      </c>
      <c r="AZ74" s="230">
        <v>0</v>
      </c>
      <c r="BA74" s="230">
        <v>0</v>
      </c>
      <c r="BB74" s="230"/>
      <c r="BC74" s="230">
        <v>2857739.8</v>
      </c>
      <c r="BD74" s="230">
        <v>2857739.8</v>
      </c>
      <c r="BE74" s="230">
        <v>2857739.8</v>
      </c>
      <c r="BF74" s="230"/>
      <c r="BG74" s="230">
        <v>0</v>
      </c>
      <c r="BH74" s="230">
        <v>0</v>
      </c>
      <c r="BI74" s="230">
        <v>0</v>
      </c>
      <c r="BJ74" s="15"/>
      <c r="BK74" s="15">
        <f t="shared" si="29"/>
        <v>13383.748063333333</v>
      </c>
      <c r="BL74" s="15">
        <f t="shared" si="29"/>
        <v>13383.748063333333</v>
      </c>
      <c r="BM74" s="15">
        <f t="shared" si="29"/>
        <v>13383.748063333333</v>
      </c>
      <c r="BO74" s="15">
        <f t="shared" si="51"/>
        <v>0</v>
      </c>
      <c r="BP74" s="15">
        <f t="shared" si="52"/>
        <v>40151.244189999998</v>
      </c>
      <c r="BQ74" s="15">
        <f t="shared" si="18"/>
        <v>40151.244189999998</v>
      </c>
      <c r="BR74" s="15"/>
      <c r="BS74" s="15">
        <f t="shared" si="19"/>
        <v>0</v>
      </c>
      <c r="BT74" s="15">
        <f t="shared" si="19"/>
        <v>100378.11047499999</v>
      </c>
      <c r="BU74" s="15">
        <f t="shared" si="20"/>
        <v>100378.11047499999</v>
      </c>
      <c r="BV74" s="15"/>
      <c r="BW74" s="230">
        <v>0</v>
      </c>
      <c r="BX74" s="230">
        <v>0</v>
      </c>
      <c r="BY74" s="230">
        <v>0</v>
      </c>
      <c r="BZ74" s="230"/>
      <c r="CA74" s="230">
        <v>2857739.8</v>
      </c>
      <c r="CB74" s="230">
        <v>2857739.8</v>
      </c>
      <c r="CC74" s="230">
        <v>2857739.8</v>
      </c>
      <c r="CD74" s="230"/>
      <c r="CE74" s="230">
        <v>0</v>
      </c>
      <c r="CF74" s="230">
        <v>0</v>
      </c>
      <c r="CG74" s="230">
        <v>0</v>
      </c>
      <c r="CH74" s="15"/>
      <c r="CI74" s="15">
        <f t="shared" si="55"/>
        <v>13383.748063333333</v>
      </c>
      <c r="CJ74" s="15">
        <f t="shared" si="55"/>
        <v>13383.748063333333</v>
      </c>
      <c r="CK74" s="15">
        <f t="shared" si="55"/>
        <v>13383.748063333333</v>
      </c>
      <c r="CM74" s="15">
        <f t="shared" si="53"/>
        <v>0</v>
      </c>
      <c r="CN74" s="15">
        <f t="shared" si="54"/>
        <v>40151.244189999998</v>
      </c>
      <c r="CO74" s="15">
        <f t="shared" si="59"/>
        <v>40151.244189999998</v>
      </c>
      <c r="CQ74" s="15">
        <f t="shared" si="60"/>
        <v>0</v>
      </c>
      <c r="CR74" s="15">
        <f t="shared" si="60"/>
        <v>140529.35466499999</v>
      </c>
      <c r="CS74" s="15">
        <f t="shared" si="61"/>
        <v>140529.35466499999</v>
      </c>
      <c r="CT74" s="15"/>
    </row>
    <row r="75" spans="1:98" x14ac:dyDescent="0.25">
      <c r="A75" s="3" t="s">
        <v>99</v>
      </c>
      <c r="B75" s="229">
        <v>0</v>
      </c>
      <c r="C75" s="229">
        <v>0</v>
      </c>
      <c r="D75" s="229">
        <v>0</v>
      </c>
      <c r="E75" s="229">
        <v>0</v>
      </c>
      <c r="G75" s="230">
        <v>0</v>
      </c>
      <c r="H75" s="230">
        <v>0</v>
      </c>
      <c r="I75" s="230">
        <v>0</v>
      </c>
      <c r="J75" s="230"/>
      <c r="K75" s="230">
        <v>0</v>
      </c>
      <c r="L75" s="230">
        <v>0</v>
      </c>
      <c r="M75" s="230">
        <v>0</v>
      </c>
      <c r="N75" s="15"/>
      <c r="O75" s="15">
        <v>0</v>
      </c>
      <c r="P75" s="15">
        <v>0</v>
      </c>
      <c r="Q75" s="15">
        <v>0</v>
      </c>
      <c r="R75" s="15"/>
      <c r="S75" s="15">
        <f t="shared" si="56"/>
        <v>0</v>
      </c>
      <c r="T75" s="15">
        <f t="shared" si="56"/>
        <v>0</v>
      </c>
      <c r="U75" s="15">
        <f t="shared" si="56"/>
        <v>0</v>
      </c>
      <c r="W75" s="15">
        <f t="shared" si="3"/>
        <v>0</v>
      </c>
      <c r="X75" s="15">
        <f t="shared" si="50"/>
        <v>0</v>
      </c>
      <c r="Y75" s="15">
        <f t="shared" si="58"/>
        <v>0</v>
      </c>
      <c r="AA75" s="230">
        <v>0</v>
      </c>
      <c r="AB75" s="230">
        <v>0</v>
      </c>
      <c r="AC75" s="230">
        <v>0</v>
      </c>
      <c r="AD75" s="230"/>
      <c r="AE75" s="230">
        <v>0</v>
      </c>
      <c r="AF75" s="230">
        <v>0</v>
      </c>
      <c r="AG75" s="230">
        <v>0</v>
      </c>
      <c r="AH75" s="230"/>
      <c r="AI75" s="230">
        <v>0</v>
      </c>
      <c r="AJ75" s="230">
        <v>0</v>
      </c>
      <c r="AK75" s="230">
        <v>0</v>
      </c>
      <c r="AL75" s="15"/>
      <c r="AM75" s="15">
        <f t="shared" si="57"/>
        <v>0</v>
      </c>
      <c r="AN75" s="15">
        <f t="shared" si="57"/>
        <v>0</v>
      </c>
      <c r="AO75" s="15">
        <f t="shared" si="57"/>
        <v>0</v>
      </c>
      <c r="AQ75" s="15">
        <f t="shared" si="9"/>
        <v>0</v>
      </c>
      <c r="AR75" s="15">
        <f t="shared" si="10"/>
        <v>0</v>
      </c>
      <c r="AS75" s="15">
        <f t="shared" si="11"/>
        <v>0</v>
      </c>
      <c r="AT75" s="15"/>
      <c r="AU75" s="15">
        <f t="shared" si="12"/>
        <v>0</v>
      </c>
      <c r="AV75" s="15">
        <f t="shared" si="12"/>
        <v>0</v>
      </c>
      <c r="AW75" s="15">
        <f t="shared" si="14"/>
        <v>0</v>
      </c>
      <c r="AX75" s="15"/>
      <c r="AY75" s="230">
        <v>0</v>
      </c>
      <c r="AZ75" s="230">
        <v>0</v>
      </c>
      <c r="BA75" s="230">
        <v>0</v>
      </c>
      <c r="BB75" s="230"/>
      <c r="BC75" s="230">
        <v>0</v>
      </c>
      <c r="BD75" s="230">
        <v>0</v>
      </c>
      <c r="BE75" s="230">
        <v>0</v>
      </c>
      <c r="BF75" s="230"/>
      <c r="BG75" s="230">
        <v>0</v>
      </c>
      <c r="BH75" s="230">
        <v>0</v>
      </c>
      <c r="BI75" s="230">
        <v>0</v>
      </c>
      <c r="BJ75" s="15"/>
      <c r="BK75" s="15">
        <f t="shared" si="29"/>
        <v>0</v>
      </c>
      <c r="BL75" s="15">
        <f t="shared" si="29"/>
        <v>0</v>
      </c>
      <c r="BM75" s="15">
        <f t="shared" si="29"/>
        <v>0</v>
      </c>
      <c r="BO75" s="15">
        <f t="shared" si="51"/>
        <v>0</v>
      </c>
      <c r="BP75" s="15">
        <f t="shared" si="52"/>
        <v>0</v>
      </c>
      <c r="BQ75" s="15">
        <f t="shared" si="18"/>
        <v>0</v>
      </c>
      <c r="BR75" s="15"/>
      <c r="BS75" s="15">
        <f t="shared" si="19"/>
        <v>0</v>
      </c>
      <c r="BT75" s="15">
        <f t="shared" si="19"/>
        <v>0</v>
      </c>
      <c r="BU75" s="15">
        <f t="shared" si="20"/>
        <v>0</v>
      </c>
      <c r="BV75" s="15"/>
      <c r="BW75" s="230">
        <v>0</v>
      </c>
      <c r="BX75" s="230">
        <v>0</v>
      </c>
      <c r="BY75" s="230">
        <v>0</v>
      </c>
      <c r="BZ75" s="230"/>
      <c r="CA75" s="230">
        <v>0</v>
      </c>
      <c r="CB75" s="230">
        <v>0</v>
      </c>
      <c r="CC75" s="230">
        <v>0</v>
      </c>
      <c r="CD75" s="230"/>
      <c r="CE75" s="230">
        <v>0</v>
      </c>
      <c r="CF75" s="230">
        <v>0</v>
      </c>
      <c r="CG75" s="230">
        <v>0</v>
      </c>
      <c r="CH75" s="15"/>
      <c r="CI75" s="15">
        <f t="shared" si="55"/>
        <v>0</v>
      </c>
      <c r="CJ75" s="15">
        <f t="shared" si="55"/>
        <v>0</v>
      </c>
      <c r="CK75" s="15">
        <f t="shared" si="55"/>
        <v>0</v>
      </c>
      <c r="CM75" s="15">
        <f t="shared" si="53"/>
        <v>0</v>
      </c>
      <c r="CN75" s="15">
        <f t="shared" si="54"/>
        <v>0</v>
      </c>
      <c r="CO75" s="15">
        <f t="shared" si="59"/>
        <v>0</v>
      </c>
      <c r="CQ75" s="15">
        <f t="shared" si="60"/>
        <v>0</v>
      </c>
      <c r="CR75" s="15">
        <f t="shared" si="60"/>
        <v>0</v>
      </c>
      <c r="CS75" s="15">
        <f t="shared" si="61"/>
        <v>0</v>
      </c>
      <c r="CT75" s="15"/>
    </row>
    <row r="76" spans="1:98" x14ac:dyDescent="0.25">
      <c r="A76" s="3" t="s">
        <v>100</v>
      </c>
      <c r="B76" s="229">
        <v>1.17E-2</v>
      </c>
      <c r="C76" s="229">
        <v>1.17E-2</v>
      </c>
      <c r="D76" s="229">
        <v>1.17E-2</v>
      </c>
      <c r="E76" s="229">
        <v>1.17E-2</v>
      </c>
      <c r="G76" s="230">
        <v>72250279.109999999</v>
      </c>
      <c r="H76" s="230">
        <v>72250279.109999999</v>
      </c>
      <c r="I76" s="230">
        <v>72250279.109999999</v>
      </c>
      <c r="J76" s="230"/>
      <c r="K76" s="230">
        <v>72544588.109999999</v>
      </c>
      <c r="L76" s="230">
        <v>72544745.230000004</v>
      </c>
      <c r="M76" s="230">
        <v>72544745.230000004</v>
      </c>
      <c r="N76" s="15"/>
      <c r="O76" s="15">
        <v>70444.02213225</v>
      </c>
      <c r="P76" s="15">
        <v>70444.02213225</v>
      </c>
      <c r="Q76" s="15">
        <v>70444.02213225</v>
      </c>
      <c r="R76" s="15"/>
      <c r="S76" s="15">
        <f t="shared" si="56"/>
        <v>70730.97340725</v>
      </c>
      <c r="T76" s="15">
        <f t="shared" si="56"/>
        <v>70731.126599249998</v>
      </c>
      <c r="U76" s="15">
        <f t="shared" si="56"/>
        <v>70731.126599249998</v>
      </c>
      <c r="W76" s="15">
        <f t="shared" si="3"/>
        <v>211332.06639674999</v>
      </c>
      <c r="X76" s="15">
        <f t="shared" si="50"/>
        <v>212193.22660574998</v>
      </c>
      <c r="Y76" s="15">
        <f t="shared" si="58"/>
        <v>861.16020899999421</v>
      </c>
      <c r="AA76" s="230">
        <v>72250279.109999999</v>
      </c>
      <c r="AB76" s="230">
        <v>72229561.640000001</v>
      </c>
      <c r="AC76" s="230">
        <v>72208844.159999996</v>
      </c>
      <c r="AD76" s="230"/>
      <c r="AE76" s="230">
        <v>72544745.230000004</v>
      </c>
      <c r="AF76" s="230">
        <v>72544745.230000004</v>
      </c>
      <c r="AG76" s="230">
        <v>72544745.230000004</v>
      </c>
      <c r="AH76" s="230"/>
      <c r="AI76" s="230">
        <v>70444.02213225</v>
      </c>
      <c r="AJ76" s="230">
        <v>70423.822599000006</v>
      </c>
      <c r="AK76" s="230">
        <v>70403.623055999997</v>
      </c>
      <c r="AL76" s="15"/>
      <c r="AM76" s="15">
        <f t="shared" si="57"/>
        <v>70731.126599249998</v>
      </c>
      <c r="AN76" s="15">
        <f t="shared" si="57"/>
        <v>70731.126599249998</v>
      </c>
      <c r="AO76" s="15">
        <f t="shared" si="57"/>
        <v>70731.126599249998</v>
      </c>
      <c r="AQ76" s="15">
        <f t="shared" si="9"/>
        <v>211271.46778725</v>
      </c>
      <c r="AR76" s="15">
        <f t="shared" si="10"/>
        <v>212193.37979774998</v>
      </c>
      <c r="AS76" s="15">
        <f t="shared" si="11"/>
        <v>921.91201049997471</v>
      </c>
      <c r="AT76" s="15"/>
      <c r="AU76" s="15">
        <f t="shared" si="12"/>
        <v>422603.53418399999</v>
      </c>
      <c r="AV76" s="15">
        <f t="shared" si="12"/>
        <v>424386.60640349996</v>
      </c>
      <c r="AW76" s="15">
        <f t="shared" si="14"/>
        <v>1783.0722194999689</v>
      </c>
      <c r="AX76" s="15"/>
      <c r="AY76" s="230">
        <v>72208844.159999996</v>
      </c>
      <c r="AZ76" s="230">
        <v>72208844.159999996</v>
      </c>
      <c r="BA76" s="230">
        <v>72208844.159999996</v>
      </c>
      <c r="BB76" s="230"/>
      <c r="BC76" s="230">
        <v>72544745.230000004</v>
      </c>
      <c r="BD76" s="230">
        <v>72544745.230000004</v>
      </c>
      <c r="BE76" s="230">
        <v>72673189.549999997</v>
      </c>
      <c r="BF76" s="230"/>
      <c r="BG76" s="230">
        <v>70403.623055999997</v>
      </c>
      <c r="BH76" s="230">
        <v>70403.623055999997</v>
      </c>
      <c r="BI76" s="230">
        <v>70403.623055999997</v>
      </c>
      <c r="BJ76" s="15"/>
      <c r="BK76" s="15">
        <f t="shared" si="29"/>
        <v>70731.126599249998</v>
      </c>
      <c r="BL76" s="15">
        <f t="shared" si="29"/>
        <v>70731.126599249998</v>
      </c>
      <c r="BM76" s="15">
        <f t="shared" si="29"/>
        <v>70856.359811249989</v>
      </c>
      <c r="BO76" s="15">
        <f t="shared" si="51"/>
        <v>211210.869168</v>
      </c>
      <c r="BP76" s="15">
        <f t="shared" si="52"/>
        <v>212318.61300974997</v>
      </c>
      <c r="BQ76" s="15">
        <f t="shared" si="18"/>
        <v>1107.7438417499652</v>
      </c>
      <c r="BR76" s="15"/>
      <c r="BS76" s="15">
        <f t="shared" si="19"/>
        <v>633814.40335200005</v>
      </c>
      <c r="BT76" s="15">
        <f t="shared" si="19"/>
        <v>636705.21941324999</v>
      </c>
      <c r="BU76" s="15">
        <f t="shared" si="20"/>
        <v>2890.8160612499341</v>
      </c>
      <c r="BV76" s="15"/>
      <c r="BW76" s="230">
        <v>72208844.159999996</v>
      </c>
      <c r="BX76" s="230">
        <v>72376637.579999998</v>
      </c>
      <c r="BY76" s="230">
        <v>72544430.989999995</v>
      </c>
      <c r="BZ76" s="230"/>
      <c r="CA76" s="230">
        <v>72801633.859999999</v>
      </c>
      <c r="CB76" s="230">
        <v>72801633.859999999</v>
      </c>
      <c r="CC76" s="230">
        <v>72943130.609999999</v>
      </c>
      <c r="CD76" s="230"/>
      <c r="CE76" s="230">
        <v>70403.623055999997</v>
      </c>
      <c r="CF76" s="230">
        <v>70567.221640499993</v>
      </c>
      <c r="CG76" s="230">
        <v>70730.820215250002</v>
      </c>
      <c r="CH76" s="15"/>
      <c r="CI76" s="15">
        <f t="shared" si="55"/>
        <v>70981.593013499994</v>
      </c>
      <c r="CJ76" s="15">
        <f t="shared" si="55"/>
        <v>70981.593013499994</v>
      </c>
      <c r="CK76" s="15">
        <f t="shared" si="55"/>
        <v>71119.552344750002</v>
      </c>
      <c r="CM76" s="15">
        <f t="shared" si="53"/>
        <v>211701.66491175001</v>
      </c>
      <c r="CN76" s="15">
        <f t="shared" si="54"/>
        <v>213082.73837174999</v>
      </c>
      <c r="CO76" s="15">
        <f t="shared" si="59"/>
        <v>1381.0734599999851</v>
      </c>
      <c r="CQ76" s="15">
        <f t="shared" si="60"/>
        <v>845516.06826375006</v>
      </c>
      <c r="CR76" s="15">
        <f t="shared" si="60"/>
        <v>849787.95778499998</v>
      </c>
      <c r="CS76" s="15">
        <f t="shared" si="61"/>
        <v>4271.8895212499192</v>
      </c>
      <c r="CT76" s="15"/>
    </row>
    <row r="77" spans="1:98" x14ac:dyDescent="0.25">
      <c r="A77" s="3" t="s">
        <v>101</v>
      </c>
      <c r="B77" s="229">
        <v>1.17E-2</v>
      </c>
      <c r="C77" s="229">
        <v>1.17E-2</v>
      </c>
      <c r="D77" s="229">
        <v>1.17E-2</v>
      </c>
      <c r="E77" s="229">
        <v>1.17E-2</v>
      </c>
      <c r="G77" s="230">
        <v>0</v>
      </c>
      <c r="H77" s="230">
        <v>0</v>
      </c>
      <c r="I77" s="230">
        <v>0</v>
      </c>
      <c r="J77" s="230"/>
      <c r="K77" s="230">
        <v>0</v>
      </c>
      <c r="L77" s="230">
        <v>0</v>
      </c>
      <c r="M77" s="230">
        <v>0</v>
      </c>
      <c r="N77" s="15"/>
      <c r="O77" s="15">
        <v>0</v>
      </c>
      <c r="P77" s="15">
        <v>0</v>
      </c>
      <c r="Q77" s="15">
        <v>0</v>
      </c>
      <c r="R77" s="15"/>
      <c r="S77" s="15">
        <f t="shared" si="56"/>
        <v>0</v>
      </c>
      <c r="T77" s="15">
        <f t="shared" si="56"/>
        <v>0</v>
      </c>
      <c r="U77" s="15">
        <f t="shared" si="56"/>
        <v>0</v>
      </c>
      <c r="W77" s="15">
        <f t="shared" si="3"/>
        <v>0</v>
      </c>
      <c r="X77" s="15">
        <f t="shared" si="50"/>
        <v>0</v>
      </c>
      <c r="Y77" s="15">
        <f t="shared" si="58"/>
        <v>0</v>
      </c>
      <c r="AA77" s="230">
        <v>0</v>
      </c>
      <c r="AB77" s="230">
        <v>0</v>
      </c>
      <c r="AC77" s="230">
        <v>0</v>
      </c>
      <c r="AD77" s="230"/>
      <c r="AE77" s="230">
        <v>0</v>
      </c>
      <c r="AF77" s="230">
        <v>0</v>
      </c>
      <c r="AG77" s="230">
        <v>0</v>
      </c>
      <c r="AH77" s="230"/>
      <c r="AI77" s="230">
        <v>0</v>
      </c>
      <c r="AJ77" s="230">
        <v>0</v>
      </c>
      <c r="AK77" s="230">
        <v>0</v>
      </c>
      <c r="AL77" s="15"/>
      <c r="AM77" s="15">
        <f t="shared" si="57"/>
        <v>0</v>
      </c>
      <c r="AN77" s="15">
        <f t="shared" si="57"/>
        <v>0</v>
      </c>
      <c r="AO77" s="15">
        <f t="shared" si="57"/>
        <v>0</v>
      </c>
      <c r="AQ77" s="15">
        <f t="shared" si="9"/>
        <v>0</v>
      </c>
      <c r="AR77" s="15">
        <f t="shared" si="10"/>
        <v>0</v>
      </c>
      <c r="AS77" s="15">
        <f t="shared" si="11"/>
        <v>0</v>
      </c>
      <c r="AT77" s="15"/>
      <c r="AU77" s="15">
        <f t="shared" si="12"/>
        <v>0</v>
      </c>
      <c r="AV77" s="15">
        <f t="shared" si="12"/>
        <v>0</v>
      </c>
      <c r="AW77" s="15">
        <f t="shared" si="14"/>
        <v>0</v>
      </c>
      <c r="AX77" s="15"/>
      <c r="AY77" s="230">
        <v>0</v>
      </c>
      <c r="AZ77" s="230">
        <v>0</v>
      </c>
      <c r="BA77" s="230">
        <v>0</v>
      </c>
      <c r="BB77" s="230"/>
      <c r="BC77" s="230">
        <v>0</v>
      </c>
      <c r="BD77" s="230">
        <v>0</v>
      </c>
      <c r="BE77" s="230">
        <v>0</v>
      </c>
      <c r="BF77" s="230"/>
      <c r="BG77" s="230">
        <v>0</v>
      </c>
      <c r="BH77" s="230">
        <v>0</v>
      </c>
      <c r="BI77" s="230">
        <v>0</v>
      </c>
      <c r="BJ77" s="15"/>
      <c r="BK77" s="15">
        <f t="shared" si="29"/>
        <v>0</v>
      </c>
      <c r="BL77" s="15">
        <f t="shared" si="29"/>
        <v>0</v>
      </c>
      <c r="BM77" s="15">
        <f t="shared" si="29"/>
        <v>0</v>
      </c>
      <c r="BO77" s="15">
        <f t="shared" si="51"/>
        <v>0</v>
      </c>
      <c r="BP77" s="15">
        <f t="shared" si="52"/>
        <v>0</v>
      </c>
      <c r="BQ77" s="15">
        <f t="shared" si="18"/>
        <v>0</v>
      </c>
      <c r="BR77" s="15"/>
      <c r="BS77" s="15">
        <f t="shared" si="19"/>
        <v>0</v>
      </c>
      <c r="BT77" s="15">
        <f t="shared" si="19"/>
        <v>0</v>
      </c>
      <c r="BU77" s="15">
        <f t="shared" si="20"/>
        <v>0</v>
      </c>
      <c r="BV77" s="15"/>
      <c r="BW77" s="230">
        <v>0</v>
      </c>
      <c r="BX77" s="230">
        <v>0</v>
      </c>
      <c r="BY77" s="230">
        <v>0</v>
      </c>
      <c r="BZ77" s="230"/>
      <c r="CA77" s="230">
        <v>0</v>
      </c>
      <c r="CB77" s="230">
        <v>0</v>
      </c>
      <c r="CC77" s="230">
        <v>0</v>
      </c>
      <c r="CD77" s="230"/>
      <c r="CE77" s="230">
        <v>0</v>
      </c>
      <c r="CF77" s="230">
        <v>0</v>
      </c>
      <c r="CG77" s="230">
        <v>0</v>
      </c>
      <c r="CH77" s="15"/>
      <c r="CI77" s="15">
        <f t="shared" si="55"/>
        <v>0</v>
      </c>
      <c r="CJ77" s="15">
        <f t="shared" si="55"/>
        <v>0</v>
      </c>
      <c r="CK77" s="15">
        <f t="shared" si="55"/>
        <v>0</v>
      </c>
      <c r="CM77" s="15">
        <f t="shared" si="53"/>
        <v>0</v>
      </c>
      <c r="CN77" s="15">
        <f t="shared" si="54"/>
        <v>0</v>
      </c>
      <c r="CO77" s="15">
        <f t="shared" si="59"/>
        <v>0</v>
      </c>
      <c r="CQ77" s="15">
        <f t="shared" si="60"/>
        <v>0</v>
      </c>
      <c r="CR77" s="15">
        <f t="shared" si="60"/>
        <v>0</v>
      </c>
      <c r="CS77" s="15">
        <f t="shared" si="61"/>
        <v>0</v>
      </c>
      <c r="CT77" s="15"/>
    </row>
    <row r="78" spans="1:98" x14ac:dyDescent="0.25">
      <c r="A78" s="3" t="s">
        <v>102</v>
      </c>
      <c r="B78" s="229">
        <v>3.8600000000000002E-2</v>
      </c>
      <c r="C78" s="229">
        <v>3.8600000000000002E-2</v>
      </c>
      <c r="D78" s="229">
        <v>3.8600000000000002E-2</v>
      </c>
      <c r="E78" s="229">
        <v>3.8600000000000002E-2</v>
      </c>
      <c r="G78" s="230">
        <v>451613514.79000002</v>
      </c>
      <c r="H78" s="230">
        <v>451738010.22000003</v>
      </c>
      <c r="I78" s="230">
        <v>451738010.22000003</v>
      </c>
      <c r="J78" s="230"/>
      <c r="K78" s="230">
        <v>459084685.95999998</v>
      </c>
      <c r="L78" s="230">
        <v>458411826.60000002</v>
      </c>
      <c r="M78" s="230">
        <v>457281947.00999999</v>
      </c>
      <c r="N78" s="15"/>
      <c r="O78" s="15">
        <v>1452690.1392411666</v>
      </c>
      <c r="P78" s="15">
        <v>1453090.5995410001</v>
      </c>
      <c r="Q78" s="15">
        <v>1453090.5995410001</v>
      </c>
      <c r="R78" s="15"/>
      <c r="S78" s="15">
        <f t="shared" si="56"/>
        <v>1476722.4065046667</v>
      </c>
      <c r="T78" s="15">
        <f t="shared" si="56"/>
        <v>1474558.04223</v>
      </c>
      <c r="U78" s="15">
        <f t="shared" si="56"/>
        <v>1470923.5962155003</v>
      </c>
      <c r="W78" s="15">
        <f t="shared" si="3"/>
        <v>4358871.3383231666</v>
      </c>
      <c r="X78" s="15">
        <f t="shared" si="50"/>
        <v>4422204.0449501667</v>
      </c>
      <c r="Y78" s="15">
        <f t="shared" si="58"/>
        <v>63332.706627000123</v>
      </c>
      <c r="AA78" s="230">
        <v>451738010.22000003</v>
      </c>
      <c r="AB78" s="230">
        <v>451683469.18000001</v>
      </c>
      <c r="AC78" s="230">
        <v>451596255.12</v>
      </c>
      <c r="AD78" s="230"/>
      <c r="AE78" s="230">
        <v>457466108.06999999</v>
      </c>
      <c r="AF78" s="230">
        <v>457870079.19</v>
      </c>
      <c r="AG78" s="230">
        <v>458332636.54000002</v>
      </c>
      <c r="AH78" s="230"/>
      <c r="AI78" s="230">
        <v>1453090.5995410001</v>
      </c>
      <c r="AJ78" s="230">
        <v>1452915.1591956669</v>
      </c>
      <c r="AK78" s="230">
        <v>1452634.6206360001</v>
      </c>
      <c r="AL78" s="15"/>
      <c r="AM78" s="15">
        <f t="shared" si="57"/>
        <v>1471515.9809584999</v>
      </c>
      <c r="AN78" s="15">
        <f t="shared" si="57"/>
        <v>1472815.4213945</v>
      </c>
      <c r="AO78" s="15">
        <f t="shared" si="57"/>
        <v>1474303.3142036668</v>
      </c>
      <c r="AQ78" s="15">
        <f t="shared" si="9"/>
        <v>4358640.3793726675</v>
      </c>
      <c r="AR78" s="15">
        <f t="shared" si="10"/>
        <v>4418634.7165566664</v>
      </c>
      <c r="AS78" s="15">
        <f t="shared" si="11"/>
        <v>59994.337183998898</v>
      </c>
      <c r="AT78" s="15"/>
      <c r="AU78" s="15">
        <f t="shared" si="12"/>
        <v>8717511.7176958341</v>
      </c>
      <c r="AV78" s="15">
        <f t="shared" si="12"/>
        <v>8840838.7615068331</v>
      </c>
      <c r="AW78" s="15">
        <f t="shared" si="14"/>
        <v>123327.04381099902</v>
      </c>
      <c r="AX78" s="15"/>
      <c r="AY78" s="230">
        <v>451563582.11000001</v>
      </c>
      <c r="AZ78" s="230">
        <v>451599203.62</v>
      </c>
      <c r="BA78" s="230">
        <v>451634825.13</v>
      </c>
      <c r="BB78" s="230"/>
      <c r="BC78" s="230">
        <v>458406200.50999999</v>
      </c>
      <c r="BD78" s="230">
        <v>458254530.24000001</v>
      </c>
      <c r="BE78" s="230">
        <v>458204080.42000002</v>
      </c>
      <c r="BF78" s="230"/>
      <c r="BG78" s="230">
        <v>1452529.5224538334</v>
      </c>
      <c r="BH78" s="230">
        <v>1452644.1049776666</v>
      </c>
      <c r="BI78" s="230">
        <v>1452758.6875015001</v>
      </c>
      <c r="BJ78" s="15"/>
      <c r="BK78" s="15">
        <f t="shared" si="29"/>
        <v>1474539.9449738332</v>
      </c>
      <c r="BL78" s="15">
        <f t="shared" si="29"/>
        <v>1474052.0722720001</v>
      </c>
      <c r="BM78" s="15">
        <f t="shared" si="29"/>
        <v>1473889.7920176669</v>
      </c>
      <c r="BO78" s="15">
        <f t="shared" si="51"/>
        <v>4357932.3149330001</v>
      </c>
      <c r="BP78" s="15">
        <f t="shared" si="52"/>
        <v>4422481.8092635004</v>
      </c>
      <c r="BQ78" s="15">
        <f t="shared" si="18"/>
        <v>64549.494330500253</v>
      </c>
      <c r="BR78" s="15"/>
      <c r="BS78" s="15">
        <f t="shared" si="19"/>
        <v>13075444.032628834</v>
      </c>
      <c r="BT78" s="15">
        <f t="shared" si="19"/>
        <v>13263320.570770334</v>
      </c>
      <c r="BU78" s="15">
        <f t="shared" si="20"/>
        <v>187876.5381415002</v>
      </c>
      <c r="BV78" s="15"/>
      <c r="BW78" s="230">
        <v>451634825.13</v>
      </c>
      <c r="BX78" s="230">
        <v>451679408.60000002</v>
      </c>
      <c r="BY78" s="230">
        <v>455169480.69</v>
      </c>
      <c r="BZ78" s="230"/>
      <c r="CA78" s="230">
        <v>458188088.06999999</v>
      </c>
      <c r="CB78" s="230">
        <v>458396397.56</v>
      </c>
      <c r="CC78" s="230">
        <v>458854687.94999999</v>
      </c>
      <c r="CD78" s="230"/>
      <c r="CE78" s="230">
        <v>1452758.6875015001</v>
      </c>
      <c r="CF78" s="230">
        <v>1452902.0976633336</v>
      </c>
      <c r="CG78" s="230">
        <v>1464128.4962195</v>
      </c>
      <c r="CH78" s="15"/>
      <c r="CI78" s="15">
        <f t="shared" si="55"/>
        <v>1473838.3499585001</v>
      </c>
      <c r="CJ78" s="15">
        <f t="shared" si="55"/>
        <v>1474508.4121513336</v>
      </c>
      <c r="CK78" s="15">
        <f t="shared" si="55"/>
        <v>1475982.5795725</v>
      </c>
      <c r="CM78" s="15">
        <f t="shared" si="53"/>
        <v>4369789.281384334</v>
      </c>
      <c r="CN78" s="15">
        <f t="shared" si="54"/>
        <v>4424329.3416823335</v>
      </c>
      <c r="CO78" s="15">
        <f t="shared" si="59"/>
        <v>54540.060297999531</v>
      </c>
      <c r="CQ78" s="15">
        <f t="shared" si="60"/>
        <v>17445233.314013168</v>
      </c>
      <c r="CR78" s="15">
        <f t="shared" si="60"/>
        <v>17687649.912452668</v>
      </c>
      <c r="CS78" s="15">
        <f t="shared" si="61"/>
        <v>242416.59843949974</v>
      </c>
      <c r="CT78" s="15"/>
    </row>
    <row r="79" spans="1:98" x14ac:dyDescent="0.25">
      <c r="A79" s="3" t="s">
        <v>103</v>
      </c>
      <c r="B79" s="229">
        <v>3.8600000000000002E-2</v>
      </c>
      <c r="C79" s="229">
        <v>3.8600000000000002E-2</v>
      </c>
      <c r="D79" s="229">
        <v>3.8600000000000002E-2</v>
      </c>
      <c r="E79" s="229">
        <v>3.8600000000000002E-2</v>
      </c>
      <c r="G79" s="230">
        <v>0</v>
      </c>
      <c r="H79" s="230">
        <v>0</v>
      </c>
      <c r="I79" s="230">
        <v>0</v>
      </c>
      <c r="J79" s="230"/>
      <c r="K79" s="230">
        <v>0</v>
      </c>
      <c r="L79" s="230">
        <v>0</v>
      </c>
      <c r="M79" s="230">
        <v>0</v>
      </c>
      <c r="N79" s="15"/>
      <c r="O79" s="15">
        <v>0</v>
      </c>
      <c r="P79" s="15">
        <v>0</v>
      </c>
      <c r="Q79" s="15">
        <v>0</v>
      </c>
      <c r="R79" s="15"/>
      <c r="S79" s="15">
        <f t="shared" si="56"/>
        <v>0</v>
      </c>
      <c r="T79" s="15">
        <f t="shared" si="56"/>
        <v>0</v>
      </c>
      <c r="U79" s="15">
        <f t="shared" si="56"/>
        <v>0</v>
      </c>
      <c r="W79" s="15">
        <f t="shared" si="3"/>
        <v>0</v>
      </c>
      <c r="X79" s="15">
        <f t="shared" si="50"/>
        <v>0</v>
      </c>
      <c r="Y79" s="15">
        <f t="shared" si="58"/>
        <v>0</v>
      </c>
      <c r="AA79" s="230">
        <v>0</v>
      </c>
      <c r="AB79" s="230">
        <v>0</v>
      </c>
      <c r="AC79" s="230">
        <v>0</v>
      </c>
      <c r="AD79" s="230"/>
      <c r="AE79" s="230">
        <v>0</v>
      </c>
      <c r="AF79" s="230">
        <v>0</v>
      </c>
      <c r="AG79" s="230">
        <v>0</v>
      </c>
      <c r="AH79" s="230"/>
      <c r="AI79" s="230">
        <v>0</v>
      </c>
      <c r="AJ79" s="230">
        <v>0</v>
      </c>
      <c r="AK79" s="230">
        <v>0</v>
      </c>
      <c r="AL79" s="15"/>
      <c r="AM79" s="15">
        <f t="shared" si="57"/>
        <v>0</v>
      </c>
      <c r="AN79" s="15">
        <f t="shared" si="57"/>
        <v>0</v>
      </c>
      <c r="AO79" s="15">
        <f t="shared" si="57"/>
        <v>0</v>
      </c>
      <c r="AQ79" s="15">
        <f t="shared" si="9"/>
        <v>0</v>
      </c>
      <c r="AR79" s="15">
        <f t="shared" si="10"/>
        <v>0</v>
      </c>
      <c r="AS79" s="15">
        <f t="shared" si="11"/>
        <v>0</v>
      </c>
      <c r="AT79" s="15"/>
      <c r="AU79" s="15">
        <f t="shared" si="12"/>
        <v>0</v>
      </c>
      <c r="AV79" s="15">
        <f t="shared" si="12"/>
        <v>0</v>
      </c>
      <c r="AW79" s="15">
        <f t="shared" si="14"/>
        <v>0</v>
      </c>
      <c r="AX79" s="15"/>
      <c r="AY79" s="230">
        <v>0</v>
      </c>
      <c r="AZ79" s="230">
        <v>0</v>
      </c>
      <c r="BA79" s="230">
        <v>0</v>
      </c>
      <c r="BB79" s="230"/>
      <c r="BC79" s="230">
        <v>0</v>
      </c>
      <c r="BD79" s="230">
        <v>0</v>
      </c>
      <c r="BE79" s="230">
        <v>0</v>
      </c>
      <c r="BF79" s="230"/>
      <c r="BG79" s="230">
        <v>0</v>
      </c>
      <c r="BH79" s="230">
        <v>0</v>
      </c>
      <c r="BI79" s="230">
        <v>0</v>
      </c>
      <c r="BJ79" s="15"/>
      <c r="BK79" s="15">
        <f t="shared" si="29"/>
        <v>0</v>
      </c>
      <c r="BL79" s="15">
        <f t="shared" si="29"/>
        <v>0</v>
      </c>
      <c r="BM79" s="15">
        <f t="shared" si="29"/>
        <v>0</v>
      </c>
      <c r="BO79" s="15">
        <f t="shared" si="51"/>
        <v>0</v>
      </c>
      <c r="BP79" s="15">
        <f t="shared" si="52"/>
        <v>0</v>
      </c>
      <c r="BQ79" s="15">
        <f t="shared" si="18"/>
        <v>0</v>
      </c>
      <c r="BR79" s="15"/>
      <c r="BS79" s="15">
        <f t="shared" si="19"/>
        <v>0</v>
      </c>
      <c r="BT79" s="15">
        <f t="shared" si="19"/>
        <v>0</v>
      </c>
      <c r="BU79" s="15">
        <f t="shared" si="20"/>
        <v>0</v>
      </c>
      <c r="BV79" s="15"/>
      <c r="BW79" s="230">
        <v>0</v>
      </c>
      <c r="BX79" s="230">
        <v>0</v>
      </c>
      <c r="BY79" s="230">
        <v>0</v>
      </c>
      <c r="BZ79" s="230"/>
      <c r="CA79" s="230">
        <v>0</v>
      </c>
      <c r="CB79" s="230">
        <v>0</v>
      </c>
      <c r="CC79" s="230">
        <v>0</v>
      </c>
      <c r="CD79" s="230"/>
      <c r="CE79" s="230">
        <v>0</v>
      </c>
      <c r="CF79" s="230">
        <v>0</v>
      </c>
      <c r="CG79" s="230">
        <v>0</v>
      </c>
      <c r="CH79" s="15"/>
      <c r="CI79" s="15">
        <f t="shared" si="55"/>
        <v>0</v>
      </c>
      <c r="CJ79" s="15">
        <f t="shared" si="55"/>
        <v>0</v>
      </c>
      <c r="CK79" s="15">
        <f t="shared" si="55"/>
        <v>0</v>
      </c>
      <c r="CM79" s="15">
        <f t="shared" si="53"/>
        <v>0</v>
      </c>
      <c r="CN79" s="15">
        <f t="shared" si="54"/>
        <v>0</v>
      </c>
      <c r="CO79" s="15">
        <f t="shared" si="59"/>
        <v>0</v>
      </c>
      <c r="CQ79" s="15">
        <f t="shared" si="60"/>
        <v>0</v>
      </c>
      <c r="CR79" s="15">
        <f t="shared" si="60"/>
        <v>0</v>
      </c>
      <c r="CS79" s="15">
        <f t="shared" si="61"/>
        <v>0</v>
      </c>
      <c r="CT79" s="15"/>
    </row>
    <row r="80" spans="1:98" x14ac:dyDescent="0.25">
      <c r="A80" s="3" t="s">
        <v>104</v>
      </c>
      <c r="B80" s="229">
        <v>3.8600000000000002E-2</v>
      </c>
      <c r="C80" s="229">
        <v>3.8600000000000002E-2</v>
      </c>
      <c r="D80" s="229">
        <v>3.8600000000000002E-2</v>
      </c>
      <c r="E80" s="229">
        <v>3.8600000000000002E-2</v>
      </c>
      <c r="G80" s="230">
        <v>0</v>
      </c>
      <c r="H80" s="230">
        <v>0</v>
      </c>
      <c r="I80" s="230">
        <v>0</v>
      </c>
      <c r="J80" s="230"/>
      <c r="K80" s="230">
        <v>0</v>
      </c>
      <c r="L80" s="230">
        <v>0</v>
      </c>
      <c r="M80" s="230">
        <v>0</v>
      </c>
      <c r="N80" s="15"/>
      <c r="O80" s="15">
        <v>0</v>
      </c>
      <c r="P80" s="15">
        <v>0</v>
      </c>
      <c r="Q80" s="15">
        <v>0</v>
      </c>
      <c r="R80" s="15"/>
      <c r="S80" s="15">
        <f t="shared" si="56"/>
        <v>0</v>
      </c>
      <c r="T80" s="15">
        <f t="shared" si="56"/>
        <v>0</v>
      </c>
      <c r="U80" s="15">
        <f t="shared" si="56"/>
        <v>0</v>
      </c>
      <c r="W80" s="15">
        <f t="shared" si="3"/>
        <v>0</v>
      </c>
      <c r="X80" s="15">
        <f t="shared" si="50"/>
        <v>0</v>
      </c>
      <c r="Y80" s="15">
        <f t="shared" si="58"/>
        <v>0</v>
      </c>
      <c r="AA80" s="230">
        <v>0</v>
      </c>
      <c r="AB80" s="230">
        <v>0</v>
      </c>
      <c r="AC80" s="230">
        <v>0</v>
      </c>
      <c r="AD80" s="230"/>
      <c r="AE80" s="230">
        <v>0</v>
      </c>
      <c r="AF80" s="230">
        <v>0</v>
      </c>
      <c r="AG80" s="230">
        <v>0</v>
      </c>
      <c r="AH80" s="230"/>
      <c r="AI80" s="230">
        <v>0</v>
      </c>
      <c r="AJ80" s="230">
        <v>0</v>
      </c>
      <c r="AK80" s="230">
        <v>0</v>
      </c>
      <c r="AL80" s="15"/>
      <c r="AM80" s="15">
        <f t="shared" si="57"/>
        <v>0</v>
      </c>
      <c r="AN80" s="15">
        <f t="shared" si="57"/>
        <v>0</v>
      </c>
      <c r="AO80" s="15">
        <f t="shared" si="57"/>
        <v>0</v>
      </c>
      <c r="AQ80" s="15">
        <f t="shared" si="9"/>
        <v>0</v>
      </c>
      <c r="AR80" s="15">
        <f t="shared" si="10"/>
        <v>0</v>
      </c>
      <c r="AS80" s="15">
        <f t="shared" si="11"/>
        <v>0</v>
      </c>
      <c r="AT80" s="15"/>
      <c r="AU80" s="15">
        <f t="shared" si="12"/>
        <v>0</v>
      </c>
      <c r="AV80" s="15">
        <f t="shared" si="12"/>
        <v>0</v>
      </c>
      <c r="AW80" s="15">
        <f t="shared" si="14"/>
        <v>0</v>
      </c>
      <c r="AX80" s="15"/>
      <c r="AY80" s="230">
        <v>0</v>
      </c>
      <c r="AZ80" s="230">
        <v>0</v>
      </c>
      <c r="BA80" s="230">
        <v>0</v>
      </c>
      <c r="BB80" s="230"/>
      <c r="BC80" s="230">
        <v>0</v>
      </c>
      <c r="BD80" s="230">
        <v>0</v>
      </c>
      <c r="BE80" s="230">
        <v>0</v>
      </c>
      <c r="BF80" s="230"/>
      <c r="BG80" s="230">
        <v>0</v>
      </c>
      <c r="BH80" s="230">
        <v>0</v>
      </c>
      <c r="BI80" s="230">
        <v>0</v>
      </c>
      <c r="BJ80" s="15"/>
      <c r="BK80" s="15">
        <f t="shared" si="29"/>
        <v>0</v>
      </c>
      <c r="BL80" s="15">
        <f t="shared" si="29"/>
        <v>0</v>
      </c>
      <c r="BM80" s="15">
        <f t="shared" si="29"/>
        <v>0</v>
      </c>
      <c r="BO80" s="15">
        <f t="shared" si="51"/>
        <v>0</v>
      </c>
      <c r="BP80" s="15">
        <f t="shared" si="52"/>
        <v>0</v>
      </c>
      <c r="BQ80" s="15">
        <f t="shared" si="18"/>
        <v>0</v>
      </c>
      <c r="BR80" s="15"/>
      <c r="BS80" s="15">
        <f t="shared" si="19"/>
        <v>0</v>
      </c>
      <c r="BT80" s="15">
        <f t="shared" si="19"/>
        <v>0</v>
      </c>
      <c r="BU80" s="15">
        <f t="shared" si="20"/>
        <v>0</v>
      </c>
      <c r="BV80" s="15"/>
      <c r="BW80" s="230">
        <v>0</v>
      </c>
      <c r="BX80" s="230">
        <v>0</v>
      </c>
      <c r="BY80" s="230">
        <v>0</v>
      </c>
      <c r="BZ80" s="230"/>
      <c r="CA80" s="230">
        <v>0</v>
      </c>
      <c r="CB80" s="230">
        <v>0</v>
      </c>
      <c r="CC80" s="230">
        <v>0</v>
      </c>
      <c r="CD80" s="230"/>
      <c r="CE80" s="230">
        <v>0</v>
      </c>
      <c r="CF80" s="230">
        <v>0</v>
      </c>
      <c r="CG80" s="230">
        <v>0</v>
      </c>
      <c r="CH80" s="15"/>
      <c r="CI80" s="15">
        <f t="shared" si="55"/>
        <v>0</v>
      </c>
      <c r="CJ80" s="15">
        <f t="shared" si="55"/>
        <v>0</v>
      </c>
      <c r="CK80" s="15">
        <f t="shared" si="55"/>
        <v>0</v>
      </c>
      <c r="CM80" s="15">
        <f t="shared" si="53"/>
        <v>0</v>
      </c>
      <c r="CN80" s="15">
        <f t="shared" si="54"/>
        <v>0</v>
      </c>
      <c r="CO80" s="15">
        <f t="shared" si="59"/>
        <v>0</v>
      </c>
      <c r="CQ80" s="15">
        <f t="shared" si="60"/>
        <v>0</v>
      </c>
      <c r="CR80" s="15">
        <f t="shared" si="60"/>
        <v>0</v>
      </c>
      <c r="CS80" s="15">
        <f t="shared" si="61"/>
        <v>0</v>
      </c>
      <c r="CT80" s="15"/>
    </row>
    <row r="81" spans="1:98" x14ac:dyDescent="0.25">
      <c r="A81" s="3" t="s">
        <v>105</v>
      </c>
      <c r="B81" s="229">
        <v>3.8600000000000002E-2</v>
      </c>
      <c r="C81" s="229">
        <v>3.8600000000000002E-2</v>
      </c>
      <c r="D81" s="229">
        <v>3.8600000000000002E-2</v>
      </c>
      <c r="E81" s="229">
        <v>3.8600000000000002E-2</v>
      </c>
      <c r="G81" s="230">
        <v>0</v>
      </c>
      <c r="H81" s="230">
        <v>0</v>
      </c>
      <c r="I81" s="230">
        <v>0</v>
      </c>
      <c r="J81" s="230"/>
      <c r="K81" s="230">
        <v>0</v>
      </c>
      <c r="L81" s="230">
        <v>0</v>
      </c>
      <c r="M81" s="230">
        <v>0</v>
      </c>
      <c r="N81" s="15"/>
      <c r="O81" s="15">
        <v>0</v>
      </c>
      <c r="P81" s="15">
        <v>0</v>
      </c>
      <c r="Q81" s="15">
        <v>0</v>
      </c>
      <c r="R81" s="15"/>
      <c r="S81" s="15">
        <f t="shared" si="56"/>
        <v>0</v>
      </c>
      <c r="T81" s="15">
        <f t="shared" si="56"/>
        <v>0</v>
      </c>
      <c r="U81" s="15">
        <f t="shared" si="56"/>
        <v>0</v>
      </c>
      <c r="W81" s="15">
        <f t="shared" si="3"/>
        <v>0</v>
      </c>
      <c r="X81" s="15">
        <f t="shared" si="50"/>
        <v>0</v>
      </c>
      <c r="Y81" s="15">
        <f t="shared" si="58"/>
        <v>0</v>
      </c>
      <c r="AA81" s="230">
        <v>0</v>
      </c>
      <c r="AB81" s="230">
        <v>0</v>
      </c>
      <c r="AC81" s="230">
        <v>0</v>
      </c>
      <c r="AD81" s="230"/>
      <c r="AE81" s="230">
        <v>0</v>
      </c>
      <c r="AF81" s="230">
        <v>2204564.84</v>
      </c>
      <c r="AG81" s="230">
        <v>4409129.67</v>
      </c>
      <c r="AH81" s="230"/>
      <c r="AI81" s="230">
        <v>0</v>
      </c>
      <c r="AJ81" s="230">
        <v>0</v>
      </c>
      <c r="AK81" s="230">
        <v>0</v>
      </c>
      <c r="AL81" s="15"/>
      <c r="AM81" s="15">
        <f t="shared" si="57"/>
        <v>0</v>
      </c>
      <c r="AN81" s="15">
        <f t="shared" si="57"/>
        <v>7091.3502353333324</v>
      </c>
      <c r="AO81" s="15">
        <f t="shared" si="57"/>
        <v>14182.700438500002</v>
      </c>
      <c r="AQ81" s="15">
        <f t="shared" si="9"/>
        <v>0</v>
      </c>
      <c r="AR81" s="15">
        <f t="shared" si="10"/>
        <v>21274.050673833335</v>
      </c>
      <c r="AS81" s="15">
        <f t="shared" si="11"/>
        <v>21274.050673833335</v>
      </c>
      <c r="AT81" s="15"/>
      <c r="AU81" s="15">
        <f t="shared" si="12"/>
        <v>0</v>
      </c>
      <c r="AV81" s="15">
        <f t="shared" si="12"/>
        <v>21274.050673833335</v>
      </c>
      <c r="AW81" s="15">
        <f t="shared" si="14"/>
        <v>21274.050673833335</v>
      </c>
      <c r="AX81" s="15"/>
      <c r="AY81" s="230">
        <v>0</v>
      </c>
      <c r="AZ81" s="230">
        <v>0</v>
      </c>
      <c r="BA81" s="230">
        <v>0</v>
      </c>
      <c r="BB81" s="230"/>
      <c r="BC81" s="230">
        <v>4409129.67</v>
      </c>
      <c r="BD81" s="230">
        <v>4409129.67</v>
      </c>
      <c r="BE81" s="230">
        <v>4409129.67</v>
      </c>
      <c r="BF81" s="230"/>
      <c r="BG81" s="230">
        <v>0</v>
      </c>
      <c r="BH81" s="230">
        <v>0</v>
      </c>
      <c r="BI81" s="230">
        <v>0</v>
      </c>
      <c r="BJ81" s="15"/>
      <c r="BK81" s="15">
        <f t="shared" si="29"/>
        <v>14182.700438500002</v>
      </c>
      <c r="BL81" s="15">
        <f t="shared" si="29"/>
        <v>14182.700438500002</v>
      </c>
      <c r="BM81" s="15">
        <f t="shared" si="29"/>
        <v>14182.700438500002</v>
      </c>
      <c r="BO81" s="15">
        <f t="shared" si="51"/>
        <v>0</v>
      </c>
      <c r="BP81" s="15">
        <f t="shared" si="52"/>
        <v>42548.101315500004</v>
      </c>
      <c r="BQ81" s="15">
        <f t="shared" si="18"/>
        <v>42548.101315500004</v>
      </c>
      <c r="BR81" s="15"/>
      <c r="BS81" s="15">
        <f t="shared" si="19"/>
        <v>0</v>
      </c>
      <c r="BT81" s="15">
        <f t="shared" si="19"/>
        <v>63822.151989333339</v>
      </c>
      <c r="BU81" s="15">
        <f t="shared" si="20"/>
        <v>63822.151989333339</v>
      </c>
      <c r="BV81" s="15"/>
      <c r="BW81" s="230">
        <v>0</v>
      </c>
      <c r="BX81" s="230">
        <v>0</v>
      </c>
      <c r="BY81" s="230">
        <v>0</v>
      </c>
      <c r="BZ81" s="230"/>
      <c r="CA81" s="230">
        <v>4409129.67</v>
      </c>
      <c r="CB81" s="230">
        <v>4409129.67</v>
      </c>
      <c r="CC81" s="230">
        <v>4409129.67</v>
      </c>
      <c r="CD81" s="230"/>
      <c r="CE81" s="230">
        <v>0</v>
      </c>
      <c r="CF81" s="230">
        <v>0</v>
      </c>
      <c r="CG81" s="230">
        <v>0</v>
      </c>
      <c r="CH81" s="15"/>
      <c r="CI81" s="15">
        <f t="shared" si="55"/>
        <v>14182.700438500002</v>
      </c>
      <c r="CJ81" s="15">
        <f t="shared" si="55"/>
        <v>14182.700438500002</v>
      </c>
      <c r="CK81" s="15">
        <f t="shared" si="55"/>
        <v>14182.700438500002</v>
      </c>
      <c r="CM81" s="15">
        <f t="shared" si="53"/>
        <v>0</v>
      </c>
      <c r="CN81" s="15">
        <f t="shared" si="54"/>
        <v>42548.101315500004</v>
      </c>
      <c r="CO81" s="15">
        <f t="shared" si="59"/>
        <v>42548.101315500004</v>
      </c>
      <c r="CQ81" s="15">
        <f t="shared" si="60"/>
        <v>0</v>
      </c>
      <c r="CR81" s="15">
        <f t="shared" si="60"/>
        <v>106370.25330483334</v>
      </c>
      <c r="CS81" s="15">
        <f t="shared" si="61"/>
        <v>106370.25330483334</v>
      </c>
      <c r="CT81" s="15"/>
    </row>
    <row r="82" spans="1:98" x14ac:dyDescent="0.25">
      <c r="A82" s="3" t="s">
        <v>106</v>
      </c>
      <c r="B82" s="229">
        <v>5.1400000000000001E-2</v>
      </c>
      <c r="C82" s="229">
        <v>5.1400000000000001E-2</v>
      </c>
      <c r="D82" s="229">
        <v>5.1400000000000001E-2</v>
      </c>
      <c r="E82" s="229">
        <v>5.1400000000000001E-2</v>
      </c>
      <c r="G82" s="230">
        <v>800200771.39999998</v>
      </c>
      <c r="H82" s="230">
        <v>796668232.86000001</v>
      </c>
      <c r="I82" s="230">
        <v>796612088.66999996</v>
      </c>
      <c r="J82" s="230"/>
      <c r="K82" s="230">
        <v>800008218.50999999</v>
      </c>
      <c r="L82" s="230">
        <v>799846597.87</v>
      </c>
      <c r="M82" s="230">
        <v>799446129.49000001</v>
      </c>
      <c r="N82" s="15"/>
      <c r="O82" s="15">
        <v>3427526.6374966665</v>
      </c>
      <c r="P82" s="15">
        <v>3412395.5974170002</v>
      </c>
      <c r="Q82" s="15">
        <v>3412155.1131365001</v>
      </c>
      <c r="R82" s="15"/>
      <c r="S82" s="15">
        <f t="shared" si="56"/>
        <v>3426701.8692844999</v>
      </c>
      <c r="T82" s="15">
        <f t="shared" si="56"/>
        <v>3426009.5942098335</v>
      </c>
      <c r="U82" s="15">
        <f t="shared" si="56"/>
        <v>3424294.2546488331</v>
      </c>
      <c r="W82" s="15">
        <f t="shared" si="3"/>
        <v>10252077.348050166</v>
      </c>
      <c r="X82" s="15">
        <f t="shared" si="50"/>
        <v>10277005.718143167</v>
      </c>
      <c r="Y82" s="15">
        <f t="shared" si="58"/>
        <v>24928.370093001053</v>
      </c>
      <c r="AA82" s="230">
        <v>796601098.76999998</v>
      </c>
      <c r="AB82" s="230">
        <v>796678053.13999999</v>
      </c>
      <c r="AC82" s="230">
        <v>796832865.11000001</v>
      </c>
      <c r="AD82" s="230"/>
      <c r="AE82" s="230">
        <v>799416569.42999995</v>
      </c>
      <c r="AF82" s="230">
        <v>799447907.90999997</v>
      </c>
      <c r="AG82" s="230">
        <v>799493153.55999994</v>
      </c>
      <c r="AH82" s="230"/>
      <c r="AI82" s="230">
        <v>3412108.0397315002</v>
      </c>
      <c r="AJ82" s="230">
        <v>3412437.6609496665</v>
      </c>
      <c r="AK82" s="230">
        <v>3413100.7722211666</v>
      </c>
      <c r="AL82" s="15"/>
      <c r="AM82" s="15">
        <f t="shared" si="57"/>
        <v>3424167.6390585001</v>
      </c>
      <c r="AN82" s="15">
        <f t="shared" si="57"/>
        <v>3424301.8722144999</v>
      </c>
      <c r="AO82" s="15">
        <f t="shared" si="57"/>
        <v>3424495.6744153332</v>
      </c>
      <c r="AQ82" s="15">
        <f t="shared" si="9"/>
        <v>10237646.472902333</v>
      </c>
      <c r="AR82" s="15">
        <f t="shared" si="10"/>
        <v>10272965.185688334</v>
      </c>
      <c r="AS82" s="15">
        <f t="shared" si="11"/>
        <v>35318.712786000222</v>
      </c>
      <c r="AT82" s="15"/>
      <c r="AU82" s="15">
        <f t="shared" si="12"/>
        <v>20489723.820952497</v>
      </c>
      <c r="AV82" s="15">
        <f t="shared" si="12"/>
        <v>20549970.903831501</v>
      </c>
      <c r="AW82" s="15">
        <f t="shared" si="14"/>
        <v>60247.082879003137</v>
      </c>
      <c r="AX82" s="15"/>
      <c r="AY82" s="230">
        <v>797942323.61000001</v>
      </c>
      <c r="AZ82" s="230">
        <v>798689066.35000002</v>
      </c>
      <c r="BA82" s="230">
        <v>798429343.53999996</v>
      </c>
      <c r="BB82" s="230"/>
      <c r="BC82" s="230">
        <v>799887092.40999997</v>
      </c>
      <c r="BD82" s="230">
        <v>800319578.47000003</v>
      </c>
      <c r="BE82" s="230">
        <v>800384663.50999999</v>
      </c>
      <c r="BF82" s="230"/>
      <c r="BG82" s="230">
        <v>3417852.9527961668</v>
      </c>
      <c r="BH82" s="230">
        <v>3421051.5008658334</v>
      </c>
      <c r="BI82" s="230">
        <v>3419939.0214963332</v>
      </c>
      <c r="BJ82" s="15"/>
      <c r="BK82" s="15">
        <f t="shared" si="29"/>
        <v>3426183.0458228332</v>
      </c>
      <c r="BL82" s="15">
        <f t="shared" si="29"/>
        <v>3428035.5277798339</v>
      </c>
      <c r="BM82" s="15">
        <f t="shared" si="29"/>
        <v>3428314.3087011669</v>
      </c>
      <c r="BO82" s="15">
        <f t="shared" si="51"/>
        <v>10258843.475158334</v>
      </c>
      <c r="BP82" s="15">
        <f t="shared" si="52"/>
        <v>10282532.882303834</v>
      </c>
      <c r="BQ82" s="15">
        <f t="shared" si="18"/>
        <v>23689.407145500183</v>
      </c>
      <c r="BR82" s="15"/>
      <c r="BS82" s="15">
        <f t="shared" si="19"/>
        <v>30748567.296110831</v>
      </c>
      <c r="BT82" s="15">
        <f t="shared" si="19"/>
        <v>30832503.786135335</v>
      </c>
      <c r="BU82" s="15">
        <f t="shared" si="20"/>
        <v>83936.49002450332</v>
      </c>
      <c r="BV82" s="15"/>
      <c r="BW82" s="230">
        <v>798479960.32000005</v>
      </c>
      <c r="BX82" s="230">
        <v>798511589.20000005</v>
      </c>
      <c r="BY82" s="230">
        <v>799172202.29999995</v>
      </c>
      <c r="BZ82" s="230"/>
      <c r="CA82" s="230">
        <v>800367096.12</v>
      </c>
      <c r="CB82" s="230">
        <v>800325223.73000002</v>
      </c>
      <c r="CC82" s="230">
        <v>803272857.28999996</v>
      </c>
      <c r="CD82" s="230"/>
      <c r="CE82" s="230">
        <v>3420155.8300373335</v>
      </c>
      <c r="CF82" s="230">
        <v>3420291.3070733338</v>
      </c>
      <c r="CG82" s="230">
        <v>3423120.933185</v>
      </c>
      <c r="CH82" s="15"/>
      <c r="CI82" s="15">
        <f t="shared" si="55"/>
        <v>3428239.0617140005</v>
      </c>
      <c r="CJ82" s="15">
        <f t="shared" si="55"/>
        <v>3428059.7083101668</v>
      </c>
      <c r="CK82" s="15">
        <f t="shared" si="55"/>
        <v>3440685.4053921667</v>
      </c>
      <c r="CM82" s="15">
        <f t="shared" si="53"/>
        <v>10263568.070295667</v>
      </c>
      <c r="CN82" s="15">
        <f t="shared" si="54"/>
        <v>10296984.175416334</v>
      </c>
      <c r="CO82" s="15">
        <f t="shared" si="59"/>
        <v>33416.105120666325</v>
      </c>
      <c r="CQ82" s="15">
        <f t="shared" si="60"/>
        <v>41012135.3664065</v>
      </c>
      <c r="CR82" s="15">
        <f t="shared" si="60"/>
        <v>41129487.961551666</v>
      </c>
      <c r="CS82" s="15">
        <f t="shared" si="61"/>
        <v>117352.59514516592</v>
      </c>
      <c r="CT82" s="15"/>
    </row>
    <row r="83" spans="1:98" x14ac:dyDescent="0.25">
      <c r="A83" s="3" t="s">
        <v>107</v>
      </c>
      <c r="B83" s="229">
        <v>3.7100000000000001E-2</v>
      </c>
      <c r="C83" s="229">
        <v>3.7100000000000001E-2</v>
      </c>
      <c r="D83" s="229">
        <v>3.7100000000000001E-2</v>
      </c>
      <c r="E83" s="229">
        <v>3.7100000000000001E-2</v>
      </c>
      <c r="G83" s="230">
        <v>32692663.850000001</v>
      </c>
      <c r="H83" s="230">
        <v>32692663.850000001</v>
      </c>
      <c r="I83" s="230">
        <v>32692663.850000001</v>
      </c>
      <c r="J83" s="230"/>
      <c r="K83" s="230">
        <v>32692663.850000001</v>
      </c>
      <c r="L83" s="230">
        <v>32692663.850000001</v>
      </c>
      <c r="M83" s="230">
        <v>32692663.850000001</v>
      </c>
      <c r="N83" s="15"/>
      <c r="O83" s="15">
        <v>101074.81906958333</v>
      </c>
      <c r="P83" s="15">
        <v>101074.81906958333</v>
      </c>
      <c r="Q83" s="15">
        <v>101074.81906958333</v>
      </c>
      <c r="R83" s="15"/>
      <c r="S83" s="15">
        <f t="shared" si="56"/>
        <v>101074.81906958333</v>
      </c>
      <c r="T83" s="15">
        <f t="shared" si="56"/>
        <v>101074.81906958333</v>
      </c>
      <c r="U83" s="15">
        <f t="shared" si="56"/>
        <v>101074.81906958333</v>
      </c>
      <c r="W83" s="15">
        <f t="shared" si="3"/>
        <v>303224.45720875001</v>
      </c>
      <c r="X83" s="15">
        <f t="shared" si="50"/>
        <v>303224.45720875001</v>
      </c>
      <c r="Y83" s="15">
        <f t="shared" si="58"/>
        <v>0</v>
      </c>
      <c r="AA83" s="230">
        <v>32692663.850000001</v>
      </c>
      <c r="AB83" s="230">
        <v>32692663.850000001</v>
      </c>
      <c r="AC83" s="230">
        <v>32692663.850000001</v>
      </c>
      <c r="AD83" s="230"/>
      <c r="AE83" s="230">
        <v>32692663.850000001</v>
      </c>
      <c r="AF83" s="230">
        <v>32692663.850000001</v>
      </c>
      <c r="AG83" s="230">
        <v>32692663.850000001</v>
      </c>
      <c r="AH83" s="230"/>
      <c r="AI83" s="230">
        <v>101074.81906958333</v>
      </c>
      <c r="AJ83" s="230">
        <v>101074.81906958333</v>
      </c>
      <c r="AK83" s="230">
        <v>101074.81906958333</v>
      </c>
      <c r="AL83" s="15"/>
      <c r="AM83" s="15">
        <f t="shared" si="57"/>
        <v>101074.81906958333</v>
      </c>
      <c r="AN83" s="15">
        <f t="shared" si="57"/>
        <v>101074.81906958333</v>
      </c>
      <c r="AO83" s="15">
        <f t="shared" si="57"/>
        <v>101074.81906958333</v>
      </c>
      <c r="AQ83" s="15">
        <f t="shared" si="9"/>
        <v>303224.45720875001</v>
      </c>
      <c r="AR83" s="15">
        <f t="shared" si="10"/>
        <v>303224.45720875001</v>
      </c>
      <c r="AS83" s="15">
        <f t="shared" si="11"/>
        <v>0</v>
      </c>
      <c r="AT83" s="15"/>
      <c r="AU83" s="15">
        <f t="shared" si="12"/>
        <v>606448.91441750003</v>
      </c>
      <c r="AV83" s="15">
        <f t="shared" si="12"/>
        <v>606448.91441750003</v>
      </c>
      <c r="AW83" s="15">
        <f t="shared" si="14"/>
        <v>0</v>
      </c>
      <c r="AX83" s="15"/>
      <c r="AY83" s="230">
        <v>32692663.850000001</v>
      </c>
      <c r="AZ83" s="230">
        <v>32692663.850000001</v>
      </c>
      <c r="BA83" s="230">
        <v>32692663.850000001</v>
      </c>
      <c r="BB83" s="230"/>
      <c r="BC83" s="230">
        <v>32692663.850000001</v>
      </c>
      <c r="BD83" s="230">
        <v>32692663.850000001</v>
      </c>
      <c r="BE83" s="230">
        <v>16346331.93</v>
      </c>
      <c r="BF83" s="230"/>
      <c r="BG83" s="230">
        <v>101074.81906958333</v>
      </c>
      <c r="BH83" s="230">
        <v>101074.81906958333</v>
      </c>
      <c r="BI83" s="230">
        <v>101074.81906958333</v>
      </c>
      <c r="BJ83" s="15"/>
      <c r="BK83" s="15">
        <f t="shared" si="29"/>
        <v>101074.81906958333</v>
      </c>
      <c r="BL83" s="15">
        <f t="shared" si="29"/>
        <v>101074.81906958333</v>
      </c>
      <c r="BM83" s="15">
        <f t="shared" si="29"/>
        <v>50537.409550250006</v>
      </c>
      <c r="BO83" s="15">
        <f t="shared" si="51"/>
        <v>303224.45720875001</v>
      </c>
      <c r="BP83" s="15">
        <f t="shared" si="52"/>
        <v>252687.04768941668</v>
      </c>
      <c r="BQ83" s="15">
        <f t="shared" si="18"/>
        <v>-50537.409519333334</v>
      </c>
      <c r="BR83" s="15"/>
      <c r="BS83" s="15">
        <f t="shared" si="19"/>
        <v>909673.37162624998</v>
      </c>
      <c r="BT83" s="15">
        <f t="shared" si="19"/>
        <v>859135.9621069167</v>
      </c>
      <c r="BU83" s="15">
        <f t="shared" si="20"/>
        <v>-50537.409519333276</v>
      </c>
      <c r="BV83" s="15"/>
      <c r="BW83" s="230">
        <v>32692663.850000001</v>
      </c>
      <c r="BX83" s="230">
        <v>32692663.850000001</v>
      </c>
      <c r="BY83" s="230">
        <v>32692663.850000001</v>
      </c>
      <c r="BZ83" s="230"/>
      <c r="CA83" s="230">
        <v>0</v>
      </c>
      <c r="CB83" s="230">
        <v>0</v>
      </c>
      <c r="CC83" s="230">
        <v>0</v>
      </c>
      <c r="CD83" s="230"/>
      <c r="CE83" s="230">
        <v>101074.81906958333</v>
      </c>
      <c r="CF83" s="230">
        <v>101074.81906958333</v>
      </c>
      <c r="CG83" s="230">
        <v>101074.81906958333</v>
      </c>
      <c r="CH83" s="15"/>
      <c r="CI83" s="15">
        <f t="shared" si="55"/>
        <v>0</v>
      </c>
      <c r="CJ83" s="15">
        <f t="shared" si="55"/>
        <v>0</v>
      </c>
      <c r="CK83" s="15">
        <f t="shared" si="55"/>
        <v>0</v>
      </c>
      <c r="CM83" s="15">
        <f t="shared" si="53"/>
        <v>303224.45720875001</v>
      </c>
      <c r="CN83" s="15">
        <f t="shared" si="54"/>
        <v>0</v>
      </c>
      <c r="CO83" s="15">
        <f t="shared" si="59"/>
        <v>-303224.45720875001</v>
      </c>
      <c r="CQ83" s="15">
        <f t="shared" si="60"/>
        <v>1212897.8288350001</v>
      </c>
      <c r="CR83" s="15">
        <f t="shared" si="60"/>
        <v>859135.9621069167</v>
      </c>
      <c r="CS83" s="15">
        <f t="shared" si="61"/>
        <v>-353761.86672808335</v>
      </c>
      <c r="CT83" s="15"/>
    </row>
    <row r="84" spans="1:98" x14ac:dyDescent="0.25">
      <c r="A84" s="3" t="s">
        <v>108</v>
      </c>
      <c r="B84" s="229">
        <v>5.1400000000000001E-2</v>
      </c>
      <c r="C84" s="229">
        <v>5.1400000000000001E-2</v>
      </c>
      <c r="D84" s="229">
        <v>5.1400000000000001E-2</v>
      </c>
      <c r="E84" s="229">
        <v>5.1400000000000001E-2</v>
      </c>
      <c r="G84" s="230">
        <v>0</v>
      </c>
      <c r="H84" s="230">
        <v>0</v>
      </c>
      <c r="I84" s="230">
        <v>0</v>
      </c>
      <c r="J84" s="230"/>
      <c r="K84" s="230">
        <v>0</v>
      </c>
      <c r="L84" s="230">
        <v>0</v>
      </c>
      <c r="M84" s="230">
        <v>0</v>
      </c>
      <c r="N84" s="15"/>
      <c r="O84" s="15">
        <v>0</v>
      </c>
      <c r="P84" s="15">
        <v>0</v>
      </c>
      <c r="Q84" s="15">
        <v>0</v>
      </c>
      <c r="R84" s="15"/>
      <c r="S84" s="15">
        <f t="shared" ref="S84:U155" si="62">K84*$E84/12</f>
        <v>0</v>
      </c>
      <c r="T84" s="15">
        <f t="shared" si="62"/>
        <v>0</v>
      </c>
      <c r="U84" s="15">
        <f t="shared" si="62"/>
        <v>0</v>
      </c>
      <c r="W84" s="15">
        <f t="shared" si="3"/>
        <v>0</v>
      </c>
      <c r="X84" s="15">
        <f t="shared" si="50"/>
        <v>0</v>
      </c>
      <c r="Y84" s="15">
        <f t="shared" si="58"/>
        <v>0</v>
      </c>
      <c r="AA84" s="230">
        <v>0</v>
      </c>
      <c r="AB84" s="230">
        <v>0</v>
      </c>
      <c r="AC84" s="230">
        <v>0</v>
      </c>
      <c r="AD84" s="230"/>
      <c r="AE84" s="230">
        <v>0</v>
      </c>
      <c r="AF84" s="230">
        <v>0</v>
      </c>
      <c r="AG84" s="230">
        <v>0</v>
      </c>
      <c r="AH84" s="230"/>
      <c r="AI84" s="230">
        <v>0</v>
      </c>
      <c r="AJ84" s="230">
        <v>0</v>
      </c>
      <c r="AK84" s="230">
        <v>0</v>
      </c>
      <c r="AL84" s="15"/>
      <c r="AM84" s="15">
        <f t="shared" ref="AM84:AO155" si="63">AE84*$E84/12</f>
        <v>0</v>
      </c>
      <c r="AN84" s="15">
        <f t="shared" si="63"/>
        <v>0</v>
      </c>
      <c r="AO84" s="15">
        <f t="shared" si="63"/>
        <v>0</v>
      </c>
      <c r="AQ84" s="15">
        <f t="shared" si="9"/>
        <v>0</v>
      </c>
      <c r="AR84" s="15">
        <f t="shared" si="10"/>
        <v>0</v>
      </c>
      <c r="AS84" s="15">
        <f t="shared" si="11"/>
        <v>0</v>
      </c>
      <c r="AT84" s="15"/>
      <c r="AU84" s="15">
        <f t="shared" si="12"/>
        <v>0</v>
      </c>
      <c r="AV84" s="15">
        <f t="shared" si="12"/>
        <v>0</v>
      </c>
      <c r="AW84" s="15">
        <f t="shared" si="14"/>
        <v>0</v>
      </c>
      <c r="AX84" s="15"/>
      <c r="AY84" s="230">
        <v>0</v>
      </c>
      <c r="AZ84" s="230">
        <v>0</v>
      </c>
      <c r="BA84" s="230">
        <v>0</v>
      </c>
      <c r="BB84" s="230"/>
      <c r="BC84" s="230">
        <v>0</v>
      </c>
      <c r="BD84" s="230">
        <v>0</v>
      </c>
      <c r="BE84" s="230">
        <v>0</v>
      </c>
      <c r="BF84" s="230"/>
      <c r="BG84" s="230">
        <v>0</v>
      </c>
      <c r="BH84" s="230">
        <v>0</v>
      </c>
      <c r="BI84" s="230">
        <v>0</v>
      </c>
      <c r="BJ84" s="15"/>
      <c r="BK84" s="15">
        <f t="shared" si="29"/>
        <v>0</v>
      </c>
      <c r="BL84" s="15">
        <f t="shared" si="29"/>
        <v>0</v>
      </c>
      <c r="BM84" s="15">
        <f t="shared" si="29"/>
        <v>0</v>
      </c>
      <c r="BO84" s="15">
        <f t="shared" si="51"/>
        <v>0</v>
      </c>
      <c r="BP84" s="15">
        <f t="shared" si="52"/>
        <v>0</v>
      </c>
      <c r="BQ84" s="15">
        <f t="shared" si="18"/>
        <v>0</v>
      </c>
      <c r="BR84" s="15"/>
      <c r="BS84" s="15">
        <f t="shared" si="19"/>
        <v>0</v>
      </c>
      <c r="BT84" s="15">
        <f t="shared" si="19"/>
        <v>0</v>
      </c>
      <c r="BU84" s="15">
        <f t="shared" si="20"/>
        <v>0</v>
      </c>
      <c r="BV84" s="15"/>
      <c r="BW84" s="230">
        <v>0</v>
      </c>
      <c r="BX84" s="230">
        <v>0</v>
      </c>
      <c r="BY84" s="230">
        <v>0</v>
      </c>
      <c r="BZ84" s="230"/>
      <c r="CA84" s="230">
        <v>0</v>
      </c>
      <c r="CB84" s="230">
        <v>0</v>
      </c>
      <c r="CC84" s="230">
        <v>0</v>
      </c>
      <c r="CD84" s="230"/>
      <c r="CE84" s="230">
        <v>0</v>
      </c>
      <c r="CF84" s="230">
        <v>0</v>
      </c>
      <c r="CG84" s="230">
        <v>0</v>
      </c>
      <c r="CH84" s="15"/>
      <c r="CI84" s="15">
        <f t="shared" si="55"/>
        <v>0</v>
      </c>
      <c r="CJ84" s="15">
        <f t="shared" si="55"/>
        <v>0</v>
      </c>
      <c r="CK84" s="15">
        <f t="shared" si="55"/>
        <v>0</v>
      </c>
      <c r="CM84" s="15">
        <f t="shared" si="53"/>
        <v>0</v>
      </c>
      <c r="CN84" s="15">
        <f t="shared" si="54"/>
        <v>0</v>
      </c>
      <c r="CO84" s="15">
        <f t="shared" si="59"/>
        <v>0</v>
      </c>
      <c r="CQ84" s="15">
        <f t="shared" si="60"/>
        <v>0</v>
      </c>
      <c r="CR84" s="15">
        <f t="shared" si="60"/>
        <v>0</v>
      </c>
      <c r="CS84" s="15">
        <f t="shared" si="61"/>
        <v>0</v>
      </c>
      <c r="CT84" s="15"/>
    </row>
    <row r="85" spans="1:98" x14ac:dyDescent="0.25">
      <c r="A85" s="3" t="s">
        <v>109</v>
      </c>
      <c r="B85" s="229">
        <v>5.1400000000000001E-2</v>
      </c>
      <c r="C85" s="229">
        <v>5.1400000000000001E-2</v>
      </c>
      <c r="D85" s="229">
        <v>5.1400000000000001E-2</v>
      </c>
      <c r="E85" s="229">
        <v>5.1400000000000001E-2</v>
      </c>
      <c r="G85" s="230">
        <v>0</v>
      </c>
      <c r="H85" s="230">
        <v>0</v>
      </c>
      <c r="I85" s="230">
        <v>0</v>
      </c>
      <c r="J85" s="230"/>
      <c r="K85" s="230">
        <v>0</v>
      </c>
      <c r="L85" s="230">
        <v>0</v>
      </c>
      <c r="M85" s="230">
        <v>0</v>
      </c>
      <c r="N85" s="15"/>
      <c r="O85" s="15">
        <v>0</v>
      </c>
      <c r="P85" s="15">
        <v>0</v>
      </c>
      <c r="Q85" s="15">
        <v>0</v>
      </c>
      <c r="R85" s="15"/>
      <c r="S85" s="15">
        <f t="shared" si="62"/>
        <v>0</v>
      </c>
      <c r="T85" s="15">
        <f t="shared" si="62"/>
        <v>0</v>
      </c>
      <c r="U85" s="15">
        <f t="shared" si="62"/>
        <v>0</v>
      </c>
      <c r="W85" s="15">
        <f t="shared" si="3"/>
        <v>0</v>
      </c>
      <c r="X85" s="15">
        <f t="shared" si="50"/>
        <v>0</v>
      </c>
      <c r="Y85" s="15">
        <f t="shared" si="58"/>
        <v>0</v>
      </c>
      <c r="AA85" s="230">
        <v>0</v>
      </c>
      <c r="AB85" s="230">
        <v>0</v>
      </c>
      <c r="AC85" s="230">
        <v>0</v>
      </c>
      <c r="AD85" s="230"/>
      <c r="AE85" s="230">
        <v>0</v>
      </c>
      <c r="AF85" s="230">
        <v>0</v>
      </c>
      <c r="AG85" s="230">
        <v>0</v>
      </c>
      <c r="AH85" s="230"/>
      <c r="AI85" s="230">
        <v>0</v>
      </c>
      <c r="AJ85" s="230">
        <v>0</v>
      </c>
      <c r="AK85" s="230">
        <v>0</v>
      </c>
      <c r="AL85" s="15"/>
      <c r="AM85" s="15">
        <f t="shared" si="63"/>
        <v>0</v>
      </c>
      <c r="AN85" s="15">
        <f t="shared" si="63"/>
        <v>0</v>
      </c>
      <c r="AO85" s="15">
        <f t="shared" si="63"/>
        <v>0</v>
      </c>
      <c r="AQ85" s="15">
        <f t="shared" si="9"/>
        <v>0</v>
      </c>
      <c r="AR85" s="15">
        <f t="shared" si="10"/>
        <v>0</v>
      </c>
      <c r="AS85" s="15">
        <f t="shared" si="11"/>
        <v>0</v>
      </c>
      <c r="AT85" s="15"/>
      <c r="AU85" s="15">
        <f t="shared" si="12"/>
        <v>0</v>
      </c>
      <c r="AV85" s="15">
        <f t="shared" si="12"/>
        <v>0</v>
      </c>
      <c r="AW85" s="15">
        <f t="shared" si="14"/>
        <v>0</v>
      </c>
      <c r="AX85" s="15"/>
      <c r="AY85" s="230">
        <v>0</v>
      </c>
      <c r="AZ85" s="230">
        <v>0</v>
      </c>
      <c r="BA85" s="230">
        <v>0</v>
      </c>
      <c r="BB85" s="230"/>
      <c r="BC85" s="230">
        <v>0</v>
      </c>
      <c r="BD85" s="230">
        <v>0</v>
      </c>
      <c r="BE85" s="230">
        <v>0</v>
      </c>
      <c r="BF85" s="230"/>
      <c r="BG85" s="230">
        <v>0</v>
      </c>
      <c r="BH85" s="230">
        <v>0</v>
      </c>
      <c r="BI85" s="230">
        <v>0</v>
      </c>
      <c r="BJ85" s="15"/>
      <c r="BK85" s="15">
        <f t="shared" si="29"/>
        <v>0</v>
      </c>
      <c r="BL85" s="15">
        <f t="shared" si="29"/>
        <v>0</v>
      </c>
      <c r="BM85" s="15">
        <f t="shared" si="29"/>
        <v>0</v>
      </c>
      <c r="BO85" s="15">
        <f t="shared" si="51"/>
        <v>0</v>
      </c>
      <c r="BP85" s="15">
        <f t="shared" si="52"/>
        <v>0</v>
      </c>
      <c r="BQ85" s="15">
        <f t="shared" si="18"/>
        <v>0</v>
      </c>
      <c r="BR85" s="15"/>
      <c r="BS85" s="15">
        <f t="shared" si="19"/>
        <v>0</v>
      </c>
      <c r="BT85" s="15">
        <f t="shared" si="19"/>
        <v>0</v>
      </c>
      <c r="BU85" s="15">
        <f t="shared" si="20"/>
        <v>0</v>
      </c>
      <c r="BV85" s="15"/>
      <c r="BW85" s="230">
        <v>0</v>
      </c>
      <c r="BX85" s="230">
        <v>0</v>
      </c>
      <c r="BY85" s="230">
        <v>0</v>
      </c>
      <c r="BZ85" s="230"/>
      <c r="CA85" s="230">
        <v>0</v>
      </c>
      <c r="CB85" s="230">
        <v>0</v>
      </c>
      <c r="CC85" s="230">
        <v>0</v>
      </c>
      <c r="CD85" s="230"/>
      <c r="CE85" s="230">
        <v>0</v>
      </c>
      <c r="CF85" s="230">
        <v>0</v>
      </c>
      <c r="CG85" s="230">
        <v>0</v>
      </c>
      <c r="CH85" s="15"/>
      <c r="CI85" s="15">
        <f t="shared" si="55"/>
        <v>0</v>
      </c>
      <c r="CJ85" s="15">
        <f t="shared" si="55"/>
        <v>0</v>
      </c>
      <c r="CK85" s="15">
        <f t="shared" si="55"/>
        <v>0</v>
      </c>
      <c r="CM85" s="15">
        <f t="shared" si="53"/>
        <v>0</v>
      </c>
      <c r="CN85" s="15">
        <f t="shared" si="54"/>
        <v>0</v>
      </c>
      <c r="CO85" s="15">
        <f t="shared" si="59"/>
        <v>0</v>
      </c>
      <c r="CQ85" s="15">
        <f t="shared" si="60"/>
        <v>0</v>
      </c>
      <c r="CR85" s="15">
        <f t="shared" si="60"/>
        <v>0</v>
      </c>
      <c r="CS85" s="15">
        <f t="shared" si="61"/>
        <v>0</v>
      </c>
      <c r="CT85" s="15"/>
    </row>
    <row r="86" spans="1:98" x14ac:dyDescent="0.25">
      <c r="A86" s="3" t="s">
        <v>110</v>
      </c>
      <c r="B86" s="229">
        <v>5.1400000000000001E-2</v>
      </c>
      <c r="C86" s="229">
        <v>5.1400000000000001E-2</v>
      </c>
      <c r="D86" s="229">
        <v>5.1400000000000001E-2</v>
      </c>
      <c r="E86" s="229">
        <v>5.1400000000000001E-2</v>
      </c>
      <c r="G86" s="230"/>
      <c r="H86" s="230"/>
      <c r="I86" s="230"/>
      <c r="J86" s="230"/>
      <c r="K86" s="230"/>
      <c r="L86" s="230"/>
      <c r="M86" s="230"/>
      <c r="N86" s="15"/>
      <c r="O86" s="15"/>
      <c r="P86" s="15"/>
      <c r="Q86" s="15"/>
      <c r="R86" s="15"/>
      <c r="S86" s="15">
        <f t="shared" si="62"/>
        <v>0</v>
      </c>
      <c r="T86" s="15">
        <f t="shared" si="62"/>
        <v>0</v>
      </c>
      <c r="U86" s="15">
        <f t="shared" si="62"/>
        <v>0</v>
      </c>
      <c r="W86" s="15">
        <f t="shared" si="3"/>
        <v>0</v>
      </c>
      <c r="X86" s="15">
        <f t="shared" si="50"/>
        <v>0</v>
      </c>
      <c r="Y86" s="15">
        <f t="shared" si="58"/>
        <v>0</v>
      </c>
      <c r="AA86" s="230"/>
      <c r="AB86" s="230"/>
      <c r="AC86" s="230"/>
      <c r="AD86" s="230"/>
      <c r="AE86" s="230"/>
      <c r="AF86" s="230">
        <v>29066182.210000001</v>
      </c>
      <c r="AG86" s="230">
        <v>29066182.210000001</v>
      </c>
      <c r="AH86" s="230"/>
      <c r="AI86" s="230"/>
      <c r="AJ86" s="230"/>
      <c r="AK86" s="230"/>
      <c r="AL86" s="15"/>
      <c r="AM86" s="15">
        <f t="shared" si="63"/>
        <v>0</v>
      </c>
      <c r="AN86" s="15">
        <f t="shared" si="63"/>
        <v>124500.14713283333</v>
      </c>
      <c r="AO86" s="15">
        <f t="shared" si="63"/>
        <v>124500.14713283333</v>
      </c>
      <c r="AQ86" s="15">
        <f t="shared" si="9"/>
        <v>0</v>
      </c>
      <c r="AR86" s="15">
        <f t="shared" si="10"/>
        <v>249000.29426566666</v>
      </c>
      <c r="AS86" s="15">
        <f t="shared" si="11"/>
        <v>249000.29426566666</v>
      </c>
      <c r="AT86" s="15"/>
      <c r="AU86" s="15">
        <f t="shared" si="12"/>
        <v>0</v>
      </c>
      <c r="AV86" s="15">
        <f t="shared" si="12"/>
        <v>249000.29426566666</v>
      </c>
      <c r="AW86" s="15">
        <f t="shared" si="14"/>
        <v>249000.29426566666</v>
      </c>
      <c r="AX86" s="15"/>
      <c r="AY86" s="230"/>
      <c r="AZ86" s="230"/>
      <c r="BA86" s="230"/>
      <c r="BB86" s="230"/>
      <c r="BC86" s="230">
        <v>0</v>
      </c>
      <c r="BD86" s="230">
        <v>0</v>
      </c>
      <c r="BE86" s="230">
        <v>0</v>
      </c>
      <c r="BF86" s="230"/>
      <c r="BG86" s="230"/>
      <c r="BH86" s="230"/>
      <c r="BI86" s="230"/>
      <c r="BJ86" s="15"/>
      <c r="BK86" s="15">
        <f t="shared" ref="BK86:BM101" si="64">BC86*$E86/12</f>
        <v>0</v>
      </c>
      <c r="BL86" s="15">
        <f t="shared" si="64"/>
        <v>0</v>
      </c>
      <c r="BM86" s="15">
        <f t="shared" si="64"/>
        <v>0</v>
      </c>
      <c r="BO86" s="15">
        <f t="shared" si="51"/>
        <v>0</v>
      </c>
      <c r="BP86" s="15">
        <f t="shared" si="52"/>
        <v>0</v>
      </c>
      <c r="BQ86" s="15">
        <f t="shared" si="18"/>
        <v>0</v>
      </c>
      <c r="BR86" s="15"/>
      <c r="BS86" s="15">
        <f t="shared" si="19"/>
        <v>0</v>
      </c>
      <c r="BT86" s="15">
        <f t="shared" si="19"/>
        <v>249000.29426566666</v>
      </c>
      <c r="BU86" s="15">
        <f t="shared" si="20"/>
        <v>249000.29426566666</v>
      </c>
      <c r="BV86" s="15"/>
      <c r="BW86" s="230"/>
      <c r="BX86" s="230"/>
      <c r="BY86" s="230"/>
      <c r="BZ86" s="230"/>
      <c r="CA86" s="230">
        <v>0</v>
      </c>
      <c r="CB86" s="230">
        <v>0</v>
      </c>
      <c r="CC86" s="230">
        <v>0</v>
      </c>
      <c r="CD86" s="230"/>
      <c r="CE86" s="230"/>
      <c r="CF86" s="230"/>
      <c r="CG86" s="230"/>
      <c r="CH86" s="15"/>
      <c r="CI86" s="15">
        <f t="shared" si="55"/>
        <v>0</v>
      </c>
      <c r="CJ86" s="15">
        <f t="shared" si="55"/>
        <v>0</v>
      </c>
      <c r="CK86" s="15">
        <f t="shared" si="55"/>
        <v>0</v>
      </c>
      <c r="CM86" s="15">
        <f t="shared" si="53"/>
        <v>0</v>
      </c>
      <c r="CN86" s="15">
        <f t="shared" si="54"/>
        <v>0</v>
      </c>
      <c r="CO86" s="15">
        <f t="shared" si="59"/>
        <v>0</v>
      </c>
      <c r="CQ86" s="15">
        <f t="shared" si="60"/>
        <v>0</v>
      </c>
      <c r="CR86" s="15">
        <f t="shared" si="60"/>
        <v>249000.29426566666</v>
      </c>
      <c r="CS86" s="15">
        <f t="shared" si="61"/>
        <v>249000.29426566666</v>
      </c>
      <c r="CT86" s="15"/>
    </row>
    <row r="87" spans="1:98" x14ac:dyDescent="0.25">
      <c r="A87" s="3" t="s">
        <v>111</v>
      </c>
      <c r="B87" s="229">
        <v>5.1400000000000001E-2</v>
      </c>
      <c r="C87" s="229">
        <v>5.1400000000000001E-2</v>
      </c>
      <c r="D87" s="229">
        <v>5.1400000000000001E-2</v>
      </c>
      <c r="E87" s="229">
        <v>5.1400000000000001E-2</v>
      </c>
      <c r="G87" s="230">
        <v>170530651.05000001</v>
      </c>
      <c r="H87" s="230">
        <v>170530651.05000001</v>
      </c>
      <c r="I87" s="230">
        <v>170530651.05000001</v>
      </c>
      <c r="J87" s="230"/>
      <c r="K87" s="230">
        <v>111393330.2</v>
      </c>
      <c r="L87" s="230">
        <v>111393330.2</v>
      </c>
      <c r="M87" s="230">
        <v>111393330.2</v>
      </c>
      <c r="N87" s="15"/>
      <c r="O87" s="15">
        <v>730439.62199749995</v>
      </c>
      <c r="P87" s="15">
        <v>730439.62199749995</v>
      </c>
      <c r="Q87" s="15">
        <v>730439.62199749995</v>
      </c>
      <c r="R87" s="15"/>
      <c r="S87" s="15">
        <f t="shared" si="62"/>
        <v>477134.76435666671</v>
      </c>
      <c r="T87" s="15">
        <f t="shared" si="62"/>
        <v>477134.76435666671</v>
      </c>
      <c r="U87" s="15">
        <f t="shared" si="62"/>
        <v>477134.76435666671</v>
      </c>
      <c r="W87" s="15">
        <f t="shared" si="3"/>
        <v>2191318.8659925</v>
      </c>
      <c r="X87" s="15">
        <f t="shared" si="50"/>
        <v>1431404.2930700001</v>
      </c>
      <c r="Y87" s="15">
        <f t="shared" si="58"/>
        <v>-759914.57292249985</v>
      </c>
      <c r="AA87" s="230">
        <v>170530651.05000001</v>
      </c>
      <c r="AB87" s="230">
        <v>140961990.63</v>
      </c>
      <c r="AC87" s="230">
        <v>111393330.2</v>
      </c>
      <c r="AD87" s="230"/>
      <c r="AE87" s="230">
        <v>111393330.2</v>
      </c>
      <c r="AF87" s="230">
        <v>111393330.2</v>
      </c>
      <c r="AG87" s="230">
        <v>111393330.2</v>
      </c>
      <c r="AH87" s="230"/>
      <c r="AI87" s="230">
        <v>730439.62199749995</v>
      </c>
      <c r="AJ87" s="230">
        <v>603787.19319849997</v>
      </c>
      <c r="AK87" s="230">
        <v>477134.76435666671</v>
      </c>
      <c r="AL87" s="15"/>
      <c r="AM87" s="15">
        <f t="shared" si="63"/>
        <v>477134.76435666671</v>
      </c>
      <c r="AN87" s="15">
        <f t="shared" si="63"/>
        <v>477134.76435666671</v>
      </c>
      <c r="AO87" s="15">
        <f t="shared" si="63"/>
        <v>477134.76435666671</v>
      </c>
      <c r="AQ87" s="15">
        <f t="shared" si="9"/>
        <v>1811361.5795526667</v>
      </c>
      <c r="AR87" s="15">
        <f t="shared" si="10"/>
        <v>1431404.2930700001</v>
      </c>
      <c r="AS87" s="15">
        <f t="shared" si="11"/>
        <v>-379957.28648266662</v>
      </c>
      <c r="AT87" s="15"/>
      <c r="AU87" s="15">
        <f t="shared" si="12"/>
        <v>4002680.4455451667</v>
      </c>
      <c r="AV87" s="15">
        <f t="shared" si="12"/>
        <v>2862808.5861400003</v>
      </c>
      <c r="AW87" s="15">
        <f t="shared" si="14"/>
        <v>-1139871.8594051665</v>
      </c>
      <c r="AX87" s="15"/>
      <c r="AY87" s="230">
        <v>111393330.2</v>
      </c>
      <c r="AZ87" s="230">
        <v>111393330.2</v>
      </c>
      <c r="BA87" s="230">
        <v>111393330.2</v>
      </c>
      <c r="BB87" s="230"/>
      <c r="BC87" s="230">
        <v>111393330.2</v>
      </c>
      <c r="BD87" s="230">
        <v>111393330.2</v>
      </c>
      <c r="BE87" s="230">
        <v>111393330.2</v>
      </c>
      <c r="BF87" s="230"/>
      <c r="BG87" s="230">
        <v>477134.76435666671</v>
      </c>
      <c r="BH87" s="230">
        <v>477134.76435666671</v>
      </c>
      <c r="BI87" s="230">
        <v>477134.76435666671</v>
      </c>
      <c r="BJ87" s="15"/>
      <c r="BK87" s="15">
        <f t="shared" si="64"/>
        <v>477134.76435666671</v>
      </c>
      <c r="BL87" s="15">
        <f t="shared" si="64"/>
        <v>477134.76435666671</v>
      </c>
      <c r="BM87" s="15">
        <f t="shared" si="64"/>
        <v>477134.76435666671</v>
      </c>
      <c r="BO87" s="15">
        <f t="shared" si="51"/>
        <v>1431404.2930700001</v>
      </c>
      <c r="BP87" s="15">
        <f t="shared" si="52"/>
        <v>1431404.2930700001</v>
      </c>
      <c r="BQ87" s="15">
        <f t="shared" si="18"/>
        <v>0</v>
      </c>
      <c r="BR87" s="15"/>
      <c r="BS87" s="15">
        <f t="shared" si="19"/>
        <v>5434084.7386151664</v>
      </c>
      <c r="BT87" s="15">
        <f t="shared" si="19"/>
        <v>4294212.8792100009</v>
      </c>
      <c r="BU87" s="15">
        <f t="shared" si="20"/>
        <v>-1139871.8594051655</v>
      </c>
      <c r="BV87" s="15"/>
      <c r="BW87" s="230">
        <v>111393330.2</v>
      </c>
      <c r="BX87" s="230">
        <v>111393330.2</v>
      </c>
      <c r="BY87" s="230">
        <v>111393330.2</v>
      </c>
      <c r="BZ87" s="230"/>
      <c r="CA87" s="230">
        <v>111393330.2</v>
      </c>
      <c r="CB87" s="230">
        <v>111393330.2</v>
      </c>
      <c r="CC87" s="230">
        <v>111393330.2</v>
      </c>
      <c r="CD87" s="230"/>
      <c r="CE87" s="230">
        <v>477134.76435666671</v>
      </c>
      <c r="CF87" s="230">
        <v>477134.76435666671</v>
      </c>
      <c r="CG87" s="230">
        <v>477134.76435666671</v>
      </c>
      <c r="CH87" s="15"/>
      <c r="CI87" s="15">
        <f t="shared" si="55"/>
        <v>477134.76435666671</v>
      </c>
      <c r="CJ87" s="15">
        <f t="shared" si="55"/>
        <v>477134.76435666671</v>
      </c>
      <c r="CK87" s="15">
        <f t="shared" si="55"/>
        <v>477134.76435666671</v>
      </c>
      <c r="CM87" s="15">
        <f t="shared" si="53"/>
        <v>1431404.2930700001</v>
      </c>
      <c r="CN87" s="15">
        <f t="shared" si="54"/>
        <v>1431404.2930700001</v>
      </c>
      <c r="CO87" s="15">
        <f t="shared" si="59"/>
        <v>0</v>
      </c>
      <c r="CQ87" s="15">
        <f t="shared" si="60"/>
        <v>6865489.0316851661</v>
      </c>
      <c r="CR87" s="15">
        <f t="shared" si="60"/>
        <v>5725617.1722800005</v>
      </c>
      <c r="CS87" s="15">
        <f t="shared" si="61"/>
        <v>-1139871.8594051655</v>
      </c>
      <c r="CT87" s="15"/>
    </row>
    <row r="88" spans="1:98" x14ac:dyDescent="0.25">
      <c r="A88" s="3" t="s">
        <v>112</v>
      </c>
      <c r="B88" s="229">
        <v>5.1400000000000001E-2</v>
      </c>
      <c r="C88" s="229">
        <v>5.1400000000000001E-2</v>
      </c>
      <c r="D88" s="229">
        <v>5.1400000000000001E-2</v>
      </c>
      <c r="E88" s="229">
        <v>5.1400000000000001E-2</v>
      </c>
      <c r="G88" s="230"/>
      <c r="H88" s="230"/>
      <c r="I88" s="230"/>
      <c r="J88" s="230"/>
      <c r="K88" s="230">
        <v>0</v>
      </c>
      <c r="L88" s="230">
        <v>0</v>
      </c>
      <c r="M88" s="230">
        <v>0</v>
      </c>
      <c r="N88" s="15"/>
      <c r="O88" s="15"/>
      <c r="P88" s="15"/>
      <c r="Q88" s="15"/>
      <c r="R88" s="15"/>
      <c r="S88" s="15">
        <f t="shared" si="62"/>
        <v>0</v>
      </c>
      <c r="T88" s="15">
        <f t="shared" si="62"/>
        <v>0</v>
      </c>
      <c r="U88" s="15">
        <f t="shared" si="62"/>
        <v>0</v>
      </c>
      <c r="W88" s="15">
        <f t="shared" si="3"/>
        <v>0</v>
      </c>
      <c r="X88" s="15">
        <f t="shared" si="50"/>
        <v>0</v>
      </c>
      <c r="Y88" s="15">
        <f t="shared" si="58"/>
        <v>0</v>
      </c>
      <c r="AA88" s="230"/>
      <c r="AB88" s="230"/>
      <c r="AC88" s="230"/>
      <c r="AD88" s="230"/>
      <c r="AE88" s="230">
        <v>0</v>
      </c>
      <c r="AF88" s="230">
        <v>0</v>
      </c>
      <c r="AG88" s="230">
        <v>29066182.210000001</v>
      </c>
      <c r="AH88" s="230"/>
      <c r="AI88" s="230"/>
      <c r="AJ88" s="230"/>
      <c r="AK88" s="230"/>
      <c r="AL88" s="15"/>
      <c r="AM88" s="15">
        <f t="shared" si="63"/>
        <v>0</v>
      </c>
      <c r="AN88" s="15">
        <f t="shared" si="63"/>
        <v>0</v>
      </c>
      <c r="AO88" s="15">
        <f t="shared" si="63"/>
        <v>124500.14713283333</v>
      </c>
      <c r="AQ88" s="15">
        <f t="shared" si="9"/>
        <v>0</v>
      </c>
      <c r="AR88" s="15">
        <f t="shared" si="10"/>
        <v>124500.14713283333</v>
      </c>
      <c r="AS88" s="15">
        <f t="shared" si="11"/>
        <v>124500.14713283333</v>
      </c>
      <c r="AT88" s="15"/>
      <c r="AU88" s="15">
        <f t="shared" si="12"/>
        <v>0</v>
      </c>
      <c r="AV88" s="15">
        <f t="shared" si="12"/>
        <v>124500.14713283333</v>
      </c>
      <c r="AW88" s="15">
        <f t="shared" si="14"/>
        <v>124500.14713283333</v>
      </c>
      <c r="AX88" s="15"/>
      <c r="AY88" s="230"/>
      <c r="AZ88" s="230"/>
      <c r="BA88" s="230"/>
      <c r="BB88" s="230"/>
      <c r="BC88" s="230">
        <v>58132364.420000002</v>
      </c>
      <c r="BD88" s="230">
        <v>58132364.420000002</v>
      </c>
      <c r="BE88" s="230">
        <v>58132364.420000002</v>
      </c>
      <c r="BF88" s="230"/>
      <c r="BG88" s="230"/>
      <c r="BH88" s="230"/>
      <c r="BI88" s="230"/>
      <c r="BJ88" s="15"/>
      <c r="BK88" s="15">
        <f t="shared" si="64"/>
        <v>249000.29426566666</v>
      </c>
      <c r="BL88" s="15">
        <f t="shared" si="64"/>
        <v>249000.29426566666</v>
      </c>
      <c r="BM88" s="15">
        <f t="shared" si="64"/>
        <v>249000.29426566666</v>
      </c>
      <c r="BO88" s="15">
        <f t="shared" si="51"/>
        <v>0</v>
      </c>
      <c r="BP88" s="15">
        <f t="shared" si="52"/>
        <v>747000.882797</v>
      </c>
      <c r="BQ88" s="15">
        <f t="shared" si="18"/>
        <v>747000.882797</v>
      </c>
      <c r="BR88" s="15"/>
      <c r="BS88" s="15">
        <f t="shared" si="19"/>
        <v>0</v>
      </c>
      <c r="BT88" s="15">
        <f t="shared" si="19"/>
        <v>871501.02992983337</v>
      </c>
      <c r="BU88" s="15">
        <f t="shared" si="20"/>
        <v>871501.02992983337</v>
      </c>
      <c r="BV88" s="15"/>
      <c r="BW88" s="230"/>
      <c r="BX88" s="230"/>
      <c r="BY88" s="230"/>
      <c r="BZ88" s="230"/>
      <c r="CA88" s="230">
        <v>58132364.420000002</v>
      </c>
      <c r="CB88" s="230">
        <v>58132364.420000002</v>
      </c>
      <c r="CC88" s="230">
        <v>58132364.420000002</v>
      </c>
      <c r="CD88" s="230"/>
      <c r="CE88" s="230"/>
      <c r="CF88" s="230"/>
      <c r="CG88" s="230"/>
      <c r="CH88" s="15"/>
      <c r="CI88" s="15">
        <f t="shared" si="55"/>
        <v>249000.29426566666</v>
      </c>
      <c r="CJ88" s="15">
        <f t="shared" si="55"/>
        <v>249000.29426566666</v>
      </c>
      <c r="CK88" s="15">
        <f t="shared" si="55"/>
        <v>249000.29426566666</v>
      </c>
      <c r="CM88" s="15">
        <f t="shared" si="53"/>
        <v>0</v>
      </c>
      <c r="CN88" s="15">
        <f t="shared" si="54"/>
        <v>747000.882797</v>
      </c>
      <c r="CO88" s="15">
        <f t="shared" si="59"/>
        <v>747000.882797</v>
      </c>
      <c r="CQ88" s="15">
        <f t="shared" si="60"/>
        <v>0</v>
      </c>
      <c r="CR88" s="15">
        <f t="shared" si="60"/>
        <v>1618501.9127268335</v>
      </c>
      <c r="CS88" s="15">
        <f t="shared" si="61"/>
        <v>1618501.9127268335</v>
      </c>
      <c r="CT88" s="15"/>
    </row>
    <row r="89" spans="1:98" x14ac:dyDescent="0.25">
      <c r="A89" s="3" t="s">
        <v>113</v>
      </c>
      <c r="B89" s="229">
        <v>5.1400000000000001E-2</v>
      </c>
      <c r="C89" s="229">
        <v>5.1400000000000001E-2</v>
      </c>
      <c r="D89" s="229">
        <v>5.1400000000000001E-2</v>
      </c>
      <c r="E89" s="229">
        <v>5.1400000000000001E-2</v>
      </c>
      <c r="G89" s="230">
        <v>7271356.5800000001</v>
      </c>
      <c r="H89" s="230">
        <v>7299411.1900000004</v>
      </c>
      <c r="I89" s="230">
        <v>7327465.79</v>
      </c>
      <c r="J89" s="230"/>
      <c r="K89" s="230">
        <v>7327465.79</v>
      </c>
      <c r="L89" s="230">
        <v>7327465.79</v>
      </c>
      <c r="M89" s="230">
        <v>7327465.79</v>
      </c>
      <c r="N89" s="15"/>
      <c r="O89" s="15">
        <v>31145.644017666666</v>
      </c>
      <c r="P89" s="15">
        <v>31265.811263833337</v>
      </c>
      <c r="Q89" s="15">
        <v>31385.978467166668</v>
      </c>
      <c r="R89" s="15"/>
      <c r="S89" s="15">
        <f t="shared" si="62"/>
        <v>31385.978467166668</v>
      </c>
      <c r="T89" s="15">
        <f t="shared" si="62"/>
        <v>31385.978467166668</v>
      </c>
      <c r="U89" s="15">
        <f t="shared" si="62"/>
        <v>31385.978467166668</v>
      </c>
      <c r="W89" s="15">
        <f t="shared" si="3"/>
        <v>93797.433748666677</v>
      </c>
      <c r="X89" s="15">
        <f t="shared" si="50"/>
        <v>94157.935401499999</v>
      </c>
      <c r="Y89" s="15">
        <f t="shared" si="58"/>
        <v>360.50165283332171</v>
      </c>
      <c r="AA89" s="230">
        <v>7327465.79</v>
      </c>
      <c r="AB89" s="230">
        <v>7327465.79</v>
      </c>
      <c r="AC89" s="230">
        <v>7327465.79</v>
      </c>
      <c r="AD89" s="230"/>
      <c r="AE89" s="230">
        <v>7327465.79</v>
      </c>
      <c r="AF89" s="230">
        <v>7327465.79</v>
      </c>
      <c r="AG89" s="230">
        <v>7327465.79</v>
      </c>
      <c r="AH89" s="230"/>
      <c r="AI89" s="230">
        <v>31385.978467166668</v>
      </c>
      <c r="AJ89" s="230">
        <v>31385.978467166668</v>
      </c>
      <c r="AK89" s="230">
        <v>31385.978467166668</v>
      </c>
      <c r="AL89" s="15"/>
      <c r="AM89" s="15">
        <f t="shared" si="63"/>
        <v>31385.978467166668</v>
      </c>
      <c r="AN89" s="15">
        <f t="shared" si="63"/>
        <v>31385.978467166668</v>
      </c>
      <c r="AO89" s="15">
        <f t="shared" si="63"/>
        <v>31385.978467166668</v>
      </c>
      <c r="AQ89" s="15">
        <f t="shared" si="9"/>
        <v>94157.935401499999</v>
      </c>
      <c r="AR89" s="15">
        <f t="shared" si="10"/>
        <v>94157.935401499999</v>
      </c>
      <c r="AS89" s="15">
        <f t="shared" si="11"/>
        <v>0</v>
      </c>
      <c r="AT89" s="15"/>
      <c r="AU89" s="15">
        <f t="shared" si="12"/>
        <v>187955.36915016669</v>
      </c>
      <c r="AV89" s="15">
        <f t="shared" si="12"/>
        <v>188315.870803</v>
      </c>
      <c r="AW89" s="15">
        <f t="shared" si="14"/>
        <v>360.50165283330716</v>
      </c>
      <c r="AX89" s="15"/>
      <c r="AY89" s="230">
        <v>7327465.79</v>
      </c>
      <c r="AZ89" s="230">
        <v>7327465.79</v>
      </c>
      <c r="BA89" s="230">
        <v>7327465.79</v>
      </c>
      <c r="BB89" s="230"/>
      <c r="BC89" s="230">
        <v>7327465.79</v>
      </c>
      <c r="BD89" s="230">
        <v>7327465.79</v>
      </c>
      <c r="BE89" s="230">
        <v>7327465.79</v>
      </c>
      <c r="BF89" s="230"/>
      <c r="BG89" s="230">
        <v>31385.978467166668</v>
      </c>
      <c r="BH89" s="230">
        <v>31385.978467166668</v>
      </c>
      <c r="BI89" s="230">
        <v>31385.978467166668</v>
      </c>
      <c r="BJ89" s="15"/>
      <c r="BK89" s="15">
        <f t="shared" si="64"/>
        <v>31385.978467166668</v>
      </c>
      <c r="BL89" s="15">
        <f t="shared" si="64"/>
        <v>31385.978467166668</v>
      </c>
      <c r="BM89" s="15">
        <f t="shared" si="64"/>
        <v>31385.978467166668</v>
      </c>
      <c r="BO89" s="15">
        <f t="shared" si="51"/>
        <v>94157.935401499999</v>
      </c>
      <c r="BP89" s="15">
        <f t="shared" si="52"/>
        <v>94157.935401499999</v>
      </c>
      <c r="BQ89" s="15">
        <f t="shared" si="18"/>
        <v>0</v>
      </c>
      <c r="BR89" s="15"/>
      <c r="BS89" s="15">
        <f t="shared" si="19"/>
        <v>282113.30455166672</v>
      </c>
      <c r="BT89" s="15">
        <f t="shared" si="19"/>
        <v>282473.80620450003</v>
      </c>
      <c r="BU89" s="15">
        <f t="shared" si="20"/>
        <v>360.50165283330716</v>
      </c>
      <c r="BV89" s="15"/>
      <c r="BW89" s="230">
        <v>7327465.79</v>
      </c>
      <c r="BX89" s="230">
        <v>7327465.79</v>
      </c>
      <c r="BY89" s="230">
        <v>7327465.79</v>
      </c>
      <c r="BZ89" s="230"/>
      <c r="CA89" s="230">
        <v>7327465.79</v>
      </c>
      <c r="CB89" s="230">
        <v>7327465.79</v>
      </c>
      <c r="CC89" s="230">
        <v>7327465.79</v>
      </c>
      <c r="CD89" s="230"/>
      <c r="CE89" s="230">
        <v>31385.978467166668</v>
      </c>
      <c r="CF89" s="230">
        <v>31385.978467166668</v>
      </c>
      <c r="CG89" s="230">
        <v>31385.978467166668</v>
      </c>
      <c r="CH89" s="15"/>
      <c r="CI89" s="15">
        <f t="shared" si="55"/>
        <v>31385.978467166668</v>
      </c>
      <c r="CJ89" s="15">
        <f t="shared" si="55"/>
        <v>31385.978467166668</v>
      </c>
      <c r="CK89" s="15">
        <f t="shared" si="55"/>
        <v>31385.978467166668</v>
      </c>
      <c r="CM89" s="15">
        <f t="shared" si="53"/>
        <v>94157.935401499999</v>
      </c>
      <c r="CN89" s="15">
        <f t="shared" si="54"/>
        <v>94157.935401499999</v>
      </c>
      <c r="CO89" s="15">
        <f t="shared" si="59"/>
        <v>0</v>
      </c>
      <c r="CQ89" s="15">
        <f t="shared" si="60"/>
        <v>376271.23995316669</v>
      </c>
      <c r="CR89" s="15">
        <f t="shared" si="60"/>
        <v>376631.741606</v>
      </c>
      <c r="CS89" s="15">
        <f t="shared" si="61"/>
        <v>360.50165283330716</v>
      </c>
      <c r="CT89" s="15"/>
    </row>
    <row r="90" spans="1:98" x14ac:dyDescent="0.25">
      <c r="A90" s="3" t="s">
        <v>114</v>
      </c>
      <c r="B90" s="229">
        <v>5.1400000000000001E-2</v>
      </c>
      <c r="C90" s="229">
        <v>5.1400000000000001E-2</v>
      </c>
      <c r="D90" s="229">
        <v>5.1400000000000001E-2</v>
      </c>
      <c r="E90" s="229">
        <v>5.1400000000000001E-2</v>
      </c>
      <c r="G90" s="230">
        <v>0</v>
      </c>
      <c r="H90" s="230">
        <v>0</v>
      </c>
      <c r="I90" s="230">
        <v>0</v>
      </c>
      <c r="J90" s="230"/>
      <c r="K90" s="230">
        <v>0</v>
      </c>
      <c r="L90" s="230">
        <v>0</v>
      </c>
      <c r="M90" s="230">
        <v>0</v>
      </c>
      <c r="N90" s="15"/>
      <c r="O90" s="15">
        <v>0</v>
      </c>
      <c r="P90" s="15">
        <v>0</v>
      </c>
      <c r="Q90" s="15">
        <v>0</v>
      </c>
      <c r="R90" s="15"/>
      <c r="S90" s="15">
        <f t="shared" si="62"/>
        <v>0</v>
      </c>
      <c r="T90" s="15">
        <f t="shared" si="62"/>
        <v>0</v>
      </c>
      <c r="U90" s="15">
        <f t="shared" si="62"/>
        <v>0</v>
      </c>
      <c r="W90" s="15">
        <f t="shared" si="3"/>
        <v>0</v>
      </c>
      <c r="X90" s="15">
        <f t="shared" si="50"/>
        <v>0</v>
      </c>
      <c r="Y90" s="15">
        <f t="shared" si="58"/>
        <v>0</v>
      </c>
      <c r="AA90" s="230">
        <v>0</v>
      </c>
      <c r="AB90" s="230">
        <v>0</v>
      </c>
      <c r="AC90" s="230">
        <v>0</v>
      </c>
      <c r="AD90" s="230"/>
      <c r="AE90" s="230">
        <v>24904993.079999998</v>
      </c>
      <c r="AF90" s="230">
        <v>49809986.159999996</v>
      </c>
      <c r="AG90" s="230">
        <v>49809986.159999996</v>
      </c>
      <c r="AH90" s="230"/>
      <c r="AI90" s="230">
        <v>0</v>
      </c>
      <c r="AJ90" s="230">
        <v>0</v>
      </c>
      <c r="AK90" s="230">
        <v>0</v>
      </c>
      <c r="AL90" s="15"/>
      <c r="AM90" s="15">
        <f t="shared" si="63"/>
        <v>106676.387026</v>
      </c>
      <c r="AN90" s="15">
        <f t="shared" si="63"/>
        <v>213352.77405199999</v>
      </c>
      <c r="AO90" s="15">
        <f t="shared" si="63"/>
        <v>213352.77405199999</v>
      </c>
      <c r="AQ90" s="15">
        <f t="shared" si="9"/>
        <v>0</v>
      </c>
      <c r="AR90" s="15">
        <f t="shared" si="10"/>
        <v>533381.93513</v>
      </c>
      <c r="AS90" s="15">
        <f t="shared" si="11"/>
        <v>533381.93513</v>
      </c>
      <c r="AT90" s="15"/>
      <c r="AU90" s="15">
        <f t="shared" si="12"/>
        <v>0</v>
      </c>
      <c r="AV90" s="15">
        <f t="shared" si="12"/>
        <v>533381.93513</v>
      </c>
      <c r="AW90" s="15">
        <f t="shared" si="14"/>
        <v>533381.93513</v>
      </c>
      <c r="AX90" s="15"/>
      <c r="AY90" s="230">
        <v>0</v>
      </c>
      <c r="AZ90" s="230">
        <v>0</v>
      </c>
      <c r="BA90" s="230">
        <v>0</v>
      </c>
      <c r="BB90" s="230"/>
      <c r="BC90" s="230">
        <v>49809986.159999996</v>
      </c>
      <c r="BD90" s="230">
        <v>49809986.159999996</v>
      </c>
      <c r="BE90" s="230">
        <v>49809986.159999996</v>
      </c>
      <c r="BF90" s="230"/>
      <c r="BG90" s="230">
        <v>0</v>
      </c>
      <c r="BH90" s="230">
        <v>0</v>
      </c>
      <c r="BI90" s="230">
        <v>0</v>
      </c>
      <c r="BJ90" s="15"/>
      <c r="BK90" s="15">
        <f t="shared" si="64"/>
        <v>213352.77405199999</v>
      </c>
      <c r="BL90" s="15">
        <f t="shared" si="64"/>
        <v>213352.77405199999</v>
      </c>
      <c r="BM90" s="15">
        <f t="shared" si="64"/>
        <v>213352.77405199999</v>
      </c>
      <c r="BO90" s="15">
        <f t="shared" si="51"/>
        <v>0</v>
      </c>
      <c r="BP90" s="15">
        <f t="shared" si="52"/>
        <v>640058.32215599995</v>
      </c>
      <c r="BQ90" s="15">
        <f t="shared" si="18"/>
        <v>640058.32215599995</v>
      </c>
      <c r="BR90" s="15"/>
      <c r="BS90" s="15">
        <f t="shared" si="19"/>
        <v>0</v>
      </c>
      <c r="BT90" s="15">
        <f t="shared" si="19"/>
        <v>1173440.2572860001</v>
      </c>
      <c r="BU90" s="15">
        <f t="shared" si="20"/>
        <v>1173440.2572860001</v>
      </c>
      <c r="BV90" s="15"/>
      <c r="BW90" s="230">
        <v>0</v>
      </c>
      <c r="BX90" s="230">
        <v>0</v>
      </c>
      <c r="BY90" s="230">
        <v>0</v>
      </c>
      <c r="BZ90" s="230"/>
      <c r="CA90" s="230">
        <v>49809986.159999996</v>
      </c>
      <c r="CB90" s="230">
        <v>49809986.159999996</v>
      </c>
      <c r="CC90" s="230">
        <v>49809986.159999996</v>
      </c>
      <c r="CD90" s="230"/>
      <c r="CE90" s="230">
        <v>0</v>
      </c>
      <c r="CF90" s="230">
        <v>0</v>
      </c>
      <c r="CG90" s="230">
        <v>0</v>
      </c>
      <c r="CH90" s="15"/>
      <c r="CI90" s="15">
        <f t="shared" si="55"/>
        <v>213352.77405199999</v>
      </c>
      <c r="CJ90" s="15">
        <f t="shared" si="55"/>
        <v>213352.77405199999</v>
      </c>
      <c r="CK90" s="15">
        <f t="shared" si="55"/>
        <v>213352.77405199999</v>
      </c>
      <c r="CM90" s="15">
        <f t="shared" si="53"/>
        <v>0</v>
      </c>
      <c r="CN90" s="15">
        <f t="shared" si="54"/>
        <v>640058.32215599995</v>
      </c>
      <c r="CO90" s="15">
        <f t="shared" si="59"/>
        <v>640058.32215599995</v>
      </c>
      <c r="CQ90" s="15">
        <f t="shared" si="60"/>
        <v>0</v>
      </c>
      <c r="CR90" s="15">
        <f t="shared" si="60"/>
        <v>1813498.579442</v>
      </c>
      <c r="CS90" s="15">
        <f t="shared" si="61"/>
        <v>1813498.579442</v>
      </c>
      <c r="CT90" s="15"/>
    </row>
    <row r="91" spans="1:98" x14ac:dyDescent="0.25">
      <c r="A91" s="3" t="s">
        <v>115</v>
      </c>
      <c r="B91" s="229">
        <v>5.1400000000000001E-2</v>
      </c>
      <c r="C91" s="229">
        <v>5.1400000000000001E-2</v>
      </c>
      <c r="D91" s="229">
        <v>5.1400000000000001E-2</v>
      </c>
      <c r="E91" s="229">
        <v>5.1400000000000001E-2</v>
      </c>
      <c r="G91" s="230">
        <v>0</v>
      </c>
      <c r="H91" s="230">
        <v>0</v>
      </c>
      <c r="I91" s="230">
        <v>0</v>
      </c>
      <c r="J91" s="230"/>
      <c r="K91" s="230">
        <v>0</v>
      </c>
      <c r="L91" s="230">
        <v>940834.70000000007</v>
      </c>
      <c r="M91" s="230">
        <v>1881669.3900000001</v>
      </c>
      <c r="N91" s="15"/>
      <c r="O91" s="15">
        <v>0</v>
      </c>
      <c r="P91" s="15">
        <v>0</v>
      </c>
      <c r="Q91" s="15">
        <v>0</v>
      </c>
      <c r="R91" s="15"/>
      <c r="S91" s="15">
        <f t="shared" si="62"/>
        <v>0</v>
      </c>
      <c r="T91" s="15">
        <f t="shared" si="62"/>
        <v>4029.9086316666671</v>
      </c>
      <c r="U91" s="15">
        <f t="shared" si="62"/>
        <v>8059.817220500001</v>
      </c>
      <c r="W91" s="15">
        <f t="shared" si="3"/>
        <v>0</v>
      </c>
      <c r="X91" s="15">
        <f t="shared" si="50"/>
        <v>12089.725852166668</v>
      </c>
      <c r="Y91" s="15">
        <f t="shared" si="58"/>
        <v>12089.725852166668</v>
      </c>
      <c r="AA91" s="230">
        <v>0</v>
      </c>
      <c r="AB91" s="230">
        <v>0</v>
      </c>
      <c r="AC91" s="230">
        <v>0</v>
      </c>
      <c r="AD91" s="230"/>
      <c r="AE91" s="230">
        <v>1881669.3900000001</v>
      </c>
      <c r="AF91" s="230">
        <v>1881669.3900000001</v>
      </c>
      <c r="AG91" s="230">
        <v>1881669.3900000001</v>
      </c>
      <c r="AH91" s="230"/>
      <c r="AI91" s="230">
        <v>0</v>
      </c>
      <c r="AJ91" s="230">
        <v>0</v>
      </c>
      <c r="AK91" s="230">
        <v>0</v>
      </c>
      <c r="AL91" s="15"/>
      <c r="AM91" s="15">
        <f t="shared" si="63"/>
        <v>8059.817220500001</v>
      </c>
      <c r="AN91" s="15">
        <f t="shared" si="63"/>
        <v>8059.817220500001</v>
      </c>
      <c r="AO91" s="15">
        <f t="shared" si="63"/>
        <v>8059.817220500001</v>
      </c>
      <c r="AQ91" s="15">
        <f t="shared" si="9"/>
        <v>0</v>
      </c>
      <c r="AR91" s="15">
        <f t="shared" si="10"/>
        <v>24179.451661500003</v>
      </c>
      <c r="AS91" s="15">
        <f t="shared" si="11"/>
        <v>24179.451661500003</v>
      </c>
      <c r="AT91" s="15"/>
      <c r="AU91" s="15">
        <f t="shared" si="12"/>
        <v>0</v>
      </c>
      <c r="AV91" s="15">
        <f t="shared" si="12"/>
        <v>36269.177513666669</v>
      </c>
      <c r="AW91" s="15">
        <f t="shared" si="14"/>
        <v>36269.177513666669</v>
      </c>
      <c r="AX91" s="15"/>
      <c r="AY91" s="230">
        <v>0</v>
      </c>
      <c r="AZ91" s="230">
        <v>0</v>
      </c>
      <c r="BA91" s="230">
        <v>0</v>
      </c>
      <c r="BB91" s="230"/>
      <c r="BC91" s="230">
        <v>1881669.3900000001</v>
      </c>
      <c r="BD91" s="230">
        <v>1881669.3900000001</v>
      </c>
      <c r="BE91" s="230">
        <v>1881669.3900000001</v>
      </c>
      <c r="BF91" s="230"/>
      <c r="BG91" s="230">
        <v>0</v>
      </c>
      <c r="BH91" s="230">
        <v>0</v>
      </c>
      <c r="BI91" s="230">
        <v>0</v>
      </c>
      <c r="BJ91" s="15"/>
      <c r="BK91" s="15">
        <f t="shared" si="64"/>
        <v>8059.817220500001</v>
      </c>
      <c r="BL91" s="15">
        <f t="shared" si="64"/>
        <v>8059.817220500001</v>
      </c>
      <c r="BM91" s="15">
        <f t="shared" si="64"/>
        <v>8059.817220500001</v>
      </c>
      <c r="BO91" s="15">
        <f t="shared" si="51"/>
        <v>0</v>
      </c>
      <c r="BP91" s="15">
        <f t="shared" si="52"/>
        <v>24179.451661500003</v>
      </c>
      <c r="BQ91" s="15">
        <f t="shared" si="18"/>
        <v>24179.451661500003</v>
      </c>
      <c r="BR91" s="15"/>
      <c r="BS91" s="15">
        <f t="shared" si="19"/>
        <v>0</v>
      </c>
      <c r="BT91" s="15">
        <f t="shared" si="19"/>
        <v>60448.629175166672</v>
      </c>
      <c r="BU91" s="15">
        <f t="shared" si="20"/>
        <v>60448.629175166672</v>
      </c>
      <c r="BV91" s="15"/>
      <c r="BW91" s="230">
        <v>0</v>
      </c>
      <c r="BX91" s="230">
        <v>0</v>
      </c>
      <c r="BY91" s="230">
        <v>0</v>
      </c>
      <c r="BZ91" s="230"/>
      <c r="CA91" s="230">
        <v>1881669.3900000001</v>
      </c>
      <c r="CB91" s="230">
        <v>1881669.3900000001</v>
      </c>
      <c r="CC91" s="230">
        <v>1881669.3900000001</v>
      </c>
      <c r="CD91" s="230"/>
      <c r="CE91" s="230">
        <v>0</v>
      </c>
      <c r="CF91" s="230">
        <v>0</v>
      </c>
      <c r="CG91" s="230">
        <v>0</v>
      </c>
      <c r="CH91" s="15"/>
      <c r="CI91" s="15">
        <f t="shared" si="55"/>
        <v>8059.817220500001</v>
      </c>
      <c r="CJ91" s="15">
        <f t="shared" si="55"/>
        <v>8059.817220500001</v>
      </c>
      <c r="CK91" s="15">
        <f t="shared" si="55"/>
        <v>8059.817220500001</v>
      </c>
      <c r="CM91" s="15">
        <f t="shared" si="53"/>
        <v>0</v>
      </c>
      <c r="CN91" s="15">
        <f t="shared" si="54"/>
        <v>24179.451661500003</v>
      </c>
      <c r="CO91" s="15">
        <f t="shared" si="59"/>
        <v>24179.451661500003</v>
      </c>
      <c r="CQ91" s="15">
        <f t="shared" si="60"/>
        <v>0</v>
      </c>
      <c r="CR91" s="15">
        <f t="shared" si="60"/>
        <v>84628.080836666675</v>
      </c>
      <c r="CS91" s="15">
        <f t="shared" si="61"/>
        <v>84628.080836666675</v>
      </c>
      <c r="CT91" s="15"/>
    </row>
    <row r="92" spans="1:98" x14ac:dyDescent="0.25">
      <c r="A92" s="3" t="s">
        <v>116</v>
      </c>
      <c r="B92" s="229">
        <v>4.1099999999999998E-2</v>
      </c>
      <c r="C92" s="229">
        <v>4.1099999999999998E-2</v>
      </c>
      <c r="D92" s="229">
        <v>4.1099999999999998E-2</v>
      </c>
      <c r="E92" s="229">
        <v>4.1099999999999998E-2</v>
      </c>
      <c r="G92" s="230">
        <v>120702141.83</v>
      </c>
      <c r="H92" s="230">
        <v>120702141.83</v>
      </c>
      <c r="I92" s="230">
        <v>120702141.83</v>
      </c>
      <c r="J92" s="230"/>
      <c r="K92" s="230">
        <v>120608760.81</v>
      </c>
      <c r="L92" s="230">
        <v>120610993.63</v>
      </c>
      <c r="M92" s="230">
        <v>120613226.44</v>
      </c>
      <c r="N92" s="15"/>
      <c r="O92" s="15">
        <v>413404.83576774999</v>
      </c>
      <c r="P92" s="15">
        <v>413404.83576774999</v>
      </c>
      <c r="Q92" s="15">
        <v>413404.83576774999</v>
      </c>
      <c r="R92" s="15"/>
      <c r="S92" s="15">
        <f t="shared" si="62"/>
        <v>413085.00577425002</v>
      </c>
      <c r="T92" s="15">
        <f t="shared" si="62"/>
        <v>413092.65318274993</v>
      </c>
      <c r="U92" s="15">
        <f t="shared" si="62"/>
        <v>413100.30055699992</v>
      </c>
      <c r="W92" s="15">
        <f t="shared" si="3"/>
        <v>1240214.50730325</v>
      </c>
      <c r="X92" s="15">
        <f t="shared" si="50"/>
        <v>1239277.9595139998</v>
      </c>
      <c r="Y92" s="15">
        <f t="shared" si="58"/>
        <v>-936.54778925026767</v>
      </c>
      <c r="AA92" s="230">
        <v>120684477.48</v>
      </c>
      <c r="AB92" s="230">
        <v>120596278.88</v>
      </c>
      <c r="AC92" s="230">
        <v>120525744.64</v>
      </c>
      <c r="AD92" s="230"/>
      <c r="AE92" s="230">
        <v>120613226.44</v>
      </c>
      <c r="AF92" s="230">
        <v>120613226.44</v>
      </c>
      <c r="AG92" s="230">
        <v>120613226.44</v>
      </c>
      <c r="AH92" s="230"/>
      <c r="AI92" s="230">
        <v>413344.33536899998</v>
      </c>
      <c r="AJ92" s="230">
        <v>413042.25516399997</v>
      </c>
      <c r="AK92" s="230">
        <v>412800.675392</v>
      </c>
      <c r="AL92" s="15"/>
      <c r="AM92" s="15">
        <f t="shared" si="63"/>
        <v>413100.30055699992</v>
      </c>
      <c r="AN92" s="15">
        <f t="shared" si="63"/>
        <v>413100.30055699992</v>
      </c>
      <c r="AO92" s="15">
        <f t="shared" si="63"/>
        <v>413100.30055699992</v>
      </c>
      <c r="AQ92" s="15">
        <f t="shared" si="9"/>
        <v>1239187.265925</v>
      </c>
      <c r="AR92" s="15">
        <f t="shared" si="10"/>
        <v>1239300.9016709998</v>
      </c>
      <c r="AS92" s="15">
        <f t="shared" si="11"/>
        <v>113.63574599986896</v>
      </c>
      <c r="AT92" s="15"/>
      <c r="AU92" s="15">
        <f t="shared" si="12"/>
        <v>2479401.77322825</v>
      </c>
      <c r="AV92" s="15">
        <f t="shared" si="12"/>
        <v>2478578.8611849993</v>
      </c>
      <c r="AW92" s="15">
        <f t="shared" si="14"/>
        <v>-822.91204325063154</v>
      </c>
      <c r="AX92" s="15"/>
      <c r="AY92" s="230">
        <v>120525744.64</v>
      </c>
      <c r="AZ92" s="230">
        <v>120525744.64</v>
      </c>
      <c r="BA92" s="230">
        <v>120545882.73999999</v>
      </c>
      <c r="BB92" s="230"/>
      <c r="BC92" s="230">
        <v>120613226.44</v>
      </c>
      <c r="BD92" s="230">
        <v>120587263.76000001</v>
      </c>
      <c r="BE92" s="230">
        <v>120561301.08</v>
      </c>
      <c r="BF92" s="230"/>
      <c r="BG92" s="230">
        <v>412800.675392</v>
      </c>
      <c r="BH92" s="230">
        <v>412800.675392</v>
      </c>
      <c r="BI92" s="230">
        <v>412869.6483845</v>
      </c>
      <c r="BJ92" s="15"/>
      <c r="BK92" s="15">
        <f t="shared" si="64"/>
        <v>413100.30055699992</v>
      </c>
      <c r="BL92" s="15">
        <f t="shared" si="64"/>
        <v>413011.37837800005</v>
      </c>
      <c r="BM92" s="15">
        <f t="shared" si="64"/>
        <v>412922.45619899995</v>
      </c>
      <c r="BO92" s="15">
        <f t="shared" si="51"/>
        <v>1238470.9991685001</v>
      </c>
      <c r="BP92" s="15">
        <f t="shared" si="52"/>
        <v>1239034.1351339999</v>
      </c>
      <c r="BQ92" s="15">
        <f t="shared" si="18"/>
        <v>563.13596549979411</v>
      </c>
      <c r="BR92" s="15"/>
      <c r="BS92" s="15">
        <f t="shared" si="19"/>
        <v>3717872.7723967498</v>
      </c>
      <c r="BT92" s="15">
        <f t="shared" si="19"/>
        <v>3717612.9963189992</v>
      </c>
      <c r="BU92" s="15">
        <f t="shared" si="20"/>
        <v>-259.7760777506046</v>
      </c>
      <c r="BV92" s="15"/>
      <c r="BW92" s="230">
        <v>120539934.86</v>
      </c>
      <c r="BX92" s="230">
        <v>120513848.88</v>
      </c>
      <c r="BY92" s="230">
        <v>120561304.84999999</v>
      </c>
      <c r="BZ92" s="230"/>
      <c r="CA92" s="230">
        <v>120561301.08</v>
      </c>
      <c r="CB92" s="230">
        <v>120580141.19</v>
      </c>
      <c r="CC92" s="230">
        <v>120598981.29000001</v>
      </c>
      <c r="CD92" s="230"/>
      <c r="CE92" s="230">
        <v>412849.27689549996</v>
      </c>
      <c r="CF92" s="230">
        <v>412759.93241399992</v>
      </c>
      <c r="CG92" s="230">
        <v>412922.46911124996</v>
      </c>
      <c r="CH92" s="15"/>
      <c r="CI92" s="15">
        <f t="shared" si="55"/>
        <v>412922.45619899995</v>
      </c>
      <c r="CJ92" s="15">
        <f t="shared" si="55"/>
        <v>412986.98357574997</v>
      </c>
      <c r="CK92" s="15">
        <f t="shared" si="55"/>
        <v>413051.51091825002</v>
      </c>
      <c r="CM92" s="15">
        <f t="shared" si="53"/>
        <v>1238531.67842075</v>
      </c>
      <c r="CN92" s="15">
        <f t="shared" si="54"/>
        <v>1238960.9506929999</v>
      </c>
      <c r="CO92" s="15">
        <f t="shared" si="59"/>
        <v>429.27227224991657</v>
      </c>
      <c r="CQ92" s="15">
        <f t="shared" si="60"/>
        <v>4956404.4508174993</v>
      </c>
      <c r="CR92" s="15">
        <f t="shared" si="60"/>
        <v>4956573.9470119989</v>
      </c>
      <c r="CS92" s="15">
        <f t="shared" si="61"/>
        <v>169.4961944995448</v>
      </c>
      <c r="CT92" s="15"/>
    </row>
    <row r="93" spans="1:98" x14ac:dyDescent="0.25">
      <c r="A93" s="3" t="s">
        <v>117</v>
      </c>
      <c r="B93" s="229">
        <v>4.1099999999999998E-2</v>
      </c>
      <c r="C93" s="229">
        <v>4.1099999999999998E-2</v>
      </c>
      <c r="D93" s="229">
        <v>4.1099999999999998E-2</v>
      </c>
      <c r="E93" s="229">
        <v>4.1099999999999998E-2</v>
      </c>
      <c r="G93" s="230">
        <v>0</v>
      </c>
      <c r="H93" s="230">
        <v>0</v>
      </c>
      <c r="I93" s="230">
        <v>0</v>
      </c>
      <c r="J93" s="230"/>
      <c r="K93" s="230">
        <v>0</v>
      </c>
      <c r="L93" s="230">
        <v>0</v>
      </c>
      <c r="M93" s="230">
        <v>0</v>
      </c>
      <c r="N93" s="15"/>
      <c r="O93" s="15">
        <v>0</v>
      </c>
      <c r="P93" s="15">
        <v>0</v>
      </c>
      <c r="Q93" s="15">
        <v>0</v>
      </c>
      <c r="R93" s="15"/>
      <c r="S93" s="15">
        <f t="shared" si="62"/>
        <v>0</v>
      </c>
      <c r="T93" s="15">
        <f t="shared" si="62"/>
        <v>0</v>
      </c>
      <c r="U93" s="15">
        <f t="shared" si="62"/>
        <v>0</v>
      </c>
      <c r="W93" s="15">
        <f t="shared" ref="W93:W156" si="65">O93+P93+Q93</f>
        <v>0</v>
      </c>
      <c r="X93" s="15">
        <f t="shared" si="50"/>
        <v>0</v>
      </c>
      <c r="Y93" s="15">
        <f t="shared" si="58"/>
        <v>0</v>
      </c>
      <c r="AA93" s="230">
        <v>0</v>
      </c>
      <c r="AB93" s="230">
        <v>0</v>
      </c>
      <c r="AC93" s="230">
        <v>0</v>
      </c>
      <c r="AD93" s="230"/>
      <c r="AE93" s="230">
        <v>0</v>
      </c>
      <c r="AF93" s="230">
        <v>0</v>
      </c>
      <c r="AG93" s="230">
        <v>0</v>
      </c>
      <c r="AH93" s="230"/>
      <c r="AI93" s="230">
        <v>0</v>
      </c>
      <c r="AJ93" s="230">
        <v>0</v>
      </c>
      <c r="AK93" s="230">
        <v>0</v>
      </c>
      <c r="AL93" s="15"/>
      <c r="AM93" s="15">
        <f t="shared" si="63"/>
        <v>0</v>
      </c>
      <c r="AN93" s="15">
        <f t="shared" si="63"/>
        <v>0</v>
      </c>
      <c r="AO93" s="15">
        <f t="shared" si="63"/>
        <v>0</v>
      </c>
      <c r="AQ93" s="15">
        <f t="shared" si="9"/>
        <v>0</v>
      </c>
      <c r="AR93" s="15">
        <f t="shared" si="10"/>
        <v>0</v>
      </c>
      <c r="AS93" s="15">
        <f t="shared" si="11"/>
        <v>0</v>
      </c>
      <c r="AT93" s="15"/>
      <c r="AU93" s="15">
        <f t="shared" si="12"/>
        <v>0</v>
      </c>
      <c r="AV93" s="15">
        <f t="shared" si="12"/>
        <v>0</v>
      </c>
      <c r="AW93" s="15">
        <f t="shared" si="14"/>
        <v>0</v>
      </c>
      <c r="AX93" s="15"/>
      <c r="AY93" s="230">
        <v>0</v>
      </c>
      <c r="AZ93" s="230">
        <v>0</v>
      </c>
      <c r="BA93" s="230">
        <v>0</v>
      </c>
      <c r="BB93" s="230"/>
      <c r="BC93" s="230">
        <v>0</v>
      </c>
      <c r="BD93" s="230">
        <v>0</v>
      </c>
      <c r="BE93" s="230">
        <v>0</v>
      </c>
      <c r="BF93" s="230"/>
      <c r="BG93" s="230">
        <v>0</v>
      </c>
      <c r="BH93" s="230">
        <v>0</v>
      </c>
      <c r="BI93" s="230">
        <v>0</v>
      </c>
      <c r="BJ93" s="15"/>
      <c r="BK93" s="15">
        <f t="shared" si="64"/>
        <v>0</v>
      </c>
      <c r="BL93" s="15">
        <f t="shared" si="64"/>
        <v>0</v>
      </c>
      <c r="BM93" s="15">
        <f t="shared" si="64"/>
        <v>0</v>
      </c>
      <c r="BO93" s="15">
        <f t="shared" si="51"/>
        <v>0</v>
      </c>
      <c r="BP93" s="15">
        <f t="shared" si="52"/>
        <v>0</v>
      </c>
      <c r="BQ93" s="15">
        <f t="shared" si="18"/>
        <v>0</v>
      </c>
      <c r="BR93" s="15"/>
      <c r="BS93" s="15">
        <f t="shared" si="19"/>
        <v>0</v>
      </c>
      <c r="BT93" s="15">
        <f t="shared" si="19"/>
        <v>0</v>
      </c>
      <c r="BU93" s="15">
        <f t="shared" si="20"/>
        <v>0</v>
      </c>
      <c r="BV93" s="15"/>
      <c r="BW93" s="230">
        <v>0</v>
      </c>
      <c r="BX93" s="230">
        <v>0</v>
      </c>
      <c r="BY93" s="230">
        <v>0</v>
      </c>
      <c r="BZ93" s="230"/>
      <c r="CA93" s="230">
        <v>0</v>
      </c>
      <c r="CB93" s="230">
        <v>0</v>
      </c>
      <c r="CC93" s="230">
        <v>0</v>
      </c>
      <c r="CD93" s="230"/>
      <c r="CE93" s="230">
        <v>0</v>
      </c>
      <c r="CF93" s="230">
        <v>0</v>
      </c>
      <c r="CG93" s="230">
        <v>0</v>
      </c>
      <c r="CH93" s="15"/>
      <c r="CI93" s="15">
        <f t="shared" si="55"/>
        <v>0</v>
      </c>
      <c r="CJ93" s="15">
        <f t="shared" si="55"/>
        <v>0</v>
      </c>
      <c r="CK93" s="15">
        <f t="shared" si="55"/>
        <v>0</v>
      </c>
      <c r="CM93" s="15">
        <f t="shared" si="53"/>
        <v>0</v>
      </c>
      <c r="CN93" s="15">
        <f t="shared" si="54"/>
        <v>0</v>
      </c>
      <c r="CO93" s="15">
        <f t="shared" si="59"/>
        <v>0</v>
      </c>
      <c r="CQ93" s="15">
        <f t="shared" si="60"/>
        <v>0</v>
      </c>
      <c r="CR93" s="15">
        <f t="shared" si="60"/>
        <v>0</v>
      </c>
      <c r="CS93" s="15">
        <f t="shared" si="61"/>
        <v>0</v>
      </c>
      <c r="CT93" s="15"/>
    </row>
    <row r="94" spans="1:98" x14ac:dyDescent="0.25">
      <c r="A94" s="3" t="s">
        <v>118</v>
      </c>
      <c r="B94" s="229">
        <v>3.8699999999999998E-2</v>
      </c>
      <c r="C94" s="229">
        <v>3.8699999999999998E-2</v>
      </c>
      <c r="D94" s="229">
        <v>3.8699999999999998E-2</v>
      </c>
      <c r="E94" s="229">
        <v>3.8699999999999998E-2</v>
      </c>
      <c r="G94" s="230">
        <v>255706939.31999999</v>
      </c>
      <c r="H94" s="230">
        <v>255706939.31999999</v>
      </c>
      <c r="I94" s="230">
        <v>255706939.31999999</v>
      </c>
      <c r="J94" s="230"/>
      <c r="K94" s="230">
        <v>255956854.61000001</v>
      </c>
      <c r="L94" s="230">
        <v>255975824.66999999</v>
      </c>
      <c r="M94" s="230">
        <v>255975824.66999999</v>
      </c>
      <c r="N94" s="15"/>
      <c r="O94" s="15">
        <v>824654.87930699997</v>
      </c>
      <c r="P94" s="15">
        <v>824654.87930699997</v>
      </c>
      <c r="Q94" s="15">
        <v>824654.87930699997</v>
      </c>
      <c r="R94" s="15"/>
      <c r="S94" s="15">
        <f t="shared" si="62"/>
        <v>825460.85611724993</v>
      </c>
      <c r="T94" s="15">
        <f t="shared" si="62"/>
        <v>825522.03456074989</v>
      </c>
      <c r="U94" s="15">
        <f t="shared" si="62"/>
        <v>825522.03456074989</v>
      </c>
      <c r="W94" s="15">
        <f t="shared" si="65"/>
        <v>2473964.6379209999</v>
      </c>
      <c r="X94" s="15">
        <f t="shared" si="50"/>
        <v>2476504.9252387495</v>
      </c>
      <c r="Y94" s="15">
        <f t="shared" si="58"/>
        <v>2540.2873177495785</v>
      </c>
      <c r="AA94" s="230">
        <v>255706939.31999999</v>
      </c>
      <c r="AB94" s="230">
        <v>255706939.31999999</v>
      </c>
      <c r="AC94" s="230">
        <v>255706939.31999999</v>
      </c>
      <c r="AD94" s="230"/>
      <c r="AE94" s="230">
        <v>256067659.66</v>
      </c>
      <c r="AF94" s="230">
        <v>256159494.65000001</v>
      </c>
      <c r="AG94" s="230">
        <v>256159494.65000001</v>
      </c>
      <c r="AH94" s="230"/>
      <c r="AI94" s="230">
        <v>824654.87930699997</v>
      </c>
      <c r="AJ94" s="230">
        <v>824654.87930699997</v>
      </c>
      <c r="AK94" s="230">
        <v>824654.87930699997</v>
      </c>
      <c r="AL94" s="15"/>
      <c r="AM94" s="15">
        <f t="shared" si="63"/>
        <v>825818.20240349986</v>
      </c>
      <c r="AN94" s="15">
        <f t="shared" si="63"/>
        <v>826114.37024625007</v>
      </c>
      <c r="AO94" s="15">
        <f t="shared" si="63"/>
        <v>826114.37024625007</v>
      </c>
      <c r="AQ94" s="15">
        <f t="shared" si="9"/>
        <v>2473964.6379209999</v>
      </c>
      <c r="AR94" s="15">
        <f t="shared" si="10"/>
        <v>2478046.9428960001</v>
      </c>
      <c r="AS94" s="15">
        <f t="shared" si="11"/>
        <v>4082.3049750002101</v>
      </c>
      <c r="AT94" s="15"/>
      <c r="AU94" s="15">
        <f t="shared" si="12"/>
        <v>4947929.2758419998</v>
      </c>
      <c r="AV94" s="15">
        <f t="shared" si="12"/>
        <v>4954551.8681347501</v>
      </c>
      <c r="AW94" s="15">
        <f t="shared" si="14"/>
        <v>6622.5922927502543</v>
      </c>
      <c r="AX94" s="15"/>
      <c r="AY94" s="230">
        <v>255706939.31999999</v>
      </c>
      <c r="AZ94" s="230">
        <v>255706939.31999999</v>
      </c>
      <c r="BA94" s="230">
        <v>255706939.31999999</v>
      </c>
      <c r="BB94" s="230"/>
      <c r="BC94" s="230">
        <v>256147419.55000001</v>
      </c>
      <c r="BD94" s="230">
        <v>256094292.94999999</v>
      </c>
      <c r="BE94" s="230">
        <v>256053241.46000001</v>
      </c>
      <c r="BF94" s="230"/>
      <c r="BG94" s="230">
        <v>824654.87930699997</v>
      </c>
      <c r="BH94" s="230">
        <v>824654.87930699997</v>
      </c>
      <c r="BI94" s="230">
        <v>824654.87930699997</v>
      </c>
      <c r="BJ94" s="15"/>
      <c r="BK94" s="15">
        <f t="shared" si="64"/>
        <v>826075.42804875004</v>
      </c>
      <c r="BL94" s="15">
        <f t="shared" si="64"/>
        <v>825904.09476374986</v>
      </c>
      <c r="BM94" s="15">
        <f t="shared" si="64"/>
        <v>825771.70370850002</v>
      </c>
      <c r="BO94" s="15">
        <f t="shared" si="51"/>
        <v>2473964.6379209999</v>
      </c>
      <c r="BP94" s="15">
        <f t="shared" si="52"/>
        <v>2477751.2265209998</v>
      </c>
      <c r="BQ94" s="15">
        <f t="shared" si="18"/>
        <v>3786.5885999999009</v>
      </c>
      <c r="BR94" s="15"/>
      <c r="BS94" s="15">
        <f t="shared" si="19"/>
        <v>7421893.9137629997</v>
      </c>
      <c r="BT94" s="15">
        <f t="shared" si="19"/>
        <v>7432303.0946557503</v>
      </c>
      <c r="BU94" s="15">
        <f t="shared" si="20"/>
        <v>10409.180892750621</v>
      </c>
      <c r="BV94" s="15"/>
      <c r="BW94" s="230">
        <v>255706939.31999999</v>
      </c>
      <c r="BX94" s="230">
        <v>255822411.93000001</v>
      </c>
      <c r="BY94" s="230">
        <v>255937884.53999999</v>
      </c>
      <c r="BZ94" s="230"/>
      <c r="CA94" s="230">
        <v>256053241.46000001</v>
      </c>
      <c r="CB94" s="230">
        <v>256053241.46000001</v>
      </c>
      <c r="CC94" s="230">
        <v>256228699.09999999</v>
      </c>
      <c r="CD94" s="230"/>
      <c r="CE94" s="230">
        <v>824654.87930699997</v>
      </c>
      <c r="CF94" s="230">
        <v>825027.27847424999</v>
      </c>
      <c r="CG94" s="230">
        <v>825399.6776414999</v>
      </c>
      <c r="CH94" s="15"/>
      <c r="CI94" s="15">
        <f t="shared" si="55"/>
        <v>825771.70370850002</v>
      </c>
      <c r="CJ94" s="15">
        <f t="shared" si="55"/>
        <v>825771.70370850002</v>
      </c>
      <c r="CK94" s="15">
        <f t="shared" si="55"/>
        <v>826337.5545974999</v>
      </c>
      <c r="CM94" s="15">
        <f t="shared" si="53"/>
        <v>2475081.8354227496</v>
      </c>
      <c r="CN94" s="15">
        <f t="shared" si="54"/>
        <v>2477880.9620145001</v>
      </c>
      <c r="CO94" s="15">
        <f t="shared" si="59"/>
        <v>2799.1265917504206</v>
      </c>
      <c r="CQ94" s="15">
        <f t="shared" si="60"/>
        <v>9896975.7491857484</v>
      </c>
      <c r="CR94" s="15">
        <f t="shared" si="60"/>
        <v>9910184.0566702504</v>
      </c>
      <c r="CS94" s="15">
        <f t="shared" si="61"/>
        <v>13208.307484501973</v>
      </c>
      <c r="CT94" s="15"/>
    </row>
    <row r="95" spans="1:98" x14ac:dyDescent="0.25">
      <c r="A95" s="3" t="s">
        <v>119</v>
      </c>
      <c r="B95" s="229">
        <v>3.8699999999999998E-2</v>
      </c>
      <c r="C95" s="229">
        <v>3.8699999999999998E-2</v>
      </c>
      <c r="D95" s="229">
        <v>3.8699999999999998E-2</v>
      </c>
      <c r="E95" s="229">
        <v>3.8699999999999998E-2</v>
      </c>
      <c r="G95" s="230">
        <v>0</v>
      </c>
      <c r="H95" s="230">
        <v>0</v>
      </c>
      <c r="I95" s="230">
        <v>0</v>
      </c>
      <c r="J95" s="230"/>
      <c r="K95" s="230">
        <v>0</v>
      </c>
      <c r="L95" s="230">
        <v>0</v>
      </c>
      <c r="M95" s="230">
        <v>0</v>
      </c>
      <c r="N95" s="15"/>
      <c r="O95" s="15">
        <v>0</v>
      </c>
      <c r="P95" s="15">
        <v>0</v>
      </c>
      <c r="Q95" s="15">
        <v>0</v>
      </c>
      <c r="R95" s="15"/>
      <c r="S95" s="15">
        <f t="shared" si="62"/>
        <v>0</v>
      </c>
      <c r="T95" s="15">
        <f t="shared" si="62"/>
        <v>0</v>
      </c>
      <c r="U95" s="15">
        <f t="shared" si="62"/>
        <v>0</v>
      </c>
      <c r="W95" s="15">
        <f t="shared" si="65"/>
        <v>0</v>
      </c>
      <c r="X95" s="15">
        <f t="shared" si="50"/>
        <v>0</v>
      </c>
      <c r="Y95" s="15">
        <f t="shared" si="58"/>
        <v>0</v>
      </c>
      <c r="AA95" s="230">
        <v>0</v>
      </c>
      <c r="AB95" s="230">
        <v>0</v>
      </c>
      <c r="AC95" s="230">
        <v>0</v>
      </c>
      <c r="AD95" s="230"/>
      <c r="AE95" s="230">
        <v>0</v>
      </c>
      <c r="AF95" s="230">
        <v>0</v>
      </c>
      <c r="AG95" s="230">
        <v>0</v>
      </c>
      <c r="AH95" s="230"/>
      <c r="AI95" s="230">
        <v>0</v>
      </c>
      <c r="AJ95" s="230">
        <v>0</v>
      </c>
      <c r="AK95" s="230">
        <v>0</v>
      </c>
      <c r="AL95" s="15"/>
      <c r="AM95" s="15">
        <f t="shared" si="63"/>
        <v>0</v>
      </c>
      <c r="AN95" s="15">
        <f t="shared" si="63"/>
        <v>0</v>
      </c>
      <c r="AO95" s="15">
        <f t="shared" si="63"/>
        <v>0</v>
      </c>
      <c r="AQ95" s="15">
        <f t="shared" si="9"/>
        <v>0</v>
      </c>
      <c r="AR95" s="15">
        <f t="shared" ref="AR95:AR158" si="66">+AM95+AN95+AO95</f>
        <v>0</v>
      </c>
      <c r="AS95" s="15">
        <f t="shared" si="11"/>
        <v>0</v>
      </c>
      <c r="AT95" s="15"/>
      <c r="AU95" s="15">
        <f t="shared" si="12"/>
        <v>0</v>
      </c>
      <c r="AV95" s="15">
        <f t="shared" si="12"/>
        <v>0</v>
      </c>
      <c r="AW95" s="15">
        <f t="shared" si="14"/>
        <v>0</v>
      </c>
      <c r="AX95" s="15"/>
      <c r="AY95" s="230">
        <v>0</v>
      </c>
      <c r="AZ95" s="230">
        <v>0</v>
      </c>
      <c r="BA95" s="230">
        <v>0</v>
      </c>
      <c r="BB95" s="230"/>
      <c r="BC95" s="230">
        <v>0</v>
      </c>
      <c r="BD95" s="230">
        <v>0</v>
      </c>
      <c r="BE95" s="230">
        <v>0</v>
      </c>
      <c r="BF95" s="230"/>
      <c r="BG95" s="230">
        <v>0</v>
      </c>
      <c r="BH95" s="230">
        <v>0</v>
      </c>
      <c r="BI95" s="230">
        <v>0</v>
      </c>
      <c r="BJ95" s="15"/>
      <c r="BK95" s="15">
        <f t="shared" si="64"/>
        <v>0</v>
      </c>
      <c r="BL95" s="15">
        <f t="shared" si="64"/>
        <v>0</v>
      </c>
      <c r="BM95" s="15">
        <f t="shared" si="64"/>
        <v>0</v>
      </c>
      <c r="BO95" s="15">
        <f t="shared" si="51"/>
        <v>0</v>
      </c>
      <c r="BP95" s="15">
        <f t="shared" si="52"/>
        <v>0</v>
      </c>
      <c r="BQ95" s="15">
        <f t="shared" ref="BQ95:BQ158" si="67">BP95-BO95</f>
        <v>0</v>
      </c>
      <c r="BR95" s="15"/>
      <c r="BS95" s="15">
        <f t="shared" ref="BS95:BT110" si="68">+AU95+BO95</f>
        <v>0</v>
      </c>
      <c r="BT95" s="15">
        <f t="shared" si="68"/>
        <v>0</v>
      </c>
      <c r="BU95" s="15">
        <f t="shared" ref="BU95:BU158" si="69">BT95-BS95</f>
        <v>0</v>
      </c>
      <c r="BV95" s="15"/>
      <c r="BW95" s="230">
        <v>0</v>
      </c>
      <c r="BX95" s="230">
        <v>0</v>
      </c>
      <c r="BY95" s="230">
        <v>0</v>
      </c>
      <c r="BZ95" s="230"/>
      <c r="CA95" s="230">
        <v>0</v>
      </c>
      <c r="CB95" s="230">
        <v>0</v>
      </c>
      <c r="CC95" s="230">
        <v>0</v>
      </c>
      <c r="CD95" s="230"/>
      <c r="CE95" s="230">
        <v>0</v>
      </c>
      <c r="CF95" s="230">
        <v>0</v>
      </c>
      <c r="CG95" s="230">
        <v>0</v>
      </c>
      <c r="CH95" s="15"/>
      <c r="CI95" s="15">
        <f t="shared" si="55"/>
        <v>0</v>
      </c>
      <c r="CJ95" s="15">
        <f t="shared" si="55"/>
        <v>0</v>
      </c>
      <c r="CK95" s="15">
        <f t="shared" si="55"/>
        <v>0</v>
      </c>
      <c r="CM95" s="15">
        <f t="shared" si="53"/>
        <v>0</v>
      </c>
      <c r="CN95" s="15">
        <f t="shared" si="54"/>
        <v>0</v>
      </c>
      <c r="CO95" s="15">
        <f t="shared" si="59"/>
        <v>0</v>
      </c>
      <c r="CQ95" s="15">
        <f t="shared" si="60"/>
        <v>0</v>
      </c>
      <c r="CR95" s="15">
        <f t="shared" si="60"/>
        <v>0</v>
      </c>
      <c r="CS95" s="15">
        <f t="shared" si="61"/>
        <v>0</v>
      </c>
      <c r="CT95" s="15"/>
    </row>
    <row r="96" spans="1:98" x14ac:dyDescent="0.25">
      <c r="A96" s="3" t="s">
        <v>120</v>
      </c>
      <c r="B96" s="229">
        <v>0</v>
      </c>
      <c r="C96" s="229">
        <v>0</v>
      </c>
      <c r="D96" s="229">
        <v>0</v>
      </c>
      <c r="E96" s="229">
        <v>0</v>
      </c>
      <c r="G96" s="230">
        <v>0</v>
      </c>
      <c r="H96" s="230">
        <v>0</v>
      </c>
      <c r="I96" s="230">
        <v>0</v>
      </c>
      <c r="J96" s="230"/>
      <c r="K96" s="230">
        <v>0</v>
      </c>
      <c r="L96" s="230">
        <v>0</v>
      </c>
      <c r="M96" s="230">
        <v>0</v>
      </c>
      <c r="N96" s="15"/>
      <c r="O96" s="15">
        <v>0</v>
      </c>
      <c r="P96" s="15">
        <v>0</v>
      </c>
      <c r="Q96" s="15">
        <v>0</v>
      </c>
      <c r="R96" s="15"/>
      <c r="S96" s="15">
        <f t="shared" si="62"/>
        <v>0</v>
      </c>
      <c r="T96" s="15">
        <f t="shared" si="62"/>
        <v>0</v>
      </c>
      <c r="U96" s="15">
        <f t="shared" si="62"/>
        <v>0</v>
      </c>
      <c r="W96" s="15">
        <f t="shared" si="65"/>
        <v>0</v>
      </c>
      <c r="X96" s="15">
        <f t="shared" si="50"/>
        <v>0</v>
      </c>
      <c r="Y96" s="15">
        <f t="shared" si="58"/>
        <v>0</v>
      </c>
      <c r="AA96" s="230">
        <v>0</v>
      </c>
      <c r="AB96" s="230">
        <v>0</v>
      </c>
      <c r="AC96" s="230">
        <v>0</v>
      </c>
      <c r="AD96" s="230"/>
      <c r="AE96" s="230">
        <v>0</v>
      </c>
      <c r="AF96" s="230">
        <v>0</v>
      </c>
      <c r="AG96" s="230">
        <v>0</v>
      </c>
      <c r="AH96" s="230"/>
      <c r="AI96" s="230">
        <v>0</v>
      </c>
      <c r="AJ96" s="230">
        <v>0</v>
      </c>
      <c r="AK96" s="230">
        <v>0</v>
      </c>
      <c r="AL96" s="15"/>
      <c r="AM96" s="15">
        <f t="shared" si="63"/>
        <v>0</v>
      </c>
      <c r="AN96" s="15">
        <f t="shared" si="63"/>
        <v>0</v>
      </c>
      <c r="AO96" s="15">
        <f t="shared" si="63"/>
        <v>0</v>
      </c>
      <c r="AQ96" s="15">
        <f t="shared" si="9"/>
        <v>0</v>
      </c>
      <c r="AR96" s="15">
        <f t="shared" si="66"/>
        <v>0</v>
      </c>
      <c r="AS96" s="15">
        <f t="shared" si="11"/>
        <v>0</v>
      </c>
      <c r="AT96" s="15"/>
      <c r="AU96" s="15">
        <f t="shared" si="12"/>
        <v>0</v>
      </c>
      <c r="AV96" s="15">
        <f t="shared" si="12"/>
        <v>0</v>
      </c>
      <c r="AW96" s="15">
        <f t="shared" si="14"/>
        <v>0</v>
      </c>
      <c r="AX96" s="15"/>
      <c r="AY96" s="230">
        <v>0</v>
      </c>
      <c r="AZ96" s="230">
        <v>0</v>
      </c>
      <c r="BA96" s="230">
        <v>0</v>
      </c>
      <c r="BB96" s="230"/>
      <c r="BC96" s="230">
        <v>0</v>
      </c>
      <c r="BD96" s="230">
        <v>0</v>
      </c>
      <c r="BE96" s="230">
        <v>0</v>
      </c>
      <c r="BF96" s="230"/>
      <c r="BG96" s="230">
        <v>0</v>
      </c>
      <c r="BH96" s="230">
        <v>0</v>
      </c>
      <c r="BI96" s="230">
        <v>0</v>
      </c>
      <c r="BJ96" s="15"/>
      <c r="BK96" s="15">
        <f t="shared" si="64"/>
        <v>0</v>
      </c>
      <c r="BL96" s="15">
        <f t="shared" si="64"/>
        <v>0</v>
      </c>
      <c r="BM96" s="15">
        <f t="shared" si="64"/>
        <v>0</v>
      </c>
      <c r="BO96" s="15">
        <f t="shared" si="51"/>
        <v>0</v>
      </c>
      <c r="BP96" s="15">
        <f t="shared" si="52"/>
        <v>0</v>
      </c>
      <c r="BQ96" s="15">
        <f t="shared" si="67"/>
        <v>0</v>
      </c>
      <c r="BR96" s="15"/>
      <c r="BS96" s="15">
        <f t="shared" si="68"/>
        <v>0</v>
      </c>
      <c r="BT96" s="15">
        <f t="shared" si="68"/>
        <v>0</v>
      </c>
      <c r="BU96" s="15">
        <f t="shared" si="69"/>
        <v>0</v>
      </c>
      <c r="BV96" s="15"/>
      <c r="BW96" s="230">
        <v>0</v>
      </c>
      <c r="BX96" s="230">
        <v>0</v>
      </c>
      <c r="BY96" s="230">
        <v>0</v>
      </c>
      <c r="BZ96" s="230"/>
      <c r="CA96" s="230">
        <v>0</v>
      </c>
      <c r="CB96" s="230">
        <v>0</v>
      </c>
      <c r="CC96" s="230">
        <v>0</v>
      </c>
      <c r="CD96" s="230"/>
      <c r="CE96" s="230">
        <v>0</v>
      </c>
      <c r="CF96" s="230">
        <v>0</v>
      </c>
      <c r="CG96" s="230">
        <v>0</v>
      </c>
      <c r="CH96" s="15"/>
      <c r="CI96" s="15">
        <f t="shared" si="55"/>
        <v>0</v>
      </c>
      <c r="CJ96" s="15">
        <f t="shared" si="55"/>
        <v>0</v>
      </c>
      <c r="CK96" s="15">
        <f t="shared" si="55"/>
        <v>0</v>
      </c>
      <c r="CM96" s="15">
        <f t="shared" si="53"/>
        <v>0</v>
      </c>
      <c r="CN96" s="15">
        <f t="shared" si="54"/>
        <v>0</v>
      </c>
      <c r="CO96" s="15">
        <f t="shared" si="59"/>
        <v>0</v>
      </c>
      <c r="CQ96" s="15">
        <f t="shared" si="60"/>
        <v>0</v>
      </c>
      <c r="CR96" s="15">
        <f t="shared" si="60"/>
        <v>0</v>
      </c>
      <c r="CS96" s="15">
        <f t="shared" si="61"/>
        <v>0</v>
      </c>
      <c r="CT96" s="15"/>
    </row>
    <row r="97" spans="1:98" x14ac:dyDescent="0.25">
      <c r="A97" s="3" t="s">
        <v>121</v>
      </c>
      <c r="B97" s="229">
        <v>0</v>
      </c>
      <c r="C97" s="229">
        <v>0</v>
      </c>
      <c r="D97" s="229">
        <v>0</v>
      </c>
      <c r="E97" s="229">
        <v>0</v>
      </c>
      <c r="G97" s="230">
        <v>0</v>
      </c>
      <c r="H97" s="230">
        <v>0</v>
      </c>
      <c r="I97" s="230">
        <v>0</v>
      </c>
      <c r="J97" s="230"/>
      <c r="K97" s="230">
        <v>0</v>
      </c>
      <c r="L97" s="230">
        <v>0</v>
      </c>
      <c r="M97" s="230">
        <v>0</v>
      </c>
      <c r="N97" s="15"/>
      <c r="O97" s="15">
        <v>0</v>
      </c>
      <c r="P97" s="15">
        <v>0</v>
      </c>
      <c r="Q97" s="15">
        <v>0</v>
      </c>
      <c r="R97" s="15"/>
      <c r="S97" s="15">
        <f t="shared" si="62"/>
        <v>0</v>
      </c>
      <c r="T97" s="15">
        <f t="shared" si="62"/>
        <v>0</v>
      </c>
      <c r="U97" s="15">
        <f t="shared" si="62"/>
        <v>0</v>
      </c>
      <c r="W97" s="15">
        <f t="shared" si="65"/>
        <v>0</v>
      </c>
      <c r="X97" s="15">
        <f t="shared" si="50"/>
        <v>0</v>
      </c>
      <c r="Y97" s="15">
        <f t="shared" si="58"/>
        <v>0</v>
      </c>
      <c r="AA97" s="230">
        <v>0</v>
      </c>
      <c r="AB97" s="230">
        <v>0</v>
      </c>
      <c r="AC97" s="230">
        <v>0</v>
      </c>
      <c r="AD97" s="230"/>
      <c r="AE97" s="230">
        <v>0</v>
      </c>
      <c r="AF97" s="230">
        <v>0</v>
      </c>
      <c r="AG97" s="230">
        <v>0</v>
      </c>
      <c r="AH97" s="230"/>
      <c r="AI97" s="230">
        <v>0</v>
      </c>
      <c r="AJ97" s="230">
        <v>0</v>
      </c>
      <c r="AK97" s="230">
        <v>0</v>
      </c>
      <c r="AL97" s="15"/>
      <c r="AM97" s="15">
        <f t="shared" si="63"/>
        <v>0</v>
      </c>
      <c r="AN97" s="15">
        <f t="shared" si="63"/>
        <v>0</v>
      </c>
      <c r="AO97" s="15">
        <f t="shared" si="63"/>
        <v>0</v>
      </c>
      <c r="AQ97" s="15">
        <f t="shared" si="9"/>
        <v>0</v>
      </c>
      <c r="AR97" s="15">
        <f t="shared" si="66"/>
        <v>0</v>
      </c>
      <c r="AS97" s="15">
        <f t="shared" si="11"/>
        <v>0</v>
      </c>
      <c r="AT97" s="15"/>
      <c r="AU97" s="15">
        <f t="shared" si="12"/>
        <v>0</v>
      </c>
      <c r="AV97" s="15">
        <f t="shared" si="12"/>
        <v>0</v>
      </c>
      <c r="AW97" s="15">
        <f t="shared" si="14"/>
        <v>0</v>
      </c>
      <c r="AX97" s="15"/>
      <c r="AY97" s="230">
        <v>0</v>
      </c>
      <c r="AZ97" s="230">
        <v>0</v>
      </c>
      <c r="BA97" s="230">
        <v>0</v>
      </c>
      <c r="BB97" s="230"/>
      <c r="BC97" s="230">
        <v>0</v>
      </c>
      <c r="BD97" s="230">
        <v>0</v>
      </c>
      <c r="BE97" s="230">
        <v>0</v>
      </c>
      <c r="BF97" s="230"/>
      <c r="BG97" s="230">
        <v>0</v>
      </c>
      <c r="BH97" s="230">
        <v>0</v>
      </c>
      <c r="BI97" s="230">
        <v>0</v>
      </c>
      <c r="BJ97" s="15"/>
      <c r="BK97" s="15">
        <f t="shared" si="64"/>
        <v>0</v>
      </c>
      <c r="BL97" s="15">
        <f t="shared" si="64"/>
        <v>0</v>
      </c>
      <c r="BM97" s="15">
        <f t="shared" si="64"/>
        <v>0</v>
      </c>
      <c r="BO97" s="15">
        <f t="shared" si="51"/>
        <v>0</v>
      </c>
      <c r="BP97" s="15">
        <f t="shared" si="52"/>
        <v>0</v>
      </c>
      <c r="BQ97" s="15">
        <f t="shared" si="67"/>
        <v>0</v>
      </c>
      <c r="BR97" s="15"/>
      <c r="BS97" s="15">
        <f t="shared" si="68"/>
        <v>0</v>
      </c>
      <c r="BT97" s="15">
        <f t="shared" si="68"/>
        <v>0</v>
      </c>
      <c r="BU97" s="15">
        <f t="shared" si="69"/>
        <v>0</v>
      </c>
      <c r="BV97" s="15"/>
      <c r="BW97" s="230">
        <v>0</v>
      </c>
      <c r="BX97" s="230">
        <v>0</v>
      </c>
      <c r="BY97" s="230">
        <v>0</v>
      </c>
      <c r="BZ97" s="230"/>
      <c r="CA97" s="230">
        <v>0</v>
      </c>
      <c r="CB97" s="230">
        <v>0</v>
      </c>
      <c r="CC97" s="230">
        <v>0</v>
      </c>
      <c r="CD97" s="230"/>
      <c r="CE97" s="230">
        <v>0</v>
      </c>
      <c r="CF97" s="230">
        <v>0</v>
      </c>
      <c r="CG97" s="230">
        <v>0</v>
      </c>
      <c r="CH97" s="15"/>
      <c r="CI97" s="15">
        <f t="shared" si="55"/>
        <v>0</v>
      </c>
      <c r="CJ97" s="15">
        <f t="shared" si="55"/>
        <v>0</v>
      </c>
      <c r="CK97" s="15">
        <f t="shared" si="55"/>
        <v>0</v>
      </c>
      <c r="CM97" s="15">
        <f t="shared" si="53"/>
        <v>0</v>
      </c>
      <c r="CN97" s="15">
        <f t="shared" si="54"/>
        <v>0</v>
      </c>
      <c r="CO97" s="15">
        <f t="shared" si="59"/>
        <v>0</v>
      </c>
      <c r="CQ97" s="15">
        <f t="shared" si="60"/>
        <v>0</v>
      </c>
      <c r="CR97" s="15">
        <f t="shared" si="60"/>
        <v>0</v>
      </c>
      <c r="CS97" s="15">
        <f t="shared" si="61"/>
        <v>0</v>
      </c>
      <c r="CT97" s="15"/>
    </row>
    <row r="98" spans="1:98" x14ac:dyDescent="0.25">
      <c r="A98" s="3" t="s">
        <v>122</v>
      </c>
      <c r="B98" s="229">
        <v>0</v>
      </c>
      <c r="C98" s="229">
        <v>0</v>
      </c>
      <c r="D98" s="229">
        <v>0</v>
      </c>
      <c r="E98" s="229">
        <v>0</v>
      </c>
      <c r="G98" s="230">
        <v>0</v>
      </c>
      <c r="H98" s="230">
        <v>0</v>
      </c>
      <c r="I98" s="230">
        <v>0</v>
      </c>
      <c r="J98" s="230"/>
      <c r="K98" s="230">
        <v>0</v>
      </c>
      <c r="L98" s="230">
        <v>0</v>
      </c>
      <c r="M98" s="230">
        <v>0</v>
      </c>
      <c r="N98" s="15"/>
      <c r="O98" s="15">
        <v>0</v>
      </c>
      <c r="P98" s="15">
        <v>0</v>
      </c>
      <c r="Q98" s="15">
        <v>0</v>
      </c>
      <c r="R98" s="15"/>
      <c r="S98" s="15">
        <f t="shared" si="62"/>
        <v>0</v>
      </c>
      <c r="T98" s="15">
        <f t="shared" si="62"/>
        <v>0</v>
      </c>
      <c r="U98" s="15">
        <f t="shared" si="62"/>
        <v>0</v>
      </c>
      <c r="W98" s="15">
        <f t="shared" si="65"/>
        <v>0</v>
      </c>
      <c r="X98" s="15">
        <f t="shared" si="50"/>
        <v>0</v>
      </c>
      <c r="Y98" s="15">
        <f t="shared" si="58"/>
        <v>0</v>
      </c>
      <c r="AA98" s="230">
        <v>0</v>
      </c>
      <c r="AB98" s="230">
        <v>0</v>
      </c>
      <c r="AC98" s="230">
        <v>0</v>
      </c>
      <c r="AD98" s="230"/>
      <c r="AE98" s="230">
        <v>0</v>
      </c>
      <c r="AF98" s="230">
        <v>0</v>
      </c>
      <c r="AG98" s="230">
        <v>0</v>
      </c>
      <c r="AH98" s="230"/>
      <c r="AI98" s="230">
        <v>0</v>
      </c>
      <c r="AJ98" s="230">
        <v>0</v>
      </c>
      <c r="AK98" s="230">
        <v>0</v>
      </c>
      <c r="AL98" s="15"/>
      <c r="AM98" s="15">
        <f t="shared" si="63"/>
        <v>0</v>
      </c>
      <c r="AN98" s="15">
        <f t="shared" si="63"/>
        <v>0</v>
      </c>
      <c r="AO98" s="15">
        <f t="shared" si="63"/>
        <v>0</v>
      </c>
      <c r="AQ98" s="15">
        <f t="shared" si="9"/>
        <v>0</v>
      </c>
      <c r="AR98" s="15">
        <f t="shared" si="66"/>
        <v>0</v>
      </c>
      <c r="AS98" s="15">
        <f t="shared" si="11"/>
        <v>0</v>
      </c>
      <c r="AT98" s="15"/>
      <c r="AU98" s="15">
        <f t="shared" si="12"/>
        <v>0</v>
      </c>
      <c r="AV98" s="15">
        <f t="shared" si="12"/>
        <v>0</v>
      </c>
      <c r="AW98" s="15">
        <f t="shared" si="14"/>
        <v>0</v>
      </c>
      <c r="AX98" s="15"/>
      <c r="AY98" s="230">
        <v>0</v>
      </c>
      <c r="AZ98" s="230">
        <v>0</v>
      </c>
      <c r="BA98" s="230">
        <v>0</v>
      </c>
      <c r="BB98" s="230"/>
      <c r="BC98" s="230">
        <v>0</v>
      </c>
      <c r="BD98" s="230">
        <v>0</v>
      </c>
      <c r="BE98" s="230">
        <v>0</v>
      </c>
      <c r="BF98" s="230"/>
      <c r="BG98" s="230">
        <v>0</v>
      </c>
      <c r="BH98" s="230">
        <v>0</v>
      </c>
      <c r="BI98" s="230">
        <v>0</v>
      </c>
      <c r="BJ98" s="15"/>
      <c r="BK98" s="15">
        <f t="shared" si="64"/>
        <v>0</v>
      </c>
      <c r="BL98" s="15">
        <f t="shared" si="64"/>
        <v>0</v>
      </c>
      <c r="BM98" s="15">
        <f t="shared" si="64"/>
        <v>0</v>
      </c>
      <c r="BO98" s="15">
        <f t="shared" si="51"/>
        <v>0</v>
      </c>
      <c r="BP98" s="15">
        <f t="shared" si="52"/>
        <v>0</v>
      </c>
      <c r="BQ98" s="15">
        <f t="shared" si="67"/>
        <v>0</v>
      </c>
      <c r="BR98" s="15"/>
      <c r="BS98" s="15">
        <f t="shared" si="68"/>
        <v>0</v>
      </c>
      <c r="BT98" s="15">
        <f t="shared" si="68"/>
        <v>0</v>
      </c>
      <c r="BU98" s="15">
        <f t="shared" si="69"/>
        <v>0</v>
      </c>
      <c r="BV98" s="15"/>
      <c r="BW98" s="230">
        <v>0</v>
      </c>
      <c r="BX98" s="230">
        <v>0</v>
      </c>
      <c r="BY98" s="230">
        <v>0</v>
      </c>
      <c r="BZ98" s="230"/>
      <c r="CA98" s="230">
        <v>0</v>
      </c>
      <c r="CB98" s="230">
        <v>0</v>
      </c>
      <c r="CC98" s="230">
        <v>0</v>
      </c>
      <c r="CD98" s="230"/>
      <c r="CE98" s="230">
        <v>0</v>
      </c>
      <c r="CF98" s="230">
        <v>0</v>
      </c>
      <c r="CG98" s="230">
        <v>0</v>
      </c>
      <c r="CH98" s="15"/>
      <c r="CI98" s="15">
        <f t="shared" si="55"/>
        <v>0</v>
      </c>
      <c r="CJ98" s="15">
        <f t="shared" si="55"/>
        <v>0</v>
      </c>
      <c r="CK98" s="15">
        <f t="shared" si="55"/>
        <v>0</v>
      </c>
      <c r="CM98" s="15">
        <f t="shared" si="53"/>
        <v>0</v>
      </c>
      <c r="CN98" s="15">
        <f t="shared" si="54"/>
        <v>0</v>
      </c>
      <c r="CO98" s="15">
        <f t="shared" si="59"/>
        <v>0</v>
      </c>
      <c r="CQ98" s="15">
        <f t="shared" si="60"/>
        <v>0</v>
      </c>
      <c r="CR98" s="15">
        <f t="shared" si="60"/>
        <v>0</v>
      </c>
      <c r="CS98" s="15">
        <f t="shared" si="61"/>
        <v>0</v>
      </c>
      <c r="CT98" s="15"/>
    </row>
    <row r="99" spans="1:98" x14ac:dyDescent="0.25">
      <c r="A99" s="3" t="s">
        <v>123</v>
      </c>
      <c r="B99" s="229">
        <v>0</v>
      </c>
      <c r="C99" s="229">
        <v>0</v>
      </c>
      <c r="D99" s="229">
        <v>0</v>
      </c>
      <c r="E99" s="229">
        <v>0</v>
      </c>
      <c r="G99" s="230">
        <v>0</v>
      </c>
      <c r="H99" s="230">
        <v>0</v>
      </c>
      <c r="I99" s="230">
        <v>0</v>
      </c>
      <c r="J99" s="230"/>
      <c r="K99" s="230">
        <v>0</v>
      </c>
      <c r="L99" s="230">
        <v>0</v>
      </c>
      <c r="M99" s="230">
        <v>0</v>
      </c>
      <c r="N99" s="15"/>
      <c r="O99" s="15">
        <v>0</v>
      </c>
      <c r="P99" s="15">
        <v>0</v>
      </c>
      <c r="Q99" s="15">
        <v>0</v>
      </c>
      <c r="R99" s="15"/>
      <c r="S99" s="15">
        <f t="shared" si="62"/>
        <v>0</v>
      </c>
      <c r="T99" s="15">
        <f t="shared" si="62"/>
        <v>0</v>
      </c>
      <c r="U99" s="15">
        <f t="shared" si="62"/>
        <v>0</v>
      </c>
      <c r="W99" s="15">
        <f t="shared" si="65"/>
        <v>0</v>
      </c>
      <c r="X99" s="15">
        <f t="shared" si="50"/>
        <v>0</v>
      </c>
      <c r="Y99" s="15">
        <f t="shared" si="58"/>
        <v>0</v>
      </c>
      <c r="AA99" s="230">
        <v>0</v>
      </c>
      <c r="AB99" s="230">
        <v>0</v>
      </c>
      <c r="AC99" s="230">
        <v>0</v>
      </c>
      <c r="AD99" s="230"/>
      <c r="AE99" s="230">
        <v>0</v>
      </c>
      <c r="AF99" s="230">
        <v>0</v>
      </c>
      <c r="AG99" s="230">
        <v>0</v>
      </c>
      <c r="AH99" s="230"/>
      <c r="AI99" s="230">
        <v>0</v>
      </c>
      <c r="AJ99" s="230">
        <v>0</v>
      </c>
      <c r="AK99" s="230">
        <v>0</v>
      </c>
      <c r="AL99" s="15"/>
      <c r="AM99" s="15">
        <f t="shared" si="63"/>
        <v>0</v>
      </c>
      <c r="AN99" s="15">
        <f t="shared" si="63"/>
        <v>0</v>
      </c>
      <c r="AO99" s="15">
        <f t="shared" si="63"/>
        <v>0</v>
      </c>
      <c r="AQ99" s="15">
        <f t="shared" si="9"/>
        <v>0</v>
      </c>
      <c r="AR99" s="15">
        <f t="shared" si="66"/>
        <v>0</v>
      </c>
      <c r="AS99" s="15">
        <f t="shared" si="11"/>
        <v>0</v>
      </c>
      <c r="AT99" s="15"/>
      <c r="AU99" s="15">
        <f t="shared" si="12"/>
        <v>0</v>
      </c>
      <c r="AV99" s="15">
        <f t="shared" si="12"/>
        <v>0</v>
      </c>
      <c r="AW99" s="15">
        <f t="shared" si="14"/>
        <v>0</v>
      </c>
      <c r="AX99" s="15"/>
      <c r="AY99" s="230">
        <v>0</v>
      </c>
      <c r="AZ99" s="230">
        <v>0</v>
      </c>
      <c r="BA99" s="230">
        <v>0</v>
      </c>
      <c r="BB99" s="230"/>
      <c r="BC99" s="230">
        <v>0</v>
      </c>
      <c r="BD99" s="230">
        <v>0</v>
      </c>
      <c r="BE99" s="230">
        <v>0</v>
      </c>
      <c r="BF99" s="230"/>
      <c r="BG99" s="230">
        <v>0</v>
      </c>
      <c r="BH99" s="230">
        <v>0</v>
      </c>
      <c r="BI99" s="230">
        <v>0</v>
      </c>
      <c r="BJ99" s="15"/>
      <c r="BK99" s="15">
        <f t="shared" si="64"/>
        <v>0</v>
      </c>
      <c r="BL99" s="15">
        <f t="shared" si="64"/>
        <v>0</v>
      </c>
      <c r="BM99" s="15">
        <f t="shared" si="64"/>
        <v>0</v>
      </c>
      <c r="BO99" s="15">
        <f t="shared" si="51"/>
        <v>0</v>
      </c>
      <c r="BP99" s="15">
        <f t="shared" si="52"/>
        <v>0</v>
      </c>
      <c r="BQ99" s="15">
        <f t="shared" si="67"/>
        <v>0</v>
      </c>
      <c r="BR99" s="15"/>
      <c r="BS99" s="15">
        <f t="shared" si="68"/>
        <v>0</v>
      </c>
      <c r="BT99" s="15">
        <f t="shared" si="68"/>
        <v>0</v>
      </c>
      <c r="BU99" s="15">
        <f t="shared" si="69"/>
        <v>0</v>
      </c>
      <c r="BV99" s="15"/>
      <c r="BW99" s="230">
        <v>0</v>
      </c>
      <c r="BX99" s="230">
        <v>0</v>
      </c>
      <c r="BY99" s="230">
        <v>0</v>
      </c>
      <c r="BZ99" s="230"/>
      <c r="CA99" s="230">
        <v>0</v>
      </c>
      <c r="CB99" s="230">
        <v>0</v>
      </c>
      <c r="CC99" s="230">
        <v>0</v>
      </c>
      <c r="CD99" s="230"/>
      <c r="CE99" s="230">
        <v>0</v>
      </c>
      <c r="CF99" s="230">
        <v>0</v>
      </c>
      <c r="CG99" s="230">
        <v>0</v>
      </c>
      <c r="CH99" s="15"/>
      <c r="CI99" s="15">
        <f t="shared" si="55"/>
        <v>0</v>
      </c>
      <c r="CJ99" s="15">
        <f t="shared" si="55"/>
        <v>0</v>
      </c>
      <c r="CK99" s="15">
        <f t="shared" si="55"/>
        <v>0</v>
      </c>
      <c r="CM99" s="15">
        <f t="shared" si="53"/>
        <v>0</v>
      </c>
      <c r="CN99" s="15">
        <f t="shared" si="54"/>
        <v>0</v>
      </c>
      <c r="CO99" s="15">
        <f t="shared" si="59"/>
        <v>0</v>
      </c>
      <c r="CQ99" s="15">
        <f t="shared" si="60"/>
        <v>0</v>
      </c>
      <c r="CR99" s="15">
        <f t="shared" si="60"/>
        <v>0</v>
      </c>
      <c r="CS99" s="15">
        <f t="shared" si="61"/>
        <v>0</v>
      </c>
      <c r="CT99" s="15"/>
    </row>
    <row r="100" spans="1:98" x14ac:dyDescent="0.25">
      <c r="A100" s="3" t="s">
        <v>124</v>
      </c>
      <c r="B100" s="229">
        <v>0</v>
      </c>
      <c r="C100" s="229">
        <v>0</v>
      </c>
      <c r="D100" s="229">
        <v>0</v>
      </c>
      <c r="E100" s="229">
        <v>0</v>
      </c>
      <c r="G100" s="230">
        <v>0</v>
      </c>
      <c r="H100" s="230">
        <v>0</v>
      </c>
      <c r="I100" s="230">
        <v>0</v>
      </c>
      <c r="J100" s="230"/>
      <c r="K100" s="230">
        <v>0</v>
      </c>
      <c r="L100" s="230">
        <v>0</v>
      </c>
      <c r="M100" s="230">
        <v>0</v>
      </c>
      <c r="N100" s="15"/>
      <c r="O100" s="15">
        <v>0</v>
      </c>
      <c r="P100" s="15">
        <v>0</v>
      </c>
      <c r="Q100" s="15">
        <v>0</v>
      </c>
      <c r="R100" s="15"/>
      <c r="S100" s="15">
        <f t="shared" si="62"/>
        <v>0</v>
      </c>
      <c r="T100" s="15">
        <f t="shared" si="62"/>
        <v>0</v>
      </c>
      <c r="U100" s="15">
        <f t="shared" si="62"/>
        <v>0</v>
      </c>
      <c r="W100" s="15">
        <f t="shared" si="65"/>
        <v>0</v>
      </c>
      <c r="X100" s="15">
        <f t="shared" si="50"/>
        <v>0</v>
      </c>
      <c r="Y100" s="15">
        <f t="shared" si="58"/>
        <v>0</v>
      </c>
      <c r="AA100" s="230">
        <v>0</v>
      </c>
      <c r="AB100" s="230">
        <v>0</v>
      </c>
      <c r="AC100" s="230">
        <v>0</v>
      </c>
      <c r="AD100" s="230"/>
      <c r="AE100" s="230">
        <v>0</v>
      </c>
      <c r="AF100" s="230">
        <v>0</v>
      </c>
      <c r="AG100" s="230">
        <v>0</v>
      </c>
      <c r="AH100" s="230"/>
      <c r="AI100" s="230">
        <v>0</v>
      </c>
      <c r="AJ100" s="230">
        <v>0</v>
      </c>
      <c r="AK100" s="230">
        <v>0</v>
      </c>
      <c r="AL100" s="15"/>
      <c r="AM100" s="15">
        <f t="shared" si="63"/>
        <v>0</v>
      </c>
      <c r="AN100" s="15">
        <f t="shared" si="63"/>
        <v>0</v>
      </c>
      <c r="AO100" s="15">
        <f t="shared" si="63"/>
        <v>0</v>
      </c>
      <c r="AQ100" s="15">
        <f t="shared" ref="AQ100:AQ163" si="70">AI100+AJ100+AK100</f>
        <v>0</v>
      </c>
      <c r="AR100" s="15">
        <f t="shared" si="66"/>
        <v>0</v>
      </c>
      <c r="AS100" s="15">
        <f t="shared" si="11"/>
        <v>0</v>
      </c>
      <c r="AT100" s="15"/>
      <c r="AU100" s="15">
        <f t="shared" si="12"/>
        <v>0</v>
      </c>
      <c r="AV100" s="15">
        <f t="shared" si="12"/>
        <v>0</v>
      </c>
      <c r="AW100" s="15">
        <f t="shared" si="14"/>
        <v>0</v>
      </c>
      <c r="AX100" s="15"/>
      <c r="AY100" s="230">
        <v>0</v>
      </c>
      <c r="AZ100" s="230">
        <v>0</v>
      </c>
      <c r="BA100" s="230">
        <v>0</v>
      </c>
      <c r="BB100" s="230"/>
      <c r="BC100" s="230">
        <v>0</v>
      </c>
      <c r="BD100" s="230">
        <v>0</v>
      </c>
      <c r="BE100" s="230">
        <v>0</v>
      </c>
      <c r="BF100" s="230"/>
      <c r="BG100" s="230">
        <v>0</v>
      </c>
      <c r="BH100" s="230">
        <v>0</v>
      </c>
      <c r="BI100" s="230">
        <v>0</v>
      </c>
      <c r="BJ100" s="15"/>
      <c r="BK100" s="15">
        <f t="shared" si="64"/>
        <v>0</v>
      </c>
      <c r="BL100" s="15">
        <f t="shared" si="64"/>
        <v>0</v>
      </c>
      <c r="BM100" s="15">
        <f t="shared" si="64"/>
        <v>0</v>
      </c>
      <c r="BO100" s="15">
        <f t="shared" si="51"/>
        <v>0</v>
      </c>
      <c r="BP100" s="15">
        <f t="shared" si="52"/>
        <v>0</v>
      </c>
      <c r="BQ100" s="15">
        <f t="shared" si="67"/>
        <v>0</v>
      </c>
      <c r="BR100" s="15"/>
      <c r="BS100" s="15">
        <f t="shared" si="68"/>
        <v>0</v>
      </c>
      <c r="BT100" s="15">
        <f t="shared" si="68"/>
        <v>0</v>
      </c>
      <c r="BU100" s="15">
        <f t="shared" si="69"/>
        <v>0</v>
      </c>
      <c r="BV100" s="15"/>
      <c r="BW100" s="230">
        <v>0</v>
      </c>
      <c r="BX100" s="230">
        <v>0</v>
      </c>
      <c r="BY100" s="230">
        <v>0</v>
      </c>
      <c r="BZ100" s="230"/>
      <c r="CA100" s="230">
        <v>0</v>
      </c>
      <c r="CB100" s="230">
        <v>0</v>
      </c>
      <c r="CC100" s="230">
        <v>0</v>
      </c>
      <c r="CD100" s="230"/>
      <c r="CE100" s="230">
        <v>0</v>
      </c>
      <c r="CF100" s="230">
        <v>0</v>
      </c>
      <c r="CG100" s="230">
        <v>0</v>
      </c>
      <c r="CH100" s="15"/>
      <c r="CI100" s="15">
        <f t="shared" si="55"/>
        <v>0</v>
      </c>
      <c r="CJ100" s="15">
        <f t="shared" si="55"/>
        <v>0</v>
      </c>
      <c r="CK100" s="15">
        <f t="shared" si="55"/>
        <v>0</v>
      </c>
      <c r="CM100" s="15">
        <f t="shared" si="53"/>
        <v>0</v>
      </c>
      <c r="CN100" s="15">
        <f t="shared" si="54"/>
        <v>0</v>
      </c>
      <c r="CO100" s="15">
        <f t="shared" si="59"/>
        <v>0</v>
      </c>
      <c r="CQ100" s="15">
        <f t="shared" si="60"/>
        <v>0</v>
      </c>
      <c r="CR100" s="15">
        <f t="shared" si="60"/>
        <v>0</v>
      </c>
      <c r="CS100" s="15">
        <f t="shared" si="61"/>
        <v>0</v>
      </c>
      <c r="CT100" s="15"/>
    </row>
    <row r="101" spans="1:98" x14ac:dyDescent="0.25">
      <c r="A101" s="3" t="s">
        <v>125</v>
      </c>
      <c r="B101" s="229">
        <v>0</v>
      </c>
      <c r="C101" s="229">
        <v>0</v>
      </c>
      <c r="D101" s="229">
        <v>0</v>
      </c>
      <c r="E101" s="229">
        <v>0</v>
      </c>
      <c r="G101" s="230">
        <v>0</v>
      </c>
      <c r="H101" s="230">
        <v>0</v>
      </c>
      <c r="I101" s="230">
        <v>0</v>
      </c>
      <c r="J101" s="230"/>
      <c r="K101" s="230">
        <v>0</v>
      </c>
      <c r="L101" s="230">
        <v>0</v>
      </c>
      <c r="M101" s="230">
        <v>0</v>
      </c>
      <c r="N101" s="15"/>
      <c r="O101" s="15">
        <v>0</v>
      </c>
      <c r="P101" s="15">
        <v>0</v>
      </c>
      <c r="Q101" s="15">
        <v>0</v>
      </c>
      <c r="R101" s="15"/>
      <c r="S101" s="15">
        <f t="shared" si="62"/>
        <v>0</v>
      </c>
      <c r="T101" s="15">
        <f t="shared" si="62"/>
        <v>0</v>
      </c>
      <c r="U101" s="15">
        <f t="shared" si="62"/>
        <v>0</v>
      </c>
      <c r="W101" s="15">
        <f t="shared" si="65"/>
        <v>0</v>
      </c>
      <c r="X101" s="15">
        <f t="shared" si="50"/>
        <v>0</v>
      </c>
      <c r="Y101" s="15">
        <f t="shared" si="58"/>
        <v>0</v>
      </c>
      <c r="AA101" s="230">
        <v>0</v>
      </c>
      <c r="AB101" s="230">
        <v>0</v>
      </c>
      <c r="AC101" s="230">
        <v>0</v>
      </c>
      <c r="AD101" s="230"/>
      <c r="AE101" s="230">
        <v>0</v>
      </c>
      <c r="AF101" s="230">
        <v>0</v>
      </c>
      <c r="AG101" s="230">
        <v>0</v>
      </c>
      <c r="AH101" s="230"/>
      <c r="AI101" s="230">
        <v>0</v>
      </c>
      <c r="AJ101" s="230">
        <v>0</v>
      </c>
      <c r="AK101" s="230">
        <v>0</v>
      </c>
      <c r="AL101" s="15"/>
      <c r="AM101" s="15">
        <f t="shared" si="63"/>
        <v>0</v>
      </c>
      <c r="AN101" s="15">
        <f t="shared" si="63"/>
        <v>0</v>
      </c>
      <c r="AO101" s="15">
        <f t="shared" si="63"/>
        <v>0</v>
      </c>
      <c r="AQ101" s="15">
        <f t="shared" si="70"/>
        <v>0</v>
      </c>
      <c r="AR101" s="15">
        <f t="shared" si="66"/>
        <v>0</v>
      </c>
      <c r="AS101" s="15">
        <f t="shared" si="11"/>
        <v>0</v>
      </c>
      <c r="AT101" s="15"/>
      <c r="AU101" s="15">
        <f t="shared" si="12"/>
        <v>0</v>
      </c>
      <c r="AV101" s="15">
        <f t="shared" si="12"/>
        <v>0</v>
      </c>
      <c r="AW101" s="15">
        <f t="shared" si="14"/>
        <v>0</v>
      </c>
      <c r="AX101" s="15"/>
      <c r="AY101" s="230">
        <v>0</v>
      </c>
      <c r="AZ101" s="230">
        <v>0</v>
      </c>
      <c r="BA101" s="230">
        <v>0</v>
      </c>
      <c r="BB101" s="230"/>
      <c r="BC101" s="230">
        <v>0</v>
      </c>
      <c r="BD101" s="230">
        <v>0</v>
      </c>
      <c r="BE101" s="230">
        <v>0</v>
      </c>
      <c r="BF101" s="230"/>
      <c r="BG101" s="230">
        <v>0</v>
      </c>
      <c r="BH101" s="230">
        <v>0</v>
      </c>
      <c r="BI101" s="230">
        <v>0</v>
      </c>
      <c r="BJ101" s="15"/>
      <c r="BK101" s="15">
        <f t="shared" si="64"/>
        <v>0</v>
      </c>
      <c r="BL101" s="15">
        <f t="shared" si="64"/>
        <v>0</v>
      </c>
      <c r="BM101" s="15">
        <f t="shared" si="64"/>
        <v>0</v>
      </c>
      <c r="BO101" s="15">
        <f t="shared" si="51"/>
        <v>0</v>
      </c>
      <c r="BP101" s="15">
        <f t="shared" si="52"/>
        <v>0</v>
      </c>
      <c r="BQ101" s="15">
        <f t="shared" si="67"/>
        <v>0</v>
      </c>
      <c r="BR101" s="15"/>
      <c r="BS101" s="15">
        <f t="shared" si="68"/>
        <v>0</v>
      </c>
      <c r="BT101" s="15">
        <f t="shared" si="68"/>
        <v>0</v>
      </c>
      <c r="BU101" s="15">
        <f t="shared" si="69"/>
        <v>0</v>
      </c>
      <c r="BV101" s="15"/>
      <c r="BW101" s="230">
        <v>0</v>
      </c>
      <c r="BX101" s="230">
        <v>0</v>
      </c>
      <c r="BY101" s="230">
        <v>0</v>
      </c>
      <c r="BZ101" s="230"/>
      <c r="CA101" s="230">
        <v>0</v>
      </c>
      <c r="CB101" s="230">
        <v>0</v>
      </c>
      <c r="CC101" s="230">
        <v>0</v>
      </c>
      <c r="CD101" s="230"/>
      <c r="CE101" s="230">
        <v>0</v>
      </c>
      <c r="CF101" s="230">
        <v>0</v>
      </c>
      <c r="CG101" s="230">
        <v>0</v>
      </c>
      <c r="CH101" s="15"/>
      <c r="CI101" s="15">
        <f t="shared" si="55"/>
        <v>0</v>
      </c>
      <c r="CJ101" s="15">
        <f t="shared" si="55"/>
        <v>0</v>
      </c>
      <c r="CK101" s="15">
        <f t="shared" si="55"/>
        <v>0</v>
      </c>
      <c r="CM101" s="15">
        <f t="shared" si="53"/>
        <v>0</v>
      </c>
      <c r="CN101" s="15">
        <f t="shared" si="54"/>
        <v>0</v>
      </c>
      <c r="CO101" s="15">
        <f t="shared" si="59"/>
        <v>0</v>
      </c>
      <c r="CQ101" s="15">
        <f t="shared" si="60"/>
        <v>0</v>
      </c>
      <c r="CR101" s="15">
        <f t="shared" si="60"/>
        <v>0</v>
      </c>
      <c r="CS101" s="15">
        <f t="shared" si="61"/>
        <v>0</v>
      </c>
      <c r="CT101" s="15"/>
    </row>
    <row r="102" spans="1:98" x14ac:dyDescent="0.25">
      <c r="A102" s="3" t="s">
        <v>126</v>
      </c>
      <c r="B102" s="229">
        <v>2.3399999999999997E-2</v>
      </c>
      <c r="C102" s="229">
        <v>2.3399999999999997E-2</v>
      </c>
      <c r="D102" s="229">
        <v>2.3399999999999997E-2</v>
      </c>
      <c r="E102" s="229">
        <v>2.3399999999999997E-2</v>
      </c>
      <c r="G102" s="230">
        <v>563258157.01999998</v>
      </c>
      <c r="H102" s="230">
        <v>563183865.45000005</v>
      </c>
      <c r="I102" s="230">
        <v>563038494.16999996</v>
      </c>
      <c r="J102" s="230"/>
      <c r="K102" s="230">
        <v>561713140.96000004</v>
      </c>
      <c r="L102" s="230">
        <v>561852198.61000001</v>
      </c>
      <c r="M102" s="230">
        <v>561909374.32000005</v>
      </c>
      <c r="N102" s="15"/>
      <c r="O102" s="15">
        <v>1098353.4061889998</v>
      </c>
      <c r="P102" s="15">
        <v>1098208.5376275</v>
      </c>
      <c r="Q102" s="15">
        <v>1097925.0636314999</v>
      </c>
      <c r="R102" s="15"/>
      <c r="S102" s="15">
        <f t="shared" si="62"/>
        <v>1095340.624872</v>
      </c>
      <c r="T102" s="15">
        <f t="shared" si="62"/>
        <v>1095611.7872895</v>
      </c>
      <c r="U102" s="15">
        <f t="shared" si="62"/>
        <v>1095723.2799239999</v>
      </c>
      <c r="W102" s="15">
        <f t="shared" si="65"/>
        <v>3294487.0074479999</v>
      </c>
      <c r="X102" s="15">
        <f t="shared" si="50"/>
        <v>3286675.6920854999</v>
      </c>
      <c r="Y102" s="15">
        <f t="shared" si="58"/>
        <v>-7811.3153625000268</v>
      </c>
      <c r="AA102" s="230">
        <v>562971928.70000005</v>
      </c>
      <c r="AB102" s="230">
        <v>563539300.72000003</v>
      </c>
      <c r="AC102" s="230">
        <v>562959953.79999995</v>
      </c>
      <c r="AD102" s="230"/>
      <c r="AE102" s="230">
        <v>561847258.83000004</v>
      </c>
      <c r="AF102" s="230">
        <v>561360947.04999995</v>
      </c>
      <c r="AG102" s="230">
        <v>560899775.73000002</v>
      </c>
      <c r="AH102" s="230"/>
      <c r="AI102" s="230">
        <v>1097795.2609649999</v>
      </c>
      <c r="AJ102" s="230">
        <v>1098901.636404</v>
      </c>
      <c r="AK102" s="230">
        <v>1097771.9099099997</v>
      </c>
      <c r="AL102" s="15"/>
      <c r="AM102" s="15">
        <f t="shared" si="63"/>
        <v>1095602.1547184999</v>
      </c>
      <c r="AN102" s="15">
        <f t="shared" si="63"/>
        <v>1094653.8467474997</v>
      </c>
      <c r="AO102" s="15">
        <f t="shared" si="63"/>
        <v>1093754.5626735</v>
      </c>
      <c r="AQ102" s="15">
        <f t="shared" si="70"/>
        <v>3294468.8072790001</v>
      </c>
      <c r="AR102" s="15">
        <f t="shared" si="66"/>
        <v>3284010.5641394993</v>
      </c>
      <c r="AS102" s="15">
        <f t="shared" ref="AS102:AS172" si="71">AR102-AQ102</f>
        <v>-10458.24313950073</v>
      </c>
      <c r="AT102" s="15"/>
      <c r="AU102" s="15">
        <f t="shared" ref="AU102:AV172" si="72">+W102+AQ102</f>
        <v>6588955.814727</v>
      </c>
      <c r="AV102" s="15">
        <f t="shared" si="72"/>
        <v>6570686.2562249992</v>
      </c>
      <c r="AW102" s="15">
        <f t="shared" ref="AW102:AW172" si="73">AV102-AU102</f>
        <v>-18269.558502000757</v>
      </c>
      <c r="AX102" s="15"/>
      <c r="AY102" s="230">
        <v>561489674.47000003</v>
      </c>
      <c r="AZ102" s="230">
        <v>561388729.86000001</v>
      </c>
      <c r="BA102" s="230">
        <v>561348651.38999999</v>
      </c>
      <c r="BB102" s="230"/>
      <c r="BC102" s="230">
        <v>560837162.24000001</v>
      </c>
      <c r="BD102" s="230">
        <v>560774527.13</v>
      </c>
      <c r="BE102" s="230">
        <v>561189834.66999996</v>
      </c>
      <c r="BF102" s="230"/>
      <c r="BG102" s="230">
        <v>1094904.8652164999</v>
      </c>
      <c r="BH102" s="230">
        <v>1094708.0232269999</v>
      </c>
      <c r="BI102" s="230">
        <v>1094629.8702104997</v>
      </c>
      <c r="BJ102" s="15"/>
      <c r="BK102" s="15">
        <f t="shared" ref="BK102:BM173" si="74">BC102*$E102/12</f>
        <v>1093632.4663679998</v>
      </c>
      <c r="BL102" s="15">
        <f t="shared" si="74"/>
        <v>1093510.3279034998</v>
      </c>
      <c r="BM102" s="15">
        <f t="shared" si="74"/>
        <v>1094320.1776064998</v>
      </c>
      <c r="BO102" s="15">
        <f t="shared" si="51"/>
        <v>3284242.7586539993</v>
      </c>
      <c r="BP102" s="15">
        <f t="shared" si="52"/>
        <v>3281462.9718779996</v>
      </c>
      <c r="BQ102" s="15">
        <f t="shared" si="67"/>
        <v>-2779.7867759997025</v>
      </c>
      <c r="BR102" s="15"/>
      <c r="BS102" s="15">
        <f t="shared" si="68"/>
        <v>9873198.5733809993</v>
      </c>
      <c r="BT102" s="15">
        <f t="shared" si="68"/>
        <v>9852149.2281029988</v>
      </c>
      <c r="BU102" s="15">
        <f t="shared" si="69"/>
        <v>-21049.345278000459</v>
      </c>
      <c r="BV102" s="15"/>
      <c r="BW102" s="230">
        <v>560961699.40999997</v>
      </c>
      <c r="BX102" s="230">
        <v>560713533.15999997</v>
      </c>
      <c r="BY102" s="230">
        <v>561220786.84000003</v>
      </c>
      <c r="BZ102" s="230"/>
      <c r="CA102" s="230">
        <v>561564740.08000004</v>
      </c>
      <c r="CB102" s="230">
        <v>561715190.70000005</v>
      </c>
      <c r="CC102" s="230">
        <v>567306639.54999995</v>
      </c>
      <c r="CD102" s="230"/>
      <c r="CE102" s="230">
        <v>1093875.3138494997</v>
      </c>
      <c r="CF102" s="230">
        <v>1093391.3896619997</v>
      </c>
      <c r="CG102" s="230">
        <v>1094380.534338</v>
      </c>
      <c r="CH102" s="15"/>
      <c r="CI102" s="15">
        <f t="shared" si="55"/>
        <v>1095051.2431559998</v>
      </c>
      <c r="CJ102" s="15">
        <f t="shared" si="55"/>
        <v>1095344.6218649999</v>
      </c>
      <c r="CK102" s="15">
        <f t="shared" si="55"/>
        <v>1106247.9471224998</v>
      </c>
      <c r="CM102" s="15">
        <f t="shared" si="53"/>
        <v>3281647.2378494991</v>
      </c>
      <c r="CN102" s="15">
        <f t="shared" si="54"/>
        <v>3296643.8121434995</v>
      </c>
      <c r="CO102" s="15">
        <f t="shared" si="59"/>
        <v>14996.574294000398</v>
      </c>
      <c r="CQ102" s="15">
        <f t="shared" si="60"/>
        <v>13154845.811230499</v>
      </c>
      <c r="CR102" s="15">
        <f t="shared" si="60"/>
        <v>13148793.040246498</v>
      </c>
      <c r="CS102" s="15">
        <f t="shared" si="61"/>
        <v>-6052.7709840014577</v>
      </c>
      <c r="CT102" s="15"/>
    </row>
    <row r="103" spans="1:98" x14ac:dyDescent="0.25">
      <c r="A103" s="3" t="s">
        <v>127</v>
      </c>
      <c r="B103" s="229">
        <v>2.1999999999999999E-2</v>
      </c>
      <c r="C103" s="229">
        <v>2.1999999999999999E-2</v>
      </c>
      <c r="D103" s="229">
        <v>2.1999999999999999E-2</v>
      </c>
      <c r="E103" s="229">
        <v>2.1999999999999999E-2</v>
      </c>
      <c r="G103" s="230">
        <v>4473565.59</v>
      </c>
      <c r="H103" s="230">
        <v>4473565.59</v>
      </c>
      <c r="I103" s="230">
        <v>4473565.59</v>
      </c>
      <c r="J103" s="230"/>
      <c r="K103" s="230">
        <v>4473565.59</v>
      </c>
      <c r="L103" s="230">
        <v>4473565.59</v>
      </c>
      <c r="M103" s="230">
        <v>4473565.59</v>
      </c>
      <c r="N103" s="15"/>
      <c r="O103" s="15">
        <v>8201.5369149999988</v>
      </c>
      <c r="P103" s="15">
        <v>8201.5369149999988</v>
      </c>
      <c r="Q103" s="15">
        <v>8201.5369149999988</v>
      </c>
      <c r="R103" s="15"/>
      <c r="S103" s="15">
        <f t="shared" si="62"/>
        <v>8201.5369149999988</v>
      </c>
      <c r="T103" s="15">
        <f t="shared" si="62"/>
        <v>8201.5369149999988</v>
      </c>
      <c r="U103" s="15">
        <f t="shared" si="62"/>
        <v>8201.5369149999988</v>
      </c>
      <c r="W103" s="15">
        <f t="shared" si="65"/>
        <v>24604.610744999998</v>
      </c>
      <c r="X103" s="15">
        <f t="shared" si="50"/>
        <v>24604.610744999998</v>
      </c>
      <c r="Y103" s="15">
        <f t="shared" si="58"/>
        <v>0</v>
      </c>
      <c r="AA103" s="230">
        <v>4473565.59</v>
      </c>
      <c r="AB103" s="230">
        <v>4473565.59</v>
      </c>
      <c r="AC103" s="230">
        <v>4473565.59</v>
      </c>
      <c r="AD103" s="230"/>
      <c r="AE103" s="230">
        <v>4473565.59</v>
      </c>
      <c r="AF103" s="230">
        <v>4473565.59</v>
      </c>
      <c r="AG103" s="230">
        <v>4473565.59</v>
      </c>
      <c r="AH103" s="230"/>
      <c r="AI103" s="230">
        <v>8201.5369149999988</v>
      </c>
      <c r="AJ103" s="230">
        <v>8201.5369149999988</v>
      </c>
      <c r="AK103" s="230">
        <v>8201.5369149999988</v>
      </c>
      <c r="AL103" s="15"/>
      <c r="AM103" s="15">
        <f t="shared" si="63"/>
        <v>8201.5369149999988</v>
      </c>
      <c r="AN103" s="15">
        <f t="shared" si="63"/>
        <v>8201.5369149999988</v>
      </c>
      <c r="AO103" s="15">
        <f t="shared" si="63"/>
        <v>8201.5369149999988</v>
      </c>
      <c r="AQ103" s="15">
        <f t="shared" si="70"/>
        <v>24604.610744999998</v>
      </c>
      <c r="AR103" s="15">
        <f t="shared" si="66"/>
        <v>24604.610744999998</v>
      </c>
      <c r="AS103" s="15">
        <f t="shared" si="71"/>
        <v>0</v>
      </c>
      <c r="AT103" s="15"/>
      <c r="AU103" s="15">
        <f t="shared" si="72"/>
        <v>49209.221489999996</v>
      </c>
      <c r="AV103" s="15">
        <f t="shared" si="72"/>
        <v>49209.221489999996</v>
      </c>
      <c r="AW103" s="15">
        <f t="shared" si="73"/>
        <v>0</v>
      </c>
      <c r="AX103" s="15"/>
      <c r="AY103" s="230">
        <v>4473565.59</v>
      </c>
      <c r="AZ103" s="230">
        <v>4473565.59</v>
      </c>
      <c r="BA103" s="230">
        <v>4473565.59</v>
      </c>
      <c r="BB103" s="230"/>
      <c r="BC103" s="230">
        <v>4473565.59</v>
      </c>
      <c r="BD103" s="230">
        <v>4473565.59</v>
      </c>
      <c r="BE103" s="230">
        <v>4473565.59</v>
      </c>
      <c r="BF103" s="230"/>
      <c r="BG103" s="230">
        <v>8201.5369149999988</v>
      </c>
      <c r="BH103" s="230">
        <v>8201.5369149999988</v>
      </c>
      <c r="BI103" s="230">
        <v>8201.5369149999988</v>
      </c>
      <c r="BJ103" s="15"/>
      <c r="BK103" s="15">
        <f t="shared" si="74"/>
        <v>8201.5369149999988</v>
      </c>
      <c r="BL103" s="15">
        <f t="shared" si="74"/>
        <v>8201.5369149999988</v>
      </c>
      <c r="BM103" s="15">
        <f t="shared" si="74"/>
        <v>8201.5369149999988</v>
      </c>
      <c r="BO103" s="15">
        <f t="shared" si="51"/>
        <v>24604.610744999998</v>
      </c>
      <c r="BP103" s="15">
        <f t="shared" si="52"/>
        <v>24604.610744999998</v>
      </c>
      <c r="BQ103" s="15">
        <f t="shared" si="67"/>
        <v>0</v>
      </c>
      <c r="BR103" s="15"/>
      <c r="BS103" s="15">
        <f t="shared" si="68"/>
        <v>73813.832234999994</v>
      </c>
      <c r="BT103" s="15">
        <f t="shared" si="68"/>
        <v>73813.832234999994</v>
      </c>
      <c r="BU103" s="15">
        <f t="shared" si="69"/>
        <v>0</v>
      </c>
      <c r="BV103" s="15"/>
      <c r="BW103" s="230">
        <v>4473565.59</v>
      </c>
      <c r="BX103" s="230">
        <v>4473565.59</v>
      </c>
      <c r="BY103" s="230">
        <v>4473565.59</v>
      </c>
      <c r="BZ103" s="230"/>
      <c r="CA103" s="230">
        <v>4473565.59</v>
      </c>
      <c r="CB103" s="230">
        <v>4473565.59</v>
      </c>
      <c r="CC103" s="230">
        <v>4473565.59</v>
      </c>
      <c r="CD103" s="230"/>
      <c r="CE103" s="230">
        <v>8201.5369149999988</v>
      </c>
      <c r="CF103" s="230">
        <v>8201.5369149999988</v>
      </c>
      <c r="CG103" s="230">
        <v>8201.5369149999988</v>
      </c>
      <c r="CH103" s="15"/>
      <c r="CI103" s="15">
        <f t="shared" si="55"/>
        <v>8201.5369149999988</v>
      </c>
      <c r="CJ103" s="15">
        <f t="shared" si="55"/>
        <v>8201.5369149999988</v>
      </c>
      <c r="CK103" s="15">
        <f t="shared" si="55"/>
        <v>8201.5369149999988</v>
      </c>
      <c r="CM103" s="15">
        <f t="shared" si="53"/>
        <v>24604.610744999998</v>
      </c>
      <c r="CN103" s="15">
        <f t="shared" si="54"/>
        <v>24604.610744999998</v>
      </c>
      <c r="CO103" s="15">
        <f t="shared" si="59"/>
        <v>0</v>
      </c>
      <c r="CQ103" s="15">
        <f t="shared" si="60"/>
        <v>98418.442979999993</v>
      </c>
      <c r="CR103" s="15">
        <f t="shared" si="60"/>
        <v>98418.442979999993</v>
      </c>
      <c r="CS103" s="15">
        <f t="shared" si="61"/>
        <v>0</v>
      </c>
      <c r="CT103" s="15"/>
    </row>
    <row r="104" spans="1:98" x14ac:dyDescent="0.25">
      <c r="A104" s="3" t="s">
        <v>128</v>
      </c>
      <c r="B104" s="229">
        <v>2.1600000000000001E-2</v>
      </c>
      <c r="C104" s="229">
        <v>2.1600000000000001E-2</v>
      </c>
      <c r="D104" s="229">
        <v>2.1600000000000001E-2</v>
      </c>
      <c r="E104" s="229">
        <v>2.1600000000000001E-2</v>
      </c>
      <c r="G104" s="230">
        <v>4610665.2300000004</v>
      </c>
      <c r="H104" s="230">
        <v>4610665.2300000004</v>
      </c>
      <c r="I104" s="230">
        <v>4610665.2300000004</v>
      </c>
      <c r="J104" s="230"/>
      <c r="K104" s="230">
        <v>4610665.2300000004</v>
      </c>
      <c r="L104" s="230">
        <v>4610665.2300000004</v>
      </c>
      <c r="M104" s="230">
        <v>4610665.2300000004</v>
      </c>
      <c r="N104" s="15"/>
      <c r="O104" s="15">
        <v>8299.1974140000002</v>
      </c>
      <c r="P104" s="15">
        <v>8299.1974140000002</v>
      </c>
      <c r="Q104" s="15">
        <v>8299.1974140000002</v>
      </c>
      <c r="R104" s="15"/>
      <c r="S104" s="15">
        <f t="shared" si="62"/>
        <v>8299.1974140000002</v>
      </c>
      <c r="T104" s="15">
        <f t="shared" si="62"/>
        <v>8299.1974140000002</v>
      </c>
      <c r="U104" s="15">
        <f t="shared" si="62"/>
        <v>8299.1974140000002</v>
      </c>
      <c r="W104" s="15">
        <f t="shared" si="65"/>
        <v>24897.592241999999</v>
      </c>
      <c r="X104" s="15">
        <f t="shared" si="50"/>
        <v>24897.592241999999</v>
      </c>
      <c r="Y104" s="15">
        <f t="shared" si="58"/>
        <v>0</v>
      </c>
      <c r="AA104" s="230">
        <v>4610665.2300000004</v>
      </c>
      <c r="AB104" s="230">
        <v>4610665.2300000004</v>
      </c>
      <c r="AC104" s="230">
        <v>4610665.2300000004</v>
      </c>
      <c r="AD104" s="230"/>
      <c r="AE104" s="230">
        <v>4610665.2300000004</v>
      </c>
      <c r="AF104" s="230">
        <v>4610665.2300000004</v>
      </c>
      <c r="AG104" s="230">
        <v>4610665.2300000004</v>
      </c>
      <c r="AH104" s="230"/>
      <c r="AI104" s="230">
        <v>8299.1974140000002</v>
      </c>
      <c r="AJ104" s="230">
        <v>8299.1974140000002</v>
      </c>
      <c r="AK104" s="230">
        <v>8299.1974140000002</v>
      </c>
      <c r="AL104" s="15"/>
      <c r="AM104" s="15">
        <f t="shared" si="63"/>
        <v>8299.1974140000002</v>
      </c>
      <c r="AN104" s="15">
        <f t="shared" si="63"/>
        <v>8299.1974140000002</v>
      </c>
      <c r="AO104" s="15">
        <f t="shared" si="63"/>
        <v>8299.1974140000002</v>
      </c>
      <c r="AQ104" s="15">
        <f t="shared" si="70"/>
        <v>24897.592241999999</v>
      </c>
      <c r="AR104" s="15">
        <f t="shared" si="66"/>
        <v>24897.592241999999</v>
      </c>
      <c r="AS104" s="15">
        <f t="shared" si="71"/>
        <v>0</v>
      </c>
      <c r="AT104" s="15"/>
      <c r="AU104" s="15">
        <f t="shared" si="72"/>
        <v>49795.184483999998</v>
      </c>
      <c r="AV104" s="15">
        <f t="shared" si="72"/>
        <v>49795.184483999998</v>
      </c>
      <c r="AW104" s="15">
        <f t="shared" si="73"/>
        <v>0</v>
      </c>
      <c r="AX104" s="15"/>
      <c r="AY104" s="230">
        <v>4610665.2300000004</v>
      </c>
      <c r="AZ104" s="230">
        <v>4610665.2300000004</v>
      </c>
      <c r="BA104" s="230">
        <v>4610665.2300000004</v>
      </c>
      <c r="BB104" s="230"/>
      <c r="BC104" s="230">
        <v>4610665.2300000004</v>
      </c>
      <c r="BD104" s="230">
        <v>4610665.2300000004</v>
      </c>
      <c r="BE104" s="230">
        <v>4610665.2300000004</v>
      </c>
      <c r="BF104" s="230"/>
      <c r="BG104" s="230">
        <v>8299.1974140000002</v>
      </c>
      <c r="BH104" s="230">
        <v>8299.1974140000002</v>
      </c>
      <c r="BI104" s="230">
        <v>8299.1974140000002</v>
      </c>
      <c r="BJ104" s="15"/>
      <c r="BK104" s="15">
        <f t="shared" si="74"/>
        <v>8299.1974140000002</v>
      </c>
      <c r="BL104" s="15">
        <f t="shared" si="74"/>
        <v>8299.1974140000002</v>
      </c>
      <c r="BM104" s="15">
        <f t="shared" si="74"/>
        <v>8299.1974140000002</v>
      </c>
      <c r="BO104" s="15">
        <f t="shared" si="51"/>
        <v>24897.592241999999</v>
      </c>
      <c r="BP104" s="15">
        <f t="shared" si="52"/>
        <v>24897.592241999999</v>
      </c>
      <c r="BQ104" s="15">
        <f t="shared" si="67"/>
        <v>0</v>
      </c>
      <c r="BR104" s="15"/>
      <c r="BS104" s="15">
        <f t="shared" si="68"/>
        <v>74692.776725999996</v>
      </c>
      <c r="BT104" s="15">
        <f t="shared" si="68"/>
        <v>74692.776725999996</v>
      </c>
      <c r="BU104" s="15">
        <f t="shared" si="69"/>
        <v>0</v>
      </c>
      <c r="BV104" s="15"/>
      <c r="BW104" s="230">
        <v>4610665.2300000004</v>
      </c>
      <c r="BX104" s="230">
        <v>4610665.2300000004</v>
      </c>
      <c r="BY104" s="230">
        <v>4610665.2300000004</v>
      </c>
      <c r="BZ104" s="230"/>
      <c r="CA104" s="230">
        <v>2305332.62</v>
      </c>
      <c r="CB104" s="230">
        <v>0</v>
      </c>
      <c r="CC104" s="230">
        <v>0</v>
      </c>
      <c r="CD104" s="230"/>
      <c r="CE104" s="230">
        <v>8299.1974140000002</v>
      </c>
      <c r="CF104" s="230">
        <v>8299.1974140000002</v>
      </c>
      <c r="CG104" s="230">
        <v>8299.1974140000002</v>
      </c>
      <c r="CH104" s="15"/>
      <c r="CI104" s="15">
        <f t="shared" si="55"/>
        <v>4149.5987160000004</v>
      </c>
      <c r="CJ104" s="15">
        <f t="shared" si="55"/>
        <v>0</v>
      </c>
      <c r="CK104" s="15">
        <f t="shared" si="55"/>
        <v>0</v>
      </c>
      <c r="CM104" s="15">
        <f t="shared" si="53"/>
        <v>24897.592241999999</v>
      </c>
      <c r="CN104" s="15">
        <f t="shared" si="54"/>
        <v>4149.5987160000004</v>
      </c>
      <c r="CO104" s="15">
        <f t="shared" si="59"/>
        <v>-20747.993525999998</v>
      </c>
      <c r="CQ104" s="15">
        <f t="shared" si="60"/>
        <v>99590.368967999995</v>
      </c>
      <c r="CR104" s="15">
        <f t="shared" si="60"/>
        <v>78842.37544199999</v>
      </c>
      <c r="CS104" s="15">
        <f t="shared" si="61"/>
        <v>-20747.993526000006</v>
      </c>
      <c r="CT104" s="15"/>
    </row>
    <row r="105" spans="1:98" x14ac:dyDescent="0.25">
      <c r="A105" s="3" t="s">
        <v>129</v>
      </c>
      <c r="B105" s="229">
        <v>2.3399999999999997E-2</v>
      </c>
      <c r="C105" s="229">
        <v>2.3399999999999997E-2</v>
      </c>
      <c r="D105" s="229">
        <v>2.3399999999999997E-2</v>
      </c>
      <c r="E105" s="229">
        <v>2.3399999999999997E-2</v>
      </c>
      <c r="G105" s="230">
        <v>0</v>
      </c>
      <c r="H105" s="230">
        <v>0</v>
      </c>
      <c r="I105" s="230">
        <v>0</v>
      </c>
      <c r="J105" s="230"/>
      <c r="K105" s="230">
        <v>0</v>
      </c>
      <c r="L105" s="230">
        <v>0</v>
      </c>
      <c r="M105" s="230">
        <v>0</v>
      </c>
      <c r="N105" s="15"/>
      <c r="O105" s="15">
        <v>0</v>
      </c>
      <c r="P105" s="15">
        <v>0</v>
      </c>
      <c r="Q105" s="15">
        <v>0</v>
      </c>
      <c r="R105" s="15"/>
      <c r="S105" s="15">
        <f t="shared" si="62"/>
        <v>0</v>
      </c>
      <c r="T105" s="15">
        <f t="shared" si="62"/>
        <v>0</v>
      </c>
      <c r="U105" s="15">
        <f t="shared" si="62"/>
        <v>0</v>
      </c>
      <c r="W105" s="15">
        <f t="shared" si="65"/>
        <v>0</v>
      </c>
      <c r="X105" s="15">
        <f t="shared" si="50"/>
        <v>0</v>
      </c>
      <c r="Y105" s="15">
        <f t="shared" si="58"/>
        <v>0</v>
      </c>
      <c r="AA105" s="230">
        <v>0</v>
      </c>
      <c r="AB105" s="230">
        <v>0</v>
      </c>
      <c r="AC105" s="230">
        <v>0</v>
      </c>
      <c r="AD105" s="230"/>
      <c r="AE105" s="230">
        <v>0</v>
      </c>
      <c r="AF105" s="230">
        <v>0</v>
      </c>
      <c r="AG105" s="230">
        <v>0</v>
      </c>
      <c r="AH105" s="230"/>
      <c r="AI105" s="230">
        <v>0</v>
      </c>
      <c r="AJ105" s="230">
        <v>0</v>
      </c>
      <c r="AK105" s="230">
        <v>0</v>
      </c>
      <c r="AL105" s="15"/>
      <c r="AM105" s="15">
        <f t="shared" si="63"/>
        <v>0</v>
      </c>
      <c r="AN105" s="15">
        <f t="shared" si="63"/>
        <v>0</v>
      </c>
      <c r="AO105" s="15">
        <f t="shared" si="63"/>
        <v>0</v>
      </c>
      <c r="AQ105" s="15">
        <f t="shared" si="70"/>
        <v>0</v>
      </c>
      <c r="AR105" s="15">
        <f t="shared" si="66"/>
        <v>0</v>
      </c>
      <c r="AS105" s="15">
        <f t="shared" si="71"/>
        <v>0</v>
      </c>
      <c r="AT105" s="15"/>
      <c r="AU105" s="15">
        <f t="shared" si="72"/>
        <v>0</v>
      </c>
      <c r="AV105" s="15">
        <f t="shared" si="72"/>
        <v>0</v>
      </c>
      <c r="AW105" s="15">
        <f t="shared" si="73"/>
        <v>0</v>
      </c>
      <c r="AX105" s="15"/>
      <c r="AY105" s="230">
        <v>0</v>
      </c>
      <c r="AZ105" s="230">
        <v>0</v>
      </c>
      <c r="BA105" s="230">
        <v>0</v>
      </c>
      <c r="BB105" s="230"/>
      <c r="BC105" s="230">
        <v>0</v>
      </c>
      <c r="BD105" s="230">
        <v>0</v>
      </c>
      <c r="BE105" s="230">
        <v>0</v>
      </c>
      <c r="BF105" s="230"/>
      <c r="BG105" s="230">
        <v>0</v>
      </c>
      <c r="BH105" s="230">
        <v>0</v>
      </c>
      <c r="BI105" s="230">
        <v>0</v>
      </c>
      <c r="BJ105" s="15"/>
      <c r="BK105" s="15">
        <f t="shared" si="74"/>
        <v>0</v>
      </c>
      <c r="BL105" s="15">
        <f t="shared" si="74"/>
        <v>0</v>
      </c>
      <c r="BM105" s="15">
        <f t="shared" si="74"/>
        <v>0</v>
      </c>
      <c r="BO105" s="15">
        <f t="shared" si="51"/>
        <v>0</v>
      </c>
      <c r="BP105" s="15">
        <f t="shared" si="52"/>
        <v>0</v>
      </c>
      <c r="BQ105" s="15">
        <f t="shared" si="67"/>
        <v>0</v>
      </c>
      <c r="BR105" s="15"/>
      <c r="BS105" s="15">
        <f t="shared" si="68"/>
        <v>0</v>
      </c>
      <c r="BT105" s="15">
        <f t="shared" si="68"/>
        <v>0</v>
      </c>
      <c r="BU105" s="15">
        <f t="shared" si="69"/>
        <v>0</v>
      </c>
      <c r="BV105" s="15"/>
      <c r="BW105" s="230">
        <v>0</v>
      </c>
      <c r="BX105" s="230">
        <v>0</v>
      </c>
      <c r="BY105" s="230">
        <v>0</v>
      </c>
      <c r="BZ105" s="230"/>
      <c r="CA105" s="230">
        <v>0</v>
      </c>
      <c r="CB105" s="230">
        <v>0</v>
      </c>
      <c r="CC105" s="230">
        <v>0</v>
      </c>
      <c r="CD105" s="230"/>
      <c r="CE105" s="230">
        <v>0</v>
      </c>
      <c r="CF105" s="230">
        <v>0</v>
      </c>
      <c r="CG105" s="230">
        <v>0</v>
      </c>
      <c r="CH105" s="15"/>
      <c r="CI105" s="15">
        <f t="shared" si="55"/>
        <v>0</v>
      </c>
      <c r="CJ105" s="15">
        <f t="shared" si="55"/>
        <v>0</v>
      </c>
      <c r="CK105" s="15">
        <f t="shared" si="55"/>
        <v>0</v>
      </c>
      <c r="CM105" s="15">
        <f t="shared" si="53"/>
        <v>0</v>
      </c>
      <c r="CN105" s="15">
        <f t="shared" si="54"/>
        <v>0</v>
      </c>
      <c r="CO105" s="15">
        <f t="shared" si="59"/>
        <v>0</v>
      </c>
      <c r="CQ105" s="15">
        <f t="shared" si="60"/>
        <v>0</v>
      </c>
      <c r="CR105" s="15">
        <f t="shared" si="60"/>
        <v>0</v>
      </c>
      <c r="CS105" s="15">
        <f t="shared" si="61"/>
        <v>0</v>
      </c>
      <c r="CT105" s="15"/>
    </row>
    <row r="106" spans="1:98" x14ac:dyDescent="0.25">
      <c r="A106" s="3" t="s">
        <v>130</v>
      </c>
      <c r="B106" s="229">
        <v>2.1999999999999999E-2</v>
      </c>
      <c r="C106" s="229">
        <v>2.1999999999999999E-2</v>
      </c>
      <c r="D106" s="229">
        <v>2.1999999999999999E-2</v>
      </c>
      <c r="E106" s="229">
        <v>2.1999999999999999E-2</v>
      </c>
      <c r="G106" s="230">
        <v>0</v>
      </c>
      <c r="H106" s="230">
        <v>0</v>
      </c>
      <c r="I106" s="230">
        <v>0</v>
      </c>
      <c r="J106" s="230"/>
      <c r="K106" s="230">
        <v>0</v>
      </c>
      <c r="L106" s="230">
        <v>0</v>
      </c>
      <c r="M106" s="230">
        <v>0</v>
      </c>
      <c r="N106" s="15"/>
      <c r="O106" s="15">
        <v>0</v>
      </c>
      <c r="P106" s="15">
        <v>0</v>
      </c>
      <c r="Q106" s="15">
        <v>0</v>
      </c>
      <c r="R106" s="15"/>
      <c r="S106" s="15">
        <f t="shared" si="62"/>
        <v>0</v>
      </c>
      <c r="T106" s="15">
        <f t="shared" si="62"/>
        <v>0</v>
      </c>
      <c r="U106" s="15">
        <f t="shared" si="62"/>
        <v>0</v>
      </c>
      <c r="W106" s="15">
        <f t="shared" si="65"/>
        <v>0</v>
      </c>
      <c r="X106" s="15">
        <f t="shared" si="50"/>
        <v>0</v>
      </c>
      <c r="Y106" s="15">
        <f t="shared" si="58"/>
        <v>0</v>
      </c>
      <c r="AA106" s="230">
        <v>0</v>
      </c>
      <c r="AB106" s="230">
        <v>0</v>
      </c>
      <c r="AC106" s="230">
        <v>0</v>
      </c>
      <c r="AD106" s="230"/>
      <c r="AE106" s="230">
        <v>0</v>
      </c>
      <c r="AF106" s="230">
        <v>0</v>
      </c>
      <c r="AG106" s="230">
        <v>0</v>
      </c>
      <c r="AH106" s="230"/>
      <c r="AI106" s="230">
        <v>0</v>
      </c>
      <c r="AJ106" s="230">
        <v>0</v>
      </c>
      <c r="AK106" s="230">
        <v>0</v>
      </c>
      <c r="AL106" s="15"/>
      <c r="AM106" s="15">
        <f t="shared" si="63"/>
        <v>0</v>
      </c>
      <c r="AN106" s="15">
        <f t="shared" si="63"/>
        <v>0</v>
      </c>
      <c r="AO106" s="15">
        <f t="shared" si="63"/>
        <v>0</v>
      </c>
      <c r="AQ106" s="15">
        <f t="shared" si="70"/>
        <v>0</v>
      </c>
      <c r="AR106" s="15">
        <f t="shared" si="66"/>
        <v>0</v>
      </c>
      <c r="AS106" s="15">
        <f t="shared" si="71"/>
        <v>0</v>
      </c>
      <c r="AT106" s="15"/>
      <c r="AU106" s="15">
        <f t="shared" si="72"/>
        <v>0</v>
      </c>
      <c r="AV106" s="15">
        <f t="shared" si="72"/>
        <v>0</v>
      </c>
      <c r="AW106" s="15">
        <f t="shared" si="73"/>
        <v>0</v>
      </c>
      <c r="AX106" s="15"/>
      <c r="AY106" s="230">
        <v>0</v>
      </c>
      <c r="AZ106" s="230">
        <v>0</v>
      </c>
      <c r="BA106" s="230">
        <v>0</v>
      </c>
      <c r="BB106" s="230"/>
      <c r="BC106" s="230">
        <v>0</v>
      </c>
      <c r="BD106" s="230">
        <v>0</v>
      </c>
      <c r="BE106" s="230">
        <v>0</v>
      </c>
      <c r="BF106" s="230"/>
      <c r="BG106" s="230">
        <v>0</v>
      </c>
      <c r="BH106" s="230">
        <v>0</v>
      </c>
      <c r="BI106" s="230">
        <v>0</v>
      </c>
      <c r="BJ106" s="15"/>
      <c r="BK106" s="15">
        <f t="shared" si="74"/>
        <v>0</v>
      </c>
      <c r="BL106" s="15">
        <f t="shared" si="74"/>
        <v>0</v>
      </c>
      <c r="BM106" s="15">
        <f t="shared" si="74"/>
        <v>0</v>
      </c>
      <c r="BO106" s="15">
        <f t="shared" si="51"/>
        <v>0</v>
      </c>
      <c r="BP106" s="15">
        <f t="shared" si="52"/>
        <v>0</v>
      </c>
      <c r="BQ106" s="15">
        <f t="shared" si="67"/>
        <v>0</v>
      </c>
      <c r="BR106" s="15"/>
      <c r="BS106" s="15">
        <f t="shared" si="68"/>
        <v>0</v>
      </c>
      <c r="BT106" s="15">
        <f t="shared" si="68"/>
        <v>0</v>
      </c>
      <c r="BU106" s="15">
        <f t="shared" si="69"/>
        <v>0</v>
      </c>
      <c r="BV106" s="15"/>
      <c r="BW106" s="230">
        <v>0</v>
      </c>
      <c r="BX106" s="230">
        <v>0</v>
      </c>
      <c r="BY106" s="230">
        <v>0</v>
      </c>
      <c r="BZ106" s="230"/>
      <c r="CA106" s="230">
        <v>0</v>
      </c>
      <c r="CB106" s="230">
        <v>0</v>
      </c>
      <c r="CC106" s="230">
        <v>0</v>
      </c>
      <c r="CD106" s="230"/>
      <c r="CE106" s="230">
        <v>0</v>
      </c>
      <c r="CF106" s="230">
        <v>0</v>
      </c>
      <c r="CG106" s="230">
        <v>0</v>
      </c>
      <c r="CH106" s="15"/>
      <c r="CI106" s="15">
        <f t="shared" si="55"/>
        <v>0</v>
      </c>
      <c r="CJ106" s="15">
        <f t="shared" si="55"/>
        <v>0</v>
      </c>
      <c r="CK106" s="15">
        <f t="shared" si="55"/>
        <v>0</v>
      </c>
      <c r="CM106" s="15">
        <f t="shared" si="53"/>
        <v>0</v>
      </c>
      <c r="CN106" s="15">
        <f t="shared" si="54"/>
        <v>0</v>
      </c>
      <c r="CO106" s="15">
        <f t="shared" si="59"/>
        <v>0</v>
      </c>
      <c r="CQ106" s="15">
        <f t="shared" si="60"/>
        <v>0</v>
      </c>
      <c r="CR106" s="15">
        <f t="shared" si="60"/>
        <v>0</v>
      </c>
      <c r="CS106" s="15">
        <f t="shared" si="61"/>
        <v>0</v>
      </c>
      <c r="CT106" s="15"/>
    </row>
    <row r="107" spans="1:98" x14ac:dyDescent="0.25">
      <c r="A107" s="3" t="s">
        <v>131</v>
      </c>
      <c r="B107" s="229">
        <v>2.3399999999999997E-2</v>
      </c>
      <c r="C107" s="229">
        <v>2.3399999999999997E-2</v>
      </c>
      <c r="D107" s="229">
        <v>2.3399999999999997E-2</v>
      </c>
      <c r="E107" s="229">
        <v>2.3399999999999997E-2</v>
      </c>
      <c r="G107" s="230">
        <v>67314875.239999995</v>
      </c>
      <c r="H107" s="230">
        <v>67314875.239999995</v>
      </c>
      <c r="I107" s="230">
        <v>67314875.239999995</v>
      </c>
      <c r="J107" s="230"/>
      <c r="K107" s="230">
        <v>39431864.759999998</v>
      </c>
      <c r="L107" s="230">
        <v>39431864.759999998</v>
      </c>
      <c r="M107" s="230">
        <v>39431864.759999998</v>
      </c>
      <c r="N107" s="15"/>
      <c r="O107" s="15">
        <v>131264.00671799996</v>
      </c>
      <c r="P107" s="15">
        <v>131264.00671799996</v>
      </c>
      <c r="Q107" s="15">
        <v>131264.00671799996</v>
      </c>
      <c r="R107" s="15"/>
      <c r="S107" s="15">
        <f t="shared" si="62"/>
        <v>76892.136281999978</v>
      </c>
      <c r="T107" s="15">
        <f t="shared" si="62"/>
        <v>76892.136281999978</v>
      </c>
      <c r="U107" s="15">
        <f t="shared" si="62"/>
        <v>76892.136281999978</v>
      </c>
      <c r="W107" s="15">
        <f t="shared" si="65"/>
        <v>393792.02015399991</v>
      </c>
      <c r="X107" s="15">
        <f t="shared" si="50"/>
        <v>230676.40884599992</v>
      </c>
      <c r="Y107" s="15">
        <f t="shared" si="58"/>
        <v>-163115.61130799999</v>
      </c>
      <c r="AA107" s="230">
        <v>67314875.239999995</v>
      </c>
      <c r="AB107" s="230">
        <v>53373370</v>
      </c>
      <c r="AC107" s="230">
        <v>39431864.759999998</v>
      </c>
      <c r="AD107" s="230"/>
      <c r="AE107" s="230">
        <v>39431864.759999998</v>
      </c>
      <c r="AF107" s="230">
        <v>39431864.759999998</v>
      </c>
      <c r="AG107" s="230">
        <v>39431864.759999998</v>
      </c>
      <c r="AH107" s="230"/>
      <c r="AI107" s="230">
        <v>131264.00671799996</v>
      </c>
      <c r="AJ107" s="230">
        <v>104078.07149999998</v>
      </c>
      <c r="AK107" s="230">
        <v>76892.136281999978</v>
      </c>
      <c r="AL107" s="15"/>
      <c r="AM107" s="15">
        <f t="shared" si="63"/>
        <v>76892.136281999978</v>
      </c>
      <c r="AN107" s="15">
        <f t="shared" si="63"/>
        <v>76892.136281999978</v>
      </c>
      <c r="AO107" s="15">
        <f t="shared" si="63"/>
        <v>76892.136281999978</v>
      </c>
      <c r="AQ107" s="15">
        <f t="shared" si="70"/>
        <v>312234.21449999994</v>
      </c>
      <c r="AR107" s="15">
        <f t="shared" si="66"/>
        <v>230676.40884599992</v>
      </c>
      <c r="AS107" s="15">
        <f t="shared" si="71"/>
        <v>-81557.805654000025</v>
      </c>
      <c r="AT107" s="15"/>
      <c r="AU107" s="15">
        <f t="shared" si="72"/>
        <v>706026.2346539998</v>
      </c>
      <c r="AV107" s="15">
        <f t="shared" si="72"/>
        <v>461352.81769199984</v>
      </c>
      <c r="AW107" s="15">
        <f t="shared" si="73"/>
        <v>-244673.41696199996</v>
      </c>
      <c r="AX107" s="15"/>
      <c r="AY107" s="230">
        <v>39431864.759999998</v>
      </c>
      <c r="AZ107" s="230">
        <v>39431864.759999998</v>
      </c>
      <c r="BA107" s="230">
        <v>39431864.759999998</v>
      </c>
      <c r="BB107" s="230"/>
      <c r="BC107" s="230">
        <v>39431864.759999998</v>
      </c>
      <c r="BD107" s="230">
        <v>39431864.759999998</v>
      </c>
      <c r="BE107" s="230">
        <v>39431864.759999998</v>
      </c>
      <c r="BF107" s="230"/>
      <c r="BG107" s="230">
        <v>76892.136281999978</v>
      </c>
      <c r="BH107" s="230">
        <v>76892.136281999978</v>
      </c>
      <c r="BI107" s="230">
        <v>76892.136281999978</v>
      </c>
      <c r="BJ107" s="15"/>
      <c r="BK107" s="15">
        <f t="shared" si="74"/>
        <v>76892.136281999978</v>
      </c>
      <c r="BL107" s="15">
        <f t="shared" si="74"/>
        <v>76892.136281999978</v>
      </c>
      <c r="BM107" s="15">
        <f t="shared" si="74"/>
        <v>76892.136281999978</v>
      </c>
      <c r="BO107" s="15">
        <f t="shared" si="51"/>
        <v>230676.40884599992</v>
      </c>
      <c r="BP107" s="15">
        <f t="shared" si="52"/>
        <v>230676.40884599992</v>
      </c>
      <c r="BQ107" s="15">
        <f t="shared" si="67"/>
        <v>0</v>
      </c>
      <c r="BR107" s="15"/>
      <c r="BS107" s="15">
        <f t="shared" si="68"/>
        <v>936702.64349999977</v>
      </c>
      <c r="BT107" s="15">
        <f t="shared" si="68"/>
        <v>692029.2265379997</v>
      </c>
      <c r="BU107" s="15">
        <f t="shared" si="69"/>
        <v>-244673.41696200008</v>
      </c>
      <c r="BV107" s="15"/>
      <c r="BW107" s="230">
        <v>39431864.759999998</v>
      </c>
      <c r="BX107" s="230">
        <v>39431864.759999998</v>
      </c>
      <c r="BY107" s="230">
        <v>39431864.759999998</v>
      </c>
      <c r="BZ107" s="230"/>
      <c r="CA107" s="230">
        <v>39431864.759999998</v>
      </c>
      <c r="CB107" s="230">
        <v>39431864.759999998</v>
      </c>
      <c r="CC107" s="230">
        <v>39431864.759999998</v>
      </c>
      <c r="CD107" s="230"/>
      <c r="CE107" s="230">
        <v>76892.136281999978</v>
      </c>
      <c r="CF107" s="230">
        <v>76892.136281999978</v>
      </c>
      <c r="CG107" s="230">
        <v>76892.136281999978</v>
      </c>
      <c r="CH107" s="15"/>
      <c r="CI107" s="15">
        <f t="shared" si="55"/>
        <v>76892.136281999978</v>
      </c>
      <c r="CJ107" s="15">
        <f t="shared" si="55"/>
        <v>76892.136281999978</v>
      </c>
      <c r="CK107" s="15">
        <f t="shared" si="55"/>
        <v>76892.136281999978</v>
      </c>
      <c r="CM107" s="15">
        <f t="shared" si="53"/>
        <v>230676.40884599992</v>
      </c>
      <c r="CN107" s="15">
        <f t="shared" si="54"/>
        <v>230676.40884599992</v>
      </c>
      <c r="CO107" s="15">
        <f t="shared" si="59"/>
        <v>0</v>
      </c>
      <c r="CQ107" s="15">
        <f t="shared" si="60"/>
        <v>1167379.0523459997</v>
      </c>
      <c r="CR107" s="15">
        <f t="shared" si="60"/>
        <v>922705.63538399967</v>
      </c>
      <c r="CS107" s="15">
        <f t="shared" si="61"/>
        <v>-244673.41696200008</v>
      </c>
      <c r="CT107" s="15"/>
    </row>
    <row r="108" spans="1:98" x14ac:dyDescent="0.25">
      <c r="A108" s="3" t="s">
        <v>132</v>
      </c>
      <c r="B108" s="229">
        <v>2.3399999999999997E-2</v>
      </c>
      <c r="C108" s="229">
        <v>2.3399999999999997E-2</v>
      </c>
      <c r="D108" s="229">
        <v>2.3399999999999997E-2</v>
      </c>
      <c r="E108" s="229">
        <v>2.3399999999999997E-2</v>
      </c>
      <c r="G108" s="230">
        <v>2838006.98</v>
      </c>
      <c r="H108" s="230">
        <v>2838006.98</v>
      </c>
      <c r="I108" s="230">
        <v>2838006.98</v>
      </c>
      <c r="J108" s="230"/>
      <c r="K108" s="230">
        <v>2838006.98</v>
      </c>
      <c r="L108" s="230">
        <v>2838006.98</v>
      </c>
      <c r="M108" s="230">
        <v>2838006.98</v>
      </c>
      <c r="N108" s="15"/>
      <c r="O108" s="15">
        <v>5534.1136109999998</v>
      </c>
      <c r="P108" s="15">
        <v>5534.1136109999998</v>
      </c>
      <c r="Q108" s="15">
        <v>5534.1136109999998</v>
      </c>
      <c r="R108" s="15"/>
      <c r="S108" s="15">
        <f t="shared" si="62"/>
        <v>5534.1136109999998</v>
      </c>
      <c r="T108" s="15">
        <f t="shared" si="62"/>
        <v>5534.1136109999998</v>
      </c>
      <c r="U108" s="15">
        <f t="shared" si="62"/>
        <v>5534.1136109999998</v>
      </c>
      <c r="W108" s="15">
        <f t="shared" si="65"/>
        <v>16602.340832999998</v>
      </c>
      <c r="X108" s="15">
        <f t="shared" si="50"/>
        <v>16602.340832999998</v>
      </c>
      <c r="Y108" s="15">
        <f t="shared" si="58"/>
        <v>0</v>
      </c>
      <c r="AA108" s="230">
        <v>2838006.98</v>
      </c>
      <c r="AB108" s="230">
        <v>2838006.98</v>
      </c>
      <c r="AC108" s="230">
        <v>2838006.98</v>
      </c>
      <c r="AD108" s="230"/>
      <c r="AE108" s="230">
        <v>2838006.98</v>
      </c>
      <c r="AF108" s="230">
        <v>2838006.98</v>
      </c>
      <c r="AG108" s="230">
        <v>2838006.98</v>
      </c>
      <c r="AH108" s="230"/>
      <c r="AI108" s="230">
        <v>5534.1136109999998</v>
      </c>
      <c r="AJ108" s="230">
        <v>5534.1136109999998</v>
      </c>
      <c r="AK108" s="230">
        <v>5534.1136109999998</v>
      </c>
      <c r="AL108" s="15"/>
      <c r="AM108" s="15">
        <f t="shared" si="63"/>
        <v>5534.1136109999998</v>
      </c>
      <c r="AN108" s="15">
        <f t="shared" si="63"/>
        <v>5534.1136109999998</v>
      </c>
      <c r="AO108" s="15">
        <f t="shared" si="63"/>
        <v>5534.1136109999998</v>
      </c>
      <c r="AQ108" s="15">
        <f t="shared" si="70"/>
        <v>16602.340832999998</v>
      </c>
      <c r="AR108" s="15">
        <f t="shared" si="66"/>
        <v>16602.340832999998</v>
      </c>
      <c r="AS108" s="15">
        <f t="shared" si="71"/>
        <v>0</v>
      </c>
      <c r="AT108" s="15"/>
      <c r="AU108" s="15">
        <f t="shared" si="72"/>
        <v>33204.681665999997</v>
      </c>
      <c r="AV108" s="15">
        <f t="shared" si="72"/>
        <v>33204.681665999997</v>
      </c>
      <c r="AW108" s="15">
        <f t="shared" si="73"/>
        <v>0</v>
      </c>
      <c r="AX108" s="15"/>
      <c r="AY108" s="230">
        <v>2838006.98</v>
      </c>
      <c r="AZ108" s="230">
        <v>2838006.98</v>
      </c>
      <c r="BA108" s="230">
        <v>2838006.98</v>
      </c>
      <c r="BB108" s="230"/>
      <c r="BC108" s="230">
        <v>2838006.98</v>
      </c>
      <c r="BD108" s="230">
        <v>2838006.98</v>
      </c>
      <c r="BE108" s="230">
        <v>2838006.98</v>
      </c>
      <c r="BF108" s="230"/>
      <c r="BG108" s="230">
        <v>5534.1136109999998</v>
      </c>
      <c r="BH108" s="230">
        <v>5534.1136109999998</v>
      </c>
      <c r="BI108" s="230">
        <v>5534.1136109999998</v>
      </c>
      <c r="BJ108" s="15"/>
      <c r="BK108" s="15">
        <f t="shared" si="74"/>
        <v>5534.1136109999998</v>
      </c>
      <c r="BL108" s="15">
        <f t="shared" si="74"/>
        <v>5534.1136109999998</v>
      </c>
      <c r="BM108" s="15">
        <f t="shared" si="74"/>
        <v>5534.1136109999998</v>
      </c>
      <c r="BO108" s="15">
        <f t="shared" si="51"/>
        <v>16602.340832999998</v>
      </c>
      <c r="BP108" s="15">
        <f t="shared" si="52"/>
        <v>16602.340832999998</v>
      </c>
      <c r="BQ108" s="15">
        <f t="shared" si="67"/>
        <v>0</v>
      </c>
      <c r="BR108" s="15"/>
      <c r="BS108" s="15">
        <f t="shared" si="68"/>
        <v>49807.022498999999</v>
      </c>
      <c r="BT108" s="15">
        <f t="shared" si="68"/>
        <v>49807.022498999999</v>
      </c>
      <c r="BU108" s="15">
        <f t="shared" si="69"/>
        <v>0</v>
      </c>
      <c r="BV108" s="15"/>
      <c r="BW108" s="230">
        <v>2838006.98</v>
      </c>
      <c r="BX108" s="230">
        <v>2838006.98</v>
      </c>
      <c r="BY108" s="230">
        <v>2838006.98</v>
      </c>
      <c r="BZ108" s="230"/>
      <c r="CA108" s="230">
        <v>2838006.98</v>
      </c>
      <c r="CB108" s="230">
        <v>2838006.98</v>
      </c>
      <c r="CC108" s="230">
        <v>2838006.98</v>
      </c>
      <c r="CD108" s="230"/>
      <c r="CE108" s="230">
        <v>5534.1136109999998</v>
      </c>
      <c r="CF108" s="230">
        <v>5534.1136109999998</v>
      </c>
      <c r="CG108" s="230">
        <v>5534.1136109999998</v>
      </c>
      <c r="CH108" s="15"/>
      <c r="CI108" s="15">
        <f t="shared" si="55"/>
        <v>5534.1136109999998</v>
      </c>
      <c r="CJ108" s="15">
        <f t="shared" si="55"/>
        <v>5534.1136109999998</v>
      </c>
      <c r="CK108" s="15">
        <f t="shared" si="55"/>
        <v>5534.1136109999998</v>
      </c>
      <c r="CM108" s="15">
        <f t="shared" si="53"/>
        <v>16602.340832999998</v>
      </c>
      <c r="CN108" s="15">
        <f t="shared" si="54"/>
        <v>16602.340832999998</v>
      </c>
      <c r="CO108" s="15">
        <f t="shared" si="59"/>
        <v>0</v>
      </c>
      <c r="CQ108" s="15">
        <f t="shared" si="60"/>
        <v>66409.363331999994</v>
      </c>
      <c r="CR108" s="15">
        <f t="shared" si="60"/>
        <v>66409.363331999994</v>
      </c>
      <c r="CS108" s="15">
        <f t="shared" si="61"/>
        <v>0</v>
      </c>
      <c r="CT108" s="15"/>
    </row>
    <row r="109" spans="1:98" x14ac:dyDescent="0.25">
      <c r="A109" s="3" t="s">
        <v>133</v>
      </c>
      <c r="B109" s="229">
        <v>2.3399999999999997E-2</v>
      </c>
      <c r="C109" s="229">
        <v>2.3399999999999997E-2</v>
      </c>
      <c r="D109" s="229">
        <v>2.3399999999999997E-2</v>
      </c>
      <c r="E109" s="229">
        <v>2.3399999999999997E-2</v>
      </c>
      <c r="G109" s="230">
        <v>41981539.770000003</v>
      </c>
      <c r="H109" s="230">
        <v>41981539.770000003</v>
      </c>
      <c r="I109" s="230">
        <v>41981539.770000003</v>
      </c>
      <c r="J109" s="230"/>
      <c r="K109" s="230">
        <v>42224122.259999998</v>
      </c>
      <c r="L109" s="230">
        <v>42224122.259999998</v>
      </c>
      <c r="M109" s="230">
        <v>42224122.259999998</v>
      </c>
      <c r="N109" s="15"/>
      <c r="O109" s="15">
        <v>81864.002551500002</v>
      </c>
      <c r="P109" s="15">
        <v>81864.002551500002</v>
      </c>
      <c r="Q109" s="15">
        <v>81864.002551500002</v>
      </c>
      <c r="R109" s="15"/>
      <c r="S109" s="15">
        <f t="shared" si="62"/>
        <v>82337.038406999985</v>
      </c>
      <c r="T109" s="15">
        <f t="shared" si="62"/>
        <v>82337.038406999985</v>
      </c>
      <c r="U109" s="15">
        <f t="shared" si="62"/>
        <v>82337.038406999985</v>
      </c>
      <c r="W109" s="15">
        <f t="shared" si="65"/>
        <v>245592.00765450002</v>
      </c>
      <c r="X109" s="15">
        <f t="shared" si="50"/>
        <v>247011.11522099996</v>
      </c>
      <c r="Y109" s="15">
        <f t="shared" si="58"/>
        <v>1419.1075664999371</v>
      </c>
      <c r="AA109" s="230">
        <v>41981539.770000003</v>
      </c>
      <c r="AB109" s="230">
        <v>42102831.020000003</v>
      </c>
      <c r="AC109" s="230">
        <v>42224122.259999998</v>
      </c>
      <c r="AD109" s="230"/>
      <c r="AE109" s="230">
        <v>42224122.259999998</v>
      </c>
      <c r="AF109" s="230">
        <v>42224122.259999998</v>
      </c>
      <c r="AG109" s="230">
        <v>42224122.259999998</v>
      </c>
      <c r="AH109" s="230"/>
      <c r="AI109" s="230">
        <v>81864.002551500002</v>
      </c>
      <c r="AJ109" s="230">
        <v>82100.520489000002</v>
      </c>
      <c r="AK109" s="230">
        <v>82337.038406999985</v>
      </c>
      <c r="AL109" s="15"/>
      <c r="AM109" s="15">
        <f t="shared" si="63"/>
        <v>82337.038406999985</v>
      </c>
      <c r="AN109" s="15">
        <f t="shared" si="63"/>
        <v>82337.038406999985</v>
      </c>
      <c r="AO109" s="15">
        <f t="shared" si="63"/>
        <v>82337.038406999985</v>
      </c>
      <c r="AQ109" s="15">
        <f t="shared" si="70"/>
        <v>246301.56144749999</v>
      </c>
      <c r="AR109" s="15">
        <f t="shared" si="66"/>
        <v>247011.11522099996</v>
      </c>
      <c r="AS109" s="15">
        <f t="shared" si="71"/>
        <v>709.55377349996706</v>
      </c>
      <c r="AT109" s="15"/>
      <c r="AU109" s="15">
        <f t="shared" si="72"/>
        <v>491893.56910199998</v>
      </c>
      <c r="AV109" s="15">
        <f t="shared" si="72"/>
        <v>494022.23044199991</v>
      </c>
      <c r="AW109" s="15">
        <f t="shared" si="73"/>
        <v>2128.6613399999333</v>
      </c>
      <c r="AX109" s="15"/>
      <c r="AY109" s="230">
        <v>42224122.259999998</v>
      </c>
      <c r="AZ109" s="230">
        <v>42224122.259999998</v>
      </c>
      <c r="BA109" s="230">
        <v>42224122.259999998</v>
      </c>
      <c r="BB109" s="230"/>
      <c r="BC109" s="230">
        <v>42224122.259999998</v>
      </c>
      <c r="BD109" s="230">
        <v>42224122.259999998</v>
      </c>
      <c r="BE109" s="230">
        <v>42224122.259999998</v>
      </c>
      <c r="BF109" s="230"/>
      <c r="BG109" s="230">
        <v>82337.038406999985</v>
      </c>
      <c r="BH109" s="230">
        <v>82337.038406999985</v>
      </c>
      <c r="BI109" s="230">
        <v>82337.038406999985</v>
      </c>
      <c r="BJ109" s="15"/>
      <c r="BK109" s="15">
        <f t="shared" si="74"/>
        <v>82337.038406999985</v>
      </c>
      <c r="BL109" s="15">
        <f t="shared" si="74"/>
        <v>82337.038406999985</v>
      </c>
      <c r="BM109" s="15">
        <f t="shared" si="74"/>
        <v>82337.038406999985</v>
      </c>
      <c r="BO109" s="15">
        <f t="shared" si="51"/>
        <v>247011.11522099996</v>
      </c>
      <c r="BP109" s="15">
        <f t="shared" si="52"/>
        <v>247011.11522099996</v>
      </c>
      <c r="BQ109" s="15">
        <f t="shared" si="67"/>
        <v>0</v>
      </c>
      <c r="BR109" s="15"/>
      <c r="BS109" s="15">
        <f t="shared" si="68"/>
        <v>738904.68432299991</v>
      </c>
      <c r="BT109" s="15">
        <f t="shared" si="68"/>
        <v>741033.3456629999</v>
      </c>
      <c r="BU109" s="15">
        <f t="shared" si="69"/>
        <v>2128.6613399999915</v>
      </c>
      <c r="BV109" s="15"/>
      <c r="BW109" s="230">
        <v>42224122.259999998</v>
      </c>
      <c r="BX109" s="230">
        <v>42224122.259999998</v>
      </c>
      <c r="BY109" s="230">
        <v>42224122.259999998</v>
      </c>
      <c r="BZ109" s="230"/>
      <c r="CA109" s="230">
        <v>42224122.259999998</v>
      </c>
      <c r="CB109" s="230">
        <v>42224122.259999998</v>
      </c>
      <c r="CC109" s="230">
        <v>42224122.259999998</v>
      </c>
      <c r="CD109" s="230"/>
      <c r="CE109" s="230">
        <v>82337.038406999985</v>
      </c>
      <c r="CF109" s="230">
        <v>82337.038406999985</v>
      </c>
      <c r="CG109" s="230">
        <v>82337.038406999985</v>
      </c>
      <c r="CH109" s="15"/>
      <c r="CI109" s="15">
        <f t="shared" si="55"/>
        <v>82337.038406999985</v>
      </c>
      <c r="CJ109" s="15">
        <f t="shared" si="55"/>
        <v>82337.038406999985</v>
      </c>
      <c r="CK109" s="15">
        <f t="shared" si="55"/>
        <v>82337.038406999985</v>
      </c>
      <c r="CM109" s="15">
        <f t="shared" si="53"/>
        <v>247011.11522099996</v>
      </c>
      <c r="CN109" s="15">
        <f t="shared" si="54"/>
        <v>247011.11522099996</v>
      </c>
      <c r="CO109" s="15">
        <f t="shared" si="59"/>
        <v>0</v>
      </c>
      <c r="CQ109" s="15">
        <f t="shared" si="60"/>
        <v>985915.79954399983</v>
      </c>
      <c r="CR109" s="15">
        <f t="shared" si="60"/>
        <v>988044.46088399983</v>
      </c>
      <c r="CS109" s="15">
        <f t="shared" si="61"/>
        <v>2128.6613399999915</v>
      </c>
      <c r="CT109" s="15"/>
    </row>
    <row r="110" spans="1:98" x14ac:dyDescent="0.25">
      <c r="A110" s="3" t="s">
        <v>134</v>
      </c>
      <c r="B110" s="229">
        <v>2.3399999999999997E-2</v>
      </c>
      <c r="C110" s="229">
        <v>2.3399999999999997E-2</v>
      </c>
      <c r="D110" s="229">
        <v>2.3399999999999997E-2</v>
      </c>
      <c r="E110" s="229">
        <v>2.3399999999999997E-2</v>
      </c>
      <c r="G110" s="230"/>
      <c r="H110" s="230"/>
      <c r="I110" s="230"/>
      <c r="J110" s="230"/>
      <c r="K110" s="230">
        <v>0</v>
      </c>
      <c r="L110" s="230">
        <v>0</v>
      </c>
      <c r="M110" s="230">
        <v>0</v>
      </c>
      <c r="N110" s="15"/>
      <c r="O110" s="15"/>
      <c r="P110" s="15"/>
      <c r="Q110" s="15"/>
      <c r="R110" s="15"/>
      <c r="S110" s="15">
        <f t="shared" si="62"/>
        <v>0</v>
      </c>
      <c r="T110" s="15">
        <f t="shared" si="62"/>
        <v>0</v>
      </c>
      <c r="U110" s="15">
        <f t="shared" si="62"/>
        <v>0</v>
      </c>
      <c r="W110" s="15">
        <f t="shared" si="65"/>
        <v>0</v>
      </c>
      <c r="X110" s="15">
        <f t="shared" si="50"/>
        <v>0</v>
      </c>
      <c r="Y110" s="15">
        <f t="shared" si="58"/>
        <v>0</v>
      </c>
      <c r="AA110" s="230"/>
      <c r="AB110" s="230"/>
      <c r="AC110" s="230"/>
      <c r="AD110" s="230"/>
      <c r="AE110" s="230">
        <v>0</v>
      </c>
      <c r="AF110" s="230">
        <v>0</v>
      </c>
      <c r="AG110" s="230">
        <v>12094601.789999999</v>
      </c>
      <c r="AH110" s="230"/>
      <c r="AI110" s="230"/>
      <c r="AJ110" s="230"/>
      <c r="AK110" s="230"/>
      <c r="AL110" s="15"/>
      <c r="AM110" s="15">
        <f t="shared" si="63"/>
        <v>0</v>
      </c>
      <c r="AN110" s="15">
        <f t="shared" si="63"/>
        <v>0</v>
      </c>
      <c r="AO110" s="15">
        <f t="shared" si="63"/>
        <v>23584.473490499993</v>
      </c>
      <c r="AQ110" s="15">
        <f t="shared" si="70"/>
        <v>0</v>
      </c>
      <c r="AR110" s="15">
        <f t="shared" si="66"/>
        <v>23584.473490499993</v>
      </c>
      <c r="AS110" s="15">
        <f t="shared" si="71"/>
        <v>23584.473490499993</v>
      </c>
      <c r="AT110" s="15"/>
      <c r="AU110" s="15">
        <f t="shared" si="72"/>
        <v>0</v>
      </c>
      <c r="AV110" s="15">
        <f t="shared" si="72"/>
        <v>23584.473490499993</v>
      </c>
      <c r="AW110" s="15">
        <f t="shared" si="73"/>
        <v>23584.473490499993</v>
      </c>
      <c r="AX110" s="15"/>
      <c r="AY110" s="230"/>
      <c r="AZ110" s="230"/>
      <c r="BA110" s="230"/>
      <c r="BB110" s="230"/>
      <c r="BC110" s="230">
        <v>24189203.579999998</v>
      </c>
      <c r="BD110" s="230">
        <v>24189203.579999998</v>
      </c>
      <c r="BE110" s="230">
        <v>24189203.579999998</v>
      </c>
      <c r="BF110" s="230"/>
      <c r="BG110" s="230"/>
      <c r="BH110" s="230"/>
      <c r="BI110" s="230"/>
      <c r="BJ110" s="15"/>
      <c r="BK110" s="15">
        <f t="shared" si="74"/>
        <v>47168.946980999986</v>
      </c>
      <c r="BL110" s="15">
        <f t="shared" si="74"/>
        <v>47168.946980999986</v>
      </c>
      <c r="BM110" s="15">
        <f t="shared" si="74"/>
        <v>47168.946980999986</v>
      </c>
      <c r="BO110" s="15">
        <f t="shared" si="51"/>
        <v>0</v>
      </c>
      <c r="BP110" s="15">
        <f t="shared" si="52"/>
        <v>141506.84094299996</v>
      </c>
      <c r="BQ110" s="15">
        <f t="shared" si="67"/>
        <v>141506.84094299996</v>
      </c>
      <c r="BR110" s="15"/>
      <c r="BS110" s="15">
        <f t="shared" si="68"/>
        <v>0</v>
      </c>
      <c r="BT110" s="15">
        <f t="shared" si="68"/>
        <v>165091.31443349994</v>
      </c>
      <c r="BU110" s="15">
        <f t="shared" si="69"/>
        <v>165091.31443349994</v>
      </c>
      <c r="BV110" s="15"/>
      <c r="BW110" s="230"/>
      <c r="BX110" s="230"/>
      <c r="BY110" s="230"/>
      <c r="BZ110" s="230"/>
      <c r="CA110" s="230">
        <v>24189203.579999998</v>
      </c>
      <c r="CB110" s="230">
        <v>24189203.579999998</v>
      </c>
      <c r="CC110" s="230">
        <v>24189203.579999998</v>
      </c>
      <c r="CD110" s="230"/>
      <c r="CE110" s="230"/>
      <c r="CF110" s="230"/>
      <c r="CG110" s="230"/>
      <c r="CH110" s="15"/>
      <c r="CI110" s="15">
        <f t="shared" si="55"/>
        <v>47168.946980999986</v>
      </c>
      <c r="CJ110" s="15">
        <f t="shared" si="55"/>
        <v>47168.946980999986</v>
      </c>
      <c r="CK110" s="15">
        <f t="shared" si="55"/>
        <v>47168.946980999986</v>
      </c>
      <c r="CM110" s="15">
        <f t="shared" si="53"/>
        <v>0</v>
      </c>
      <c r="CN110" s="15">
        <f t="shared" si="54"/>
        <v>141506.84094299996</v>
      </c>
      <c r="CO110" s="15">
        <f t="shared" si="59"/>
        <v>141506.84094299996</v>
      </c>
      <c r="CQ110" s="15">
        <f t="shared" si="60"/>
        <v>0</v>
      </c>
      <c r="CR110" s="15">
        <f t="shared" si="60"/>
        <v>306598.15537649987</v>
      </c>
      <c r="CS110" s="15">
        <f t="shared" si="61"/>
        <v>306598.15537649987</v>
      </c>
      <c r="CT110" s="15"/>
    </row>
    <row r="111" spans="1:98" x14ac:dyDescent="0.25">
      <c r="A111" s="3" t="s">
        <v>135</v>
      </c>
      <c r="B111" s="229">
        <v>2.3399999999999997E-2</v>
      </c>
      <c r="C111" s="229">
        <v>2.3399999999999997E-2</v>
      </c>
      <c r="D111" s="229">
        <v>2.3399999999999997E-2</v>
      </c>
      <c r="E111" s="229">
        <v>2.3399999999999997E-2</v>
      </c>
      <c r="G111" s="230">
        <v>27190260.52</v>
      </c>
      <c r="H111" s="230">
        <v>27190260.52</v>
      </c>
      <c r="I111" s="230">
        <v>27190260.52</v>
      </c>
      <c r="J111" s="230"/>
      <c r="K111" s="230">
        <v>13550483.5</v>
      </c>
      <c r="L111" s="230">
        <v>13550483.5</v>
      </c>
      <c r="M111" s="230">
        <v>13550483.5</v>
      </c>
      <c r="N111" s="15"/>
      <c r="O111" s="15">
        <v>53021.008013999992</v>
      </c>
      <c r="P111" s="15">
        <v>53021.008013999992</v>
      </c>
      <c r="Q111" s="15">
        <v>53021.008013999992</v>
      </c>
      <c r="R111" s="15"/>
      <c r="S111" s="15">
        <f t="shared" si="62"/>
        <v>26423.442824999995</v>
      </c>
      <c r="T111" s="15">
        <f t="shared" si="62"/>
        <v>26423.442824999995</v>
      </c>
      <c r="U111" s="15">
        <f t="shared" si="62"/>
        <v>26423.442824999995</v>
      </c>
      <c r="W111" s="15">
        <f t="shared" si="65"/>
        <v>159063.02404199998</v>
      </c>
      <c r="X111" s="15">
        <f t="shared" si="50"/>
        <v>79270.328474999988</v>
      </c>
      <c r="Y111" s="15">
        <f t="shared" si="58"/>
        <v>-79792.695566999988</v>
      </c>
      <c r="AA111" s="230">
        <v>27190260.52</v>
      </c>
      <c r="AB111" s="230">
        <v>20370372.010000002</v>
      </c>
      <c r="AC111" s="230">
        <v>13550483.5</v>
      </c>
      <c r="AD111" s="230"/>
      <c r="AE111" s="230">
        <v>13550483.5</v>
      </c>
      <c r="AF111" s="230">
        <v>13550483.5</v>
      </c>
      <c r="AG111" s="230">
        <v>13550483.5</v>
      </c>
      <c r="AH111" s="230"/>
      <c r="AI111" s="230">
        <v>53021.008013999992</v>
      </c>
      <c r="AJ111" s="230">
        <v>39722.225419499999</v>
      </c>
      <c r="AK111" s="230">
        <v>26423.442824999995</v>
      </c>
      <c r="AL111" s="15"/>
      <c r="AM111" s="15">
        <f t="shared" si="63"/>
        <v>26423.442824999995</v>
      </c>
      <c r="AN111" s="15">
        <f t="shared" si="63"/>
        <v>26423.442824999995</v>
      </c>
      <c r="AO111" s="15">
        <f t="shared" si="63"/>
        <v>26423.442824999995</v>
      </c>
      <c r="AQ111" s="15">
        <f t="shared" si="70"/>
        <v>119166.67625849998</v>
      </c>
      <c r="AR111" s="15">
        <f t="shared" si="66"/>
        <v>79270.328474999988</v>
      </c>
      <c r="AS111" s="15">
        <f t="shared" si="71"/>
        <v>-39896.347783499994</v>
      </c>
      <c r="AT111" s="15"/>
      <c r="AU111" s="15">
        <f t="shared" si="72"/>
        <v>278229.70030049997</v>
      </c>
      <c r="AV111" s="15">
        <f t="shared" si="72"/>
        <v>158540.65694999998</v>
      </c>
      <c r="AW111" s="15">
        <f t="shared" si="73"/>
        <v>-119689.0433505</v>
      </c>
      <c r="AX111" s="15"/>
      <c r="AY111" s="230">
        <v>13550483.5</v>
      </c>
      <c r="AZ111" s="230">
        <v>13550483.5</v>
      </c>
      <c r="BA111" s="230">
        <v>13550483.5</v>
      </c>
      <c r="BB111" s="230"/>
      <c r="BC111" s="230">
        <v>13550483.5</v>
      </c>
      <c r="BD111" s="230">
        <v>13550483.5</v>
      </c>
      <c r="BE111" s="230">
        <v>13550483.5</v>
      </c>
      <c r="BF111" s="230"/>
      <c r="BG111" s="230">
        <v>26423.442824999995</v>
      </c>
      <c r="BH111" s="230">
        <v>26423.442824999995</v>
      </c>
      <c r="BI111" s="230">
        <v>26423.442824999995</v>
      </c>
      <c r="BJ111" s="15"/>
      <c r="BK111" s="15">
        <f t="shared" si="74"/>
        <v>26423.442824999995</v>
      </c>
      <c r="BL111" s="15">
        <f t="shared" si="74"/>
        <v>26423.442824999995</v>
      </c>
      <c r="BM111" s="15">
        <f t="shared" si="74"/>
        <v>26423.442824999995</v>
      </c>
      <c r="BO111" s="15">
        <f t="shared" si="51"/>
        <v>79270.328474999988</v>
      </c>
      <c r="BP111" s="15">
        <f t="shared" si="52"/>
        <v>79270.328474999988</v>
      </c>
      <c r="BQ111" s="15">
        <f t="shared" si="67"/>
        <v>0</v>
      </c>
      <c r="BR111" s="15"/>
      <c r="BS111" s="15">
        <f t="shared" ref="BS111:BT126" si="75">+AU111+BO111</f>
        <v>357500.02877549996</v>
      </c>
      <c r="BT111" s="15">
        <f t="shared" si="75"/>
        <v>237810.98542499996</v>
      </c>
      <c r="BU111" s="15">
        <f t="shared" si="69"/>
        <v>-119689.0433505</v>
      </c>
      <c r="BV111" s="15"/>
      <c r="BW111" s="230">
        <v>13550483.5</v>
      </c>
      <c r="BX111" s="230">
        <v>13550483.5</v>
      </c>
      <c r="BY111" s="230">
        <v>13550483.5</v>
      </c>
      <c r="BZ111" s="230"/>
      <c r="CA111" s="230">
        <v>13550483.5</v>
      </c>
      <c r="CB111" s="230">
        <v>13550483.5</v>
      </c>
      <c r="CC111" s="230">
        <v>13550483.5</v>
      </c>
      <c r="CD111" s="230"/>
      <c r="CE111" s="230">
        <v>26423.442824999995</v>
      </c>
      <c r="CF111" s="230">
        <v>26423.442824999995</v>
      </c>
      <c r="CG111" s="230">
        <v>26423.442824999995</v>
      </c>
      <c r="CH111" s="15"/>
      <c r="CI111" s="15">
        <f t="shared" si="55"/>
        <v>26423.442824999995</v>
      </c>
      <c r="CJ111" s="15">
        <f t="shared" si="55"/>
        <v>26423.442824999995</v>
      </c>
      <c r="CK111" s="15">
        <f t="shared" si="55"/>
        <v>26423.442824999995</v>
      </c>
      <c r="CM111" s="15">
        <f t="shared" si="53"/>
        <v>79270.328474999988</v>
      </c>
      <c r="CN111" s="15">
        <f t="shared" si="54"/>
        <v>79270.328474999988</v>
      </c>
      <c r="CO111" s="15">
        <f t="shared" si="59"/>
        <v>0</v>
      </c>
      <c r="CQ111" s="15">
        <f t="shared" si="60"/>
        <v>436770.35725049995</v>
      </c>
      <c r="CR111" s="15">
        <f t="shared" si="60"/>
        <v>317081.31389999995</v>
      </c>
      <c r="CS111" s="15">
        <f t="shared" si="61"/>
        <v>-119689.0433505</v>
      </c>
      <c r="CT111" s="15"/>
    </row>
    <row r="112" spans="1:98" x14ac:dyDescent="0.25">
      <c r="A112" s="3" t="s">
        <v>136</v>
      </c>
      <c r="B112" s="229">
        <v>2.3399999999999997E-2</v>
      </c>
      <c r="C112" s="229">
        <v>2.3399999999999997E-2</v>
      </c>
      <c r="D112" s="229">
        <v>2.3399999999999997E-2</v>
      </c>
      <c r="E112" s="229">
        <v>2.3399999999999997E-2</v>
      </c>
      <c r="G112" s="230">
        <v>0</v>
      </c>
      <c r="H112" s="230">
        <v>0</v>
      </c>
      <c r="I112" s="230">
        <v>0</v>
      </c>
      <c r="J112" s="230"/>
      <c r="K112" s="230">
        <v>50382774.93</v>
      </c>
      <c r="L112" s="230">
        <v>50382774.93</v>
      </c>
      <c r="M112" s="230">
        <v>50382774.93</v>
      </c>
      <c r="N112" s="15"/>
      <c r="O112" s="15">
        <v>0</v>
      </c>
      <c r="P112" s="15">
        <v>0</v>
      </c>
      <c r="Q112" s="15">
        <v>0</v>
      </c>
      <c r="R112" s="15"/>
      <c r="S112" s="15">
        <f t="shared" si="62"/>
        <v>98246.411113499998</v>
      </c>
      <c r="T112" s="15">
        <f t="shared" si="62"/>
        <v>98246.411113499998</v>
      </c>
      <c r="U112" s="15">
        <f t="shared" si="62"/>
        <v>98246.411113499998</v>
      </c>
      <c r="W112" s="15">
        <f t="shared" si="65"/>
        <v>0</v>
      </c>
      <c r="X112" s="15">
        <f t="shared" si="50"/>
        <v>294739.23334049998</v>
      </c>
      <c r="Y112" s="15">
        <f t="shared" si="58"/>
        <v>294739.23334049998</v>
      </c>
      <c r="AA112" s="230">
        <v>25191387.469999999</v>
      </c>
      <c r="AB112" s="230">
        <v>50382774.93</v>
      </c>
      <c r="AC112" s="230">
        <v>50382774.93</v>
      </c>
      <c r="AD112" s="230"/>
      <c r="AE112" s="230">
        <v>50382774.93</v>
      </c>
      <c r="AF112" s="230">
        <v>50382774.93</v>
      </c>
      <c r="AG112" s="230">
        <v>50382774.93</v>
      </c>
      <c r="AH112" s="230"/>
      <c r="AI112" s="230">
        <v>49123.205566499993</v>
      </c>
      <c r="AJ112" s="230">
        <v>98246.411113499998</v>
      </c>
      <c r="AK112" s="230">
        <v>98246.411113499998</v>
      </c>
      <c r="AL112" s="15"/>
      <c r="AM112" s="15">
        <f t="shared" si="63"/>
        <v>98246.411113499998</v>
      </c>
      <c r="AN112" s="15">
        <f t="shared" si="63"/>
        <v>98246.411113499998</v>
      </c>
      <c r="AO112" s="15">
        <f t="shared" si="63"/>
        <v>98246.411113499998</v>
      </c>
      <c r="AQ112" s="15">
        <f t="shared" si="70"/>
        <v>245616.02779349999</v>
      </c>
      <c r="AR112" s="15">
        <f t="shared" si="66"/>
        <v>294739.23334049998</v>
      </c>
      <c r="AS112" s="15">
        <f t="shared" si="71"/>
        <v>49123.20554699999</v>
      </c>
      <c r="AT112" s="15"/>
      <c r="AU112" s="15">
        <f t="shared" si="72"/>
        <v>245616.02779349999</v>
      </c>
      <c r="AV112" s="15">
        <f t="shared" si="72"/>
        <v>589478.46668099996</v>
      </c>
      <c r="AW112" s="15">
        <f t="shared" si="73"/>
        <v>343862.43888749997</v>
      </c>
      <c r="AX112" s="15"/>
      <c r="AY112" s="230">
        <v>50382774.93</v>
      </c>
      <c r="AZ112" s="230">
        <v>50382774.93</v>
      </c>
      <c r="BA112" s="230">
        <v>50382774.93</v>
      </c>
      <c r="BB112" s="230"/>
      <c r="BC112" s="230">
        <v>50382774.93</v>
      </c>
      <c r="BD112" s="230">
        <v>50382774.93</v>
      </c>
      <c r="BE112" s="230">
        <v>50382774.93</v>
      </c>
      <c r="BF112" s="230"/>
      <c r="BG112" s="230">
        <v>98246.411113499998</v>
      </c>
      <c r="BH112" s="230">
        <v>98246.411113499998</v>
      </c>
      <c r="BI112" s="230">
        <v>98246.411113499998</v>
      </c>
      <c r="BJ112" s="15"/>
      <c r="BK112" s="15">
        <f t="shared" si="74"/>
        <v>98246.411113499998</v>
      </c>
      <c r="BL112" s="15">
        <f t="shared" si="74"/>
        <v>98246.411113499998</v>
      </c>
      <c r="BM112" s="15">
        <f t="shared" si="74"/>
        <v>98246.411113499998</v>
      </c>
      <c r="BO112" s="15">
        <f t="shared" si="51"/>
        <v>294739.23334049998</v>
      </c>
      <c r="BP112" s="15">
        <f t="shared" si="52"/>
        <v>294739.23334049998</v>
      </c>
      <c r="BQ112" s="15">
        <f t="shared" si="67"/>
        <v>0</v>
      </c>
      <c r="BR112" s="15"/>
      <c r="BS112" s="15">
        <f t="shared" si="75"/>
        <v>540355.26113400003</v>
      </c>
      <c r="BT112" s="15">
        <f t="shared" si="75"/>
        <v>884217.7000215</v>
      </c>
      <c r="BU112" s="15">
        <f t="shared" si="69"/>
        <v>343862.43888749997</v>
      </c>
      <c r="BV112" s="15"/>
      <c r="BW112" s="230">
        <v>50382774.93</v>
      </c>
      <c r="BX112" s="230">
        <v>50382774.93</v>
      </c>
      <c r="BY112" s="230">
        <v>50382774.93</v>
      </c>
      <c r="BZ112" s="230"/>
      <c r="CA112" s="230">
        <v>50382774.93</v>
      </c>
      <c r="CB112" s="230">
        <v>50382774.93</v>
      </c>
      <c r="CC112" s="230">
        <v>50382774.93</v>
      </c>
      <c r="CD112" s="230"/>
      <c r="CE112" s="230">
        <v>98246.411113499998</v>
      </c>
      <c r="CF112" s="230">
        <v>98246.411113499998</v>
      </c>
      <c r="CG112" s="230">
        <v>98246.411113499998</v>
      </c>
      <c r="CH112" s="15"/>
      <c r="CI112" s="15">
        <f t="shared" si="55"/>
        <v>98246.411113499998</v>
      </c>
      <c r="CJ112" s="15">
        <f t="shared" si="55"/>
        <v>98246.411113499998</v>
      </c>
      <c r="CK112" s="15">
        <f t="shared" si="55"/>
        <v>98246.411113499998</v>
      </c>
      <c r="CM112" s="15">
        <f t="shared" si="53"/>
        <v>294739.23334049998</v>
      </c>
      <c r="CN112" s="15">
        <f t="shared" si="54"/>
        <v>294739.23334049998</v>
      </c>
      <c r="CO112" s="15">
        <f t="shared" si="59"/>
        <v>0</v>
      </c>
      <c r="CQ112" s="15">
        <f t="shared" si="60"/>
        <v>835094.49447449995</v>
      </c>
      <c r="CR112" s="15">
        <f t="shared" si="60"/>
        <v>1178956.9333619999</v>
      </c>
      <c r="CS112" s="15">
        <f t="shared" si="61"/>
        <v>343862.43888749997</v>
      </c>
      <c r="CT112" s="15"/>
    </row>
    <row r="113" spans="1:98" x14ac:dyDescent="0.25">
      <c r="A113" s="3" t="s">
        <v>137</v>
      </c>
      <c r="B113" s="229">
        <v>2.3399999999999997E-2</v>
      </c>
      <c r="C113" s="229">
        <v>2.3399999999999997E-2</v>
      </c>
      <c r="D113" s="229">
        <v>2.3399999999999997E-2</v>
      </c>
      <c r="E113" s="229">
        <v>2.3399999999999997E-2</v>
      </c>
      <c r="G113" s="230">
        <v>30538.420000000002</v>
      </c>
      <c r="H113" s="230">
        <v>30538.420000000002</v>
      </c>
      <c r="I113" s="230">
        <v>30538.420000000002</v>
      </c>
      <c r="J113" s="230"/>
      <c r="K113" s="230">
        <v>30538.420000000002</v>
      </c>
      <c r="L113" s="230">
        <v>30538.420000000002</v>
      </c>
      <c r="M113" s="230">
        <v>30538.420000000002</v>
      </c>
      <c r="N113" s="15"/>
      <c r="O113" s="15">
        <v>59.549918999999996</v>
      </c>
      <c r="P113" s="15">
        <v>59.549918999999996</v>
      </c>
      <c r="Q113" s="15">
        <v>59.549918999999996</v>
      </c>
      <c r="R113" s="15"/>
      <c r="S113" s="15">
        <f t="shared" si="62"/>
        <v>59.549918999999996</v>
      </c>
      <c r="T113" s="15">
        <f t="shared" si="62"/>
        <v>59.549918999999996</v>
      </c>
      <c r="U113" s="15">
        <f t="shared" si="62"/>
        <v>59.549918999999996</v>
      </c>
      <c r="W113" s="15">
        <f t="shared" si="65"/>
        <v>178.64975699999999</v>
      </c>
      <c r="X113" s="15">
        <f t="shared" si="50"/>
        <v>178.64975699999999</v>
      </c>
      <c r="Y113" s="15">
        <f t="shared" si="58"/>
        <v>0</v>
      </c>
      <c r="AA113" s="230">
        <v>30538.420000000002</v>
      </c>
      <c r="AB113" s="230">
        <v>30538.420000000002</v>
      </c>
      <c r="AC113" s="230">
        <v>30538.420000000002</v>
      </c>
      <c r="AD113" s="230"/>
      <c r="AE113" s="230">
        <v>30538.420000000002</v>
      </c>
      <c r="AF113" s="230">
        <v>30538.420000000002</v>
      </c>
      <c r="AG113" s="230">
        <v>30538.420000000002</v>
      </c>
      <c r="AH113" s="230"/>
      <c r="AI113" s="230">
        <v>59.549918999999996</v>
      </c>
      <c r="AJ113" s="230">
        <v>59.549918999999996</v>
      </c>
      <c r="AK113" s="230">
        <v>59.549918999999996</v>
      </c>
      <c r="AL113" s="15"/>
      <c r="AM113" s="15">
        <f t="shared" si="63"/>
        <v>59.549918999999996</v>
      </c>
      <c r="AN113" s="15">
        <f t="shared" si="63"/>
        <v>59.549918999999996</v>
      </c>
      <c r="AO113" s="15">
        <f t="shared" si="63"/>
        <v>59.549918999999996</v>
      </c>
      <c r="AQ113" s="15">
        <f t="shared" si="70"/>
        <v>178.64975699999999</v>
      </c>
      <c r="AR113" s="15">
        <f t="shared" si="66"/>
        <v>178.64975699999999</v>
      </c>
      <c r="AS113" s="15">
        <f t="shared" si="71"/>
        <v>0</v>
      </c>
      <c r="AT113" s="15"/>
      <c r="AU113" s="15">
        <f t="shared" si="72"/>
        <v>357.29951399999999</v>
      </c>
      <c r="AV113" s="15">
        <f t="shared" si="72"/>
        <v>357.29951399999999</v>
      </c>
      <c r="AW113" s="15">
        <f t="shared" si="73"/>
        <v>0</v>
      </c>
      <c r="AX113" s="15"/>
      <c r="AY113" s="230">
        <v>30538.420000000002</v>
      </c>
      <c r="AZ113" s="230">
        <v>30538.420000000002</v>
      </c>
      <c r="BA113" s="230">
        <v>30538.420000000002</v>
      </c>
      <c r="BB113" s="230"/>
      <c r="BC113" s="230">
        <v>30538.420000000002</v>
      </c>
      <c r="BD113" s="230">
        <v>30538.420000000002</v>
      </c>
      <c r="BE113" s="230">
        <v>30538.420000000002</v>
      </c>
      <c r="BF113" s="230"/>
      <c r="BG113" s="230">
        <v>59.549918999999996</v>
      </c>
      <c r="BH113" s="230">
        <v>59.549918999999996</v>
      </c>
      <c r="BI113" s="230">
        <v>59.549918999999996</v>
      </c>
      <c r="BJ113" s="15"/>
      <c r="BK113" s="15">
        <f t="shared" si="74"/>
        <v>59.549918999999996</v>
      </c>
      <c r="BL113" s="15">
        <f t="shared" si="74"/>
        <v>59.549918999999996</v>
      </c>
      <c r="BM113" s="15">
        <f t="shared" si="74"/>
        <v>59.549918999999996</v>
      </c>
      <c r="BO113" s="15">
        <f t="shared" si="51"/>
        <v>178.64975699999999</v>
      </c>
      <c r="BP113" s="15">
        <f t="shared" si="52"/>
        <v>178.64975699999999</v>
      </c>
      <c r="BQ113" s="15">
        <f t="shared" si="67"/>
        <v>0</v>
      </c>
      <c r="BR113" s="15"/>
      <c r="BS113" s="15">
        <f t="shared" si="75"/>
        <v>535.94927099999995</v>
      </c>
      <c r="BT113" s="15">
        <f t="shared" si="75"/>
        <v>535.94927099999995</v>
      </c>
      <c r="BU113" s="15">
        <f t="shared" si="69"/>
        <v>0</v>
      </c>
      <c r="BV113" s="15"/>
      <c r="BW113" s="230">
        <v>30538.420000000002</v>
      </c>
      <c r="BX113" s="230">
        <v>30538.420000000002</v>
      </c>
      <c r="BY113" s="230">
        <v>30538.420000000002</v>
      </c>
      <c r="BZ113" s="230"/>
      <c r="CA113" s="230">
        <v>30538.420000000002</v>
      </c>
      <c r="CB113" s="230">
        <v>30538.420000000002</v>
      </c>
      <c r="CC113" s="230">
        <v>30538.420000000002</v>
      </c>
      <c r="CD113" s="230"/>
      <c r="CE113" s="230">
        <v>59.549918999999996</v>
      </c>
      <c r="CF113" s="230">
        <v>59.549918999999996</v>
      </c>
      <c r="CG113" s="230">
        <v>59.549918999999996</v>
      </c>
      <c r="CH113" s="15"/>
      <c r="CI113" s="15">
        <f t="shared" si="55"/>
        <v>59.549918999999996</v>
      </c>
      <c r="CJ113" s="15">
        <f t="shared" si="55"/>
        <v>59.549918999999996</v>
      </c>
      <c r="CK113" s="15">
        <f t="shared" si="55"/>
        <v>59.549918999999996</v>
      </c>
      <c r="CM113" s="15">
        <f t="shared" si="53"/>
        <v>178.64975699999999</v>
      </c>
      <c r="CN113" s="15">
        <f t="shared" si="54"/>
        <v>178.64975699999999</v>
      </c>
      <c r="CO113" s="15">
        <f t="shared" si="59"/>
        <v>0</v>
      </c>
      <c r="CQ113" s="15">
        <f t="shared" si="60"/>
        <v>714.59902799999998</v>
      </c>
      <c r="CR113" s="15">
        <f t="shared" si="60"/>
        <v>714.59902799999998</v>
      </c>
      <c r="CS113" s="15">
        <f t="shared" si="61"/>
        <v>0</v>
      </c>
      <c r="CT113" s="15"/>
    </row>
    <row r="114" spans="1:98" x14ac:dyDescent="0.25">
      <c r="A114" s="3" t="s">
        <v>138</v>
      </c>
      <c r="B114" s="229">
        <v>2.3399999999999997E-2</v>
      </c>
      <c r="C114" s="229">
        <v>2.3399999999999997E-2</v>
      </c>
      <c r="D114" s="229">
        <v>2.3399999999999997E-2</v>
      </c>
      <c r="E114" s="229">
        <v>2.3399999999999997E-2</v>
      </c>
      <c r="G114" s="230">
        <v>210521.85</v>
      </c>
      <c r="H114" s="230">
        <v>210521.85</v>
      </c>
      <c r="I114" s="230">
        <v>210521.85</v>
      </c>
      <c r="J114" s="230"/>
      <c r="K114" s="230">
        <v>210521.85</v>
      </c>
      <c r="L114" s="230">
        <v>210521.85</v>
      </c>
      <c r="M114" s="230">
        <v>210521.85</v>
      </c>
      <c r="N114" s="15"/>
      <c r="O114" s="15">
        <v>410.51760749999994</v>
      </c>
      <c r="P114" s="15">
        <v>410.51760749999994</v>
      </c>
      <c r="Q114" s="15">
        <v>410.51760749999994</v>
      </c>
      <c r="R114" s="15"/>
      <c r="S114" s="15">
        <f t="shared" si="62"/>
        <v>410.51760749999994</v>
      </c>
      <c r="T114" s="15">
        <f t="shared" si="62"/>
        <v>410.51760749999994</v>
      </c>
      <c r="U114" s="15">
        <f t="shared" si="62"/>
        <v>410.51760749999994</v>
      </c>
      <c r="W114" s="15">
        <f t="shared" si="65"/>
        <v>1231.5528224999998</v>
      </c>
      <c r="X114" s="15">
        <f t="shared" si="50"/>
        <v>1231.5528224999998</v>
      </c>
      <c r="Y114" s="15">
        <f t="shared" si="58"/>
        <v>0</v>
      </c>
      <c r="AA114" s="230">
        <v>210521.85</v>
      </c>
      <c r="AB114" s="230">
        <v>210521.85</v>
      </c>
      <c r="AC114" s="230">
        <v>210521.85</v>
      </c>
      <c r="AD114" s="230"/>
      <c r="AE114" s="230">
        <v>210521.85</v>
      </c>
      <c r="AF114" s="230">
        <v>210521.85</v>
      </c>
      <c r="AG114" s="230">
        <v>210521.85</v>
      </c>
      <c r="AH114" s="230"/>
      <c r="AI114" s="230">
        <v>410.51760749999994</v>
      </c>
      <c r="AJ114" s="230">
        <v>410.51760749999994</v>
      </c>
      <c r="AK114" s="230">
        <v>410.51760749999994</v>
      </c>
      <c r="AL114" s="15"/>
      <c r="AM114" s="15">
        <f t="shared" si="63"/>
        <v>410.51760749999994</v>
      </c>
      <c r="AN114" s="15">
        <f t="shared" si="63"/>
        <v>410.51760749999994</v>
      </c>
      <c r="AO114" s="15">
        <f t="shared" si="63"/>
        <v>410.51760749999994</v>
      </c>
      <c r="AQ114" s="15">
        <f t="shared" si="70"/>
        <v>1231.5528224999998</v>
      </c>
      <c r="AR114" s="15">
        <f t="shared" si="66"/>
        <v>1231.5528224999998</v>
      </c>
      <c r="AS114" s="15">
        <f t="shared" si="71"/>
        <v>0</v>
      </c>
      <c r="AT114" s="15"/>
      <c r="AU114" s="15">
        <f t="shared" si="72"/>
        <v>2463.1056449999996</v>
      </c>
      <c r="AV114" s="15">
        <f t="shared" si="72"/>
        <v>2463.1056449999996</v>
      </c>
      <c r="AW114" s="15">
        <f t="shared" si="73"/>
        <v>0</v>
      </c>
      <c r="AX114" s="15"/>
      <c r="AY114" s="230">
        <v>210521.85</v>
      </c>
      <c r="AZ114" s="230">
        <v>210521.85</v>
      </c>
      <c r="BA114" s="230">
        <v>210521.85</v>
      </c>
      <c r="BB114" s="230"/>
      <c r="BC114" s="230">
        <v>210521.85</v>
      </c>
      <c r="BD114" s="230">
        <v>210521.85</v>
      </c>
      <c r="BE114" s="230">
        <v>210521.85</v>
      </c>
      <c r="BF114" s="230"/>
      <c r="BG114" s="230">
        <v>410.51760749999994</v>
      </c>
      <c r="BH114" s="230">
        <v>410.51760749999994</v>
      </c>
      <c r="BI114" s="230">
        <v>410.51760749999994</v>
      </c>
      <c r="BJ114" s="15"/>
      <c r="BK114" s="15">
        <f t="shared" si="74"/>
        <v>410.51760749999994</v>
      </c>
      <c r="BL114" s="15">
        <f t="shared" si="74"/>
        <v>410.51760749999994</v>
      </c>
      <c r="BM114" s="15">
        <f t="shared" si="74"/>
        <v>410.51760749999994</v>
      </c>
      <c r="BO114" s="15">
        <f t="shared" si="51"/>
        <v>1231.5528224999998</v>
      </c>
      <c r="BP114" s="15">
        <f t="shared" si="52"/>
        <v>1231.5528224999998</v>
      </c>
      <c r="BQ114" s="15">
        <f t="shared" si="67"/>
        <v>0</v>
      </c>
      <c r="BR114" s="15"/>
      <c r="BS114" s="15">
        <f t="shared" si="75"/>
        <v>3694.6584674999995</v>
      </c>
      <c r="BT114" s="15">
        <f t="shared" si="75"/>
        <v>3694.6584674999995</v>
      </c>
      <c r="BU114" s="15">
        <f t="shared" si="69"/>
        <v>0</v>
      </c>
      <c r="BV114" s="15"/>
      <c r="BW114" s="230">
        <v>210521.85</v>
      </c>
      <c r="BX114" s="230">
        <v>210521.85</v>
      </c>
      <c r="BY114" s="230">
        <v>210521.85</v>
      </c>
      <c r="BZ114" s="230"/>
      <c r="CA114" s="230">
        <v>210521.85</v>
      </c>
      <c r="CB114" s="230">
        <v>210521.85</v>
      </c>
      <c r="CC114" s="230">
        <v>210521.85</v>
      </c>
      <c r="CD114" s="230"/>
      <c r="CE114" s="230">
        <v>410.51760749999994</v>
      </c>
      <c r="CF114" s="230">
        <v>410.51760749999994</v>
      </c>
      <c r="CG114" s="230">
        <v>410.51760749999994</v>
      </c>
      <c r="CH114" s="15"/>
      <c r="CI114" s="15">
        <f t="shared" si="55"/>
        <v>410.51760749999994</v>
      </c>
      <c r="CJ114" s="15">
        <f t="shared" si="55"/>
        <v>410.51760749999994</v>
      </c>
      <c r="CK114" s="15">
        <f t="shared" si="55"/>
        <v>410.51760749999994</v>
      </c>
      <c r="CM114" s="15">
        <f t="shared" si="53"/>
        <v>1231.5528224999998</v>
      </c>
      <c r="CN114" s="15">
        <f t="shared" si="54"/>
        <v>1231.5528224999998</v>
      </c>
      <c r="CO114" s="15">
        <f t="shared" si="59"/>
        <v>0</v>
      </c>
      <c r="CQ114" s="15">
        <f t="shared" si="60"/>
        <v>4926.2112899999993</v>
      </c>
      <c r="CR114" s="15">
        <f t="shared" si="60"/>
        <v>4926.2112899999993</v>
      </c>
      <c r="CS114" s="15">
        <f t="shared" si="61"/>
        <v>0</v>
      </c>
      <c r="CT114" s="15"/>
    </row>
    <row r="115" spans="1:98" x14ac:dyDescent="0.25">
      <c r="A115" s="3" t="s">
        <v>139</v>
      </c>
      <c r="B115" s="229">
        <v>2.0400000000000001E-2</v>
      </c>
      <c r="C115" s="229">
        <v>2.0400000000000001E-2</v>
      </c>
      <c r="D115" s="229">
        <v>2.0400000000000001E-2</v>
      </c>
      <c r="E115" s="229">
        <v>2.0400000000000001E-2</v>
      </c>
      <c r="G115" s="230">
        <v>73431897.450000003</v>
      </c>
      <c r="H115" s="230">
        <v>73438170.670000002</v>
      </c>
      <c r="I115" s="230">
        <v>73438170.670000002</v>
      </c>
      <c r="J115" s="230"/>
      <c r="K115" s="230">
        <v>73363796.180000007</v>
      </c>
      <c r="L115" s="230">
        <v>73345145.700000003</v>
      </c>
      <c r="M115" s="230">
        <v>73326495.209999993</v>
      </c>
      <c r="N115" s="15"/>
      <c r="O115" s="15">
        <v>124834.22566500002</v>
      </c>
      <c r="P115" s="15">
        <v>124844.89013900001</v>
      </c>
      <c r="Q115" s="15">
        <v>124844.89013900001</v>
      </c>
      <c r="R115" s="15"/>
      <c r="S115" s="15">
        <f t="shared" si="62"/>
        <v>124718.45350600003</v>
      </c>
      <c r="T115" s="15">
        <f t="shared" si="62"/>
        <v>124686.74769</v>
      </c>
      <c r="U115" s="15">
        <f t="shared" si="62"/>
        <v>124655.04185699999</v>
      </c>
      <c r="W115" s="15">
        <f t="shared" si="65"/>
        <v>374524.00594300003</v>
      </c>
      <c r="X115" s="15">
        <f t="shared" si="50"/>
        <v>374060.24305300001</v>
      </c>
      <c r="Y115" s="15">
        <f t="shared" si="58"/>
        <v>-463.7628900000127</v>
      </c>
      <c r="AA115" s="230">
        <v>73430574.680000007</v>
      </c>
      <c r="AB115" s="230">
        <v>73422978.680000007</v>
      </c>
      <c r="AC115" s="230">
        <v>73422978.680000007</v>
      </c>
      <c r="AD115" s="230"/>
      <c r="AE115" s="230">
        <v>73326495.209999993</v>
      </c>
      <c r="AF115" s="230">
        <v>73326495.209999993</v>
      </c>
      <c r="AG115" s="230">
        <v>73326495.209999993</v>
      </c>
      <c r="AH115" s="230"/>
      <c r="AI115" s="230">
        <v>124831.97695600003</v>
      </c>
      <c r="AJ115" s="230">
        <v>124819.06375600002</v>
      </c>
      <c r="AK115" s="230">
        <v>124819.06375600002</v>
      </c>
      <c r="AL115" s="15"/>
      <c r="AM115" s="15">
        <f t="shared" si="63"/>
        <v>124655.04185699999</v>
      </c>
      <c r="AN115" s="15">
        <f t="shared" si="63"/>
        <v>124655.04185699999</v>
      </c>
      <c r="AO115" s="15">
        <f t="shared" si="63"/>
        <v>124655.04185699999</v>
      </c>
      <c r="AQ115" s="15">
        <f t="shared" si="70"/>
        <v>374470.10446800006</v>
      </c>
      <c r="AR115" s="15">
        <f t="shared" si="66"/>
        <v>373965.12557099998</v>
      </c>
      <c r="AS115" s="15">
        <f t="shared" si="71"/>
        <v>-504.97889700008091</v>
      </c>
      <c r="AT115" s="15"/>
      <c r="AU115" s="15">
        <f t="shared" si="72"/>
        <v>748994.11041100009</v>
      </c>
      <c r="AV115" s="15">
        <f t="shared" si="72"/>
        <v>748025.368624</v>
      </c>
      <c r="AW115" s="15">
        <f t="shared" si="73"/>
        <v>-968.74178700009361</v>
      </c>
      <c r="AX115" s="15"/>
      <c r="AY115" s="230">
        <v>73393387.430000007</v>
      </c>
      <c r="AZ115" s="230">
        <v>73363796.180000007</v>
      </c>
      <c r="BA115" s="230">
        <v>73363796.180000007</v>
      </c>
      <c r="BB115" s="230"/>
      <c r="BC115" s="230">
        <v>73326495.209999993</v>
      </c>
      <c r="BD115" s="230">
        <v>73326495.209999993</v>
      </c>
      <c r="BE115" s="230">
        <v>73347638.430000007</v>
      </c>
      <c r="BF115" s="230"/>
      <c r="BG115" s="230">
        <v>124768.75863100002</v>
      </c>
      <c r="BH115" s="230">
        <v>124718.45350600003</v>
      </c>
      <c r="BI115" s="230">
        <v>124718.45350600003</v>
      </c>
      <c r="BJ115" s="15"/>
      <c r="BK115" s="15">
        <f t="shared" si="74"/>
        <v>124655.04185699999</v>
      </c>
      <c r="BL115" s="15">
        <f t="shared" si="74"/>
        <v>124655.04185699999</v>
      </c>
      <c r="BM115" s="15">
        <f t="shared" si="74"/>
        <v>124690.98533100002</v>
      </c>
      <c r="BO115" s="15">
        <f t="shared" si="51"/>
        <v>374205.6656430001</v>
      </c>
      <c r="BP115" s="15">
        <f t="shared" si="52"/>
        <v>374001.06904500001</v>
      </c>
      <c r="BQ115" s="15">
        <f t="shared" si="67"/>
        <v>-204.59659800009103</v>
      </c>
      <c r="BR115" s="15"/>
      <c r="BS115" s="15">
        <f t="shared" si="75"/>
        <v>1123199.7760540002</v>
      </c>
      <c r="BT115" s="15">
        <f t="shared" si="75"/>
        <v>1122026.4376690001</v>
      </c>
      <c r="BU115" s="15">
        <f t="shared" si="69"/>
        <v>-1173.3383850001264</v>
      </c>
      <c r="BV115" s="15"/>
      <c r="BW115" s="230">
        <v>73363796.180000007</v>
      </c>
      <c r="BX115" s="230">
        <v>73363796.180000007</v>
      </c>
      <c r="BY115" s="230">
        <v>73363796.180000007</v>
      </c>
      <c r="BZ115" s="230"/>
      <c r="CA115" s="230">
        <v>73368781.640000001</v>
      </c>
      <c r="CB115" s="230">
        <v>73368781.640000001</v>
      </c>
      <c r="CC115" s="230">
        <v>73368781.640000001</v>
      </c>
      <c r="CD115" s="230"/>
      <c r="CE115" s="230">
        <v>124718.45350600003</v>
      </c>
      <c r="CF115" s="230">
        <v>124718.45350600003</v>
      </c>
      <c r="CG115" s="230">
        <v>124718.45350600003</v>
      </c>
      <c r="CH115" s="15"/>
      <c r="CI115" s="15">
        <f t="shared" si="55"/>
        <v>124726.92878800002</v>
      </c>
      <c r="CJ115" s="15">
        <f t="shared" si="55"/>
        <v>124726.92878800002</v>
      </c>
      <c r="CK115" s="15">
        <f t="shared" si="55"/>
        <v>124726.92878800002</v>
      </c>
      <c r="CM115" s="15">
        <f t="shared" si="53"/>
        <v>374155.36051800009</v>
      </c>
      <c r="CN115" s="15">
        <f t="shared" si="54"/>
        <v>374180.78636400006</v>
      </c>
      <c r="CO115" s="15">
        <f t="shared" si="59"/>
        <v>25.425845999969169</v>
      </c>
      <c r="CQ115" s="15">
        <f t="shared" si="60"/>
        <v>1497355.1365720003</v>
      </c>
      <c r="CR115" s="15">
        <f t="shared" si="60"/>
        <v>1496207.2240330002</v>
      </c>
      <c r="CS115" s="15">
        <f t="shared" si="61"/>
        <v>-1147.9125390001573</v>
      </c>
      <c r="CT115" s="15"/>
    </row>
    <row r="116" spans="1:98" x14ac:dyDescent="0.25">
      <c r="A116" s="3" t="s">
        <v>140</v>
      </c>
      <c r="B116" s="229">
        <v>0</v>
      </c>
      <c r="C116" s="229">
        <v>0</v>
      </c>
      <c r="D116" s="229">
        <v>0</v>
      </c>
      <c r="E116" s="229">
        <v>0</v>
      </c>
      <c r="G116" s="230">
        <v>0</v>
      </c>
      <c r="H116" s="230">
        <v>0</v>
      </c>
      <c r="I116" s="230">
        <v>0</v>
      </c>
      <c r="J116" s="230"/>
      <c r="K116" s="230">
        <v>0</v>
      </c>
      <c r="L116" s="230">
        <v>0</v>
      </c>
      <c r="M116" s="230">
        <v>0</v>
      </c>
      <c r="N116" s="15"/>
      <c r="O116" s="15">
        <v>0</v>
      </c>
      <c r="P116" s="15">
        <v>0</v>
      </c>
      <c r="Q116" s="15">
        <v>0</v>
      </c>
      <c r="R116" s="15"/>
      <c r="S116" s="15">
        <f t="shared" si="62"/>
        <v>0</v>
      </c>
      <c r="T116" s="15">
        <f t="shared" si="62"/>
        <v>0</v>
      </c>
      <c r="U116" s="15">
        <f t="shared" si="62"/>
        <v>0</v>
      </c>
      <c r="W116" s="15">
        <f t="shared" si="65"/>
        <v>0</v>
      </c>
      <c r="X116" s="15">
        <f t="shared" si="50"/>
        <v>0</v>
      </c>
      <c r="Y116" s="15">
        <f t="shared" si="58"/>
        <v>0</v>
      </c>
      <c r="AA116" s="230">
        <v>0</v>
      </c>
      <c r="AB116" s="230">
        <v>0</v>
      </c>
      <c r="AC116" s="230">
        <v>0</v>
      </c>
      <c r="AD116" s="230"/>
      <c r="AE116" s="230">
        <v>0</v>
      </c>
      <c r="AF116" s="230">
        <v>0</v>
      </c>
      <c r="AG116" s="230">
        <v>0</v>
      </c>
      <c r="AH116" s="230"/>
      <c r="AI116" s="230">
        <v>0</v>
      </c>
      <c r="AJ116" s="230">
        <v>0</v>
      </c>
      <c r="AK116" s="230">
        <v>0</v>
      </c>
      <c r="AL116" s="15"/>
      <c r="AM116" s="15">
        <f t="shared" si="63"/>
        <v>0</v>
      </c>
      <c r="AN116" s="15">
        <f t="shared" si="63"/>
        <v>0</v>
      </c>
      <c r="AO116" s="15">
        <f t="shared" si="63"/>
        <v>0</v>
      </c>
      <c r="AQ116" s="15">
        <f t="shared" si="70"/>
        <v>0</v>
      </c>
      <c r="AR116" s="15">
        <f t="shared" si="66"/>
        <v>0</v>
      </c>
      <c r="AS116" s="15">
        <f t="shared" si="71"/>
        <v>0</v>
      </c>
      <c r="AT116" s="15"/>
      <c r="AU116" s="15">
        <f t="shared" si="72"/>
        <v>0</v>
      </c>
      <c r="AV116" s="15">
        <f t="shared" si="72"/>
        <v>0</v>
      </c>
      <c r="AW116" s="15">
        <f t="shared" si="73"/>
        <v>0</v>
      </c>
      <c r="AX116" s="15"/>
      <c r="AY116" s="230">
        <v>0</v>
      </c>
      <c r="AZ116" s="230">
        <v>0</v>
      </c>
      <c r="BA116" s="230">
        <v>0</v>
      </c>
      <c r="BB116" s="230"/>
      <c r="BC116" s="230">
        <v>0</v>
      </c>
      <c r="BD116" s="230">
        <v>0</v>
      </c>
      <c r="BE116" s="230">
        <v>0</v>
      </c>
      <c r="BF116" s="230"/>
      <c r="BG116" s="230">
        <v>0</v>
      </c>
      <c r="BH116" s="230">
        <v>0</v>
      </c>
      <c r="BI116" s="230">
        <v>0</v>
      </c>
      <c r="BJ116" s="15"/>
      <c r="BK116" s="15">
        <f t="shared" si="74"/>
        <v>0</v>
      </c>
      <c r="BL116" s="15">
        <f t="shared" si="74"/>
        <v>0</v>
      </c>
      <c r="BM116" s="15">
        <f t="shared" si="74"/>
        <v>0</v>
      </c>
      <c r="BO116" s="15">
        <f t="shared" si="51"/>
        <v>0</v>
      </c>
      <c r="BP116" s="15">
        <f t="shared" si="52"/>
        <v>0</v>
      </c>
      <c r="BQ116" s="15">
        <f t="shared" si="67"/>
        <v>0</v>
      </c>
      <c r="BR116" s="15"/>
      <c r="BS116" s="15">
        <f t="shared" si="75"/>
        <v>0</v>
      </c>
      <c r="BT116" s="15">
        <f t="shared" si="75"/>
        <v>0</v>
      </c>
      <c r="BU116" s="15">
        <f t="shared" si="69"/>
        <v>0</v>
      </c>
      <c r="BV116" s="15"/>
      <c r="BW116" s="230">
        <v>0</v>
      </c>
      <c r="BX116" s="230">
        <v>0</v>
      </c>
      <c r="BY116" s="230">
        <v>0</v>
      </c>
      <c r="BZ116" s="230"/>
      <c r="CA116" s="230">
        <v>0</v>
      </c>
      <c r="CB116" s="230">
        <v>0</v>
      </c>
      <c r="CC116" s="230">
        <v>0</v>
      </c>
      <c r="CD116" s="230"/>
      <c r="CE116" s="230">
        <v>0</v>
      </c>
      <c r="CF116" s="230">
        <v>0</v>
      </c>
      <c r="CG116" s="230">
        <v>0</v>
      </c>
      <c r="CH116" s="15"/>
      <c r="CI116" s="15">
        <f t="shared" si="55"/>
        <v>0</v>
      </c>
      <c r="CJ116" s="15">
        <f t="shared" si="55"/>
        <v>0</v>
      </c>
      <c r="CK116" s="15">
        <f t="shared" si="55"/>
        <v>0</v>
      </c>
      <c r="CM116" s="15">
        <f t="shared" si="53"/>
        <v>0</v>
      </c>
      <c r="CN116" s="15">
        <f t="shared" si="54"/>
        <v>0</v>
      </c>
      <c r="CO116" s="15">
        <f t="shared" si="59"/>
        <v>0</v>
      </c>
      <c r="CQ116" s="15">
        <f t="shared" si="60"/>
        <v>0</v>
      </c>
      <c r="CR116" s="15">
        <f t="shared" si="60"/>
        <v>0</v>
      </c>
      <c r="CS116" s="15">
        <f t="shared" si="61"/>
        <v>0</v>
      </c>
      <c r="CT116" s="15"/>
    </row>
    <row r="117" spans="1:98" x14ac:dyDescent="0.25">
      <c r="A117" s="3" t="s">
        <v>141</v>
      </c>
      <c r="B117" s="229">
        <v>0</v>
      </c>
      <c r="C117" s="229">
        <v>0</v>
      </c>
      <c r="D117" s="229">
        <v>0</v>
      </c>
      <c r="E117" s="229">
        <v>0</v>
      </c>
      <c r="G117" s="230">
        <v>0</v>
      </c>
      <c r="H117" s="230">
        <v>0</v>
      </c>
      <c r="I117" s="230">
        <v>0</v>
      </c>
      <c r="J117" s="230"/>
      <c r="K117" s="230">
        <v>0</v>
      </c>
      <c r="L117" s="230">
        <v>0</v>
      </c>
      <c r="M117" s="230">
        <v>0</v>
      </c>
      <c r="N117" s="15"/>
      <c r="O117" s="15">
        <v>0</v>
      </c>
      <c r="P117" s="15">
        <v>0</v>
      </c>
      <c r="Q117" s="15">
        <v>0</v>
      </c>
      <c r="R117" s="15"/>
      <c r="S117" s="15">
        <f t="shared" si="62"/>
        <v>0</v>
      </c>
      <c r="T117" s="15">
        <f t="shared" si="62"/>
        <v>0</v>
      </c>
      <c r="U117" s="15">
        <f t="shared" si="62"/>
        <v>0</v>
      </c>
      <c r="W117" s="15">
        <f t="shared" si="65"/>
        <v>0</v>
      </c>
      <c r="X117" s="15">
        <f t="shared" si="50"/>
        <v>0</v>
      </c>
      <c r="Y117" s="15">
        <f t="shared" si="58"/>
        <v>0</v>
      </c>
      <c r="AA117" s="230">
        <v>0</v>
      </c>
      <c r="AB117" s="230">
        <v>0</v>
      </c>
      <c r="AC117" s="230">
        <v>0</v>
      </c>
      <c r="AD117" s="230"/>
      <c r="AE117" s="230">
        <v>0</v>
      </c>
      <c r="AF117" s="230">
        <v>0</v>
      </c>
      <c r="AG117" s="230">
        <v>0</v>
      </c>
      <c r="AH117" s="230"/>
      <c r="AI117" s="230">
        <v>0</v>
      </c>
      <c r="AJ117" s="230">
        <v>0</v>
      </c>
      <c r="AK117" s="230">
        <v>0</v>
      </c>
      <c r="AL117" s="15"/>
      <c r="AM117" s="15">
        <f t="shared" si="63"/>
        <v>0</v>
      </c>
      <c r="AN117" s="15">
        <f t="shared" si="63"/>
        <v>0</v>
      </c>
      <c r="AO117" s="15">
        <f t="shared" si="63"/>
        <v>0</v>
      </c>
      <c r="AQ117" s="15">
        <f t="shared" si="70"/>
        <v>0</v>
      </c>
      <c r="AR117" s="15">
        <f t="shared" si="66"/>
        <v>0</v>
      </c>
      <c r="AS117" s="15">
        <f t="shared" si="71"/>
        <v>0</v>
      </c>
      <c r="AT117" s="15"/>
      <c r="AU117" s="15">
        <f t="shared" si="72"/>
        <v>0</v>
      </c>
      <c r="AV117" s="15">
        <f t="shared" si="72"/>
        <v>0</v>
      </c>
      <c r="AW117" s="15">
        <f t="shared" si="73"/>
        <v>0</v>
      </c>
      <c r="AX117" s="15"/>
      <c r="AY117" s="230">
        <v>0</v>
      </c>
      <c r="AZ117" s="230">
        <v>0</v>
      </c>
      <c r="BA117" s="230">
        <v>0</v>
      </c>
      <c r="BB117" s="230"/>
      <c r="BC117" s="230">
        <v>0</v>
      </c>
      <c r="BD117" s="230">
        <v>0</v>
      </c>
      <c r="BE117" s="230">
        <v>0</v>
      </c>
      <c r="BF117" s="230"/>
      <c r="BG117" s="230">
        <v>0</v>
      </c>
      <c r="BH117" s="230">
        <v>0</v>
      </c>
      <c r="BI117" s="230">
        <v>0</v>
      </c>
      <c r="BJ117" s="15"/>
      <c r="BK117" s="15">
        <f t="shared" si="74"/>
        <v>0</v>
      </c>
      <c r="BL117" s="15">
        <f t="shared" si="74"/>
        <v>0</v>
      </c>
      <c r="BM117" s="15">
        <f t="shared" si="74"/>
        <v>0</v>
      </c>
      <c r="BO117" s="15">
        <f t="shared" si="51"/>
        <v>0</v>
      </c>
      <c r="BP117" s="15">
        <f t="shared" si="52"/>
        <v>0</v>
      </c>
      <c r="BQ117" s="15">
        <f t="shared" si="67"/>
        <v>0</v>
      </c>
      <c r="BR117" s="15"/>
      <c r="BS117" s="15">
        <f t="shared" si="75"/>
        <v>0</v>
      </c>
      <c r="BT117" s="15">
        <f t="shared" si="75"/>
        <v>0</v>
      </c>
      <c r="BU117" s="15">
        <f t="shared" si="69"/>
        <v>0</v>
      </c>
      <c r="BV117" s="15"/>
      <c r="BW117" s="230">
        <v>0</v>
      </c>
      <c r="BX117" s="230">
        <v>0</v>
      </c>
      <c r="BY117" s="230">
        <v>0</v>
      </c>
      <c r="BZ117" s="230"/>
      <c r="CA117" s="230">
        <v>0</v>
      </c>
      <c r="CB117" s="230">
        <v>0</v>
      </c>
      <c r="CC117" s="230">
        <v>0</v>
      </c>
      <c r="CD117" s="230"/>
      <c r="CE117" s="230">
        <v>0</v>
      </c>
      <c r="CF117" s="230">
        <v>0</v>
      </c>
      <c r="CG117" s="230">
        <v>0</v>
      </c>
      <c r="CH117" s="15"/>
      <c r="CI117" s="15">
        <f t="shared" si="55"/>
        <v>0</v>
      </c>
      <c r="CJ117" s="15">
        <f t="shared" si="55"/>
        <v>0</v>
      </c>
      <c r="CK117" s="15">
        <f t="shared" si="55"/>
        <v>0</v>
      </c>
      <c r="CM117" s="15">
        <f t="shared" si="53"/>
        <v>0</v>
      </c>
      <c r="CN117" s="15">
        <f t="shared" si="54"/>
        <v>0</v>
      </c>
      <c r="CO117" s="15">
        <f t="shared" si="59"/>
        <v>0</v>
      </c>
      <c r="CQ117" s="15">
        <f t="shared" si="60"/>
        <v>0</v>
      </c>
      <c r="CR117" s="15">
        <f t="shared" si="60"/>
        <v>0</v>
      </c>
      <c r="CS117" s="15">
        <f t="shared" si="61"/>
        <v>0</v>
      </c>
      <c r="CT117" s="15"/>
    </row>
    <row r="118" spans="1:98" x14ac:dyDescent="0.25">
      <c r="A118" s="3" t="s">
        <v>142</v>
      </c>
      <c r="B118" s="229">
        <v>0</v>
      </c>
      <c r="C118" s="229">
        <v>0</v>
      </c>
      <c r="D118" s="229">
        <v>0</v>
      </c>
      <c r="E118" s="229">
        <v>0</v>
      </c>
      <c r="G118" s="230">
        <v>0</v>
      </c>
      <c r="H118" s="230">
        <v>0</v>
      </c>
      <c r="I118" s="230">
        <v>0</v>
      </c>
      <c r="J118" s="230">
        <v>0</v>
      </c>
      <c r="K118" s="230">
        <v>0</v>
      </c>
      <c r="L118" s="230">
        <v>0</v>
      </c>
      <c r="M118" s="230">
        <v>0</v>
      </c>
      <c r="N118" s="15"/>
      <c r="O118" s="15">
        <v>0</v>
      </c>
      <c r="P118" s="15">
        <v>0</v>
      </c>
      <c r="Q118" s="15">
        <v>0</v>
      </c>
      <c r="R118" s="15"/>
      <c r="S118" s="15">
        <f t="shared" si="62"/>
        <v>0</v>
      </c>
      <c r="T118" s="15">
        <f t="shared" si="62"/>
        <v>0</v>
      </c>
      <c r="U118" s="15">
        <f t="shared" si="62"/>
        <v>0</v>
      </c>
      <c r="W118" s="15">
        <f t="shared" si="65"/>
        <v>0</v>
      </c>
      <c r="X118" s="15">
        <f t="shared" si="50"/>
        <v>0</v>
      </c>
      <c r="Y118" s="15">
        <f t="shared" si="58"/>
        <v>0</v>
      </c>
      <c r="AA118" s="230">
        <v>0</v>
      </c>
      <c r="AB118" s="230">
        <v>0</v>
      </c>
      <c r="AC118" s="230">
        <v>0</v>
      </c>
      <c r="AD118" s="230"/>
      <c r="AE118" s="230">
        <v>0</v>
      </c>
      <c r="AF118" s="230">
        <v>0</v>
      </c>
      <c r="AG118" s="230">
        <v>0</v>
      </c>
      <c r="AH118" s="230"/>
      <c r="AI118" s="230">
        <v>0</v>
      </c>
      <c r="AJ118" s="230">
        <v>0</v>
      </c>
      <c r="AK118" s="230">
        <v>0</v>
      </c>
      <c r="AL118" s="15"/>
      <c r="AM118" s="15">
        <f t="shared" si="63"/>
        <v>0</v>
      </c>
      <c r="AN118" s="15">
        <f t="shared" si="63"/>
        <v>0</v>
      </c>
      <c r="AO118" s="15">
        <f t="shared" si="63"/>
        <v>0</v>
      </c>
      <c r="AQ118" s="15">
        <f t="shared" si="70"/>
        <v>0</v>
      </c>
      <c r="AR118" s="15">
        <f t="shared" si="66"/>
        <v>0</v>
      </c>
      <c r="AS118" s="15">
        <f t="shared" si="71"/>
        <v>0</v>
      </c>
      <c r="AT118" s="15"/>
      <c r="AU118" s="15">
        <f t="shared" si="72"/>
        <v>0</v>
      </c>
      <c r="AV118" s="15">
        <f t="shared" si="72"/>
        <v>0</v>
      </c>
      <c r="AW118" s="15">
        <f t="shared" si="73"/>
        <v>0</v>
      </c>
      <c r="AX118" s="15"/>
      <c r="AY118" s="230">
        <v>0</v>
      </c>
      <c r="AZ118" s="230">
        <v>0</v>
      </c>
      <c r="BA118" s="230">
        <v>0</v>
      </c>
      <c r="BB118" s="230"/>
      <c r="BC118" s="230">
        <v>0</v>
      </c>
      <c r="BD118" s="230">
        <v>0</v>
      </c>
      <c r="BE118" s="230">
        <v>0</v>
      </c>
      <c r="BF118" s="230"/>
      <c r="BG118" s="230">
        <v>0</v>
      </c>
      <c r="BH118" s="230">
        <v>0</v>
      </c>
      <c r="BI118" s="230">
        <v>0</v>
      </c>
      <c r="BJ118" s="15"/>
      <c r="BK118" s="15">
        <f t="shared" si="74"/>
        <v>0</v>
      </c>
      <c r="BL118" s="15">
        <f t="shared" si="74"/>
        <v>0</v>
      </c>
      <c r="BM118" s="15">
        <f t="shared" si="74"/>
        <v>0</v>
      </c>
      <c r="BO118" s="15">
        <f t="shared" si="51"/>
        <v>0</v>
      </c>
      <c r="BP118" s="15">
        <f t="shared" si="52"/>
        <v>0</v>
      </c>
      <c r="BQ118" s="15">
        <f t="shared" si="67"/>
        <v>0</v>
      </c>
      <c r="BR118" s="15"/>
      <c r="BS118" s="15">
        <f t="shared" si="75"/>
        <v>0</v>
      </c>
      <c r="BT118" s="15">
        <f t="shared" si="75"/>
        <v>0</v>
      </c>
      <c r="BU118" s="15">
        <f t="shared" si="69"/>
        <v>0</v>
      </c>
      <c r="BV118" s="15"/>
      <c r="BW118" s="230">
        <v>0</v>
      </c>
      <c r="BX118" s="230">
        <v>0</v>
      </c>
      <c r="BY118" s="230">
        <v>0</v>
      </c>
      <c r="BZ118" s="230"/>
      <c r="CA118" s="230">
        <v>0</v>
      </c>
      <c r="CB118" s="230">
        <v>0</v>
      </c>
      <c r="CC118" s="230">
        <v>0</v>
      </c>
      <c r="CD118" s="230"/>
      <c r="CE118" s="230">
        <v>0</v>
      </c>
      <c r="CF118" s="230">
        <v>0</v>
      </c>
      <c r="CG118" s="230">
        <v>0</v>
      </c>
      <c r="CH118" s="15"/>
      <c r="CI118" s="15">
        <f t="shared" si="55"/>
        <v>0</v>
      </c>
      <c r="CJ118" s="15">
        <f t="shared" si="55"/>
        <v>0</v>
      </c>
      <c r="CK118" s="15">
        <f t="shared" si="55"/>
        <v>0</v>
      </c>
      <c r="CM118" s="15">
        <f t="shared" si="53"/>
        <v>0</v>
      </c>
      <c r="CN118" s="15">
        <f t="shared" si="54"/>
        <v>0</v>
      </c>
      <c r="CO118" s="15">
        <f t="shared" si="59"/>
        <v>0</v>
      </c>
      <c r="CQ118" s="15">
        <f t="shared" si="60"/>
        <v>0</v>
      </c>
      <c r="CR118" s="15">
        <f t="shared" si="60"/>
        <v>0</v>
      </c>
      <c r="CS118" s="15">
        <f t="shared" si="61"/>
        <v>0</v>
      </c>
      <c r="CT118" s="15"/>
    </row>
    <row r="119" spans="1:98" x14ac:dyDescent="0.25">
      <c r="A119" s="3" t="s">
        <v>143</v>
      </c>
      <c r="B119" s="229">
        <v>0</v>
      </c>
      <c r="C119" s="229">
        <v>0</v>
      </c>
      <c r="D119" s="229">
        <v>0</v>
      </c>
      <c r="E119" s="229">
        <v>0</v>
      </c>
      <c r="G119" s="230">
        <v>0</v>
      </c>
      <c r="H119" s="230">
        <v>0</v>
      </c>
      <c r="I119" s="230">
        <v>0</v>
      </c>
      <c r="J119" s="230"/>
      <c r="K119" s="230">
        <v>0</v>
      </c>
      <c r="L119" s="230">
        <v>0</v>
      </c>
      <c r="M119" s="230">
        <v>0</v>
      </c>
      <c r="N119" s="15"/>
      <c r="O119" s="15">
        <v>0</v>
      </c>
      <c r="P119" s="15">
        <v>0</v>
      </c>
      <c r="Q119" s="15">
        <v>0</v>
      </c>
      <c r="R119" s="15"/>
      <c r="S119" s="15">
        <f t="shared" si="62"/>
        <v>0</v>
      </c>
      <c r="T119" s="15">
        <f t="shared" si="62"/>
        <v>0</v>
      </c>
      <c r="U119" s="15">
        <f t="shared" si="62"/>
        <v>0</v>
      </c>
      <c r="W119" s="15">
        <f t="shared" si="65"/>
        <v>0</v>
      </c>
      <c r="X119" s="15">
        <f t="shared" si="50"/>
        <v>0</v>
      </c>
      <c r="Y119" s="15">
        <f t="shared" si="58"/>
        <v>0</v>
      </c>
      <c r="AA119" s="230">
        <v>0</v>
      </c>
      <c r="AB119" s="230">
        <v>0</v>
      </c>
      <c r="AC119" s="230">
        <v>0</v>
      </c>
      <c r="AD119" s="230"/>
      <c r="AE119" s="230">
        <v>0</v>
      </c>
      <c r="AF119" s="230">
        <v>0</v>
      </c>
      <c r="AG119" s="230">
        <v>0</v>
      </c>
      <c r="AH119" s="230"/>
      <c r="AI119" s="230">
        <v>0</v>
      </c>
      <c r="AJ119" s="230">
        <v>0</v>
      </c>
      <c r="AK119" s="230">
        <v>0</v>
      </c>
      <c r="AL119" s="15"/>
      <c r="AM119" s="15">
        <f t="shared" si="63"/>
        <v>0</v>
      </c>
      <c r="AN119" s="15">
        <f t="shared" si="63"/>
        <v>0</v>
      </c>
      <c r="AO119" s="15">
        <f t="shared" si="63"/>
        <v>0</v>
      </c>
      <c r="AQ119" s="15">
        <f t="shared" si="70"/>
        <v>0</v>
      </c>
      <c r="AR119" s="15">
        <f t="shared" si="66"/>
        <v>0</v>
      </c>
      <c r="AS119" s="15">
        <f t="shared" si="71"/>
        <v>0</v>
      </c>
      <c r="AT119" s="15"/>
      <c r="AU119" s="15">
        <f t="shared" si="72"/>
        <v>0</v>
      </c>
      <c r="AV119" s="15">
        <f t="shared" si="72"/>
        <v>0</v>
      </c>
      <c r="AW119" s="15">
        <f t="shared" si="73"/>
        <v>0</v>
      </c>
      <c r="AX119" s="15"/>
      <c r="AY119" s="230">
        <v>0</v>
      </c>
      <c r="AZ119" s="230">
        <v>0</v>
      </c>
      <c r="BA119" s="230">
        <v>0</v>
      </c>
      <c r="BB119" s="230"/>
      <c r="BC119" s="230">
        <v>0</v>
      </c>
      <c r="BD119" s="230">
        <v>0</v>
      </c>
      <c r="BE119" s="230">
        <v>0</v>
      </c>
      <c r="BF119" s="230"/>
      <c r="BG119" s="230">
        <v>0</v>
      </c>
      <c r="BH119" s="230">
        <v>0</v>
      </c>
      <c r="BI119" s="230">
        <v>0</v>
      </c>
      <c r="BJ119" s="15"/>
      <c r="BK119" s="15">
        <f t="shared" si="74"/>
        <v>0</v>
      </c>
      <c r="BL119" s="15">
        <f t="shared" si="74"/>
        <v>0</v>
      </c>
      <c r="BM119" s="15">
        <f t="shared" si="74"/>
        <v>0</v>
      </c>
      <c r="BO119" s="15">
        <f t="shared" si="51"/>
        <v>0</v>
      </c>
      <c r="BP119" s="15">
        <f t="shared" si="52"/>
        <v>0</v>
      </c>
      <c r="BQ119" s="15">
        <f t="shared" si="67"/>
        <v>0</v>
      </c>
      <c r="BR119" s="15"/>
      <c r="BS119" s="15">
        <f t="shared" si="75"/>
        <v>0</v>
      </c>
      <c r="BT119" s="15">
        <f t="shared" si="75"/>
        <v>0</v>
      </c>
      <c r="BU119" s="15">
        <f t="shared" si="69"/>
        <v>0</v>
      </c>
      <c r="BV119" s="15"/>
      <c r="BW119" s="230">
        <v>0</v>
      </c>
      <c r="BX119" s="230">
        <v>0</v>
      </c>
      <c r="BY119" s="230">
        <v>0</v>
      </c>
      <c r="BZ119" s="230"/>
      <c r="CA119" s="230">
        <v>0</v>
      </c>
      <c r="CB119" s="230">
        <v>0</v>
      </c>
      <c r="CC119" s="230">
        <v>0</v>
      </c>
      <c r="CD119" s="230"/>
      <c r="CE119" s="230">
        <v>0</v>
      </c>
      <c r="CF119" s="230">
        <v>0</v>
      </c>
      <c r="CG119" s="230">
        <v>0</v>
      </c>
      <c r="CH119" s="15"/>
      <c r="CI119" s="15">
        <f t="shared" si="55"/>
        <v>0</v>
      </c>
      <c r="CJ119" s="15">
        <f t="shared" si="55"/>
        <v>0</v>
      </c>
      <c r="CK119" s="15">
        <f t="shared" si="55"/>
        <v>0</v>
      </c>
      <c r="CM119" s="15">
        <f t="shared" si="53"/>
        <v>0</v>
      </c>
      <c r="CN119" s="15">
        <f t="shared" si="54"/>
        <v>0</v>
      </c>
      <c r="CO119" s="15">
        <f t="shared" si="59"/>
        <v>0</v>
      </c>
      <c r="CQ119" s="15">
        <f t="shared" si="60"/>
        <v>0</v>
      </c>
      <c r="CR119" s="15">
        <f t="shared" si="60"/>
        <v>0</v>
      </c>
      <c r="CS119" s="15">
        <f t="shared" si="61"/>
        <v>0</v>
      </c>
      <c r="CT119" s="15"/>
    </row>
    <row r="120" spans="1:98" x14ac:dyDescent="0.25">
      <c r="A120" s="3" t="s">
        <v>144</v>
      </c>
      <c r="B120" s="229">
        <v>0</v>
      </c>
      <c r="C120" s="229">
        <v>0</v>
      </c>
      <c r="D120" s="229">
        <v>0</v>
      </c>
      <c r="E120" s="229">
        <v>0</v>
      </c>
      <c r="G120" s="230">
        <v>0</v>
      </c>
      <c r="H120" s="230">
        <v>0</v>
      </c>
      <c r="I120" s="230">
        <v>0</v>
      </c>
      <c r="J120" s="230"/>
      <c r="K120" s="230">
        <v>0</v>
      </c>
      <c r="L120" s="230">
        <v>0</v>
      </c>
      <c r="M120" s="230">
        <v>0</v>
      </c>
      <c r="N120" s="15"/>
      <c r="O120" s="15">
        <v>0</v>
      </c>
      <c r="P120" s="15">
        <v>0</v>
      </c>
      <c r="Q120" s="15">
        <v>0</v>
      </c>
      <c r="R120" s="15"/>
      <c r="S120" s="15">
        <f t="shared" si="62"/>
        <v>0</v>
      </c>
      <c r="T120" s="15">
        <f t="shared" si="62"/>
        <v>0</v>
      </c>
      <c r="U120" s="15">
        <f t="shared" si="62"/>
        <v>0</v>
      </c>
      <c r="W120" s="15">
        <f t="shared" si="65"/>
        <v>0</v>
      </c>
      <c r="X120" s="15">
        <f t="shared" si="50"/>
        <v>0</v>
      </c>
      <c r="Y120" s="15">
        <f t="shared" si="58"/>
        <v>0</v>
      </c>
      <c r="AA120" s="230">
        <v>0</v>
      </c>
      <c r="AB120" s="230">
        <v>0</v>
      </c>
      <c r="AC120" s="230">
        <v>0</v>
      </c>
      <c r="AD120" s="230"/>
      <c r="AE120" s="230">
        <v>0</v>
      </c>
      <c r="AF120" s="230">
        <v>0</v>
      </c>
      <c r="AG120" s="230">
        <v>0</v>
      </c>
      <c r="AH120" s="230"/>
      <c r="AI120" s="230">
        <v>0</v>
      </c>
      <c r="AJ120" s="230">
        <v>0</v>
      </c>
      <c r="AK120" s="230">
        <v>0</v>
      </c>
      <c r="AL120" s="15"/>
      <c r="AM120" s="15">
        <f t="shared" si="63"/>
        <v>0</v>
      </c>
      <c r="AN120" s="15">
        <f t="shared" si="63"/>
        <v>0</v>
      </c>
      <c r="AO120" s="15">
        <f t="shared" si="63"/>
        <v>0</v>
      </c>
      <c r="AQ120" s="15">
        <f t="shared" si="70"/>
        <v>0</v>
      </c>
      <c r="AR120" s="15">
        <f t="shared" si="66"/>
        <v>0</v>
      </c>
      <c r="AS120" s="15">
        <f t="shared" si="71"/>
        <v>0</v>
      </c>
      <c r="AT120" s="15"/>
      <c r="AU120" s="15">
        <f t="shared" si="72"/>
        <v>0</v>
      </c>
      <c r="AV120" s="15">
        <f t="shared" si="72"/>
        <v>0</v>
      </c>
      <c r="AW120" s="15">
        <f t="shared" si="73"/>
        <v>0</v>
      </c>
      <c r="AX120" s="15"/>
      <c r="AY120" s="230">
        <v>0</v>
      </c>
      <c r="AZ120" s="230">
        <v>0</v>
      </c>
      <c r="BA120" s="230">
        <v>0</v>
      </c>
      <c r="BB120" s="230"/>
      <c r="BC120" s="230">
        <v>0</v>
      </c>
      <c r="BD120" s="230">
        <v>0</v>
      </c>
      <c r="BE120" s="230">
        <v>0</v>
      </c>
      <c r="BF120" s="230"/>
      <c r="BG120" s="230">
        <v>0</v>
      </c>
      <c r="BH120" s="230">
        <v>0</v>
      </c>
      <c r="BI120" s="230">
        <v>0</v>
      </c>
      <c r="BJ120" s="15"/>
      <c r="BK120" s="15">
        <f t="shared" si="74"/>
        <v>0</v>
      </c>
      <c r="BL120" s="15">
        <f t="shared" si="74"/>
        <v>0</v>
      </c>
      <c r="BM120" s="15">
        <f t="shared" si="74"/>
        <v>0</v>
      </c>
      <c r="BO120" s="15">
        <f t="shared" si="51"/>
        <v>0</v>
      </c>
      <c r="BP120" s="15">
        <f t="shared" si="52"/>
        <v>0</v>
      </c>
      <c r="BQ120" s="15">
        <f t="shared" si="67"/>
        <v>0</v>
      </c>
      <c r="BR120" s="15"/>
      <c r="BS120" s="15">
        <f t="shared" si="75"/>
        <v>0</v>
      </c>
      <c r="BT120" s="15">
        <f t="shared" si="75"/>
        <v>0</v>
      </c>
      <c r="BU120" s="15">
        <f t="shared" si="69"/>
        <v>0</v>
      </c>
      <c r="BV120" s="15"/>
      <c r="BW120" s="230">
        <v>0</v>
      </c>
      <c r="BX120" s="230">
        <v>0</v>
      </c>
      <c r="BY120" s="230">
        <v>0</v>
      </c>
      <c r="BZ120" s="230"/>
      <c r="CA120" s="230">
        <v>0</v>
      </c>
      <c r="CB120" s="230">
        <v>0</v>
      </c>
      <c r="CC120" s="230">
        <v>0</v>
      </c>
      <c r="CD120" s="230"/>
      <c r="CE120" s="230">
        <v>0</v>
      </c>
      <c r="CF120" s="230">
        <v>0</v>
      </c>
      <c r="CG120" s="230">
        <v>0</v>
      </c>
      <c r="CH120" s="15"/>
      <c r="CI120" s="15">
        <f t="shared" si="55"/>
        <v>0</v>
      </c>
      <c r="CJ120" s="15">
        <f t="shared" si="55"/>
        <v>0</v>
      </c>
      <c r="CK120" s="15">
        <f t="shared" si="55"/>
        <v>0</v>
      </c>
      <c r="CM120" s="15">
        <f t="shared" si="53"/>
        <v>0</v>
      </c>
      <c r="CN120" s="15">
        <f t="shared" si="54"/>
        <v>0</v>
      </c>
      <c r="CO120" s="15">
        <f t="shared" si="59"/>
        <v>0</v>
      </c>
      <c r="CQ120" s="15">
        <f t="shared" si="60"/>
        <v>0</v>
      </c>
      <c r="CR120" s="15">
        <f t="shared" si="60"/>
        <v>0</v>
      </c>
      <c r="CS120" s="15">
        <f t="shared" si="61"/>
        <v>0</v>
      </c>
      <c r="CT120" s="15"/>
    </row>
    <row r="121" spans="1:98" x14ac:dyDescent="0.25">
      <c r="A121" s="3" t="s">
        <v>145</v>
      </c>
      <c r="B121" s="229">
        <v>5.2899999999999996E-2</v>
      </c>
      <c r="C121" s="229">
        <v>5.5120639999999999E-2</v>
      </c>
      <c r="D121" s="229">
        <v>5.5280472999999997E-2</v>
      </c>
      <c r="E121" s="229">
        <v>5.5009663E-2</v>
      </c>
      <c r="G121" s="230">
        <v>51224437.799999997</v>
      </c>
      <c r="H121" s="230">
        <v>51224437.799999997</v>
      </c>
      <c r="I121" s="230">
        <v>51224437.799999997</v>
      </c>
      <c r="J121" s="230"/>
      <c r="K121" s="230">
        <v>51310326.670000002</v>
      </c>
      <c r="L121" s="230">
        <v>51310326.670000002</v>
      </c>
      <c r="M121" s="230">
        <v>51310326.670000002</v>
      </c>
      <c r="N121" s="15"/>
      <c r="O121" s="15">
        <v>235975.9292285899</v>
      </c>
      <c r="P121" s="15">
        <v>235975.9292285899</v>
      </c>
      <c r="Q121" s="15">
        <v>235975.9292285899</v>
      </c>
      <c r="R121" s="15"/>
      <c r="S121" s="15">
        <f t="shared" si="62"/>
        <v>235213.64821138434</v>
      </c>
      <c r="T121" s="15">
        <f t="shared" si="62"/>
        <v>235213.64821138434</v>
      </c>
      <c r="U121" s="15">
        <f t="shared" si="62"/>
        <v>235213.64821138434</v>
      </c>
      <c r="W121" s="15">
        <f t="shared" si="65"/>
        <v>707927.78768576973</v>
      </c>
      <c r="X121" s="15">
        <f t="shared" si="50"/>
        <v>705640.94463415304</v>
      </c>
      <c r="Y121" s="15">
        <f t="shared" si="58"/>
        <v>-2286.8430516166845</v>
      </c>
      <c r="AA121" s="230">
        <v>51224437.799999997</v>
      </c>
      <c r="AB121" s="230">
        <v>51224437.799999997</v>
      </c>
      <c r="AC121" s="230">
        <v>51224437.799999997</v>
      </c>
      <c r="AD121" s="230"/>
      <c r="AE121" s="230">
        <v>51310326.670000002</v>
      </c>
      <c r="AF121" s="230">
        <v>51310326.670000002</v>
      </c>
      <c r="AG121" s="230">
        <v>51310326.670000002</v>
      </c>
      <c r="AH121" s="230"/>
      <c r="AI121" s="230">
        <v>235975.9292285899</v>
      </c>
      <c r="AJ121" s="230">
        <v>235975.9292285899</v>
      </c>
      <c r="AK121" s="230">
        <v>235975.9292285899</v>
      </c>
      <c r="AL121" s="15"/>
      <c r="AM121" s="15">
        <f t="shared" si="63"/>
        <v>235213.64821138434</v>
      </c>
      <c r="AN121" s="15">
        <f t="shared" si="63"/>
        <v>235213.64821138434</v>
      </c>
      <c r="AO121" s="15">
        <f t="shared" si="63"/>
        <v>235213.64821138434</v>
      </c>
      <c r="AQ121" s="15">
        <f t="shared" si="70"/>
        <v>707927.78768576973</v>
      </c>
      <c r="AR121" s="15">
        <f t="shared" si="66"/>
        <v>705640.94463415304</v>
      </c>
      <c r="AS121" s="15">
        <f t="shared" si="71"/>
        <v>-2286.8430516166845</v>
      </c>
      <c r="AT121" s="15"/>
      <c r="AU121" s="15">
        <f t="shared" si="72"/>
        <v>1415855.5753715395</v>
      </c>
      <c r="AV121" s="15">
        <f t="shared" si="72"/>
        <v>1411281.8892683061</v>
      </c>
      <c r="AW121" s="15">
        <f t="shared" si="73"/>
        <v>-4573.6861032333691</v>
      </c>
      <c r="AX121" s="15"/>
      <c r="AY121" s="230">
        <v>51288847.399999999</v>
      </c>
      <c r="AZ121" s="230">
        <v>51353257</v>
      </c>
      <c r="BA121" s="230">
        <v>51353257</v>
      </c>
      <c r="BB121" s="230"/>
      <c r="BC121" s="230">
        <v>51310326.670000002</v>
      </c>
      <c r="BD121" s="230">
        <v>51310326.670000002</v>
      </c>
      <c r="BE121" s="230">
        <v>51310326.670000002</v>
      </c>
      <c r="BF121" s="230"/>
      <c r="BG121" s="230">
        <v>236272.645324735</v>
      </c>
      <c r="BH121" s="230">
        <v>236569.36142088007</v>
      </c>
      <c r="BI121" s="230">
        <v>236569.36142088007</v>
      </c>
      <c r="BJ121" s="15"/>
      <c r="BK121" s="15">
        <f t="shared" si="74"/>
        <v>235213.64821138434</v>
      </c>
      <c r="BL121" s="15">
        <f t="shared" si="74"/>
        <v>235213.64821138434</v>
      </c>
      <c r="BM121" s="15">
        <f t="shared" si="74"/>
        <v>235213.64821138434</v>
      </c>
      <c r="BO121" s="15">
        <f t="shared" si="51"/>
        <v>709411.36816649511</v>
      </c>
      <c r="BP121" s="15">
        <f t="shared" si="52"/>
        <v>705640.94463415304</v>
      </c>
      <c r="BQ121" s="15">
        <f t="shared" si="67"/>
        <v>-3770.4235323420726</v>
      </c>
      <c r="BR121" s="15"/>
      <c r="BS121" s="15">
        <f t="shared" si="75"/>
        <v>2125266.9435380343</v>
      </c>
      <c r="BT121" s="15">
        <f t="shared" si="75"/>
        <v>2116922.8339024591</v>
      </c>
      <c r="BU121" s="15">
        <f t="shared" si="69"/>
        <v>-8344.1096355752088</v>
      </c>
      <c r="BV121" s="15"/>
      <c r="BW121" s="230">
        <v>51331791.840000004</v>
      </c>
      <c r="BX121" s="230">
        <v>51310326.670000002</v>
      </c>
      <c r="BY121" s="230">
        <v>51310326.670000002</v>
      </c>
      <c r="BZ121" s="230"/>
      <c r="CA121" s="230">
        <v>51310326.670000002</v>
      </c>
      <c r="CB121" s="230">
        <v>51310326.670000002</v>
      </c>
      <c r="CC121" s="230">
        <v>51310326.670000002</v>
      </c>
      <c r="CD121" s="230"/>
      <c r="CE121" s="230">
        <v>236470.47773772836</v>
      </c>
      <c r="CF121" s="230">
        <v>236371.59400850956</v>
      </c>
      <c r="CG121" s="230">
        <v>236371.59400850956</v>
      </c>
      <c r="CH121" s="15"/>
      <c r="CI121" s="15">
        <f t="shared" si="55"/>
        <v>235213.64821138434</v>
      </c>
      <c r="CJ121" s="15">
        <f t="shared" si="55"/>
        <v>235213.64821138434</v>
      </c>
      <c r="CK121" s="15">
        <f t="shared" si="55"/>
        <v>235213.64821138434</v>
      </c>
      <c r="CM121" s="15">
        <f t="shared" si="53"/>
        <v>709213.66575474746</v>
      </c>
      <c r="CN121" s="15">
        <f t="shared" si="54"/>
        <v>705640.94463415304</v>
      </c>
      <c r="CO121" s="15">
        <f t="shared" si="59"/>
        <v>-3572.7211205944186</v>
      </c>
      <c r="CQ121" s="15">
        <f t="shared" si="60"/>
        <v>2834480.6092927819</v>
      </c>
      <c r="CR121" s="15">
        <f t="shared" si="60"/>
        <v>2822563.7785366122</v>
      </c>
      <c r="CS121" s="15">
        <f t="shared" si="61"/>
        <v>-11916.830756169744</v>
      </c>
      <c r="CT121" s="15"/>
    </row>
    <row r="122" spans="1:98" x14ac:dyDescent="0.25">
      <c r="A122" s="3" t="s">
        <v>146</v>
      </c>
      <c r="B122" s="229">
        <v>3.7199999999999997E-2</v>
      </c>
      <c r="C122" s="229">
        <v>3.7199999999999997E-2</v>
      </c>
      <c r="D122" s="229">
        <v>3.7199999999999997E-2</v>
      </c>
      <c r="E122" s="229">
        <v>3.7199999999999997E-2</v>
      </c>
      <c r="G122" s="230">
        <v>57910891.689999998</v>
      </c>
      <c r="H122" s="230">
        <v>57910891.689999998</v>
      </c>
      <c r="I122" s="230">
        <v>57910891.689999998</v>
      </c>
      <c r="J122" s="230"/>
      <c r="K122" s="230">
        <v>58055511.799999997</v>
      </c>
      <c r="L122" s="230">
        <v>58082935.439999998</v>
      </c>
      <c r="M122" s="230">
        <v>58082935.439999998</v>
      </c>
      <c r="N122" s="15"/>
      <c r="O122" s="15">
        <v>179523.76423899995</v>
      </c>
      <c r="P122" s="15">
        <v>179523.76423899995</v>
      </c>
      <c r="Q122" s="15">
        <v>179523.76423899995</v>
      </c>
      <c r="R122" s="15"/>
      <c r="S122" s="15">
        <f t="shared" si="62"/>
        <v>179972.08657999997</v>
      </c>
      <c r="T122" s="15">
        <f t="shared" si="62"/>
        <v>180057.09986399999</v>
      </c>
      <c r="U122" s="15">
        <f t="shared" si="62"/>
        <v>180057.09986399999</v>
      </c>
      <c r="W122" s="15">
        <f t="shared" si="65"/>
        <v>538571.29271699989</v>
      </c>
      <c r="X122" s="15">
        <f t="shared" si="50"/>
        <v>540086.28630799998</v>
      </c>
      <c r="Y122" s="15">
        <f t="shared" si="58"/>
        <v>1514.9935910000931</v>
      </c>
      <c r="AA122" s="230">
        <v>57910891.689999998</v>
      </c>
      <c r="AB122" s="230">
        <v>57910891.689999998</v>
      </c>
      <c r="AC122" s="230">
        <v>57969489.920000002</v>
      </c>
      <c r="AD122" s="230"/>
      <c r="AE122" s="230">
        <v>58082935.439999998</v>
      </c>
      <c r="AF122" s="230">
        <v>58082935.439999998</v>
      </c>
      <c r="AG122" s="230">
        <v>58082935.439999998</v>
      </c>
      <c r="AH122" s="230"/>
      <c r="AI122" s="230">
        <v>179523.76423899995</v>
      </c>
      <c r="AJ122" s="230">
        <v>179523.76423899995</v>
      </c>
      <c r="AK122" s="230">
        <v>179705.418752</v>
      </c>
      <c r="AL122" s="15"/>
      <c r="AM122" s="15">
        <f t="shared" si="63"/>
        <v>180057.09986399999</v>
      </c>
      <c r="AN122" s="15">
        <f t="shared" si="63"/>
        <v>180057.09986399999</v>
      </c>
      <c r="AO122" s="15">
        <f t="shared" si="63"/>
        <v>180057.09986399999</v>
      </c>
      <c r="AQ122" s="15">
        <f t="shared" si="70"/>
        <v>538752.94722999993</v>
      </c>
      <c r="AR122" s="15">
        <f t="shared" si="66"/>
        <v>540171.29959199997</v>
      </c>
      <c r="AS122" s="15">
        <f t="shared" si="71"/>
        <v>1418.3523620000342</v>
      </c>
      <c r="AT122" s="15"/>
      <c r="AU122" s="15">
        <f t="shared" si="72"/>
        <v>1077324.2399469998</v>
      </c>
      <c r="AV122" s="15">
        <f t="shared" si="72"/>
        <v>1080257.5858999998</v>
      </c>
      <c r="AW122" s="15">
        <f t="shared" si="73"/>
        <v>2933.3459530000109</v>
      </c>
      <c r="AX122" s="15"/>
      <c r="AY122" s="230">
        <v>58028088.149999999</v>
      </c>
      <c r="AZ122" s="230">
        <v>58028088.149999999</v>
      </c>
      <c r="BA122" s="230">
        <v>58028088.149999999</v>
      </c>
      <c r="BB122" s="230"/>
      <c r="BC122" s="230">
        <v>58082935.439999998</v>
      </c>
      <c r="BD122" s="230">
        <v>58082935.439999998</v>
      </c>
      <c r="BE122" s="230">
        <v>58082935.439999998</v>
      </c>
      <c r="BF122" s="230"/>
      <c r="BG122" s="230">
        <v>179887.07326499998</v>
      </c>
      <c r="BH122" s="230">
        <v>179887.07326499998</v>
      </c>
      <c r="BI122" s="230">
        <v>179887.07326499998</v>
      </c>
      <c r="BJ122" s="15"/>
      <c r="BK122" s="15">
        <f t="shared" si="74"/>
        <v>180057.09986399999</v>
      </c>
      <c r="BL122" s="15">
        <f t="shared" si="74"/>
        <v>180057.09986399999</v>
      </c>
      <c r="BM122" s="15">
        <f t="shared" si="74"/>
        <v>180057.09986399999</v>
      </c>
      <c r="BO122" s="15">
        <f t="shared" si="51"/>
        <v>539661.21979499992</v>
      </c>
      <c r="BP122" s="15">
        <f t="shared" si="52"/>
        <v>540171.29959199997</v>
      </c>
      <c r="BQ122" s="15">
        <f t="shared" si="67"/>
        <v>510.07979700004216</v>
      </c>
      <c r="BR122" s="15"/>
      <c r="BS122" s="15">
        <f t="shared" si="75"/>
        <v>1616985.4597419999</v>
      </c>
      <c r="BT122" s="15">
        <f t="shared" si="75"/>
        <v>1620428.8854919998</v>
      </c>
      <c r="BU122" s="15">
        <f t="shared" si="69"/>
        <v>3443.4257499999367</v>
      </c>
      <c r="BV122" s="15"/>
      <c r="BW122" s="230">
        <v>58028088.149999999</v>
      </c>
      <c r="BX122" s="230">
        <v>58028088.149999999</v>
      </c>
      <c r="BY122" s="230">
        <v>58028088.149999999</v>
      </c>
      <c r="BZ122" s="230"/>
      <c r="CA122" s="230">
        <v>58082935.439999998</v>
      </c>
      <c r="CB122" s="230">
        <v>58082935.439999998</v>
      </c>
      <c r="CC122" s="230">
        <v>58082935.439999998</v>
      </c>
      <c r="CD122" s="230"/>
      <c r="CE122" s="230">
        <v>179887.07326499998</v>
      </c>
      <c r="CF122" s="230">
        <v>179887.07326499998</v>
      </c>
      <c r="CG122" s="230">
        <v>179887.07326499998</v>
      </c>
      <c r="CH122" s="15"/>
      <c r="CI122" s="15">
        <f t="shared" si="55"/>
        <v>180057.09986399999</v>
      </c>
      <c r="CJ122" s="15">
        <f t="shared" si="55"/>
        <v>180057.09986399999</v>
      </c>
      <c r="CK122" s="15">
        <f t="shared" si="55"/>
        <v>180057.09986399999</v>
      </c>
      <c r="CM122" s="15">
        <f t="shared" si="53"/>
        <v>539661.21979499992</v>
      </c>
      <c r="CN122" s="15">
        <f t="shared" si="54"/>
        <v>540171.29959199997</v>
      </c>
      <c r="CO122" s="15">
        <f t="shared" si="59"/>
        <v>510.07979700004216</v>
      </c>
      <c r="CQ122" s="15">
        <f t="shared" si="60"/>
        <v>2156646.6795369997</v>
      </c>
      <c r="CR122" s="15">
        <f t="shared" si="60"/>
        <v>2160600.1850839998</v>
      </c>
      <c r="CS122" s="15">
        <f t="shared" si="61"/>
        <v>3953.5055470000952</v>
      </c>
      <c r="CT122" s="15"/>
    </row>
    <row r="123" spans="1:98" x14ac:dyDescent="0.25">
      <c r="A123" s="3" t="s">
        <v>147</v>
      </c>
      <c r="B123" s="229">
        <v>3.6999999999999998E-2</v>
      </c>
      <c r="C123" s="229">
        <v>3.6999999999999998E-2</v>
      </c>
      <c r="D123" s="229">
        <v>3.6999999999999998E-2</v>
      </c>
      <c r="E123" s="229">
        <v>3.6999999999999998E-2</v>
      </c>
      <c r="G123" s="230">
        <v>37439756.240000002</v>
      </c>
      <c r="H123" s="230">
        <v>37542092.140000001</v>
      </c>
      <c r="I123" s="230">
        <v>37539101.219999999</v>
      </c>
      <c r="J123" s="230"/>
      <c r="K123" s="230">
        <v>37673152.57</v>
      </c>
      <c r="L123" s="230">
        <v>37673152.57</v>
      </c>
      <c r="M123" s="230">
        <v>37673152.57</v>
      </c>
      <c r="N123" s="15"/>
      <c r="O123" s="15">
        <v>115439.24840666667</v>
      </c>
      <c r="P123" s="15">
        <v>115754.78409833333</v>
      </c>
      <c r="Q123" s="15">
        <v>115745.56209499999</v>
      </c>
      <c r="R123" s="15"/>
      <c r="S123" s="15">
        <f t="shared" si="62"/>
        <v>116158.88709083333</v>
      </c>
      <c r="T123" s="15">
        <f t="shared" si="62"/>
        <v>116158.88709083333</v>
      </c>
      <c r="U123" s="15">
        <f t="shared" si="62"/>
        <v>116158.88709083333</v>
      </c>
      <c r="W123" s="15">
        <f t="shared" si="65"/>
        <v>346939.59460000001</v>
      </c>
      <c r="X123" s="15">
        <f t="shared" si="50"/>
        <v>348476.6612725</v>
      </c>
      <c r="Y123" s="15">
        <f t="shared" si="58"/>
        <v>1537.0666724999901</v>
      </c>
      <c r="AA123" s="230">
        <v>37536110.289999999</v>
      </c>
      <c r="AB123" s="230">
        <v>37543461.780000001</v>
      </c>
      <c r="AC123" s="230">
        <v>37550813.259999998</v>
      </c>
      <c r="AD123" s="230"/>
      <c r="AE123" s="230">
        <v>37669548.090000004</v>
      </c>
      <c r="AF123" s="230">
        <v>37665943.600000001</v>
      </c>
      <c r="AG123" s="230">
        <v>37671196.960000001</v>
      </c>
      <c r="AH123" s="230"/>
      <c r="AI123" s="230">
        <v>115736.34006083332</v>
      </c>
      <c r="AJ123" s="230">
        <v>115759.007155</v>
      </c>
      <c r="AK123" s="230">
        <v>115781.67421833333</v>
      </c>
      <c r="AL123" s="15"/>
      <c r="AM123" s="15">
        <f t="shared" si="63"/>
        <v>116147.7732775</v>
      </c>
      <c r="AN123" s="15">
        <f t="shared" si="63"/>
        <v>116136.65943333333</v>
      </c>
      <c r="AO123" s="15">
        <f t="shared" si="63"/>
        <v>116152.85729333333</v>
      </c>
      <c r="AQ123" s="15">
        <f t="shared" si="70"/>
        <v>347277.02143416664</v>
      </c>
      <c r="AR123" s="15">
        <f t="shared" si="66"/>
        <v>348437.29000416666</v>
      </c>
      <c r="AS123" s="15">
        <f t="shared" si="71"/>
        <v>1160.2685700000147</v>
      </c>
      <c r="AT123" s="15"/>
      <c r="AU123" s="15">
        <f t="shared" si="72"/>
        <v>694216.61603416665</v>
      </c>
      <c r="AV123" s="15">
        <f t="shared" si="72"/>
        <v>696913.95127666672</v>
      </c>
      <c r="AW123" s="15">
        <f t="shared" si="73"/>
        <v>2697.335242500063</v>
      </c>
      <c r="AX123" s="15"/>
      <c r="AY123" s="230">
        <v>37550813.259999998</v>
      </c>
      <c r="AZ123" s="230">
        <v>37542484.409999996</v>
      </c>
      <c r="BA123" s="230">
        <v>37534155.549999997</v>
      </c>
      <c r="BB123" s="230"/>
      <c r="BC123" s="230">
        <v>37755399.899999999</v>
      </c>
      <c r="BD123" s="230">
        <v>37834349.479999997</v>
      </c>
      <c r="BE123" s="230">
        <v>37871801.619999997</v>
      </c>
      <c r="BF123" s="230"/>
      <c r="BG123" s="230">
        <v>115781.67421833333</v>
      </c>
      <c r="BH123" s="230">
        <v>115755.99359749998</v>
      </c>
      <c r="BI123" s="230">
        <v>115730.31294583331</v>
      </c>
      <c r="BJ123" s="15"/>
      <c r="BK123" s="15">
        <f t="shared" si="74"/>
        <v>116412.48302499998</v>
      </c>
      <c r="BL123" s="15">
        <f t="shared" si="74"/>
        <v>116655.91089666665</v>
      </c>
      <c r="BM123" s="15">
        <f t="shared" si="74"/>
        <v>116771.38832833333</v>
      </c>
      <c r="BO123" s="15">
        <f t="shared" si="51"/>
        <v>347267.98076166661</v>
      </c>
      <c r="BP123" s="15">
        <f t="shared" si="52"/>
        <v>349839.78224999993</v>
      </c>
      <c r="BQ123" s="15">
        <f t="shared" si="67"/>
        <v>2571.8014883333235</v>
      </c>
      <c r="BR123" s="15"/>
      <c r="BS123" s="15">
        <f t="shared" si="75"/>
        <v>1041484.5967958332</v>
      </c>
      <c r="BT123" s="15">
        <f t="shared" si="75"/>
        <v>1046753.7335266666</v>
      </c>
      <c r="BU123" s="15">
        <f t="shared" si="69"/>
        <v>5269.1367308334447</v>
      </c>
      <c r="BV123" s="15"/>
      <c r="BW123" s="230">
        <v>37534155.549999997</v>
      </c>
      <c r="BX123" s="230">
        <v>37603654.060000002</v>
      </c>
      <c r="BY123" s="230">
        <v>37673152.57</v>
      </c>
      <c r="BZ123" s="230"/>
      <c r="CA123" s="230">
        <v>37909253.75</v>
      </c>
      <c r="CB123" s="230">
        <v>37909253.75</v>
      </c>
      <c r="CC123" s="230">
        <v>38087418.390000001</v>
      </c>
      <c r="CD123" s="230"/>
      <c r="CE123" s="230">
        <v>115730.31294583331</v>
      </c>
      <c r="CF123" s="230">
        <v>115944.60001833334</v>
      </c>
      <c r="CG123" s="230">
        <v>116158.88709083333</v>
      </c>
      <c r="CH123" s="15"/>
      <c r="CI123" s="15">
        <f t="shared" si="55"/>
        <v>116886.86572916666</v>
      </c>
      <c r="CJ123" s="15">
        <f t="shared" si="55"/>
        <v>116886.86572916666</v>
      </c>
      <c r="CK123" s="15">
        <f t="shared" si="55"/>
        <v>117436.2067025</v>
      </c>
      <c r="CM123" s="15">
        <f t="shared" si="53"/>
        <v>347833.800055</v>
      </c>
      <c r="CN123" s="15">
        <f t="shared" si="54"/>
        <v>351209.93816083332</v>
      </c>
      <c r="CO123" s="15">
        <f t="shared" si="59"/>
        <v>3376.1381058333209</v>
      </c>
      <c r="CQ123" s="15">
        <f t="shared" si="60"/>
        <v>1389318.3968508332</v>
      </c>
      <c r="CR123" s="15">
        <f t="shared" si="60"/>
        <v>1397963.6716875001</v>
      </c>
      <c r="CS123" s="15">
        <f t="shared" si="61"/>
        <v>8645.274836666882</v>
      </c>
      <c r="CT123" s="15"/>
    </row>
    <row r="124" spans="1:98" x14ac:dyDescent="0.25">
      <c r="A124" s="3" t="s">
        <v>148</v>
      </c>
      <c r="B124" s="229">
        <v>3.8699999999999998E-2</v>
      </c>
      <c r="C124" s="229">
        <v>3.8699999999999998E-2</v>
      </c>
      <c r="D124" s="229">
        <v>3.8699999999999998E-2</v>
      </c>
      <c r="E124" s="229">
        <v>3.8699999999999998E-2</v>
      </c>
      <c r="G124" s="230">
        <v>55755967.659999996</v>
      </c>
      <c r="H124" s="230">
        <v>55755967.659999996</v>
      </c>
      <c r="I124" s="230">
        <v>55755967.659999996</v>
      </c>
      <c r="J124" s="230"/>
      <c r="K124" s="230">
        <v>60699399.450000003</v>
      </c>
      <c r="L124" s="230">
        <v>60101443.189999998</v>
      </c>
      <c r="M124" s="230">
        <v>59503486.920000002</v>
      </c>
      <c r="N124" s="15"/>
      <c r="O124" s="15">
        <v>179812.9957035</v>
      </c>
      <c r="P124" s="15">
        <v>179812.9957035</v>
      </c>
      <c r="Q124" s="15">
        <v>179812.9957035</v>
      </c>
      <c r="R124" s="15"/>
      <c r="S124" s="15">
        <f t="shared" si="62"/>
        <v>195755.56322625</v>
      </c>
      <c r="T124" s="15">
        <f t="shared" si="62"/>
        <v>193827.15428774999</v>
      </c>
      <c r="U124" s="15">
        <f t="shared" si="62"/>
        <v>191898.74531699999</v>
      </c>
      <c r="W124" s="15">
        <f t="shared" si="65"/>
        <v>539438.98711049999</v>
      </c>
      <c r="X124" s="15">
        <f t="shared" si="50"/>
        <v>581481.46283099998</v>
      </c>
      <c r="Y124" s="15">
        <f t="shared" si="58"/>
        <v>42042.475720499991</v>
      </c>
      <c r="AA124" s="230">
        <v>55755967.659999996</v>
      </c>
      <c r="AB124" s="230">
        <v>55736745.409999996</v>
      </c>
      <c r="AC124" s="230">
        <v>55717523.149999999</v>
      </c>
      <c r="AD124" s="230"/>
      <c r="AE124" s="230">
        <v>59504591.450000003</v>
      </c>
      <c r="AF124" s="230">
        <v>59475636.979999997</v>
      </c>
      <c r="AG124" s="230">
        <v>59445577.979999997</v>
      </c>
      <c r="AH124" s="230"/>
      <c r="AI124" s="230">
        <v>179812.9957035</v>
      </c>
      <c r="AJ124" s="230">
        <v>179751.00394724996</v>
      </c>
      <c r="AK124" s="230">
        <v>179689.01215874997</v>
      </c>
      <c r="AL124" s="15"/>
      <c r="AM124" s="15">
        <f t="shared" si="63"/>
        <v>191902.30742624999</v>
      </c>
      <c r="AN124" s="15">
        <f t="shared" si="63"/>
        <v>191808.92926049998</v>
      </c>
      <c r="AO124" s="15">
        <f t="shared" si="63"/>
        <v>191711.98898549998</v>
      </c>
      <c r="AQ124" s="15">
        <f t="shared" si="70"/>
        <v>539253.01180949993</v>
      </c>
      <c r="AR124" s="15">
        <f t="shared" si="66"/>
        <v>575423.22567224992</v>
      </c>
      <c r="AS124" s="15">
        <f t="shared" si="71"/>
        <v>36170.213862749981</v>
      </c>
      <c r="AT124" s="15"/>
      <c r="AU124" s="15">
        <f t="shared" si="72"/>
        <v>1078691.9989199999</v>
      </c>
      <c r="AV124" s="15">
        <f t="shared" si="72"/>
        <v>1156904.68850325</v>
      </c>
      <c r="AW124" s="15">
        <f t="shared" si="73"/>
        <v>78212.689583250089</v>
      </c>
      <c r="AX124" s="15"/>
      <c r="AY124" s="230">
        <v>55717523.149999999</v>
      </c>
      <c r="AZ124" s="230">
        <v>55717523.149999999</v>
      </c>
      <c r="BA124" s="230">
        <v>55717523.149999999</v>
      </c>
      <c r="BB124" s="230"/>
      <c r="BC124" s="230">
        <v>59445577.979999997</v>
      </c>
      <c r="BD124" s="230">
        <v>59445577.979999997</v>
      </c>
      <c r="BE124" s="230">
        <v>59624915.579999998</v>
      </c>
      <c r="BF124" s="230"/>
      <c r="BG124" s="230">
        <v>179689.01215874997</v>
      </c>
      <c r="BH124" s="230">
        <v>179689.01215874997</v>
      </c>
      <c r="BI124" s="230">
        <v>179689.01215874997</v>
      </c>
      <c r="BJ124" s="15"/>
      <c r="BK124" s="15">
        <f t="shared" si="74"/>
        <v>191711.98898549998</v>
      </c>
      <c r="BL124" s="15">
        <f t="shared" si="74"/>
        <v>191711.98898549998</v>
      </c>
      <c r="BM124" s="15">
        <f t="shared" si="74"/>
        <v>192290.35274549996</v>
      </c>
      <c r="BO124" s="15">
        <f t="shared" si="51"/>
        <v>539067.03647624992</v>
      </c>
      <c r="BP124" s="15">
        <f t="shared" si="52"/>
        <v>575714.33071649994</v>
      </c>
      <c r="BQ124" s="15">
        <f t="shared" si="67"/>
        <v>36647.294240250019</v>
      </c>
      <c r="BR124" s="15"/>
      <c r="BS124" s="15">
        <f t="shared" si="75"/>
        <v>1617759.03539625</v>
      </c>
      <c r="BT124" s="15">
        <f t="shared" si="75"/>
        <v>1732619.0192197501</v>
      </c>
      <c r="BU124" s="15">
        <f t="shared" si="69"/>
        <v>114859.98382350011</v>
      </c>
      <c r="BV124" s="15"/>
      <c r="BW124" s="230">
        <v>55717523.149999999</v>
      </c>
      <c r="BX124" s="230">
        <v>55717523.149999999</v>
      </c>
      <c r="BY124" s="230">
        <v>58208461.299999997</v>
      </c>
      <c r="BZ124" s="230"/>
      <c r="CA124" s="230">
        <v>59827651.640000001</v>
      </c>
      <c r="CB124" s="230">
        <v>59851050.109999999</v>
      </c>
      <c r="CC124" s="230">
        <v>59851357.049999997</v>
      </c>
      <c r="CD124" s="230"/>
      <c r="CE124" s="230">
        <v>179689.01215874997</v>
      </c>
      <c r="CF124" s="230">
        <v>179689.01215874997</v>
      </c>
      <c r="CG124" s="230">
        <v>187722.28769249996</v>
      </c>
      <c r="CH124" s="15"/>
      <c r="CI124" s="15">
        <f t="shared" si="55"/>
        <v>192944.17653900001</v>
      </c>
      <c r="CJ124" s="15">
        <f t="shared" si="55"/>
        <v>193019.63660474998</v>
      </c>
      <c r="CK124" s="15">
        <f t="shared" si="55"/>
        <v>193020.62648624997</v>
      </c>
      <c r="CM124" s="15">
        <f t="shared" si="53"/>
        <v>547100.31200999988</v>
      </c>
      <c r="CN124" s="15">
        <f t="shared" si="54"/>
        <v>578984.43962999992</v>
      </c>
      <c r="CO124" s="15">
        <f t="shared" si="59"/>
        <v>31884.127620000043</v>
      </c>
      <c r="CQ124" s="15">
        <f t="shared" si="60"/>
        <v>2164859.34740625</v>
      </c>
      <c r="CR124" s="15">
        <f t="shared" si="60"/>
        <v>2311603.45884975</v>
      </c>
      <c r="CS124" s="15">
        <f t="shared" si="61"/>
        <v>146744.11144350003</v>
      </c>
      <c r="CT124" s="15"/>
    </row>
    <row r="125" spans="1:98" x14ac:dyDescent="0.25">
      <c r="A125" s="3" t="s">
        <v>149</v>
      </c>
      <c r="B125" s="229">
        <v>2.75E-2</v>
      </c>
      <c r="C125" s="229">
        <v>2.75E-2</v>
      </c>
      <c r="D125" s="229">
        <v>2.75E-2</v>
      </c>
      <c r="E125" s="229">
        <v>2.75E-2</v>
      </c>
      <c r="G125" s="230">
        <v>79467785.260000005</v>
      </c>
      <c r="H125" s="230">
        <v>79531615.5</v>
      </c>
      <c r="I125" s="230">
        <v>79531615.5</v>
      </c>
      <c r="J125" s="230"/>
      <c r="K125" s="230">
        <v>79886073.540000007</v>
      </c>
      <c r="L125" s="230">
        <v>80027623.680000007</v>
      </c>
      <c r="M125" s="230">
        <v>80027744.040000007</v>
      </c>
      <c r="N125" s="15"/>
      <c r="O125" s="15">
        <v>182113.6745541667</v>
      </c>
      <c r="P125" s="15">
        <v>182259.95218749999</v>
      </c>
      <c r="Q125" s="15">
        <v>182259.95218749999</v>
      </c>
      <c r="R125" s="15"/>
      <c r="S125" s="15">
        <f t="shared" si="62"/>
        <v>183072.25186250001</v>
      </c>
      <c r="T125" s="15">
        <f t="shared" si="62"/>
        <v>183396.63760000002</v>
      </c>
      <c r="U125" s="15">
        <f t="shared" si="62"/>
        <v>183396.91342500004</v>
      </c>
      <c r="W125" s="15">
        <f t="shared" si="65"/>
        <v>546633.57892916666</v>
      </c>
      <c r="X125" s="15">
        <f t="shared" si="50"/>
        <v>549865.80288750003</v>
      </c>
      <c r="Y125" s="15">
        <f t="shared" si="58"/>
        <v>3232.2239583333721</v>
      </c>
      <c r="AA125" s="230">
        <v>79531615.5</v>
      </c>
      <c r="AB125" s="230">
        <v>79531615.5</v>
      </c>
      <c r="AC125" s="230">
        <v>79589229.739999995</v>
      </c>
      <c r="AD125" s="230"/>
      <c r="AE125" s="230">
        <v>80027864.390000001</v>
      </c>
      <c r="AF125" s="230">
        <v>80027864.390000001</v>
      </c>
      <c r="AG125" s="230">
        <v>80027864.390000001</v>
      </c>
      <c r="AH125" s="230"/>
      <c r="AI125" s="230">
        <v>182259.95218749999</v>
      </c>
      <c r="AJ125" s="230">
        <v>182259.95218749999</v>
      </c>
      <c r="AK125" s="230">
        <v>182391.98482083331</v>
      </c>
      <c r="AL125" s="15"/>
      <c r="AM125" s="15">
        <f t="shared" si="63"/>
        <v>183397.18922708335</v>
      </c>
      <c r="AN125" s="15">
        <f t="shared" si="63"/>
        <v>183397.18922708335</v>
      </c>
      <c r="AO125" s="15">
        <f t="shared" si="63"/>
        <v>183397.18922708335</v>
      </c>
      <c r="AQ125" s="15">
        <f t="shared" si="70"/>
        <v>546911.88919583336</v>
      </c>
      <c r="AR125" s="15">
        <f t="shared" si="66"/>
        <v>550191.56768125005</v>
      </c>
      <c r="AS125" s="15">
        <f t="shared" si="71"/>
        <v>3279.6784854166908</v>
      </c>
      <c r="AT125" s="15"/>
      <c r="AU125" s="15">
        <f t="shared" si="72"/>
        <v>1093545.4681250001</v>
      </c>
      <c r="AV125" s="15">
        <f t="shared" si="72"/>
        <v>1100057.37056875</v>
      </c>
      <c r="AW125" s="15">
        <f t="shared" si="73"/>
        <v>6511.9024437498301</v>
      </c>
      <c r="AX125" s="15"/>
      <c r="AY125" s="230">
        <v>79718914.560000002</v>
      </c>
      <c r="AZ125" s="230">
        <v>79790985.129999995</v>
      </c>
      <c r="BA125" s="230">
        <v>79790985.129999995</v>
      </c>
      <c r="BB125" s="230"/>
      <c r="BC125" s="230">
        <v>80027864.390000001</v>
      </c>
      <c r="BD125" s="230">
        <v>80027864.390000001</v>
      </c>
      <c r="BE125" s="230">
        <v>79992503.280000001</v>
      </c>
      <c r="BF125" s="230"/>
      <c r="BG125" s="230">
        <v>182689.17920000001</v>
      </c>
      <c r="BH125" s="230">
        <v>182854.34092291666</v>
      </c>
      <c r="BI125" s="230">
        <v>182854.34092291666</v>
      </c>
      <c r="BJ125" s="15"/>
      <c r="BK125" s="15">
        <f t="shared" si="74"/>
        <v>183397.18922708335</v>
      </c>
      <c r="BL125" s="15">
        <f t="shared" si="74"/>
        <v>183397.18922708335</v>
      </c>
      <c r="BM125" s="15">
        <f t="shared" si="74"/>
        <v>183316.15335000001</v>
      </c>
      <c r="BO125" s="15">
        <f t="shared" si="51"/>
        <v>548397.86104583333</v>
      </c>
      <c r="BP125" s="15">
        <f t="shared" si="52"/>
        <v>550110.53180416673</v>
      </c>
      <c r="BQ125" s="15">
        <f t="shared" si="67"/>
        <v>1712.6707583334064</v>
      </c>
      <c r="BR125" s="15"/>
      <c r="BS125" s="15">
        <f t="shared" si="75"/>
        <v>1641943.3291708333</v>
      </c>
      <c r="BT125" s="15">
        <f t="shared" si="75"/>
        <v>1650167.9023729167</v>
      </c>
      <c r="BU125" s="15">
        <f t="shared" si="69"/>
        <v>8224.573202083353</v>
      </c>
      <c r="BV125" s="15"/>
      <c r="BW125" s="230">
        <v>79767754.260000005</v>
      </c>
      <c r="BX125" s="230">
        <v>79744523.390000001</v>
      </c>
      <c r="BY125" s="230">
        <v>79744523.390000001</v>
      </c>
      <c r="BZ125" s="230"/>
      <c r="CA125" s="230">
        <v>79957142.159999996</v>
      </c>
      <c r="CB125" s="230">
        <v>79980372.810000002</v>
      </c>
      <c r="CC125" s="230">
        <v>83153551.299999997</v>
      </c>
      <c r="CD125" s="230"/>
      <c r="CE125" s="230">
        <v>182801.10351250003</v>
      </c>
      <c r="CF125" s="230">
        <v>182747.86610208335</v>
      </c>
      <c r="CG125" s="230">
        <v>182747.86610208335</v>
      </c>
      <c r="CH125" s="15"/>
      <c r="CI125" s="15">
        <f t="shared" si="55"/>
        <v>183235.11744999999</v>
      </c>
      <c r="CJ125" s="15">
        <f t="shared" si="55"/>
        <v>183288.35435625</v>
      </c>
      <c r="CK125" s="15">
        <f t="shared" si="55"/>
        <v>190560.22172916666</v>
      </c>
      <c r="CM125" s="15">
        <f t="shared" si="53"/>
        <v>548296.83571666677</v>
      </c>
      <c r="CN125" s="15">
        <f t="shared" si="54"/>
        <v>557083.69353541662</v>
      </c>
      <c r="CO125" s="15">
        <f t="shared" si="59"/>
        <v>8786.8578187498497</v>
      </c>
      <c r="CQ125" s="15">
        <f t="shared" si="60"/>
        <v>2190240.1648875</v>
      </c>
      <c r="CR125" s="15">
        <f t="shared" si="60"/>
        <v>2207251.5959083335</v>
      </c>
      <c r="CS125" s="15">
        <f t="shared" si="61"/>
        <v>17011.431020833552</v>
      </c>
      <c r="CT125" s="15"/>
    </row>
    <row r="126" spans="1:98" x14ac:dyDescent="0.25">
      <c r="A126" s="3" t="s">
        <v>150</v>
      </c>
      <c r="B126" s="229">
        <v>0</v>
      </c>
      <c r="C126" s="229">
        <v>0</v>
      </c>
      <c r="D126" s="229">
        <v>0</v>
      </c>
      <c r="E126" s="229">
        <v>0</v>
      </c>
      <c r="G126" s="230">
        <v>0</v>
      </c>
      <c r="H126" s="230">
        <v>0</v>
      </c>
      <c r="I126" s="230">
        <v>0</v>
      </c>
      <c r="J126" s="230"/>
      <c r="K126" s="230">
        <v>0</v>
      </c>
      <c r="L126" s="230">
        <v>0</v>
      </c>
      <c r="M126" s="230">
        <v>0</v>
      </c>
      <c r="N126" s="15"/>
      <c r="O126" s="15">
        <v>0</v>
      </c>
      <c r="P126" s="15">
        <v>0</v>
      </c>
      <c r="Q126" s="15">
        <v>0</v>
      </c>
      <c r="R126" s="15"/>
      <c r="S126" s="15">
        <f t="shared" si="62"/>
        <v>0</v>
      </c>
      <c r="T126" s="15">
        <f t="shared" si="62"/>
        <v>0</v>
      </c>
      <c r="U126" s="15">
        <f t="shared" si="62"/>
        <v>0</v>
      </c>
      <c r="W126" s="15">
        <f t="shared" si="65"/>
        <v>0</v>
      </c>
      <c r="X126" s="15">
        <f t="shared" si="50"/>
        <v>0</v>
      </c>
      <c r="Y126" s="15">
        <f t="shared" si="58"/>
        <v>0</v>
      </c>
      <c r="AA126" s="230">
        <v>0</v>
      </c>
      <c r="AB126" s="230">
        <v>0</v>
      </c>
      <c r="AC126" s="230">
        <v>0</v>
      </c>
      <c r="AD126" s="230"/>
      <c r="AE126" s="230">
        <v>0</v>
      </c>
      <c r="AF126" s="230">
        <v>0</v>
      </c>
      <c r="AG126" s="230">
        <v>0</v>
      </c>
      <c r="AH126" s="230"/>
      <c r="AI126" s="230">
        <v>0</v>
      </c>
      <c r="AJ126" s="230">
        <v>0</v>
      </c>
      <c r="AK126" s="230">
        <v>0</v>
      </c>
      <c r="AL126" s="15"/>
      <c r="AM126" s="15">
        <f t="shared" si="63"/>
        <v>0</v>
      </c>
      <c r="AN126" s="15">
        <f t="shared" si="63"/>
        <v>0</v>
      </c>
      <c r="AO126" s="15">
        <f t="shared" si="63"/>
        <v>0</v>
      </c>
      <c r="AQ126" s="15">
        <f t="shared" si="70"/>
        <v>0</v>
      </c>
      <c r="AR126" s="15">
        <f t="shared" si="66"/>
        <v>0</v>
      </c>
      <c r="AS126" s="15">
        <f t="shared" si="71"/>
        <v>0</v>
      </c>
      <c r="AT126" s="15"/>
      <c r="AU126" s="15">
        <f t="shared" si="72"/>
        <v>0</v>
      </c>
      <c r="AV126" s="15">
        <f t="shared" si="72"/>
        <v>0</v>
      </c>
      <c r="AW126" s="15">
        <f t="shared" si="73"/>
        <v>0</v>
      </c>
      <c r="AX126" s="15"/>
      <c r="AY126" s="230">
        <v>0</v>
      </c>
      <c r="AZ126" s="230">
        <v>0</v>
      </c>
      <c r="BA126" s="230">
        <v>0</v>
      </c>
      <c r="BB126" s="230"/>
      <c r="BC126" s="230">
        <v>0</v>
      </c>
      <c r="BD126" s="230">
        <v>0</v>
      </c>
      <c r="BE126" s="230">
        <v>0</v>
      </c>
      <c r="BF126" s="230"/>
      <c r="BG126" s="230">
        <v>0</v>
      </c>
      <c r="BH126" s="230">
        <v>0</v>
      </c>
      <c r="BI126" s="230">
        <v>0</v>
      </c>
      <c r="BJ126" s="15"/>
      <c r="BK126" s="15">
        <f t="shared" si="74"/>
        <v>0</v>
      </c>
      <c r="BL126" s="15">
        <f t="shared" si="74"/>
        <v>0</v>
      </c>
      <c r="BM126" s="15">
        <f t="shared" si="74"/>
        <v>0</v>
      </c>
      <c r="BO126" s="15">
        <f t="shared" si="51"/>
        <v>0</v>
      </c>
      <c r="BP126" s="15">
        <f t="shared" si="52"/>
        <v>0</v>
      </c>
      <c r="BQ126" s="15">
        <f t="shared" si="67"/>
        <v>0</v>
      </c>
      <c r="BR126" s="15"/>
      <c r="BS126" s="15">
        <f t="shared" si="75"/>
        <v>0</v>
      </c>
      <c r="BT126" s="15">
        <f t="shared" si="75"/>
        <v>0</v>
      </c>
      <c r="BU126" s="15">
        <f t="shared" si="69"/>
        <v>0</v>
      </c>
      <c r="BV126" s="15"/>
      <c r="BW126" s="230">
        <v>0</v>
      </c>
      <c r="BX126" s="230">
        <v>0</v>
      </c>
      <c r="BY126" s="230">
        <v>0</v>
      </c>
      <c r="BZ126" s="230"/>
      <c r="CA126" s="230">
        <v>0</v>
      </c>
      <c r="CB126" s="230">
        <v>0</v>
      </c>
      <c r="CC126" s="230">
        <v>0</v>
      </c>
      <c r="CD126" s="230"/>
      <c r="CE126" s="230">
        <v>0</v>
      </c>
      <c r="CF126" s="230">
        <v>0</v>
      </c>
      <c r="CG126" s="230">
        <v>0</v>
      </c>
      <c r="CH126" s="15"/>
      <c r="CI126" s="15">
        <f t="shared" si="55"/>
        <v>0</v>
      </c>
      <c r="CJ126" s="15">
        <f t="shared" si="55"/>
        <v>0</v>
      </c>
      <c r="CK126" s="15">
        <f t="shared" si="55"/>
        <v>0</v>
      </c>
      <c r="CM126" s="15">
        <f t="shared" si="53"/>
        <v>0</v>
      </c>
      <c r="CN126" s="15">
        <f t="shared" si="54"/>
        <v>0</v>
      </c>
      <c r="CO126" s="15">
        <f t="shared" si="59"/>
        <v>0</v>
      </c>
      <c r="CQ126" s="15">
        <f t="shared" si="60"/>
        <v>0</v>
      </c>
      <c r="CR126" s="15">
        <f t="shared" si="60"/>
        <v>0</v>
      </c>
      <c r="CS126" s="15">
        <f t="shared" si="61"/>
        <v>0</v>
      </c>
      <c r="CT126" s="15"/>
    </row>
    <row r="127" spans="1:98" x14ac:dyDescent="0.25">
      <c r="A127" s="3" t="s">
        <v>151</v>
      </c>
      <c r="B127" s="229">
        <v>0</v>
      </c>
      <c r="C127" s="229">
        <v>0</v>
      </c>
      <c r="D127" s="229">
        <v>0</v>
      </c>
      <c r="E127" s="229">
        <v>0</v>
      </c>
      <c r="G127" s="230">
        <v>0</v>
      </c>
      <c r="H127" s="230">
        <v>0</v>
      </c>
      <c r="I127" s="230">
        <v>0</v>
      </c>
      <c r="J127" s="230"/>
      <c r="K127" s="230">
        <v>0</v>
      </c>
      <c r="L127" s="230">
        <v>0</v>
      </c>
      <c r="M127" s="230">
        <v>0</v>
      </c>
      <c r="N127" s="15"/>
      <c r="O127" s="15">
        <v>0</v>
      </c>
      <c r="P127" s="15">
        <v>0</v>
      </c>
      <c r="Q127" s="15">
        <v>0</v>
      </c>
      <c r="R127" s="15"/>
      <c r="S127" s="15">
        <f t="shared" si="62"/>
        <v>0</v>
      </c>
      <c r="T127" s="15">
        <f t="shared" si="62"/>
        <v>0</v>
      </c>
      <c r="U127" s="15">
        <f t="shared" si="62"/>
        <v>0</v>
      </c>
      <c r="W127" s="15">
        <f t="shared" si="65"/>
        <v>0</v>
      </c>
      <c r="X127" s="15">
        <f t="shared" si="50"/>
        <v>0</v>
      </c>
      <c r="Y127" s="15">
        <f t="shared" si="58"/>
        <v>0</v>
      </c>
      <c r="AA127" s="230">
        <v>0</v>
      </c>
      <c r="AB127" s="230">
        <v>0</v>
      </c>
      <c r="AC127" s="230">
        <v>0</v>
      </c>
      <c r="AD127" s="230"/>
      <c r="AE127" s="230">
        <v>0</v>
      </c>
      <c r="AF127" s="230">
        <v>0</v>
      </c>
      <c r="AG127" s="230">
        <v>0</v>
      </c>
      <c r="AH127" s="230"/>
      <c r="AI127" s="230">
        <v>0</v>
      </c>
      <c r="AJ127" s="230">
        <v>0</v>
      </c>
      <c r="AK127" s="230">
        <v>0</v>
      </c>
      <c r="AL127" s="15"/>
      <c r="AM127" s="15">
        <f t="shared" si="63"/>
        <v>0</v>
      </c>
      <c r="AN127" s="15">
        <f t="shared" si="63"/>
        <v>0</v>
      </c>
      <c r="AO127" s="15">
        <f t="shared" si="63"/>
        <v>0</v>
      </c>
      <c r="AQ127" s="15">
        <f t="shared" si="70"/>
        <v>0</v>
      </c>
      <c r="AR127" s="15">
        <f t="shared" si="66"/>
        <v>0</v>
      </c>
      <c r="AS127" s="15">
        <f t="shared" si="71"/>
        <v>0</v>
      </c>
      <c r="AT127" s="15"/>
      <c r="AU127" s="15">
        <f t="shared" si="72"/>
        <v>0</v>
      </c>
      <c r="AV127" s="15">
        <f t="shared" si="72"/>
        <v>0</v>
      </c>
      <c r="AW127" s="15">
        <f t="shared" si="73"/>
        <v>0</v>
      </c>
      <c r="AX127" s="15"/>
      <c r="AY127" s="230">
        <v>0</v>
      </c>
      <c r="AZ127" s="230">
        <v>0</v>
      </c>
      <c r="BA127" s="230">
        <v>0</v>
      </c>
      <c r="BB127" s="230"/>
      <c r="BC127" s="230">
        <v>0</v>
      </c>
      <c r="BD127" s="230">
        <v>0</v>
      </c>
      <c r="BE127" s="230">
        <v>0</v>
      </c>
      <c r="BF127" s="230"/>
      <c r="BG127" s="230">
        <v>0</v>
      </c>
      <c r="BH127" s="230">
        <v>0</v>
      </c>
      <c r="BI127" s="230">
        <v>0</v>
      </c>
      <c r="BJ127" s="15"/>
      <c r="BK127" s="15">
        <f t="shared" si="74"/>
        <v>0</v>
      </c>
      <c r="BL127" s="15">
        <f t="shared" si="74"/>
        <v>0</v>
      </c>
      <c r="BM127" s="15">
        <f t="shared" si="74"/>
        <v>0</v>
      </c>
      <c r="BO127" s="15">
        <f t="shared" si="51"/>
        <v>0</v>
      </c>
      <c r="BP127" s="15">
        <f t="shared" si="52"/>
        <v>0</v>
      </c>
      <c r="BQ127" s="15">
        <f t="shared" si="67"/>
        <v>0</v>
      </c>
      <c r="BR127" s="15"/>
      <c r="BS127" s="15">
        <f t="shared" ref="BS127:BT191" si="76">+AU127+BO127</f>
        <v>0</v>
      </c>
      <c r="BT127" s="15">
        <f t="shared" si="76"/>
        <v>0</v>
      </c>
      <c r="BU127" s="15">
        <f t="shared" si="69"/>
        <v>0</v>
      </c>
      <c r="BV127" s="15"/>
      <c r="BW127" s="230">
        <v>0</v>
      </c>
      <c r="BX127" s="230">
        <v>0</v>
      </c>
      <c r="BY127" s="230">
        <v>0</v>
      </c>
      <c r="BZ127" s="230"/>
      <c r="CA127" s="230">
        <v>0</v>
      </c>
      <c r="CB127" s="230">
        <v>0</v>
      </c>
      <c r="CC127" s="230">
        <v>0</v>
      </c>
      <c r="CD127" s="230"/>
      <c r="CE127" s="230">
        <v>0</v>
      </c>
      <c r="CF127" s="230">
        <v>0</v>
      </c>
      <c r="CG127" s="230">
        <v>0</v>
      </c>
      <c r="CH127" s="15"/>
      <c r="CI127" s="15">
        <f t="shared" si="55"/>
        <v>0</v>
      </c>
      <c r="CJ127" s="15">
        <f t="shared" si="55"/>
        <v>0</v>
      </c>
      <c r="CK127" s="15">
        <f t="shared" si="55"/>
        <v>0</v>
      </c>
      <c r="CM127" s="15">
        <f t="shared" si="53"/>
        <v>0</v>
      </c>
      <c r="CN127" s="15">
        <f t="shared" si="54"/>
        <v>0</v>
      </c>
      <c r="CO127" s="15">
        <f t="shared" si="59"/>
        <v>0</v>
      </c>
      <c r="CQ127" s="15">
        <f t="shared" si="60"/>
        <v>0</v>
      </c>
      <c r="CR127" s="15">
        <f t="shared" si="60"/>
        <v>0</v>
      </c>
      <c r="CS127" s="15">
        <f t="shared" si="61"/>
        <v>0</v>
      </c>
      <c r="CT127" s="15"/>
    </row>
    <row r="128" spans="1:98" x14ac:dyDescent="0.25">
      <c r="A128" s="3" t="s">
        <v>152</v>
      </c>
      <c r="B128" s="229">
        <v>2.2599999999999999E-2</v>
      </c>
      <c r="C128" s="229">
        <v>2.2599999999999999E-2</v>
      </c>
      <c r="D128" s="229">
        <v>2.2599999999999999E-2</v>
      </c>
      <c r="E128" s="229">
        <v>2.2599999999999999E-2</v>
      </c>
      <c r="G128" s="230">
        <v>93268447.959999993</v>
      </c>
      <c r="H128" s="230">
        <v>93330972.340000004</v>
      </c>
      <c r="I128" s="230">
        <v>93548375.969999999</v>
      </c>
      <c r="J128" s="230"/>
      <c r="K128" s="230">
        <v>93464820.459999993</v>
      </c>
      <c r="L128" s="230">
        <v>93464820.459999993</v>
      </c>
      <c r="M128" s="230">
        <v>93433465.730000004</v>
      </c>
      <c r="N128" s="15"/>
      <c r="O128" s="15">
        <v>175655.57699133331</v>
      </c>
      <c r="P128" s="15">
        <v>175773.33124033335</v>
      </c>
      <c r="Q128" s="15">
        <v>176182.77474349996</v>
      </c>
      <c r="R128" s="15"/>
      <c r="S128" s="15">
        <f t="shared" si="62"/>
        <v>176025.41186633331</v>
      </c>
      <c r="T128" s="15">
        <f t="shared" si="62"/>
        <v>176025.41186633331</v>
      </c>
      <c r="U128" s="15">
        <f t="shared" si="62"/>
        <v>175966.36045816666</v>
      </c>
      <c r="W128" s="15">
        <f t="shared" si="65"/>
        <v>527611.68297516659</v>
      </c>
      <c r="X128" s="15">
        <f t="shared" si="50"/>
        <v>528017.18419083324</v>
      </c>
      <c r="Y128" s="15">
        <f t="shared" si="58"/>
        <v>405.50121566664893</v>
      </c>
      <c r="AA128" s="230">
        <v>93366658.760000005</v>
      </c>
      <c r="AB128" s="230">
        <v>93130178.299999997</v>
      </c>
      <c r="AC128" s="230">
        <v>93255838.370000005</v>
      </c>
      <c r="AD128" s="230"/>
      <c r="AE128" s="230">
        <v>93403279.109999999</v>
      </c>
      <c r="AF128" s="230">
        <v>93440370.090000004</v>
      </c>
      <c r="AG128" s="230">
        <v>93477116.409999996</v>
      </c>
      <c r="AH128" s="230"/>
      <c r="AI128" s="230">
        <v>175840.54066466668</v>
      </c>
      <c r="AJ128" s="230">
        <v>175395.16913166665</v>
      </c>
      <c r="AK128" s="230">
        <v>175631.82893016667</v>
      </c>
      <c r="AL128" s="15"/>
      <c r="AM128" s="15">
        <f t="shared" si="63"/>
        <v>175909.50899050001</v>
      </c>
      <c r="AN128" s="15">
        <f t="shared" si="63"/>
        <v>175979.36366949999</v>
      </c>
      <c r="AO128" s="15">
        <f t="shared" si="63"/>
        <v>176048.5692388333</v>
      </c>
      <c r="AQ128" s="15">
        <f t="shared" si="70"/>
        <v>526867.5387265</v>
      </c>
      <c r="AR128" s="15">
        <f t="shared" si="66"/>
        <v>527937.44189883326</v>
      </c>
      <c r="AS128" s="15">
        <f t="shared" si="71"/>
        <v>1069.9031723332591</v>
      </c>
      <c r="AT128" s="15"/>
      <c r="AU128" s="15">
        <f t="shared" si="72"/>
        <v>1054479.2217016667</v>
      </c>
      <c r="AV128" s="15">
        <f t="shared" si="72"/>
        <v>1055954.6260896665</v>
      </c>
      <c r="AW128" s="15">
        <f t="shared" si="73"/>
        <v>1475.4043879997917</v>
      </c>
      <c r="AX128" s="15"/>
      <c r="AY128" s="230">
        <v>93281063.299999997</v>
      </c>
      <c r="AZ128" s="230">
        <v>93305936.959999993</v>
      </c>
      <c r="BA128" s="230">
        <v>93305936.959999993</v>
      </c>
      <c r="BB128" s="230"/>
      <c r="BC128" s="230">
        <v>93479275.120000005</v>
      </c>
      <c r="BD128" s="230">
        <v>93918331.109999999</v>
      </c>
      <c r="BE128" s="230">
        <v>94385354.969999999</v>
      </c>
      <c r="BF128" s="230"/>
      <c r="BG128" s="230">
        <v>175679.33588166666</v>
      </c>
      <c r="BH128" s="230">
        <v>175726.18127466665</v>
      </c>
      <c r="BI128" s="230">
        <v>175726.18127466665</v>
      </c>
      <c r="BJ128" s="15"/>
      <c r="BK128" s="15">
        <f t="shared" si="74"/>
        <v>176052.63480933334</v>
      </c>
      <c r="BL128" s="15">
        <f t="shared" si="74"/>
        <v>176879.5235905</v>
      </c>
      <c r="BM128" s="15">
        <f t="shared" si="74"/>
        <v>177759.08519350001</v>
      </c>
      <c r="BO128" s="15">
        <f t="shared" si="51"/>
        <v>527131.698431</v>
      </c>
      <c r="BP128" s="15">
        <f t="shared" si="52"/>
        <v>530691.24359333341</v>
      </c>
      <c r="BQ128" s="15">
        <f t="shared" si="67"/>
        <v>3559.5451623334084</v>
      </c>
      <c r="BR128" s="15"/>
      <c r="BS128" s="15">
        <f t="shared" si="76"/>
        <v>1581610.9201326668</v>
      </c>
      <c r="BT128" s="15">
        <f t="shared" si="76"/>
        <v>1586645.8696829998</v>
      </c>
      <c r="BU128" s="15">
        <f t="shared" si="69"/>
        <v>5034.9495503329672</v>
      </c>
      <c r="BV128" s="15"/>
      <c r="BW128" s="230">
        <v>93305936.959999993</v>
      </c>
      <c r="BX128" s="230">
        <v>93305936.959999993</v>
      </c>
      <c r="BY128" s="230">
        <v>93385378.709999993</v>
      </c>
      <c r="BZ128" s="230"/>
      <c r="CA128" s="230">
        <v>94437344.299999997</v>
      </c>
      <c r="CB128" s="230">
        <v>94716774.129999995</v>
      </c>
      <c r="CC128" s="230">
        <v>95494403.549999997</v>
      </c>
      <c r="CD128" s="230"/>
      <c r="CE128" s="230">
        <v>175726.18127466665</v>
      </c>
      <c r="CF128" s="230">
        <v>175726.18127466665</v>
      </c>
      <c r="CG128" s="230">
        <v>175875.79657049998</v>
      </c>
      <c r="CH128" s="15"/>
      <c r="CI128" s="15">
        <f t="shared" si="55"/>
        <v>177856.99843166664</v>
      </c>
      <c r="CJ128" s="15">
        <f t="shared" si="55"/>
        <v>178383.25794483334</v>
      </c>
      <c r="CK128" s="15">
        <f t="shared" si="55"/>
        <v>179847.79335249998</v>
      </c>
      <c r="CM128" s="15">
        <f t="shared" si="53"/>
        <v>527328.15911983326</v>
      </c>
      <c r="CN128" s="15">
        <f t="shared" si="54"/>
        <v>536088.04972899996</v>
      </c>
      <c r="CO128" s="15">
        <f t="shared" si="59"/>
        <v>8759.8906091667013</v>
      </c>
      <c r="CQ128" s="15">
        <f t="shared" si="60"/>
        <v>2108939.0792525001</v>
      </c>
      <c r="CR128" s="15">
        <f t="shared" si="60"/>
        <v>2122733.9194119996</v>
      </c>
      <c r="CS128" s="15">
        <f t="shared" si="61"/>
        <v>13794.840159499552</v>
      </c>
      <c r="CT128" s="15"/>
    </row>
    <row r="129" spans="1:98" x14ac:dyDescent="0.25">
      <c r="A129" s="3" t="s">
        <v>153</v>
      </c>
      <c r="B129" s="229">
        <v>0</v>
      </c>
      <c r="C129" s="229">
        <v>0</v>
      </c>
      <c r="D129" s="229">
        <v>0</v>
      </c>
      <c r="E129" s="229">
        <v>0</v>
      </c>
      <c r="G129" s="230">
        <v>0</v>
      </c>
      <c r="H129" s="230">
        <v>0</v>
      </c>
      <c r="I129" s="230">
        <v>0</v>
      </c>
      <c r="J129" s="230"/>
      <c r="K129" s="230">
        <v>0</v>
      </c>
      <c r="L129" s="230">
        <v>0</v>
      </c>
      <c r="M129" s="230">
        <v>0</v>
      </c>
      <c r="N129" s="15"/>
      <c r="O129" s="15">
        <v>0</v>
      </c>
      <c r="P129" s="15">
        <v>0</v>
      </c>
      <c r="Q129" s="15">
        <v>0</v>
      </c>
      <c r="R129" s="15"/>
      <c r="S129" s="15">
        <f t="shared" si="62"/>
        <v>0</v>
      </c>
      <c r="T129" s="15">
        <f t="shared" si="62"/>
        <v>0</v>
      </c>
      <c r="U129" s="15">
        <f t="shared" si="62"/>
        <v>0</v>
      </c>
      <c r="W129" s="15">
        <f t="shared" si="65"/>
        <v>0</v>
      </c>
      <c r="X129" s="15">
        <f t="shared" si="50"/>
        <v>0</v>
      </c>
      <c r="Y129" s="15">
        <f t="shared" si="58"/>
        <v>0</v>
      </c>
      <c r="AA129" s="230">
        <v>0</v>
      </c>
      <c r="AB129" s="230">
        <v>0</v>
      </c>
      <c r="AC129" s="230">
        <v>0</v>
      </c>
      <c r="AD129" s="230"/>
      <c r="AE129" s="230">
        <v>0</v>
      </c>
      <c r="AF129" s="230">
        <v>0</v>
      </c>
      <c r="AG129" s="230">
        <v>0</v>
      </c>
      <c r="AH129" s="230"/>
      <c r="AI129" s="230">
        <v>0</v>
      </c>
      <c r="AJ129" s="230">
        <v>0</v>
      </c>
      <c r="AK129" s="230">
        <v>0</v>
      </c>
      <c r="AL129" s="15"/>
      <c r="AM129" s="15">
        <f t="shared" si="63"/>
        <v>0</v>
      </c>
      <c r="AN129" s="15">
        <f t="shared" si="63"/>
        <v>0</v>
      </c>
      <c r="AO129" s="15">
        <f t="shared" si="63"/>
        <v>0</v>
      </c>
      <c r="AQ129" s="15">
        <f t="shared" si="70"/>
        <v>0</v>
      </c>
      <c r="AR129" s="15">
        <f t="shared" si="66"/>
        <v>0</v>
      </c>
      <c r="AS129" s="15">
        <f t="shared" si="71"/>
        <v>0</v>
      </c>
      <c r="AT129" s="15"/>
      <c r="AU129" s="15">
        <f t="shared" si="72"/>
        <v>0</v>
      </c>
      <c r="AV129" s="15">
        <f t="shared" si="72"/>
        <v>0</v>
      </c>
      <c r="AW129" s="15">
        <f t="shared" si="73"/>
        <v>0</v>
      </c>
      <c r="AX129" s="15"/>
      <c r="AY129" s="230">
        <v>0</v>
      </c>
      <c r="AZ129" s="230">
        <v>0</v>
      </c>
      <c r="BA129" s="230">
        <v>0</v>
      </c>
      <c r="BB129" s="230"/>
      <c r="BC129" s="230">
        <v>0</v>
      </c>
      <c r="BD129" s="230">
        <v>0</v>
      </c>
      <c r="BE129" s="230">
        <v>0</v>
      </c>
      <c r="BF129" s="230"/>
      <c r="BG129" s="230">
        <v>0</v>
      </c>
      <c r="BH129" s="230">
        <v>0</v>
      </c>
      <c r="BI129" s="230">
        <v>0</v>
      </c>
      <c r="BJ129" s="15"/>
      <c r="BK129" s="15">
        <f t="shared" si="74"/>
        <v>0</v>
      </c>
      <c r="BL129" s="15">
        <f t="shared" si="74"/>
        <v>0</v>
      </c>
      <c r="BM129" s="15">
        <f t="shared" si="74"/>
        <v>0</v>
      </c>
      <c r="BO129" s="15">
        <f t="shared" si="51"/>
        <v>0</v>
      </c>
      <c r="BP129" s="15">
        <f t="shared" si="52"/>
        <v>0</v>
      </c>
      <c r="BQ129" s="15">
        <f t="shared" si="67"/>
        <v>0</v>
      </c>
      <c r="BR129" s="15"/>
      <c r="BS129" s="15">
        <f t="shared" si="76"/>
        <v>0</v>
      </c>
      <c r="BT129" s="15">
        <f t="shared" si="76"/>
        <v>0</v>
      </c>
      <c r="BU129" s="15">
        <f t="shared" si="69"/>
        <v>0</v>
      </c>
      <c r="BV129" s="15"/>
      <c r="BW129" s="230">
        <v>0</v>
      </c>
      <c r="BX129" s="230">
        <v>0</v>
      </c>
      <c r="BY129" s="230">
        <v>0</v>
      </c>
      <c r="BZ129" s="230"/>
      <c r="CA129" s="230">
        <v>0</v>
      </c>
      <c r="CB129" s="230">
        <v>0</v>
      </c>
      <c r="CC129" s="230">
        <v>0</v>
      </c>
      <c r="CD129" s="230"/>
      <c r="CE129" s="230">
        <v>0</v>
      </c>
      <c r="CF129" s="230">
        <v>0</v>
      </c>
      <c r="CG129" s="230">
        <v>0</v>
      </c>
      <c r="CH129" s="15"/>
      <c r="CI129" s="15">
        <f t="shared" si="55"/>
        <v>0</v>
      </c>
      <c r="CJ129" s="15">
        <f t="shared" si="55"/>
        <v>0</v>
      </c>
      <c r="CK129" s="15">
        <f t="shared" si="55"/>
        <v>0</v>
      </c>
      <c r="CM129" s="15">
        <f t="shared" si="53"/>
        <v>0</v>
      </c>
      <c r="CN129" s="15">
        <f t="shared" si="54"/>
        <v>0</v>
      </c>
      <c r="CO129" s="15">
        <f t="shared" si="59"/>
        <v>0</v>
      </c>
      <c r="CQ129" s="15">
        <f t="shared" si="60"/>
        <v>0</v>
      </c>
      <c r="CR129" s="15">
        <f t="shared" si="60"/>
        <v>0</v>
      </c>
      <c r="CS129" s="15">
        <f t="shared" si="61"/>
        <v>0</v>
      </c>
      <c r="CT129" s="15"/>
    </row>
    <row r="130" spans="1:98" x14ac:dyDescent="0.25">
      <c r="A130" s="3" t="s">
        <v>154</v>
      </c>
      <c r="B130" s="229">
        <v>0</v>
      </c>
      <c r="C130" s="229">
        <v>0</v>
      </c>
      <c r="D130" s="229">
        <v>0</v>
      </c>
      <c r="E130" s="229">
        <v>0</v>
      </c>
      <c r="G130" s="230">
        <v>0</v>
      </c>
      <c r="H130" s="230">
        <v>0</v>
      </c>
      <c r="I130" s="230">
        <v>0</v>
      </c>
      <c r="J130" s="230"/>
      <c r="K130" s="230">
        <v>0</v>
      </c>
      <c r="L130" s="230">
        <v>0</v>
      </c>
      <c r="M130" s="230">
        <v>0</v>
      </c>
      <c r="N130" s="15"/>
      <c r="O130" s="15">
        <v>0</v>
      </c>
      <c r="P130" s="15">
        <v>0</v>
      </c>
      <c r="Q130" s="15">
        <v>0</v>
      </c>
      <c r="R130" s="15"/>
      <c r="S130" s="15">
        <f t="shared" si="62"/>
        <v>0</v>
      </c>
      <c r="T130" s="15">
        <f t="shared" si="62"/>
        <v>0</v>
      </c>
      <c r="U130" s="15">
        <f t="shared" si="62"/>
        <v>0</v>
      </c>
      <c r="W130" s="15">
        <f t="shared" si="65"/>
        <v>0</v>
      </c>
      <c r="X130" s="15">
        <f t="shared" si="50"/>
        <v>0</v>
      </c>
      <c r="Y130" s="15">
        <f t="shared" si="58"/>
        <v>0</v>
      </c>
      <c r="AA130" s="230">
        <v>0</v>
      </c>
      <c r="AB130" s="230">
        <v>0</v>
      </c>
      <c r="AC130" s="230">
        <v>0</v>
      </c>
      <c r="AD130" s="230"/>
      <c r="AE130" s="230">
        <v>0</v>
      </c>
      <c r="AF130" s="230">
        <v>0</v>
      </c>
      <c r="AG130" s="230">
        <v>0</v>
      </c>
      <c r="AH130" s="230"/>
      <c r="AI130" s="230">
        <v>0</v>
      </c>
      <c r="AJ130" s="230">
        <v>0</v>
      </c>
      <c r="AK130" s="230">
        <v>0</v>
      </c>
      <c r="AL130" s="15"/>
      <c r="AM130" s="15">
        <f t="shared" si="63"/>
        <v>0</v>
      </c>
      <c r="AN130" s="15">
        <f t="shared" si="63"/>
        <v>0</v>
      </c>
      <c r="AO130" s="15">
        <f t="shared" si="63"/>
        <v>0</v>
      </c>
      <c r="AQ130" s="15">
        <f t="shared" si="70"/>
        <v>0</v>
      </c>
      <c r="AR130" s="15">
        <f t="shared" si="66"/>
        <v>0</v>
      </c>
      <c r="AS130" s="15">
        <f t="shared" si="71"/>
        <v>0</v>
      </c>
      <c r="AT130" s="15"/>
      <c r="AU130" s="15">
        <f t="shared" si="72"/>
        <v>0</v>
      </c>
      <c r="AV130" s="15">
        <f t="shared" si="72"/>
        <v>0</v>
      </c>
      <c r="AW130" s="15">
        <f t="shared" si="73"/>
        <v>0</v>
      </c>
      <c r="AX130" s="15"/>
      <c r="AY130" s="230">
        <v>0</v>
      </c>
      <c r="AZ130" s="230">
        <v>0</v>
      </c>
      <c r="BA130" s="230">
        <v>0</v>
      </c>
      <c r="BB130" s="230"/>
      <c r="BC130" s="230">
        <v>0</v>
      </c>
      <c r="BD130" s="230">
        <v>0</v>
      </c>
      <c r="BE130" s="230">
        <v>0</v>
      </c>
      <c r="BF130" s="230"/>
      <c r="BG130" s="230">
        <v>0</v>
      </c>
      <c r="BH130" s="230">
        <v>0</v>
      </c>
      <c r="BI130" s="230">
        <v>0</v>
      </c>
      <c r="BJ130" s="15"/>
      <c r="BK130" s="15">
        <f t="shared" si="74"/>
        <v>0</v>
      </c>
      <c r="BL130" s="15">
        <f t="shared" si="74"/>
        <v>0</v>
      </c>
      <c r="BM130" s="15">
        <f t="shared" si="74"/>
        <v>0</v>
      </c>
      <c r="BO130" s="15">
        <f t="shared" si="51"/>
        <v>0</v>
      </c>
      <c r="BP130" s="15">
        <f t="shared" si="52"/>
        <v>0</v>
      </c>
      <c r="BQ130" s="15">
        <f t="shared" si="67"/>
        <v>0</v>
      </c>
      <c r="BR130" s="15"/>
      <c r="BS130" s="15">
        <f t="shared" si="76"/>
        <v>0</v>
      </c>
      <c r="BT130" s="15">
        <f t="shared" si="76"/>
        <v>0</v>
      </c>
      <c r="BU130" s="15">
        <f t="shared" si="69"/>
        <v>0</v>
      </c>
      <c r="BV130" s="15"/>
      <c r="BW130" s="230">
        <v>0</v>
      </c>
      <c r="BX130" s="230">
        <v>0</v>
      </c>
      <c r="BY130" s="230">
        <v>0</v>
      </c>
      <c r="BZ130" s="230"/>
      <c r="CA130" s="230">
        <v>0</v>
      </c>
      <c r="CB130" s="230">
        <v>0</v>
      </c>
      <c r="CC130" s="230">
        <v>0</v>
      </c>
      <c r="CD130" s="230"/>
      <c r="CE130" s="230">
        <v>0</v>
      </c>
      <c r="CF130" s="230">
        <v>0</v>
      </c>
      <c r="CG130" s="230">
        <v>0</v>
      </c>
      <c r="CH130" s="15"/>
      <c r="CI130" s="15">
        <f t="shared" si="55"/>
        <v>0</v>
      </c>
      <c r="CJ130" s="15">
        <f t="shared" si="55"/>
        <v>0</v>
      </c>
      <c r="CK130" s="15">
        <f t="shared" si="55"/>
        <v>0</v>
      </c>
      <c r="CM130" s="15">
        <f t="shared" si="53"/>
        <v>0</v>
      </c>
      <c r="CN130" s="15">
        <f t="shared" si="54"/>
        <v>0</v>
      </c>
      <c r="CO130" s="15">
        <f t="shared" si="59"/>
        <v>0</v>
      </c>
      <c r="CQ130" s="15">
        <f t="shared" si="60"/>
        <v>0</v>
      </c>
      <c r="CR130" s="15">
        <f t="shared" si="60"/>
        <v>0</v>
      </c>
      <c r="CS130" s="15">
        <f t="shared" si="61"/>
        <v>0</v>
      </c>
      <c r="CT130" s="15"/>
    </row>
    <row r="131" spans="1:98" x14ac:dyDescent="0.25">
      <c r="A131" s="3" t="s">
        <v>155</v>
      </c>
      <c r="B131" s="229">
        <v>0</v>
      </c>
      <c r="C131" s="229">
        <v>0</v>
      </c>
      <c r="D131" s="229">
        <v>0</v>
      </c>
      <c r="E131" s="229">
        <v>0</v>
      </c>
      <c r="G131" s="230">
        <v>0</v>
      </c>
      <c r="H131" s="230">
        <v>0</v>
      </c>
      <c r="I131" s="230">
        <v>0</v>
      </c>
      <c r="J131" s="230"/>
      <c r="K131" s="230">
        <v>0</v>
      </c>
      <c r="L131" s="230">
        <v>0</v>
      </c>
      <c r="M131" s="230">
        <v>0</v>
      </c>
      <c r="N131" s="15"/>
      <c r="O131" s="15">
        <v>0</v>
      </c>
      <c r="P131" s="15">
        <v>0</v>
      </c>
      <c r="Q131" s="15">
        <v>0</v>
      </c>
      <c r="R131" s="15"/>
      <c r="S131" s="15">
        <f t="shared" si="62"/>
        <v>0</v>
      </c>
      <c r="T131" s="15">
        <f t="shared" si="62"/>
        <v>0</v>
      </c>
      <c r="U131" s="15">
        <f t="shared" si="62"/>
        <v>0</v>
      </c>
      <c r="W131" s="15">
        <f t="shared" si="65"/>
        <v>0</v>
      </c>
      <c r="X131" s="15">
        <f t="shared" si="50"/>
        <v>0</v>
      </c>
      <c r="Y131" s="15">
        <f t="shared" si="58"/>
        <v>0</v>
      </c>
      <c r="AA131" s="230">
        <v>0</v>
      </c>
      <c r="AB131" s="230">
        <v>0</v>
      </c>
      <c r="AC131" s="230">
        <v>0</v>
      </c>
      <c r="AD131" s="230"/>
      <c r="AE131" s="230">
        <v>0</v>
      </c>
      <c r="AF131" s="230">
        <v>0</v>
      </c>
      <c r="AG131" s="230">
        <v>0</v>
      </c>
      <c r="AH131" s="230"/>
      <c r="AI131" s="230">
        <v>0</v>
      </c>
      <c r="AJ131" s="230">
        <v>0</v>
      </c>
      <c r="AK131" s="230">
        <v>0</v>
      </c>
      <c r="AL131" s="15"/>
      <c r="AM131" s="15">
        <f t="shared" si="63"/>
        <v>0</v>
      </c>
      <c r="AN131" s="15">
        <f t="shared" si="63"/>
        <v>0</v>
      </c>
      <c r="AO131" s="15">
        <f t="shared" si="63"/>
        <v>0</v>
      </c>
      <c r="AQ131" s="15">
        <f t="shared" si="70"/>
        <v>0</v>
      </c>
      <c r="AR131" s="15">
        <f t="shared" si="66"/>
        <v>0</v>
      </c>
      <c r="AS131" s="15">
        <f t="shared" si="71"/>
        <v>0</v>
      </c>
      <c r="AT131" s="15"/>
      <c r="AU131" s="15">
        <f t="shared" si="72"/>
        <v>0</v>
      </c>
      <c r="AV131" s="15">
        <f t="shared" si="72"/>
        <v>0</v>
      </c>
      <c r="AW131" s="15">
        <f t="shared" si="73"/>
        <v>0</v>
      </c>
      <c r="AX131" s="15"/>
      <c r="AY131" s="230">
        <v>0</v>
      </c>
      <c r="AZ131" s="230">
        <v>0</v>
      </c>
      <c r="BA131" s="230">
        <v>0</v>
      </c>
      <c r="BB131" s="230"/>
      <c r="BC131" s="230">
        <v>0</v>
      </c>
      <c r="BD131" s="230">
        <v>0</v>
      </c>
      <c r="BE131" s="230">
        <v>0</v>
      </c>
      <c r="BF131" s="230"/>
      <c r="BG131" s="230">
        <v>0</v>
      </c>
      <c r="BH131" s="230">
        <v>0</v>
      </c>
      <c r="BI131" s="230">
        <v>0</v>
      </c>
      <c r="BJ131" s="15"/>
      <c r="BK131" s="15">
        <f t="shared" si="74"/>
        <v>0</v>
      </c>
      <c r="BL131" s="15">
        <f t="shared" si="74"/>
        <v>0</v>
      </c>
      <c r="BM131" s="15">
        <f t="shared" si="74"/>
        <v>0</v>
      </c>
      <c r="BO131" s="15">
        <f t="shared" si="51"/>
        <v>0</v>
      </c>
      <c r="BP131" s="15">
        <f t="shared" si="52"/>
        <v>0</v>
      </c>
      <c r="BQ131" s="15">
        <f t="shared" si="67"/>
        <v>0</v>
      </c>
      <c r="BR131" s="15"/>
      <c r="BS131" s="15">
        <f t="shared" si="76"/>
        <v>0</v>
      </c>
      <c r="BT131" s="15">
        <f t="shared" si="76"/>
        <v>0</v>
      </c>
      <c r="BU131" s="15">
        <f t="shared" si="69"/>
        <v>0</v>
      </c>
      <c r="BV131" s="15"/>
      <c r="BW131" s="230">
        <v>0</v>
      </c>
      <c r="BX131" s="230">
        <v>0</v>
      </c>
      <c r="BY131" s="230">
        <v>0</v>
      </c>
      <c r="BZ131" s="230"/>
      <c r="CA131" s="230">
        <v>0</v>
      </c>
      <c r="CB131" s="230">
        <v>0</v>
      </c>
      <c r="CC131" s="230">
        <v>0</v>
      </c>
      <c r="CD131" s="230"/>
      <c r="CE131" s="230">
        <v>0</v>
      </c>
      <c r="CF131" s="230">
        <v>0</v>
      </c>
      <c r="CG131" s="230">
        <v>0</v>
      </c>
      <c r="CH131" s="15"/>
      <c r="CI131" s="15">
        <f t="shared" si="55"/>
        <v>0</v>
      </c>
      <c r="CJ131" s="15">
        <f t="shared" si="55"/>
        <v>0</v>
      </c>
      <c r="CK131" s="15">
        <f t="shared" si="55"/>
        <v>0</v>
      </c>
      <c r="CM131" s="15">
        <f t="shared" si="53"/>
        <v>0</v>
      </c>
      <c r="CN131" s="15">
        <f t="shared" si="54"/>
        <v>0</v>
      </c>
      <c r="CO131" s="15">
        <f t="shared" si="59"/>
        <v>0</v>
      </c>
      <c r="CQ131" s="15">
        <f t="shared" si="60"/>
        <v>0</v>
      </c>
      <c r="CR131" s="15">
        <f t="shared" si="60"/>
        <v>0</v>
      </c>
      <c r="CS131" s="15">
        <f t="shared" si="61"/>
        <v>0</v>
      </c>
      <c r="CT131" s="15"/>
    </row>
    <row r="132" spans="1:98" x14ac:dyDescent="0.25">
      <c r="A132" s="3" t="s">
        <v>156</v>
      </c>
      <c r="B132" s="229">
        <v>0</v>
      </c>
      <c r="C132" s="229">
        <v>0</v>
      </c>
      <c r="D132" s="229">
        <v>0</v>
      </c>
      <c r="E132" s="229">
        <v>0</v>
      </c>
      <c r="G132" s="230">
        <v>0</v>
      </c>
      <c r="H132" s="230">
        <v>0</v>
      </c>
      <c r="I132" s="230">
        <v>0</v>
      </c>
      <c r="J132" s="230"/>
      <c r="K132" s="230">
        <v>0</v>
      </c>
      <c r="L132" s="230">
        <v>0</v>
      </c>
      <c r="M132" s="230">
        <v>0</v>
      </c>
      <c r="N132" s="15"/>
      <c r="O132" s="15">
        <v>0</v>
      </c>
      <c r="P132" s="15">
        <v>0</v>
      </c>
      <c r="Q132" s="15">
        <v>0</v>
      </c>
      <c r="R132" s="15"/>
      <c r="S132" s="15">
        <f t="shared" si="62"/>
        <v>0</v>
      </c>
      <c r="T132" s="15">
        <f t="shared" si="62"/>
        <v>0</v>
      </c>
      <c r="U132" s="15">
        <f t="shared" si="62"/>
        <v>0</v>
      </c>
      <c r="W132" s="15">
        <f t="shared" si="65"/>
        <v>0</v>
      </c>
      <c r="X132" s="15">
        <f t="shared" si="50"/>
        <v>0</v>
      </c>
      <c r="Y132" s="15">
        <f t="shared" si="58"/>
        <v>0</v>
      </c>
      <c r="AA132" s="230">
        <v>0</v>
      </c>
      <c r="AB132" s="230">
        <v>0</v>
      </c>
      <c r="AC132" s="230">
        <v>0</v>
      </c>
      <c r="AD132" s="230"/>
      <c r="AE132" s="230">
        <v>0</v>
      </c>
      <c r="AF132" s="230">
        <v>0</v>
      </c>
      <c r="AG132" s="230">
        <v>0</v>
      </c>
      <c r="AH132" s="230"/>
      <c r="AI132" s="230">
        <v>0</v>
      </c>
      <c r="AJ132" s="230">
        <v>0</v>
      </c>
      <c r="AK132" s="230">
        <v>0</v>
      </c>
      <c r="AL132" s="15"/>
      <c r="AM132" s="15">
        <f t="shared" si="63"/>
        <v>0</v>
      </c>
      <c r="AN132" s="15">
        <f t="shared" si="63"/>
        <v>0</v>
      </c>
      <c r="AO132" s="15">
        <f t="shared" si="63"/>
        <v>0</v>
      </c>
      <c r="AQ132" s="15">
        <f t="shared" si="70"/>
        <v>0</v>
      </c>
      <c r="AR132" s="15">
        <f t="shared" si="66"/>
        <v>0</v>
      </c>
      <c r="AS132" s="15">
        <f t="shared" si="71"/>
        <v>0</v>
      </c>
      <c r="AT132" s="15"/>
      <c r="AU132" s="15">
        <f t="shared" si="72"/>
        <v>0</v>
      </c>
      <c r="AV132" s="15">
        <f t="shared" si="72"/>
        <v>0</v>
      </c>
      <c r="AW132" s="15">
        <f t="shared" si="73"/>
        <v>0</v>
      </c>
      <c r="AX132" s="15"/>
      <c r="AY132" s="230">
        <v>0</v>
      </c>
      <c r="AZ132" s="230">
        <v>0</v>
      </c>
      <c r="BA132" s="230">
        <v>0</v>
      </c>
      <c r="BB132" s="230"/>
      <c r="BC132" s="230">
        <v>0</v>
      </c>
      <c r="BD132" s="230">
        <v>0</v>
      </c>
      <c r="BE132" s="230">
        <v>0</v>
      </c>
      <c r="BF132" s="230"/>
      <c r="BG132" s="230">
        <v>0</v>
      </c>
      <c r="BH132" s="230">
        <v>0</v>
      </c>
      <c r="BI132" s="230">
        <v>0</v>
      </c>
      <c r="BJ132" s="15"/>
      <c r="BK132" s="15">
        <f t="shared" si="74"/>
        <v>0</v>
      </c>
      <c r="BL132" s="15">
        <f t="shared" si="74"/>
        <v>0</v>
      </c>
      <c r="BM132" s="15">
        <f t="shared" si="74"/>
        <v>0</v>
      </c>
      <c r="BO132" s="15">
        <f t="shared" si="51"/>
        <v>0</v>
      </c>
      <c r="BP132" s="15">
        <f t="shared" si="52"/>
        <v>0</v>
      </c>
      <c r="BQ132" s="15">
        <f t="shared" si="67"/>
        <v>0</v>
      </c>
      <c r="BR132" s="15"/>
      <c r="BS132" s="15">
        <f t="shared" si="76"/>
        <v>0</v>
      </c>
      <c r="BT132" s="15">
        <f t="shared" si="76"/>
        <v>0</v>
      </c>
      <c r="BU132" s="15">
        <f t="shared" si="69"/>
        <v>0</v>
      </c>
      <c r="BV132" s="15"/>
      <c r="BW132" s="230">
        <v>0</v>
      </c>
      <c r="BX132" s="230">
        <v>0</v>
      </c>
      <c r="BY132" s="230">
        <v>0</v>
      </c>
      <c r="BZ132" s="230"/>
      <c r="CA132" s="230">
        <v>0</v>
      </c>
      <c r="CB132" s="230">
        <v>0</v>
      </c>
      <c r="CC132" s="230">
        <v>0</v>
      </c>
      <c r="CD132" s="230"/>
      <c r="CE132" s="230">
        <v>0</v>
      </c>
      <c r="CF132" s="230">
        <v>0</v>
      </c>
      <c r="CG132" s="230">
        <v>0</v>
      </c>
      <c r="CH132" s="15"/>
      <c r="CI132" s="15">
        <f t="shared" si="55"/>
        <v>0</v>
      </c>
      <c r="CJ132" s="15">
        <f t="shared" si="55"/>
        <v>0</v>
      </c>
      <c r="CK132" s="15">
        <f t="shared" si="55"/>
        <v>0</v>
      </c>
      <c r="CM132" s="15">
        <f t="shared" si="53"/>
        <v>0</v>
      </c>
      <c r="CN132" s="15">
        <f t="shared" si="54"/>
        <v>0</v>
      </c>
      <c r="CO132" s="15">
        <f t="shared" si="59"/>
        <v>0</v>
      </c>
      <c r="CQ132" s="15">
        <f t="shared" si="60"/>
        <v>0</v>
      </c>
      <c r="CR132" s="15">
        <f t="shared" si="60"/>
        <v>0</v>
      </c>
      <c r="CS132" s="15">
        <f t="shared" si="61"/>
        <v>0</v>
      </c>
      <c r="CT132" s="15"/>
    </row>
    <row r="133" spans="1:98" x14ac:dyDescent="0.25">
      <c r="A133" s="3" t="s">
        <v>157</v>
      </c>
      <c r="B133" s="229">
        <v>0</v>
      </c>
      <c r="C133" s="229">
        <v>0</v>
      </c>
      <c r="D133" s="229">
        <v>0</v>
      </c>
      <c r="E133" s="229">
        <v>0</v>
      </c>
      <c r="G133" s="230">
        <v>0</v>
      </c>
      <c r="H133" s="230">
        <v>0</v>
      </c>
      <c r="I133" s="230">
        <v>0</v>
      </c>
      <c r="J133" s="230"/>
      <c r="K133" s="230">
        <v>0</v>
      </c>
      <c r="L133" s="230">
        <v>0</v>
      </c>
      <c r="M133" s="230">
        <v>0</v>
      </c>
      <c r="N133" s="15"/>
      <c r="O133" s="15">
        <v>0</v>
      </c>
      <c r="P133" s="15">
        <v>0</v>
      </c>
      <c r="Q133" s="15">
        <v>0</v>
      </c>
      <c r="R133" s="15"/>
      <c r="S133" s="15">
        <f t="shared" si="62"/>
        <v>0</v>
      </c>
      <c r="T133" s="15">
        <f t="shared" si="62"/>
        <v>0</v>
      </c>
      <c r="U133" s="15">
        <f t="shared" si="62"/>
        <v>0</v>
      </c>
      <c r="W133" s="15">
        <f t="shared" si="65"/>
        <v>0</v>
      </c>
      <c r="X133" s="15">
        <f t="shared" ref="X133:X196" si="77">S133+T133+U133</f>
        <v>0</v>
      </c>
      <c r="Y133" s="15">
        <f t="shared" si="58"/>
        <v>0</v>
      </c>
      <c r="AA133" s="230">
        <v>0</v>
      </c>
      <c r="AB133" s="230">
        <v>0</v>
      </c>
      <c r="AC133" s="230">
        <v>0</v>
      </c>
      <c r="AD133" s="230"/>
      <c r="AE133" s="230">
        <v>0</v>
      </c>
      <c r="AF133" s="230">
        <v>0</v>
      </c>
      <c r="AG133" s="230">
        <v>0</v>
      </c>
      <c r="AH133" s="230"/>
      <c r="AI133" s="230">
        <v>0</v>
      </c>
      <c r="AJ133" s="230">
        <v>0</v>
      </c>
      <c r="AK133" s="230">
        <v>0</v>
      </c>
      <c r="AL133" s="15"/>
      <c r="AM133" s="15">
        <f t="shared" si="63"/>
        <v>0</v>
      </c>
      <c r="AN133" s="15">
        <f t="shared" si="63"/>
        <v>0</v>
      </c>
      <c r="AO133" s="15">
        <f t="shared" si="63"/>
        <v>0</v>
      </c>
      <c r="AQ133" s="15">
        <f t="shared" si="70"/>
        <v>0</v>
      </c>
      <c r="AR133" s="15">
        <f t="shared" si="66"/>
        <v>0</v>
      </c>
      <c r="AS133" s="15">
        <f t="shared" si="71"/>
        <v>0</v>
      </c>
      <c r="AT133" s="15"/>
      <c r="AU133" s="15">
        <f t="shared" si="72"/>
        <v>0</v>
      </c>
      <c r="AV133" s="15">
        <f t="shared" si="72"/>
        <v>0</v>
      </c>
      <c r="AW133" s="15">
        <f t="shared" si="73"/>
        <v>0</v>
      </c>
      <c r="AX133" s="15"/>
      <c r="AY133" s="230">
        <v>0</v>
      </c>
      <c r="AZ133" s="230">
        <v>0</v>
      </c>
      <c r="BA133" s="230">
        <v>0</v>
      </c>
      <c r="BB133" s="230"/>
      <c r="BC133" s="230">
        <v>0</v>
      </c>
      <c r="BD133" s="230">
        <v>0</v>
      </c>
      <c r="BE133" s="230">
        <v>0</v>
      </c>
      <c r="BF133" s="230"/>
      <c r="BG133" s="230">
        <v>0</v>
      </c>
      <c r="BH133" s="230">
        <v>0</v>
      </c>
      <c r="BI133" s="230">
        <v>0</v>
      </c>
      <c r="BJ133" s="15"/>
      <c r="BK133" s="15">
        <f t="shared" si="74"/>
        <v>0</v>
      </c>
      <c r="BL133" s="15">
        <f t="shared" si="74"/>
        <v>0</v>
      </c>
      <c r="BM133" s="15">
        <f t="shared" si="74"/>
        <v>0</v>
      </c>
      <c r="BO133" s="15">
        <f t="shared" si="51"/>
        <v>0</v>
      </c>
      <c r="BP133" s="15">
        <f t="shared" si="52"/>
        <v>0</v>
      </c>
      <c r="BQ133" s="15">
        <f t="shared" si="67"/>
        <v>0</v>
      </c>
      <c r="BR133" s="15"/>
      <c r="BS133" s="15">
        <f t="shared" si="76"/>
        <v>0</v>
      </c>
      <c r="BT133" s="15">
        <f t="shared" si="76"/>
        <v>0</v>
      </c>
      <c r="BU133" s="15">
        <f t="shared" si="69"/>
        <v>0</v>
      </c>
      <c r="BV133" s="15"/>
      <c r="BW133" s="230">
        <v>0</v>
      </c>
      <c r="BX133" s="230">
        <v>0</v>
      </c>
      <c r="BY133" s="230">
        <v>0</v>
      </c>
      <c r="BZ133" s="230"/>
      <c r="CA133" s="230">
        <v>0</v>
      </c>
      <c r="CB133" s="230">
        <v>0</v>
      </c>
      <c r="CC133" s="230">
        <v>0</v>
      </c>
      <c r="CD133" s="230"/>
      <c r="CE133" s="230">
        <v>0</v>
      </c>
      <c r="CF133" s="230">
        <v>0</v>
      </c>
      <c r="CG133" s="230">
        <v>0</v>
      </c>
      <c r="CH133" s="15"/>
      <c r="CI133" s="15">
        <f t="shared" si="55"/>
        <v>0</v>
      </c>
      <c r="CJ133" s="15">
        <f t="shared" si="55"/>
        <v>0</v>
      </c>
      <c r="CK133" s="15">
        <f t="shared" si="55"/>
        <v>0</v>
      </c>
      <c r="CM133" s="15">
        <f t="shared" si="53"/>
        <v>0</v>
      </c>
      <c r="CN133" s="15">
        <f t="shared" si="54"/>
        <v>0</v>
      </c>
      <c r="CO133" s="15">
        <f t="shared" si="59"/>
        <v>0</v>
      </c>
      <c r="CQ133" s="15">
        <f t="shared" si="60"/>
        <v>0</v>
      </c>
      <c r="CR133" s="15">
        <f t="shared" si="60"/>
        <v>0</v>
      </c>
      <c r="CS133" s="15">
        <f t="shared" si="61"/>
        <v>0</v>
      </c>
      <c r="CT133" s="15"/>
    </row>
    <row r="134" spans="1:98" x14ac:dyDescent="0.25">
      <c r="A134" s="3" t="s">
        <v>158</v>
      </c>
      <c r="B134" s="229">
        <v>3.7400000000000003E-2</v>
      </c>
      <c r="C134" s="229">
        <v>3.8934799999999999E-2</v>
      </c>
      <c r="D134" s="229">
        <v>3.9045260999999998E-2</v>
      </c>
      <c r="E134" s="229">
        <v>3.8858090999999997E-2</v>
      </c>
      <c r="G134" s="230">
        <v>16289181.890000001</v>
      </c>
      <c r="H134" s="230">
        <v>16289181.890000001</v>
      </c>
      <c r="I134" s="230">
        <v>16312773.6</v>
      </c>
      <c r="J134" s="230"/>
      <c r="K134" s="230">
        <v>16346656.48</v>
      </c>
      <c r="L134" s="230">
        <v>16346656.48</v>
      </c>
      <c r="M134" s="230">
        <v>16346656.48</v>
      </c>
      <c r="N134" s="15"/>
      <c r="O134" s="15">
        <v>53001.27986429361</v>
      </c>
      <c r="P134" s="15">
        <v>53001.27986429361</v>
      </c>
      <c r="Q134" s="15">
        <v>53078.041903825797</v>
      </c>
      <c r="R134" s="15"/>
      <c r="S134" s="15">
        <f t="shared" si="62"/>
        <v>52933.322087131637</v>
      </c>
      <c r="T134" s="15">
        <f t="shared" si="62"/>
        <v>52933.322087131637</v>
      </c>
      <c r="U134" s="15">
        <f t="shared" si="62"/>
        <v>52933.322087131637</v>
      </c>
      <c r="W134" s="15">
        <f t="shared" si="65"/>
        <v>159080.60163241302</v>
      </c>
      <c r="X134" s="15">
        <f t="shared" si="77"/>
        <v>158799.9662613949</v>
      </c>
      <c r="Y134" s="15">
        <f t="shared" si="58"/>
        <v>-280.6353710181138</v>
      </c>
      <c r="AA134" s="230">
        <v>16336365.310000001</v>
      </c>
      <c r="AB134" s="230">
        <v>16336365.310000001</v>
      </c>
      <c r="AC134" s="230">
        <v>16336365.310000001</v>
      </c>
      <c r="AD134" s="230"/>
      <c r="AE134" s="230">
        <v>16346656.48</v>
      </c>
      <c r="AF134" s="230">
        <v>16346656.48</v>
      </c>
      <c r="AG134" s="230">
        <v>16346656.48</v>
      </c>
      <c r="AH134" s="230"/>
      <c r="AI134" s="230">
        <v>53154.803943357991</v>
      </c>
      <c r="AJ134" s="230">
        <v>53154.803943357991</v>
      </c>
      <c r="AK134" s="230">
        <v>53154.803943357991</v>
      </c>
      <c r="AL134" s="15"/>
      <c r="AM134" s="15">
        <f t="shared" si="63"/>
        <v>52933.322087131637</v>
      </c>
      <c r="AN134" s="15">
        <f t="shared" si="63"/>
        <v>52933.322087131637</v>
      </c>
      <c r="AO134" s="15">
        <f t="shared" si="63"/>
        <v>52933.322087131637</v>
      </c>
      <c r="AQ134" s="15">
        <f t="shared" si="70"/>
        <v>159464.41183007398</v>
      </c>
      <c r="AR134" s="15">
        <f t="shared" si="66"/>
        <v>158799.9662613949</v>
      </c>
      <c r="AS134" s="15">
        <f t="shared" si="71"/>
        <v>-664.44556867907522</v>
      </c>
      <c r="AT134" s="15"/>
      <c r="AU134" s="15">
        <f t="shared" si="72"/>
        <v>318545.01346248703</v>
      </c>
      <c r="AV134" s="15">
        <f t="shared" si="72"/>
        <v>317599.93252278981</v>
      </c>
      <c r="AW134" s="15">
        <f t="shared" si="73"/>
        <v>-945.08093969721813</v>
      </c>
      <c r="AX134" s="15"/>
      <c r="AY134" s="230">
        <v>16336365.310000001</v>
      </c>
      <c r="AZ134" s="230">
        <v>16336365.310000001</v>
      </c>
      <c r="BA134" s="230">
        <v>16343594.68</v>
      </c>
      <c r="BB134" s="230"/>
      <c r="BC134" s="230">
        <v>16346656.48</v>
      </c>
      <c r="BD134" s="230">
        <v>16346656.48</v>
      </c>
      <c r="BE134" s="230">
        <v>16346656.48</v>
      </c>
      <c r="BF134" s="230"/>
      <c r="BG134" s="230">
        <v>53154.803943357991</v>
      </c>
      <c r="BH134" s="230">
        <v>53154.803943357991</v>
      </c>
      <c r="BI134" s="230">
        <v>53178.326663234293</v>
      </c>
      <c r="BJ134" s="15"/>
      <c r="BK134" s="15">
        <f t="shared" si="74"/>
        <v>52933.322087131637</v>
      </c>
      <c r="BL134" s="15">
        <f t="shared" si="74"/>
        <v>52933.322087131637</v>
      </c>
      <c r="BM134" s="15">
        <f t="shared" si="74"/>
        <v>52933.322087131637</v>
      </c>
      <c r="BO134" s="15">
        <f t="shared" si="51"/>
        <v>159487.93454995027</v>
      </c>
      <c r="BP134" s="15">
        <f t="shared" si="52"/>
        <v>158799.9662613949</v>
      </c>
      <c r="BQ134" s="15">
        <f t="shared" si="67"/>
        <v>-687.96828855536296</v>
      </c>
      <c r="BR134" s="15"/>
      <c r="BS134" s="15">
        <f t="shared" si="76"/>
        <v>478032.94801243732</v>
      </c>
      <c r="BT134" s="15">
        <f t="shared" si="76"/>
        <v>476399.89878418471</v>
      </c>
      <c r="BU134" s="15">
        <f t="shared" si="69"/>
        <v>-1633.0492282526102</v>
      </c>
      <c r="BV134" s="15"/>
      <c r="BW134" s="230">
        <v>16350824.050000001</v>
      </c>
      <c r="BX134" s="230">
        <v>16348740.27</v>
      </c>
      <c r="BY134" s="230">
        <v>16346656.48</v>
      </c>
      <c r="BZ134" s="230"/>
      <c r="CA134" s="230">
        <v>16346656.48</v>
      </c>
      <c r="CB134" s="230">
        <v>16346656.48</v>
      </c>
      <c r="CC134" s="230">
        <v>16346656.48</v>
      </c>
      <c r="CD134" s="230"/>
      <c r="CE134" s="230">
        <v>53201.849383110588</v>
      </c>
      <c r="CF134" s="230">
        <v>53195.069238613367</v>
      </c>
      <c r="CG134" s="230">
        <v>53188.289061578434</v>
      </c>
      <c r="CH134" s="15"/>
      <c r="CI134" s="15">
        <f t="shared" si="55"/>
        <v>52933.322087131637</v>
      </c>
      <c r="CJ134" s="15">
        <f t="shared" si="55"/>
        <v>52933.322087131637</v>
      </c>
      <c r="CK134" s="15">
        <f t="shared" si="55"/>
        <v>52933.322087131637</v>
      </c>
      <c r="CM134" s="15">
        <f t="shared" si="53"/>
        <v>159585.20768330237</v>
      </c>
      <c r="CN134" s="15">
        <f t="shared" si="54"/>
        <v>158799.9662613949</v>
      </c>
      <c r="CO134" s="15">
        <f t="shared" si="59"/>
        <v>-785.24142190747079</v>
      </c>
      <c r="CQ134" s="15">
        <f t="shared" si="60"/>
        <v>637618.15569573967</v>
      </c>
      <c r="CR134" s="15">
        <f t="shared" si="60"/>
        <v>635199.86504557962</v>
      </c>
      <c r="CS134" s="15">
        <f t="shared" si="61"/>
        <v>-2418.2906501600519</v>
      </c>
      <c r="CT134" s="15"/>
    </row>
    <row r="135" spans="1:98" x14ac:dyDescent="0.25">
      <c r="A135" s="3" t="s">
        <v>159</v>
      </c>
      <c r="B135" s="229">
        <v>3.7400000000000003E-2</v>
      </c>
      <c r="C135" s="229">
        <v>3.8929999999999999E-2</v>
      </c>
      <c r="D135" s="229">
        <v>3.9045260999999998E-2</v>
      </c>
      <c r="E135" s="229">
        <v>3.8858090999999997E-2</v>
      </c>
      <c r="G135" s="230">
        <v>0</v>
      </c>
      <c r="H135" s="230">
        <v>0</v>
      </c>
      <c r="I135" s="230">
        <v>0</v>
      </c>
      <c r="J135" s="230"/>
      <c r="K135" s="230">
        <v>0</v>
      </c>
      <c r="L135" s="230">
        <v>0</v>
      </c>
      <c r="M135" s="230">
        <v>0</v>
      </c>
      <c r="N135" s="15"/>
      <c r="O135" s="15">
        <v>0</v>
      </c>
      <c r="P135" s="15">
        <v>0</v>
      </c>
      <c r="Q135" s="15">
        <v>0</v>
      </c>
      <c r="R135" s="15"/>
      <c r="S135" s="15">
        <f t="shared" si="62"/>
        <v>0</v>
      </c>
      <c r="T135" s="15">
        <f t="shared" si="62"/>
        <v>0</v>
      </c>
      <c r="U135" s="15">
        <f t="shared" si="62"/>
        <v>0</v>
      </c>
      <c r="W135" s="15">
        <f t="shared" si="65"/>
        <v>0</v>
      </c>
      <c r="X135" s="15">
        <f t="shared" si="77"/>
        <v>0</v>
      </c>
      <c r="Y135" s="15">
        <f t="shared" si="58"/>
        <v>0</v>
      </c>
      <c r="AA135" s="230">
        <v>0</v>
      </c>
      <c r="AB135" s="230">
        <v>0</v>
      </c>
      <c r="AC135" s="230">
        <v>0</v>
      </c>
      <c r="AD135" s="230"/>
      <c r="AE135" s="230">
        <v>0</v>
      </c>
      <c r="AF135" s="230">
        <v>0</v>
      </c>
      <c r="AG135" s="230">
        <v>0</v>
      </c>
      <c r="AH135" s="230"/>
      <c r="AI135" s="230">
        <v>0</v>
      </c>
      <c r="AJ135" s="230">
        <v>0</v>
      </c>
      <c r="AK135" s="230">
        <v>0</v>
      </c>
      <c r="AL135" s="15"/>
      <c r="AM135" s="15">
        <f t="shared" si="63"/>
        <v>0</v>
      </c>
      <c r="AN135" s="15">
        <f t="shared" si="63"/>
        <v>0</v>
      </c>
      <c r="AO135" s="15">
        <f t="shared" si="63"/>
        <v>0</v>
      </c>
      <c r="AQ135" s="15">
        <f t="shared" si="70"/>
        <v>0</v>
      </c>
      <c r="AR135" s="15">
        <f t="shared" si="66"/>
        <v>0</v>
      </c>
      <c r="AS135" s="15">
        <f t="shared" si="71"/>
        <v>0</v>
      </c>
      <c r="AT135" s="15"/>
      <c r="AU135" s="15">
        <f t="shared" si="72"/>
        <v>0</v>
      </c>
      <c r="AV135" s="15">
        <f t="shared" si="72"/>
        <v>0</v>
      </c>
      <c r="AW135" s="15">
        <f t="shared" si="73"/>
        <v>0</v>
      </c>
      <c r="AX135" s="15"/>
      <c r="AY135" s="230">
        <v>0</v>
      </c>
      <c r="AZ135" s="230">
        <v>0</v>
      </c>
      <c r="BA135" s="230">
        <v>0</v>
      </c>
      <c r="BB135" s="230"/>
      <c r="BC135" s="230">
        <v>0</v>
      </c>
      <c r="BD135" s="230">
        <v>0</v>
      </c>
      <c r="BE135" s="230">
        <v>0</v>
      </c>
      <c r="BF135" s="230"/>
      <c r="BG135" s="230">
        <v>0</v>
      </c>
      <c r="BH135" s="230">
        <v>0</v>
      </c>
      <c r="BI135" s="230">
        <v>0</v>
      </c>
      <c r="BJ135" s="15"/>
      <c r="BK135" s="15">
        <f t="shared" si="74"/>
        <v>0</v>
      </c>
      <c r="BL135" s="15">
        <f t="shared" si="74"/>
        <v>0</v>
      </c>
      <c r="BM135" s="15">
        <f t="shared" si="74"/>
        <v>0</v>
      </c>
      <c r="BO135" s="15">
        <f t="shared" si="51"/>
        <v>0</v>
      </c>
      <c r="BP135" s="15">
        <f t="shared" si="52"/>
        <v>0</v>
      </c>
      <c r="BQ135" s="15">
        <f t="shared" si="67"/>
        <v>0</v>
      </c>
      <c r="BR135" s="15"/>
      <c r="BS135" s="15">
        <f t="shared" si="76"/>
        <v>0</v>
      </c>
      <c r="BT135" s="15">
        <f t="shared" si="76"/>
        <v>0</v>
      </c>
      <c r="BU135" s="15">
        <f t="shared" si="69"/>
        <v>0</v>
      </c>
      <c r="BV135" s="15"/>
      <c r="BW135" s="230">
        <v>0</v>
      </c>
      <c r="BX135" s="230">
        <v>0</v>
      </c>
      <c r="BY135" s="230">
        <v>0</v>
      </c>
      <c r="BZ135" s="230"/>
      <c r="CA135" s="230">
        <v>0</v>
      </c>
      <c r="CB135" s="230">
        <v>0</v>
      </c>
      <c r="CC135" s="230">
        <v>0</v>
      </c>
      <c r="CD135" s="230"/>
      <c r="CE135" s="230">
        <v>0</v>
      </c>
      <c r="CF135" s="230">
        <v>0</v>
      </c>
      <c r="CG135" s="230">
        <v>0</v>
      </c>
      <c r="CH135" s="15"/>
      <c r="CI135" s="15">
        <f t="shared" si="55"/>
        <v>0</v>
      </c>
      <c r="CJ135" s="15">
        <f t="shared" si="55"/>
        <v>0</v>
      </c>
      <c r="CK135" s="15">
        <f t="shared" si="55"/>
        <v>0</v>
      </c>
      <c r="CM135" s="15">
        <f t="shared" ref="CM135:CM200" si="78">CE135+CF135+CG135</f>
        <v>0</v>
      </c>
      <c r="CN135" s="15">
        <f t="shared" ref="CN135:CN200" si="79">CI135+CJ135+CK135</f>
        <v>0</v>
      </c>
      <c r="CO135" s="15">
        <f t="shared" si="59"/>
        <v>0</v>
      </c>
      <c r="CQ135" s="15">
        <f t="shared" si="60"/>
        <v>0</v>
      </c>
      <c r="CR135" s="15">
        <f t="shared" si="60"/>
        <v>0</v>
      </c>
      <c r="CS135" s="15">
        <f t="shared" si="61"/>
        <v>0</v>
      </c>
      <c r="CT135" s="15"/>
    </row>
    <row r="136" spans="1:98" x14ac:dyDescent="0.25">
      <c r="A136" s="3" t="s">
        <v>160</v>
      </c>
      <c r="B136" s="229">
        <v>4.7500000000000001E-2</v>
      </c>
      <c r="C136" s="229">
        <v>4.9097524000000003E-2</v>
      </c>
      <c r="D136" s="229">
        <v>4.9212506000000003E-2</v>
      </c>
      <c r="E136" s="229">
        <v>4.9017685999999998E-2</v>
      </c>
      <c r="G136" s="230">
        <v>29186501.609999999</v>
      </c>
      <c r="H136" s="230">
        <v>29186501.609999999</v>
      </c>
      <c r="I136" s="230">
        <v>29186501.609999999</v>
      </c>
      <c r="J136" s="230"/>
      <c r="K136" s="230">
        <v>29186501.609999999</v>
      </c>
      <c r="L136" s="230">
        <v>29186501.609999999</v>
      </c>
      <c r="M136" s="230">
        <v>29186501.609999999</v>
      </c>
      <c r="N136" s="15"/>
      <c r="O136" s="15">
        <v>119695.07380009456</v>
      </c>
      <c r="P136" s="15">
        <v>119695.07380009456</v>
      </c>
      <c r="Q136" s="15">
        <v>119695.07380009456</v>
      </c>
      <c r="R136" s="15"/>
      <c r="S136" s="15">
        <f t="shared" si="62"/>
        <v>119221.2309464562</v>
      </c>
      <c r="T136" s="15">
        <f t="shared" si="62"/>
        <v>119221.2309464562</v>
      </c>
      <c r="U136" s="15">
        <f t="shared" si="62"/>
        <v>119221.2309464562</v>
      </c>
      <c r="W136" s="15">
        <f t="shared" si="65"/>
        <v>359085.22140028368</v>
      </c>
      <c r="X136" s="15">
        <f t="shared" si="77"/>
        <v>357663.6928393686</v>
      </c>
      <c r="Y136" s="15">
        <f t="shared" si="58"/>
        <v>-1421.5285609150887</v>
      </c>
      <c r="AA136" s="230">
        <v>29186501.609999999</v>
      </c>
      <c r="AB136" s="230">
        <v>29186501.609999999</v>
      </c>
      <c r="AC136" s="230">
        <v>29186501.609999999</v>
      </c>
      <c r="AD136" s="230"/>
      <c r="AE136" s="230">
        <v>29186501.609999999</v>
      </c>
      <c r="AF136" s="230">
        <v>29186501.609999999</v>
      </c>
      <c r="AG136" s="230">
        <v>29227766.57</v>
      </c>
      <c r="AH136" s="230"/>
      <c r="AI136" s="230">
        <v>119695.07380009456</v>
      </c>
      <c r="AJ136" s="230">
        <v>119695.07380009456</v>
      </c>
      <c r="AK136" s="230">
        <v>119695.07380009456</v>
      </c>
      <c r="AL136" s="15"/>
      <c r="AM136" s="15">
        <f t="shared" si="63"/>
        <v>119221.2309464562</v>
      </c>
      <c r="AN136" s="15">
        <f t="shared" si="63"/>
        <v>119221.2309464562</v>
      </c>
      <c r="AO136" s="15">
        <f t="shared" si="63"/>
        <v>119389.79035079642</v>
      </c>
      <c r="AQ136" s="15">
        <f t="shared" si="70"/>
        <v>359085.22140028368</v>
      </c>
      <c r="AR136" s="15">
        <f t="shared" si="66"/>
        <v>357832.25224370882</v>
      </c>
      <c r="AS136" s="15">
        <f t="shared" si="71"/>
        <v>-1252.9691565748653</v>
      </c>
      <c r="AT136" s="15"/>
      <c r="AU136" s="15">
        <f t="shared" si="72"/>
        <v>718170.44280056737</v>
      </c>
      <c r="AV136" s="15">
        <f t="shared" si="72"/>
        <v>715495.94508307741</v>
      </c>
      <c r="AW136" s="15">
        <f t="shared" si="73"/>
        <v>-2674.4977174899541</v>
      </c>
      <c r="AX136" s="15"/>
      <c r="AY136" s="230">
        <v>29186501.609999999</v>
      </c>
      <c r="AZ136" s="230">
        <v>29186501.609999999</v>
      </c>
      <c r="BA136" s="230">
        <v>29186501.609999999</v>
      </c>
      <c r="BB136" s="230"/>
      <c r="BC136" s="230">
        <v>29269031.52</v>
      </c>
      <c r="BD136" s="230">
        <v>29269031.52</v>
      </c>
      <c r="BE136" s="230">
        <v>29269031.52</v>
      </c>
      <c r="BF136" s="230"/>
      <c r="BG136" s="230">
        <v>119695.07380009456</v>
      </c>
      <c r="BH136" s="230">
        <v>119695.07380009456</v>
      </c>
      <c r="BI136" s="230">
        <v>119695.07380009456</v>
      </c>
      <c r="BJ136" s="15"/>
      <c r="BK136" s="15">
        <f t="shared" si="74"/>
        <v>119558.34971428855</v>
      </c>
      <c r="BL136" s="15">
        <f t="shared" si="74"/>
        <v>119558.34971428855</v>
      </c>
      <c r="BM136" s="15">
        <f t="shared" si="74"/>
        <v>119558.34971428855</v>
      </c>
      <c r="BO136" s="15">
        <f t="shared" si="51"/>
        <v>359085.22140028368</v>
      </c>
      <c r="BP136" s="15">
        <f t="shared" si="52"/>
        <v>358675.04914286564</v>
      </c>
      <c r="BQ136" s="15">
        <f t="shared" si="67"/>
        <v>-410.17225741804577</v>
      </c>
      <c r="BR136" s="15"/>
      <c r="BS136" s="15">
        <f t="shared" si="76"/>
        <v>1077255.664200851</v>
      </c>
      <c r="BT136" s="15">
        <f t="shared" si="76"/>
        <v>1074170.994225943</v>
      </c>
      <c r="BU136" s="15">
        <f t="shared" si="69"/>
        <v>-3084.6699749079999</v>
      </c>
      <c r="BV136" s="15"/>
      <c r="BW136" s="230">
        <v>29186501.609999999</v>
      </c>
      <c r="BX136" s="230">
        <v>29186501.609999999</v>
      </c>
      <c r="BY136" s="230">
        <v>29186501.609999999</v>
      </c>
      <c r="BZ136" s="230"/>
      <c r="CA136" s="230">
        <v>29252609.329999998</v>
      </c>
      <c r="CB136" s="230">
        <v>29236187.129999999</v>
      </c>
      <c r="CC136" s="230">
        <v>29236187.129999999</v>
      </c>
      <c r="CD136" s="230"/>
      <c r="CE136" s="230">
        <v>119695.07380009456</v>
      </c>
      <c r="CF136" s="230">
        <v>119695.07380009456</v>
      </c>
      <c r="CG136" s="230">
        <v>119695.07380009456</v>
      </c>
      <c r="CH136" s="15"/>
      <c r="CI136" s="15">
        <f t="shared" si="55"/>
        <v>119491.26823488419</v>
      </c>
      <c r="CJ136" s="15">
        <f t="shared" si="55"/>
        <v>119424.18671463175</v>
      </c>
      <c r="CK136" s="15">
        <f t="shared" si="55"/>
        <v>119424.18671463175</v>
      </c>
      <c r="CM136" s="15">
        <f t="shared" si="78"/>
        <v>359085.22140028368</v>
      </c>
      <c r="CN136" s="15">
        <f t="shared" si="79"/>
        <v>358339.64166414767</v>
      </c>
      <c r="CO136" s="15">
        <f t="shared" si="59"/>
        <v>-745.57973613601644</v>
      </c>
      <c r="CQ136" s="15">
        <f t="shared" si="60"/>
        <v>1436340.8856011347</v>
      </c>
      <c r="CR136" s="15">
        <f t="shared" si="60"/>
        <v>1432510.6358900906</v>
      </c>
      <c r="CS136" s="15">
        <f t="shared" si="61"/>
        <v>-3830.2497110441327</v>
      </c>
      <c r="CT136" s="15"/>
    </row>
    <row r="137" spans="1:98" x14ac:dyDescent="0.25">
      <c r="A137" s="3" t="s">
        <v>161</v>
      </c>
      <c r="B137" s="229">
        <v>3.1099999999999996E-2</v>
      </c>
      <c r="C137" s="229">
        <v>3.1099999999999996E-2</v>
      </c>
      <c r="D137" s="229">
        <v>3.1099999999999996E-2</v>
      </c>
      <c r="E137" s="229">
        <v>3.1099999999999996E-2</v>
      </c>
      <c r="G137" s="230">
        <v>0</v>
      </c>
      <c r="H137" s="230">
        <v>0</v>
      </c>
      <c r="I137" s="230">
        <v>0</v>
      </c>
      <c r="J137" s="230"/>
      <c r="K137" s="230">
        <v>0</v>
      </c>
      <c r="L137" s="230">
        <v>0</v>
      </c>
      <c r="M137" s="230">
        <v>0</v>
      </c>
      <c r="N137" s="15"/>
      <c r="O137" s="15">
        <v>0</v>
      </c>
      <c r="P137" s="15">
        <v>0</v>
      </c>
      <c r="Q137" s="15">
        <v>0</v>
      </c>
      <c r="R137" s="15"/>
      <c r="S137" s="15">
        <f t="shared" si="62"/>
        <v>0</v>
      </c>
      <c r="T137" s="15">
        <f t="shared" si="62"/>
        <v>0</v>
      </c>
      <c r="U137" s="15">
        <f t="shared" si="62"/>
        <v>0</v>
      </c>
      <c r="W137" s="15">
        <f t="shared" si="65"/>
        <v>0</v>
      </c>
      <c r="X137" s="15">
        <f t="shared" si="77"/>
        <v>0</v>
      </c>
      <c r="Y137" s="15">
        <f t="shared" si="58"/>
        <v>0</v>
      </c>
      <c r="AA137" s="230">
        <v>0</v>
      </c>
      <c r="AB137" s="230">
        <v>0</v>
      </c>
      <c r="AC137" s="230">
        <v>0</v>
      </c>
      <c r="AD137" s="230"/>
      <c r="AE137" s="230">
        <v>0</v>
      </c>
      <c r="AF137" s="230">
        <v>0</v>
      </c>
      <c r="AG137" s="230">
        <v>0</v>
      </c>
      <c r="AH137" s="230"/>
      <c r="AI137" s="230">
        <v>0</v>
      </c>
      <c r="AJ137" s="230">
        <v>0</v>
      </c>
      <c r="AK137" s="230">
        <v>0</v>
      </c>
      <c r="AL137" s="15"/>
      <c r="AM137" s="15">
        <f t="shared" si="63"/>
        <v>0</v>
      </c>
      <c r="AN137" s="15">
        <f t="shared" si="63"/>
        <v>0</v>
      </c>
      <c r="AO137" s="15">
        <f t="shared" si="63"/>
        <v>0</v>
      </c>
      <c r="AQ137" s="15">
        <f t="shared" si="70"/>
        <v>0</v>
      </c>
      <c r="AR137" s="15">
        <f t="shared" si="66"/>
        <v>0</v>
      </c>
      <c r="AS137" s="15">
        <f t="shared" si="71"/>
        <v>0</v>
      </c>
      <c r="AT137" s="15"/>
      <c r="AU137" s="15">
        <f t="shared" si="72"/>
        <v>0</v>
      </c>
      <c r="AV137" s="15">
        <f t="shared" si="72"/>
        <v>0</v>
      </c>
      <c r="AW137" s="15">
        <f t="shared" si="73"/>
        <v>0</v>
      </c>
      <c r="AX137" s="15"/>
      <c r="AY137" s="230">
        <v>0</v>
      </c>
      <c r="AZ137" s="230">
        <v>0</v>
      </c>
      <c r="BA137" s="230">
        <v>0</v>
      </c>
      <c r="BB137" s="230"/>
      <c r="BC137" s="230">
        <v>0</v>
      </c>
      <c r="BD137" s="230">
        <v>0</v>
      </c>
      <c r="BE137" s="230">
        <v>0</v>
      </c>
      <c r="BF137" s="230"/>
      <c r="BG137" s="230">
        <v>0</v>
      </c>
      <c r="BH137" s="230">
        <v>0</v>
      </c>
      <c r="BI137" s="230">
        <v>0</v>
      </c>
      <c r="BJ137" s="15"/>
      <c r="BK137" s="15">
        <f t="shared" si="74"/>
        <v>0</v>
      </c>
      <c r="BL137" s="15">
        <f t="shared" si="74"/>
        <v>0</v>
      </c>
      <c r="BM137" s="15">
        <f t="shared" si="74"/>
        <v>0</v>
      </c>
      <c r="BO137" s="15">
        <f t="shared" si="51"/>
        <v>0</v>
      </c>
      <c r="BP137" s="15">
        <f t="shared" si="52"/>
        <v>0</v>
      </c>
      <c r="BQ137" s="15">
        <f t="shared" si="67"/>
        <v>0</v>
      </c>
      <c r="BR137" s="15"/>
      <c r="BS137" s="15">
        <f t="shared" si="76"/>
        <v>0</v>
      </c>
      <c r="BT137" s="15">
        <f t="shared" si="76"/>
        <v>0</v>
      </c>
      <c r="BU137" s="15">
        <f t="shared" si="69"/>
        <v>0</v>
      </c>
      <c r="BV137" s="15"/>
      <c r="BW137" s="230">
        <v>0</v>
      </c>
      <c r="BX137" s="230">
        <v>0</v>
      </c>
      <c r="BY137" s="230">
        <v>0</v>
      </c>
      <c r="BZ137" s="230"/>
      <c r="CA137" s="230">
        <v>0</v>
      </c>
      <c r="CB137" s="230">
        <v>0</v>
      </c>
      <c r="CC137" s="230">
        <v>0</v>
      </c>
      <c r="CD137" s="230"/>
      <c r="CE137" s="230">
        <v>0</v>
      </c>
      <c r="CF137" s="230">
        <v>0</v>
      </c>
      <c r="CG137" s="230">
        <v>0</v>
      </c>
      <c r="CH137" s="15"/>
      <c r="CI137" s="15">
        <f t="shared" si="55"/>
        <v>0</v>
      </c>
      <c r="CJ137" s="15">
        <f t="shared" si="55"/>
        <v>0</v>
      </c>
      <c r="CK137" s="15">
        <f t="shared" si="55"/>
        <v>0</v>
      </c>
      <c r="CM137" s="15">
        <f t="shared" si="78"/>
        <v>0</v>
      </c>
      <c r="CN137" s="15">
        <f t="shared" si="79"/>
        <v>0</v>
      </c>
      <c r="CO137" s="15">
        <f t="shared" si="59"/>
        <v>0</v>
      </c>
      <c r="CQ137" s="15">
        <f t="shared" si="60"/>
        <v>0</v>
      </c>
      <c r="CR137" s="15">
        <f t="shared" si="60"/>
        <v>0</v>
      </c>
      <c r="CS137" s="15">
        <f t="shared" si="61"/>
        <v>0</v>
      </c>
      <c r="CT137" s="15"/>
    </row>
    <row r="138" spans="1:98" x14ac:dyDescent="0.25">
      <c r="A138" s="3" t="s">
        <v>162</v>
      </c>
      <c r="B138" s="229">
        <v>3.1099999999999996E-2</v>
      </c>
      <c r="C138" s="229">
        <v>3.1099999999999996E-2</v>
      </c>
      <c r="D138" s="229">
        <v>3.1099999999999996E-2</v>
      </c>
      <c r="E138" s="229">
        <v>3.1099999999999996E-2</v>
      </c>
      <c r="G138" s="230">
        <v>13833648.300000001</v>
      </c>
      <c r="H138" s="230">
        <v>13833648.300000001</v>
      </c>
      <c r="I138" s="230">
        <v>13833648.300000001</v>
      </c>
      <c r="J138" s="230"/>
      <c r="K138" s="230">
        <v>13849931.24</v>
      </c>
      <c r="L138" s="230">
        <v>13866214.18</v>
      </c>
      <c r="M138" s="230">
        <v>13866214.18</v>
      </c>
      <c r="N138" s="15"/>
      <c r="O138" s="15">
        <v>35852.205177499993</v>
      </c>
      <c r="P138" s="15">
        <v>35852.205177499993</v>
      </c>
      <c r="Q138" s="15">
        <v>35852.205177499993</v>
      </c>
      <c r="R138" s="15"/>
      <c r="S138" s="15">
        <f t="shared" si="62"/>
        <v>35894.405130333333</v>
      </c>
      <c r="T138" s="15">
        <f t="shared" si="62"/>
        <v>35936.605083166658</v>
      </c>
      <c r="U138" s="15">
        <f t="shared" si="62"/>
        <v>35936.605083166658</v>
      </c>
      <c r="W138" s="15">
        <f t="shared" si="65"/>
        <v>107556.61553249997</v>
      </c>
      <c r="X138" s="15">
        <f t="shared" si="77"/>
        <v>107767.61529666666</v>
      </c>
      <c r="Y138" s="15">
        <f t="shared" si="58"/>
        <v>210.99976416668505</v>
      </c>
      <c r="AA138" s="230">
        <v>13833648.300000001</v>
      </c>
      <c r="AB138" s="230">
        <v>13833648.300000001</v>
      </c>
      <c r="AC138" s="230">
        <v>13833648.300000001</v>
      </c>
      <c r="AD138" s="230"/>
      <c r="AE138" s="230">
        <v>13866214.18</v>
      </c>
      <c r="AF138" s="230">
        <v>13866214.18</v>
      </c>
      <c r="AG138" s="230">
        <v>14558775.09</v>
      </c>
      <c r="AH138" s="230"/>
      <c r="AI138" s="230">
        <v>35852.205177499993</v>
      </c>
      <c r="AJ138" s="230">
        <v>35852.205177499993</v>
      </c>
      <c r="AK138" s="230">
        <v>35852.205177499993</v>
      </c>
      <c r="AL138" s="15"/>
      <c r="AM138" s="15">
        <f t="shared" si="63"/>
        <v>35936.605083166658</v>
      </c>
      <c r="AN138" s="15">
        <f t="shared" si="63"/>
        <v>35936.605083166658</v>
      </c>
      <c r="AO138" s="15">
        <f t="shared" si="63"/>
        <v>37731.492108249993</v>
      </c>
      <c r="AQ138" s="15">
        <f t="shared" si="70"/>
        <v>107556.61553249997</v>
      </c>
      <c r="AR138" s="15">
        <f t="shared" si="66"/>
        <v>109604.70227458331</v>
      </c>
      <c r="AS138" s="15">
        <f t="shared" si="71"/>
        <v>2048.0867420833383</v>
      </c>
      <c r="AT138" s="15"/>
      <c r="AU138" s="15">
        <f t="shared" si="72"/>
        <v>215113.23106499994</v>
      </c>
      <c r="AV138" s="15">
        <f t="shared" si="72"/>
        <v>217372.31757124997</v>
      </c>
      <c r="AW138" s="15">
        <f t="shared" si="73"/>
        <v>2259.0865062500234</v>
      </c>
      <c r="AX138" s="15"/>
      <c r="AY138" s="230">
        <v>13833648.300000001</v>
      </c>
      <c r="AZ138" s="230">
        <v>13833648.300000001</v>
      </c>
      <c r="BA138" s="230">
        <v>13833648.300000001</v>
      </c>
      <c r="BB138" s="230"/>
      <c r="BC138" s="230">
        <v>15203876.24</v>
      </c>
      <c r="BD138" s="230">
        <v>15156416.48</v>
      </c>
      <c r="BE138" s="230">
        <v>15156416.48</v>
      </c>
      <c r="BF138" s="230"/>
      <c r="BG138" s="230">
        <v>35852.205177499993</v>
      </c>
      <c r="BH138" s="230">
        <v>35852.205177499993</v>
      </c>
      <c r="BI138" s="230">
        <v>35852.205177499993</v>
      </c>
      <c r="BJ138" s="15"/>
      <c r="BK138" s="15">
        <f t="shared" si="74"/>
        <v>39403.379255333326</v>
      </c>
      <c r="BL138" s="15">
        <f t="shared" si="74"/>
        <v>39280.379377333331</v>
      </c>
      <c r="BM138" s="15">
        <f t="shared" si="74"/>
        <v>39280.379377333331</v>
      </c>
      <c r="BO138" s="15">
        <f t="shared" si="51"/>
        <v>107556.61553249997</v>
      </c>
      <c r="BP138" s="15">
        <f t="shared" si="52"/>
        <v>117964.13801</v>
      </c>
      <c r="BQ138" s="15">
        <f t="shared" si="67"/>
        <v>10407.522477500024</v>
      </c>
      <c r="BR138" s="15"/>
      <c r="BS138" s="15">
        <f t="shared" si="76"/>
        <v>322669.84659749991</v>
      </c>
      <c r="BT138" s="15">
        <f t="shared" si="76"/>
        <v>335336.45558124996</v>
      </c>
      <c r="BU138" s="15">
        <f t="shared" si="69"/>
        <v>12666.608983750048</v>
      </c>
      <c r="BV138" s="15"/>
      <c r="BW138" s="230">
        <v>13833648.300000001</v>
      </c>
      <c r="BX138" s="230">
        <v>13833648.300000001</v>
      </c>
      <c r="BY138" s="230">
        <v>13833648.300000001</v>
      </c>
      <c r="BZ138" s="230"/>
      <c r="CA138" s="230">
        <v>15156416.48</v>
      </c>
      <c r="CB138" s="230">
        <v>15156416.48</v>
      </c>
      <c r="CC138" s="230">
        <v>15156416.48</v>
      </c>
      <c r="CD138" s="230"/>
      <c r="CE138" s="230">
        <v>35852.205177499993</v>
      </c>
      <c r="CF138" s="230">
        <v>35852.205177499993</v>
      </c>
      <c r="CG138" s="230">
        <v>35852.205177499993</v>
      </c>
      <c r="CH138" s="15"/>
      <c r="CI138" s="15">
        <f t="shared" si="55"/>
        <v>39280.379377333331</v>
      </c>
      <c r="CJ138" s="15">
        <f t="shared" si="55"/>
        <v>39280.379377333331</v>
      </c>
      <c r="CK138" s="15">
        <f t="shared" si="55"/>
        <v>39280.379377333331</v>
      </c>
      <c r="CM138" s="15">
        <f t="shared" si="78"/>
        <v>107556.61553249997</v>
      </c>
      <c r="CN138" s="15">
        <f t="shared" si="79"/>
        <v>117841.13813199999</v>
      </c>
      <c r="CO138" s="15">
        <f t="shared" si="59"/>
        <v>10284.522599500022</v>
      </c>
      <c r="CQ138" s="15">
        <f t="shared" si="60"/>
        <v>430226.46212999988</v>
      </c>
      <c r="CR138" s="15">
        <f t="shared" si="60"/>
        <v>453177.59371324995</v>
      </c>
      <c r="CS138" s="15">
        <f t="shared" si="61"/>
        <v>22951.13158325007</v>
      </c>
      <c r="CT138" s="15"/>
    </row>
    <row r="139" spans="1:98" x14ac:dyDescent="0.25">
      <c r="A139" s="3" t="s">
        <v>163</v>
      </c>
      <c r="B139" s="229">
        <v>3.5900000000000001E-2</v>
      </c>
      <c r="C139" s="229">
        <v>3.5900000000000001E-2</v>
      </c>
      <c r="D139" s="229">
        <v>3.5900000000000001E-2</v>
      </c>
      <c r="E139" s="229">
        <v>3.5900000000000001E-2</v>
      </c>
      <c r="G139" s="230">
        <v>12223379.51</v>
      </c>
      <c r="H139" s="230">
        <v>12223379.51</v>
      </c>
      <c r="I139" s="230">
        <v>12223379.51</v>
      </c>
      <c r="J139" s="230"/>
      <c r="K139" s="230">
        <v>12223379.51</v>
      </c>
      <c r="L139" s="230">
        <v>12223379.51</v>
      </c>
      <c r="M139" s="230">
        <v>12223379.51</v>
      </c>
      <c r="N139" s="15"/>
      <c r="O139" s="15">
        <v>36568.27703408333</v>
      </c>
      <c r="P139" s="15">
        <v>36568.27703408333</v>
      </c>
      <c r="Q139" s="15">
        <v>36568.27703408333</v>
      </c>
      <c r="R139" s="15"/>
      <c r="S139" s="15">
        <f t="shared" si="62"/>
        <v>36568.27703408333</v>
      </c>
      <c r="T139" s="15">
        <f t="shared" si="62"/>
        <v>36568.27703408333</v>
      </c>
      <c r="U139" s="15">
        <f t="shared" si="62"/>
        <v>36568.27703408333</v>
      </c>
      <c r="W139" s="15">
        <f t="shared" si="65"/>
        <v>109704.83110225</v>
      </c>
      <c r="X139" s="15">
        <f t="shared" si="77"/>
        <v>109704.83110225</v>
      </c>
      <c r="Y139" s="15">
        <f t="shared" si="58"/>
        <v>0</v>
      </c>
      <c r="AA139" s="230">
        <v>12223379.51</v>
      </c>
      <c r="AB139" s="230">
        <v>12223379.51</v>
      </c>
      <c r="AC139" s="230">
        <v>12223379.51</v>
      </c>
      <c r="AD139" s="230"/>
      <c r="AE139" s="230">
        <v>12223379.51</v>
      </c>
      <c r="AF139" s="230">
        <v>12223379.51</v>
      </c>
      <c r="AG139" s="230">
        <v>12223379.51</v>
      </c>
      <c r="AH139" s="230"/>
      <c r="AI139" s="230">
        <v>36568.27703408333</v>
      </c>
      <c r="AJ139" s="230">
        <v>36568.27703408333</v>
      </c>
      <c r="AK139" s="230">
        <v>36568.27703408333</v>
      </c>
      <c r="AL139" s="15"/>
      <c r="AM139" s="15">
        <f t="shared" si="63"/>
        <v>36568.27703408333</v>
      </c>
      <c r="AN139" s="15">
        <f t="shared" si="63"/>
        <v>36568.27703408333</v>
      </c>
      <c r="AO139" s="15">
        <f t="shared" si="63"/>
        <v>36568.27703408333</v>
      </c>
      <c r="AQ139" s="15">
        <f t="shared" si="70"/>
        <v>109704.83110225</v>
      </c>
      <c r="AR139" s="15">
        <f t="shared" si="66"/>
        <v>109704.83110225</v>
      </c>
      <c r="AS139" s="15">
        <f t="shared" si="71"/>
        <v>0</v>
      </c>
      <c r="AT139" s="15"/>
      <c r="AU139" s="15">
        <f t="shared" si="72"/>
        <v>219409.6622045</v>
      </c>
      <c r="AV139" s="15">
        <f t="shared" si="72"/>
        <v>219409.6622045</v>
      </c>
      <c r="AW139" s="15">
        <f t="shared" si="73"/>
        <v>0</v>
      </c>
      <c r="AX139" s="15"/>
      <c r="AY139" s="230">
        <v>12223379.51</v>
      </c>
      <c r="AZ139" s="230">
        <v>12223379.51</v>
      </c>
      <c r="BA139" s="230">
        <v>12223379.51</v>
      </c>
      <c r="BB139" s="230"/>
      <c r="BC139" s="230">
        <v>12223379.51</v>
      </c>
      <c r="BD139" s="230">
        <v>12223379.51</v>
      </c>
      <c r="BE139" s="230">
        <v>12223379.51</v>
      </c>
      <c r="BF139" s="230"/>
      <c r="BG139" s="230">
        <v>36568.27703408333</v>
      </c>
      <c r="BH139" s="230">
        <v>36568.27703408333</v>
      </c>
      <c r="BI139" s="230">
        <v>36568.27703408333</v>
      </c>
      <c r="BJ139" s="15"/>
      <c r="BK139" s="15">
        <f t="shared" si="74"/>
        <v>36568.27703408333</v>
      </c>
      <c r="BL139" s="15">
        <f t="shared" si="74"/>
        <v>36568.27703408333</v>
      </c>
      <c r="BM139" s="15">
        <f t="shared" si="74"/>
        <v>36568.27703408333</v>
      </c>
      <c r="BO139" s="15">
        <f t="shared" si="51"/>
        <v>109704.83110225</v>
      </c>
      <c r="BP139" s="15">
        <f t="shared" si="52"/>
        <v>109704.83110225</v>
      </c>
      <c r="BQ139" s="15">
        <f t="shared" si="67"/>
        <v>0</v>
      </c>
      <c r="BR139" s="15"/>
      <c r="BS139" s="15">
        <f t="shared" si="76"/>
        <v>329114.49330674997</v>
      </c>
      <c r="BT139" s="15">
        <f t="shared" si="76"/>
        <v>329114.49330674997</v>
      </c>
      <c r="BU139" s="15">
        <f t="shared" si="69"/>
        <v>0</v>
      </c>
      <c r="BV139" s="15"/>
      <c r="BW139" s="230">
        <v>12223379.51</v>
      </c>
      <c r="BX139" s="230">
        <v>12223379.51</v>
      </c>
      <c r="BY139" s="230">
        <v>12223379.51</v>
      </c>
      <c r="BZ139" s="230"/>
      <c r="CA139" s="230">
        <v>12223379.51</v>
      </c>
      <c r="CB139" s="230">
        <v>12223379.51</v>
      </c>
      <c r="CC139" s="230">
        <v>12223379.51</v>
      </c>
      <c r="CD139" s="230"/>
      <c r="CE139" s="230">
        <v>36568.27703408333</v>
      </c>
      <c r="CF139" s="230">
        <v>36568.27703408333</v>
      </c>
      <c r="CG139" s="230">
        <v>36568.27703408333</v>
      </c>
      <c r="CH139" s="15"/>
      <c r="CI139" s="15">
        <f t="shared" si="55"/>
        <v>36568.27703408333</v>
      </c>
      <c r="CJ139" s="15">
        <f t="shared" si="55"/>
        <v>36568.27703408333</v>
      </c>
      <c r="CK139" s="15">
        <f t="shared" si="55"/>
        <v>36568.27703408333</v>
      </c>
      <c r="CM139" s="15">
        <f t="shared" si="78"/>
        <v>109704.83110225</v>
      </c>
      <c r="CN139" s="15">
        <f t="shared" si="79"/>
        <v>109704.83110225</v>
      </c>
      <c r="CO139" s="15">
        <f t="shared" si="59"/>
        <v>0</v>
      </c>
      <c r="CQ139" s="15">
        <f t="shared" si="60"/>
        <v>438819.32440899999</v>
      </c>
      <c r="CR139" s="15">
        <f t="shared" si="60"/>
        <v>438819.32440899999</v>
      </c>
      <c r="CS139" s="15">
        <f t="shared" si="61"/>
        <v>0</v>
      </c>
      <c r="CT139" s="15"/>
    </row>
    <row r="140" spans="1:98" x14ac:dyDescent="0.25">
      <c r="A140" s="3" t="s">
        <v>164</v>
      </c>
      <c r="B140" s="229">
        <v>3.9399999999999998E-2</v>
      </c>
      <c r="C140" s="229">
        <v>3.9399999999999998E-2</v>
      </c>
      <c r="D140" s="229">
        <v>3.9399999999999998E-2</v>
      </c>
      <c r="E140" s="229">
        <v>3.9399999999999998E-2</v>
      </c>
      <c r="G140" s="230">
        <v>0</v>
      </c>
      <c r="H140" s="230">
        <v>0</v>
      </c>
      <c r="I140" s="230">
        <v>0</v>
      </c>
      <c r="J140" s="230"/>
      <c r="K140" s="230">
        <v>0</v>
      </c>
      <c r="L140" s="230">
        <v>0</v>
      </c>
      <c r="M140" s="230">
        <v>0</v>
      </c>
      <c r="N140" s="15"/>
      <c r="O140" s="15">
        <v>0</v>
      </c>
      <c r="P140" s="15">
        <v>0</v>
      </c>
      <c r="Q140" s="15">
        <v>0</v>
      </c>
      <c r="R140" s="15"/>
      <c r="S140" s="15">
        <f t="shared" si="62"/>
        <v>0</v>
      </c>
      <c r="T140" s="15">
        <f t="shared" si="62"/>
        <v>0</v>
      </c>
      <c r="U140" s="15">
        <f t="shared" si="62"/>
        <v>0</v>
      </c>
      <c r="W140" s="15">
        <f t="shared" si="65"/>
        <v>0</v>
      </c>
      <c r="X140" s="15">
        <f t="shared" si="77"/>
        <v>0</v>
      </c>
      <c r="Y140" s="15">
        <f t="shared" si="58"/>
        <v>0</v>
      </c>
      <c r="AA140" s="230">
        <v>0</v>
      </c>
      <c r="AB140" s="230">
        <v>0</v>
      </c>
      <c r="AC140" s="230">
        <v>0</v>
      </c>
      <c r="AD140" s="230"/>
      <c r="AE140" s="230">
        <v>0</v>
      </c>
      <c r="AF140" s="230">
        <v>0</v>
      </c>
      <c r="AG140" s="230">
        <v>0</v>
      </c>
      <c r="AH140" s="230"/>
      <c r="AI140" s="230">
        <v>0</v>
      </c>
      <c r="AJ140" s="230">
        <v>0</v>
      </c>
      <c r="AK140" s="230">
        <v>0</v>
      </c>
      <c r="AL140" s="15"/>
      <c r="AM140" s="15">
        <f t="shared" si="63"/>
        <v>0</v>
      </c>
      <c r="AN140" s="15">
        <f t="shared" si="63"/>
        <v>0</v>
      </c>
      <c r="AO140" s="15">
        <f t="shared" si="63"/>
        <v>0</v>
      </c>
      <c r="AQ140" s="15">
        <f t="shared" si="70"/>
        <v>0</v>
      </c>
      <c r="AR140" s="15">
        <f t="shared" si="66"/>
        <v>0</v>
      </c>
      <c r="AS140" s="15">
        <f t="shared" si="71"/>
        <v>0</v>
      </c>
      <c r="AT140" s="15"/>
      <c r="AU140" s="15">
        <f t="shared" si="72"/>
        <v>0</v>
      </c>
      <c r="AV140" s="15">
        <f t="shared" si="72"/>
        <v>0</v>
      </c>
      <c r="AW140" s="15">
        <f t="shared" si="73"/>
        <v>0</v>
      </c>
      <c r="AX140" s="15"/>
      <c r="AY140" s="230">
        <v>0</v>
      </c>
      <c r="AZ140" s="230">
        <v>0</v>
      </c>
      <c r="BA140" s="230">
        <v>0</v>
      </c>
      <c r="BB140" s="230"/>
      <c r="BC140" s="230">
        <v>0</v>
      </c>
      <c r="BD140" s="230">
        <v>0</v>
      </c>
      <c r="BE140" s="230">
        <v>0</v>
      </c>
      <c r="BF140" s="230"/>
      <c r="BG140" s="230">
        <v>0</v>
      </c>
      <c r="BH140" s="230">
        <v>0</v>
      </c>
      <c r="BI140" s="230">
        <v>0</v>
      </c>
      <c r="BJ140" s="15"/>
      <c r="BK140" s="15">
        <f t="shared" si="74"/>
        <v>0</v>
      </c>
      <c r="BL140" s="15">
        <f t="shared" si="74"/>
        <v>0</v>
      </c>
      <c r="BM140" s="15">
        <f t="shared" si="74"/>
        <v>0</v>
      </c>
      <c r="BO140" s="15">
        <f t="shared" si="51"/>
        <v>0</v>
      </c>
      <c r="BP140" s="15">
        <f t="shared" si="52"/>
        <v>0</v>
      </c>
      <c r="BQ140" s="15">
        <f t="shared" si="67"/>
        <v>0</v>
      </c>
      <c r="BR140" s="15"/>
      <c r="BS140" s="15">
        <f t="shared" si="76"/>
        <v>0</v>
      </c>
      <c r="BT140" s="15">
        <f t="shared" si="76"/>
        <v>0</v>
      </c>
      <c r="BU140" s="15">
        <f t="shared" si="69"/>
        <v>0</v>
      </c>
      <c r="BV140" s="15"/>
      <c r="BW140" s="230">
        <v>0</v>
      </c>
      <c r="BX140" s="230">
        <v>0</v>
      </c>
      <c r="BY140" s="230">
        <v>0</v>
      </c>
      <c r="BZ140" s="230"/>
      <c r="CA140" s="230">
        <v>0</v>
      </c>
      <c r="CB140" s="230">
        <v>0</v>
      </c>
      <c r="CC140" s="230">
        <v>0</v>
      </c>
      <c r="CD140" s="230"/>
      <c r="CE140" s="230">
        <v>0</v>
      </c>
      <c r="CF140" s="230">
        <v>0</v>
      </c>
      <c r="CG140" s="230">
        <v>0</v>
      </c>
      <c r="CH140" s="15"/>
      <c r="CI140" s="15">
        <f t="shared" ref="CI140:CI171" si="80">CA140*$E140/12</f>
        <v>0</v>
      </c>
      <c r="CJ140" s="15">
        <f t="shared" ref="CJ140:CJ171" si="81">CB140*$E140/12</f>
        <v>0</v>
      </c>
      <c r="CK140" s="15">
        <f t="shared" ref="CK140:CK171" si="82">CC140*$E140/12</f>
        <v>0</v>
      </c>
      <c r="CM140" s="15">
        <f t="shared" si="78"/>
        <v>0</v>
      </c>
      <c r="CN140" s="15">
        <f t="shared" si="79"/>
        <v>0</v>
      </c>
      <c r="CO140" s="15">
        <f t="shared" si="59"/>
        <v>0</v>
      </c>
      <c r="CQ140" s="15">
        <f t="shared" si="60"/>
        <v>0</v>
      </c>
      <c r="CR140" s="15">
        <f t="shared" si="60"/>
        <v>0</v>
      </c>
      <c r="CS140" s="15">
        <f t="shared" si="61"/>
        <v>0</v>
      </c>
      <c r="CT140" s="15"/>
    </row>
    <row r="141" spans="1:98" x14ac:dyDescent="0.25">
      <c r="A141" s="3" t="s">
        <v>165</v>
      </c>
      <c r="B141" s="229">
        <v>3.9399999999999998E-2</v>
      </c>
      <c r="C141" s="229">
        <v>3.9399999999999998E-2</v>
      </c>
      <c r="D141" s="229">
        <v>3.9399999999999998E-2</v>
      </c>
      <c r="E141" s="229">
        <v>3.9399999999999998E-2</v>
      </c>
      <c r="G141" s="230">
        <v>22430950.829999998</v>
      </c>
      <c r="H141" s="230">
        <v>22430950.829999998</v>
      </c>
      <c r="I141" s="230">
        <v>22434499.41</v>
      </c>
      <c r="J141" s="230"/>
      <c r="K141" s="230">
        <v>22431505.18</v>
      </c>
      <c r="L141" s="230">
        <v>22448358.210000001</v>
      </c>
      <c r="M141" s="230">
        <v>22448358.210000001</v>
      </c>
      <c r="N141" s="15"/>
      <c r="O141" s="15">
        <v>73648.288558499989</v>
      </c>
      <c r="P141" s="15">
        <v>73648.288558499989</v>
      </c>
      <c r="Q141" s="15">
        <v>73659.939729499994</v>
      </c>
      <c r="R141" s="15"/>
      <c r="S141" s="15">
        <f t="shared" si="62"/>
        <v>73650.108674333329</v>
      </c>
      <c r="T141" s="15">
        <f t="shared" si="62"/>
        <v>73705.442789499997</v>
      </c>
      <c r="U141" s="15">
        <f t="shared" si="62"/>
        <v>73705.442789499997</v>
      </c>
      <c r="W141" s="15">
        <f t="shared" si="65"/>
        <v>220956.51684649999</v>
      </c>
      <c r="X141" s="15">
        <f t="shared" si="77"/>
        <v>221060.99425333331</v>
      </c>
      <c r="Y141" s="15">
        <f t="shared" si="58"/>
        <v>104.47740683332086</v>
      </c>
      <c r="AA141" s="230">
        <v>22438047.989999998</v>
      </c>
      <c r="AB141" s="230">
        <v>22438047.989999998</v>
      </c>
      <c r="AC141" s="230">
        <v>22434916.649999999</v>
      </c>
      <c r="AD141" s="230"/>
      <c r="AE141" s="230">
        <v>22448358.210000001</v>
      </c>
      <c r="AF141" s="230">
        <v>22445361.719999999</v>
      </c>
      <c r="AG141" s="230">
        <v>22442365.23</v>
      </c>
      <c r="AH141" s="230"/>
      <c r="AI141" s="230">
        <v>73671.590900499999</v>
      </c>
      <c r="AJ141" s="230">
        <v>73671.590900499999</v>
      </c>
      <c r="AK141" s="230">
        <v>73661.309667499983</v>
      </c>
      <c r="AL141" s="15"/>
      <c r="AM141" s="15">
        <f t="shared" si="63"/>
        <v>73705.442789499997</v>
      </c>
      <c r="AN141" s="15">
        <f t="shared" si="63"/>
        <v>73695.604313999982</v>
      </c>
      <c r="AO141" s="15">
        <f t="shared" si="63"/>
        <v>73685.765838499996</v>
      </c>
      <c r="AQ141" s="15">
        <f t="shared" si="70"/>
        <v>221004.4914685</v>
      </c>
      <c r="AR141" s="15">
        <f t="shared" si="66"/>
        <v>221086.81294199999</v>
      </c>
      <c r="AS141" s="15">
        <f t="shared" si="71"/>
        <v>82.321473499992862</v>
      </c>
      <c r="AT141" s="15"/>
      <c r="AU141" s="15">
        <f t="shared" si="72"/>
        <v>441961.00831499998</v>
      </c>
      <c r="AV141" s="15">
        <f t="shared" si="72"/>
        <v>442147.8071953333</v>
      </c>
      <c r="AW141" s="15">
        <f t="shared" si="73"/>
        <v>186.79888033331372</v>
      </c>
      <c r="AX141" s="15"/>
      <c r="AY141" s="230">
        <v>22425988.390000001</v>
      </c>
      <c r="AZ141" s="230">
        <v>22417421.82</v>
      </c>
      <c r="BA141" s="230">
        <v>22414652.149999999</v>
      </c>
      <c r="BB141" s="230"/>
      <c r="BC141" s="230">
        <v>22442365.23</v>
      </c>
      <c r="BD141" s="230">
        <v>22439669.09</v>
      </c>
      <c r="BE141" s="230">
        <v>22436551.609999999</v>
      </c>
      <c r="BF141" s="230"/>
      <c r="BG141" s="230">
        <v>73631.995213833332</v>
      </c>
      <c r="BH141" s="230">
        <v>73603.868308999998</v>
      </c>
      <c r="BI141" s="230">
        <v>73594.774559166661</v>
      </c>
      <c r="BJ141" s="15"/>
      <c r="BK141" s="15">
        <f t="shared" si="74"/>
        <v>73685.765838499996</v>
      </c>
      <c r="BL141" s="15">
        <f t="shared" si="74"/>
        <v>73676.913512166662</v>
      </c>
      <c r="BM141" s="15">
        <f t="shared" si="74"/>
        <v>73666.677786166663</v>
      </c>
      <c r="BO141" s="15">
        <f t="shared" si="51"/>
        <v>220830.63808199999</v>
      </c>
      <c r="BP141" s="15">
        <f t="shared" si="52"/>
        <v>221029.35713683331</v>
      </c>
      <c r="BQ141" s="15">
        <f t="shared" si="67"/>
        <v>198.71905483331648</v>
      </c>
      <c r="BR141" s="15"/>
      <c r="BS141" s="15">
        <f t="shared" si="76"/>
        <v>662791.64639699995</v>
      </c>
      <c r="BT141" s="15">
        <f t="shared" si="76"/>
        <v>663177.16433216655</v>
      </c>
      <c r="BU141" s="15">
        <f t="shared" si="69"/>
        <v>385.51793516660109</v>
      </c>
      <c r="BV141" s="15"/>
      <c r="BW141" s="230">
        <v>22414652.149999999</v>
      </c>
      <c r="BX141" s="230">
        <v>22414652.149999999</v>
      </c>
      <c r="BY141" s="230">
        <v>22414652.149999999</v>
      </c>
      <c r="BZ141" s="230"/>
      <c r="CA141" s="230">
        <v>22436130.27</v>
      </c>
      <c r="CB141" s="230">
        <v>22429798.280000001</v>
      </c>
      <c r="CC141" s="230">
        <v>22423466.280000001</v>
      </c>
      <c r="CD141" s="230"/>
      <c r="CE141" s="230">
        <v>73594.774559166661</v>
      </c>
      <c r="CF141" s="230">
        <v>73594.774559166661</v>
      </c>
      <c r="CG141" s="230">
        <v>73594.774559166661</v>
      </c>
      <c r="CH141" s="15"/>
      <c r="CI141" s="15">
        <f t="shared" si="80"/>
        <v>73665.294386499998</v>
      </c>
      <c r="CJ141" s="15">
        <f t="shared" si="81"/>
        <v>73644.50435266667</v>
      </c>
      <c r="CK141" s="15">
        <f t="shared" si="82"/>
        <v>73623.714286000002</v>
      </c>
      <c r="CM141" s="15">
        <f t="shared" si="78"/>
        <v>220784.32367749998</v>
      </c>
      <c r="CN141" s="15">
        <f t="shared" si="79"/>
        <v>220933.51302516667</v>
      </c>
      <c r="CO141" s="15">
        <f t="shared" si="59"/>
        <v>149.18934766668826</v>
      </c>
      <c r="CQ141" s="15">
        <f t="shared" si="60"/>
        <v>883575.97007449996</v>
      </c>
      <c r="CR141" s="15">
        <f t="shared" si="60"/>
        <v>884110.67735733325</v>
      </c>
      <c r="CS141" s="15">
        <f t="shared" si="61"/>
        <v>534.70728283328936</v>
      </c>
      <c r="CT141" s="15"/>
    </row>
    <row r="142" spans="1:98" x14ac:dyDescent="0.25">
      <c r="A142" s="3" t="s">
        <v>166</v>
      </c>
      <c r="B142" s="229">
        <v>4.7699999999999999E-2</v>
      </c>
      <c r="C142" s="229">
        <v>4.7699999999999999E-2</v>
      </c>
      <c r="D142" s="229">
        <v>4.7699999999999999E-2</v>
      </c>
      <c r="E142" s="229">
        <v>4.7699999999999999E-2</v>
      </c>
      <c r="G142" s="230">
        <v>951198.87</v>
      </c>
      <c r="H142" s="230">
        <v>951198.87</v>
      </c>
      <c r="I142" s="230">
        <v>951198.87</v>
      </c>
      <c r="J142" s="230"/>
      <c r="K142" s="230">
        <v>951198.87</v>
      </c>
      <c r="L142" s="230">
        <v>951198.87</v>
      </c>
      <c r="M142" s="230">
        <v>951198.87</v>
      </c>
      <c r="N142" s="15"/>
      <c r="O142" s="15">
        <v>3781.01550825</v>
      </c>
      <c r="P142" s="15">
        <v>3781.01550825</v>
      </c>
      <c r="Q142" s="15">
        <v>3781.01550825</v>
      </c>
      <c r="R142" s="15"/>
      <c r="S142" s="15">
        <f t="shared" si="62"/>
        <v>3781.01550825</v>
      </c>
      <c r="T142" s="15">
        <f t="shared" si="62"/>
        <v>3781.01550825</v>
      </c>
      <c r="U142" s="15">
        <f t="shared" si="62"/>
        <v>3781.01550825</v>
      </c>
      <c r="W142" s="15">
        <f t="shared" si="65"/>
        <v>11343.04652475</v>
      </c>
      <c r="X142" s="15">
        <f t="shared" si="77"/>
        <v>11343.04652475</v>
      </c>
      <c r="Y142" s="15">
        <f t="shared" ref="Y142:Y201" si="83">X142-W142</f>
        <v>0</v>
      </c>
      <c r="AA142" s="230">
        <v>951198.87</v>
      </c>
      <c r="AB142" s="230">
        <v>951198.87</v>
      </c>
      <c r="AC142" s="230">
        <v>951198.87</v>
      </c>
      <c r="AD142" s="230"/>
      <c r="AE142" s="230">
        <v>951198.87</v>
      </c>
      <c r="AF142" s="230">
        <v>951198.87</v>
      </c>
      <c r="AG142" s="230">
        <v>951198.87</v>
      </c>
      <c r="AH142" s="230"/>
      <c r="AI142" s="230">
        <v>3781.01550825</v>
      </c>
      <c r="AJ142" s="230">
        <v>3781.01550825</v>
      </c>
      <c r="AK142" s="230">
        <v>3781.01550825</v>
      </c>
      <c r="AL142" s="15"/>
      <c r="AM142" s="15">
        <f t="shared" si="63"/>
        <v>3781.01550825</v>
      </c>
      <c r="AN142" s="15">
        <f t="shared" si="63"/>
        <v>3781.01550825</v>
      </c>
      <c r="AO142" s="15">
        <f t="shared" si="63"/>
        <v>3781.01550825</v>
      </c>
      <c r="AQ142" s="15">
        <f t="shared" si="70"/>
        <v>11343.04652475</v>
      </c>
      <c r="AR142" s="15">
        <f t="shared" si="66"/>
        <v>11343.04652475</v>
      </c>
      <c r="AS142" s="15">
        <f t="shared" si="71"/>
        <v>0</v>
      </c>
      <c r="AT142" s="15"/>
      <c r="AU142" s="15">
        <f t="shared" si="72"/>
        <v>22686.093049499999</v>
      </c>
      <c r="AV142" s="15">
        <f t="shared" si="72"/>
        <v>22686.093049499999</v>
      </c>
      <c r="AW142" s="15">
        <f t="shared" si="73"/>
        <v>0</v>
      </c>
      <c r="AX142" s="15"/>
      <c r="AY142" s="230">
        <v>951198.87</v>
      </c>
      <c r="AZ142" s="230">
        <v>951198.87</v>
      </c>
      <c r="BA142" s="230">
        <v>951198.87</v>
      </c>
      <c r="BB142" s="230"/>
      <c r="BC142" s="230">
        <v>951198.87</v>
      </c>
      <c r="BD142" s="230">
        <v>951198.87</v>
      </c>
      <c r="BE142" s="230">
        <v>951198.87</v>
      </c>
      <c r="BF142" s="230"/>
      <c r="BG142" s="230">
        <v>3781.01550825</v>
      </c>
      <c r="BH142" s="230">
        <v>3781.01550825</v>
      </c>
      <c r="BI142" s="230">
        <v>3781.01550825</v>
      </c>
      <c r="BJ142" s="15"/>
      <c r="BK142" s="15">
        <f t="shared" si="74"/>
        <v>3781.01550825</v>
      </c>
      <c r="BL142" s="15">
        <f t="shared" si="74"/>
        <v>3781.01550825</v>
      </c>
      <c r="BM142" s="15">
        <f t="shared" si="74"/>
        <v>3781.01550825</v>
      </c>
      <c r="BO142" s="15">
        <f t="shared" si="51"/>
        <v>11343.04652475</v>
      </c>
      <c r="BP142" s="15">
        <f t="shared" si="52"/>
        <v>11343.04652475</v>
      </c>
      <c r="BQ142" s="15">
        <f t="shared" si="67"/>
        <v>0</v>
      </c>
      <c r="BR142" s="15"/>
      <c r="BS142" s="15">
        <f t="shared" si="76"/>
        <v>34029.139574250003</v>
      </c>
      <c r="BT142" s="15">
        <f t="shared" si="76"/>
        <v>34029.139574250003</v>
      </c>
      <c r="BU142" s="15">
        <f t="shared" si="69"/>
        <v>0</v>
      </c>
      <c r="BV142" s="15"/>
      <c r="BW142" s="230">
        <v>951198.87</v>
      </c>
      <c r="BX142" s="230">
        <v>951198.87</v>
      </c>
      <c r="BY142" s="230">
        <v>951198.87</v>
      </c>
      <c r="BZ142" s="230"/>
      <c r="CA142" s="230">
        <v>951198.87</v>
      </c>
      <c r="CB142" s="230">
        <v>951198.87</v>
      </c>
      <c r="CC142" s="230">
        <v>951198.87</v>
      </c>
      <c r="CD142" s="230"/>
      <c r="CE142" s="230">
        <v>3781.01550825</v>
      </c>
      <c r="CF142" s="230">
        <v>3781.01550825</v>
      </c>
      <c r="CG142" s="230">
        <v>3781.01550825</v>
      </c>
      <c r="CH142" s="15"/>
      <c r="CI142" s="15">
        <f t="shared" si="80"/>
        <v>3781.01550825</v>
      </c>
      <c r="CJ142" s="15">
        <f t="shared" si="81"/>
        <v>3781.01550825</v>
      </c>
      <c r="CK142" s="15">
        <f t="shared" si="82"/>
        <v>3781.01550825</v>
      </c>
      <c r="CM142" s="15">
        <f t="shared" si="78"/>
        <v>11343.04652475</v>
      </c>
      <c r="CN142" s="15">
        <f t="shared" si="79"/>
        <v>11343.04652475</v>
      </c>
      <c r="CO142" s="15">
        <f t="shared" si="59"/>
        <v>0</v>
      </c>
      <c r="CQ142" s="15">
        <f t="shared" si="60"/>
        <v>45372.186098999999</v>
      </c>
      <c r="CR142" s="15">
        <f t="shared" si="60"/>
        <v>45372.186098999999</v>
      </c>
      <c r="CS142" s="15">
        <f t="shared" si="61"/>
        <v>0</v>
      </c>
      <c r="CT142" s="15"/>
    </row>
    <row r="143" spans="1:98" x14ac:dyDescent="0.25">
      <c r="A143" s="3" t="s">
        <v>167</v>
      </c>
      <c r="B143" s="229">
        <v>1.6900000000000002E-2</v>
      </c>
      <c r="C143" s="229">
        <v>1.6900000000000002E-2</v>
      </c>
      <c r="D143" s="229">
        <v>1.6900000000000002E-2</v>
      </c>
      <c r="E143" s="229">
        <v>1.6900000000000002E-2</v>
      </c>
      <c r="G143" s="230">
        <v>0</v>
      </c>
      <c r="H143" s="230">
        <v>0</v>
      </c>
      <c r="I143" s="230">
        <v>0</v>
      </c>
      <c r="J143" s="230"/>
      <c r="K143" s="230">
        <v>0</v>
      </c>
      <c r="L143" s="230">
        <v>0</v>
      </c>
      <c r="M143" s="230">
        <v>0</v>
      </c>
      <c r="N143" s="15"/>
      <c r="O143" s="15">
        <v>0</v>
      </c>
      <c r="P143" s="15">
        <v>0</v>
      </c>
      <c r="Q143" s="15">
        <v>0</v>
      </c>
      <c r="R143" s="15"/>
      <c r="S143" s="15">
        <f t="shared" si="62"/>
        <v>0</v>
      </c>
      <c r="T143" s="15">
        <f t="shared" si="62"/>
        <v>0</v>
      </c>
      <c r="U143" s="15">
        <f t="shared" si="62"/>
        <v>0</v>
      </c>
      <c r="W143" s="15">
        <f t="shared" si="65"/>
        <v>0</v>
      </c>
      <c r="X143" s="15">
        <f t="shared" si="77"/>
        <v>0</v>
      </c>
      <c r="Y143" s="15">
        <f t="shared" si="83"/>
        <v>0</v>
      </c>
      <c r="AA143" s="230">
        <v>0</v>
      </c>
      <c r="AB143" s="230">
        <v>0</v>
      </c>
      <c r="AC143" s="230">
        <v>0</v>
      </c>
      <c r="AD143" s="230"/>
      <c r="AE143" s="230">
        <v>0</v>
      </c>
      <c r="AF143" s="230">
        <v>0</v>
      </c>
      <c r="AG143" s="230">
        <v>0</v>
      </c>
      <c r="AH143" s="230"/>
      <c r="AI143" s="230">
        <v>0</v>
      </c>
      <c r="AJ143" s="230">
        <v>0</v>
      </c>
      <c r="AK143" s="230">
        <v>0</v>
      </c>
      <c r="AL143" s="15"/>
      <c r="AM143" s="15">
        <f t="shared" si="63"/>
        <v>0</v>
      </c>
      <c r="AN143" s="15">
        <f t="shared" si="63"/>
        <v>0</v>
      </c>
      <c r="AO143" s="15">
        <f t="shared" si="63"/>
        <v>0</v>
      </c>
      <c r="AQ143" s="15">
        <f t="shared" si="70"/>
        <v>0</v>
      </c>
      <c r="AR143" s="15">
        <f t="shared" si="66"/>
        <v>0</v>
      </c>
      <c r="AS143" s="15">
        <f t="shared" si="71"/>
        <v>0</v>
      </c>
      <c r="AT143" s="15"/>
      <c r="AU143" s="15">
        <f t="shared" si="72"/>
        <v>0</v>
      </c>
      <c r="AV143" s="15">
        <f t="shared" si="72"/>
        <v>0</v>
      </c>
      <c r="AW143" s="15">
        <f t="shared" si="73"/>
        <v>0</v>
      </c>
      <c r="AX143" s="15"/>
      <c r="AY143" s="230">
        <v>0</v>
      </c>
      <c r="AZ143" s="230">
        <v>0</v>
      </c>
      <c r="BA143" s="230">
        <v>0</v>
      </c>
      <c r="BB143" s="230"/>
      <c r="BC143" s="230">
        <v>0</v>
      </c>
      <c r="BD143" s="230">
        <v>0</v>
      </c>
      <c r="BE143" s="230">
        <v>0</v>
      </c>
      <c r="BF143" s="230"/>
      <c r="BG143" s="230">
        <v>0</v>
      </c>
      <c r="BH143" s="230">
        <v>0</v>
      </c>
      <c r="BI143" s="230">
        <v>0</v>
      </c>
      <c r="BJ143" s="15"/>
      <c r="BK143" s="15">
        <f t="shared" si="74"/>
        <v>0</v>
      </c>
      <c r="BL143" s="15">
        <f t="shared" si="74"/>
        <v>0</v>
      </c>
      <c r="BM143" s="15">
        <f t="shared" si="74"/>
        <v>0</v>
      </c>
      <c r="BO143" s="15">
        <f t="shared" si="51"/>
        <v>0</v>
      </c>
      <c r="BP143" s="15">
        <f t="shared" si="52"/>
        <v>0</v>
      </c>
      <c r="BQ143" s="15">
        <f t="shared" si="67"/>
        <v>0</v>
      </c>
      <c r="BR143" s="15"/>
      <c r="BS143" s="15">
        <f t="shared" si="76"/>
        <v>0</v>
      </c>
      <c r="BT143" s="15">
        <f t="shared" si="76"/>
        <v>0</v>
      </c>
      <c r="BU143" s="15">
        <f t="shared" si="69"/>
        <v>0</v>
      </c>
      <c r="BV143" s="15"/>
      <c r="BW143" s="230">
        <v>0</v>
      </c>
      <c r="BX143" s="230">
        <v>0</v>
      </c>
      <c r="BY143" s="230">
        <v>0</v>
      </c>
      <c r="BZ143" s="230"/>
      <c r="CA143" s="230">
        <v>0</v>
      </c>
      <c r="CB143" s="230">
        <v>0</v>
      </c>
      <c r="CC143" s="230">
        <v>0</v>
      </c>
      <c r="CD143" s="230"/>
      <c r="CE143" s="230">
        <v>0</v>
      </c>
      <c r="CF143" s="230">
        <v>0</v>
      </c>
      <c r="CG143" s="230">
        <v>0</v>
      </c>
      <c r="CH143" s="15"/>
      <c r="CI143" s="15">
        <f t="shared" si="80"/>
        <v>0</v>
      </c>
      <c r="CJ143" s="15">
        <f t="shared" si="81"/>
        <v>0</v>
      </c>
      <c r="CK143" s="15">
        <f t="shared" si="82"/>
        <v>0</v>
      </c>
      <c r="CM143" s="15">
        <f t="shared" si="78"/>
        <v>0</v>
      </c>
      <c r="CN143" s="15">
        <f t="shared" si="79"/>
        <v>0</v>
      </c>
      <c r="CO143" s="15">
        <f t="shared" si="59"/>
        <v>0</v>
      </c>
      <c r="CQ143" s="15">
        <f t="shared" si="60"/>
        <v>0</v>
      </c>
      <c r="CR143" s="15">
        <f t="shared" si="60"/>
        <v>0</v>
      </c>
      <c r="CS143" s="15">
        <f t="shared" si="61"/>
        <v>0</v>
      </c>
      <c r="CT143" s="15"/>
    </row>
    <row r="144" spans="1:98" x14ac:dyDescent="0.25">
      <c r="A144" s="3" t="s">
        <v>168</v>
      </c>
      <c r="B144" s="229">
        <v>1.6900000000000002E-2</v>
      </c>
      <c r="C144" s="229">
        <v>1.6900000000000002E-2</v>
      </c>
      <c r="D144" s="229">
        <v>1.6900000000000002E-2</v>
      </c>
      <c r="E144" s="229">
        <v>1.6900000000000002E-2</v>
      </c>
      <c r="G144" s="230">
        <v>33680398.659999996</v>
      </c>
      <c r="H144" s="230">
        <v>33680398.659999996</v>
      </c>
      <c r="I144" s="230">
        <v>33689350.219999999</v>
      </c>
      <c r="J144" s="230"/>
      <c r="K144" s="230">
        <v>34941445.240000002</v>
      </c>
      <c r="L144" s="230">
        <v>35198804.530000001</v>
      </c>
      <c r="M144" s="230">
        <v>35438038.060000002</v>
      </c>
      <c r="N144" s="15"/>
      <c r="O144" s="15">
        <v>47433.228112833334</v>
      </c>
      <c r="P144" s="15">
        <v>47433.228112833334</v>
      </c>
      <c r="Q144" s="15">
        <v>47445.83489316667</v>
      </c>
      <c r="R144" s="15"/>
      <c r="S144" s="15">
        <f t="shared" si="62"/>
        <v>49209.202046333339</v>
      </c>
      <c r="T144" s="15">
        <f t="shared" si="62"/>
        <v>49571.649713083345</v>
      </c>
      <c r="U144" s="15">
        <f t="shared" si="62"/>
        <v>49908.57026783334</v>
      </c>
      <c r="W144" s="15">
        <f t="shared" si="65"/>
        <v>142312.29111883335</v>
      </c>
      <c r="X144" s="15">
        <f t="shared" si="77"/>
        <v>148689.42202725002</v>
      </c>
      <c r="Y144" s="15">
        <f t="shared" si="83"/>
        <v>6377.1309084166714</v>
      </c>
      <c r="AA144" s="230">
        <v>33698301.780000001</v>
      </c>
      <c r="AB144" s="230">
        <v>33698301.780000001</v>
      </c>
      <c r="AC144" s="230">
        <v>33698301.780000001</v>
      </c>
      <c r="AD144" s="230"/>
      <c r="AE144" s="230">
        <v>35438118.579999998</v>
      </c>
      <c r="AF144" s="230">
        <v>35389235.090000004</v>
      </c>
      <c r="AG144" s="230">
        <v>35339924.899999999</v>
      </c>
      <c r="AH144" s="230"/>
      <c r="AI144" s="230">
        <v>47458.441673500005</v>
      </c>
      <c r="AJ144" s="230">
        <v>47458.441673500005</v>
      </c>
      <c r="AK144" s="230">
        <v>47458.441673500005</v>
      </c>
      <c r="AL144" s="15"/>
      <c r="AM144" s="15">
        <f t="shared" si="63"/>
        <v>49908.683666833334</v>
      </c>
      <c r="AN144" s="15">
        <f t="shared" si="63"/>
        <v>49839.839418416675</v>
      </c>
      <c r="AO144" s="15">
        <f t="shared" si="63"/>
        <v>49770.394234166677</v>
      </c>
      <c r="AQ144" s="15">
        <f t="shared" si="70"/>
        <v>142375.32502050002</v>
      </c>
      <c r="AR144" s="15">
        <f t="shared" si="66"/>
        <v>149518.91731941668</v>
      </c>
      <c r="AS144" s="15">
        <f t="shared" si="71"/>
        <v>7143.5922989166575</v>
      </c>
      <c r="AT144" s="15"/>
      <c r="AU144" s="15">
        <f t="shared" si="72"/>
        <v>284687.61613933335</v>
      </c>
      <c r="AV144" s="15">
        <f t="shared" si="72"/>
        <v>298208.3393466667</v>
      </c>
      <c r="AW144" s="15">
        <f t="shared" si="73"/>
        <v>13520.723207333358</v>
      </c>
      <c r="AX144" s="15"/>
      <c r="AY144" s="230">
        <v>33698301.780000001</v>
      </c>
      <c r="AZ144" s="230">
        <v>33698301.780000001</v>
      </c>
      <c r="BA144" s="230">
        <v>33698301.780000001</v>
      </c>
      <c r="BB144" s="230"/>
      <c r="BC144" s="230">
        <v>35339924.899999999</v>
      </c>
      <c r="BD144" s="230">
        <v>35339924.899999999</v>
      </c>
      <c r="BE144" s="230">
        <v>35063539.640000001</v>
      </c>
      <c r="BF144" s="230"/>
      <c r="BG144" s="230">
        <v>47458.441673500005</v>
      </c>
      <c r="BH144" s="230">
        <v>47458.441673500005</v>
      </c>
      <c r="BI144" s="230">
        <v>47458.441673500005</v>
      </c>
      <c r="BJ144" s="15"/>
      <c r="BK144" s="15">
        <f t="shared" si="74"/>
        <v>49770.394234166677</v>
      </c>
      <c r="BL144" s="15">
        <f t="shared" si="74"/>
        <v>49770.394234166677</v>
      </c>
      <c r="BM144" s="15">
        <f t="shared" si="74"/>
        <v>49381.151659666677</v>
      </c>
      <c r="BO144" s="15">
        <f t="shared" si="51"/>
        <v>142375.32502050002</v>
      </c>
      <c r="BP144" s="15">
        <f t="shared" si="52"/>
        <v>148921.94012800005</v>
      </c>
      <c r="BQ144" s="15">
        <f t="shared" si="67"/>
        <v>6546.6151075000234</v>
      </c>
      <c r="BR144" s="15"/>
      <c r="BS144" s="15">
        <f t="shared" si="76"/>
        <v>427062.94115983334</v>
      </c>
      <c r="BT144" s="15">
        <f t="shared" si="76"/>
        <v>447130.27947466675</v>
      </c>
      <c r="BU144" s="15">
        <f t="shared" si="69"/>
        <v>20067.338314833411</v>
      </c>
      <c r="BV144" s="15"/>
      <c r="BW144" s="230">
        <v>33698301.780000001</v>
      </c>
      <c r="BX144" s="230">
        <v>33698301.780000001</v>
      </c>
      <c r="BY144" s="230">
        <v>34310983.729999997</v>
      </c>
      <c r="BZ144" s="230"/>
      <c r="CA144" s="230">
        <v>34787154.369999997</v>
      </c>
      <c r="CB144" s="230">
        <v>34787154.369999997</v>
      </c>
      <c r="CC144" s="230">
        <v>34787154.369999997</v>
      </c>
      <c r="CD144" s="230"/>
      <c r="CE144" s="230">
        <v>47458.441673500005</v>
      </c>
      <c r="CF144" s="230">
        <v>47458.441673500005</v>
      </c>
      <c r="CG144" s="230">
        <v>48321.302086416668</v>
      </c>
      <c r="CH144" s="15"/>
      <c r="CI144" s="15">
        <f t="shared" si="80"/>
        <v>48991.909071083333</v>
      </c>
      <c r="CJ144" s="15">
        <f t="shared" si="81"/>
        <v>48991.909071083333</v>
      </c>
      <c r="CK144" s="15">
        <f t="shared" si="82"/>
        <v>48991.909071083333</v>
      </c>
      <c r="CM144" s="15">
        <f t="shared" si="78"/>
        <v>143238.18543341669</v>
      </c>
      <c r="CN144" s="15">
        <f t="shared" si="79"/>
        <v>146975.72721325001</v>
      </c>
      <c r="CO144" s="15">
        <f t="shared" si="59"/>
        <v>3737.5417798333219</v>
      </c>
      <c r="CQ144" s="15">
        <f t="shared" si="60"/>
        <v>570301.12659325008</v>
      </c>
      <c r="CR144" s="15">
        <f t="shared" si="60"/>
        <v>594106.00668791682</v>
      </c>
      <c r="CS144" s="15">
        <f t="shared" si="61"/>
        <v>23804.880094666732</v>
      </c>
      <c r="CT144" s="15"/>
    </row>
    <row r="145" spans="1:98" x14ac:dyDescent="0.25">
      <c r="A145" s="3" t="s">
        <v>169</v>
      </c>
      <c r="B145" s="229">
        <v>3.85E-2</v>
      </c>
      <c r="C145" s="229">
        <v>3.85E-2</v>
      </c>
      <c r="D145" s="229">
        <v>3.85E-2</v>
      </c>
      <c r="E145" s="229">
        <v>3.85E-2</v>
      </c>
      <c r="G145" s="230">
        <v>0</v>
      </c>
      <c r="H145" s="230">
        <v>0</v>
      </c>
      <c r="I145" s="230">
        <v>0</v>
      </c>
      <c r="J145" s="230"/>
      <c r="K145" s="230">
        <v>0</v>
      </c>
      <c r="L145" s="230">
        <v>0</v>
      </c>
      <c r="M145" s="230">
        <v>0</v>
      </c>
      <c r="N145" s="15"/>
      <c r="O145" s="15">
        <v>0</v>
      </c>
      <c r="P145" s="15">
        <v>0</v>
      </c>
      <c r="Q145" s="15">
        <v>0</v>
      </c>
      <c r="R145" s="15"/>
      <c r="S145" s="15">
        <f t="shared" si="62"/>
        <v>0</v>
      </c>
      <c r="T145" s="15">
        <f t="shared" si="62"/>
        <v>0</v>
      </c>
      <c r="U145" s="15">
        <f t="shared" si="62"/>
        <v>0</v>
      </c>
      <c r="W145" s="15">
        <f t="shared" si="65"/>
        <v>0</v>
      </c>
      <c r="X145" s="15">
        <f t="shared" si="77"/>
        <v>0</v>
      </c>
      <c r="Y145" s="15">
        <f t="shared" si="83"/>
        <v>0</v>
      </c>
      <c r="AA145" s="230">
        <v>0</v>
      </c>
      <c r="AB145" s="230">
        <v>0</v>
      </c>
      <c r="AC145" s="230">
        <v>0</v>
      </c>
      <c r="AD145" s="230"/>
      <c r="AE145" s="230">
        <v>0</v>
      </c>
      <c r="AF145" s="230">
        <v>0</v>
      </c>
      <c r="AG145" s="230">
        <v>0</v>
      </c>
      <c r="AH145" s="230"/>
      <c r="AI145" s="230">
        <v>0</v>
      </c>
      <c r="AJ145" s="230">
        <v>0</v>
      </c>
      <c r="AK145" s="230">
        <v>0</v>
      </c>
      <c r="AL145" s="15"/>
      <c r="AM145" s="15">
        <f t="shared" si="63"/>
        <v>0</v>
      </c>
      <c r="AN145" s="15">
        <f t="shared" si="63"/>
        <v>0</v>
      </c>
      <c r="AO145" s="15">
        <f t="shared" si="63"/>
        <v>0</v>
      </c>
      <c r="AQ145" s="15">
        <f t="shared" si="70"/>
        <v>0</v>
      </c>
      <c r="AR145" s="15">
        <f t="shared" si="66"/>
        <v>0</v>
      </c>
      <c r="AS145" s="15">
        <f t="shared" si="71"/>
        <v>0</v>
      </c>
      <c r="AT145" s="15"/>
      <c r="AU145" s="15">
        <f t="shared" si="72"/>
        <v>0</v>
      </c>
      <c r="AV145" s="15">
        <f t="shared" si="72"/>
        <v>0</v>
      </c>
      <c r="AW145" s="15">
        <f t="shared" si="73"/>
        <v>0</v>
      </c>
      <c r="AX145" s="15"/>
      <c r="AY145" s="230">
        <v>0</v>
      </c>
      <c r="AZ145" s="230">
        <v>0</v>
      </c>
      <c r="BA145" s="230">
        <v>0</v>
      </c>
      <c r="BB145" s="230"/>
      <c r="BC145" s="230">
        <v>0</v>
      </c>
      <c r="BD145" s="230">
        <v>0</v>
      </c>
      <c r="BE145" s="230">
        <v>0</v>
      </c>
      <c r="BF145" s="230"/>
      <c r="BG145" s="230">
        <v>0</v>
      </c>
      <c r="BH145" s="230">
        <v>0</v>
      </c>
      <c r="BI145" s="230">
        <v>0</v>
      </c>
      <c r="BJ145" s="15"/>
      <c r="BK145" s="15">
        <f t="shared" si="74"/>
        <v>0</v>
      </c>
      <c r="BL145" s="15">
        <f t="shared" si="74"/>
        <v>0</v>
      </c>
      <c r="BM145" s="15">
        <f t="shared" si="74"/>
        <v>0</v>
      </c>
      <c r="BO145" s="15">
        <f t="shared" si="51"/>
        <v>0</v>
      </c>
      <c r="BP145" s="15">
        <f t="shared" si="52"/>
        <v>0</v>
      </c>
      <c r="BQ145" s="15">
        <f t="shared" si="67"/>
        <v>0</v>
      </c>
      <c r="BR145" s="15"/>
      <c r="BS145" s="15">
        <f t="shared" si="76"/>
        <v>0</v>
      </c>
      <c r="BT145" s="15">
        <f t="shared" si="76"/>
        <v>0</v>
      </c>
      <c r="BU145" s="15">
        <f t="shared" si="69"/>
        <v>0</v>
      </c>
      <c r="BV145" s="15"/>
      <c r="BW145" s="230">
        <v>0</v>
      </c>
      <c r="BX145" s="230">
        <v>0</v>
      </c>
      <c r="BY145" s="230">
        <v>0</v>
      </c>
      <c r="BZ145" s="230"/>
      <c r="CA145" s="230">
        <v>0</v>
      </c>
      <c r="CB145" s="230">
        <v>0</v>
      </c>
      <c r="CC145" s="230">
        <v>0</v>
      </c>
      <c r="CD145" s="230"/>
      <c r="CE145" s="230">
        <v>0</v>
      </c>
      <c r="CF145" s="230">
        <v>0</v>
      </c>
      <c r="CG145" s="230">
        <v>0</v>
      </c>
      <c r="CH145" s="15"/>
      <c r="CI145" s="15">
        <f t="shared" si="80"/>
        <v>0</v>
      </c>
      <c r="CJ145" s="15">
        <f t="shared" si="81"/>
        <v>0</v>
      </c>
      <c r="CK145" s="15">
        <f t="shared" si="82"/>
        <v>0</v>
      </c>
      <c r="CM145" s="15">
        <f t="shared" si="78"/>
        <v>0</v>
      </c>
      <c r="CN145" s="15">
        <f t="shared" si="79"/>
        <v>0</v>
      </c>
      <c r="CO145" s="15">
        <f t="shared" si="59"/>
        <v>0</v>
      </c>
      <c r="CQ145" s="15">
        <f t="shared" si="60"/>
        <v>0</v>
      </c>
      <c r="CR145" s="15">
        <f t="shared" si="60"/>
        <v>0</v>
      </c>
      <c r="CS145" s="15">
        <f t="shared" si="61"/>
        <v>0</v>
      </c>
      <c r="CT145" s="15"/>
    </row>
    <row r="146" spans="1:98" x14ac:dyDescent="0.25">
      <c r="A146" s="3" t="s">
        <v>170</v>
      </c>
      <c r="B146" s="229">
        <v>3.85E-2</v>
      </c>
      <c r="C146" s="229">
        <v>3.85E-2</v>
      </c>
      <c r="D146" s="229">
        <v>3.85E-2</v>
      </c>
      <c r="E146" s="229">
        <v>3.85E-2</v>
      </c>
      <c r="G146" s="230">
        <v>0</v>
      </c>
      <c r="H146" s="230">
        <v>0</v>
      </c>
      <c r="I146" s="230">
        <v>0</v>
      </c>
      <c r="J146" s="230"/>
      <c r="K146" s="230">
        <v>0</v>
      </c>
      <c r="L146" s="230">
        <v>0</v>
      </c>
      <c r="M146" s="230">
        <v>0</v>
      </c>
      <c r="N146" s="15"/>
      <c r="O146" s="15">
        <v>0</v>
      </c>
      <c r="P146" s="15">
        <v>0</v>
      </c>
      <c r="Q146" s="15">
        <v>0</v>
      </c>
      <c r="R146" s="15"/>
      <c r="S146" s="15">
        <f t="shared" si="62"/>
        <v>0</v>
      </c>
      <c r="T146" s="15">
        <f t="shared" si="62"/>
        <v>0</v>
      </c>
      <c r="U146" s="15">
        <f t="shared" si="62"/>
        <v>0</v>
      </c>
      <c r="W146" s="15">
        <f t="shared" si="65"/>
        <v>0</v>
      </c>
      <c r="X146" s="15">
        <f t="shared" si="77"/>
        <v>0</v>
      </c>
      <c r="Y146" s="15">
        <f t="shared" si="83"/>
        <v>0</v>
      </c>
      <c r="AA146" s="230">
        <v>0</v>
      </c>
      <c r="AB146" s="230">
        <v>0</v>
      </c>
      <c r="AC146" s="230">
        <v>0</v>
      </c>
      <c r="AD146" s="230"/>
      <c r="AE146" s="230">
        <v>0</v>
      </c>
      <c r="AF146" s="230">
        <v>0</v>
      </c>
      <c r="AG146" s="230">
        <v>0</v>
      </c>
      <c r="AH146" s="230"/>
      <c r="AI146" s="230">
        <v>0</v>
      </c>
      <c r="AJ146" s="230">
        <v>0</v>
      </c>
      <c r="AK146" s="230">
        <v>0</v>
      </c>
      <c r="AL146" s="15"/>
      <c r="AM146" s="15">
        <f t="shared" si="63"/>
        <v>0</v>
      </c>
      <c r="AN146" s="15">
        <f t="shared" si="63"/>
        <v>0</v>
      </c>
      <c r="AO146" s="15">
        <f t="shared" si="63"/>
        <v>0</v>
      </c>
      <c r="AQ146" s="15">
        <f t="shared" si="70"/>
        <v>0</v>
      </c>
      <c r="AR146" s="15">
        <f t="shared" si="66"/>
        <v>0</v>
      </c>
      <c r="AS146" s="15">
        <f t="shared" si="71"/>
        <v>0</v>
      </c>
      <c r="AT146" s="15"/>
      <c r="AU146" s="15">
        <f t="shared" si="72"/>
        <v>0</v>
      </c>
      <c r="AV146" s="15">
        <f t="shared" si="72"/>
        <v>0</v>
      </c>
      <c r="AW146" s="15">
        <f t="shared" si="73"/>
        <v>0</v>
      </c>
      <c r="AX146" s="15"/>
      <c r="AY146" s="230">
        <v>0</v>
      </c>
      <c r="AZ146" s="230">
        <v>0</v>
      </c>
      <c r="BA146" s="230">
        <v>0</v>
      </c>
      <c r="BB146" s="230"/>
      <c r="BC146" s="230">
        <v>0</v>
      </c>
      <c r="BD146" s="230">
        <v>0</v>
      </c>
      <c r="BE146" s="230">
        <v>0</v>
      </c>
      <c r="BF146" s="230"/>
      <c r="BG146" s="230">
        <v>0</v>
      </c>
      <c r="BH146" s="230">
        <v>0</v>
      </c>
      <c r="BI146" s="230">
        <v>0</v>
      </c>
      <c r="BJ146" s="15"/>
      <c r="BK146" s="15">
        <f t="shared" si="74"/>
        <v>0</v>
      </c>
      <c r="BL146" s="15">
        <f t="shared" si="74"/>
        <v>0</v>
      </c>
      <c r="BM146" s="15">
        <f t="shared" si="74"/>
        <v>0</v>
      </c>
      <c r="BO146" s="15">
        <f t="shared" si="51"/>
        <v>0</v>
      </c>
      <c r="BP146" s="15">
        <f t="shared" si="52"/>
        <v>0</v>
      </c>
      <c r="BQ146" s="15">
        <f t="shared" si="67"/>
        <v>0</v>
      </c>
      <c r="BR146" s="15"/>
      <c r="BS146" s="15">
        <f t="shared" si="76"/>
        <v>0</v>
      </c>
      <c r="BT146" s="15">
        <f t="shared" si="76"/>
        <v>0</v>
      </c>
      <c r="BU146" s="15">
        <f t="shared" si="69"/>
        <v>0</v>
      </c>
      <c r="BV146" s="15"/>
      <c r="BW146" s="230">
        <v>0</v>
      </c>
      <c r="BX146" s="230">
        <v>0</v>
      </c>
      <c r="BY146" s="230">
        <v>0</v>
      </c>
      <c r="BZ146" s="230"/>
      <c r="CA146" s="230">
        <v>0</v>
      </c>
      <c r="CB146" s="230">
        <v>0</v>
      </c>
      <c r="CC146" s="230">
        <v>0</v>
      </c>
      <c r="CD146" s="230"/>
      <c r="CE146" s="230">
        <v>0</v>
      </c>
      <c r="CF146" s="230">
        <v>0</v>
      </c>
      <c r="CG146" s="230">
        <v>0</v>
      </c>
      <c r="CH146" s="15"/>
      <c r="CI146" s="15">
        <f t="shared" si="80"/>
        <v>0</v>
      </c>
      <c r="CJ146" s="15">
        <f t="shared" si="81"/>
        <v>0</v>
      </c>
      <c r="CK146" s="15">
        <f t="shared" si="82"/>
        <v>0</v>
      </c>
      <c r="CM146" s="15">
        <f t="shared" si="78"/>
        <v>0</v>
      </c>
      <c r="CN146" s="15">
        <f t="shared" si="79"/>
        <v>0</v>
      </c>
      <c r="CO146" s="15">
        <f t="shared" ref="CO146:CO206" si="84">CN146-CM146</f>
        <v>0</v>
      </c>
      <c r="CQ146" s="15">
        <f t="shared" ref="CQ146:CR206" si="85">+BS146+CM146</f>
        <v>0</v>
      </c>
      <c r="CR146" s="15">
        <f t="shared" si="85"/>
        <v>0</v>
      </c>
      <c r="CS146" s="15">
        <f t="shared" ref="CS146:CS206" si="86">CR146-CQ146</f>
        <v>0</v>
      </c>
      <c r="CT146" s="15"/>
    </row>
    <row r="147" spans="1:98" x14ac:dyDescent="0.25">
      <c r="A147" s="3" t="s">
        <v>171</v>
      </c>
      <c r="B147" s="229">
        <v>3.85E-2</v>
      </c>
      <c r="C147" s="229">
        <v>3.85E-2</v>
      </c>
      <c r="D147" s="229">
        <v>3.85E-2</v>
      </c>
      <c r="E147" s="229">
        <v>3.85E-2</v>
      </c>
      <c r="G147" s="230">
        <v>53310117.43</v>
      </c>
      <c r="H147" s="230">
        <v>53517862.619999997</v>
      </c>
      <c r="I147" s="230">
        <v>53517862.619999997</v>
      </c>
      <c r="J147" s="230"/>
      <c r="K147" s="230">
        <v>53686538.640000001</v>
      </c>
      <c r="L147" s="230">
        <v>53839606.979999997</v>
      </c>
      <c r="M147" s="230">
        <v>53839606.979999997</v>
      </c>
      <c r="N147" s="15"/>
      <c r="O147" s="15">
        <v>171036.62675458333</v>
      </c>
      <c r="P147" s="15">
        <v>171703.14257249999</v>
      </c>
      <c r="Q147" s="15">
        <v>171703.14257249999</v>
      </c>
      <c r="R147" s="15"/>
      <c r="S147" s="15">
        <f t="shared" si="62"/>
        <v>172244.31146999999</v>
      </c>
      <c r="T147" s="15">
        <f t="shared" si="62"/>
        <v>172735.40572749998</v>
      </c>
      <c r="U147" s="15">
        <f t="shared" si="62"/>
        <v>172735.40572749998</v>
      </c>
      <c r="W147" s="15">
        <f t="shared" si="65"/>
        <v>514442.9118995833</v>
      </c>
      <c r="X147" s="15">
        <f t="shared" si="77"/>
        <v>517715.12292499992</v>
      </c>
      <c r="Y147" s="15">
        <f t="shared" si="83"/>
        <v>3272.2110254166182</v>
      </c>
      <c r="AA147" s="230">
        <v>53517862.619999997</v>
      </c>
      <c r="AB147" s="230">
        <v>53508344.130000003</v>
      </c>
      <c r="AC147" s="230">
        <v>53498825.640000001</v>
      </c>
      <c r="AD147" s="230"/>
      <c r="AE147" s="230">
        <v>53839606.979999997</v>
      </c>
      <c r="AF147" s="230">
        <v>53839606.979999997</v>
      </c>
      <c r="AG147" s="230">
        <v>53839606.979999997</v>
      </c>
      <c r="AH147" s="230"/>
      <c r="AI147" s="230">
        <v>171703.14257249999</v>
      </c>
      <c r="AJ147" s="230">
        <v>171672.60408375002</v>
      </c>
      <c r="AK147" s="230">
        <v>171642.06559499999</v>
      </c>
      <c r="AL147" s="15"/>
      <c r="AM147" s="15">
        <f t="shared" si="63"/>
        <v>172735.40572749998</v>
      </c>
      <c r="AN147" s="15">
        <f t="shared" si="63"/>
        <v>172735.40572749998</v>
      </c>
      <c r="AO147" s="15">
        <f t="shared" si="63"/>
        <v>172735.40572749998</v>
      </c>
      <c r="AQ147" s="15">
        <f t="shared" si="70"/>
        <v>515017.81225124997</v>
      </c>
      <c r="AR147" s="15">
        <f t="shared" si="66"/>
        <v>518206.21718249994</v>
      </c>
      <c r="AS147" s="15">
        <f t="shared" si="71"/>
        <v>3188.4049312499701</v>
      </c>
      <c r="AT147" s="15"/>
      <c r="AU147" s="15">
        <f t="shared" si="72"/>
        <v>1029460.7241508332</v>
      </c>
      <c r="AV147" s="15">
        <f t="shared" si="72"/>
        <v>1035921.3401074999</v>
      </c>
      <c r="AW147" s="15">
        <f t="shared" si="73"/>
        <v>6460.6159566666465</v>
      </c>
      <c r="AX147" s="15"/>
      <c r="AY147" s="230">
        <v>53498825.640000001</v>
      </c>
      <c r="AZ147" s="230">
        <v>53498825.640000001</v>
      </c>
      <c r="BA147" s="230">
        <v>53498825.640000001</v>
      </c>
      <c r="BB147" s="230"/>
      <c r="BC147" s="230">
        <v>53839606.979999997</v>
      </c>
      <c r="BD147" s="230">
        <v>53823044.090000004</v>
      </c>
      <c r="BE147" s="230">
        <v>53806481.200000003</v>
      </c>
      <c r="BF147" s="230"/>
      <c r="BG147" s="230">
        <v>171642.06559499999</v>
      </c>
      <c r="BH147" s="230">
        <v>171642.06559499999</v>
      </c>
      <c r="BI147" s="230">
        <v>171642.06559499999</v>
      </c>
      <c r="BJ147" s="15"/>
      <c r="BK147" s="15">
        <f t="shared" si="74"/>
        <v>172735.40572749998</v>
      </c>
      <c r="BL147" s="15">
        <f t="shared" si="74"/>
        <v>172682.26645541668</v>
      </c>
      <c r="BM147" s="15">
        <f t="shared" si="74"/>
        <v>172629.12718333336</v>
      </c>
      <c r="BO147" s="15">
        <f t="shared" si="51"/>
        <v>514926.19678499998</v>
      </c>
      <c r="BP147" s="15">
        <f t="shared" si="52"/>
        <v>518046.79936625005</v>
      </c>
      <c r="BQ147" s="15">
        <f t="shared" si="67"/>
        <v>3120.6025812500739</v>
      </c>
      <c r="BR147" s="15"/>
      <c r="BS147" s="15">
        <f t="shared" si="76"/>
        <v>1544386.9209358331</v>
      </c>
      <c r="BT147" s="15">
        <f t="shared" si="76"/>
        <v>1553968.1394737498</v>
      </c>
      <c r="BU147" s="15">
        <f t="shared" si="69"/>
        <v>9581.2185379166622</v>
      </c>
      <c r="BV147" s="15"/>
      <c r="BW147" s="230">
        <v>53498825.640000001</v>
      </c>
      <c r="BX147" s="230">
        <v>53498825.640000001</v>
      </c>
      <c r="BY147" s="230">
        <v>53516147.969999999</v>
      </c>
      <c r="BZ147" s="230"/>
      <c r="CA147" s="230">
        <v>53806481.200000003</v>
      </c>
      <c r="CB147" s="230">
        <v>53806481.200000003</v>
      </c>
      <c r="CC147" s="230">
        <v>54465247.030000001</v>
      </c>
      <c r="CD147" s="230"/>
      <c r="CE147" s="230">
        <v>171642.06559499999</v>
      </c>
      <c r="CF147" s="230">
        <v>171642.06559499999</v>
      </c>
      <c r="CG147" s="230">
        <v>171697.64140374999</v>
      </c>
      <c r="CH147" s="15"/>
      <c r="CI147" s="15">
        <f t="shared" si="80"/>
        <v>172629.12718333336</v>
      </c>
      <c r="CJ147" s="15">
        <f t="shared" si="81"/>
        <v>172629.12718333336</v>
      </c>
      <c r="CK147" s="15">
        <f t="shared" si="82"/>
        <v>174742.66755458334</v>
      </c>
      <c r="CM147" s="15">
        <f t="shared" si="78"/>
        <v>514981.77259374998</v>
      </c>
      <c r="CN147" s="15">
        <f t="shared" si="79"/>
        <v>520000.92192125006</v>
      </c>
      <c r="CO147" s="15">
        <f t="shared" si="84"/>
        <v>5019.149327500083</v>
      </c>
      <c r="CQ147" s="15">
        <f t="shared" si="85"/>
        <v>2059368.693529583</v>
      </c>
      <c r="CR147" s="15">
        <f t="shared" si="85"/>
        <v>2073969.0613949997</v>
      </c>
      <c r="CS147" s="15">
        <f t="shared" si="86"/>
        <v>14600.367865416687</v>
      </c>
      <c r="CT147" s="15"/>
    </row>
    <row r="148" spans="1:98" x14ac:dyDescent="0.25">
      <c r="A148" s="3" t="s">
        <v>172</v>
      </c>
      <c r="B148" s="229">
        <v>3.5800000000000005E-2</v>
      </c>
      <c r="C148" s="229">
        <v>3.5800000000000005E-2</v>
      </c>
      <c r="D148" s="229">
        <v>3.5800000000000005E-2</v>
      </c>
      <c r="E148" s="229">
        <v>3.5800000000000005E-2</v>
      </c>
      <c r="G148" s="230">
        <v>12041998.279999999</v>
      </c>
      <c r="H148" s="230">
        <v>12041998.279999999</v>
      </c>
      <c r="I148" s="230">
        <v>12041998.279999999</v>
      </c>
      <c r="J148" s="230"/>
      <c r="K148" s="230">
        <v>12041998.279999999</v>
      </c>
      <c r="L148" s="230">
        <v>12041998.279999999</v>
      </c>
      <c r="M148" s="230">
        <v>12041998.279999999</v>
      </c>
      <c r="N148" s="15"/>
      <c r="O148" s="15">
        <v>35925.294868666671</v>
      </c>
      <c r="P148" s="15">
        <v>35925.294868666671</v>
      </c>
      <c r="Q148" s="15">
        <v>35925.294868666671</v>
      </c>
      <c r="R148" s="15"/>
      <c r="S148" s="15">
        <f t="shared" si="62"/>
        <v>35925.294868666671</v>
      </c>
      <c r="T148" s="15">
        <f t="shared" si="62"/>
        <v>35925.294868666671</v>
      </c>
      <c r="U148" s="15">
        <f t="shared" si="62"/>
        <v>35925.294868666671</v>
      </c>
      <c r="W148" s="15">
        <f t="shared" si="65"/>
        <v>107775.88460600001</v>
      </c>
      <c r="X148" s="15">
        <f t="shared" si="77"/>
        <v>107775.88460600001</v>
      </c>
      <c r="Y148" s="15">
        <f t="shared" si="83"/>
        <v>0</v>
      </c>
      <c r="AA148" s="230">
        <v>12041998.279999999</v>
      </c>
      <c r="AB148" s="230">
        <v>12041998.279999999</v>
      </c>
      <c r="AC148" s="230">
        <v>12041998.279999999</v>
      </c>
      <c r="AD148" s="230"/>
      <c r="AE148" s="230">
        <v>12041998.279999999</v>
      </c>
      <c r="AF148" s="230">
        <v>12041998.279999999</v>
      </c>
      <c r="AG148" s="230">
        <v>12041998.279999999</v>
      </c>
      <c r="AH148" s="230"/>
      <c r="AI148" s="230">
        <v>35925.294868666671</v>
      </c>
      <c r="AJ148" s="230">
        <v>35925.294868666671</v>
      </c>
      <c r="AK148" s="230">
        <v>35925.294868666671</v>
      </c>
      <c r="AL148" s="15"/>
      <c r="AM148" s="15">
        <f t="shared" si="63"/>
        <v>35925.294868666671</v>
      </c>
      <c r="AN148" s="15">
        <f t="shared" si="63"/>
        <v>35925.294868666671</v>
      </c>
      <c r="AO148" s="15">
        <f t="shared" si="63"/>
        <v>35925.294868666671</v>
      </c>
      <c r="AQ148" s="15">
        <f t="shared" si="70"/>
        <v>107775.88460600001</v>
      </c>
      <c r="AR148" s="15">
        <f t="shared" si="66"/>
        <v>107775.88460600001</v>
      </c>
      <c r="AS148" s="15">
        <f t="shared" si="71"/>
        <v>0</v>
      </c>
      <c r="AT148" s="15"/>
      <c r="AU148" s="15">
        <f t="shared" si="72"/>
        <v>215551.76921200001</v>
      </c>
      <c r="AV148" s="15">
        <f t="shared" si="72"/>
        <v>215551.76921200001</v>
      </c>
      <c r="AW148" s="15">
        <f t="shared" si="73"/>
        <v>0</v>
      </c>
      <c r="AX148" s="15"/>
      <c r="AY148" s="230">
        <v>12041998.279999999</v>
      </c>
      <c r="AZ148" s="230">
        <v>12041998.279999999</v>
      </c>
      <c r="BA148" s="230">
        <v>12041998.279999999</v>
      </c>
      <c r="BB148" s="230"/>
      <c r="BC148" s="230">
        <v>12041998.279999999</v>
      </c>
      <c r="BD148" s="230">
        <v>12041998.279999999</v>
      </c>
      <c r="BE148" s="230">
        <v>12041998.279999999</v>
      </c>
      <c r="BF148" s="230"/>
      <c r="BG148" s="230">
        <v>35925.294868666671</v>
      </c>
      <c r="BH148" s="230">
        <v>35925.294868666671</v>
      </c>
      <c r="BI148" s="230">
        <v>35925.294868666671</v>
      </c>
      <c r="BJ148" s="15"/>
      <c r="BK148" s="15">
        <f t="shared" si="74"/>
        <v>35925.294868666671</v>
      </c>
      <c r="BL148" s="15">
        <f t="shared" si="74"/>
        <v>35925.294868666671</v>
      </c>
      <c r="BM148" s="15">
        <f t="shared" si="74"/>
        <v>35925.294868666671</v>
      </c>
      <c r="BO148" s="15">
        <f t="shared" si="51"/>
        <v>107775.88460600001</v>
      </c>
      <c r="BP148" s="15">
        <f t="shared" si="52"/>
        <v>107775.88460600001</v>
      </c>
      <c r="BQ148" s="15">
        <f t="shared" si="67"/>
        <v>0</v>
      </c>
      <c r="BR148" s="15"/>
      <c r="BS148" s="15">
        <f t="shared" si="76"/>
        <v>323327.65381799999</v>
      </c>
      <c r="BT148" s="15">
        <f t="shared" si="76"/>
        <v>323327.65381799999</v>
      </c>
      <c r="BU148" s="15">
        <f t="shared" si="69"/>
        <v>0</v>
      </c>
      <c r="BV148" s="15"/>
      <c r="BW148" s="230">
        <v>12041998.279999999</v>
      </c>
      <c r="BX148" s="230">
        <v>12041998.279999999</v>
      </c>
      <c r="BY148" s="230">
        <v>12041998.279999999</v>
      </c>
      <c r="BZ148" s="230"/>
      <c r="CA148" s="230">
        <v>12041998.279999999</v>
      </c>
      <c r="CB148" s="230">
        <v>12041998.279999999</v>
      </c>
      <c r="CC148" s="230">
        <v>12041998.279999999</v>
      </c>
      <c r="CD148" s="230"/>
      <c r="CE148" s="230">
        <v>35925.294868666671</v>
      </c>
      <c r="CF148" s="230">
        <v>35925.294868666671</v>
      </c>
      <c r="CG148" s="230">
        <v>35925.294868666671</v>
      </c>
      <c r="CH148" s="15"/>
      <c r="CI148" s="15">
        <f t="shared" si="80"/>
        <v>35925.294868666671</v>
      </c>
      <c r="CJ148" s="15">
        <f t="shared" si="81"/>
        <v>35925.294868666671</v>
      </c>
      <c r="CK148" s="15">
        <f t="shared" si="82"/>
        <v>35925.294868666671</v>
      </c>
      <c r="CM148" s="15">
        <f t="shared" si="78"/>
        <v>107775.88460600001</v>
      </c>
      <c r="CN148" s="15">
        <f t="shared" si="79"/>
        <v>107775.88460600001</v>
      </c>
      <c r="CO148" s="15">
        <f t="shared" si="84"/>
        <v>0</v>
      </c>
      <c r="CQ148" s="15">
        <f t="shared" si="85"/>
        <v>431103.53842400003</v>
      </c>
      <c r="CR148" s="15">
        <f t="shared" si="85"/>
        <v>431103.53842400003</v>
      </c>
      <c r="CS148" s="15">
        <f t="shared" si="86"/>
        <v>0</v>
      </c>
      <c r="CT148" s="15"/>
    </row>
    <row r="149" spans="1:98" x14ac:dyDescent="0.25">
      <c r="A149" s="3" t="s">
        <v>173</v>
      </c>
      <c r="B149" s="229">
        <v>4.3499999999999997E-2</v>
      </c>
      <c r="C149" s="229">
        <v>4.3499999999999997E-2</v>
      </c>
      <c r="D149" s="229">
        <v>4.3499999999999997E-2</v>
      </c>
      <c r="E149" s="229">
        <v>4.3499999999999997E-2</v>
      </c>
      <c r="G149" s="230">
        <v>15148041.550000001</v>
      </c>
      <c r="H149" s="230">
        <v>15148041.550000001</v>
      </c>
      <c r="I149" s="230">
        <v>15148041.550000001</v>
      </c>
      <c r="J149" s="230"/>
      <c r="K149" s="230">
        <v>15148041.550000001</v>
      </c>
      <c r="L149" s="230">
        <v>15148041.550000001</v>
      </c>
      <c r="M149" s="230">
        <v>15148041.550000001</v>
      </c>
      <c r="N149" s="15"/>
      <c r="O149" s="15">
        <v>54911.650618749998</v>
      </c>
      <c r="P149" s="15">
        <v>54911.650618749998</v>
      </c>
      <c r="Q149" s="15">
        <v>54911.650618749998</v>
      </c>
      <c r="R149" s="15"/>
      <c r="S149" s="15">
        <f t="shared" si="62"/>
        <v>54911.650618749998</v>
      </c>
      <c r="T149" s="15">
        <f t="shared" si="62"/>
        <v>54911.650618749998</v>
      </c>
      <c r="U149" s="15">
        <f t="shared" si="62"/>
        <v>54911.650618749998</v>
      </c>
      <c r="W149" s="15">
        <f t="shared" si="65"/>
        <v>164734.95185625</v>
      </c>
      <c r="X149" s="15">
        <f t="shared" si="77"/>
        <v>164734.95185625</v>
      </c>
      <c r="Y149" s="15">
        <f t="shared" si="83"/>
        <v>0</v>
      </c>
      <c r="AA149" s="230">
        <v>15148041.550000001</v>
      </c>
      <c r="AB149" s="230">
        <v>15148041.550000001</v>
      </c>
      <c r="AC149" s="230">
        <v>15148041.550000001</v>
      </c>
      <c r="AD149" s="230"/>
      <c r="AE149" s="230">
        <v>15148041.550000001</v>
      </c>
      <c r="AF149" s="230">
        <v>15148041.550000001</v>
      </c>
      <c r="AG149" s="230">
        <v>15148041.550000001</v>
      </c>
      <c r="AH149" s="230"/>
      <c r="AI149" s="230">
        <v>54911.650618749998</v>
      </c>
      <c r="AJ149" s="230">
        <v>54911.650618749998</v>
      </c>
      <c r="AK149" s="230">
        <v>54911.650618749998</v>
      </c>
      <c r="AL149" s="15"/>
      <c r="AM149" s="15">
        <f t="shared" si="63"/>
        <v>54911.650618749998</v>
      </c>
      <c r="AN149" s="15">
        <f t="shared" si="63"/>
        <v>54911.650618749998</v>
      </c>
      <c r="AO149" s="15">
        <f t="shared" si="63"/>
        <v>54911.650618749998</v>
      </c>
      <c r="AQ149" s="15">
        <f t="shared" si="70"/>
        <v>164734.95185625</v>
      </c>
      <c r="AR149" s="15">
        <f t="shared" si="66"/>
        <v>164734.95185625</v>
      </c>
      <c r="AS149" s="15">
        <f t="shared" si="71"/>
        <v>0</v>
      </c>
      <c r="AT149" s="15"/>
      <c r="AU149" s="15">
        <f t="shared" si="72"/>
        <v>329469.9037125</v>
      </c>
      <c r="AV149" s="15">
        <f t="shared" si="72"/>
        <v>329469.9037125</v>
      </c>
      <c r="AW149" s="15">
        <f t="shared" si="73"/>
        <v>0</v>
      </c>
      <c r="AX149" s="15"/>
      <c r="AY149" s="230">
        <v>15148041.550000001</v>
      </c>
      <c r="AZ149" s="230">
        <v>15148041.550000001</v>
      </c>
      <c r="BA149" s="230">
        <v>15148041.550000001</v>
      </c>
      <c r="BB149" s="230"/>
      <c r="BC149" s="230">
        <v>15148041.550000001</v>
      </c>
      <c r="BD149" s="230">
        <v>15148041.550000001</v>
      </c>
      <c r="BE149" s="230">
        <v>15148041.550000001</v>
      </c>
      <c r="BF149" s="230"/>
      <c r="BG149" s="230">
        <v>54911.650618749998</v>
      </c>
      <c r="BH149" s="230">
        <v>54911.650618749998</v>
      </c>
      <c r="BI149" s="230">
        <v>54911.650618749998</v>
      </c>
      <c r="BJ149" s="15"/>
      <c r="BK149" s="15">
        <f t="shared" si="74"/>
        <v>54911.650618749998</v>
      </c>
      <c r="BL149" s="15">
        <f t="shared" si="74"/>
        <v>54911.650618749998</v>
      </c>
      <c r="BM149" s="15">
        <f t="shared" si="74"/>
        <v>54911.650618749998</v>
      </c>
      <c r="BO149" s="15">
        <f t="shared" si="51"/>
        <v>164734.95185625</v>
      </c>
      <c r="BP149" s="15">
        <f t="shared" si="52"/>
        <v>164734.95185625</v>
      </c>
      <c r="BQ149" s="15">
        <f t="shared" si="67"/>
        <v>0</v>
      </c>
      <c r="BR149" s="15"/>
      <c r="BS149" s="15">
        <f t="shared" si="76"/>
        <v>494204.85556875</v>
      </c>
      <c r="BT149" s="15">
        <f t="shared" si="76"/>
        <v>494204.85556875</v>
      </c>
      <c r="BU149" s="15">
        <f t="shared" si="69"/>
        <v>0</v>
      </c>
      <c r="BV149" s="15"/>
      <c r="BW149" s="230">
        <v>15148041.550000001</v>
      </c>
      <c r="BX149" s="230">
        <v>15148041.550000001</v>
      </c>
      <c r="BY149" s="230">
        <v>15148041.550000001</v>
      </c>
      <c r="BZ149" s="230"/>
      <c r="CA149" s="230">
        <v>15148041.550000001</v>
      </c>
      <c r="CB149" s="230">
        <v>15148041.550000001</v>
      </c>
      <c r="CC149" s="230">
        <v>15148041.550000001</v>
      </c>
      <c r="CD149" s="230"/>
      <c r="CE149" s="230">
        <v>54911.650618749998</v>
      </c>
      <c r="CF149" s="230">
        <v>54911.650618749998</v>
      </c>
      <c r="CG149" s="230">
        <v>54911.650618749998</v>
      </c>
      <c r="CH149" s="15"/>
      <c r="CI149" s="15">
        <f t="shared" si="80"/>
        <v>54911.650618749998</v>
      </c>
      <c r="CJ149" s="15">
        <f t="shared" si="81"/>
        <v>54911.650618749998</v>
      </c>
      <c r="CK149" s="15">
        <f t="shared" si="82"/>
        <v>54911.650618749998</v>
      </c>
      <c r="CM149" s="15">
        <f t="shared" si="78"/>
        <v>164734.95185625</v>
      </c>
      <c r="CN149" s="15">
        <f t="shared" si="79"/>
        <v>164734.95185625</v>
      </c>
      <c r="CO149" s="15">
        <f t="shared" si="84"/>
        <v>0</v>
      </c>
      <c r="CQ149" s="15">
        <f t="shared" si="85"/>
        <v>658939.80742500001</v>
      </c>
      <c r="CR149" s="15">
        <f t="shared" si="85"/>
        <v>658939.80742500001</v>
      </c>
      <c r="CS149" s="15">
        <f t="shared" si="86"/>
        <v>0</v>
      </c>
      <c r="CT149" s="15"/>
    </row>
    <row r="150" spans="1:98" x14ac:dyDescent="0.25">
      <c r="A150" s="3" t="s">
        <v>174</v>
      </c>
      <c r="B150" s="229">
        <v>0</v>
      </c>
      <c r="C150" s="229">
        <v>0</v>
      </c>
      <c r="D150" s="229">
        <v>0</v>
      </c>
      <c r="E150" s="229">
        <v>0</v>
      </c>
      <c r="G150" s="230">
        <v>0</v>
      </c>
      <c r="H150" s="230">
        <v>0</v>
      </c>
      <c r="I150" s="230">
        <v>0</v>
      </c>
      <c r="J150" s="230"/>
      <c r="K150" s="230">
        <v>0</v>
      </c>
      <c r="L150" s="230">
        <v>0</v>
      </c>
      <c r="M150" s="230">
        <v>0</v>
      </c>
      <c r="N150" s="15"/>
      <c r="O150" s="15">
        <v>0</v>
      </c>
      <c r="P150" s="15">
        <v>0</v>
      </c>
      <c r="Q150" s="15">
        <v>0</v>
      </c>
      <c r="R150" s="15"/>
      <c r="S150" s="15">
        <f t="shared" si="62"/>
        <v>0</v>
      </c>
      <c r="T150" s="15">
        <f t="shared" si="62"/>
        <v>0</v>
      </c>
      <c r="U150" s="15">
        <f t="shared" si="62"/>
        <v>0</v>
      </c>
      <c r="W150" s="15">
        <f t="shared" si="65"/>
        <v>0</v>
      </c>
      <c r="X150" s="15">
        <f t="shared" si="77"/>
        <v>0</v>
      </c>
      <c r="Y150" s="15">
        <f t="shared" si="83"/>
        <v>0</v>
      </c>
      <c r="AA150" s="230">
        <v>0</v>
      </c>
      <c r="AB150" s="230">
        <v>0</v>
      </c>
      <c r="AC150" s="230">
        <v>0</v>
      </c>
      <c r="AD150" s="230"/>
      <c r="AE150" s="230">
        <v>0</v>
      </c>
      <c r="AF150" s="230">
        <v>0</v>
      </c>
      <c r="AG150" s="230">
        <v>0</v>
      </c>
      <c r="AH150" s="230"/>
      <c r="AI150" s="230">
        <v>0</v>
      </c>
      <c r="AJ150" s="230">
        <v>0</v>
      </c>
      <c r="AK150" s="230">
        <v>0</v>
      </c>
      <c r="AL150" s="15"/>
      <c r="AM150" s="15">
        <f t="shared" si="63"/>
        <v>0</v>
      </c>
      <c r="AN150" s="15">
        <f t="shared" si="63"/>
        <v>0</v>
      </c>
      <c r="AO150" s="15">
        <f t="shared" si="63"/>
        <v>0</v>
      </c>
      <c r="AQ150" s="15">
        <f t="shared" si="70"/>
        <v>0</v>
      </c>
      <c r="AR150" s="15">
        <f t="shared" si="66"/>
        <v>0</v>
      </c>
      <c r="AS150" s="15">
        <f t="shared" si="71"/>
        <v>0</v>
      </c>
      <c r="AT150" s="15"/>
      <c r="AU150" s="15">
        <f t="shared" si="72"/>
        <v>0</v>
      </c>
      <c r="AV150" s="15">
        <f t="shared" si="72"/>
        <v>0</v>
      </c>
      <c r="AW150" s="15">
        <f t="shared" si="73"/>
        <v>0</v>
      </c>
      <c r="AX150" s="15"/>
      <c r="AY150" s="230">
        <v>0</v>
      </c>
      <c r="AZ150" s="230">
        <v>0</v>
      </c>
      <c r="BA150" s="230">
        <v>0</v>
      </c>
      <c r="BB150" s="230"/>
      <c r="BC150" s="230">
        <v>0</v>
      </c>
      <c r="BD150" s="230">
        <v>0</v>
      </c>
      <c r="BE150" s="230">
        <v>0</v>
      </c>
      <c r="BF150" s="230"/>
      <c r="BG150" s="230">
        <v>0</v>
      </c>
      <c r="BH150" s="230">
        <v>0</v>
      </c>
      <c r="BI150" s="230">
        <v>0</v>
      </c>
      <c r="BJ150" s="15"/>
      <c r="BK150" s="15">
        <f t="shared" si="74"/>
        <v>0</v>
      </c>
      <c r="BL150" s="15">
        <f t="shared" si="74"/>
        <v>0</v>
      </c>
      <c r="BM150" s="15">
        <f t="shared" si="74"/>
        <v>0</v>
      </c>
      <c r="BO150" s="15">
        <f t="shared" si="51"/>
        <v>0</v>
      </c>
      <c r="BP150" s="15">
        <f t="shared" si="52"/>
        <v>0</v>
      </c>
      <c r="BQ150" s="15">
        <f t="shared" si="67"/>
        <v>0</v>
      </c>
      <c r="BR150" s="15"/>
      <c r="BS150" s="15">
        <f t="shared" si="76"/>
        <v>0</v>
      </c>
      <c r="BT150" s="15">
        <f t="shared" si="76"/>
        <v>0</v>
      </c>
      <c r="BU150" s="15">
        <f t="shared" si="69"/>
        <v>0</v>
      </c>
      <c r="BV150" s="15"/>
      <c r="BW150" s="230">
        <v>0</v>
      </c>
      <c r="BX150" s="230">
        <v>0</v>
      </c>
      <c r="BY150" s="230">
        <v>0</v>
      </c>
      <c r="BZ150" s="230"/>
      <c r="CA150" s="230">
        <v>0</v>
      </c>
      <c r="CB150" s="230">
        <v>0</v>
      </c>
      <c r="CC150" s="230">
        <v>0</v>
      </c>
      <c r="CD150" s="230"/>
      <c r="CE150" s="230">
        <v>0</v>
      </c>
      <c r="CF150" s="230">
        <v>0</v>
      </c>
      <c r="CG150" s="230">
        <v>0</v>
      </c>
      <c r="CH150" s="15"/>
      <c r="CI150" s="15">
        <f t="shared" si="80"/>
        <v>0</v>
      </c>
      <c r="CJ150" s="15">
        <f t="shared" si="81"/>
        <v>0</v>
      </c>
      <c r="CK150" s="15">
        <f t="shared" si="82"/>
        <v>0</v>
      </c>
      <c r="CM150" s="15">
        <f t="shared" si="78"/>
        <v>0</v>
      </c>
      <c r="CN150" s="15">
        <f t="shared" si="79"/>
        <v>0</v>
      </c>
      <c r="CO150" s="15">
        <f t="shared" si="84"/>
        <v>0</v>
      </c>
      <c r="CQ150" s="15">
        <f t="shared" si="85"/>
        <v>0</v>
      </c>
      <c r="CR150" s="15">
        <f t="shared" si="85"/>
        <v>0</v>
      </c>
      <c r="CS150" s="15">
        <f t="shared" si="86"/>
        <v>0</v>
      </c>
      <c r="CT150" s="15"/>
    </row>
    <row r="151" spans="1:98" x14ac:dyDescent="0.25">
      <c r="A151" s="3" t="s">
        <v>175</v>
      </c>
      <c r="B151" s="229">
        <v>0</v>
      </c>
      <c r="C151" s="229">
        <v>0</v>
      </c>
      <c r="D151" s="229">
        <v>0</v>
      </c>
      <c r="E151" s="229">
        <v>0</v>
      </c>
      <c r="G151" s="230">
        <v>0</v>
      </c>
      <c r="H151" s="230">
        <v>0</v>
      </c>
      <c r="I151" s="230">
        <v>0</v>
      </c>
      <c r="J151" s="230"/>
      <c r="K151" s="230">
        <v>0</v>
      </c>
      <c r="L151" s="230">
        <v>0</v>
      </c>
      <c r="M151" s="230">
        <v>0</v>
      </c>
      <c r="N151" s="15"/>
      <c r="O151" s="15">
        <v>0</v>
      </c>
      <c r="P151" s="15">
        <v>0</v>
      </c>
      <c r="Q151" s="15">
        <v>0</v>
      </c>
      <c r="R151" s="15"/>
      <c r="S151" s="15">
        <f t="shared" si="62"/>
        <v>0</v>
      </c>
      <c r="T151" s="15">
        <f t="shared" si="62"/>
        <v>0</v>
      </c>
      <c r="U151" s="15">
        <f t="shared" si="62"/>
        <v>0</v>
      </c>
      <c r="W151" s="15">
        <f t="shared" si="65"/>
        <v>0</v>
      </c>
      <c r="X151" s="15">
        <f t="shared" si="77"/>
        <v>0</v>
      </c>
      <c r="Y151" s="15">
        <f t="shared" si="83"/>
        <v>0</v>
      </c>
      <c r="AA151" s="230">
        <v>0</v>
      </c>
      <c r="AB151" s="230">
        <v>0</v>
      </c>
      <c r="AC151" s="230">
        <v>0</v>
      </c>
      <c r="AD151" s="230"/>
      <c r="AE151" s="230">
        <v>0</v>
      </c>
      <c r="AF151" s="230">
        <v>0</v>
      </c>
      <c r="AG151" s="230">
        <v>0</v>
      </c>
      <c r="AH151" s="230"/>
      <c r="AI151" s="230">
        <v>0</v>
      </c>
      <c r="AJ151" s="230">
        <v>0</v>
      </c>
      <c r="AK151" s="230">
        <v>0</v>
      </c>
      <c r="AL151" s="15"/>
      <c r="AM151" s="15">
        <f t="shared" si="63"/>
        <v>0</v>
      </c>
      <c r="AN151" s="15">
        <f t="shared" si="63"/>
        <v>0</v>
      </c>
      <c r="AO151" s="15">
        <f t="shared" si="63"/>
        <v>0</v>
      </c>
      <c r="AQ151" s="15">
        <f t="shared" si="70"/>
        <v>0</v>
      </c>
      <c r="AR151" s="15">
        <f t="shared" si="66"/>
        <v>0</v>
      </c>
      <c r="AS151" s="15">
        <f t="shared" si="71"/>
        <v>0</v>
      </c>
      <c r="AT151" s="15"/>
      <c r="AU151" s="15">
        <f t="shared" si="72"/>
        <v>0</v>
      </c>
      <c r="AV151" s="15">
        <f t="shared" si="72"/>
        <v>0</v>
      </c>
      <c r="AW151" s="15">
        <f t="shared" si="73"/>
        <v>0</v>
      </c>
      <c r="AX151" s="15"/>
      <c r="AY151" s="230">
        <v>0</v>
      </c>
      <c r="AZ151" s="230">
        <v>0</v>
      </c>
      <c r="BA151" s="230">
        <v>0</v>
      </c>
      <c r="BB151" s="230"/>
      <c r="BC151" s="230">
        <v>0</v>
      </c>
      <c r="BD151" s="230">
        <v>0</v>
      </c>
      <c r="BE151" s="230">
        <v>0</v>
      </c>
      <c r="BF151" s="230"/>
      <c r="BG151" s="230">
        <v>0</v>
      </c>
      <c r="BH151" s="230">
        <v>0</v>
      </c>
      <c r="BI151" s="230">
        <v>0</v>
      </c>
      <c r="BJ151" s="15"/>
      <c r="BK151" s="15">
        <f t="shared" si="74"/>
        <v>0</v>
      </c>
      <c r="BL151" s="15">
        <f t="shared" si="74"/>
        <v>0</v>
      </c>
      <c r="BM151" s="15">
        <f t="shared" si="74"/>
        <v>0</v>
      </c>
      <c r="BO151" s="15">
        <f t="shared" si="51"/>
        <v>0</v>
      </c>
      <c r="BP151" s="15">
        <f t="shared" si="52"/>
        <v>0</v>
      </c>
      <c r="BQ151" s="15">
        <f t="shared" si="67"/>
        <v>0</v>
      </c>
      <c r="BR151" s="15"/>
      <c r="BS151" s="15">
        <f t="shared" si="76"/>
        <v>0</v>
      </c>
      <c r="BT151" s="15">
        <f t="shared" si="76"/>
        <v>0</v>
      </c>
      <c r="BU151" s="15">
        <f t="shared" si="69"/>
        <v>0</v>
      </c>
      <c r="BV151" s="15"/>
      <c r="BW151" s="230">
        <v>0</v>
      </c>
      <c r="BX151" s="230">
        <v>0</v>
      </c>
      <c r="BY151" s="230">
        <v>0</v>
      </c>
      <c r="BZ151" s="230"/>
      <c r="CA151" s="230">
        <v>0</v>
      </c>
      <c r="CB151" s="230">
        <v>0</v>
      </c>
      <c r="CC151" s="230">
        <v>0</v>
      </c>
      <c r="CD151" s="230"/>
      <c r="CE151" s="230">
        <v>0</v>
      </c>
      <c r="CF151" s="230">
        <v>0</v>
      </c>
      <c r="CG151" s="230">
        <v>0</v>
      </c>
      <c r="CH151" s="15"/>
      <c r="CI151" s="15">
        <f t="shared" si="80"/>
        <v>0</v>
      </c>
      <c r="CJ151" s="15">
        <f t="shared" si="81"/>
        <v>0</v>
      </c>
      <c r="CK151" s="15">
        <f t="shared" si="82"/>
        <v>0</v>
      </c>
      <c r="CM151" s="15">
        <f t="shared" si="78"/>
        <v>0</v>
      </c>
      <c r="CN151" s="15">
        <f t="shared" si="79"/>
        <v>0</v>
      </c>
      <c r="CO151" s="15">
        <f t="shared" si="84"/>
        <v>0</v>
      </c>
      <c r="CQ151" s="15">
        <f t="shared" si="85"/>
        <v>0</v>
      </c>
      <c r="CR151" s="15">
        <f t="shared" si="85"/>
        <v>0</v>
      </c>
      <c r="CS151" s="15">
        <f t="shared" si="86"/>
        <v>0</v>
      </c>
      <c r="CT151" s="15"/>
    </row>
    <row r="152" spans="1:98" x14ac:dyDescent="0.25">
      <c r="A152" s="3" t="s">
        <v>176</v>
      </c>
      <c r="B152" s="229">
        <v>2.0299999999999999E-2</v>
      </c>
      <c r="C152" s="229">
        <v>2.0299999999999999E-2</v>
      </c>
      <c r="D152" s="229">
        <v>2.0299999999999999E-2</v>
      </c>
      <c r="E152" s="229">
        <v>2.0299999999999999E-2</v>
      </c>
      <c r="G152" s="230">
        <v>45527786.140000001</v>
      </c>
      <c r="H152" s="230">
        <v>45583032.920000002</v>
      </c>
      <c r="I152" s="230">
        <v>45692513.960000001</v>
      </c>
      <c r="J152" s="230"/>
      <c r="K152" s="230">
        <v>45777616.579999998</v>
      </c>
      <c r="L152" s="230">
        <v>45784406.619999997</v>
      </c>
      <c r="M152" s="230">
        <v>45784406.619999997</v>
      </c>
      <c r="N152" s="15"/>
      <c r="O152" s="15">
        <v>77017.838220166668</v>
      </c>
      <c r="P152" s="15">
        <v>77111.297356333336</v>
      </c>
      <c r="Q152" s="15">
        <v>77296.502782333337</v>
      </c>
      <c r="R152" s="15"/>
      <c r="S152" s="15">
        <f t="shared" si="62"/>
        <v>77440.468047833318</v>
      </c>
      <c r="T152" s="15">
        <f t="shared" si="62"/>
        <v>77451.954532166666</v>
      </c>
      <c r="U152" s="15">
        <f t="shared" si="62"/>
        <v>77451.954532166666</v>
      </c>
      <c r="W152" s="15">
        <f t="shared" si="65"/>
        <v>231425.63835883333</v>
      </c>
      <c r="X152" s="15">
        <f t="shared" si="77"/>
        <v>232344.37711216667</v>
      </c>
      <c r="Y152" s="15">
        <f t="shared" si="83"/>
        <v>918.73875333333854</v>
      </c>
      <c r="AA152" s="230">
        <v>45821301.009999998</v>
      </c>
      <c r="AB152" s="230">
        <v>45775731.439999998</v>
      </c>
      <c r="AC152" s="230">
        <v>45713563.140000001</v>
      </c>
      <c r="AD152" s="230"/>
      <c r="AE152" s="230">
        <v>45784577.649999999</v>
      </c>
      <c r="AF152" s="230">
        <v>45778073.840000004</v>
      </c>
      <c r="AG152" s="230">
        <v>45771399</v>
      </c>
      <c r="AH152" s="230"/>
      <c r="AI152" s="230">
        <v>77514.367541916654</v>
      </c>
      <c r="AJ152" s="230">
        <v>77437.27901933332</v>
      </c>
      <c r="AK152" s="230">
        <v>77332.110978500001</v>
      </c>
      <c r="AL152" s="15"/>
      <c r="AM152" s="15">
        <f t="shared" si="63"/>
        <v>77452.243857916663</v>
      </c>
      <c r="AN152" s="15">
        <f t="shared" si="63"/>
        <v>77441.241579333335</v>
      </c>
      <c r="AO152" s="15">
        <f t="shared" si="63"/>
        <v>77429.949974999996</v>
      </c>
      <c r="AQ152" s="15">
        <f t="shared" si="70"/>
        <v>232283.75753974996</v>
      </c>
      <c r="AR152" s="15">
        <f t="shared" si="66"/>
        <v>232323.43541224999</v>
      </c>
      <c r="AS152" s="15">
        <f t="shared" si="71"/>
        <v>39.677872500033118</v>
      </c>
      <c r="AT152" s="15"/>
      <c r="AU152" s="15">
        <f t="shared" si="72"/>
        <v>463709.39589858329</v>
      </c>
      <c r="AV152" s="15">
        <f t="shared" si="72"/>
        <v>464667.81252441666</v>
      </c>
      <c r="AW152" s="15">
        <f t="shared" si="73"/>
        <v>958.41662583337165</v>
      </c>
      <c r="AX152" s="15"/>
      <c r="AY152" s="230">
        <v>45736612.259999998</v>
      </c>
      <c r="AZ152" s="230">
        <v>45666274.759999998</v>
      </c>
      <c r="BA152" s="230">
        <v>45590836.829999998</v>
      </c>
      <c r="BB152" s="230"/>
      <c r="BC152" s="230">
        <v>45771399</v>
      </c>
      <c r="BD152" s="230">
        <v>45771399</v>
      </c>
      <c r="BE152" s="230">
        <v>45771399</v>
      </c>
      <c r="BF152" s="230"/>
      <c r="BG152" s="230">
        <v>77371.102406499995</v>
      </c>
      <c r="BH152" s="230">
        <v>77252.114802333323</v>
      </c>
      <c r="BI152" s="230">
        <v>77124.498970749992</v>
      </c>
      <c r="BJ152" s="15"/>
      <c r="BK152" s="15">
        <f t="shared" si="74"/>
        <v>77429.949974999996</v>
      </c>
      <c r="BL152" s="15">
        <f t="shared" si="74"/>
        <v>77429.949974999996</v>
      </c>
      <c r="BM152" s="15">
        <f t="shared" si="74"/>
        <v>77429.949974999996</v>
      </c>
      <c r="BO152" s="15">
        <f t="shared" si="51"/>
        <v>231747.71617958331</v>
      </c>
      <c r="BP152" s="15">
        <f t="shared" si="52"/>
        <v>232289.84992499999</v>
      </c>
      <c r="BQ152" s="15">
        <f t="shared" si="67"/>
        <v>542.13374541667872</v>
      </c>
      <c r="BR152" s="15"/>
      <c r="BS152" s="15">
        <f t="shared" si="76"/>
        <v>695457.11207816657</v>
      </c>
      <c r="BT152" s="15">
        <f t="shared" si="76"/>
        <v>696957.6624494167</v>
      </c>
      <c r="BU152" s="15">
        <f t="shared" si="69"/>
        <v>1500.5503712501377</v>
      </c>
      <c r="BV152" s="15"/>
      <c r="BW152" s="230">
        <v>45542108.369999997</v>
      </c>
      <c r="BX152" s="230">
        <v>45490208.579999998</v>
      </c>
      <c r="BY152" s="230">
        <v>45631598.780000001</v>
      </c>
      <c r="BZ152" s="230"/>
      <c r="CA152" s="230">
        <v>45771399</v>
      </c>
      <c r="CB152" s="230">
        <v>45750383.619999997</v>
      </c>
      <c r="CC152" s="230">
        <v>46011747.350000001</v>
      </c>
      <c r="CD152" s="230"/>
      <c r="CE152" s="230">
        <v>77042.066659249991</v>
      </c>
      <c r="CF152" s="230">
        <v>76954.269514499989</v>
      </c>
      <c r="CG152" s="230">
        <v>77193.454602833328</v>
      </c>
      <c r="CH152" s="15"/>
      <c r="CI152" s="15">
        <f t="shared" si="80"/>
        <v>77429.949974999996</v>
      </c>
      <c r="CJ152" s="15">
        <f t="shared" si="81"/>
        <v>77394.398957166661</v>
      </c>
      <c r="CK152" s="15">
        <f t="shared" si="82"/>
        <v>77836.539267083324</v>
      </c>
      <c r="CM152" s="15">
        <f t="shared" si="78"/>
        <v>231189.79077658331</v>
      </c>
      <c r="CN152" s="15">
        <f t="shared" si="79"/>
        <v>232660.88819924998</v>
      </c>
      <c r="CO152" s="15">
        <f t="shared" si="84"/>
        <v>1471.0974226666731</v>
      </c>
      <c r="CQ152" s="15">
        <f t="shared" si="85"/>
        <v>926646.90285474993</v>
      </c>
      <c r="CR152" s="15">
        <f t="shared" si="85"/>
        <v>929618.55064866669</v>
      </c>
      <c r="CS152" s="15">
        <f t="shared" si="86"/>
        <v>2971.6477939167526</v>
      </c>
      <c r="CT152" s="15"/>
    </row>
    <row r="153" spans="1:98" x14ac:dyDescent="0.25">
      <c r="A153" s="3" t="s">
        <v>177</v>
      </c>
      <c r="B153" s="229">
        <v>2.0299999999999999E-2</v>
      </c>
      <c r="C153" s="229">
        <v>2.0299999999999999E-2</v>
      </c>
      <c r="D153" s="229">
        <v>2.0299999999999999E-2</v>
      </c>
      <c r="E153" s="229">
        <v>2.0299999999999999E-2</v>
      </c>
      <c r="G153" s="230">
        <v>1264434.92</v>
      </c>
      <c r="H153" s="230">
        <v>1264434.92</v>
      </c>
      <c r="I153" s="230">
        <v>1264434.92</v>
      </c>
      <c r="J153" s="230"/>
      <c r="K153" s="230">
        <v>1264434.92</v>
      </c>
      <c r="L153" s="230">
        <v>1264434.92</v>
      </c>
      <c r="M153" s="230">
        <v>1264434.92</v>
      </c>
      <c r="N153" s="15"/>
      <c r="O153" s="15">
        <v>2139.0024063333331</v>
      </c>
      <c r="P153" s="15">
        <v>2139.0024063333331</v>
      </c>
      <c r="Q153" s="15">
        <v>2139.0024063333331</v>
      </c>
      <c r="R153" s="15"/>
      <c r="S153" s="15">
        <f t="shared" si="62"/>
        <v>2139.0024063333331</v>
      </c>
      <c r="T153" s="15">
        <f t="shared" si="62"/>
        <v>2139.0024063333331</v>
      </c>
      <c r="U153" s="15">
        <f t="shared" si="62"/>
        <v>2139.0024063333331</v>
      </c>
      <c r="W153" s="15">
        <f t="shared" si="65"/>
        <v>6417.0072189999992</v>
      </c>
      <c r="X153" s="15">
        <f t="shared" si="77"/>
        <v>6417.0072189999992</v>
      </c>
      <c r="Y153" s="15">
        <f t="shared" si="83"/>
        <v>0</v>
      </c>
      <c r="AA153" s="230">
        <v>1264434.92</v>
      </c>
      <c r="AB153" s="230">
        <v>1264434.92</v>
      </c>
      <c r="AC153" s="230">
        <v>1264434.92</v>
      </c>
      <c r="AD153" s="230"/>
      <c r="AE153" s="230">
        <v>1264434.92</v>
      </c>
      <c r="AF153" s="230">
        <v>1264434.92</v>
      </c>
      <c r="AG153" s="230">
        <v>1264434.92</v>
      </c>
      <c r="AH153" s="230"/>
      <c r="AI153" s="230">
        <v>2139.0024063333331</v>
      </c>
      <c r="AJ153" s="230">
        <v>2139.0024063333331</v>
      </c>
      <c r="AK153" s="230">
        <v>2139.0024063333331</v>
      </c>
      <c r="AL153" s="15"/>
      <c r="AM153" s="15">
        <f t="shared" si="63"/>
        <v>2139.0024063333331</v>
      </c>
      <c r="AN153" s="15">
        <f t="shared" si="63"/>
        <v>2139.0024063333331</v>
      </c>
      <c r="AO153" s="15">
        <f t="shared" si="63"/>
        <v>2139.0024063333331</v>
      </c>
      <c r="AQ153" s="15">
        <f t="shared" si="70"/>
        <v>6417.0072189999992</v>
      </c>
      <c r="AR153" s="15">
        <f t="shared" si="66"/>
        <v>6417.0072189999992</v>
      </c>
      <c r="AS153" s="15">
        <f t="shared" si="71"/>
        <v>0</v>
      </c>
      <c r="AT153" s="15"/>
      <c r="AU153" s="15">
        <f t="shared" si="72"/>
        <v>12834.014437999998</v>
      </c>
      <c r="AV153" s="15">
        <f t="shared" si="72"/>
        <v>12834.014437999998</v>
      </c>
      <c r="AW153" s="15">
        <f t="shared" si="73"/>
        <v>0</v>
      </c>
      <c r="AX153" s="15"/>
      <c r="AY153" s="230">
        <v>1264434.92</v>
      </c>
      <c r="AZ153" s="230">
        <v>1264434.92</v>
      </c>
      <c r="BA153" s="230">
        <v>1264434.92</v>
      </c>
      <c r="BB153" s="230"/>
      <c r="BC153" s="230">
        <v>1264434.92</v>
      </c>
      <c r="BD153" s="230">
        <v>1264434.92</v>
      </c>
      <c r="BE153" s="230">
        <v>1264434.92</v>
      </c>
      <c r="BF153" s="230"/>
      <c r="BG153" s="230">
        <v>2139.0024063333331</v>
      </c>
      <c r="BH153" s="230">
        <v>2139.0024063333331</v>
      </c>
      <c r="BI153" s="230">
        <v>2139.0024063333331</v>
      </c>
      <c r="BJ153" s="15"/>
      <c r="BK153" s="15">
        <f t="shared" si="74"/>
        <v>2139.0024063333331</v>
      </c>
      <c r="BL153" s="15">
        <f t="shared" si="74"/>
        <v>2139.0024063333331</v>
      </c>
      <c r="BM153" s="15">
        <f t="shared" si="74"/>
        <v>2139.0024063333331</v>
      </c>
      <c r="BO153" s="15">
        <f t="shared" si="51"/>
        <v>6417.0072189999992</v>
      </c>
      <c r="BP153" s="15">
        <f t="shared" si="52"/>
        <v>6417.0072189999992</v>
      </c>
      <c r="BQ153" s="15">
        <f t="shared" si="67"/>
        <v>0</v>
      </c>
      <c r="BR153" s="15"/>
      <c r="BS153" s="15">
        <f t="shared" si="76"/>
        <v>19251.021656999998</v>
      </c>
      <c r="BT153" s="15">
        <f t="shared" si="76"/>
        <v>19251.021656999998</v>
      </c>
      <c r="BU153" s="15">
        <f t="shared" si="69"/>
        <v>0</v>
      </c>
      <c r="BV153" s="15"/>
      <c r="BW153" s="230">
        <v>1264434.92</v>
      </c>
      <c r="BX153" s="230">
        <v>1264434.92</v>
      </c>
      <c r="BY153" s="230">
        <v>1264434.92</v>
      </c>
      <c r="BZ153" s="230"/>
      <c r="CA153" s="230">
        <v>1264434.92</v>
      </c>
      <c r="CB153" s="230">
        <v>1264434.92</v>
      </c>
      <c r="CC153" s="230">
        <v>1264434.92</v>
      </c>
      <c r="CD153" s="230"/>
      <c r="CE153" s="230">
        <v>2139.0024063333331</v>
      </c>
      <c r="CF153" s="230">
        <v>2139.0024063333331</v>
      </c>
      <c r="CG153" s="230">
        <v>2139.0024063333331</v>
      </c>
      <c r="CH153" s="15"/>
      <c r="CI153" s="15">
        <f t="shared" si="80"/>
        <v>2139.0024063333331</v>
      </c>
      <c r="CJ153" s="15">
        <f t="shared" si="81"/>
        <v>2139.0024063333331</v>
      </c>
      <c r="CK153" s="15">
        <f t="shared" si="82"/>
        <v>2139.0024063333331</v>
      </c>
      <c r="CM153" s="15">
        <f t="shared" si="78"/>
        <v>6417.0072189999992</v>
      </c>
      <c r="CN153" s="15">
        <f t="shared" si="79"/>
        <v>6417.0072189999992</v>
      </c>
      <c r="CO153" s="15">
        <f t="shared" si="84"/>
        <v>0</v>
      </c>
      <c r="CQ153" s="15">
        <f t="shared" si="85"/>
        <v>25668.028875999997</v>
      </c>
      <c r="CR153" s="15">
        <f t="shared" si="85"/>
        <v>25668.028875999997</v>
      </c>
      <c r="CS153" s="15">
        <f t="shared" si="86"/>
        <v>0</v>
      </c>
      <c r="CT153" s="15"/>
    </row>
    <row r="154" spans="1:98" x14ac:dyDescent="0.25">
      <c r="A154" s="3" t="s">
        <v>178</v>
      </c>
      <c r="B154" s="229">
        <v>2.0299999999999999E-2</v>
      </c>
      <c r="C154" s="229">
        <v>2.0299999999999999E-2</v>
      </c>
      <c r="D154" s="229">
        <v>2.0299999999999999E-2</v>
      </c>
      <c r="E154" s="229">
        <v>2.0299999999999999E-2</v>
      </c>
      <c r="G154" s="230"/>
      <c r="H154" s="230"/>
      <c r="I154" s="230"/>
      <c r="J154" s="230"/>
      <c r="K154" s="230">
        <v>1420059.28</v>
      </c>
      <c r="L154" s="230">
        <v>1420059.28</v>
      </c>
      <c r="M154" s="230">
        <v>1420059.28</v>
      </c>
      <c r="N154" s="15"/>
      <c r="O154" s="15">
        <v>0</v>
      </c>
      <c r="P154" s="15">
        <v>0</v>
      </c>
      <c r="Q154" s="15">
        <v>0</v>
      </c>
      <c r="R154" s="15"/>
      <c r="S154" s="15">
        <f t="shared" si="62"/>
        <v>2402.2669486666668</v>
      </c>
      <c r="T154" s="15">
        <f t="shared" si="62"/>
        <v>2402.2669486666668</v>
      </c>
      <c r="U154" s="15">
        <f t="shared" si="62"/>
        <v>2402.2669486666668</v>
      </c>
      <c r="W154" s="15">
        <f t="shared" si="65"/>
        <v>0</v>
      </c>
      <c r="X154" s="15">
        <f t="shared" si="77"/>
        <v>7206.8008460000001</v>
      </c>
      <c r="Y154" s="15">
        <f t="shared" si="83"/>
        <v>7206.8008460000001</v>
      </c>
      <c r="AA154" s="230"/>
      <c r="AB154" s="230">
        <v>710029.64</v>
      </c>
      <c r="AC154" s="230">
        <v>1420059.28</v>
      </c>
      <c r="AD154" s="230"/>
      <c r="AE154" s="230">
        <v>1420059.28</v>
      </c>
      <c r="AF154" s="230">
        <v>1420059.28</v>
      </c>
      <c r="AG154" s="230">
        <v>1420059.28</v>
      </c>
      <c r="AH154" s="230"/>
      <c r="AI154" s="230">
        <v>0</v>
      </c>
      <c r="AJ154" s="230">
        <v>1201.1334743333334</v>
      </c>
      <c r="AK154" s="230">
        <v>2402.2669486666668</v>
      </c>
      <c r="AL154" s="15"/>
      <c r="AM154" s="15">
        <f t="shared" si="63"/>
        <v>2402.2669486666668</v>
      </c>
      <c r="AN154" s="15">
        <f t="shared" si="63"/>
        <v>2402.2669486666668</v>
      </c>
      <c r="AO154" s="15">
        <f t="shared" si="63"/>
        <v>2402.2669486666668</v>
      </c>
      <c r="AQ154" s="15">
        <f t="shared" si="70"/>
        <v>3603.400423</v>
      </c>
      <c r="AR154" s="15">
        <f t="shared" si="66"/>
        <v>7206.8008460000001</v>
      </c>
      <c r="AS154" s="15">
        <f t="shared" si="71"/>
        <v>3603.400423</v>
      </c>
      <c r="AT154" s="15"/>
      <c r="AU154" s="15">
        <f t="shared" si="72"/>
        <v>3603.400423</v>
      </c>
      <c r="AV154" s="15">
        <f t="shared" si="72"/>
        <v>14413.601692</v>
      </c>
      <c r="AW154" s="15">
        <f t="shared" si="73"/>
        <v>10810.201269000001</v>
      </c>
      <c r="AX154" s="15"/>
      <c r="AY154" s="230">
        <v>1420059.28</v>
      </c>
      <c r="AZ154" s="230">
        <v>1420059.28</v>
      </c>
      <c r="BA154" s="230">
        <v>1420059.28</v>
      </c>
      <c r="BB154" s="230"/>
      <c r="BC154" s="230">
        <v>1420059.28</v>
      </c>
      <c r="BD154" s="230">
        <v>1420059.28</v>
      </c>
      <c r="BE154" s="230">
        <v>1420059.28</v>
      </c>
      <c r="BF154" s="230"/>
      <c r="BG154" s="230">
        <v>2402.2669486666668</v>
      </c>
      <c r="BH154" s="230">
        <v>2402.2669486666668</v>
      </c>
      <c r="BI154" s="230">
        <v>2402.2669486666668</v>
      </c>
      <c r="BJ154" s="15"/>
      <c r="BK154" s="15">
        <f t="shared" si="74"/>
        <v>2402.2669486666668</v>
      </c>
      <c r="BL154" s="15">
        <f t="shared" si="74"/>
        <v>2402.2669486666668</v>
      </c>
      <c r="BM154" s="15">
        <f t="shared" si="74"/>
        <v>2402.2669486666668</v>
      </c>
      <c r="BO154" s="15">
        <f t="shared" si="51"/>
        <v>7206.8008460000001</v>
      </c>
      <c r="BP154" s="15">
        <f t="shared" si="52"/>
        <v>7206.8008460000001</v>
      </c>
      <c r="BQ154" s="15">
        <f t="shared" si="67"/>
        <v>0</v>
      </c>
      <c r="BR154" s="15"/>
      <c r="BS154" s="15">
        <f t="shared" si="76"/>
        <v>10810.201269000001</v>
      </c>
      <c r="BT154" s="15">
        <f t="shared" si="76"/>
        <v>21620.402538000002</v>
      </c>
      <c r="BU154" s="15">
        <f t="shared" si="69"/>
        <v>10810.201269000001</v>
      </c>
      <c r="BV154" s="15"/>
      <c r="BW154" s="230">
        <v>1420059.28</v>
      </c>
      <c r="BX154" s="230">
        <v>1420059.28</v>
      </c>
      <c r="BY154" s="230">
        <v>1420059.28</v>
      </c>
      <c r="BZ154" s="230"/>
      <c r="CA154" s="230">
        <v>1420059.28</v>
      </c>
      <c r="CB154" s="230">
        <v>1420059.28</v>
      </c>
      <c r="CC154" s="230">
        <v>1420059.28</v>
      </c>
      <c r="CD154" s="230"/>
      <c r="CE154" s="230">
        <v>2402.2669486666668</v>
      </c>
      <c r="CF154" s="230">
        <v>2402.2669486666668</v>
      </c>
      <c r="CG154" s="230">
        <v>2402.2669486666668</v>
      </c>
      <c r="CH154" s="15"/>
      <c r="CI154" s="15">
        <f t="shared" si="80"/>
        <v>2402.2669486666668</v>
      </c>
      <c r="CJ154" s="15">
        <f t="shared" si="81"/>
        <v>2402.2669486666668</v>
      </c>
      <c r="CK154" s="15">
        <f t="shared" si="82"/>
        <v>2402.2669486666668</v>
      </c>
      <c r="CM154" s="15">
        <f t="shared" si="78"/>
        <v>7206.8008460000001</v>
      </c>
      <c r="CN154" s="15">
        <f t="shared" si="79"/>
        <v>7206.8008460000001</v>
      </c>
      <c r="CO154" s="15">
        <f t="shared" si="84"/>
        <v>0</v>
      </c>
      <c r="CQ154" s="15">
        <f t="shared" si="85"/>
        <v>18017.002115000003</v>
      </c>
      <c r="CR154" s="15">
        <f t="shared" si="85"/>
        <v>28827.203384</v>
      </c>
      <c r="CS154" s="15">
        <f t="shared" si="86"/>
        <v>10810.201268999997</v>
      </c>
      <c r="CT154" s="15"/>
    </row>
    <row r="155" spans="1:98" x14ac:dyDescent="0.25">
      <c r="A155" s="3" t="s">
        <v>179</v>
      </c>
      <c r="B155" s="229">
        <v>2.0299999999999999E-2</v>
      </c>
      <c r="C155" s="229">
        <v>2.0299999999999999E-2</v>
      </c>
      <c r="D155" s="229">
        <v>2.0299999999999999E-2</v>
      </c>
      <c r="E155" s="229">
        <v>2.0299999999999999E-2</v>
      </c>
      <c r="G155" s="230"/>
      <c r="H155" s="230"/>
      <c r="I155" s="230"/>
      <c r="J155" s="230"/>
      <c r="K155" s="230">
        <v>2428070.09</v>
      </c>
      <c r="L155" s="230">
        <v>2428070.09</v>
      </c>
      <c r="M155" s="230">
        <v>2428070.09</v>
      </c>
      <c r="N155" s="15"/>
      <c r="O155" s="15">
        <v>0</v>
      </c>
      <c r="P155" s="15">
        <v>0</v>
      </c>
      <c r="Q155" s="15">
        <v>0</v>
      </c>
      <c r="R155" s="15"/>
      <c r="S155" s="15">
        <f t="shared" si="62"/>
        <v>4107.4852355833327</v>
      </c>
      <c r="T155" s="15">
        <f t="shared" si="62"/>
        <v>4107.4852355833327</v>
      </c>
      <c r="U155" s="15">
        <f t="shared" si="62"/>
        <v>4107.4852355833327</v>
      </c>
      <c r="W155" s="15">
        <f t="shared" si="65"/>
        <v>0</v>
      </c>
      <c r="X155" s="15">
        <f t="shared" si="77"/>
        <v>12322.455706749999</v>
      </c>
      <c r="Y155" s="15">
        <f t="shared" si="83"/>
        <v>12322.455706749999</v>
      </c>
      <c r="AA155" s="230"/>
      <c r="AB155" s="230">
        <v>1214035.05</v>
      </c>
      <c r="AC155" s="230">
        <v>2428070.09</v>
      </c>
      <c r="AD155" s="230"/>
      <c r="AE155" s="230">
        <v>2428070.09</v>
      </c>
      <c r="AF155" s="230">
        <v>2428070.09</v>
      </c>
      <c r="AG155" s="230">
        <v>2428070.09</v>
      </c>
      <c r="AH155" s="230"/>
      <c r="AI155" s="230">
        <v>0</v>
      </c>
      <c r="AJ155" s="230">
        <v>2053.7426262499998</v>
      </c>
      <c r="AK155" s="230">
        <v>4107.4852355833327</v>
      </c>
      <c r="AL155" s="15"/>
      <c r="AM155" s="15">
        <f t="shared" si="63"/>
        <v>4107.4852355833327</v>
      </c>
      <c r="AN155" s="15">
        <f t="shared" si="63"/>
        <v>4107.4852355833327</v>
      </c>
      <c r="AO155" s="15">
        <f t="shared" si="63"/>
        <v>4107.4852355833327</v>
      </c>
      <c r="AQ155" s="15">
        <f t="shared" si="70"/>
        <v>6161.227861833333</v>
      </c>
      <c r="AR155" s="15">
        <f t="shared" si="66"/>
        <v>12322.455706749999</v>
      </c>
      <c r="AS155" s="15">
        <f t="shared" si="71"/>
        <v>6161.2278449166661</v>
      </c>
      <c r="AT155" s="15"/>
      <c r="AU155" s="15">
        <f t="shared" si="72"/>
        <v>6161.227861833333</v>
      </c>
      <c r="AV155" s="15">
        <f t="shared" si="72"/>
        <v>24644.911413499998</v>
      </c>
      <c r="AW155" s="15">
        <f t="shared" si="73"/>
        <v>18483.683551666665</v>
      </c>
      <c r="AX155" s="15"/>
      <c r="AY155" s="230">
        <v>2428070.09</v>
      </c>
      <c r="AZ155" s="230">
        <v>2428070.09</v>
      </c>
      <c r="BA155" s="230">
        <v>2428070.09</v>
      </c>
      <c r="BB155" s="230"/>
      <c r="BC155" s="230">
        <v>2428070.09</v>
      </c>
      <c r="BD155" s="230">
        <v>2428070.09</v>
      </c>
      <c r="BE155" s="230">
        <v>2428070.09</v>
      </c>
      <c r="BF155" s="230"/>
      <c r="BG155" s="230">
        <v>4107.4852355833327</v>
      </c>
      <c r="BH155" s="230">
        <v>4107.4852355833327</v>
      </c>
      <c r="BI155" s="230">
        <v>4107.4852355833327</v>
      </c>
      <c r="BJ155" s="15"/>
      <c r="BK155" s="15">
        <f t="shared" si="74"/>
        <v>4107.4852355833327</v>
      </c>
      <c r="BL155" s="15">
        <f t="shared" si="74"/>
        <v>4107.4852355833327</v>
      </c>
      <c r="BM155" s="15">
        <f t="shared" si="74"/>
        <v>4107.4852355833327</v>
      </c>
      <c r="BO155" s="15">
        <f t="shared" si="51"/>
        <v>12322.455706749999</v>
      </c>
      <c r="BP155" s="15">
        <f t="shared" si="52"/>
        <v>12322.455706749999</v>
      </c>
      <c r="BQ155" s="15">
        <f t="shared" si="67"/>
        <v>0</v>
      </c>
      <c r="BR155" s="15"/>
      <c r="BS155" s="15">
        <f t="shared" si="76"/>
        <v>18483.683568583332</v>
      </c>
      <c r="BT155" s="15">
        <f t="shared" si="76"/>
        <v>36967.367120249997</v>
      </c>
      <c r="BU155" s="15">
        <f t="shared" si="69"/>
        <v>18483.683551666665</v>
      </c>
      <c r="BV155" s="15"/>
      <c r="BW155" s="230">
        <v>2428070.09</v>
      </c>
      <c r="BX155" s="230">
        <v>2428070.09</v>
      </c>
      <c r="BY155" s="230">
        <v>2428070.09</v>
      </c>
      <c r="BZ155" s="230"/>
      <c r="CA155" s="230">
        <v>2428070.09</v>
      </c>
      <c r="CB155" s="230">
        <v>2428070.09</v>
      </c>
      <c r="CC155" s="230">
        <v>2428070.09</v>
      </c>
      <c r="CD155" s="230"/>
      <c r="CE155" s="230">
        <v>4107.4852355833327</v>
      </c>
      <c r="CF155" s="230">
        <v>4107.4852355833327</v>
      </c>
      <c r="CG155" s="230">
        <v>4107.4852355833327</v>
      </c>
      <c r="CH155" s="15"/>
      <c r="CI155" s="15">
        <f t="shared" si="80"/>
        <v>4107.4852355833327</v>
      </c>
      <c r="CJ155" s="15">
        <f t="shared" si="81"/>
        <v>4107.4852355833327</v>
      </c>
      <c r="CK155" s="15">
        <f t="shared" si="82"/>
        <v>4107.4852355833327</v>
      </c>
      <c r="CM155" s="15">
        <f t="shared" si="78"/>
        <v>12322.455706749999</v>
      </c>
      <c r="CN155" s="15">
        <f t="shared" si="79"/>
        <v>12322.455706749999</v>
      </c>
      <c r="CO155" s="15">
        <f t="shared" si="84"/>
        <v>0</v>
      </c>
      <c r="CQ155" s="15">
        <f t="shared" si="85"/>
        <v>30806.139275333331</v>
      </c>
      <c r="CR155" s="15">
        <f t="shared" si="85"/>
        <v>49289.822826999996</v>
      </c>
      <c r="CS155" s="15">
        <f t="shared" si="86"/>
        <v>18483.683551666665</v>
      </c>
      <c r="CT155" s="15"/>
    </row>
    <row r="156" spans="1:98" x14ac:dyDescent="0.25">
      <c r="A156" s="3" t="s">
        <v>180</v>
      </c>
      <c r="B156" s="229">
        <v>2.0299999999999999E-2</v>
      </c>
      <c r="C156" s="229">
        <v>2.0299999999999999E-2</v>
      </c>
      <c r="D156" s="229">
        <v>2.0299999999999999E-2</v>
      </c>
      <c r="E156" s="229">
        <v>2.0299999999999999E-2</v>
      </c>
      <c r="G156" s="230"/>
      <c r="H156" s="230"/>
      <c r="I156" s="230"/>
      <c r="J156" s="230"/>
      <c r="K156" s="230">
        <v>41228.660000000003</v>
      </c>
      <c r="L156" s="230">
        <v>41228.660000000003</v>
      </c>
      <c r="M156" s="230">
        <v>41228.660000000003</v>
      </c>
      <c r="N156" s="15"/>
      <c r="O156" s="15">
        <v>0</v>
      </c>
      <c r="P156" s="15">
        <v>0</v>
      </c>
      <c r="Q156" s="15">
        <v>0</v>
      </c>
      <c r="R156" s="15"/>
      <c r="S156" s="15">
        <f t="shared" ref="S156:U171" si="87">K156*$E156/12</f>
        <v>69.745149833333343</v>
      </c>
      <c r="T156" s="15">
        <f t="shared" si="87"/>
        <v>69.745149833333343</v>
      </c>
      <c r="U156" s="15">
        <f t="shared" si="87"/>
        <v>69.745149833333343</v>
      </c>
      <c r="W156" s="15">
        <f t="shared" si="65"/>
        <v>0</v>
      </c>
      <c r="X156" s="15">
        <f t="shared" si="77"/>
        <v>209.23544950000002</v>
      </c>
      <c r="Y156" s="15">
        <f t="shared" si="83"/>
        <v>209.23544950000002</v>
      </c>
      <c r="AA156" s="230"/>
      <c r="AB156" s="230">
        <v>20614.330000000002</v>
      </c>
      <c r="AC156" s="230">
        <v>41228.660000000003</v>
      </c>
      <c r="AD156" s="230"/>
      <c r="AE156" s="230">
        <v>41228.660000000003</v>
      </c>
      <c r="AF156" s="230">
        <v>41228.660000000003</v>
      </c>
      <c r="AG156" s="230">
        <v>41228.660000000003</v>
      </c>
      <c r="AH156" s="230"/>
      <c r="AI156" s="230">
        <v>0</v>
      </c>
      <c r="AJ156" s="230">
        <v>34.872574916666672</v>
      </c>
      <c r="AK156" s="230">
        <v>69.745149833333343</v>
      </c>
      <c r="AL156" s="15"/>
      <c r="AM156" s="15">
        <f t="shared" ref="AM156:AO171" si="88">AE156*$E156/12</f>
        <v>69.745149833333343</v>
      </c>
      <c r="AN156" s="15">
        <f t="shared" si="88"/>
        <v>69.745149833333343</v>
      </c>
      <c r="AO156" s="15">
        <f t="shared" si="88"/>
        <v>69.745149833333343</v>
      </c>
      <c r="AQ156" s="15">
        <f t="shared" si="70"/>
        <v>104.61772475000001</v>
      </c>
      <c r="AR156" s="15">
        <f t="shared" si="66"/>
        <v>209.23544950000002</v>
      </c>
      <c r="AS156" s="15">
        <f t="shared" si="71"/>
        <v>104.61772475000001</v>
      </c>
      <c r="AT156" s="15"/>
      <c r="AU156" s="15">
        <f t="shared" si="72"/>
        <v>104.61772475000001</v>
      </c>
      <c r="AV156" s="15">
        <f t="shared" si="72"/>
        <v>418.47089900000003</v>
      </c>
      <c r="AW156" s="15">
        <f t="shared" si="73"/>
        <v>313.85317425000005</v>
      </c>
      <c r="AX156" s="15"/>
      <c r="AY156" s="230">
        <v>41228.660000000003</v>
      </c>
      <c r="AZ156" s="230">
        <v>41228.660000000003</v>
      </c>
      <c r="BA156" s="230">
        <v>41228.660000000003</v>
      </c>
      <c r="BB156" s="230"/>
      <c r="BC156" s="230">
        <v>41228.660000000003</v>
      </c>
      <c r="BD156" s="230">
        <v>41228.660000000003</v>
      </c>
      <c r="BE156" s="230">
        <v>41228.660000000003</v>
      </c>
      <c r="BF156" s="230"/>
      <c r="BG156" s="230">
        <v>69.745149833333343</v>
      </c>
      <c r="BH156" s="230">
        <v>69.745149833333343</v>
      </c>
      <c r="BI156" s="230">
        <v>69.745149833333343</v>
      </c>
      <c r="BJ156" s="15"/>
      <c r="BK156" s="15">
        <f t="shared" si="74"/>
        <v>69.745149833333343</v>
      </c>
      <c r="BL156" s="15">
        <f t="shared" si="74"/>
        <v>69.745149833333343</v>
      </c>
      <c r="BM156" s="15">
        <f t="shared" si="74"/>
        <v>69.745149833333343</v>
      </c>
      <c r="BO156" s="15">
        <f t="shared" si="51"/>
        <v>209.23544950000002</v>
      </c>
      <c r="BP156" s="15">
        <f t="shared" si="52"/>
        <v>209.23544950000002</v>
      </c>
      <c r="BQ156" s="15">
        <f t="shared" si="67"/>
        <v>0</v>
      </c>
      <c r="BR156" s="15"/>
      <c r="BS156" s="15">
        <f t="shared" si="76"/>
        <v>313.85317425000005</v>
      </c>
      <c r="BT156" s="15">
        <f t="shared" si="76"/>
        <v>627.7063485000001</v>
      </c>
      <c r="BU156" s="15">
        <f t="shared" si="69"/>
        <v>313.85317425000005</v>
      </c>
      <c r="BV156" s="15"/>
      <c r="BW156" s="230">
        <v>41228.660000000003</v>
      </c>
      <c r="BX156" s="230">
        <v>41228.660000000003</v>
      </c>
      <c r="BY156" s="230">
        <v>41228.660000000003</v>
      </c>
      <c r="BZ156" s="230"/>
      <c r="CA156" s="230">
        <v>41228.660000000003</v>
      </c>
      <c r="CB156" s="230">
        <v>41228.660000000003</v>
      </c>
      <c r="CC156" s="230">
        <v>41228.660000000003</v>
      </c>
      <c r="CD156" s="230"/>
      <c r="CE156" s="230">
        <v>69.745149833333343</v>
      </c>
      <c r="CF156" s="230">
        <v>69.745149833333343</v>
      </c>
      <c r="CG156" s="230">
        <v>69.745149833333343</v>
      </c>
      <c r="CH156" s="15"/>
      <c r="CI156" s="15">
        <f t="shared" si="80"/>
        <v>69.745149833333343</v>
      </c>
      <c r="CJ156" s="15">
        <f t="shared" si="81"/>
        <v>69.745149833333343</v>
      </c>
      <c r="CK156" s="15">
        <f t="shared" si="82"/>
        <v>69.745149833333343</v>
      </c>
      <c r="CM156" s="15">
        <f t="shared" si="78"/>
        <v>209.23544950000002</v>
      </c>
      <c r="CN156" s="15">
        <f t="shared" si="79"/>
        <v>209.23544950000002</v>
      </c>
      <c r="CO156" s="15">
        <f t="shared" si="84"/>
        <v>0</v>
      </c>
      <c r="CQ156" s="15">
        <f t="shared" si="85"/>
        <v>523.08862375000012</v>
      </c>
      <c r="CR156" s="15">
        <f t="shared" si="85"/>
        <v>836.94179800000006</v>
      </c>
      <c r="CS156" s="15">
        <f t="shared" si="86"/>
        <v>313.85317424999994</v>
      </c>
      <c r="CT156" s="15"/>
    </row>
    <row r="157" spans="1:98" x14ac:dyDescent="0.25">
      <c r="A157" s="3" t="s">
        <v>181</v>
      </c>
      <c r="B157" s="229">
        <v>1.4100000000000001E-2</v>
      </c>
      <c r="C157" s="229">
        <v>1.4100000000000001E-2</v>
      </c>
      <c r="D157" s="229">
        <v>1.4100000000000001E-2</v>
      </c>
      <c r="E157" s="229">
        <v>1.4100000000000001E-2</v>
      </c>
      <c r="G157" s="230">
        <v>1415469.1</v>
      </c>
      <c r="H157" s="230">
        <v>1415469.1</v>
      </c>
      <c r="I157" s="230">
        <v>1415469.1</v>
      </c>
      <c r="J157" s="230"/>
      <c r="K157" s="230">
        <v>1415469.1</v>
      </c>
      <c r="L157" s="230">
        <v>1415469.1</v>
      </c>
      <c r="M157" s="230">
        <v>1415469.1</v>
      </c>
      <c r="N157" s="15"/>
      <c r="O157" s="15">
        <v>1663.1761925000003</v>
      </c>
      <c r="P157" s="15">
        <v>1663.1761925000003</v>
      </c>
      <c r="Q157" s="15">
        <v>1663.1761925000003</v>
      </c>
      <c r="R157" s="15"/>
      <c r="S157" s="15">
        <f t="shared" si="87"/>
        <v>1663.1761925000003</v>
      </c>
      <c r="T157" s="15">
        <f t="shared" si="87"/>
        <v>1663.1761925000003</v>
      </c>
      <c r="U157" s="15">
        <f t="shared" si="87"/>
        <v>1663.1761925000003</v>
      </c>
      <c r="W157" s="15">
        <f t="shared" ref="W157:W220" si="89">O157+P157+Q157</f>
        <v>4989.5285775000011</v>
      </c>
      <c r="X157" s="15">
        <f t="shared" si="77"/>
        <v>4989.5285775000011</v>
      </c>
      <c r="Y157" s="15">
        <f t="shared" si="83"/>
        <v>0</v>
      </c>
      <c r="AA157" s="230">
        <v>1415469.1</v>
      </c>
      <c r="AB157" s="230">
        <v>1415469.1</v>
      </c>
      <c r="AC157" s="230">
        <v>1415469.1</v>
      </c>
      <c r="AD157" s="230"/>
      <c r="AE157" s="230">
        <v>1415469.1</v>
      </c>
      <c r="AF157" s="230">
        <v>1415469.1</v>
      </c>
      <c r="AG157" s="230">
        <v>1415469.1</v>
      </c>
      <c r="AH157" s="230"/>
      <c r="AI157" s="230">
        <v>1663.1761925000003</v>
      </c>
      <c r="AJ157" s="230">
        <v>1663.1761925000003</v>
      </c>
      <c r="AK157" s="230">
        <v>1663.1761925000003</v>
      </c>
      <c r="AL157" s="15"/>
      <c r="AM157" s="15">
        <f t="shared" si="88"/>
        <v>1663.1761925000003</v>
      </c>
      <c r="AN157" s="15">
        <f t="shared" si="88"/>
        <v>1663.1761925000003</v>
      </c>
      <c r="AO157" s="15">
        <f t="shared" si="88"/>
        <v>1663.1761925000003</v>
      </c>
      <c r="AQ157" s="15">
        <f t="shared" si="70"/>
        <v>4989.5285775000011</v>
      </c>
      <c r="AR157" s="15">
        <f t="shared" si="66"/>
        <v>4989.5285775000011</v>
      </c>
      <c r="AS157" s="15">
        <f t="shared" si="71"/>
        <v>0</v>
      </c>
      <c r="AT157" s="15"/>
      <c r="AU157" s="15">
        <f t="shared" si="72"/>
        <v>9979.0571550000022</v>
      </c>
      <c r="AV157" s="15">
        <f t="shared" si="72"/>
        <v>9979.0571550000022</v>
      </c>
      <c r="AW157" s="15">
        <f t="shared" si="73"/>
        <v>0</v>
      </c>
      <c r="AX157" s="15"/>
      <c r="AY157" s="230">
        <v>1415469.1</v>
      </c>
      <c r="AZ157" s="230">
        <v>1415469.1</v>
      </c>
      <c r="BA157" s="230">
        <v>1415469.1</v>
      </c>
      <c r="BB157" s="230"/>
      <c r="BC157" s="230">
        <v>1415469.1</v>
      </c>
      <c r="BD157" s="230">
        <v>1415469.1</v>
      </c>
      <c r="BE157" s="230">
        <v>1415469.1</v>
      </c>
      <c r="BF157" s="230"/>
      <c r="BG157" s="230">
        <v>1663.1761925000003</v>
      </c>
      <c r="BH157" s="230">
        <v>1663.1761925000003</v>
      </c>
      <c r="BI157" s="230">
        <v>1663.1761925000003</v>
      </c>
      <c r="BJ157" s="15"/>
      <c r="BK157" s="15">
        <f t="shared" si="74"/>
        <v>1663.1761925000003</v>
      </c>
      <c r="BL157" s="15">
        <f t="shared" si="74"/>
        <v>1663.1761925000003</v>
      </c>
      <c r="BM157" s="15">
        <f t="shared" si="74"/>
        <v>1663.1761925000003</v>
      </c>
      <c r="BO157" s="15">
        <f t="shared" si="51"/>
        <v>4989.5285775000011</v>
      </c>
      <c r="BP157" s="15">
        <f t="shared" si="52"/>
        <v>4989.5285775000011</v>
      </c>
      <c r="BQ157" s="15">
        <f t="shared" si="67"/>
        <v>0</v>
      </c>
      <c r="BR157" s="15"/>
      <c r="BS157" s="15">
        <f t="shared" si="76"/>
        <v>14968.585732500003</v>
      </c>
      <c r="BT157" s="15">
        <f t="shared" si="76"/>
        <v>14968.585732500003</v>
      </c>
      <c r="BU157" s="15">
        <f t="shared" si="69"/>
        <v>0</v>
      </c>
      <c r="BV157" s="15"/>
      <c r="BW157" s="230">
        <v>1415469.1</v>
      </c>
      <c r="BX157" s="230">
        <v>1415469.1</v>
      </c>
      <c r="BY157" s="230">
        <v>1415469.1</v>
      </c>
      <c r="BZ157" s="230"/>
      <c r="CA157" s="230">
        <v>1415469.1</v>
      </c>
      <c r="CB157" s="230">
        <v>1415469.1</v>
      </c>
      <c r="CC157" s="230">
        <v>1415469.1</v>
      </c>
      <c r="CD157" s="230"/>
      <c r="CE157" s="230">
        <v>1663.1761925000003</v>
      </c>
      <c r="CF157" s="230">
        <v>1663.1761925000003</v>
      </c>
      <c r="CG157" s="230">
        <v>1663.1761925000003</v>
      </c>
      <c r="CH157" s="15"/>
      <c r="CI157" s="15">
        <f t="shared" si="80"/>
        <v>1663.1761925000003</v>
      </c>
      <c r="CJ157" s="15">
        <f t="shared" si="81"/>
        <v>1663.1761925000003</v>
      </c>
      <c r="CK157" s="15">
        <f t="shared" si="82"/>
        <v>1663.1761925000003</v>
      </c>
      <c r="CM157" s="15">
        <f t="shared" si="78"/>
        <v>4989.5285775000011</v>
      </c>
      <c r="CN157" s="15">
        <f t="shared" si="79"/>
        <v>4989.5285775000011</v>
      </c>
      <c r="CO157" s="15">
        <f t="shared" si="84"/>
        <v>0</v>
      </c>
      <c r="CQ157" s="15">
        <f t="shared" si="85"/>
        <v>19958.114310000004</v>
      </c>
      <c r="CR157" s="15">
        <f t="shared" si="85"/>
        <v>19958.114310000004</v>
      </c>
      <c r="CS157" s="15">
        <f t="shared" si="86"/>
        <v>0</v>
      </c>
      <c r="CT157" s="15"/>
    </row>
    <row r="158" spans="1:98" x14ac:dyDescent="0.25">
      <c r="A158" s="3" t="s">
        <v>182</v>
      </c>
      <c r="B158" s="229">
        <v>0</v>
      </c>
      <c r="C158" s="229">
        <v>0</v>
      </c>
      <c r="D158" s="229">
        <v>0</v>
      </c>
      <c r="E158" s="229">
        <v>0</v>
      </c>
      <c r="G158" s="230">
        <v>0</v>
      </c>
      <c r="H158" s="230">
        <v>0</v>
      </c>
      <c r="I158" s="230">
        <v>0</v>
      </c>
      <c r="J158" s="230"/>
      <c r="K158" s="230">
        <v>0</v>
      </c>
      <c r="L158" s="230">
        <v>0</v>
      </c>
      <c r="M158" s="230">
        <v>0</v>
      </c>
      <c r="N158" s="15"/>
      <c r="O158" s="15">
        <v>0</v>
      </c>
      <c r="P158" s="15">
        <v>0</v>
      </c>
      <c r="Q158" s="15">
        <v>0</v>
      </c>
      <c r="R158" s="15"/>
      <c r="S158" s="15">
        <f t="shared" si="87"/>
        <v>0</v>
      </c>
      <c r="T158" s="15">
        <f t="shared" si="87"/>
        <v>0</v>
      </c>
      <c r="U158" s="15">
        <f t="shared" si="87"/>
        <v>0</v>
      </c>
      <c r="W158" s="15">
        <f t="shared" si="89"/>
        <v>0</v>
      </c>
      <c r="X158" s="15">
        <f t="shared" si="77"/>
        <v>0</v>
      </c>
      <c r="Y158" s="15">
        <f t="shared" si="83"/>
        <v>0</v>
      </c>
      <c r="AA158" s="230">
        <v>0</v>
      </c>
      <c r="AB158" s="230">
        <v>0</v>
      </c>
      <c r="AC158" s="230">
        <v>0</v>
      </c>
      <c r="AD158" s="230"/>
      <c r="AE158" s="230">
        <v>0</v>
      </c>
      <c r="AF158" s="230">
        <v>0</v>
      </c>
      <c r="AG158" s="230">
        <v>0</v>
      </c>
      <c r="AH158" s="230"/>
      <c r="AI158" s="230">
        <v>0</v>
      </c>
      <c r="AJ158" s="230">
        <v>0</v>
      </c>
      <c r="AK158" s="230">
        <v>0</v>
      </c>
      <c r="AL158" s="15"/>
      <c r="AM158" s="15">
        <f t="shared" si="88"/>
        <v>0</v>
      </c>
      <c r="AN158" s="15">
        <f t="shared" si="88"/>
        <v>0</v>
      </c>
      <c r="AO158" s="15">
        <f t="shared" si="88"/>
        <v>0</v>
      </c>
      <c r="AQ158" s="15">
        <f t="shared" si="70"/>
        <v>0</v>
      </c>
      <c r="AR158" s="15">
        <f t="shared" si="66"/>
        <v>0</v>
      </c>
      <c r="AS158" s="15">
        <f t="shared" si="71"/>
        <v>0</v>
      </c>
      <c r="AT158" s="15"/>
      <c r="AU158" s="15">
        <f t="shared" si="72"/>
        <v>0</v>
      </c>
      <c r="AV158" s="15">
        <f t="shared" si="72"/>
        <v>0</v>
      </c>
      <c r="AW158" s="15">
        <f t="shared" si="73"/>
        <v>0</v>
      </c>
      <c r="AX158" s="15"/>
      <c r="AY158" s="230">
        <v>0</v>
      </c>
      <c r="AZ158" s="230">
        <v>0</v>
      </c>
      <c r="BA158" s="230">
        <v>0</v>
      </c>
      <c r="BB158" s="230"/>
      <c r="BC158" s="230">
        <v>0</v>
      </c>
      <c r="BD158" s="230">
        <v>0</v>
      </c>
      <c r="BE158" s="230">
        <v>0</v>
      </c>
      <c r="BF158" s="230"/>
      <c r="BG158" s="230">
        <v>0</v>
      </c>
      <c r="BH158" s="230">
        <v>0</v>
      </c>
      <c r="BI158" s="230">
        <v>0</v>
      </c>
      <c r="BJ158" s="15"/>
      <c r="BK158" s="15">
        <f t="shared" si="74"/>
        <v>0</v>
      </c>
      <c r="BL158" s="15">
        <f t="shared" si="74"/>
        <v>0</v>
      </c>
      <c r="BM158" s="15">
        <f t="shared" si="74"/>
        <v>0</v>
      </c>
      <c r="BO158" s="15">
        <f t="shared" ref="BO158:BO220" si="90">BG158+BH158+BI158</f>
        <v>0</v>
      </c>
      <c r="BP158" s="15">
        <f t="shared" ref="BP158:BP220" si="91">BK158+BL158+BM158</f>
        <v>0</v>
      </c>
      <c r="BQ158" s="15">
        <f t="shared" si="67"/>
        <v>0</v>
      </c>
      <c r="BR158" s="15"/>
      <c r="BS158" s="15">
        <f t="shared" si="76"/>
        <v>0</v>
      </c>
      <c r="BT158" s="15">
        <f t="shared" si="76"/>
        <v>0</v>
      </c>
      <c r="BU158" s="15">
        <f t="shared" si="69"/>
        <v>0</v>
      </c>
      <c r="BV158" s="15"/>
      <c r="BW158" s="230">
        <v>0</v>
      </c>
      <c r="BX158" s="230">
        <v>0</v>
      </c>
      <c r="BY158" s="230">
        <v>0</v>
      </c>
      <c r="BZ158" s="230"/>
      <c r="CA158" s="230">
        <v>0</v>
      </c>
      <c r="CB158" s="230">
        <v>0</v>
      </c>
      <c r="CC158" s="230">
        <v>0</v>
      </c>
      <c r="CD158" s="230"/>
      <c r="CE158" s="230">
        <v>0</v>
      </c>
      <c r="CF158" s="230">
        <v>0</v>
      </c>
      <c r="CG158" s="230">
        <v>0</v>
      </c>
      <c r="CH158" s="15"/>
      <c r="CI158" s="15">
        <f t="shared" si="80"/>
        <v>0</v>
      </c>
      <c r="CJ158" s="15">
        <f t="shared" si="81"/>
        <v>0</v>
      </c>
      <c r="CK158" s="15">
        <f t="shared" si="82"/>
        <v>0</v>
      </c>
      <c r="CM158" s="15">
        <f t="shared" si="78"/>
        <v>0</v>
      </c>
      <c r="CN158" s="15">
        <f t="shared" si="79"/>
        <v>0</v>
      </c>
      <c r="CO158" s="15">
        <f t="shared" si="84"/>
        <v>0</v>
      </c>
      <c r="CQ158" s="15">
        <f t="shared" si="85"/>
        <v>0</v>
      </c>
      <c r="CR158" s="15">
        <f t="shared" si="85"/>
        <v>0</v>
      </c>
      <c r="CS158" s="15">
        <f t="shared" si="86"/>
        <v>0</v>
      </c>
      <c r="CT158" s="15"/>
    </row>
    <row r="159" spans="1:98" x14ac:dyDescent="0.25">
      <c r="A159" s="3" t="s">
        <v>183</v>
      </c>
      <c r="B159" s="229">
        <v>0</v>
      </c>
      <c r="C159" s="229">
        <v>0</v>
      </c>
      <c r="D159" s="229">
        <v>0</v>
      </c>
      <c r="E159" s="229">
        <v>0</v>
      </c>
      <c r="G159" s="230">
        <v>0</v>
      </c>
      <c r="H159" s="230">
        <v>0</v>
      </c>
      <c r="I159" s="230">
        <v>0</v>
      </c>
      <c r="J159" s="230"/>
      <c r="K159" s="230">
        <v>0</v>
      </c>
      <c r="L159" s="230">
        <v>0</v>
      </c>
      <c r="M159" s="230">
        <v>0</v>
      </c>
      <c r="N159" s="15"/>
      <c r="O159" s="15">
        <v>0</v>
      </c>
      <c r="P159" s="15">
        <v>0</v>
      </c>
      <c r="Q159" s="15">
        <v>0</v>
      </c>
      <c r="R159" s="15"/>
      <c r="S159" s="15">
        <f t="shared" si="87"/>
        <v>0</v>
      </c>
      <c r="T159" s="15">
        <f t="shared" si="87"/>
        <v>0</v>
      </c>
      <c r="U159" s="15">
        <f t="shared" si="87"/>
        <v>0</v>
      </c>
      <c r="W159" s="15">
        <f t="shared" si="89"/>
        <v>0</v>
      </c>
      <c r="X159" s="15">
        <f t="shared" si="77"/>
        <v>0</v>
      </c>
      <c r="Y159" s="15">
        <f t="shared" si="83"/>
        <v>0</v>
      </c>
      <c r="AA159" s="230">
        <v>0</v>
      </c>
      <c r="AB159" s="230">
        <v>0</v>
      </c>
      <c r="AC159" s="230">
        <v>0</v>
      </c>
      <c r="AD159" s="230"/>
      <c r="AE159" s="230">
        <v>0</v>
      </c>
      <c r="AF159" s="230">
        <v>0</v>
      </c>
      <c r="AG159" s="230">
        <v>0</v>
      </c>
      <c r="AH159" s="230"/>
      <c r="AI159" s="230">
        <v>0</v>
      </c>
      <c r="AJ159" s="230">
        <v>0</v>
      </c>
      <c r="AK159" s="230">
        <v>0</v>
      </c>
      <c r="AL159" s="15"/>
      <c r="AM159" s="15">
        <f t="shared" si="88"/>
        <v>0</v>
      </c>
      <c r="AN159" s="15">
        <f t="shared" si="88"/>
        <v>0</v>
      </c>
      <c r="AO159" s="15">
        <f t="shared" si="88"/>
        <v>0</v>
      </c>
      <c r="AQ159" s="15">
        <f t="shared" si="70"/>
        <v>0</v>
      </c>
      <c r="AR159" s="15">
        <f t="shared" ref="AR159:AR221" si="92">+AM159+AN159+AO159</f>
        <v>0</v>
      </c>
      <c r="AS159" s="15">
        <f t="shared" si="71"/>
        <v>0</v>
      </c>
      <c r="AT159" s="15"/>
      <c r="AU159" s="15">
        <f t="shared" si="72"/>
        <v>0</v>
      </c>
      <c r="AV159" s="15">
        <f t="shared" si="72"/>
        <v>0</v>
      </c>
      <c r="AW159" s="15">
        <f t="shared" si="73"/>
        <v>0</v>
      </c>
      <c r="AX159" s="15"/>
      <c r="AY159" s="230">
        <v>0</v>
      </c>
      <c r="AZ159" s="230">
        <v>0</v>
      </c>
      <c r="BA159" s="230">
        <v>0</v>
      </c>
      <c r="BB159" s="230"/>
      <c r="BC159" s="230">
        <v>0</v>
      </c>
      <c r="BD159" s="230">
        <v>0</v>
      </c>
      <c r="BE159" s="230">
        <v>0</v>
      </c>
      <c r="BF159" s="230"/>
      <c r="BG159" s="230">
        <v>0</v>
      </c>
      <c r="BH159" s="230">
        <v>0</v>
      </c>
      <c r="BI159" s="230">
        <v>0</v>
      </c>
      <c r="BJ159" s="15"/>
      <c r="BK159" s="15">
        <f t="shared" si="74"/>
        <v>0</v>
      </c>
      <c r="BL159" s="15">
        <f t="shared" si="74"/>
        <v>0</v>
      </c>
      <c r="BM159" s="15">
        <f t="shared" si="74"/>
        <v>0</v>
      </c>
      <c r="BO159" s="15">
        <f t="shared" si="90"/>
        <v>0</v>
      </c>
      <c r="BP159" s="15">
        <f t="shared" si="91"/>
        <v>0</v>
      </c>
      <c r="BQ159" s="15">
        <f t="shared" ref="BQ159:BQ221" si="93">BP159-BO159</f>
        <v>0</v>
      </c>
      <c r="BR159" s="15"/>
      <c r="BS159" s="15">
        <f t="shared" si="76"/>
        <v>0</v>
      </c>
      <c r="BT159" s="15">
        <f t="shared" si="76"/>
        <v>0</v>
      </c>
      <c r="BU159" s="15">
        <f t="shared" ref="BU159:BU221" si="94">BT159-BS159</f>
        <v>0</v>
      </c>
      <c r="BV159" s="15"/>
      <c r="BW159" s="230">
        <v>0</v>
      </c>
      <c r="BX159" s="230">
        <v>0</v>
      </c>
      <c r="BY159" s="230">
        <v>0</v>
      </c>
      <c r="BZ159" s="230"/>
      <c r="CA159" s="230">
        <v>0</v>
      </c>
      <c r="CB159" s="230">
        <v>0</v>
      </c>
      <c r="CC159" s="230">
        <v>0</v>
      </c>
      <c r="CD159" s="230"/>
      <c r="CE159" s="230">
        <v>0</v>
      </c>
      <c r="CF159" s="230">
        <v>0</v>
      </c>
      <c r="CG159" s="230">
        <v>0</v>
      </c>
      <c r="CH159" s="15"/>
      <c r="CI159" s="15">
        <f t="shared" si="80"/>
        <v>0</v>
      </c>
      <c r="CJ159" s="15">
        <f t="shared" si="81"/>
        <v>0</v>
      </c>
      <c r="CK159" s="15">
        <f t="shared" si="82"/>
        <v>0</v>
      </c>
      <c r="CM159" s="15">
        <f t="shared" si="78"/>
        <v>0</v>
      </c>
      <c r="CN159" s="15">
        <f t="shared" si="79"/>
        <v>0</v>
      </c>
      <c r="CO159" s="15">
        <f t="shared" si="84"/>
        <v>0</v>
      </c>
      <c r="CQ159" s="15">
        <f t="shared" si="85"/>
        <v>0</v>
      </c>
      <c r="CR159" s="15">
        <f t="shared" si="85"/>
        <v>0</v>
      </c>
      <c r="CS159" s="15">
        <f t="shared" si="86"/>
        <v>0</v>
      </c>
      <c r="CT159" s="15"/>
    </row>
    <row r="160" spans="1:98" x14ac:dyDescent="0.25">
      <c r="A160" s="3" t="s">
        <v>184</v>
      </c>
      <c r="B160" s="229">
        <v>0</v>
      </c>
      <c r="C160" s="229">
        <v>0</v>
      </c>
      <c r="D160" s="229">
        <v>0</v>
      </c>
      <c r="E160" s="229">
        <v>0</v>
      </c>
      <c r="G160" s="230">
        <v>0</v>
      </c>
      <c r="H160" s="230">
        <v>0</v>
      </c>
      <c r="I160" s="230">
        <v>0</v>
      </c>
      <c r="J160" s="230"/>
      <c r="K160" s="230">
        <v>0</v>
      </c>
      <c r="L160" s="230">
        <v>0</v>
      </c>
      <c r="M160" s="230">
        <v>0</v>
      </c>
      <c r="N160" s="15"/>
      <c r="O160" s="15">
        <v>0</v>
      </c>
      <c r="P160" s="15">
        <v>0</v>
      </c>
      <c r="Q160" s="15">
        <v>0</v>
      </c>
      <c r="R160" s="15"/>
      <c r="S160" s="15">
        <f t="shared" si="87"/>
        <v>0</v>
      </c>
      <c r="T160" s="15">
        <f t="shared" si="87"/>
        <v>0</v>
      </c>
      <c r="U160" s="15">
        <f t="shared" si="87"/>
        <v>0</v>
      </c>
      <c r="W160" s="15">
        <f t="shared" si="89"/>
        <v>0</v>
      </c>
      <c r="X160" s="15">
        <f t="shared" si="77"/>
        <v>0</v>
      </c>
      <c r="Y160" s="15">
        <f t="shared" si="83"/>
        <v>0</v>
      </c>
      <c r="AA160" s="230">
        <v>0</v>
      </c>
      <c r="AB160" s="230">
        <v>0</v>
      </c>
      <c r="AC160" s="230">
        <v>0</v>
      </c>
      <c r="AD160" s="230"/>
      <c r="AE160" s="230">
        <v>0</v>
      </c>
      <c r="AF160" s="230">
        <v>0</v>
      </c>
      <c r="AG160" s="230">
        <v>0</v>
      </c>
      <c r="AH160" s="230"/>
      <c r="AI160" s="230">
        <v>0</v>
      </c>
      <c r="AJ160" s="230">
        <v>0</v>
      </c>
      <c r="AK160" s="230">
        <v>0</v>
      </c>
      <c r="AL160" s="15"/>
      <c r="AM160" s="15">
        <f t="shared" si="88"/>
        <v>0</v>
      </c>
      <c r="AN160" s="15">
        <f t="shared" si="88"/>
        <v>0</v>
      </c>
      <c r="AO160" s="15">
        <f t="shared" si="88"/>
        <v>0</v>
      </c>
      <c r="AQ160" s="15">
        <f t="shared" si="70"/>
        <v>0</v>
      </c>
      <c r="AR160" s="15">
        <f t="shared" si="92"/>
        <v>0</v>
      </c>
      <c r="AS160" s="15">
        <f t="shared" si="71"/>
        <v>0</v>
      </c>
      <c r="AT160" s="15"/>
      <c r="AU160" s="15">
        <f t="shared" si="72"/>
        <v>0</v>
      </c>
      <c r="AV160" s="15">
        <f t="shared" si="72"/>
        <v>0</v>
      </c>
      <c r="AW160" s="15">
        <f t="shared" si="73"/>
        <v>0</v>
      </c>
      <c r="AX160" s="15"/>
      <c r="AY160" s="230">
        <v>0</v>
      </c>
      <c r="AZ160" s="230">
        <v>0</v>
      </c>
      <c r="BA160" s="230">
        <v>0</v>
      </c>
      <c r="BB160" s="230"/>
      <c r="BC160" s="230">
        <v>0</v>
      </c>
      <c r="BD160" s="230">
        <v>0</v>
      </c>
      <c r="BE160" s="230">
        <v>0</v>
      </c>
      <c r="BF160" s="230"/>
      <c r="BG160" s="230">
        <v>0</v>
      </c>
      <c r="BH160" s="230">
        <v>0</v>
      </c>
      <c r="BI160" s="230">
        <v>0</v>
      </c>
      <c r="BJ160" s="15"/>
      <c r="BK160" s="15">
        <f t="shared" si="74"/>
        <v>0</v>
      </c>
      <c r="BL160" s="15">
        <f t="shared" si="74"/>
        <v>0</v>
      </c>
      <c r="BM160" s="15">
        <f t="shared" si="74"/>
        <v>0</v>
      </c>
      <c r="BO160" s="15">
        <f t="shared" si="90"/>
        <v>0</v>
      </c>
      <c r="BP160" s="15">
        <f t="shared" si="91"/>
        <v>0</v>
      </c>
      <c r="BQ160" s="15">
        <f t="shared" si="93"/>
        <v>0</v>
      </c>
      <c r="BR160" s="15"/>
      <c r="BS160" s="15">
        <f t="shared" si="76"/>
        <v>0</v>
      </c>
      <c r="BT160" s="15">
        <f t="shared" si="76"/>
        <v>0</v>
      </c>
      <c r="BU160" s="15">
        <f t="shared" si="94"/>
        <v>0</v>
      </c>
      <c r="BV160" s="15"/>
      <c r="BW160" s="230">
        <v>0</v>
      </c>
      <c r="BX160" s="230">
        <v>0</v>
      </c>
      <c r="BY160" s="230">
        <v>0</v>
      </c>
      <c r="BZ160" s="230"/>
      <c r="CA160" s="230">
        <v>0</v>
      </c>
      <c r="CB160" s="230">
        <v>0</v>
      </c>
      <c r="CC160" s="230">
        <v>0</v>
      </c>
      <c r="CD160" s="230"/>
      <c r="CE160" s="230">
        <v>0</v>
      </c>
      <c r="CF160" s="230">
        <v>0</v>
      </c>
      <c r="CG160" s="230">
        <v>0</v>
      </c>
      <c r="CH160" s="15"/>
      <c r="CI160" s="15">
        <f t="shared" si="80"/>
        <v>0</v>
      </c>
      <c r="CJ160" s="15">
        <f t="shared" si="81"/>
        <v>0</v>
      </c>
      <c r="CK160" s="15">
        <f t="shared" si="82"/>
        <v>0</v>
      </c>
      <c r="CM160" s="15">
        <f t="shared" si="78"/>
        <v>0</v>
      </c>
      <c r="CN160" s="15">
        <f t="shared" si="79"/>
        <v>0</v>
      </c>
      <c r="CO160" s="15">
        <f t="shared" si="84"/>
        <v>0</v>
      </c>
      <c r="CQ160" s="15">
        <f t="shared" si="85"/>
        <v>0</v>
      </c>
      <c r="CR160" s="15">
        <f t="shared" si="85"/>
        <v>0</v>
      </c>
      <c r="CS160" s="15">
        <f t="shared" si="86"/>
        <v>0</v>
      </c>
      <c r="CT160" s="15"/>
    </row>
    <row r="161" spans="1:98" x14ac:dyDescent="0.25">
      <c r="A161" s="3" t="s">
        <v>185</v>
      </c>
      <c r="B161" s="229">
        <v>0</v>
      </c>
      <c r="C161" s="229">
        <v>0</v>
      </c>
      <c r="D161" s="229">
        <v>0</v>
      </c>
      <c r="E161" s="229">
        <v>0</v>
      </c>
      <c r="G161" s="230">
        <v>0</v>
      </c>
      <c r="H161" s="230">
        <v>0</v>
      </c>
      <c r="I161" s="230">
        <v>0</v>
      </c>
      <c r="J161" s="230"/>
      <c r="K161" s="230">
        <v>0</v>
      </c>
      <c r="L161" s="230">
        <v>0</v>
      </c>
      <c r="M161" s="230">
        <v>0</v>
      </c>
      <c r="N161" s="15"/>
      <c r="O161" s="15">
        <v>0</v>
      </c>
      <c r="P161" s="15">
        <v>0</v>
      </c>
      <c r="Q161" s="15">
        <v>0</v>
      </c>
      <c r="R161" s="15"/>
      <c r="S161" s="15">
        <f t="shared" si="87"/>
        <v>0</v>
      </c>
      <c r="T161" s="15">
        <f t="shared" si="87"/>
        <v>0</v>
      </c>
      <c r="U161" s="15">
        <f t="shared" si="87"/>
        <v>0</v>
      </c>
      <c r="W161" s="15">
        <f t="shared" si="89"/>
        <v>0</v>
      </c>
      <c r="X161" s="15">
        <f t="shared" si="77"/>
        <v>0</v>
      </c>
      <c r="Y161" s="15">
        <f t="shared" si="83"/>
        <v>0</v>
      </c>
      <c r="AA161" s="230">
        <v>0</v>
      </c>
      <c r="AB161" s="230">
        <v>0</v>
      </c>
      <c r="AC161" s="230">
        <v>0</v>
      </c>
      <c r="AD161" s="230"/>
      <c r="AE161" s="230">
        <v>0</v>
      </c>
      <c r="AF161" s="230">
        <v>0</v>
      </c>
      <c r="AG161" s="230">
        <v>0</v>
      </c>
      <c r="AH161" s="230"/>
      <c r="AI161" s="230">
        <v>0</v>
      </c>
      <c r="AJ161" s="230">
        <v>0</v>
      </c>
      <c r="AK161" s="230">
        <v>0</v>
      </c>
      <c r="AL161" s="15"/>
      <c r="AM161" s="15">
        <f t="shared" si="88"/>
        <v>0</v>
      </c>
      <c r="AN161" s="15">
        <f t="shared" si="88"/>
        <v>0</v>
      </c>
      <c r="AO161" s="15">
        <f t="shared" si="88"/>
        <v>0</v>
      </c>
      <c r="AQ161" s="15">
        <f t="shared" si="70"/>
        <v>0</v>
      </c>
      <c r="AR161" s="15">
        <f t="shared" si="92"/>
        <v>0</v>
      </c>
      <c r="AS161" s="15">
        <f t="shared" si="71"/>
        <v>0</v>
      </c>
      <c r="AT161" s="15"/>
      <c r="AU161" s="15">
        <f t="shared" si="72"/>
        <v>0</v>
      </c>
      <c r="AV161" s="15">
        <f t="shared" si="72"/>
        <v>0</v>
      </c>
      <c r="AW161" s="15">
        <f t="shared" si="73"/>
        <v>0</v>
      </c>
      <c r="AX161" s="15"/>
      <c r="AY161" s="230">
        <v>0</v>
      </c>
      <c r="AZ161" s="230">
        <v>0</v>
      </c>
      <c r="BA161" s="230">
        <v>0</v>
      </c>
      <c r="BB161" s="230"/>
      <c r="BC161" s="230">
        <v>0</v>
      </c>
      <c r="BD161" s="230">
        <v>0</v>
      </c>
      <c r="BE161" s="230">
        <v>0</v>
      </c>
      <c r="BF161" s="230"/>
      <c r="BG161" s="230">
        <v>0</v>
      </c>
      <c r="BH161" s="230">
        <v>0</v>
      </c>
      <c r="BI161" s="230">
        <v>0</v>
      </c>
      <c r="BJ161" s="15"/>
      <c r="BK161" s="15">
        <f t="shared" si="74"/>
        <v>0</v>
      </c>
      <c r="BL161" s="15">
        <f t="shared" si="74"/>
        <v>0</v>
      </c>
      <c r="BM161" s="15">
        <f t="shared" si="74"/>
        <v>0</v>
      </c>
      <c r="BO161" s="15">
        <f t="shared" si="90"/>
        <v>0</v>
      </c>
      <c r="BP161" s="15">
        <f t="shared" si="91"/>
        <v>0</v>
      </c>
      <c r="BQ161" s="15">
        <f t="shared" si="93"/>
        <v>0</v>
      </c>
      <c r="BR161" s="15"/>
      <c r="BS161" s="15">
        <f t="shared" si="76"/>
        <v>0</v>
      </c>
      <c r="BT161" s="15">
        <f t="shared" si="76"/>
        <v>0</v>
      </c>
      <c r="BU161" s="15">
        <f t="shared" si="94"/>
        <v>0</v>
      </c>
      <c r="BV161" s="15"/>
      <c r="BW161" s="230">
        <v>0</v>
      </c>
      <c r="BX161" s="230">
        <v>0</v>
      </c>
      <c r="BY161" s="230">
        <v>0</v>
      </c>
      <c r="BZ161" s="230"/>
      <c r="CA161" s="230">
        <v>0</v>
      </c>
      <c r="CB161" s="230">
        <v>0</v>
      </c>
      <c r="CC161" s="230">
        <v>0</v>
      </c>
      <c r="CD161" s="230"/>
      <c r="CE161" s="230">
        <v>0</v>
      </c>
      <c r="CF161" s="230">
        <v>0</v>
      </c>
      <c r="CG161" s="230">
        <v>0</v>
      </c>
      <c r="CH161" s="15"/>
      <c r="CI161" s="15">
        <f t="shared" si="80"/>
        <v>0</v>
      </c>
      <c r="CJ161" s="15">
        <f t="shared" si="81"/>
        <v>0</v>
      </c>
      <c r="CK161" s="15">
        <f t="shared" si="82"/>
        <v>0</v>
      </c>
      <c r="CM161" s="15">
        <f t="shared" si="78"/>
        <v>0</v>
      </c>
      <c r="CN161" s="15">
        <f t="shared" si="79"/>
        <v>0</v>
      </c>
      <c r="CO161" s="15">
        <f t="shared" si="84"/>
        <v>0</v>
      </c>
      <c r="CQ161" s="15">
        <f t="shared" si="85"/>
        <v>0</v>
      </c>
      <c r="CR161" s="15">
        <f t="shared" si="85"/>
        <v>0</v>
      </c>
      <c r="CS161" s="15">
        <f t="shared" si="86"/>
        <v>0</v>
      </c>
      <c r="CT161" s="15"/>
    </row>
    <row r="162" spans="1:98" x14ac:dyDescent="0.25">
      <c r="A162" s="3" t="s">
        <v>186</v>
      </c>
      <c r="B162" s="229">
        <v>3.3599999999999998E-2</v>
      </c>
      <c r="C162" s="229">
        <v>3.5042789999999997E-2</v>
      </c>
      <c r="D162" s="229">
        <v>3.5146635000000002E-2</v>
      </c>
      <c r="E162" s="229">
        <v>3.4970685000000001E-2</v>
      </c>
      <c r="G162" s="230">
        <v>7751227.8499999996</v>
      </c>
      <c r="H162" s="230">
        <v>7758631.2800000003</v>
      </c>
      <c r="I162" s="230">
        <v>7764932.25</v>
      </c>
      <c r="J162" s="230"/>
      <c r="K162" s="230">
        <v>7906979.8200000003</v>
      </c>
      <c r="L162" s="230">
        <v>7906979.8200000003</v>
      </c>
      <c r="M162" s="230">
        <v>7925949.4100000001</v>
      </c>
      <c r="N162" s="15"/>
      <c r="O162" s="15">
        <v>22702.464670482063</v>
      </c>
      <c r="P162" s="15">
        <v>22724.1484748119</v>
      </c>
      <c r="Q162" s="15">
        <v>22742.603299206563</v>
      </c>
      <c r="R162" s="15"/>
      <c r="S162" s="15">
        <f t="shared" si="87"/>
        <v>23042.708382214725</v>
      </c>
      <c r="T162" s="15">
        <f t="shared" si="87"/>
        <v>23042.708382214725</v>
      </c>
      <c r="U162" s="15">
        <f t="shared" si="87"/>
        <v>23097.990011920487</v>
      </c>
      <c r="W162" s="15">
        <f t="shared" si="89"/>
        <v>68169.216444500518</v>
      </c>
      <c r="X162" s="15">
        <f t="shared" si="77"/>
        <v>69183.406776349933</v>
      </c>
      <c r="Y162" s="15">
        <f t="shared" si="83"/>
        <v>1014.1903318494151</v>
      </c>
      <c r="AA162" s="230">
        <v>7765069.4000000004</v>
      </c>
      <c r="AB162" s="230">
        <v>7765069.4000000004</v>
      </c>
      <c r="AC162" s="230">
        <v>7833088.9299999997</v>
      </c>
      <c r="AD162" s="230"/>
      <c r="AE162" s="230">
        <v>7953925.96</v>
      </c>
      <c r="AF162" s="230">
        <v>7958660.2400000002</v>
      </c>
      <c r="AG162" s="230">
        <v>7954387.5499999998</v>
      </c>
      <c r="AH162" s="230"/>
      <c r="AI162" s="230">
        <v>22743.004995955751</v>
      </c>
      <c r="AJ162" s="230">
        <v>22743.004995955751</v>
      </c>
      <c r="AK162" s="230">
        <v>22942.226462104212</v>
      </c>
      <c r="AL162" s="15"/>
      <c r="AM162" s="15">
        <f t="shared" si="88"/>
        <v>23179.519938373549</v>
      </c>
      <c r="AN162" s="15">
        <f t="shared" si="88"/>
        <v>23193.316689588701</v>
      </c>
      <c r="AO162" s="15">
        <f t="shared" si="88"/>
        <v>23180.865114914312</v>
      </c>
      <c r="AQ162" s="15">
        <f t="shared" si="70"/>
        <v>68428.236454015714</v>
      </c>
      <c r="AR162" s="15">
        <f t="shared" si="92"/>
        <v>69553.701742876554</v>
      </c>
      <c r="AS162" s="15">
        <f t="shared" si="71"/>
        <v>1125.4652888608398</v>
      </c>
      <c r="AT162" s="15"/>
      <c r="AU162" s="15">
        <f t="shared" si="72"/>
        <v>136597.45289851623</v>
      </c>
      <c r="AV162" s="15">
        <f t="shared" si="72"/>
        <v>138737.10851922649</v>
      </c>
      <c r="AW162" s="15">
        <f t="shared" si="73"/>
        <v>2139.6556207102549</v>
      </c>
      <c r="AX162" s="15"/>
      <c r="AY162" s="230">
        <v>7904088.4900000002</v>
      </c>
      <c r="AZ162" s="230">
        <v>7907024.1699999999</v>
      </c>
      <c r="BA162" s="230">
        <v>7906979.8200000003</v>
      </c>
      <c r="BB162" s="230"/>
      <c r="BC162" s="230">
        <v>7992522.8300000001</v>
      </c>
      <c r="BD162" s="230">
        <v>8030658.0999999996</v>
      </c>
      <c r="BE162" s="230">
        <v>8030658.0999999996</v>
      </c>
      <c r="BF162" s="230"/>
      <c r="BG162" s="230">
        <v>23150.176097144267</v>
      </c>
      <c r="BH162" s="230">
        <v>23158.774369930663</v>
      </c>
      <c r="BI162" s="230">
        <v>23158.64447382548</v>
      </c>
      <c r="BJ162" s="15"/>
      <c r="BK162" s="15">
        <f t="shared" si="74"/>
        <v>23291.999853603211</v>
      </c>
      <c r="BL162" s="15">
        <f t="shared" si="74"/>
        <v>23403.134563149873</v>
      </c>
      <c r="BM162" s="15">
        <f t="shared" si="74"/>
        <v>23403.134563149873</v>
      </c>
      <c r="BO162" s="15">
        <f t="shared" si="90"/>
        <v>69467.59494090041</v>
      </c>
      <c r="BP162" s="15">
        <f t="shared" si="91"/>
        <v>70098.268979902961</v>
      </c>
      <c r="BQ162" s="15">
        <f t="shared" si="93"/>
        <v>630.67403900255158</v>
      </c>
      <c r="BR162" s="15"/>
      <c r="BS162" s="15">
        <f t="shared" si="76"/>
        <v>206065.04783941666</v>
      </c>
      <c r="BT162" s="15">
        <f t="shared" si="76"/>
        <v>208835.37749912945</v>
      </c>
      <c r="BU162" s="15">
        <f t="shared" si="94"/>
        <v>2770.3296597127919</v>
      </c>
      <c r="BV162" s="15"/>
      <c r="BW162" s="230">
        <v>7906979.8200000003</v>
      </c>
      <c r="BX162" s="230">
        <v>7906979.8200000003</v>
      </c>
      <c r="BY162" s="230">
        <v>7906979.8200000003</v>
      </c>
      <c r="BZ162" s="230"/>
      <c r="CA162" s="230">
        <v>8030658.0999999996</v>
      </c>
      <c r="CB162" s="230">
        <v>8030658.0999999996</v>
      </c>
      <c r="CC162" s="230">
        <v>8050511.0499999998</v>
      </c>
      <c r="CD162" s="230"/>
      <c r="CE162" s="230">
        <v>23158.64447382548</v>
      </c>
      <c r="CF162" s="230">
        <v>23158.64447382548</v>
      </c>
      <c r="CG162" s="230">
        <v>23158.64447382548</v>
      </c>
      <c r="CH162" s="15"/>
      <c r="CI162" s="15">
        <f t="shared" si="80"/>
        <v>23403.134563149873</v>
      </c>
      <c r="CJ162" s="15">
        <f t="shared" si="81"/>
        <v>23403.134563149873</v>
      </c>
      <c r="CK162" s="15">
        <f t="shared" si="82"/>
        <v>23460.990501547436</v>
      </c>
      <c r="CM162" s="15">
        <f t="shared" si="78"/>
        <v>69475.933421476439</v>
      </c>
      <c r="CN162" s="15">
        <f t="shared" si="79"/>
        <v>70267.259627847176</v>
      </c>
      <c r="CO162" s="15">
        <f t="shared" si="84"/>
        <v>791.32620637073705</v>
      </c>
      <c r="CQ162" s="15">
        <f t="shared" si="85"/>
        <v>275540.98126089311</v>
      </c>
      <c r="CR162" s="15">
        <f t="shared" si="85"/>
        <v>279102.63712697662</v>
      </c>
      <c r="CS162" s="15">
        <f t="shared" si="86"/>
        <v>3561.6558660835144</v>
      </c>
      <c r="CT162" s="15"/>
    </row>
    <row r="163" spans="1:98" x14ac:dyDescent="0.25">
      <c r="A163" s="3" t="s">
        <v>187</v>
      </c>
      <c r="B163" s="229">
        <v>1.06E-2</v>
      </c>
      <c r="C163" s="229">
        <v>1.06E-2</v>
      </c>
      <c r="D163" s="229">
        <v>1.06E-2</v>
      </c>
      <c r="E163" s="229">
        <v>1.06E-2</v>
      </c>
      <c r="G163" s="230">
        <v>1893619.6</v>
      </c>
      <c r="H163" s="230">
        <v>1893619.6</v>
      </c>
      <c r="I163" s="230">
        <v>1893619.6</v>
      </c>
      <c r="J163" s="230"/>
      <c r="K163" s="230">
        <v>1907423.47</v>
      </c>
      <c r="L163" s="230">
        <v>1913339.33</v>
      </c>
      <c r="M163" s="230">
        <v>1905450.82</v>
      </c>
      <c r="N163" s="15"/>
      <c r="O163" s="15">
        <v>1672.6973133333333</v>
      </c>
      <c r="P163" s="15">
        <v>1672.6973133333333</v>
      </c>
      <c r="Q163" s="15">
        <v>1672.6973133333333</v>
      </c>
      <c r="R163" s="15"/>
      <c r="S163" s="15">
        <f t="shared" si="87"/>
        <v>1684.8907318333333</v>
      </c>
      <c r="T163" s="15">
        <f t="shared" si="87"/>
        <v>1690.1164081666668</v>
      </c>
      <c r="U163" s="15">
        <f t="shared" si="87"/>
        <v>1683.1482243333332</v>
      </c>
      <c r="W163" s="15">
        <f t="shared" si="89"/>
        <v>5018.0919400000002</v>
      </c>
      <c r="X163" s="15">
        <f t="shared" si="77"/>
        <v>5058.1553643333336</v>
      </c>
      <c r="Y163" s="15">
        <f t="shared" si="83"/>
        <v>40.063424333333387</v>
      </c>
      <c r="AA163" s="230">
        <v>1893619.6</v>
      </c>
      <c r="AB163" s="230">
        <v>1893619.6</v>
      </c>
      <c r="AC163" s="230">
        <v>1893619.6</v>
      </c>
      <c r="AD163" s="230"/>
      <c r="AE163" s="230">
        <v>1905449.82</v>
      </c>
      <c r="AF163" s="230">
        <v>1905449.32</v>
      </c>
      <c r="AG163" s="230">
        <v>1935612.12</v>
      </c>
      <c r="AH163" s="230"/>
      <c r="AI163" s="230">
        <v>1672.6973133333333</v>
      </c>
      <c r="AJ163" s="230">
        <v>1672.6973133333333</v>
      </c>
      <c r="AK163" s="230">
        <v>1672.6973133333333</v>
      </c>
      <c r="AL163" s="15"/>
      <c r="AM163" s="15">
        <f t="shared" si="88"/>
        <v>1683.1473410000001</v>
      </c>
      <c r="AN163" s="15">
        <f t="shared" si="88"/>
        <v>1683.1468993333335</v>
      </c>
      <c r="AO163" s="15">
        <f t="shared" si="88"/>
        <v>1709.790706</v>
      </c>
      <c r="AQ163" s="15">
        <f t="shared" si="70"/>
        <v>5018.0919400000002</v>
      </c>
      <c r="AR163" s="15">
        <f t="shared" si="92"/>
        <v>5076.0849463333334</v>
      </c>
      <c r="AS163" s="15">
        <f t="shared" si="71"/>
        <v>57.993006333333142</v>
      </c>
      <c r="AT163" s="15"/>
      <c r="AU163" s="15">
        <f t="shared" si="72"/>
        <v>10036.18388</v>
      </c>
      <c r="AV163" s="15">
        <f t="shared" si="72"/>
        <v>10134.240310666668</v>
      </c>
      <c r="AW163" s="15">
        <f t="shared" si="73"/>
        <v>98.056430666667438</v>
      </c>
      <c r="AX163" s="15"/>
      <c r="AY163" s="230">
        <v>1893619.6</v>
      </c>
      <c r="AZ163" s="230">
        <v>1893619.6</v>
      </c>
      <c r="BA163" s="230">
        <v>1893619.6</v>
      </c>
      <c r="BB163" s="230"/>
      <c r="BC163" s="230">
        <v>1967625.72</v>
      </c>
      <c r="BD163" s="230">
        <v>1969476.51</v>
      </c>
      <c r="BE163" s="230">
        <v>1966623.53</v>
      </c>
      <c r="BF163" s="230"/>
      <c r="BG163" s="230">
        <v>1672.6973133333333</v>
      </c>
      <c r="BH163" s="230">
        <v>1672.6973133333333</v>
      </c>
      <c r="BI163" s="230">
        <v>1672.6973133333333</v>
      </c>
      <c r="BJ163" s="15"/>
      <c r="BK163" s="15">
        <f t="shared" si="74"/>
        <v>1738.0693860000001</v>
      </c>
      <c r="BL163" s="15">
        <f t="shared" si="74"/>
        <v>1739.7042504999999</v>
      </c>
      <c r="BM163" s="15">
        <f t="shared" si="74"/>
        <v>1737.1841181666668</v>
      </c>
      <c r="BO163" s="15">
        <f t="shared" si="90"/>
        <v>5018.0919400000002</v>
      </c>
      <c r="BP163" s="15">
        <f t="shared" si="91"/>
        <v>5214.9577546666669</v>
      </c>
      <c r="BQ163" s="15">
        <f t="shared" si="93"/>
        <v>196.86581466666667</v>
      </c>
      <c r="BR163" s="15"/>
      <c r="BS163" s="15">
        <f t="shared" si="76"/>
        <v>15054.275820000001</v>
      </c>
      <c r="BT163" s="15">
        <f t="shared" si="76"/>
        <v>15349.198065333334</v>
      </c>
      <c r="BU163" s="15">
        <f t="shared" si="94"/>
        <v>294.92224533333319</v>
      </c>
      <c r="BV163" s="15"/>
      <c r="BW163" s="230">
        <v>1893619.6</v>
      </c>
      <c r="BX163" s="230">
        <v>1893619.6</v>
      </c>
      <c r="BY163" s="230">
        <v>1893619.6</v>
      </c>
      <c r="BZ163" s="230"/>
      <c r="CA163" s="230">
        <v>1963770.55</v>
      </c>
      <c r="CB163" s="230">
        <v>1949966.6800000002</v>
      </c>
      <c r="CC163" s="230">
        <v>1904149.22</v>
      </c>
      <c r="CD163" s="230"/>
      <c r="CE163" s="230">
        <v>1672.6973133333333</v>
      </c>
      <c r="CF163" s="230">
        <v>1672.6973133333333</v>
      </c>
      <c r="CG163" s="230">
        <v>1672.6973133333333</v>
      </c>
      <c r="CH163" s="15"/>
      <c r="CI163" s="15">
        <f t="shared" si="80"/>
        <v>1734.6639858333335</v>
      </c>
      <c r="CJ163" s="15">
        <f t="shared" si="81"/>
        <v>1722.4705673333335</v>
      </c>
      <c r="CK163" s="15">
        <f t="shared" si="82"/>
        <v>1681.9984776666668</v>
      </c>
      <c r="CM163" s="15">
        <f t="shared" si="78"/>
        <v>5018.0919400000002</v>
      </c>
      <c r="CN163" s="15">
        <f t="shared" si="79"/>
        <v>5139.1330308333336</v>
      </c>
      <c r="CO163" s="15">
        <f t="shared" si="84"/>
        <v>121.04109083333333</v>
      </c>
      <c r="CQ163" s="15">
        <f t="shared" si="85"/>
        <v>20072.367760000001</v>
      </c>
      <c r="CR163" s="15">
        <f t="shared" si="85"/>
        <v>20488.331096166668</v>
      </c>
      <c r="CS163" s="15">
        <f t="shared" si="86"/>
        <v>415.96333616666743</v>
      </c>
      <c r="CT163" s="15"/>
    </row>
    <row r="164" spans="1:98" x14ac:dyDescent="0.25">
      <c r="A164" s="3" t="s">
        <v>188</v>
      </c>
      <c r="B164" s="229">
        <v>7.9000000000000008E-3</v>
      </c>
      <c r="C164" s="229">
        <v>7.9000000000000008E-3</v>
      </c>
      <c r="D164" s="229">
        <v>7.9000000000000008E-3</v>
      </c>
      <c r="E164" s="229">
        <v>7.9000000000000008E-3</v>
      </c>
      <c r="G164" s="230">
        <v>962012.25</v>
      </c>
      <c r="H164" s="230">
        <v>962012.25</v>
      </c>
      <c r="I164" s="230">
        <v>962012.25</v>
      </c>
      <c r="J164" s="230"/>
      <c r="K164" s="230">
        <v>962012.25</v>
      </c>
      <c r="L164" s="230">
        <v>962012.25</v>
      </c>
      <c r="M164" s="230">
        <v>962012.25</v>
      </c>
      <c r="N164" s="15"/>
      <c r="O164" s="15">
        <v>633.32473125000013</v>
      </c>
      <c r="P164" s="15">
        <v>633.32473125000013</v>
      </c>
      <c r="Q164" s="15">
        <v>633.32473125000013</v>
      </c>
      <c r="R164" s="15"/>
      <c r="S164" s="15">
        <f t="shared" si="87"/>
        <v>633.32473125000013</v>
      </c>
      <c r="T164" s="15">
        <f t="shared" si="87"/>
        <v>633.32473125000013</v>
      </c>
      <c r="U164" s="15">
        <f t="shared" si="87"/>
        <v>633.32473125000013</v>
      </c>
      <c r="W164" s="15">
        <f t="shared" si="89"/>
        <v>1899.9741937500003</v>
      </c>
      <c r="X164" s="15">
        <f t="shared" si="77"/>
        <v>1899.9741937500003</v>
      </c>
      <c r="Y164" s="15">
        <f t="shared" si="83"/>
        <v>0</v>
      </c>
      <c r="AA164" s="230">
        <v>962012.25</v>
      </c>
      <c r="AB164" s="230">
        <v>962012.25</v>
      </c>
      <c r="AC164" s="230">
        <v>962012.25</v>
      </c>
      <c r="AD164" s="230"/>
      <c r="AE164" s="230">
        <v>962012.25</v>
      </c>
      <c r="AF164" s="230">
        <v>962012.25</v>
      </c>
      <c r="AG164" s="230">
        <v>962012.25</v>
      </c>
      <c r="AH164" s="230"/>
      <c r="AI164" s="230">
        <v>633.32473125000013</v>
      </c>
      <c r="AJ164" s="230">
        <v>633.32473125000013</v>
      </c>
      <c r="AK164" s="230">
        <v>633.32473125000013</v>
      </c>
      <c r="AL164" s="15"/>
      <c r="AM164" s="15">
        <f t="shared" si="88"/>
        <v>633.32473125000013</v>
      </c>
      <c r="AN164" s="15">
        <f t="shared" si="88"/>
        <v>633.32473125000013</v>
      </c>
      <c r="AO164" s="15">
        <f t="shared" si="88"/>
        <v>633.32473125000013</v>
      </c>
      <c r="AQ164" s="15">
        <f t="shared" ref="AQ164:AQ224" si="95">AI164+AJ164+AK164</f>
        <v>1899.9741937500003</v>
      </c>
      <c r="AR164" s="15">
        <f t="shared" si="92"/>
        <v>1899.9741937500003</v>
      </c>
      <c r="AS164" s="15">
        <f t="shared" si="71"/>
        <v>0</v>
      </c>
      <c r="AT164" s="15"/>
      <c r="AU164" s="15">
        <f t="shared" si="72"/>
        <v>3799.9483875000005</v>
      </c>
      <c r="AV164" s="15">
        <f t="shared" si="72"/>
        <v>3799.9483875000005</v>
      </c>
      <c r="AW164" s="15">
        <f t="shared" si="73"/>
        <v>0</v>
      </c>
      <c r="AX164" s="15"/>
      <c r="AY164" s="230">
        <v>962012.25</v>
      </c>
      <c r="AZ164" s="230">
        <v>962012.25</v>
      </c>
      <c r="BA164" s="230">
        <v>962012.25</v>
      </c>
      <c r="BB164" s="230"/>
      <c r="BC164" s="230">
        <v>962012.25</v>
      </c>
      <c r="BD164" s="230">
        <v>962012.25</v>
      </c>
      <c r="BE164" s="230">
        <v>962012.25</v>
      </c>
      <c r="BF164" s="230"/>
      <c r="BG164" s="230">
        <v>633.32473125000013</v>
      </c>
      <c r="BH164" s="230">
        <v>633.32473125000013</v>
      </c>
      <c r="BI164" s="230">
        <v>633.32473125000013</v>
      </c>
      <c r="BJ164" s="15"/>
      <c r="BK164" s="15">
        <f t="shared" si="74"/>
        <v>633.32473125000013</v>
      </c>
      <c r="BL164" s="15">
        <f t="shared" si="74"/>
        <v>633.32473125000013</v>
      </c>
      <c r="BM164" s="15">
        <f t="shared" si="74"/>
        <v>633.32473125000013</v>
      </c>
      <c r="BO164" s="15">
        <f t="shared" si="90"/>
        <v>1899.9741937500003</v>
      </c>
      <c r="BP164" s="15">
        <f t="shared" si="91"/>
        <v>1899.9741937500003</v>
      </c>
      <c r="BQ164" s="15">
        <f t="shared" si="93"/>
        <v>0</v>
      </c>
      <c r="BR164" s="15"/>
      <c r="BS164" s="15">
        <f t="shared" si="76"/>
        <v>5699.9225812500008</v>
      </c>
      <c r="BT164" s="15">
        <f t="shared" si="76"/>
        <v>5699.9225812500008</v>
      </c>
      <c r="BU164" s="15">
        <f t="shared" si="94"/>
        <v>0</v>
      </c>
      <c r="BV164" s="15"/>
      <c r="BW164" s="230">
        <v>962012.25</v>
      </c>
      <c r="BX164" s="230">
        <v>962012.25</v>
      </c>
      <c r="BY164" s="230">
        <v>962012.25</v>
      </c>
      <c r="BZ164" s="230"/>
      <c r="CA164" s="230">
        <v>962012.25</v>
      </c>
      <c r="CB164" s="230">
        <v>962012.25</v>
      </c>
      <c r="CC164" s="230">
        <v>962012.25</v>
      </c>
      <c r="CD164" s="230"/>
      <c r="CE164" s="230">
        <v>633.32473125000013</v>
      </c>
      <c r="CF164" s="230">
        <v>633.32473125000013</v>
      </c>
      <c r="CG164" s="230">
        <v>633.32473125000013</v>
      </c>
      <c r="CH164" s="15"/>
      <c r="CI164" s="15">
        <f t="shared" si="80"/>
        <v>633.32473125000013</v>
      </c>
      <c r="CJ164" s="15">
        <f t="shared" si="81"/>
        <v>633.32473125000013</v>
      </c>
      <c r="CK164" s="15">
        <f t="shared" si="82"/>
        <v>633.32473125000013</v>
      </c>
      <c r="CM164" s="15">
        <f t="shared" si="78"/>
        <v>1899.9741937500003</v>
      </c>
      <c r="CN164" s="15">
        <f t="shared" si="79"/>
        <v>1899.9741937500003</v>
      </c>
      <c r="CO164" s="15">
        <f t="shared" si="84"/>
        <v>0</v>
      </c>
      <c r="CQ164" s="15">
        <f t="shared" si="85"/>
        <v>7599.8967750000011</v>
      </c>
      <c r="CR164" s="15">
        <f t="shared" si="85"/>
        <v>7599.8967750000011</v>
      </c>
      <c r="CS164" s="15">
        <f t="shared" si="86"/>
        <v>0</v>
      </c>
      <c r="CT164" s="15"/>
    </row>
    <row r="165" spans="1:98" x14ac:dyDescent="0.25">
      <c r="A165" s="3" t="s">
        <v>189</v>
      </c>
      <c r="B165" s="229">
        <v>1.0799999999999999E-2</v>
      </c>
      <c r="C165" s="229">
        <v>1.0799999999999999E-2</v>
      </c>
      <c r="D165" s="229">
        <v>1.0799999999999999E-2</v>
      </c>
      <c r="E165" s="229">
        <v>1.0799999999999999E-2</v>
      </c>
      <c r="G165" s="230">
        <v>1687753.03</v>
      </c>
      <c r="H165" s="230">
        <v>1687753.03</v>
      </c>
      <c r="I165" s="230">
        <v>1687753.03</v>
      </c>
      <c r="J165" s="230"/>
      <c r="K165" s="230">
        <v>1687753.03</v>
      </c>
      <c r="L165" s="230">
        <v>1687753.03</v>
      </c>
      <c r="M165" s="230">
        <v>1687752.53</v>
      </c>
      <c r="N165" s="15"/>
      <c r="O165" s="15">
        <v>1518.9777269999997</v>
      </c>
      <c r="P165" s="15">
        <v>1518.9777269999997</v>
      </c>
      <c r="Q165" s="15">
        <v>1518.9777269999997</v>
      </c>
      <c r="R165" s="15"/>
      <c r="S165" s="15">
        <f t="shared" si="87"/>
        <v>1518.9777269999997</v>
      </c>
      <c r="T165" s="15">
        <f t="shared" si="87"/>
        <v>1518.9777269999997</v>
      </c>
      <c r="U165" s="15">
        <f t="shared" si="87"/>
        <v>1518.977277</v>
      </c>
      <c r="W165" s="15">
        <f t="shared" si="89"/>
        <v>4556.9331809999994</v>
      </c>
      <c r="X165" s="15">
        <f t="shared" si="77"/>
        <v>4556.932730999999</v>
      </c>
      <c r="Y165" s="15">
        <f t="shared" si="83"/>
        <v>-4.5000000045547495E-4</v>
      </c>
      <c r="AA165" s="230">
        <v>1687753.03</v>
      </c>
      <c r="AB165" s="230">
        <v>1687753.03</v>
      </c>
      <c r="AC165" s="230">
        <v>1687753.03</v>
      </c>
      <c r="AD165" s="230"/>
      <c r="AE165" s="230">
        <v>1687752.03</v>
      </c>
      <c r="AF165" s="230">
        <v>1687752.03</v>
      </c>
      <c r="AG165" s="230">
        <v>1687752.03</v>
      </c>
      <c r="AH165" s="230"/>
      <c r="AI165" s="230">
        <v>1518.9777269999997</v>
      </c>
      <c r="AJ165" s="230">
        <v>1518.9777269999997</v>
      </c>
      <c r="AK165" s="230">
        <v>1518.9777269999997</v>
      </c>
      <c r="AL165" s="15"/>
      <c r="AM165" s="15">
        <f t="shared" si="88"/>
        <v>1518.9768269999997</v>
      </c>
      <c r="AN165" s="15">
        <f t="shared" si="88"/>
        <v>1518.9768269999997</v>
      </c>
      <c r="AO165" s="15">
        <f t="shared" si="88"/>
        <v>1518.9768269999997</v>
      </c>
      <c r="AQ165" s="15">
        <f t="shared" si="95"/>
        <v>4556.9331809999994</v>
      </c>
      <c r="AR165" s="15">
        <f t="shared" si="92"/>
        <v>4556.9304809999994</v>
      </c>
      <c r="AS165" s="15">
        <f t="shared" si="71"/>
        <v>-2.7000000000043656E-3</v>
      </c>
      <c r="AT165" s="15"/>
      <c r="AU165" s="15">
        <f t="shared" si="72"/>
        <v>9113.8663619999988</v>
      </c>
      <c r="AV165" s="15">
        <f t="shared" si="72"/>
        <v>9113.8632119999984</v>
      </c>
      <c r="AW165" s="15">
        <f t="shared" si="73"/>
        <v>-3.1500000004598405E-3</v>
      </c>
      <c r="AX165" s="15"/>
      <c r="AY165" s="230">
        <v>1687753.03</v>
      </c>
      <c r="AZ165" s="230">
        <v>1687753.03</v>
      </c>
      <c r="BA165" s="230">
        <v>1687753.03</v>
      </c>
      <c r="BB165" s="230"/>
      <c r="BC165" s="230">
        <v>1687752.03</v>
      </c>
      <c r="BD165" s="230">
        <v>1694713.32</v>
      </c>
      <c r="BE165" s="230">
        <v>1701674.6099999999</v>
      </c>
      <c r="BF165" s="230"/>
      <c r="BG165" s="230">
        <v>1518.9777269999997</v>
      </c>
      <c r="BH165" s="230">
        <v>1518.9777269999997</v>
      </c>
      <c r="BI165" s="230">
        <v>1518.9777269999997</v>
      </c>
      <c r="BJ165" s="15"/>
      <c r="BK165" s="15">
        <f t="shared" si="74"/>
        <v>1518.9768269999997</v>
      </c>
      <c r="BL165" s="15">
        <f t="shared" si="74"/>
        <v>1525.2419879999998</v>
      </c>
      <c r="BM165" s="15">
        <f t="shared" si="74"/>
        <v>1531.5071489999998</v>
      </c>
      <c r="BO165" s="15">
        <f t="shared" si="90"/>
        <v>4556.9331809999994</v>
      </c>
      <c r="BP165" s="15">
        <f t="shared" si="91"/>
        <v>4575.7259639999993</v>
      </c>
      <c r="BQ165" s="15">
        <f t="shared" si="93"/>
        <v>18.792782999999872</v>
      </c>
      <c r="BR165" s="15"/>
      <c r="BS165" s="15">
        <f t="shared" si="76"/>
        <v>13670.799542999997</v>
      </c>
      <c r="BT165" s="15">
        <f t="shared" si="76"/>
        <v>13689.589175999998</v>
      </c>
      <c r="BU165" s="15">
        <f t="shared" si="94"/>
        <v>18.789633000000322</v>
      </c>
      <c r="BV165" s="15"/>
      <c r="BW165" s="230">
        <v>1687753.03</v>
      </c>
      <c r="BX165" s="230">
        <v>1687753.03</v>
      </c>
      <c r="BY165" s="230">
        <v>1687753.03</v>
      </c>
      <c r="BZ165" s="230"/>
      <c r="CA165" s="230">
        <v>1701674.6099999999</v>
      </c>
      <c r="CB165" s="230">
        <v>1701674.6099999999</v>
      </c>
      <c r="CC165" s="230">
        <v>1701674.6099999999</v>
      </c>
      <c r="CD165" s="230"/>
      <c r="CE165" s="230">
        <v>1518.9777269999997</v>
      </c>
      <c r="CF165" s="230">
        <v>1518.9777269999997</v>
      </c>
      <c r="CG165" s="230">
        <v>1518.9777269999997</v>
      </c>
      <c r="CH165" s="15"/>
      <c r="CI165" s="15">
        <f t="shared" si="80"/>
        <v>1531.5071489999998</v>
      </c>
      <c r="CJ165" s="15">
        <f t="shared" si="81"/>
        <v>1531.5071489999998</v>
      </c>
      <c r="CK165" s="15">
        <f t="shared" si="82"/>
        <v>1531.5071489999998</v>
      </c>
      <c r="CM165" s="15">
        <f t="shared" si="78"/>
        <v>4556.9331809999994</v>
      </c>
      <c r="CN165" s="15">
        <f t="shared" si="79"/>
        <v>4594.5214469999992</v>
      </c>
      <c r="CO165" s="15">
        <f t="shared" si="84"/>
        <v>37.588265999999749</v>
      </c>
      <c r="CQ165" s="15">
        <f t="shared" si="85"/>
        <v>18227.732723999998</v>
      </c>
      <c r="CR165" s="15">
        <f t="shared" si="85"/>
        <v>18284.110622999997</v>
      </c>
      <c r="CS165" s="15">
        <f t="shared" si="86"/>
        <v>56.377898999999161</v>
      </c>
      <c r="CT165" s="15"/>
    </row>
    <row r="166" spans="1:98" x14ac:dyDescent="0.25">
      <c r="A166" s="3" t="s">
        <v>190</v>
      </c>
      <c r="B166" s="229">
        <v>1.9799999999999998E-2</v>
      </c>
      <c r="C166" s="229">
        <v>1.9799999999999998E-2</v>
      </c>
      <c r="D166" s="229">
        <v>1.9799999999999998E-2</v>
      </c>
      <c r="E166" s="229">
        <v>1.9799999999999998E-2</v>
      </c>
      <c r="G166" s="230">
        <v>3789867.39</v>
      </c>
      <c r="H166" s="230">
        <v>3789867.39</v>
      </c>
      <c r="I166" s="230">
        <v>3789867.39</v>
      </c>
      <c r="J166" s="230"/>
      <c r="K166" s="230">
        <v>3789867.39</v>
      </c>
      <c r="L166" s="230">
        <v>3789867.39</v>
      </c>
      <c r="M166" s="230">
        <v>3779368.86</v>
      </c>
      <c r="N166" s="15"/>
      <c r="O166" s="15">
        <v>6253.2811934999991</v>
      </c>
      <c r="P166" s="15">
        <v>6253.2811934999991</v>
      </c>
      <c r="Q166" s="15">
        <v>6253.2811934999991</v>
      </c>
      <c r="R166" s="15"/>
      <c r="S166" s="15">
        <f t="shared" si="87"/>
        <v>6253.2811934999991</v>
      </c>
      <c r="T166" s="15">
        <f t="shared" si="87"/>
        <v>6253.2811934999991</v>
      </c>
      <c r="U166" s="15">
        <f t="shared" si="87"/>
        <v>6235.958619</v>
      </c>
      <c r="W166" s="15">
        <f t="shared" si="89"/>
        <v>18759.843580499997</v>
      </c>
      <c r="X166" s="15">
        <f t="shared" si="77"/>
        <v>18742.521005999999</v>
      </c>
      <c r="Y166" s="15">
        <f t="shared" si="83"/>
        <v>-17.322574499998154</v>
      </c>
      <c r="AA166" s="230">
        <v>3789867.39</v>
      </c>
      <c r="AB166" s="230">
        <v>3789867.39</v>
      </c>
      <c r="AC166" s="230">
        <v>3789867.39</v>
      </c>
      <c r="AD166" s="230"/>
      <c r="AE166" s="230">
        <v>3768870.3200000003</v>
      </c>
      <c r="AF166" s="230">
        <v>3768870.3200000003</v>
      </c>
      <c r="AG166" s="230">
        <v>3768870.3200000003</v>
      </c>
      <c r="AH166" s="230"/>
      <c r="AI166" s="230">
        <v>6253.2811934999991</v>
      </c>
      <c r="AJ166" s="230">
        <v>6253.2811934999991</v>
      </c>
      <c r="AK166" s="230">
        <v>6253.2811934999991</v>
      </c>
      <c r="AL166" s="15"/>
      <c r="AM166" s="15">
        <f t="shared" si="88"/>
        <v>6218.6360279999999</v>
      </c>
      <c r="AN166" s="15">
        <f t="shared" si="88"/>
        <v>6218.6360279999999</v>
      </c>
      <c r="AO166" s="15">
        <f t="shared" si="88"/>
        <v>6218.6360279999999</v>
      </c>
      <c r="AQ166" s="15">
        <f t="shared" si="95"/>
        <v>18759.843580499997</v>
      </c>
      <c r="AR166" s="15">
        <f t="shared" si="92"/>
        <v>18655.908083999999</v>
      </c>
      <c r="AS166" s="15">
        <f t="shared" si="71"/>
        <v>-103.93549649999841</v>
      </c>
      <c r="AT166" s="15"/>
      <c r="AU166" s="15">
        <f t="shared" si="72"/>
        <v>37519.687160999994</v>
      </c>
      <c r="AV166" s="15">
        <f t="shared" si="72"/>
        <v>37398.429089999998</v>
      </c>
      <c r="AW166" s="15">
        <f t="shared" si="73"/>
        <v>-121.25807099999656</v>
      </c>
      <c r="AX166" s="15"/>
      <c r="AY166" s="230">
        <v>3789867.39</v>
      </c>
      <c r="AZ166" s="230">
        <v>3789867.39</v>
      </c>
      <c r="BA166" s="230">
        <v>3789867.39</v>
      </c>
      <c r="BB166" s="230"/>
      <c r="BC166" s="230">
        <v>3768870.3200000003</v>
      </c>
      <c r="BD166" s="230">
        <v>3768870.3200000003</v>
      </c>
      <c r="BE166" s="230">
        <v>3751423.44</v>
      </c>
      <c r="BF166" s="230"/>
      <c r="BG166" s="230">
        <v>6253.2811934999991</v>
      </c>
      <c r="BH166" s="230">
        <v>6253.2811934999991</v>
      </c>
      <c r="BI166" s="230">
        <v>6253.2811934999991</v>
      </c>
      <c r="BJ166" s="15"/>
      <c r="BK166" s="15">
        <f t="shared" si="74"/>
        <v>6218.6360279999999</v>
      </c>
      <c r="BL166" s="15">
        <f t="shared" si="74"/>
        <v>6218.6360279999999</v>
      </c>
      <c r="BM166" s="15">
        <f t="shared" si="74"/>
        <v>6189.8486759999987</v>
      </c>
      <c r="BO166" s="15">
        <f t="shared" si="90"/>
        <v>18759.843580499997</v>
      </c>
      <c r="BP166" s="15">
        <f t="shared" si="91"/>
        <v>18627.120731999999</v>
      </c>
      <c r="BQ166" s="15">
        <f t="shared" si="93"/>
        <v>-132.72284849999778</v>
      </c>
      <c r="BR166" s="15"/>
      <c r="BS166" s="15">
        <f t="shared" si="76"/>
        <v>56279.530741499992</v>
      </c>
      <c r="BT166" s="15">
        <f t="shared" si="76"/>
        <v>56025.549822000001</v>
      </c>
      <c r="BU166" s="15">
        <f t="shared" si="94"/>
        <v>-253.9809194999907</v>
      </c>
      <c r="BV166" s="15"/>
      <c r="BW166" s="230">
        <v>3789867.39</v>
      </c>
      <c r="BX166" s="230">
        <v>3789867.39</v>
      </c>
      <c r="BY166" s="230">
        <v>3789867.39</v>
      </c>
      <c r="BZ166" s="230"/>
      <c r="CA166" s="230">
        <v>3733976.55</v>
      </c>
      <c r="CB166" s="230">
        <v>3799806.86</v>
      </c>
      <c r="CC166" s="230">
        <v>3865637.16</v>
      </c>
      <c r="CD166" s="230"/>
      <c r="CE166" s="230">
        <v>6253.2811934999991</v>
      </c>
      <c r="CF166" s="230">
        <v>6253.2811934999991</v>
      </c>
      <c r="CG166" s="230">
        <v>6253.2811934999991</v>
      </c>
      <c r="CH166" s="15"/>
      <c r="CI166" s="15">
        <f t="shared" si="80"/>
        <v>6161.0613074999992</v>
      </c>
      <c r="CJ166" s="15">
        <f t="shared" si="81"/>
        <v>6269.6813189999993</v>
      </c>
      <c r="CK166" s="15">
        <f t="shared" si="82"/>
        <v>6378.3013139999994</v>
      </c>
      <c r="CM166" s="15">
        <f t="shared" si="78"/>
        <v>18759.843580499997</v>
      </c>
      <c r="CN166" s="15">
        <f t="shared" si="79"/>
        <v>18809.0439405</v>
      </c>
      <c r="CO166" s="15">
        <f t="shared" si="84"/>
        <v>49.200360000002547</v>
      </c>
      <c r="CQ166" s="15">
        <f t="shared" si="85"/>
        <v>75039.374321999989</v>
      </c>
      <c r="CR166" s="15">
        <f t="shared" si="85"/>
        <v>74834.593762500008</v>
      </c>
      <c r="CS166" s="15">
        <f t="shared" si="86"/>
        <v>-204.78055949998088</v>
      </c>
      <c r="CT166" s="15"/>
    </row>
    <row r="167" spans="1:98" x14ac:dyDescent="0.25">
      <c r="A167" s="3" t="s">
        <v>191</v>
      </c>
      <c r="B167" s="229">
        <v>1.9799999999999998E-2</v>
      </c>
      <c r="C167" s="229">
        <v>1.9799999999999998E-2</v>
      </c>
      <c r="D167" s="229">
        <v>1.9799999999999998E-2</v>
      </c>
      <c r="E167" s="229">
        <v>1.9799999999999998E-2</v>
      </c>
      <c r="G167" s="230">
        <v>0</v>
      </c>
      <c r="H167" s="230">
        <v>0</v>
      </c>
      <c r="I167" s="230">
        <v>0</v>
      </c>
      <c r="J167" s="230"/>
      <c r="K167" s="230">
        <v>0</v>
      </c>
      <c r="L167" s="230">
        <v>0</v>
      </c>
      <c r="M167" s="230">
        <v>0</v>
      </c>
      <c r="N167" s="15"/>
      <c r="O167" s="15">
        <v>0</v>
      </c>
      <c r="P167" s="15">
        <v>0</v>
      </c>
      <c r="Q167" s="15">
        <v>0</v>
      </c>
      <c r="R167" s="15"/>
      <c r="S167" s="15">
        <f t="shared" si="87"/>
        <v>0</v>
      </c>
      <c r="T167" s="15">
        <f t="shared" si="87"/>
        <v>0</v>
      </c>
      <c r="U167" s="15">
        <f t="shared" si="87"/>
        <v>0</v>
      </c>
      <c r="W167" s="15">
        <f t="shared" si="89"/>
        <v>0</v>
      </c>
      <c r="X167" s="15">
        <f t="shared" si="77"/>
        <v>0</v>
      </c>
      <c r="Y167" s="15">
        <f t="shared" si="83"/>
        <v>0</v>
      </c>
      <c r="AA167" s="230">
        <v>0</v>
      </c>
      <c r="AB167" s="230">
        <v>0</v>
      </c>
      <c r="AC167" s="230">
        <v>0</v>
      </c>
      <c r="AD167" s="230"/>
      <c r="AE167" s="230">
        <v>0</v>
      </c>
      <c r="AF167" s="230">
        <v>0</v>
      </c>
      <c r="AG167" s="230">
        <v>0</v>
      </c>
      <c r="AH167" s="230"/>
      <c r="AI167" s="230">
        <v>0</v>
      </c>
      <c r="AJ167" s="230">
        <v>0</v>
      </c>
      <c r="AK167" s="230">
        <v>0</v>
      </c>
      <c r="AL167" s="15"/>
      <c r="AM167" s="15">
        <f t="shared" si="88"/>
        <v>0</v>
      </c>
      <c r="AN167" s="15">
        <f t="shared" si="88"/>
        <v>0</v>
      </c>
      <c r="AO167" s="15">
        <f t="shared" si="88"/>
        <v>0</v>
      </c>
      <c r="AQ167" s="15">
        <f t="shared" si="95"/>
        <v>0</v>
      </c>
      <c r="AR167" s="15">
        <f t="shared" si="92"/>
        <v>0</v>
      </c>
      <c r="AS167" s="15">
        <f t="shared" si="71"/>
        <v>0</v>
      </c>
      <c r="AT167" s="15"/>
      <c r="AU167" s="15">
        <f t="shared" si="72"/>
        <v>0</v>
      </c>
      <c r="AV167" s="15">
        <f t="shared" si="72"/>
        <v>0</v>
      </c>
      <c r="AW167" s="15">
        <f t="shared" si="73"/>
        <v>0</v>
      </c>
      <c r="AX167" s="15"/>
      <c r="AY167" s="230">
        <v>0</v>
      </c>
      <c r="AZ167" s="230">
        <v>0</v>
      </c>
      <c r="BA167" s="230">
        <v>0</v>
      </c>
      <c r="BB167" s="230"/>
      <c r="BC167" s="230">
        <v>0</v>
      </c>
      <c r="BD167" s="230">
        <v>0</v>
      </c>
      <c r="BE167" s="230">
        <v>0</v>
      </c>
      <c r="BF167" s="230"/>
      <c r="BG167" s="230">
        <v>0</v>
      </c>
      <c r="BH167" s="230">
        <v>0</v>
      </c>
      <c r="BI167" s="230">
        <v>0</v>
      </c>
      <c r="BJ167" s="15"/>
      <c r="BK167" s="15">
        <f t="shared" si="74"/>
        <v>0</v>
      </c>
      <c r="BL167" s="15">
        <f t="shared" si="74"/>
        <v>0</v>
      </c>
      <c r="BM167" s="15">
        <f t="shared" si="74"/>
        <v>0</v>
      </c>
      <c r="BO167" s="15">
        <f t="shared" si="90"/>
        <v>0</v>
      </c>
      <c r="BP167" s="15">
        <f t="shared" si="91"/>
        <v>0</v>
      </c>
      <c r="BQ167" s="15">
        <f t="shared" si="93"/>
        <v>0</v>
      </c>
      <c r="BR167" s="15"/>
      <c r="BS167" s="15">
        <f t="shared" si="76"/>
        <v>0</v>
      </c>
      <c r="BT167" s="15">
        <f t="shared" si="76"/>
        <v>0</v>
      </c>
      <c r="BU167" s="15">
        <f t="shared" si="94"/>
        <v>0</v>
      </c>
      <c r="BV167" s="15"/>
      <c r="BW167" s="230">
        <v>0</v>
      </c>
      <c r="BX167" s="230">
        <v>0</v>
      </c>
      <c r="BY167" s="230">
        <v>0</v>
      </c>
      <c r="BZ167" s="230"/>
      <c r="CA167" s="230">
        <v>0</v>
      </c>
      <c r="CB167" s="230">
        <v>0</v>
      </c>
      <c r="CC167" s="230">
        <v>0</v>
      </c>
      <c r="CD167" s="230"/>
      <c r="CE167" s="230">
        <v>0</v>
      </c>
      <c r="CF167" s="230">
        <v>0</v>
      </c>
      <c r="CG167" s="230">
        <v>0</v>
      </c>
      <c r="CH167" s="15"/>
      <c r="CI167" s="15">
        <f t="shared" si="80"/>
        <v>0</v>
      </c>
      <c r="CJ167" s="15">
        <f t="shared" si="81"/>
        <v>0</v>
      </c>
      <c r="CK167" s="15">
        <f t="shared" si="82"/>
        <v>0</v>
      </c>
      <c r="CM167" s="15">
        <f t="shared" si="78"/>
        <v>0</v>
      </c>
      <c r="CN167" s="15">
        <f t="shared" si="79"/>
        <v>0</v>
      </c>
      <c r="CO167" s="15">
        <f t="shared" si="84"/>
        <v>0</v>
      </c>
      <c r="CQ167" s="15">
        <f t="shared" si="85"/>
        <v>0</v>
      </c>
      <c r="CR167" s="15">
        <f t="shared" si="85"/>
        <v>0</v>
      </c>
      <c r="CS167" s="15">
        <f t="shared" si="86"/>
        <v>0</v>
      </c>
      <c r="CT167" s="15"/>
    </row>
    <row r="168" spans="1:98" x14ac:dyDescent="0.25">
      <c r="A168" s="3" t="s">
        <v>192</v>
      </c>
      <c r="B168" s="229">
        <v>4.3999999999999997E-2</v>
      </c>
      <c r="C168" s="229">
        <v>4.3999999999999997E-2</v>
      </c>
      <c r="D168" s="229">
        <v>4.3999999999999997E-2</v>
      </c>
      <c r="E168" s="229">
        <v>4.3999999999999997E-2</v>
      </c>
      <c r="G168" s="230">
        <v>15033194.07</v>
      </c>
      <c r="H168" s="230">
        <v>15193753.869999999</v>
      </c>
      <c r="I168" s="230">
        <v>15194452.300000001</v>
      </c>
      <c r="J168" s="230"/>
      <c r="K168" s="230">
        <v>15737546.369999999</v>
      </c>
      <c r="L168" s="230">
        <v>15820622.779999999</v>
      </c>
      <c r="M168" s="230">
        <v>15840898.52</v>
      </c>
      <c r="N168" s="15"/>
      <c r="O168" s="15">
        <v>55121.711589999999</v>
      </c>
      <c r="P168" s="15">
        <v>55710.430856666666</v>
      </c>
      <c r="Q168" s="15">
        <v>55712.991766666666</v>
      </c>
      <c r="R168" s="15"/>
      <c r="S168" s="15">
        <f t="shared" si="87"/>
        <v>57704.336689999996</v>
      </c>
      <c r="T168" s="15">
        <f t="shared" si="87"/>
        <v>58008.950193333323</v>
      </c>
      <c r="U168" s="15">
        <f t="shared" si="87"/>
        <v>58083.294573333325</v>
      </c>
      <c r="W168" s="15">
        <f t="shared" si="89"/>
        <v>166545.13421333334</v>
      </c>
      <c r="X168" s="15">
        <f t="shared" si="77"/>
        <v>173796.58145666664</v>
      </c>
      <c r="Y168" s="15">
        <f t="shared" si="83"/>
        <v>7251.4472433332994</v>
      </c>
      <c r="AA168" s="230">
        <v>15133176.09</v>
      </c>
      <c r="AB168" s="230">
        <v>15153751.640000001</v>
      </c>
      <c r="AC168" s="230">
        <v>15231675.859999999</v>
      </c>
      <c r="AD168" s="230"/>
      <c r="AE168" s="230">
        <v>15861174.26</v>
      </c>
      <c r="AF168" s="230">
        <v>15820574.640000001</v>
      </c>
      <c r="AG168" s="230">
        <v>15950756.58</v>
      </c>
      <c r="AH168" s="230"/>
      <c r="AI168" s="230">
        <v>55488.312329999993</v>
      </c>
      <c r="AJ168" s="230">
        <v>55563.756013333332</v>
      </c>
      <c r="AK168" s="230">
        <v>55849.47815333333</v>
      </c>
      <c r="AL168" s="15"/>
      <c r="AM168" s="15">
        <f t="shared" si="88"/>
        <v>58157.638953333335</v>
      </c>
      <c r="AN168" s="15">
        <f t="shared" si="88"/>
        <v>58008.773680000006</v>
      </c>
      <c r="AO168" s="15">
        <f t="shared" si="88"/>
        <v>58486.107459999999</v>
      </c>
      <c r="AQ168" s="15">
        <f t="shared" si="95"/>
        <v>166901.54649666665</v>
      </c>
      <c r="AR168" s="15">
        <f t="shared" si="92"/>
        <v>174652.52009333333</v>
      </c>
      <c r="AS168" s="15">
        <f t="shared" si="71"/>
        <v>7750.9735966666776</v>
      </c>
      <c r="AT168" s="15"/>
      <c r="AU168" s="15">
        <f t="shared" si="72"/>
        <v>333446.68070999999</v>
      </c>
      <c r="AV168" s="15">
        <f t="shared" si="72"/>
        <v>348449.10154999996</v>
      </c>
      <c r="AW168" s="15">
        <f t="shared" si="73"/>
        <v>15002.420839999977</v>
      </c>
      <c r="AX168" s="15"/>
      <c r="AY168" s="230">
        <v>15250731.529999999</v>
      </c>
      <c r="AZ168" s="230">
        <v>15261987.82</v>
      </c>
      <c r="BA168" s="230">
        <v>15254188.43</v>
      </c>
      <c r="BB168" s="230"/>
      <c r="BC168" s="230">
        <v>16099845.02</v>
      </c>
      <c r="BD168" s="230">
        <v>16165949.49</v>
      </c>
      <c r="BE168" s="230">
        <v>16231590.76</v>
      </c>
      <c r="BF168" s="230"/>
      <c r="BG168" s="230">
        <v>55919.348943333323</v>
      </c>
      <c r="BH168" s="230">
        <v>55960.622006666665</v>
      </c>
      <c r="BI168" s="230">
        <v>55932.024243333326</v>
      </c>
      <c r="BJ168" s="15"/>
      <c r="BK168" s="15">
        <f t="shared" si="74"/>
        <v>59032.765073333321</v>
      </c>
      <c r="BL168" s="15">
        <f t="shared" si="74"/>
        <v>59275.148129999994</v>
      </c>
      <c r="BM168" s="15">
        <f t="shared" si="74"/>
        <v>59515.832786666666</v>
      </c>
      <c r="BO168" s="15">
        <f t="shared" si="90"/>
        <v>167811.99519333331</v>
      </c>
      <c r="BP168" s="15">
        <f t="shared" si="91"/>
        <v>177823.74598999997</v>
      </c>
      <c r="BQ168" s="15">
        <f t="shared" si="93"/>
        <v>10011.75079666666</v>
      </c>
      <c r="BR168" s="15"/>
      <c r="BS168" s="15">
        <f t="shared" si="76"/>
        <v>501258.67590333329</v>
      </c>
      <c r="BT168" s="15">
        <f t="shared" si="76"/>
        <v>526272.84753999999</v>
      </c>
      <c r="BU168" s="15">
        <f t="shared" si="94"/>
        <v>25014.171636666695</v>
      </c>
      <c r="BV168" s="15"/>
      <c r="BW168" s="230">
        <v>15318642.779999999</v>
      </c>
      <c r="BX168" s="230">
        <v>15406891.779999999</v>
      </c>
      <c r="BY168" s="230">
        <v>15542578.199999999</v>
      </c>
      <c r="BZ168" s="230"/>
      <c r="CA168" s="230">
        <v>16273259.59</v>
      </c>
      <c r="CB168" s="230">
        <v>16337084.75</v>
      </c>
      <c r="CC168" s="230">
        <v>16325924.109999999</v>
      </c>
      <c r="CD168" s="230"/>
      <c r="CE168" s="230">
        <v>56168.356859999993</v>
      </c>
      <c r="CF168" s="230">
        <v>56491.936526666657</v>
      </c>
      <c r="CG168" s="230">
        <v>56989.453399999999</v>
      </c>
      <c r="CH168" s="15"/>
      <c r="CI168" s="15">
        <f t="shared" si="80"/>
        <v>59668.618496666662</v>
      </c>
      <c r="CJ168" s="15">
        <f t="shared" si="81"/>
        <v>59902.644083333325</v>
      </c>
      <c r="CK168" s="15">
        <f t="shared" si="82"/>
        <v>59861.721736666659</v>
      </c>
      <c r="CM168" s="15">
        <f t="shared" si="78"/>
        <v>169649.74678666666</v>
      </c>
      <c r="CN168" s="15">
        <f t="shared" si="79"/>
        <v>179432.98431666664</v>
      </c>
      <c r="CO168" s="15">
        <f t="shared" si="84"/>
        <v>9783.237529999984</v>
      </c>
      <c r="CQ168" s="15">
        <f t="shared" si="85"/>
        <v>670908.42268999992</v>
      </c>
      <c r="CR168" s="15">
        <f t="shared" si="85"/>
        <v>705705.8318566666</v>
      </c>
      <c r="CS168" s="15">
        <f t="shared" si="86"/>
        <v>34797.409166666679</v>
      </c>
      <c r="CT168" s="15"/>
    </row>
    <row r="169" spans="1:98" x14ac:dyDescent="0.25">
      <c r="A169" s="3" t="s">
        <v>193</v>
      </c>
      <c r="B169" s="229">
        <v>0</v>
      </c>
      <c r="C169" s="229">
        <v>0</v>
      </c>
      <c r="D169" s="229">
        <v>0</v>
      </c>
      <c r="E169" s="229">
        <v>0</v>
      </c>
      <c r="G169" s="230">
        <v>0</v>
      </c>
      <c r="H169" s="230">
        <v>0</v>
      </c>
      <c r="I169" s="230">
        <v>0</v>
      </c>
      <c r="J169" s="230"/>
      <c r="K169" s="230">
        <v>0</v>
      </c>
      <c r="L169" s="230">
        <v>0</v>
      </c>
      <c r="M169" s="230">
        <v>0</v>
      </c>
      <c r="N169" s="15"/>
      <c r="O169" s="15">
        <v>0</v>
      </c>
      <c r="P169" s="15">
        <v>0</v>
      </c>
      <c r="Q169" s="15">
        <v>0</v>
      </c>
      <c r="R169" s="15"/>
      <c r="S169" s="15">
        <f t="shared" si="87"/>
        <v>0</v>
      </c>
      <c r="T169" s="15">
        <f t="shared" si="87"/>
        <v>0</v>
      </c>
      <c r="U169" s="15">
        <f t="shared" si="87"/>
        <v>0</v>
      </c>
      <c r="W169" s="15">
        <f t="shared" si="89"/>
        <v>0</v>
      </c>
      <c r="X169" s="15">
        <f t="shared" si="77"/>
        <v>0</v>
      </c>
      <c r="Y169" s="15">
        <f t="shared" si="83"/>
        <v>0</v>
      </c>
      <c r="AA169" s="230">
        <v>0</v>
      </c>
      <c r="AB169" s="230">
        <v>0</v>
      </c>
      <c r="AC169" s="230">
        <v>0</v>
      </c>
      <c r="AD169" s="230"/>
      <c r="AE169" s="230">
        <v>0</v>
      </c>
      <c r="AF169" s="230">
        <v>0</v>
      </c>
      <c r="AG169" s="230">
        <v>0</v>
      </c>
      <c r="AH169" s="230"/>
      <c r="AI169" s="230">
        <v>0</v>
      </c>
      <c r="AJ169" s="230">
        <v>0</v>
      </c>
      <c r="AK169" s="230">
        <v>0</v>
      </c>
      <c r="AL169" s="15"/>
      <c r="AM169" s="15">
        <f t="shared" si="88"/>
        <v>0</v>
      </c>
      <c r="AN169" s="15">
        <f t="shared" si="88"/>
        <v>0</v>
      </c>
      <c r="AO169" s="15">
        <f t="shared" si="88"/>
        <v>0</v>
      </c>
      <c r="AQ169" s="15">
        <f t="shared" si="95"/>
        <v>0</v>
      </c>
      <c r="AR169" s="15">
        <f t="shared" si="92"/>
        <v>0</v>
      </c>
      <c r="AS169" s="15">
        <f t="shared" si="71"/>
        <v>0</v>
      </c>
      <c r="AT169" s="15"/>
      <c r="AU169" s="15">
        <f t="shared" si="72"/>
        <v>0</v>
      </c>
      <c r="AV169" s="15">
        <f t="shared" si="72"/>
        <v>0</v>
      </c>
      <c r="AW169" s="15">
        <f t="shared" si="73"/>
        <v>0</v>
      </c>
      <c r="AX169" s="15"/>
      <c r="AY169" s="230">
        <v>0</v>
      </c>
      <c r="AZ169" s="230">
        <v>0</v>
      </c>
      <c r="BA169" s="230">
        <v>0</v>
      </c>
      <c r="BB169" s="230"/>
      <c r="BC169" s="230">
        <v>0</v>
      </c>
      <c r="BD169" s="230">
        <v>0</v>
      </c>
      <c r="BE169" s="230">
        <v>0</v>
      </c>
      <c r="BF169" s="230"/>
      <c r="BG169" s="230">
        <v>0</v>
      </c>
      <c r="BH169" s="230">
        <v>0</v>
      </c>
      <c r="BI169" s="230">
        <v>0</v>
      </c>
      <c r="BJ169" s="15"/>
      <c r="BK169" s="15">
        <f t="shared" si="74"/>
        <v>0</v>
      </c>
      <c r="BL169" s="15">
        <f t="shared" si="74"/>
        <v>0</v>
      </c>
      <c r="BM169" s="15">
        <f t="shared" si="74"/>
        <v>0</v>
      </c>
      <c r="BO169" s="15">
        <f t="shared" si="90"/>
        <v>0</v>
      </c>
      <c r="BP169" s="15">
        <f t="shared" si="91"/>
        <v>0</v>
      </c>
      <c r="BQ169" s="15">
        <f t="shared" si="93"/>
        <v>0</v>
      </c>
      <c r="BR169" s="15"/>
      <c r="BS169" s="15">
        <f t="shared" si="76"/>
        <v>0</v>
      </c>
      <c r="BT169" s="15">
        <f t="shared" si="76"/>
        <v>0</v>
      </c>
      <c r="BU169" s="15">
        <f t="shared" si="94"/>
        <v>0</v>
      </c>
      <c r="BV169" s="15"/>
      <c r="BW169" s="230">
        <v>0</v>
      </c>
      <c r="BX169" s="230">
        <v>0</v>
      </c>
      <c r="BY169" s="230">
        <v>0</v>
      </c>
      <c r="BZ169" s="230"/>
      <c r="CA169" s="230">
        <v>0</v>
      </c>
      <c r="CB169" s="230">
        <v>0</v>
      </c>
      <c r="CC169" s="230">
        <v>0</v>
      </c>
      <c r="CD169" s="230"/>
      <c r="CE169" s="230">
        <v>0</v>
      </c>
      <c r="CF169" s="230">
        <v>0</v>
      </c>
      <c r="CG169" s="230">
        <v>0</v>
      </c>
      <c r="CH169" s="15"/>
      <c r="CI169" s="15">
        <f t="shared" si="80"/>
        <v>0</v>
      </c>
      <c r="CJ169" s="15">
        <f t="shared" si="81"/>
        <v>0</v>
      </c>
      <c r="CK169" s="15">
        <f t="shared" si="82"/>
        <v>0</v>
      </c>
      <c r="CM169" s="15">
        <f t="shared" si="78"/>
        <v>0</v>
      </c>
      <c r="CN169" s="15">
        <f t="shared" si="79"/>
        <v>0</v>
      </c>
      <c r="CO169" s="15">
        <f t="shared" si="84"/>
        <v>0</v>
      </c>
      <c r="CQ169" s="15">
        <f t="shared" si="85"/>
        <v>0</v>
      </c>
      <c r="CR169" s="15">
        <f t="shared" si="85"/>
        <v>0</v>
      </c>
      <c r="CS169" s="15">
        <f t="shared" si="86"/>
        <v>0</v>
      </c>
      <c r="CT169" s="15"/>
    </row>
    <row r="170" spans="1:98" x14ac:dyDescent="0.25">
      <c r="A170" s="3" t="s">
        <v>194</v>
      </c>
      <c r="B170" s="229">
        <v>0</v>
      </c>
      <c r="C170" s="229">
        <v>0</v>
      </c>
      <c r="D170" s="229">
        <v>0</v>
      </c>
      <c r="E170" s="229">
        <v>0</v>
      </c>
      <c r="G170" s="230">
        <v>0</v>
      </c>
      <c r="H170" s="230">
        <v>0</v>
      </c>
      <c r="I170" s="230">
        <v>0</v>
      </c>
      <c r="J170" s="230"/>
      <c r="K170" s="230">
        <v>0</v>
      </c>
      <c r="L170" s="230">
        <v>0</v>
      </c>
      <c r="M170" s="230">
        <v>0</v>
      </c>
      <c r="N170" s="15"/>
      <c r="O170" s="15">
        <v>0</v>
      </c>
      <c r="P170" s="15">
        <v>0</v>
      </c>
      <c r="Q170" s="15">
        <v>0</v>
      </c>
      <c r="R170" s="15"/>
      <c r="S170" s="15">
        <f t="shared" si="87"/>
        <v>0</v>
      </c>
      <c r="T170" s="15">
        <f t="shared" si="87"/>
        <v>0</v>
      </c>
      <c r="U170" s="15">
        <f t="shared" si="87"/>
        <v>0</v>
      </c>
      <c r="W170" s="15">
        <f t="shared" si="89"/>
        <v>0</v>
      </c>
      <c r="X170" s="15">
        <f t="shared" si="77"/>
        <v>0</v>
      </c>
      <c r="Y170" s="15">
        <f t="shared" si="83"/>
        <v>0</v>
      </c>
      <c r="AA170" s="230">
        <v>0</v>
      </c>
      <c r="AB170" s="230">
        <v>0</v>
      </c>
      <c r="AC170" s="230">
        <v>0</v>
      </c>
      <c r="AD170" s="230"/>
      <c r="AE170" s="230">
        <v>0</v>
      </c>
      <c r="AF170" s="230">
        <v>0</v>
      </c>
      <c r="AG170" s="230">
        <v>0</v>
      </c>
      <c r="AH170" s="230"/>
      <c r="AI170" s="230">
        <v>0</v>
      </c>
      <c r="AJ170" s="230">
        <v>0</v>
      </c>
      <c r="AK170" s="230">
        <v>0</v>
      </c>
      <c r="AL170" s="15"/>
      <c r="AM170" s="15">
        <f t="shared" si="88"/>
        <v>0</v>
      </c>
      <c r="AN170" s="15">
        <f t="shared" si="88"/>
        <v>0</v>
      </c>
      <c r="AO170" s="15">
        <f t="shared" si="88"/>
        <v>0</v>
      </c>
      <c r="AQ170" s="15">
        <f t="shared" si="95"/>
        <v>0</v>
      </c>
      <c r="AR170" s="15">
        <f t="shared" si="92"/>
        <v>0</v>
      </c>
      <c r="AS170" s="15">
        <f t="shared" si="71"/>
        <v>0</v>
      </c>
      <c r="AT170" s="15"/>
      <c r="AU170" s="15">
        <f t="shared" si="72"/>
        <v>0</v>
      </c>
      <c r="AV170" s="15">
        <f t="shared" si="72"/>
        <v>0</v>
      </c>
      <c r="AW170" s="15">
        <f t="shared" si="73"/>
        <v>0</v>
      </c>
      <c r="AX170" s="15"/>
      <c r="AY170" s="230">
        <v>0</v>
      </c>
      <c r="AZ170" s="230">
        <v>0</v>
      </c>
      <c r="BA170" s="230">
        <v>0</v>
      </c>
      <c r="BB170" s="230"/>
      <c r="BC170" s="230">
        <v>0</v>
      </c>
      <c r="BD170" s="230">
        <v>0</v>
      </c>
      <c r="BE170" s="230">
        <v>0</v>
      </c>
      <c r="BF170" s="230"/>
      <c r="BG170" s="230">
        <v>0</v>
      </c>
      <c r="BH170" s="230">
        <v>0</v>
      </c>
      <c r="BI170" s="230">
        <v>0</v>
      </c>
      <c r="BJ170" s="15"/>
      <c r="BK170" s="15">
        <f t="shared" si="74"/>
        <v>0</v>
      </c>
      <c r="BL170" s="15">
        <f t="shared" si="74"/>
        <v>0</v>
      </c>
      <c r="BM170" s="15">
        <f t="shared" si="74"/>
        <v>0</v>
      </c>
      <c r="BO170" s="15">
        <f t="shared" si="90"/>
        <v>0</v>
      </c>
      <c r="BP170" s="15">
        <f t="shared" si="91"/>
        <v>0</v>
      </c>
      <c r="BQ170" s="15">
        <f t="shared" si="93"/>
        <v>0</v>
      </c>
      <c r="BR170" s="15"/>
      <c r="BS170" s="15">
        <f t="shared" si="76"/>
        <v>0</v>
      </c>
      <c r="BT170" s="15">
        <f t="shared" si="76"/>
        <v>0</v>
      </c>
      <c r="BU170" s="15">
        <f t="shared" si="94"/>
        <v>0</v>
      </c>
      <c r="BV170" s="15"/>
      <c r="BW170" s="230">
        <v>0</v>
      </c>
      <c r="BX170" s="230">
        <v>0</v>
      </c>
      <c r="BY170" s="230">
        <v>0</v>
      </c>
      <c r="BZ170" s="230"/>
      <c r="CA170" s="230">
        <v>0</v>
      </c>
      <c r="CB170" s="230">
        <v>0</v>
      </c>
      <c r="CC170" s="230">
        <v>0</v>
      </c>
      <c r="CD170" s="230"/>
      <c r="CE170" s="230">
        <v>0</v>
      </c>
      <c r="CF170" s="230">
        <v>0</v>
      </c>
      <c r="CG170" s="230">
        <v>0</v>
      </c>
      <c r="CH170" s="15"/>
      <c r="CI170" s="15">
        <f t="shared" si="80"/>
        <v>0</v>
      </c>
      <c r="CJ170" s="15">
        <f t="shared" si="81"/>
        <v>0</v>
      </c>
      <c r="CK170" s="15">
        <f t="shared" si="82"/>
        <v>0</v>
      </c>
      <c r="CM170" s="15">
        <f t="shared" si="78"/>
        <v>0</v>
      </c>
      <c r="CN170" s="15">
        <f t="shared" si="79"/>
        <v>0</v>
      </c>
      <c r="CO170" s="15">
        <f t="shared" si="84"/>
        <v>0</v>
      </c>
      <c r="CQ170" s="15">
        <f t="shared" si="85"/>
        <v>0</v>
      </c>
      <c r="CR170" s="15">
        <f t="shared" si="85"/>
        <v>0</v>
      </c>
      <c r="CS170" s="15">
        <f t="shared" si="86"/>
        <v>0</v>
      </c>
      <c r="CT170" s="15"/>
    </row>
    <row r="171" spans="1:98" x14ac:dyDescent="0.25">
      <c r="A171" s="3" t="s">
        <v>195</v>
      </c>
      <c r="B171" s="229">
        <v>0</v>
      </c>
      <c r="C171" s="229">
        <v>0</v>
      </c>
      <c r="D171" s="229">
        <v>0</v>
      </c>
      <c r="E171" s="229">
        <v>0</v>
      </c>
      <c r="G171" s="230">
        <v>0</v>
      </c>
      <c r="H171" s="230">
        <v>0</v>
      </c>
      <c r="I171" s="230">
        <v>0</v>
      </c>
      <c r="J171" s="230"/>
      <c r="K171" s="230">
        <v>0</v>
      </c>
      <c r="L171" s="230">
        <v>0</v>
      </c>
      <c r="M171" s="230">
        <v>0</v>
      </c>
      <c r="N171" s="15"/>
      <c r="O171" s="15">
        <v>0</v>
      </c>
      <c r="P171" s="15">
        <v>0</v>
      </c>
      <c r="Q171" s="15">
        <v>0</v>
      </c>
      <c r="R171" s="15"/>
      <c r="S171" s="15">
        <f t="shared" si="87"/>
        <v>0</v>
      </c>
      <c r="T171" s="15">
        <f t="shared" si="87"/>
        <v>0</v>
      </c>
      <c r="U171" s="15">
        <f t="shared" si="87"/>
        <v>0</v>
      </c>
      <c r="W171" s="15">
        <f t="shared" si="89"/>
        <v>0</v>
      </c>
      <c r="X171" s="15">
        <f t="shared" si="77"/>
        <v>0</v>
      </c>
      <c r="Y171" s="15">
        <f t="shared" si="83"/>
        <v>0</v>
      </c>
      <c r="AA171" s="230">
        <v>0</v>
      </c>
      <c r="AB171" s="230">
        <v>0</v>
      </c>
      <c r="AC171" s="230">
        <v>0</v>
      </c>
      <c r="AD171" s="230"/>
      <c r="AE171" s="230">
        <v>0</v>
      </c>
      <c r="AF171" s="230">
        <v>0</v>
      </c>
      <c r="AG171" s="230">
        <v>0</v>
      </c>
      <c r="AH171" s="230"/>
      <c r="AI171" s="230">
        <v>0</v>
      </c>
      <c r="AJ171" s="230">
        <v>0</v>
      </c>
      <c r="AK171" s="230">
        <v>0</v>
      </c>
      <c r="AL171" s="15"/>
      <c r="AM171" s="15">
        <f t="shared" si="88"/>
        <v>0</v>
      </c>
      <c r="AN171" s="15">
        <f t="shared" si="88"/>
        <v>0</v>
      </c>
      <c r="AO171" s="15">
        <f t="shared" si="88"/>
        <v>0</v>
      </c>
      <c r="AQ171" s="15">
        <f t="shared" si="95"/>
        <v>0</v>
      </c>
      <c r="AR171" s="15">
        <f t="shared" si="92"/>
        <v>0</v>
      </c>
      <c r="AS171" s="15">
        <f t="shared" si="71"/>
        <v>0</v>
      </c>
      <c r="AT171" s="15"/>
      <c r="AU171" s="15">
        <f t="shared" si="72"/>
        <v>0</v>
      </c>
      <c r="AV171" s="15">
        <f t="shared" si="72"/>
        <v>0</v>
      </c>
      <c r="AW171" s="15">
        <f t="shared" si="73"/>
        <v>0</v>
      </c>
      <c r="AX171" s="15"/>
      <c r="AY171" s="230">
        <v>0</v>
      </c>
      <c r="AZ171" s="230">
        <v>0</v>
      </c>
      <c r="BA171" s="230">
        <v>0</v>
      </c>
      <c r="BB171" s="230"/>
      <c r="BC171" s="230">
        <v>0</v>
      </c>
      <c r="BD171" s="230">
        <v>0</v>
      </c>
      <c r="BE171" s="230">
        <v>0</v>
      </c>
      <c r="BF171" s="230"/>
      <c r="BG171" s="230">
        <v>0</v>
      </c>
      <c r="BH171" s="230">
        <v>0</v>
      </c>
      <c r="BI171" s="230">
        <v>0</v>
      </c>
      <c r="BJ171" s="15"/>
      <c r="BK171" s="15">
        <f t="shared" si="74"/>
        <v>0</v>
      </c>
      <c r="BL171" s="15">
        <f t="shared" si="74"/>
        <v>0</v>
      </c>
      <c r="BM171" s="15">
        <f t="shared" si="74"/>
        <v>0</v>
      </c>
      <c r="BO171" s="15">
        <f t="shared" si="90"/>
        <v>0</v>
      </c>
      <c r="BP171" s="15">
        <f t="shared" si="91"/>
        <v>0</v>
      </c>
      <c r="BQ171" s="15">
        <f t="shared" si="93"/>
        <v>0</v>
      </c>
      <c r="BR171" s="15"/>
      <c r="BS171" s="15">
        <f t="shared" si="76"/>
        <v>0</v>
      </c>
      <c r="BT171" s="15">
        <f t="shared" si="76"/>
        <v>0</v>
      </c>
      <c r="BU171" s="15">
        <f t="shared" si="94"/>
        <v>0</v>
      </c>
      <c r="BV171" s="15"/>
      <c r="BW171" s="230">
        <v>0</v>
      </c>
      <c r="BX171" s="230">
        <v>0</v>
      </c>
      <c r="BY171" s="230">
        <v>0</v>
      </c>
      <c r="BZ171" s="230"/>
      <c r="CA171" s="230">
        <v>0</v>
      </c>
      <c r="CB171" s="230">
        <v>0</v>
      </c>
      <c r="CC171" s="230">
        <v>0</v>
      </c>
      <c r="CD171" s="230"/>
      <c r="CE171" s="230">
        <v>0</v>
      </c>
      <c r="CF171" s="230">
        <v>0</v>
      </c>
      <c r="CG171" s="230">
        <v>0</v>
      </c>
      <c r="CH171" s="15"/>
      <c r="CI171" s="15">
        <f t="shared" si="80"/>
        <v>0</v>
      </c>
      <c r="CJ171" s="15">
        <f t="shared" si="81"/>
        <v>0</v>
      </c>
      <c r="CK171" s="15">
        <f t="shared" si="82"/>
        <v>0</v>
      </c>
      <c r="CM171" s="15">
        <f t="shared" si="78"/>
        <v>0</v>
      </c>
      <c r="CN171" s="15">
        <f t="shared" si="79"/>
        <v>0</v>
      </c>
      <c r="CO171" s="15">
        <f t="shared" si="84"/>
        <v>0</v>
      </c>
      <c r="CQ171" s="15">
        <f t="shared" si="85"/>
        <v>0</v>
      </c>
      <c r="CR171" s="15">
        <f t="shared" si="85"/>
        <v>0</v>
      </c>
      <c r="CS171" s="15">
        <f t="shared" si="86"/>
        <v>0</v>
      </c>
      <c r="CT171" s="15"/>
    </row>
    <row r="172" spans="1:98" x14ac:dyDescent="0.25">
      <c r="A172" s="3" t="s">
        <v>196</v>
      </c>
      <c r="B172" s="229">
        <v>3.73E-2</v>
      </c>
      <c r="C172" s="229">
        <v>3.73E-2</v>
      </c>
      <c r="D172" s="229">
        <v>3.73E-2</v>
      </c>
      <c r="E172" s="229">
        <v>3.73E-2</v>
      </c>
      <c r="G172" s="230">
        <v>5304730.42</v>
      </c>
      <c r="H172" s="230">
        <v>5315524.68</v>
      </c>
      <c r="I172" s="230">
        <v>5326887.18</v>
      </c>
      <c r="J172" s="230"/>
      <c r="K172" s="230">
        <v>5471518.9800000004</v>
      </c>
      <c r="L172" s="230">
        <v>5584191.4100000001</v>
      </c>
      <c r="M172" s="230">
        <v>5587811.5199999996</v>
      </c>
      <c r="N172" s="15"/>
      <c r="O172" s="15">
        <v>16488.870388833333</v>
      </c>
      <c r="P172" s="15">
        <v>16522.422546999998</v>
      </c>
      <c r="Q172" s="15">
        <v>16557.7409845</v>
      </c>
      <c r="R172" s="15"/>
      <c r="S172" s="15">
        <f t="shared" ref="S172:S203" si="96">K172*$E172/12</f>
        <v>17007.304829500001</v>
      </c>
      <c r="T172" s="15">
        <f t="shared" ref="T172:T203" si="97">L172*$E172/12</f>
        <v>17357.528299416666</v>
      </c>
      <c r="U172" s="15">
        <f t="shared" ref="U172:U203" si="98">M172*$E172/12</f>
        <v>17368.780808</v>
      </c>
      <c r="W172" s="15">
        <f t="shared" si="89"/>
        <v>49569.033920333335</v>
      </c>
      <c r="X172" s="15">
        <f t="shared" si="77"/>
        <v>51733.613936916663</v>
      </c>
      <c r="Y172" s="15">
        <f t="shared" si="83"/>
        <v>2164.580016583328</v>
      </c>
      <c r="AA172" s="230">
        <v>5327455.42</v>
      </c>
      <c r="AB172" s="230">
        <v>5327455.42</v>
      </c>
      <c r="AC172" s="230">
        <v>5327455.42</v>
      </c>
      <c r="AD172" s="230"/>
      <c r="AE172" s="230">
        <v>5587811.5199999996</v>
      </c>
      <c r="AF172" s="230">
        <v>5587811.5199999996</v>
      </c>
      <c r="AG172" s="230">
        <v>5584008.6100000003</v>
      </c>
      <c r="AH172" s="230"/>
      <c r="AI172" s="230">
        <v>16559.507263833333</v>
      </c>
      <c r="AJ172" s="230">
        <v>16559.507263833333</v>
      </c>
      <c r="AK172" s="230">
        <v>16559.507263833333</v>
      </c>
      <c r="AL172" s="15"/>
      <c r="AM172" s="15">
        <f t="shared" ref="AM172:AM203" si="99">AE172*$E172/12</f>
        <v>17368.780808</v>
      </c>
      <c r="AN172" s="15">
        <f t="shared" ref="AN172:AN203" si="100">AF172*$E172/12</f>
        <v>17368.780808</v>
      </c>
      <c r="AO172" s="15">
        <f t="shared" ref="AO172:AO203" si="101">AG172*$E172/12</f>
        <v>17356.960096083334</v>
      </c>
      <c r="AQ172" s="15">
        <f t="shared" si="95"/>
        <v>49678.521791499996</v>
      </c>
      <c r="AR172" s="15">
        <f t="shared" si="92"/>
        <v>52094.521712083333</v>
      </c>
      <c r="AS172" s="15">
        <f t="shared" si="71"/>
        <v>2415.9999205833374</v>
      </c>
      <c r="AT172" s="15"/>
      <c r="AU172" s="15">
        <f t="shared" si="72"/>
        <v>99247.555711833324</v>
      </c>
      <c r="AV172" s="15">
        <f t="shared" si="72"/>
        <v>103828.135649</v>
      </c>
      <c r="AW172" s="15">
        <f t="shared" si="73"/>
        <v>4580.5799371666799</v>
      </c>
      <c r="AX172" s="15"/>
      <c r="AY172" s="230">
        <v>5337235.71</v>
      </c>
      <c r="AZ172" s="230">
        <v>5347016</v>
      </c>
      <c r="BA172" s="230">
        <v>5347016</v>
      </c>
      <c r="BB172" s="230"/>
      <c r="BC172" s="230">
        <v>5580205.7000000002</v>
      </c>
      <c r="BD172" s="230">
        <v>5580205.7000000002</v>
      </c>
      <c r="BE172" s="230">
        <v>5580205.7000000002</v>
      </c>
      <c r="BF172" s="230"/>
      <c r="BG172" s="230">
        <v>16589.907665250001</v>
      </c>
      <c r="BH172" s="230">
        <v>16620.308066666668</v>
      </c>
      <c r="BI172" s="230">
        <v>16620.308066666668</v>
      </c>
      <c r="BJ172" s="15"/>
      <c r="BK172" s="15">
        <f t="shared" si="74"/>
        <v>17345.139384166669</v>
      </c>
      <c r="BL172" s="15">
        <f t="shared" si="74"/>
        <v>17345.139384166669</v>
      </c>
      <c r="BM172" s="15">
        <f t="shared" si="74"/>
        <v>17345.139384166669</v>
      </c>
      <c r="BO172" s="15">
        <f t="shared" si="90"/>
        <v>49830.523798583337</v>
      </c>
      <c r="BP172" s="15">
        <f t="shared" si="91"/>
        <v>52035.418152500002</v>
      </c>
      <c r="BQ172" s="15">
        <f t="shared" si="93"/>
        <v>2204.8943539166648</v>
      </c>
      <c r="BR172" s="15"/>
      <c r="BS172" s="15">
        <f t="shared" si="76"/>
        <v>149078.07951041666</v>
      </c>
      <c r="BT172" s="15">
        <f t="shared" si="76"/>
        <v>155863.55380150001</v>
      </c>
      <c r="BU172" s="15">
        <f t="shared" si="94"/>
        <v>6785.4742910833447</v>
      </c>
      <c r="BV172" s="15"/>
      <c r="BW172" s="230">
        <v>5347016</v>
      </c>
      <c r="BX172" s="230">
        <v>5347016</v>
      </c>
      <c r="BY172" s="230">
        <v>5354741.33</v>
      </c>
      <c r="BZ172" s="230"/>
      <c r="CA172" s="230">
        <v>5646769.0899999999</v>
      </c>
      <c r="CB172" s="230">
        <v>5713332.4800000004</v>
      </c>
      <c r="CC172" s="230">
        <v>5694783.9299999997</v>
      </c>
      <c r="CD172" s="230"/>
      <c r="CE172" s="230">
        <v>16620.308066666668</v>
      </c>
      <c r="CF172" s="230">
        <v>16620.308066666668</v>
      </c>
      <c r="CG172" s="230">
        <v>16644.320967416668</v>
      </c>
      <c r="CH172" s="15"/>
      <c r="CI172" s="15">
        <f t="shared" ref="CI172:CI203" si="102">CA172*$E172/12</f>
        <v>17552.040588083331</v>
      </c>
      <c r="CJ172" s="15">
        <f t="shared" ref="CJ172:CJ203" si="103">CB172*$E172/12</f>
        <v>17758.941792000001</v>
      </c>
      <c r="CK172" s="15">
        <f t="shared" ref="CK172:CK203" si="104">CC172*$E172/12</f>
        <v>17701.286715749997</v>
      </c>
      <c r="CM172" s="15">
        <f t="shared" si="78"/>
        <v>49884.937100750001</v>
      </c>
      <c r="CN172" s="15">
        <f t="shared" si="79"/>
        <v>53012.269095833326</v>
      </c>
      <c r="CO172" s="15">
        <f t="shared" si="84"/>
        <v>3127.3319950833247</v>
      </c>
      <c r="CQ172" s="15">
        <f t="shared" si="85"/>
        <v>198963.01661116665</v>
      </c>
      <c r="CR172" s="15">
        <f t="shared" si="85"/>
        <v>208875.82289733333</v>
      </c>
      <c r="CS172" s="15">
        <f t="shared" si="86"/>
        <v>9912.806286166684</v>
      </c>
      <c r="CT172" s="15"/>
    </row>
    <row r="173" spans="1:98" x14ac:dyDescent="0.25">
      <c r="A173" s="3" t="s">
        <v>197</v>
      </c>
      <c r="B173" s="229">
        <v>2.41E-2</v>
      </c>
      <c r="C173" s="229">
        <v>2.41E-2</v>
      </c>
      <c r="D173" s="229">
        <v>2.41E-2</v>
      </c>
      <c r="E173" s="229">
        <v>2.41E-2</v>
      </c>
      <c r="G173" s="230">
        <v>8301348.0800000001</v>
      </c>
      <c r="H173" s="230">
        <v>8334836.5</v>
      </c>
      <c r="I173" s="230">
        <v>8407514.6199999992</v>
      </c>
      <c r="J173" s="230"/>
      <c r="K173" s="230">
        <v>8610508.0299999993</v>
      </c>
      <c r="L173" s="230">
        <v>8615124.5500000007</v>
      </c>
      <c r="M173" s="230">
        <v>8613235.8699999992</v>
      </c>
      <c r="N173" s="15"/>
      <c r="O173" s="15">
        <v>16671.874060666665</v>
      </c>
      <c r="P173" s="15">
        <v>16739.129970833335</v>
      </c>
      <c r="Q173" s="15">
        <v>16885.091861833331</v>
      </c>
      <c r="R173" s="15"/>
      <c r="S173" s="15">
        <f t="shared" si="96"/>
        <v>17292.770293583333</v>
      </c>
      <c r="T173" s="15">
        <f t="shared" si="97"/>
        <v>17302.041804583336</v>
      </c>
      <c r="U173" s="15">
        <f t="shared" si="98"/>
        <v>17298.24870558333</v>
      </c>
      <c r="W173" s="15">
        <f t="shared" si="89"/>
        <v>50296.095893333331</v>
      </c>
      <c r="X173" s="15">
        <f t="shared" si="77"/>
        <v>51893.060803750006</v>
      </c>
      <c r="Y173" s="15">
        <f t="shared" si="83"/>
        <v>1596.9649104166747</v>
      </c>
      <c r="AA173" s="230">
        <v>8457283.4199999999</v>
      </c>
      <c r="AB173" s="230">
        <v>8457267.0999999996</v>
      </c>
      <c r="AC173" s="230">
        <v>8457258.3100000005</v>
      </c>
      <c r="AD173" s="230"/>
      <c r="AE173" s="230">
        <v>8611966.8300000001</v>
      </c>
      <c r="AF173" s="230">
        <v>8572959.2899999991</v>
      </c>
      <c r="AG173" s="230">
        <v>8532966.8599999994</v>
      </c>
      <c r="AH173" s="230"/>
      <c r="AI173" s="230">
        <v>16985.044201833334</v>
      </c>
      <c r="AJ173" s="230">
        <v>16985.011425833331</v>
      </c>
      <c r="AK173" s="230">
        <v>16984.993772583333</v>
      </c>
      <c r="AL173" s="15"/>
      <c r="AM173" s="15">
        <f t="shared" si="99"/>
        <v>17295.700050249998</v>
      </c>
      <c r="AN173" s="15">
        <f t="shared" si="100"/>
        <v>17217.359907416667</v>
      </c>
      <c r="AO173" s="15">
        <f t="shared" si="101"/>
        <v>17137.041777166665</v>
      </c>
      <c r="AQ173" s="15">
        <f t="shared" si="95"/>
        <v>50955.049400249991</v>
      </c>
      <c r="AR173" s="15">
        <f t="shared" si="92"/>
        <v>51650.101734833326</v>
      </c>
      <c r="AS173" s="15">
        <f t="shared" ref="AS173:AS232" si="105">AR173-AQ173</f>
        <v>695.05233458333532</v>
      </c>
      <c r="AT173" s="15"/>
      <c r="AU173" s="15">
        <f t="shared" ref="AU173:AV232" si="106">+W173+AQ173</f>
        <v>101251.14529358332</v>
      </c>
      <c r="AV173" s="15">
        <f t="shared" si="106"/>
        <v>103543.16253858333</v>
      </c>
      <c r="AW173" s="15">
        <f t="shared" ref="AW173:AW232" si="107">AV173-AU173</f>
        <v>2292.01724500001</v>
      </c>
      <c r="AX173" s="15"/>
      <c r="AY173" s="230">
        <v>8460338.8100000005</v>
      </c>
      <c r="AZ173" s="230">
        <v>8463419.3100000005</v>
      </c>
      <c r="BA173" s="230">
        <v>8463419.3000000007</v>
      </c>
      <c r="BB173" s="230"/>
      <c r="BC173" s="230">
        <v>8532908.1199999992</v>
      </c>
      <c r="BD173" s="230">
        <v>8517719.3800000008</v>
      </c>
      <c r="BE173" s="230">
        <v>8545086.9800000004</v>
      </c>
      <c r="BF173" s="230"/>
      <c r="BG173" s="230">
        <v>16991.180443416666</v>
      </c>
      <c r="BH173" s="230">
        <v>16997.367114249999</v>
      </c>
      <c r="BI173" s="230">
        <v>16997.367094166668</v>
      </c>
      <c r="BJ173" s="15"/>
      <c r="BK173" s="15">
        <f t="shared" si="74"/>
        <v>17136.923807666666</v>
      </c>
      <c r="BL173" s="15">
        <f t="shared" si="74"/>
        <v>17106.419754833336</v>
      </c>
      <c r="BM173" s="15">
        <f t="shared" si="74"/>
        <v>17161.383018166667</v>
      </c>
      <c r="BO173" s="15">
        <f t="shared" si="90"/>
        <v>50985.914651833329</v>
      </c>
      <c r="BP173" s="15">
        <f t="shared" si="91"/>
        <v>51404.726580666669</v>
      </c>
      <c r="BQ173" s="15">
        <f t="shared" si="93"/>
        <v>418.81192883334006</v>
      </c>
      <c r="BR173" s="15"/>
      <c r="BS173" s="15">
        <f t="shared" si="76"/>
        <v>152237.05994541664</v>
      </c>
      <c r="BT173" s="15">
        <f t="shared" si="76"/>
        <v>154947.88911925</v>
      </c>
      <c r="BU173" s="15">
        <f t="shared" si="94"/>
        <v>2710.8291738333646</v>
      </c>
      <c r="BV173" s="15"/>
      <c r="BW173" s="230">
        <v>8463419.3000000007</v>
      </c>
      <c r="BX173" s="230">
        <v>8463419.3000000007</v>
      </c>
      <c r="BY173" s="230">
        <v>8534808.6699999999</v>
      </c>
      <c r="BZ173" s="230"/>
      <c r="CA173" s="230">
        <v>8588136.0399999991</v>
      </c>
      <c r="CB173" s="230">
        <v>8594865.4000000004</v>
      </c>
      <c r="CC173" s="230">
        <v>8679549.7899999991</v>
      </c>
      <c r="CD173" s="230"/>
      <c r="CE173" s="230">
        <v>16997.367094166668</v>
      </c>
      <c r="CF173" s="230">
        <v>16997.367094166668</v>
      </c>
      <c r="CG173" s="230">
        <v>17140.740745583335</v>
      </c>
      <c r="CH173" s="15"/>
      <c r="CI173" s="15">
        <f t="shared" si="102"/>
        <v>17247.839880333329</v>
      </c>
      <c r="CJ173" s="15">
        <f t="shared" si="103"/>
        <v>17261.354678333333</v>
      </c>
      <c r="CK173" s="15">
        <f t="shared" si="104"/>
        <v>17431.429161583332</v>
      </c>
      <c r="CM173" s="15">
        <f t="shared" si="78"/>
        <v>51135.474933916674</v>
      </c>
      <c r="CN173" s="15">
        <f t="shared" si="79"/>
        <v>51940.623720249991</v>
      </c>
      <c r="CO173" s="15">
        <f t="shared" si="84"/>
        <v>805.14878633331682</v>
      </c>
      <c r="CQ173" s="15">
        <f t="shared" si="85"/>
        <v>203372.53487933331</v>
      </c>
      <c r="CR173" s="15">
        <f t="shared" si="85"/>
        <v>206888.51283949998</v>
      </c>
      <c r="CS173" s="15">
        <f t="shared" si="86"/>
        <v>3515.9779601666669</v>
      </c>
      <c r="CT173" s="15"/>
    </row>
    <row r="174" spans="1:98" x14ac:dyDescent="0.25">
      <c r="A174" s="3" t="s">
        <v>198</v>
      </c>
      <c r="B174" s="229">
        <v>0</v>
      </c>
      <c r="C174" s="229">
        <v>0</v>
      </c>
      <c r="D174" s="229">
        <v>0</v>
      </c>
      <c r="E174" s="229">
        <v>0</v>
      </c>
      <c r="G174" s="230">
        <v>0</v>
      </c>
      <c r="H174" s="230">
        <v>0</v>
      </c>
      <c r="I174" s="230">
        <v>0</v>
      </c>
      <c r="J174" s="230"/>
      <c r="K174" s="230">
        <v>0</v>
      </c>
      <c r="L174" s="230">
        <v>0</v>
      </c>
      <c r="M174" s="230">
        <v>0</v>
      </c>
      <c r="N174" s="15"/>
      <c r="O174" s="15">
        <v>0</v>
      </c>
      <c r="P174" s="15">
        <v>0</v>
      </c>
      <c r="Q174" s="15">
        <v>0</v>
      </c>
      <c r="R174" s="15"/>
      <c r="S174" s="15">
        <f t="shared" si="96"/>
        <v>0</v>
      </c>
      <c r="T174" s="15">
        <f t="shared" si="97"/>
        <v>0</v>
      </c>
      <c r="U174" s="15">
        <f t="shared" si="98"/>
        <v>0</v>
      </c>
      <c r="W174" s="15">
        <f t="shared" si="89"/>
        <v>0</v>
      </c>
      <c r="X174" s="15">
        <f t="shared" si="77"/>
        <v>0</v>
      </c>
      <c r="Y174" s="15">
        <f t="shared" si="83"/>
        <v>0</v>
      </c>
      <c r="AA174" s="230">
        <v>0</v>
      </c>
      <c r="AB174" s="230">
        <v>0</v>
      </c>
      <c r="AC174" s="230">
        <v>0</v>
      </c>
      <c r="AD174" s="230"/>
      <c r="AE174" s="230">
        <v>0</v>
      </c>
      <c r="AF174" s="230">
        <v>0</v>
      </c>
      <c r="AG174" s="230">
        <v>0</v>
      </c>
      <c r="AH174" s="230"/>
      <c r="AI174" s="230">
        <v>0</v>
      </c>
      <c r="AJ174" s="230">
        <v>0</v>
      </c>
      <c r="AK174" s="230">
        <v>0</v>
      </c>
      <c r="AL174" s="15"/>
      <c r="AM174" s="15">
        <f t="shared" si="99"/>
        <v>0</v>
      </c>
      <c r="AN174" s="15">
        <f t="shared" si="100"/>
        <v>0</v>
      </c>
      <c r="AO174" s="15">
        <f t="shared" si="101"/>
        <v>0</v>
      </c>
      <c r="AQ174" s="15">
        <f t="shared" si="95"/>
        <v>0</v>
      </c>
      <c r="AR174" s="15">
        <f t="shared" si="92"/>
        <v>0</v>
      </c>
      <c r="AS174" s="15">
        <f t="shared" si="105"/>
        <v>0</v>
      </c>
      <c r="AT174" s="15"/>
      <c r="AU174" s="15">
        <f t="shared" si="106"/>
        <v>0</v>
      </c>
      <c r="AV174" s="15">
        <f t="shared" si="106"/>
        <v>0</v>
      </c>
      <c r="AW174" s="15">
        <f t="shared" si="107"/>
        <v>0</v>
      </c>
      <c r="AX174" s="15"/>
      <c r="AY174" s="230">
        <v>0</v>
      </c>
      <c r="AZ174" s="230">
        <v>0</v>
      </c>
      <c r="BA174" s="230">
        <v>0</v>
      </c>
      <c r="BB174" s="230"/>
      <c r="BC174" s="230">
        <v>0</v>
      </c>
      <c r="BD174" s="230">
        <v>0</v>
      </c>
      <c r="BE174" s="230">
        <v>0</v>
      </c>
      <c r="BF174" s="230"/>
      <c r="BG174" s="230">
        <v>0</v>
      </c>
      <c r="BH174" s="230">
        <v>0</v>
      </c>
      <c r="BI174" s="230">
        <v>0</v>
      </c>
      <c r="BJ174" s="15"/>
      <c r="BK174" s="15">
        <f t="shared" ref="BK174:BK205" si="108">BC174*$E174/12</f>
        <v>0</v>
      </c>
      <c r="BL174" s="15">
        <f t="shared" ref="BL174:BL205" si="109">BD174*$E174/12</f>
        <v>0</v>
      </c>
      <c r="BM174" s="15">
        <f t="shared" ref="BM174:BM205" si="110">BE174*$E174/12</f>
        <v>0</v>
      </c>
      <c r="BO174" s="15">
        <f t="shared" si="90"/>
        <v>0</v>
      </c>
      <c r="BP174" s="15">
        <f t="shared" si="91"/>
        <v>0</v>
      </c>
      <c r="BQ174" s="15">
        <f t="shared" si="93"/>
        <v>0</v>
      </c>
      <c r="BR174" s="15"/>
      <c r="BS174" s="15">
        <f t="shared" si="76"/>
        <v>0</v>
      </c>
      <c r="BT174" s="15">
        <f t="shared" si="76"/>
        <v>0</v>
      </c>
      <c r="BU174" s="15">
        <f t="shared" si="94"/>
        <v>0</v>
      </c>
      <c r="BV174" s="15"/>
      <c r="BW174" s="230">
        <v>0</v>
      </c>
      <c r="BX174" s="230">
        <v>0</v>
      </c>
      <c r="BY174" s="230">
        <v>0</v>
      </c>
      <c r="BZ174" s="230"/>
      <c r="CA174" s="230">
        <v>0</v>
      </c>
      <c r="CB174" s="230">
        <v>0</v>
      </c>
      <c r="CC174" s="230">
        <v>0</v>
      </c>
      <c r="CD174" s="230"/>
      <c r="CE174" s="230">
        <v>0</v>
      </c>
      <c r="CF174" s="230">
        <v>0</v>
      </c>
      <c r="CG174" s="230">
        <v>0</v>
      </c>
      <c r="CH174" s="15"/>
      <c r="CI174" s="15">
        <f t="shared" si="102"/>
        <v>0</v>
      </c>
      <c r="CJ174" s="15">
        <f t="shared" si="103"/>
        <v>0</v>
      </c>
      <c r="CK174" s="15">
        <f t="shared" si="104"/>
        <v>0</v>
      </c>
      <c r="CM174" s="15">
        <f t="shared" si="78"/>
        <v>0</v>
      </c>
      <c r="CN174" s="15">
        <f t="shared" si="79"/>
        <v>0</v>
      </c>
      <c r="CO174" s="15">
        <f t="shared" si="84"/>
        <v>0</v>
      </c>
      <c r="CQ174" s="15">
        <f t="shared" si="85"/>
        <v>0</v>
      </c>
      <c r="CR174" s="15">
        <f t="shared" si="85"/>
        <v>0</v>
      </c>
      <c r="CS174" s="15">
        <f t="shared" si="86"/>
        <v>0</v>
      </c>
      <c r="CT174" s="15"/>
    </row>
    <row r="175" spans="1:98" x14ac:dyDescent="0.25">
      <c r="A175" s="3" t="s">
        <v>199</v>
      </c>
      <c r="B175" s="229">
        <v>0</v>
      </c>
      <c r="C175" s="229">
        <v>0</v>
      </c>
      <c r="D175" s="229">
        <v>0</v>
      </c>
      <c r="E175" s="229">
        <v>0</v>
      </c>
      <c r="G175" s="230">
        <v>0</v>
      </c>
      <c r="H175" s="230">
        <v>0</v>
      </c>
      <c r="I175" s="230">
        <v>0</v>
      </c>
      <c r="J175" s="230"/>
      <c r="K175" s="230">
        <v>0</v>
      </c>
      <c r="L175" s="230">
        <v>0</v>
      </c>
      <c r="M175" s="230">
        <v>0</v>
      </c>
      <c r="N175" s="15"/>
      <c r="O175" s="15">
        <v>0</v>
      </c>
      <c r="P175" s="15">
        <v>0</v>
      </c>
      <c r="Q175" s="15">
        <v>0</v>
      </c>
      <c r="R175" s="15"/>
      <c r="S175" s="15">
        <f t="shared" si="96"/>
        <v>0</v>
      </c>
      <c r="T175" s="15">
        <f t="shared" si="97"/>
        <v>0</v>
      </c>
      <c r="U175" s="15">
        <f t="shared" si="98"/>
        <v>0</v>
      </c>
      <c r="W175" s="15">
        <f t="shared" si="89"/>
        <v>0</v>
      </c>
      <c r="X175" s="15">
        <f t="shared" si="77"/>
        <v>0</v>
      </c>
      <c r="Y175" s="15">
        <f t="shared" si="83"/>
        <v>0</v>
      </c>
      <c r="AA175" s="230">
        <v>0</v>
      </c>
      <c r="AB175" s="230">
        <v>0</v>
      </c>
      <c r="AC175" s="230">
        <v>0</v>
      </c>
      <c r="AD175" s="230"/>
      <c r="AE175" s="230">
        <v>0</v>
      </c>
      <c r="AF175" s="230">
        <v>0</v>
      </c>
      <c r="AG175" s="230">
        <v>0</v>
      </c>
      <c r="AH175" s="230"/>
      <c r="AI175" s="230">
        <v>0</v>
      </c>
      <c r="AJ175" s="230">
        <v>0</v>
      </c>
      <c r="AK175" s="230">
        <v>0</v>
      </c>
      <c r="AL175" s="15"/>
      <c r="AM175" s="15">
        <f t="shared" si="99"/>
        <v>0</v>
      </c>
      <c r="AN175" s="15">
        <f t="shared" si="100"/>
        <v>0</v>
      </c>
      <c r="AO175" s="15">
        <f t="shared" si="101"/>
        <v>0</v>
      </c>
      <c r="AQ175" s="15">
        <f t="shared" si="95"/>
        <v>0</v>
      </c>
      <c r="AR175" s="15">
        <f t="shared" si="92"/>
        <v>0</v>
      </c>
      <c r="AS175" s="15">
        <f t="shared" si="105"/>
        <v>0</v>
      </c>
      <c r="AT175" s="15"/>
      <c r="AU175" s="15">
        <f t="shared" si="106"/>
        <v>0</v>
      </c>
      <c r="AV175" s="15">
        <f t="shared" si="106"/>
        <v>0</v>
      </c>
      <c r="AW175" s="15">
        <f t="shared" si="107"/>
        <v>0</v>
      </c>
      <c r="AX175" s="15"/>
      <c r="AY175" s="230">
        <v>0</v>
      </c>
      <c r="AZ175" s="230">
        <v>0</v>
      </c>
      <c r="BA175" s="230">
        <v>0</v>
      </c>
      <c r="BB175" s="230"/>
      <c r="BC175" s="230">
        <v>0</v>
      </c>
      <c r="BD175" s="230">
        <v>0</v>
      </c>
      <c r="BE175" s="230">
        <v>0</v>
      </c>
      <c r="BF175" s="230"/>
      <c r="BG175" s="230">
        <v>0</v>
      </c>
      <c r="BH175" s="230">
        <v>0</v>
      </c>
      <c r="BI175" s="230">
        <v>0</v>
      </c>
      <c r="BJ175" s="15"/>
      <c r="BK175" s="15">
        <f t="shared" si="108"/>
        <v>0</v>
      </c>
      <c r="BL175" s="15">
        <f t="shared" si="109"/>
        <v>0</v>
      </c>
      <c r="BM175" s="15">
        <f t="shared" si="110"/>
        <v>0</v>
      </c>
      <c r="BO175" s="15">
        <f t="shared" si="90"/>
        <v>0</v>
      </c>
      <c r="BP175" s="15">
        <f t="shared" si="91"/>
        <v>0</v>
      </c>
      <c r="BQ175" s="15">
        <f t="shared" si="93"/>
        <v>0</v>
      </c>
      <c r="BR175" s="15"/>
      <c r="BS175" s="15">
        <f t="shared" si="76"/>
        <v>0</v>
      </c>
      <c r="BT175" s="15">
        <f t="shared" si="76"/>
        <v>0</v>
      </c>
      <c r="BU175" s="15">
        <f t="shared" si="94"/>
        <v>0</v>
      </c>
      <c r="BV175" s="15"/>
      <c r="BW175" s="230">
        <v>0</v>
      </c>
      <c r="BX175" s="230">
        <v>0</v>
      </c>
      <c r="BY175" s="230">
        <v>0</v>
      </c>
      <c r="BZ175" s="230"/>
      <c r="CA175" s="230">
        <v>0</v>
      </c>
      <c r="CB175" s="230">
        <v>0</v>
      </c>
      <c r="CC175" s="230">
        <v>0</v>
      </c>
      <c r="CD175" s="230"/>
      <c r="CE175" s="230">
        <v>0</v>
      </c>
      <c r="CF175" s="230">
        <v>0</v>
      </c>
      <c r="CG175" s="230">
        <v>0</v>
      </c>
      <c r="CH175" s="15"/>
      <c r="CI175" s="15">
        <f t="shared" si="102"/>
        <v>0</v>
      </c>
      <c r="CJ175" s="15">
        <f t="shared" si="103"/>
        <v>0</v>
      </c>
      <c r="CK175" s="15">
        <f t="shared" si="104"/>
        <v>0</v>
      </c>
      <c r="CM175" s="15">
        <f t="shared" si="78"/>
        <v>0</v>
      </c>
      <c r="CN175" s="15">
        <f t="shared" si="79"/>
        <v>0</v>
      </c>
      <c r="CO175" s="15">
        <f t="shared" si="84"/>
        <v>0</v>
      </c>
      <c r="CQ175" s="15">
        <f t="shared" si="85"/>
        <v>0</v>
      </c>
      <c r="CR175" s="15">
        <f t="shared" si="85"/>
        <v>0</v>
      </c>
      <c r="CS175" s="15">
        <f t="shared" si="86"/>
        <v>0</v>
      </c>
      <c r="CT175" s="15"/>
    </row>
    <row r="176" spans="1:98" x14ac:dyDescent="0.25">
      <c r="B176" s="229"/>
      <c r="C176" s="229"/>
      <c r="D176" s="229"/>
      <c r="E176" s="229"/>
      <c r="K176" s="230"/>
      <c r="L176" s="230"/>
      <c r="M176" s="230"/>
      <c r="O176" s="3">
        <v>0</v>
      </c>
      <c r="P176" s="3">
        <v>0</v>
      </c>
      <c r="Q176" s="3">
        <v>0</v>
      </c>
      <c r="S176" s="15">
        <f t="shared" si="96"/>
        <v>0</v>
      </c>
      <c r="T176" s="15">
        <f t="shared" si="97"/>
        <v>0</v>
      </c>
      <c r="U176" s="15">
        <f t="shared" si="98"/>
        <v>0</v>
      </c>
      <c r="W176" s="15"/>
      <c r="X176" s="3">
        <f t="shared" si="77"/>
        <v>0</v>
      </c>
      <c r="Y176" s="15">
        <f t="shared" si="83"/>
        <v>0</v>
      </c>
      <c r="AA176" s="230"/>
      <c r="AB176" s="230"/>
      <c r="AC176" s="230"/>
      <c r="AD176" s="230"/>
      <c r="AE176" s="230"/>
      <c r="AF176" s="230"/>
      <c r="AG176" s="230"/>
      <c r="AH176" s="230"/>
      <c r="AI176" s="230">
        <v>0</v>
      </c>
      <c r="AJ176" s="230">
        <v>0</v>
      </c>
      <c r="AK176" s="230">
        <v>0</v>
      </c>
      <c r="AM176" s="15">
        <f t="shared" si="99"/>
        <v>0</v>
      </c>
      <c r="AN176" s="15">
        <f t="shared" si="100"/>
        <v>0</v>
      </c>
      <c r="AO176" s="15">
        <f t="shared" si="101"/>
        <v>0</v>
      </c>
      <c r="AQ176" s="15"/>
      <c r="AS176" s="15"/>
      <c r="AU176" s="15"/>
      <c r="AV176" s="15"/>
      <c r="AW176" s="15"/>
      <c r="AY176" s="230"/>
      <c r="AZ176" s="230"/>
      <c r="BA176" s="230"/>
      <c r="BB176" s="230"/>
      <c r="BC176" s="230"/>
      <c r="BD176" s="230"/>
      <c r="BE176" s="230">
        <v>0</v>
      </c>
      <c r="BF176" s="230"/>
      <c r="BG176" s="230">
        <v>0</v>
      </c>
      <c r="BH176" s="230">
        <v>0</v>
      </c>
      <c r="BI176" s="230">
        <v>0</v>
      </c>
      <c r="BK176" s="15">
        <f t="shared" si="108"/>
        <v>0</v>
      </c>
      <c r="BL176" s="15">
        <f t="shared" si="109"/>
        <v>0</v>
      </c>
      <c r="BM176" s="15">
        <f t="shared" si="110"/>
        <v>0</v>
      </c>
      <c r="BS176" s="15"/>
      <c r="BT176" s="15"/>
      <c r="BW176" s="230"/>
      <c r="BX176" s="230"/>
      <c r="BY176" s="230"/>
      <c r="BZ176" s="230"/>
      <c r="CA176" s="230">
        <v>0</v>
      </c>
      <c r="CB176" s="230">
        <v>0</v>
      </c>
      <c r="CC176" s="230">
        <v>0</v>
      </c>
      <c r="CD176" s="230"/>
      <c r="CE176" s="230">
        <v>0</v>
      </c>
      <c r="CF176" s="230">
        <v>0</v>
      </c>
      <c r="CG176" s="230">
        <v>0</v>
      </c>
      <c r="CI176" s="15">
        <f t="shared" si="102"/>
        <v>0</v>
      </c>
      <c r="CJ176" s="15">
        <f t="shared" si="103"/>
        <v>0</v>
      </c>
      <c r="CK176" s="15">
        <f t="shared" si="104"/>
        <v>0</v>
      </c>
      <c r="CM176" s="3">
        <f t="shared" si="78"/>
        <v>0</v>
      </c>
      <c r="CN176" s="3">
        <f t="shared" si="79"/>
        <v>0</v>
      </c>
      <c r="CO176" s="3">
        <f t="shared" si="84"/>
        <v>0</v>
      </c>
      <c r="CQ176" s="15">
        <f t="shared" si="85"/>
        <v>0</v>
      </c>
      <c r="CR176" s="15">
        <f t="shared" si="85"/>
        <v>0</v>
      </c>
      <c r="CS176" s="3">
        <f t="shared" si="86"/>
        <v>0</v>
      </c>
    </row>
    <row r="177" spans="1:98" x14ac:dyDescent="0.25">
      <c r="A177" s="3" t="s">
        <v>200</v>
      </c>
      <c r="B177" s="229">
        <v>0</v>
      </c>
      <c r="C177" s="229">
        <v>0</v>
      </c>
      <c r="D177" s="229">
        <v>0</v>
      </c>
      <c r="E177" s="229">
        <v>0</v>
      </c>
      <c r="G177" s="230">
        <v>96395.56</v>
      </c>
      <c r="H177" s="230">
        <v>96395.56</v>
      </c>
      <c r="I177" s="230">
        <v>96395.56</v>
      </c>
      <c r="J177" s="230"/>
      <c r="K177" s="230">
        <v>96395.56</v>
      </c>
      <c r="L177" s="230">
        <v>96395.56</v>
      </c>
      <c r="M177" s="230">
        <v>96395.56</v>
      </c>
      <c r="N177" s="15"/>
      <c r="O177" s="15">
        <v>0</v>
      </c>
      <c r="P177" s="15">
        <v>0</v>
      </c>
      <c r="Q177" s="15">
        <v>0</v>
      </c>
      <c r="R177" s="15"/>
      <c r="S177" s="15">
        <f t="shared" si="96"/>
        <v>0</v>
      </c>
      <c r="T177" s="15">
        <f t="shared" si="97"/>
        <v>0</v>
      </c>
      <c r="U177" s="15">
        <f t="shared" si="98"/>
        <v>0</v>
      </c>
      <c r="W177" s="15">
        <f t="shared" si="89"/>
        <v>0</v>
      </c>
      <c r="X177" s="15">
        <f t="shared" si="77"/>
        <v>0</v>
      </c>
      <c r="Y177" s="15">
        <f t="shared" si="83"/>
        <v>0</v>
      </c>
      <c r="AA177" s="230">
        <v>96395.56</v>
      </c>
      <c r="AB177" s="230">
        <v>96395.56</v>
      </c>
      <c r="AC177" s="230">
        <v>96395.56</v>
      </c>
      <c r="AD177" s="230"/>
      <c r="AE177" s="230">
        <v>96395.56</v>
      </c>
      <c r="AF177" s="230">
        <v>96395.56</v>
      </c>
      <c r="AG177" s="230">
        <v>96395.56</v>
      </c>
      <c r="AH177" s="230"/>
      <c r="AI177" s="230">
        <v>0</v>
      </c>
      <c r="AJ177" s="230">
        <v>0</v>
      </c>
      <c r="AK177" s="230">
        <v>0</v>
      </c>
      <c r="AL177" s="15"/>
      <c r="AM177" s="15">
        <f t="shared" si="99"/>
        <v>0</v>
      </c>
      <c r="AN177" s="15">
        <f t="shared" si="100"/>
        <v>0</v>
      </c>
      <c r="AO177" s="15">
        <f t="shared" si="101"/>
        <v>0</v>
      </c>
      <c r="AQ177" s="15">
        <f t="shared" si="95"/>
        <v>0</v>
      </c>
      <c r="AR177" s="15">
        <f t="shared" si="92"/>
        <v>0</v>
      </c>
      <c r="AS177" s="15">
        <f t="shared" si="105"/>
        <v>0</v>
      </c>
      <c r="AT177" s="15"/>
      <c r="AU177" s="15">
        <f t="shared" si="106"/>
        <v>0</v>
      </c>
      <c r="AV177" s="15">
        <f t="shared" si="106"/>
        <v>0</v>
      </c>
      <c r="AW177" s="15">
        <f t="shared" si="107"/>
        <v>0</v>
      </c>
      <c r="AX177" s="15"/>
      <c r="AY177" s="230">
        <v>96395.56</v>
      </c>
      <c r="AZ177" s="230">
        <v>96395.56</v>
      </c>
      <c r="BA177" s="230">
        <v>96395.56</v>
      </c>
      <c r="BB177" s="230"/>
      <c r="BC177" s="230">
        <v>96395.56</v>
      </c>
      <c r="BD177" s="230">
        <v>96395.56</v>
      </c>
      <c r="BE177" s="230">
        <v>96395.56</v>
      </c>
      <c r="BF177" s="230"/>
      <c r="BG177" s="230">
        <v>0</v>
      </c>
      <c r="BH177" s="230">
        <v>0</v>
      </c>
      <c r="BI177" s="230">
        <v>0</v>
      </c>
      <c r="BJ177" s="15"/>
      <c r="BK177" s="15">
        <f t="shared" si="108"/>
        <v>0</v>
      </c>
      <c r="BL177" s="15">
        <f t="shared" si="109"/>
        <v>0</v>
      </c>
      <c r="BM177" s="15">
        <f t="shared" si="110"/>
        <v>0</v>
      </c>
      <c r="BO177" s="15">
        <f t="shared" si="90"/>
        <v>0</v>
      </c>
      <c r="BP177" s="15">
        <f t="shared" si="91"/>
        <v>0</v>
      </c>
      <c r="BQ177" s="15">
        <f t="shared" si="93"/>
        <v>0</v>
      </c>
      <c r="BR177" s="15"/>
      <c r="BS177" s="15">
        <f t="shared" si="76"/>
        <v>0</v>
      </c>
      <c r="BT177" s="15">
        <f t="shared" si="76"/>
        <v>0</v>
      </c>
      <c r="BU177" s="15">
        <f t="shared" si="94"/>
        <v>0</v>
      </c>
      <c r="BV177" s="15"/>
      <c r="BW177" s="230">
        <v>96395.56</v>
      </c>
      <c r="BX177" s="230">
        <v>96395.56</v>
      </c>
      <c r="BY177" s="230">
        <v>96395.56</v>
      </c>
      <c r="BZ177" s="230"/>
      <c r="CA177" s="230">
        <v>96395.56</v>
      </c>
      <c r="CB177" s="230">
        <v>96395.56</v>
      </c>
      <c r="CC177" s="230">
        <v>96395.56</v>
      </c>
      <c r="CD177" s="230"/>
      <c r="CE177" s="230">
        <v>0</v>
      </c>
      <c r="CF177" s="230">
        <v>0</v>
      </c>
      <c r="CG177" s="230">
        <v>0</v>
      </c>
      <c r="CH177" s="15"/>
      <c r="CI177" s="15">
        <f t="shared" si="102"/>
        <v>0</v>
      </c>
      <c r="CJ177" s="15">
        <f t="shared" si="103"/>
        <v>0</v>
      </c>
      <c r="CK177" s="15">
        <f t="shared" si="104"/>
        <v>0</v>
      </c>
      <c r="CM177" s="15">
        <f t="shared" si="78"/>
        <v>0</v>
      </c>
      <c r="CN177" s="15">
        <f t="shared" si="79"/>
        <v>0</v>
      </c>
      <c r="CO177" s="15">
        <f t="shared" si="84"/>
        <v>0</v>
      </c>
      <c r="CQ177" s="15">
        <f t="shared" si="85"/>
        <v>0</v>
      </c>
      <c r="CR177" s="15">
        <f t="shared" si="85"/>
        <v>0</v>
      </c>
      <c r="CS177" s="15">
        <f t="shared" si="86"/>
        <v>0</v>
      </c>
      <c r="CT177" s="15"/>
    </row>
    <row r="178" spans="1:98" x14ac:dyDescent="0.25">
      <c r="A178" s="3" t="s">
        <v>201</v>
      </c>
      <c r="B178" s="229">
        <v>0</v>
      </c>
      <c r="C178" s="229">
        <v>0</v>
      </c>
      <c r="D178" s="229">
        <v>0</v>
      </c>
      <c r="E178" s="229">
        <v>0</v>
      </c>
      <c r="G178" s="230">
        <v>60322.65</v>
      </c>
      <c r="H178" s="230">
        <v>60322.65</v>
      </c>
      <c r="I178" s="230">
        <v>60322.65</v>
      </c>
      <c r="J178" s="230"/>
      <c r="K178" s="230">
        <v>60322.65</v>
      </c>
      <c r="L178" s="230">
        <v>60322.65</v>
      </c>
      <c r="M178" s="230">
        <v>60322.65</v>
      </c>
      <c r="N178" s="15"/>
      <c r="O178" s="15">
        <v>0</v>
      </c>
      <c r="P178" s="15">
        <v>0</v>
      </c>
      <c r="Q178" s="15">
        <v>0</v>
      </c>
      <c r="R178" s="15"/>
      <c r="S178" s="15">
        <f t="shared" si="96"/>
        <v>0</v>
      </c>
      <c r="T178" s="15">
        <f t="shared" si="97"/>
        <v>0</v>
      </c>
      <c r="U178" s="15">
        <f t="shared" si="98"/>
        <v>0</v>
      </c>
      <c r="W178" s="15">
        <f t="shared" si="89"/>
        <v>0</v>
      </c>
      <c r="X178" s="15">
        <f t="shared" si="77"/>
        <v>0</v>
      </c>
      <c r="Y178" s="15">
        <f t="shared" si="83"/>
        <v>0</v>
      </c>
      <c r="AA178" s="230">
        <v>60322.65</v>
      </c>
      <c r="AB178" s="230">
        <v>60322.65</v>
      </c>
      <c r="AC178" s="230">
        <v>60322.65</v>
      </c>
      <c r="AD178" s="230"/>
      <c r="AE178" s="230">
        <v>60322.65</v>
      </c>
      <c r="AF178" s="230">
        <v>60322.65</v>
      </c>
      <c r="AG178" s="230">
        <v>60322.65</v>
      </c>
      <c r="AH178" s="230"/>
      <c r="AI178" s="230">
        <v>0</v>
      </c>
      <c r="AJ178" s="230">
        <v>0</v>
      </c>
      <c r="AK178" s="230">
        <v>0</v>
      </c>
      <c r="AL178" s="15"/>
      <c r="AM178" s="15">
        <f t="shared" si="99"/>
        <v>0</v>
      </c>
      <c r="AN178" s="15">
        <f t="shared" si="100"/>
        <v>0</v>
      </c>
      <c r="AO178" s="15">
        <f t="shared" si="101"/>
        <v>0</v>
      </c>
      <c r="AQ178" s="15">
        <f t="shared" si="95"/>
        <v>0</v>
      </c>
      <c r="AR178" s="15">
        <f t="shared" si="92"/>
        <v>0</v>
      </c>
      <c r="AS178" s="15">
        <f t="shared" si="105"/>
        <v>0</v>
      </c>
      <c r="AT178" s="15"/>
      <c r="AU178" s="15">
        <f t="shared" si="106"/>
        <v>0</v>
      </c>
      <c r="AV178" s="15">
        <f t="shared" si="106"/>
        <v>0</v>
      </c>
      <c r="AW178" s="15">
        <f t="shared" si="107"/>
        <v>0</v>
      </c>
      <c r="AX178" s="15"/>
      <c r="AY178" s="230">
        <v>60322.65</v>
      </c>
      <c r="AZ178" s="230">
        <v>60322.65</v>
      </c>
      <c r="BA178" s="230">
        <v>60322.65</v>
      </c>
      <c r="BB178" s="230"/>
      <c r="BC178" s="230">
        <v>60322.65</v>
      </c>
      <c r="BD178" s="230">
        <v>60322.65</v>
      </c>
      <c r="BE178" s="230">
        <v>60322.65</v>
      </c>
      <c r="BF178" s="230"/>
      <c r="BG178" s="230">
        <v>0</v>
      </c>
      <c r="BH178" s="230">
        <v>0</v>
      </c>
      <c r="BI178" s="230">
        <v>0</v>
      </c>
      <c r="BJ178" s="15"/>
      <c r="BK178" s="15">
        <f t="shared" si="108"/>
        <v>0</v>
      </c>
      <c r="BL178" s="15">
        <f t="shared" si="109"/>
        <v>0</v>
      </c>
      <c r="BM178" s="15">
        <f t="shared" si="110"/>
        <v>0</v>
      </c>
      <c r="BO178" s="15">
        <f t="shared" si="90"/>
        <v>0</v>
      </c>
      <c r="BP178" s="15">
        <f t="shared" si="91"/>
        <v>0</v>
      </c>
      <c r="BQ178" s="15">
        <f t="shared" si="93"/>
        <v>0</v>
      </c>
      <c r="BR178" s="15"/>
      <c r="BS178" s="15">
        <f t="shared" si="76"/>
        <v>0</v>
      </c>
      <c r="BT178" s="15">
        <f t="shared" si="76"/>
        <v>0</v>
      </c>
      <c r="BU178" s="15">
        <f t="shared" si="94"/>
        <v>0</v>
      </c>
      <c r="BV178" s="15"/>
      <c r="BW178" s="230">
        <v>60322.65</v>
      </c>
      <c r="BX178" s="230">
        <v>60322.65</v>
      </c>
      <c r="BY178" s="230">
        <v>60322.65</v>
      </c>
      <c r="BZ178" s="230"/>
      <c r="CA178" s="230">
        <v>60322.65</v>
      </c>
      <c r="CB178" s="230">
        <v>60322.65</v>
      </c>
      <c r="CC178" s="230">
        <v>60322.65</v>
      </c>
      <c r="CD178" s="230"/>
      <c r="CE178" s="230">
        <v>0</v>
      </c>
      <c r="CF178" s="230">
        <v>0</v>
      </c>
      <c r="CG178" s="230">
        <v>0</v>
      </c>
      <c r="CH178" s="15"/>
      <c r="CI178" s="15">
        <f t="shared" si="102"/>
        <v>0</v>
      </c>
      <c r="CJ178" s="15">
        <f t="shared" si="103"/>
        <v>0</v>
      </c>
      <c r="CK178" s="15">
        <f t="shared" si="104"/>
        <v>0</v>
      </c>
      <c r="CM178" s="15">
        <f t="shared" si="78"/>
        <v>0</v>
      </c>
      <c r="CN178" s="15">
        <f t="shared" si="79"/>
        <v>0</v>
      </c>
      <c r="CO178" s="15">
        <f t="shared" si="84"/>
        <v>0</v>
      </c>
      <c r="CQ178" s="15">
        <f t="shared" si="85"/>
        <v>0</v>
      </c>
      <c r="CR178" s="15">
        <f t="shared" si="85"/>
        <v>0</v>
      </c>
      <c r="CS178" s="15">
        <f t="shared" si="86"/>
        <v>0</v>
      </c>
      <c r="CT178" s="15"/>
    </row>
    <row r="179" spans="1:98" x14ac:dyDescent="0.25">
      <c r="A179" s="3" t="s">
        <v>202</v>
      </c>
      <c r="B179" s="229">
        <v>0</v>
      </c>
      <c r="C179" s="229">
        <v>0</v>
      </c>
      <c r="D179" s="229">
        <v>0</v>
      </c>
      <c r="E179" s="229">
        <v>0</v>
      </c>
      <c r="G179" s="230">
        <v>162070.19</v>
      </c>
      <c r="H179" s="230">
        <v>162070.19</v>
      </c>
      <c r="I179" s="230">
        <v>162070.19</v>
      </c>
      <c r="J179" s="230"/>
      <c r="K179" s="230">
        <v>162070.19</v>
      </c>
      <c r="L179" s="230">
        <v>162070.19</v>
      </c>
      <c r="M179" s="230">
        <v>162070.19</v>
      </c>
      <c r="N179" s="15"/>
      <c r="O179" s="15">
        <v>0</v>
      </c>
      <c r="P179" s="15">
        <v>0</v>
      </c>
      <c r="Q179" s="15">
        <v>0</v>
      </c>
      <c r="R179" s="15"/>
      <c r="S179" s="15">
        <f t="shared" si="96"/>
        <v>0</v>
      </c>
      <c r="T179" s="15">
        <f t="shared" si="97"/>
        <v>0</v>
      </c>
      <c r="U179" s="15">
        <f t="shared" si="98"/>
        <v>0</v>
      </c>
      <c r="W179" s="15">
        <f t="shared" si="89"/>
        <v>0</v>
      </c>
      <c r="X179" s="15">
        <f t="shared" si="77"/>
        <v>0</v>
      </c>
      <c r="Y179" s="15">
        <f t="shared" si="83"/>
        <v>0</v>
      </c>
      <c r="AA179" s="230">
        <v>162070.19</v>
      </c>
      <c r="AB179" s="230">
        <v>162070.19</v>
      </c>
      <c r="AC179" s="230">
        <v>162070.19</v>
      </c>
      <c r="AD179" s="230"/>
      <c r="AE179" s="230">
        <v>162070.19</v>
      </c>
      <c r="AF179" s="230">
        <v>162070.19</v>
      </c>
      <c r="AG179" s="230">
        <v>162070.19</v>
      </c>
      <c r="AH179" s="230"/>
      <c r="AI179" s="230">
        <v>0</v>
      </c>
      <c r="AJ179" s="230">
        <v>0</v>
      </c>
      <c r="AK179" s="230">
        <v>0</v>
      </c>
      <c r="AL179" s="15"/>
      <c r="AM179" s="15">
        <f t="shared" si="99"/>
        <v>0</v>
      </c>
      <c r="AN179" s="15">
        <f t="shared" si="100"/>
        <v>0</v>
      </c>
      <c r="AO179" s="15">
        <f t="shared" si="101"/>
        <v>0</v>
      </c>
      <c r="AQ179" s="15">
        <f t="shared" si="95"/>
        <v>0</v>
      </c>
      <c r="AR179" s="15">
        <f t="shared" si="92"/>
        <v>0</v>
      </c>
      <c r="AS179" s="15">
        <f t="shared" si="105"/>
        <v>0</v>
      </c>
      <c r="AT179" s="15"/>
      <c r="AU179" s="15">
        <f t="shared" si="106"/>
        <v>0</v>
      </c>
      <c r="AV179" s="15">
        <f t="shared" si="106"/>
        <v>0</v>
      </c>
      <c r="AW179" s="15">
        <f t="shared" si="107"/>
        <v>0</v>
      </c>
      <c r="AX179" s="15"/>
      <c r="AY179" s="230">
        <v>162070.19</v>
      </c>
      <c r="AZ179" s="230">
        <v>162070.19</v>
      </c>
      <c r="BA179" s="230">
        <v>162070.19</v>
      </c>
      <c r="BB179" s="230"/>
      <c r="BC179" s="230">
        <v>162070.19</v>
      </c>
      <c r="BD179" s="230">
        <v>162070.19</v>
      </c>
      <c r="BE179" s="230">
        <v>162070.19</v>
      </c>
      <c r="BF179" s="230"/>
      <c r="BG179" s="230">
        <v>0</v>
      </c>
      <c r="BH179" s="230">
        <v>0</v>
      </c>
      <c r="BI179" s="230">
        <v>0</v>
      </c>
      <c r="BJ179" s="15"/>
      <c r="BK179" s="15">
        <f t="shared" si="108"/>
        <v>0</v>
      </c>
      <c r="BL179" s="15">
        <f t="shared" si="109"/>
        <v>0</v>
      </c>
      <c r="BM179" s="15">
        <f t="shared" si="110"/>
        <v>0</v>
      </c>
      <c r="BO179" s="15">
        <f t="shared" si="90"/>
        <v>0</v>
      </c>
      <c r="BP179" s="15">
        <f t="shared" si="91"/>
        <v>0</v>
      </c>
      <c r="BQ179" s="15">
        <f t="shared" si="93"/>
        <v>0</v>
      </c>
      <c r="BR179" s="15"/>
      <c r="BS179" s="15">
        <f t="shared" si="76"/>
        <v>0</v>
      </c>
      <c r="BT179" s="15">
        <f t="shared" si="76"/>
        <v>0</v>
      </c>
      <c r="BU179" s="15">
        <f t="shared" si="94"/>
        <v>0</v>
      </c>
      <c r="BV179" s="15"/>
      <c r="BW179" s="230">
        <v>162070.19</v>
      </c>
      <c r="BX179" s="230">
        <v>162070.19</v>
      </c>
      <c r="BY179" s="230">
        <v>162070.19</v>
      </c>
      <c r="BZ179" s="230"/>
      <c r="CA179" s="230">
        <v>162070.19</v>
      </c>
      <c r="CB179" s="230">
        <v>162070.19</v>
      </c>
      <c r="CC179" s="230">
        <v>162070.19</v>
      </c>
      <c r="CD179" s="230"/>
      <c r="CE179" s="230">
        <v>0</v>
      </c>
      <c r="CF179" s="230">
        <v>0</v>
      </c>
      <c r="CG179" s="230">
        <v>0</v>
      </c>
      <c r="CH179" s="15"/>
      <c r="CI179" s="15">
        <f t="shared" si="102"/>
        <v>0</v>
      </c>
      <c r="CJ179" s="15">
        <f t="shared" si="103"/>
        <v>0</v>
      </c>
      <c r="CK179" s="15">
        <f t="shared" si="104"/>
        <v>0</v>
      </c>
      <c r="CM179" s="15">
        <f t="shared" si="78"/>
        <v>0</v>
      </c>
      <c r="CN179" s="15">
        <f t="shared" si="79"/>
        <v>0</v>
      </c>
      <c r="CO179" s="15">
        <f t="shared" si="84"/>
        <v>0</v>
      </c>
      <c r="CQ179" s="15">
        <f t="shared" si="85"/>
        <v>0</v>
      </c>
      <c r="CR179" s="15">
        <f t="shared" si="85"/>
        <v>0</v>
      </c>
      <c r="CS179" s="15">
        <f t="shared" si="86"/>
        <v>0</v>
      </c>
      <c r="CT179" s="15"/>
    </row>
    <row r="180" spans="1:98" x14ac:dyDescent="0.25">
      <c r="A180" s="3" t="s">
        <v>203</v>
      </c>
      <c r="B180" s="229">
        <v>0</v>
      </c>
      <c r="C180" s="229">
        <v>0</v>
      </c>
      <c r="D180" s="229">
        <v>0</v>
      </c>
      <c r="E180" s="229">
        <v>0</v>
      </c>
      <c r="G180" s="230">
        <v>348244.31</v>
      </c>
      <c r="H180" s="230">
        <v>348244.31</v>
      </c>
      <c r="I180" s="230">
        <v>348244.31</v>
      </c>
      <c r="J180" s="230"/>
      <c r="K180" s="230">
        <v>348244.31</v>
      </c>
      <c r="L180" s="230">
        <v>348244.31</v>
      </c>
      <c r="M180" s="230">
        <v>348244.31</v>
      </c>
      <c r="N180" s="15"/>
      <c r="O180" s="15">
        <v>0</v>
      </c>
      <c r="P180" s="15">
        <v>0</v>
      </c>
      <c r="Q180" s="15">
        <v>0</v>
      </c>
      <c r="R180" s="15"/>
      <c r="S180" s="15">
        <f t="shared" si="96"/>
        <v>0</v>
      </c>
      <c r="T180" s="15">
        <f t="shared" si="97"/>
        <v>0</v>
      </c>
      <c r="U180" s="15">
        <f t="shared" si="98"/>
        <v>0</v>
      </c>
      <c r="W180" s="15">
        <f t="shared" si="89"/>
        <v>0</v>
      </c>
      <c r="X180" s="15">
        <f t="shared" si="77"/>
        <v>0</v>
      </c>
      <c r="Y180" s="15">
        <f t="shared" si="83"/>
        <v>0</v>
      </c>
      <c r="AA180" s="230">
        <v>348244.31</v>
      </c>
      <c r="AB180" s="230">
        <v>348244.31</v>
      </c>
      <c r="AC180" s="230">
        <v>348244.31</v>
      </c>
      <c r="AD180" s="230"/>
      <c r="AE180" s="230">
        <v>348244.31</v>
      </c>
      <c r="AF180" s="230">
        <v>348244.31</v>
      </c>
      <c r="AG180" s="230">
        <v>348244.31</v>
      </c>
      <c r="AH180" s="230"/>
      <c r="AI180" s="230">
        <v>0</v>
      </c>
      <c r="AJ180" s="230">
        <v>0</v>
      </c>
      <c r="AK180" s="230">
        <v>0</v>
      </c>
      <c r="AL180" s="15"/>
      <c r="AM180" s="15">
        <f t="shared" si="99"/>
        <v>0</v>
      </c>
      <c r="AN180" s="15">
        <f t="shared" si="100"/>
        <v>0</v>
      </c>
      <c r="AO180" s="15">
        <f t="shared" si="101"/>
        <v>0</v>
      </c>
      <c r="AQ180" s="15">
        <f t="shared" si="95"/>
        <v>0</v>
      </c>
      <c r="AR180" s="15">
        <f t="shared" si="92"/>
        <v>0</v>
      </c>
      <c r="AS180" s="15">
        <f t="shared" si="105"/>
        <v>0</v>
      </c>
      <c r="AT180" s="15"/>
      <c r="AU180" s="15">
        <f t="shared" si="106"/>
        <v>0</v>
      </c>
      <c r="AV180" s="15">
        <f t="shared" si="106"/>
        <v>0</v>
      </c>
      <c r="AW180" s="15">
        <f t="shared" si="107"/>
        <v>0</v>
      </c>
      <c r="AX180" s="15"/>
      <c r="AY180" s="230">
        <v>348244.31</v>
      </c>
      <c r="AZ180" s="230">
        <v>348244.31</v>
      </c>
      <c r="BA180" s="230">
        <v>348244.31</v>
      </c>
      <c r="BB180" s="230"/>
      <c r="BC180" s="230">
        <v>348244.31</v>
      </c>
      <c r="BD180" s="230">
        <v>348244.31</v>
      </c>
      <c r="BE180" s="230">
        <v>348244.31</v>
      </c>
      <c r="BF180" s="230"/>
      <c r="BG180" s="230">
        <v>0</v>
      </c>
      <c r="BH180" s="230">
        <v>0</v>
      </c>
      <c r="BI180" s="230">
        <v>0</v>
      </c>
      <c r="BJ180" s="15"/>
      <c r="BK180" s="15">
        <f t="shared" si="108"/>
        <v>0</v>
      </c>
      <c r="BL180" s="15">
        <f t="shared" si="109"/>
        <v>0</v>
      </c>
      <c r="BM180" s="15">
        <f t="shared" si="110"/>
        <v>0</v>
      </c>
      <c r="BO180" s="15">
        <f t="shared" si="90"/>
        <v>0</v>
      </c>
      <c r="BP180" s="15">
        <f t="shared" si="91"/>
        <v>0</v>
      </c>
      <c r="BQ180" s="15">
        <f t="shared" si="93"/>
        <v>0</v>
      </c>
      <c r="BR180" s="15"/>
      <c r="BS180" s="15">
        <f t="shared" si="76"/>
        <v>0</v>
      </c>
      <c r="BT180" s="15">
        <f t="shared" si="76"/>
        <v>0</v>
      </c>
      <c r="BU180" s="15">
        <f t="shared" si="94"/>
        <v>0</v>
      </c>
      <c r="BV180" s="15"/>
      <c r="BW180" s="230">
        <v>348244.31</v>
      </c>
      <c r="BX180" s="230">
        <v>348244.31</v>
      </c>
      <c r="BY180" s="230">
        <v>348244.31</v>
      </c>
      <c r="BZ180" s="230"/>
      <c r="CA180" s="230">
        <v>348244.31</v>
      </c>
      <c r="CB180" s="230">
        <v>348244.31</v>
      </c>
      <c r="CC180" s="230">
        <v>348244.31</v>
      </c>
      <c r="CD180" s="230"/>
      <c r="CE180" s="230">
        <v>0</v>
      </c>
      <c r="CF180" s="230">
        <v>0</v>
      </c>
      <c r="CG180" s="230">
        <v>0</v>
      </c>
      <c r="CH180" s="15"/>
      <c r="CI180" s="15">
        <f t="shared" si="102"/>
        <v>0</v>
      </c>
      <c r="CJ180" s="15">
        <f t="shared" si="103"/>
        <v>0</v>
      </c>
      <c r="CK180" s="15">
        <f t="shared" si="104"/>
        <v>0</v>
      </c>
      <c r="CM180" s="15">
        <f t="shared" si="78"/>
        <v>0</v>
      </c>
      <c r="CN180" s="15">
        <f t="shared" si="79"/>
        <v>0</v>
      </c>
      <c r="CO180" s="15">
        <f t="shared" si="84"/>
        <v>0</v>
      </c>
      <c r="CQ180" s="15">
        <f t="shared" si="85"/>
        <v>0</v>
      </c>
      <c r="CR180" s="15">
        <f t="shared" si="85"/>
        <v>0</v>
      </c>
      <c r="CS180" s="15">
        <f t="shared" si="86"/>
        <v>0</v>
      </c>
      <c r="CT180" s="15"/>
    </row>
    <row r="181" spans="1:98" x14ac:dyDescent="0.25">
      <c r="A181" s="3" t="s">
        <v>204</v>
      </c>
      <c r="B181" s="229">
        <v>0</v>
      </c>
      <c r="C181" s="229">
        <v>0</v>
      </c>
      <c r="D181" s="229">
        <v>0</v>
      </c>
      <c r="E181" s="229">
        <v>0</v>
      </c>
      <c r="G181" s="230">
        <v>0</v>
      </c>
      <c r="H181" s="230">
        <v>0</v>
      </c>
      <c r="I181" s="230">
        <v>0</v>
      </c>
      <c r="J181" s="230"/>
      <c r="K181" s="230">
        <v>12125653.24</v>
      </c>
      <c r="L181" s="230">
        <v>12125653.24</v>
      </c>
      <c r="M181" s="230">
        <v>14121812.369999999</v>
      </c>
      <c r="N181" s="15"/>
      <c r="O181" s="15">
        <v>0</v>
      </c>
      <c r="P181" s="15">
        <v>0</v>
      </c>
      <c r="Q181" s="15">
        <v>0</v>
      </c>
      <c r="R181" s="15"/>
      <c r="S181" s="15">
        <f t="shared" si="96"/>
        <v>0</v>
      </c>
      <c r="T181" s="15">
        <f t="shared" si="97"/>
        <v>0</v>
      </c>
      <c r="U181" s="15">
        <f t="shared" si="98"/>
        <v>0</v>
      </c>
      <c r="W181" s="15">
        <f t="shared" si="89"/>
        <v>0</v>
      </c>
      <c r="X181" s="15">
        <f t="shared" si="77"/>
        <v>0</v>
      </c>
      <c r="Y181" s="15">
        <f t="shared" si="83"/>
        <v>0</v>
      </c>
      <c r="AA181" s="230">
        <v>0</v>
      </c>
      <c r="AB181" s="230">
        <v>0</v>
      </c>
      <c r="AC181" s="230">
        <v>3168123.64</v>
      </c>
      <c r="AD181" s="230"/>
      <c r="AE181" s="230">
        <v>16117971.49</v>
      </c>
      <c r="AF181" s="230">
        <v>16117971.49</v>
      </c>
      <c r="AG181" s="230">
        <v>16117971.49</v>
      </c>
      <c r="AH181" s="230"/>
      <c r="AI181" s="230">
        <v>0</v>
      </c>
      <c r="AJ181" s="230">
        <v>0</v>
      </c>
      <c r="AK181" s="230">
        <v>0</v>
      </c>
      <c r="AL181" s="15"/>
      <c r="AM181" s="15">
        <f t="shared" si="99"/>
        <v>0</v>
      </c>
      <c r="AN181" s="15">
        <f t="shared" si="100"/>
        <v>0</v>
      </c>
      <c r="AO181" s="15">
        <f t="shared" si="101"/>
        <v>0</v>
      </c>
      <c r="AQ181" s="15">
        <f t="shared" si="95"/>
        <v>0</v>
      </c>
      <c r="AR181" s="15">
        <f t="shared" si="92"/>
        <v>0</v>
      </c>
      <c r="AS181" s="15">
        <f t="shared" si="105"/>
        <v>0</v>
      </c>
      <c r="AT181" s="15"/>
      <c r="AU181" s="15">
        <f t="shared" si="106"/>
        <v>0</v>
      </c>
      <c r="AV181" s="15">
        <f t="shared" si="106"/>
        <v>0</v>
      </c>
      <c r="AW181" s="15">
        <f t="shared" si="107"/>
        <v>0</v>
      </c>
      <c r="AX181" s="15"/>
      <c r="AY181" s="230">
        <v>6336247.2699999996</v>
      </c>
      <c r="AZ181" s="230">
        <v>6336247.2699999996</v>
      </c>
      <c r="BA181" s="230">
        <v>6336247.2699999996</v>
      </c>
      <c r="BB181" s="230"/>
      <c r="BC181" s="230">
        <v>16117971.49</v>
      </c>
      <c r="BD181" s="230">
        <v>16117971.49</v>
      </c>
      <c r="BE181" s="230">
        <v>16117971.49</v>
      </c>
      <c r="BF181" s="230"/>
      <c r="BG181" s="230">
        <v>0</v>
      </c>
      <c r="BH181" s="230">
        <v>0</v>
      </c>
      <c r="BI181" s="230">
        <v>0</v>
      </c>
      <c r="BJ181" s="15"/>
      <c r="BK181" s="15">
        <f t="shared" si="108"/>
        <v>0</v>
      </c>
      <c r="BL181" s="15">
        <f t="shared" si="109"/>
        <v>0</v>
      </c>
      <c r="BM181" s="15">
        <f t="shared" si="110"/>
        <v>0</v>
      </c>
      <c r="BO181" s="15">
        <f t="shared" si="90"/>
        <v>0</v>
      </c>
      <c r="BP181" s="15">
        <f t="shared" si="91"/>
        <v>0</v>
      </c>
      <c r="BQ181" s="15">
        <f t="shared" si="93"/>
        <v>0</v>
      </c>
      <c r="BR181" s="15"/>
      <c r="BS181" s="15">
        <f t="shared" si="76"/>
        <v>0</v>
      </c>
      <c r="BT181" s="15">
        <f t="shared" si="76"/>
        <v>0</v>
      </c>
      <c r="BU181" s="15">
        <f t="shared" si="94"/>
        <v>0</v>
      </c>
      <c r="BV181" s="15"/>
      <c r="BW181" s="230">
        <v>6336247.2699999996</v>
      </c>
      <c r="BX181" s="230">
        <v>6336247.2699999996</v>
      </c>
      <c r="BY181" s="230">
        <v>9230950.2599999998</v>
      </c>
      <c r="BZ181" s="230"/>
      <c r="CA181" s="230">
        <v>16117971.49</v>
      </c>
      <c r="CB181" s="230">
        <v>16117971.49</v>
      </c>
      <c r="CC181" s="230">
        <v>16117971.49</v>
      </c>
      <c r="CD181" s="230"/>
      <c r="CE181" s="230">
        <v>0</v>
      </c>
      <c r="CF181" s="230">
        <v>0</v>
      </c>
      <c r="CG181" s="230">
        <v>0</v>
      </c>
      <c r="CH181" s="15"/>
      <c r="CI181" s="15">
        <f t="shared" si="102"/>
        <v>0</v>
      </c>
      <c r="CJ181" s="15">
        <f t="shared" si="103"/>
        <v>0</v>
      </c>
      <c r="CK181" s="15">
        <f t="shared" si="104"/>
        <v>0</v>
      </c>
      <c r="CM181" s="15">
        <f t="shared" si="78"/>
        <v>0</v>
      </c>
      <c r="CN181" s="15">
        <f t="shared" si="79"/>
        <v>0</v>
      </c>
      <c r="CO181" s="15">
        <f t="shared" si="84"/>
        <v>0</v>
      </c>
      <c r="CQ181" s="15">
        <f t="shared" si="85"/>
        <v>0</v>
      </c>
      <c r="CR181" s="15">
        <f t="shared" si="85"/>
        <v>0</v>
      </c>
      <c r="CS181" s="15">
        <f t="shared" si="86"/>
        <v>0</v>
      </c>
      <c r="CT181" s="15"/>
    </row>
    <row r="182" spans="1:98" x14ac:dyDescent="0.25">
      <c r="A182" s="3" t="s">
        <v>205</v>
      </c>
      <c r="B182" s="229">
        <v>0</v>
      </c>
      <c r="C182" s="229">
        <v>0</v>
      </c>
      <c r="D182" s="229">
        <v>0</v>
      </c>
      <c r="E182" s="229">
        <v>0</v>
      </c>
      <c r="G182" s="230">
        <v>360611.73</v>
      </c>
      <c r="H182" s="230">
        <v>360611.73</v>
      </c>
      <c r="I182" s="230">
        <v>360611.73</v>
      </c>
      <c r="J182" s="230"/>
      <c r="K182" s="230">
        <v>360611.73</v>
      </c>
      <c r="L182" s="230">
        <v>360611.73</v>
      </c>
      <c r="M182" s="230">
        <v>360611.73</v>
      </c>
      <c r="N182" s="15"/>
      <c r="O182" s="15">
        <v>0</v>
      </c>
      <c r="P182" s="15">
        <v>0</v>
      </c>
      <c r="Q182" s="15">
        <v>0</v>
      </c>
      <c r="R182" s="15"/>
      <c r="S182" s="15">
        <f t="shared" si="96"/>
        <v>0</v>
      </c>
      <c r="T182" s="15">
        <f t="shared" si="97"/>
        <v>0</v>
      </c>
      <c r="U182" s="15">
        <f t="shared" si="98"/>
        <v>0</v>
      </c>
      <c r="W182" s="15">
        <f t="shared" si="89"/>
        <v>0</v>
      </c>
      <c r="X182" s="15">
        <f t="shared" si="77"/>
        <v>0</v>
      </c>
      <c r="Y182" s="15">
        <f t="shared" si="83"/>
        <v>0</v>
      </c>
      <c r="AA182" s="230">
        <v>360611.73</v>
      </c>
      <c r="AB182" s="230">
        <v>360611.73</v>
      </c>
      <c r="AC182" s="230">
        <v>360611.73</v>
      </c>
      <c r="AD182" s="230"/>
      <c r="AE182" s="230">
        <v>360611.73</v>
      </c>
      <c r="AF182" s="230">
        <v>360611.73</v>
      </c>
      <c r="AG182" s="230">
        <v>360611.73</v>
      </c>
      <c r="AH182" s="230"/>
      <c r="AI182" s="230">
        <v>0</v>
      </c>
      <c r="AJ182" s="230">
        <v>0</v>
      </c>
      <c r="AK182" s="230">
        <v>0</v>
      </c>
      <c r="AL182" s="15"/>
      <c r="AM182" s="15">
        <f t="shared" si="99"/>
        <v>0</v>
      </c>
      <c r="AN182" s="15">
        <f t="shared" si="100"/>
        <v>0</v>
      </c>
      <c r="AO182" s="15">
        <f t="shared" si="101"/>
        <v>0</v>
      </c>
      <c r="AQ182" s="15">
        <f t="shared" si="95"/>
        <v>0</v>
      </c>
      <c r="AR182" s="15">
        <f t="shared" si="92"/>
        <v>0</v>
      </c>
      <c r="AS182" s="15">
        <f t="shared" si="105"/>
        <v>0</v>
      </c>
      <c r="AT182" s="15"/>
      <c r="AU182" s="15">
        <f t="shared" si="106"/>
        <v>0</v>
      </c>
      <c r="AV182" s="15">
        <f t="shared" si="106"/>
        <v>0</v>
      </c>
      <c r="AW182" s="15">
        <f t="shared" si="107"/>
        <v>0</v>
      </c>
      <c r="AX182" s="15"/>
      <c r="AY182" s="230">
        <v>360611.73</v>
      </c>
      <c r="AZ182" s="230">
        <v>360611.73</v>
      </c>
      <c r="BA182" s="230">
        <v>360611.73</v>
      </c>
      <c r="BB182" s="230"/>
      <c r="BC182" s="230">
        <v>360611.73</v>
      </c>
      <c r="BD182" s="230">
        <v>360611.73</v>
      </c>
      <c r="BE182" s="230">
        <v>360611.73</v>
      </c>
      <c r="BF182" s="230"/>
      <c r="BG182" s="230">
        <v>0</v>
      </c>
      <c r="BH182" s="230">
        <v>0</v>
      </c>
      <c r="BI182" s="230">
        <v>0</v>
      </c>
      <c r="BJ182" s="15"/>
      <c r="BK182" s="15">
        <f t="shared" si="108"/>
        <v>0</v>
      </c>
      <c r="BL182" s="15">
        <f t="shared" si="109"/>
        <v>0</v>
      </c>
      <c r="BM182" s="15">
        <f t="shared" si="110"/>
        <v>0</v>
      </c>
      <c r="BO182" s="15">
        <f t="shared" si="90"/>
        <v>0</v>
      </c>
      <c r="BP182" s="15">
        <f t="shared" si="91"/>
        <v>0</v>
      </c>
      <c r="BQ182" s="15">
        <f t="shared" si="93"/>
        <v>0</v>
      </c>
      <c r="BR182" s="15"/>
      <c r="BS182" s="15">
        <f t="shared" si="76"/>
        <v>0</v>
      </c>
      <c r="BT182" s="15">
        <f t="shared" si="76"/>
        <v>0</v>
      </c>
      <c r="BU182" s="15">
        <f t="shared" si="94"/>
        <v>0</v>
      </c>
      <c r="BV182" s="15"/>
      <c r="BW182" s="230">
        <v>360611.73</v>
      </c>
      <c r="BX182" s="230">
        <v>360611.73</v>
      </c>
      <c r="BY182" s="230">
        <v>360611.73</v>
      </c>
      <c r="BZ182" s="230"/>
      <c r="CA182" s="230">
        <v>360611.73</v>
      </c>
      <c r="CB182" s="230">
        <v>360611.73</v>
      </c>
      <c r="CC182" s="230">
        <v>360611.73</v>
      </c>
      <c r="CD182" s="230"/>
      <c r="CE182" s="230">
        <v>0</v>
      </c>
      <c r="CF182" s="230">
        <v>0</v>
      </c>
      <c r="CG182" s="230">
        <v>0</v>
      </c>
      <c r="CH182" s="15"/>
      <c r="CI182" s="15">
        <f t="shared" si="102"/>
        <v>0</v>
      </c>
      <c r="CJ182" s="15">
        <f t="shared" si="103"/>
        <v>0</v>
      </c>
      <c r="CK182" s="15">
        <f t="shared" si="104"/>
        <v>0</v>
      </c>
      <c r="CM182" s="15">
        <f t="shared" si="78"/>
        <v>0</v>
      </c>
      <c r="CN182" s="15">
        <f t="shared" si="79"/>
        <v>0</v>
      </c>
      <c r="CO182" s="15">
        <f t="shared" si="84"/>
        <v>0</v>
      </c>
      <c r="CQ182" s="15">
        <f t="shared" si="85"/>
        <v>0</v>
      </c>
      <c r="CR182" s="15">
        <f t="shared" si="85"/>
        <v>0</v>
      </c>
      <c r="CS182" s="15">
        <f t="shared" si="86"/>
        <v>0</v>
      </c>
      <c r="CT182" s="15"/>
    </row>
    <row r="183" spans="1:98" x14ac:dyDescent="0.25">
      <c r="A183" s="3" t="s">
        <v>206</v>
      </c>
      <c r="B183" s="229">
        <v>2.9400000000000003E-2</v>
      </c>
      <c r="C183" s="229">
        <v>2.9400000000000003E-2</v>
      </c>
      <c r="D183" s="229">
        <v>2.9400000000000003E-2</v>
      </c>
      <c r="E183" s="229">
        <v>2.9400000000000003E-2</v>
      </c>
      <c r="G183" s="230">
        <v>51130153.969999999</v>
      </c>
      <c r="H183" s="230">
        <v>51126671.899999999</v>
      </c>
      <c r="I183" s="230">
        <v>51125127.030000001</v>
      </c>
      <c r="J183" s="230"/>
      <c r="K183" s="230">
        <v>51132124.310000002</v>
      </c>
      <c r="L183" s="230">
        <v>51132124.310000002</v>
      </c>
      <c r="M183" s="230">
        <v>51132124.310000002</v>
      </c>
      <c r="N183" s="15"/>
      <c r="O183" s="15">
        <v>125268.87722650002</v>
      </c>
      <c r="P183" s="15">
        <v>125260.34615500002</v>
      </c>
      <c r="Q183" s="15">
        <v>125256.56122350002</v>
      </c>
      <c r="R183" s="15"/>
      <c r="S183" s="15">
        <f t="shared" si="96"/>
        <v>125273.70455950002</v>
      </c>
      <c r="T183" s="15">
        <f t="shared" si="97"/>
        <v>125273.70455950002</v>
      </c>
      <c r="U183" s="15">
        <f t="shared" si="98"/>
        <v>125273.70455950002</v>
      </c>
      <c r="W183" s="15">
        <f t="shared" si="89"/>
        <v>375785.78460500005</v>
      </c>
      <c r="X183" s="15">
        <f t="shared" si="77"/>
        <v>375821.11367850006</v>
      </c>
      <c r="Y183" s="15">
        <f t="shared" si="83"/>
        <v>35.329073500004597</v>
      </c>
      <c r="AA183" s="230">
        <v>51135079.119999997</v>
      </c>
      <c r="AB183" s="230">
        <v>51143297.469999999</v>
      </c>
      <c r="AC183" s="230">
        <v>51143639.07</v>
      </c>
      <c r="AD183" s="230"/>
      <c r="AE183" s="230">
        <v>51132124.310000002</v>
      </c>
      <c r="AF183" s="230">
        <v>51141270.460000001</v>
      </c>
      <c r="AG183" s="230">
        <v>51150416.600000001</v>
      </c>
      <c r="AH183" s="230"/>
      <c r="AI183" s="230">
        <v>125280.94384400001</v>
      </c>
      <c r="AJ183" s="230">
        <v>125301.07880150001</v>
      </c>
      <c r="AK183" s="230">
        <v>125301.91572150002</v>
      </c>
      <c r="AL183" s="15"/>
      <c r="AM183" s="15">
        <f t="shared" si="99"/>
        <v>125273.70455950002</v>
      </c>
      <c r="AN183" s="15">
        <f t="shared" si="100"/>
        <v>125296.11262700001</v>
      </c>
      <c r="AO183" s="15">
        <f t="shared" si="101"/>
        <v>125318.52067000001</v>
      </c>
      <c r="AQ183" s="15">
        <f t="shared" si="95"/>
        <v>375883.93836700002</v>
      </c>
      <c r="AR183" s="15">
        <f t="shared" si="92"/>
        <v>375888.33785650006</v>
      </c>
      <c r="AS183" s="15">
        <f t="shared" si="105"/>
        <v>4.3994895000359975</v>
      </c>
      <c r="AT183" s="15"/>
      <c r="AU183" s="15">
        <f t="shared" si="106"/>
        <v>751669.72297200002</v>
      </c>
      <c r="AV183" s="15">
        <f t="shared" si="106"/>
        <v>751709.45153500012</v>
      </c>
      <c r="AW183" s="15">
        <f t="shared" si="107"/>
        <v>39.728563000098802</v>
      </c>
      <c r="AX183" s="15"/>
      <c r="AY183" s="230">
        <v>51137881.689999998</v>
      </c>
      <c r="AZ183" s="230">
        <v>51132124.310000002</v>
      </c>
      <c r="BA183" s="230">
        <v>51132124.310000002</v>
      </c>
      <c r="BB183" s="230"/>
      <c r="BC183" s="230">
        <v>51150416.600000001</v>
      </c>
      <c r="BD183" s="230">
        <v>51150416.600000001</v>
      </c>
      <c r="BE183" s="230">
        <v>51150416.600000001</v>
      </c>
      <c r="BF183" s="230"/>
      <c r="BG183" s="230">
        <v>125287.81014050001</v>
      </c>
      <c r="BH183" s="230">
        <v>125273.70455950002</v>
      </c>
      <c r="BI183" s="230">
        <v>125273.70455950002</v>
      </c>
      <c r="BJ183" s="15"/>
      <c r="BK183" s="15">
        <f t="shared" si="108"/>
        <v>125318.52067000001</v>
      </c>
      <c r="BL183" s="15">
        <f t="shared" si="109"/>
        <v>125318.52067000001</v>
      </c>
      <c r="BM183" s="15">
        <f t="shared" si="110"/>
        <v>125318.52067000001</v>
      </c>
      <c r="BO183" s="15">
        <f t="shared" si="90"/>
        <v>375835.21925950004</v>
      </c>
      <c r="BP183" s="15">
        <f t="shared" si="91"/>
        <v>375955.56201000005</v>
      </c>
      <c r="BQ183" s="15">
        <f t="shared" si="93"/>
        <v>120.34275050001452</v>
      </c>
      <c r="BR183" s="15"/>
      <c r="BS183" s="15">
        <f t="shared" si="76"/>
        <v>1127504.9422315001</v>
      </c>
      <c r="BT183" s="15">
        <f t="shared" si="76"/>
        <v>1127665.0135450002</v>
      </c>
      <c r="BU183" s="15">
        <f t="shared" si="94"/>
        <v>160.07131350017153</v>
      </c>
      <c r="BV183" s="15"/>
      <c r="BW183" s="230">
        <v>51132124.310000002</v>
      </c>
      <c r="BX183" s="230">
        <v>51132124.310000002</v>
      </c>
      <c r="BY183" s="230">
        <v>51132124.310000002</v>
      </c>
      <c r="BZ183" s="230"/>
      <c r="CA183" s="230">
        <v>51150416.600000001</v>
      </c>
      <c r="CB183" s="230">
        <v>51150416.600000001</v>
      </c>
      <c r="CC183" s="230">
        <v>51353277.289999999</v>
      </c>
      <c r="CD183" s="230"/>
      <c r="CE183" s="230">
        <v>125273.70455950002</v>
      </c>
      <c r="CF183" s="230">
        <v>125273.70455950002</v>
      </c>
      <c r="CG183" s="230">
        <v>125273.70455950002</v>
      </c>
      <c r="CH183" s="15"/>
      <c r="CI183" s="15">
        <f t="shared" si="102"/>
        <v>125318.52067000001</v>
      </c>
      <c r="CJ183" s="15">
        <f t="shared" si="103"/>
        <v>125318.52067000001</v>
      </c>
      <c r="CK183" s="15">
        <f t="shared" si="104"/>
        <v>125815.5293605</v>
      </c>
      <c r="CM183" s="15">
        <f t="shared" si="78"/>
        <v>375821.11367850006</v>
      </c>
      <c r="CN183" s="15">
        <f t="shared" si="79"/>
        <v>376452.57070050004</v>
      </c>
      <c r="CO183" s="15">
        <f t="shared" si="84"/>
        <v>631.45702199998777</v>
      </c>
      <c r="CQ183" s="15">
        <f t="shared" si="85"/>
        <v>1503326.0559100001</v>
      </c>
      <c r="CR183" s="15">
        <f t="shared" si="85"/>
        <v>1504117.5842455002</v>
      </c>
      <c r="CS183" s="15">
        <f t="shared" si="86"/>
        <v>791.52833550004289</v>
      </c>
      <c r="CT183" s="15"/>
    </row>
    <row r="184" spans="1:98" x14ac:dyDescent="0.25">
      <c r="A184" s="3" t="s">
        <v>207</v>
      </c>
      <c r="B184" s="229">
        <v>2.0199999999999999E-2</v>
      </c>
      <c r="C184" s="229">
        <v>2.0199999999999999E-2</v>
      </c>
      <c r="D184" s="229">
        <v>2.0199999999999999E-2</v>
      </c>
      <c r="E184" s="229">
        <v>2.0199999999999999E-2</v>
      </c>
      <c r="G184" s="230">
        <v>1865718.2000000002</v>
      </c>
      <c r="H184" s="230">
        <v>1865718.2000000002</v>
      </c>
      <c r="I184" s="230">
        <v>1865718.2000000002</v>
      </c>
      <c r="J184" s="230"/>
      <c r="K184" s="230">
        <v>1865718.2000000002</v>
      </c>
      <c r="L184" s="230">
        <v>1865718.2000000002</v>
      </c>
      <c r="M184" s="230">
        <v>1865718.2000000002</v>
      </c>
      <c r="N184" s="15"/>
      <c r="O184" s="15">
        <v>3140.6256366666671</v>
      </c>
      <c r="P184" s="15">
        <v>3140.6256366666671</v>
      </c>
      <c r="Q184" s="15">
        <v>3140.6256366666671</v>
      </c>
      <c r="R184" s="15"/>
      <c r="S184" s="15">
        <f t="shared" si="96"/>
        <v>3140.6256366666671</v>
      </c>
      <c r="T184" s="15">
        <f t="shared" si="97"/>
        <v>3140.6256366666671</v>
      </c>
      <c r="U184" s="15">
        <f t="shared" si="98"/>
        <v>3140.6256366666671</v>
      </c>
      <c r="W184" s="15">
        <f t="shared" si="89"/>
        <v>9421.8769100000009</v>
      </c>
      <c r="X184" s="15">
        <f t="shared" si="77"/>
        <v>9421.8769100000009</v>
      </c>
      <c r="Y184" s="15">
        <f t="shared" si="83"/>
        <v>0</v>
      </c>
      <c r="AA184" s="230">
        <v>1865718.2000000002</v>
      </c>
      <c r="AB184" s="230">
        <v>1865718.2000000002</v>
      </c>
      <c r="AC184" s="230">
        <v>1865718.2000000002</v>
      </c>
      <c r="AD184" s="230"/>
      <c r="AE184" s="230">
        <v>1865718.2000000002</v>
      </c>
      <c r="AF184" s="230">
        <v>1865718.2000000002</v>
      </c>
      <c r="AG184" s="230">
        <v>1865718.2000000002</v>
      </c>
      <c r="AH184" s="230"/>
      <c r="AI184" s="230">
        <v>3140.6256366666671</v>
      </c>
      <c r="AJ184" s="230">
        <v>3140.6256366666671</v>
      </c>
      <c r="AK184" s="230">
        <v>3140.6256366666671</v>
      </c>
      <c r="AL184" s="15"/>
      <c r="AM184" s="15">
        <f t="shared" si="99"/>
        <v>3140.6256366666671</v>
      </c>
      <c r="AN184" s="15">
        <f t="shared" si="100"/>
        <v>3140.6256366666671</v>
      </c>
      <c r="AO184" s="15">
        <f t="shared" si="101"/>
        <v>3140.6256366666671</v>
      </c>
      <c r="AQ184" s="15">
        <f t="shared" si="95"/>
        <v>9421.8769100000009</v>
      </c>
      <c r="AR184" s="15">
        <f t="shared" si="92"/>
        <v>9421.8769100000009</v>
      </c>
      <c r="AS184" s="15">
        <f t="shared" si="105"/>
        <v>0</v>
      </c>
      <c r="AT184" s="15"/>
      <c r="AU184" s="15">
        <f t="shared" si="106"/>
        <v>18843.753820000002</v>
      </c>
      <c r="AV184" s="15">
        <f t="shared" si="106"/>
        <v>18843.753820000002</v>
      </c>
      <c r="AW184" s="15">
        <f t="shared" si="107"/>
        <v>0</v>
      </c>
      <c r="AX184" s="15"/>
      <c r="AY184" s="230">
        <v>1865718.2000000002</v>
      </c>
      <c r="AZ184" s="230">
        <v>1865718.2000000002</v>
      </c>
      <c r="BA184" s="230">
        <v>1865718.2000000002</v>
      </c>
      <c r="BB184" s="230"/>
      <c r="BC184" s="230">
        <v>1865718.2000000002</v>
      </c>
      <c r="BD184" s="230">
        <v>1865718.2000000002</v>
      </c>
      <c r="BE184" s="230">
        <v>1865718.2000000002</v>
      </c>
      <c r="BF184" s="230"/>
      <c r="BG184" s="230">
        <v>3140.6256366666671</v>
      </c>
      <c r="BH184" s="230">
        <v>3140.6256366666671</v>
      </c>
      <c r="BI184" s="230">
        <v>3140.6256366666671</v>
      </c>
      <c r="BJ184" s="15"/>
      <c r="BK184" s="15">
        <f t="shared" si="108"/>
        <v>3140.6256366666671</v>
      </c>
      <c r="BL184" s="15">
        <f t="shared" si="109"/>
        <v>3140.6256366666671</v>
      </c>
      <c r="BM184" s="15">
        <f t="shared" si="110"/>
        <v>3140.6256366666671</v>
      </c>
      <c r="BO184" s="15">
        <f t="shared" si="90"/>
        <v>9421.8769100000009</v>
      </c>
      <c r="BP184" s="15">
        <f t="shared" si="91"/>
        <v>9421.8769100000009</v>
      </c>
      <c r="BQ184" s="15">
        <f t="shared" si="93"/>
        <v>0</v>
      </c>
      <c r="BR184" s="15"/>
      <c r="BS184" s="15">
        <f t="shared" si="76"/>
        <v>28265.630730000004</v>
      </c>
      <c r="BT184" s="15">
        <f t="shared" si="76"/>
        <v>28265.630730000004</v>
      </c>
      <c r="BU184" s="15">
        <f t="shared" si="94"/>
        <v>0</v>
      </c>
      <c r="BV184" s="15"/>
      <c r="BW184" s="230">
        <v>1865718.2000000002</v>
      </c>
      <c r="BX184" s="230">
        <v>1865718.2000000002</v>
      </c>
      <c r="BY184" s="230">
        <v>1865718.2000000002</v>
      </c>
      <c r="BZ184" s="230"/>
      <c r="CA184" s="230">
        <v>1865718.2000000002</v>
      </c>
      <c r="CB184" s="230">
        <v>1865718.2000000002</v>
      </c>
      <c r="CC184" s="230">
        <v>1865718.2000000002</v>
      </c>
      <c r="CD184" s="230"/>
      <c r="CE184" s="230">
        <v>3140.6256366666671</v>
      </c>
      <c r="CF184" s="230">
        <v>3140.6256366666671</v>
      </c>
      <c r="CG184" s="230">
        <v>3140.6256366666671</v>
      </c>
      <c r="CH184" s="15"/>
      <c r="CI184" s="15">
        <f t="shared" si="102"/>
        <v>3140.6256366666671</v>
      </c>
      <c r="CJ184" s="15">
        <f t="shared" si="103"/>
        <v>3140.6256366666671</v>
      </c>
      <c r="CK184" s="15">
        <f t="shared" si="104"/>
        <v>3140.6256366666671</v>
      </c>
      <c r="CM184" s="15">
        <f t="shared" si="78"/>
        <v>9421.8769100000009</v>
      </c>
      <c r="CN184" s="15">
        <f t="shared" si="79"/>
        <v>9421.8769100000009</v>
      </c>
      <c r="CO184" s="15">
        <f t="shared" si="84"/>
        <v>0</v>
      </c>
      <c r="CQ184" s="15">
        <f t="shared" si="85"/>
        <v>37687.507640000003</v>
      </c>
      <c r="CR184" s="15">
        <f t="shared" si="85"/>
        <v>37687.507640000003</v>
      </c>
      <c r="CS184" s="15">
        <f t="shared" si="86"/>
        <v>0</v>
      </c>
      <c r="CT184" s="15"/>
    </row>
    <row r="185" spans="1:98" x14ac:dyDescent="0.25">
      <c r="A185" s="3" t="s">
        <v>208</v>
      </c>
      <c r="B185" s="229">
        <v>1.61E-2</v>
      </c>
      <c r="C185" s="229">
        <v>1.61E-2</v>
      </c>
      <c r="D185" s="229">
        <v>1.61E-2</v>
      </c>
      <c r="E185" s="229">
        <v>1.61E-2</v>
      </c>
      <c r="G185" s="230">
        <v>1919015.13</v>
      </c>
      <c r="H185" s="230">
        <v>1919015.13</v>
      </c>
      <c r="I185" s="230">
        <v>1919015.13</v>
      </c>
      <c r="J185" s="230"/>
      <c r="K185" s="230">
        <v>1919015.13</v>
      </c>
      <c r="L185" s="230">
        <v>1919015.13</v>
      </c>
      <c r="M185" s="230">
        <v>1919015.13</v>
      </c>
      <c r="N185" s="15"/>
      <c r="O185" s="15">
        <v>2574.6786327499999</v>
      </c>
      <c r="P185" s="15">
        <v>2574.6786327499999</v>
      </c>
      <c r="Q185" s="15">
        <v>2574.6786327499999</v>
      </c>
      <c r="R185" s="15"/>
      <c r="S185" s="15">
        <f t="shared" si="96"/>
        <v>2574.6786327499999</v>
      </c>
      <c r="T185" s="15">
        <f t="shared" si="97"/>
        <v>2574.6786327499999</v>
      </c>
      <c r="U185" s="15">
        <f t="shared" si="98"/>
        <v>2574.6786327499999</v>
      </c>
      <c r="W185" s="15">
        <f t="shared" si="89"/>
        <v>7724.0358982500002</v>
      </c>
      <c r="X185" s="15">
        <f t="shared" si="77"/>
        <v>7724.0358982500002</v>
      </c>
      <c r="Y185" s="15">
        <f t="shared" si="83"/>
        <v>0</v>
      </c>
      <c r="AA185" s="230">
        <v>1919015.13</v>
      </c>
      <c r="AB185" s="230">
        <v>1919015.13</v>
      </c>
      <c r="AC185" s="230">
        <v>1919015.13</v>
      </c>
      <c r="AD185" s="230"/>
      <c r="AE185" s="230">
        <v>1919015.13</v>
      </c>
      <c r="AF185" s="230">
        <v>1919015.13</v>
      </c>
      <c r="AG185" s="230">
        <v>1919015.13</v>
      </c>
      <c r="AH185" s="230"/>
      <c r="AI185" s="230">
        <v>2574.6786327499999</v>
      </c>
      <c r="AJ185" s="230">
        <v>2574.6786327499999</v>
      </c>
      <c r="AK185" s="230">
        <v>2574.6786327499999</v>
      </c>
      <c r="AL185" s="15"/>
      <c r="AM185" s="15">
        <f t="shared" si="99"/>
        <v>2574.6786327499999</v>
      </c>
      <c r="AN185" s="15">
        <f t="shared" si="100"/>
        <v>2574.6786327499999</v>
      </c>
      <c r="AO185" s="15">
        <f t="shared" si="101"/>
        <v>2574.6786327499999</v>
      </c>
      <c r="AQ185" s="15">
        <f t="shared" si="95"/>
        <v>7724.0358982500002</v>
      </c>
      <c r="AR185" s="15">
        <f t="shared" si="92"/>
        <v>7724.0358982500002</v>
      </c>
      <c r="AS185" s="15">
        <f t="shared" si="105"/>
        <v>0</v>
      </c>
      <c r="AT185" s="15"/>
      <c r="AU185" s="15">
        <f t="shared" si="106"/>
        <v>15448.0717965</v>
      </c>
      <c r="AV185" s="15">
        <f t="shared" si="106"/>
        <v>15448.0717965</v>
      </c>
      <c r="AW185" s="15">
        <f t="shared" si="107"/>
        <v>0</v>
      </c>
      <c r="AX185" s="15"/>
      <c r="AY185" s="230">
        <v>1919015.13</v>
      </c>
      <c r="AZ185" s="230">
        <v>1919015.13</v>
      </c>
      <c r="BA185" s="230">
        <v>1919015.13</v>
      </c>
      <c r="BB185" s="230"/>
      <c r="BC185" s="230">
        <v>1919015.13</v>
      </c>
      <c r="BD185" s="230">
        <v>1919015.13</v>
      </c>
      <c r="BE185" s="230">
        <v>1919015.13</v>
      </c>
      <c r="BF185" s="230"/>
      <c r="BG185" s="230">
        <v>2574.6786327499999</v>
      </c>
      <c r="BH185" s="230">
        <v>2574.6786327499999</v>
      </c>
      <c r="BI185" s="230">
        <v>2574.6786327499999</v>
      </c>
      <c r="BJ185" s="15"/>
      <c r="BK185" s="15">
        <f t="shared" si="108"/>
        <v>2574.6786327499999</v>
      </c>
      <c r="BL185" s="15">
        <f t="shared" si="109"/>
        <v>2574.6786327499999</v>
      </c>
      <c r="BM185" s="15">
        <f t="shared" si="110"/>
        <v>2574.6786327499999</v>
      </c>
      <c r="BO185" s="15">
        <f t="shared" si="90"/>
        <v>7724.0358982500002</v>
      </c>
      <c r="BP185" s="15">
        <f t="shared" si="91"/>
        <v>7724.0358982500002</v>
      </c>
      <c r="BQ185" s="15">
        <f t="shared" si="93"/>
        <v>0</v>
      </c>
      <c r="BR185" s="15"/>
      <c r="BS185" s="15">
        <f t="shared" si="76"/>
        <v>23172.107694750001</v>
      </c>
      <c r="BT185" s="15">
        <f t="shared" si="76"/>
        <v>23172.107694750001</v>
      </c>
      <c r="BU185" s="15">
        <f t="shared" si="94"/>
        <v>0</v>
      </c>
      <c r="BV185" s="15"/>
      <c r="BW185" s="230">
        <v>1919015.13</v>
      </c>
      <c r="BX185" s="230">
        <v>1919015.13</v>
      </c>
      <c r="BY185" s="230">
        <v>1919015.13</v>
      </c>
      <c r="BZ185" s="230"/>
      <c r="CA185" s="230">
        <v>1919015.13</v>
      </c>
      <c r="CB185" s="230">
        <v>1919015.13</v>
      </c>
      <c r="CC185" s="230">
        <v>1919015.13</v>
      </c>
      <c r="CD185" s="230"/>
      <c r="CE185" s="230">
        <v>2574.6786327499999</v>
      </c>
      <c r="CF185" s="230">
        <v>2574.6786327499999</v>
      </c>
      <c r="CG185" s="230">
        <v>2574.6786327499999</v>
      </c>
      <c r="CH185" s="15"/>
      <c r="CI185" s="15">
        <f t="shared" si="102"/>
        <v>2574.6786327499999</v>
      </c>
      <c r="CJ185" s="15">
        <f t="shared" si="103"/>
        <v>2574.6786327499999</v>
      </c>
      <c r="CK185" s="15">
        <f t="shared" si="104"/>
        <v>2574.6786327499999</v>
      </c>
      <c r="CM185" s="15">
        <f t="shared" si="78"/>
        <v>7724.0358982500002</v>
      </c>
      <c r="CN185" s="15">
        <f t="shared" si="79"/>
        <v>7724.0358982500002</v>
      </c>
      <c r="CO185" s="15">
        <f t="shared" si="84"/>
        <v>0</v>
      </c>
      <c r="CQ185" s="15">
        <f t="shared" si="85"/>
        <v>30896.143593000001</v>
      </c>
      <c r="CR185" s="15">
        <f t="shared" si="85"/>
        <v>30896.143593000001</v>
      </c>
      <c r="CS185" s="15">
        <f t="shared" si="86"/>
        <v>0</v>
      </c>
      <c r="CT185" s="15"/>
    </row>
    <row r="186" spans="1:98" x14ac:dyDescent="0.25">
      <c r="A186" s="3" t="s">
        <v>209</v>
      </c>
      <c r="B186" s="229">
        <v>3.04E-2</v>
      </c>
      <c r="C186" s="229">
        <v>3.04E-2</v>
      </c>
      <c r="D186" s="229">
        <v>3.04E-2</v>
      </c>
      <c r="E186" s="229">
        <v>3.04E-2</v>
      </c>
      <c r="G186" s="230">
        <v>1053014.69</v>
      </c>
      <c r="H186" s="230">
        <v>1053014.69</v>
      </c>
      <c r="I186" s="230">
        <v>1053014.69</v>
      </c>
      <c r="J186" s="230"/>
      <c r="K186" s="230">
        <v>1053014.69</v>
      </c>
      <c r="L186" s="230">
        <v>1053014.69</v>
      </c>
      <c r="M186" s="230">
        <v>1055535.93</v>
      </c>
      <c r="N186" s="15"/>
      <c r="O186" s="15">
        <v>2667.6372146666668</v>
      </c>
      <c r="P186" s="15">
        <v>2667.6372146666668</v>
      </c>
      <c r="Q186" s="15">
        <v>2667.6372146666668</v>
      </c>
      <c r="R186" s="15"/>
      <c r="S186" s="15">
        <f t="shared" si="96"/>
        <v>2667.6372146666668</v>
      </c>
      <c r="T186" s="15">
        <f t="shared" si="97"/>
        <v>2667.6372146666668</v>
      </c>
      <c r="U186" s="15">
        <f t="shared" si="98"/>
        <v>2674.0243559999999</v>
      </c>
      <c r="W186" s="15">
        <f t="shared" si="89"/>
        <v>8002.9116439999998</v>
      </c>
      <c r="X186" s="15">
        <f t="shared" si="77"/>
        <v>8009.2987853333334</v>
      </c>
      <c r="Y186" s="15">
        <f t="shared" si="83"/>
        <v>6.3871413333336022</v>
      </c>
      <c r="AA186" s="230">
        <v>1053014.69</v>
      </c>
      <c r="AB186" s="230">
        <v>1053014.69</v>
      </c>
      <c r="AC186" s="230">
        <v>1053014.69</v>
      </c>
      <c r="AD186" s="230"/>
      <c r="AE186" s="230">
        <v>1058057.1599999999</v>
      </c>
      <c r="AF186" s="230">
        <v>1058057.1599999999</v>
      </c>
      <c r="AG186" s="230">
        <v>1058057.1599999999</v>
      </c>
      <c r="AH186" s="230"/>
      <c r="AI186" s="230">
        <v>2667.6372146666668</v>
      </c>
      <c r="AJ186" s="230">
        <v>2667.6372146666668</v>
      </c>
      <c r="AK186" s="230">
        <v>2667.6372146666668</v>
      </c>
      <c r="AL186" s="15"/>
      <c r="AM186" s="15">
        <f t="shared" si="99"/>
        <v>2680.4114719999998</v>
      </c>
      <c r="AN186" s="15">
        <f t="shared" si="100"/>
        <v>2680.4114719999998</v>
      </c>
      <c r="AO186" s="15">
        <f t="shared" si="101"/>
        <v>2680.4114719999998</v>
      </c>
      <c r="AQ186" s="15">
        <f t="shared" si="95"/>
        <v>8002.9116439999998</v>
      </c>
      <c r="AR186" s="15">
        <f t="shared" si="92"/>
        <v>8041.2344159999993</v>
      </c>
      <c r="AS186" s="15">
        <f t="shared" si="105"/>
        <v>38.322771999999532</v>
      </c>
      <c r="AT186" s="15"/>
      <c r="AU186" s="15">
        <f t="shared" si="106"/>
        <v>16005.823288</v>
      </c>
      <c r="AV186" s="15">
        <f t="shared" si="106"/>
        <v>16050.533201333332</v>
      </c>
      <c r="AW186" s="15">
        <f t="shared" si="107"/>
        <v>44.709913333332224</v>
      </c>
      <c r="AX186" s="15"/>
      <c r="AY186" s="230">
        <v>1053014.69</v>
      </c>
      <c r="AZ186" s="230">
        <v>1053014.69</v>
      </c>
      <c r="BA186" s="230">
        <v>1053014.69</v>
      </c>
      <c r="BB186" s="230"/>
      <c r="BC186" s="230">
        <v>1058057.1599999999</v>
      </c>
      <c r="BD186" s="230">
        <v>1058057.1599999999</v>
      </c>
      <c r="BE186" s="230">
        <v>1057384.3799999999</v>
      </c>
      <c r="BF186" s="230"/>
      <c r="BG186" s="230">
        <v>2667.6372146666668</v>
      </c>
      <c r="BH186" s="230">
        <v>2667.6372146666668</v>
      </c>
      <c r="BI186" s="230">
        <v>2667.6372146666668</v>
      </c>
      <c r="BJ186" s="15"/>
      <c r="BK186" s="15">
        <f t="shared" si="108"/>
        <v>2680.4114719999998</v>
      </c>
      <c r="BL186" s="15">
        <f t="shared" si="109"/>
        <v>2680.4114719999998</v>
      </c>
      <c r="BM186" s="15">
        <f t="shared" si="110"/>
        <v>2678.7070959999996</v>
      </c>
      <c r="BO186" s="15">
        <f t="shared" si="90"/>
        <v>8002.9116439999998</v>
      </c>
      <c r="BP186" s="15">
        <f t="shared" si="91"/>
        <v>8039.5300399999996</v>
      </c>
      <c r="BQ186" s="15">
        <f t="shared" si="93"/>
        <v>36.618395999999848</v>
      </c>
      <c r="BR186" s="15"/>
      <c r="BS186" s="15">
        <f t="shared" si="76"/>
        <v>24008.734931999999</v>
      </c>
      <c r="BT186" s="15">
        <f t="shared" si="76"/>
        <v>24090.06324133333</v>
      </c>
      <c r="BU186" s="15">
        <f t="shared" si="94"/>
        <v>81.328309333330253</v>
      </c>
      <c r="BV186" s="15"/>
      <c r="BW186" s="230">
        <v>1053014.69</v>
      </c>
      <c r="BX186" s="230">
        <v>1053014.69</v>
      </c>
      <c r="BY186" s="230">
        <v>1053014.69</v>
      </c>
      <c r="BZ186" s="230"/>
      <c r="CA186" s="230">
        <v>1056711.6000000001</v>
      </c>
      <c r="CB186" s="230">
        <v>1056711.6000000001</v>
      </c>
      <c r="CC186" s="230">
        <v>1056711.6000000001</v>
      </c>
      <c r="CD186" s="230"/>
      <c r="CE186" s="230">
        <v>2667.6372146666668</v>
      </c>
      <c r="CF186" s="230">
        <v>2667.6372146666668</v>
      </c>
      <c r="CG186" s="230">
        <v>2667.6372146666668</v>
      </c>
      <c r="CH186" s="15"/>
      <c r="CI186" s="15">
        <f t="shared" si="102"/>
        <v>2677.00272</v>
      </c>
      <c r="CJ186" s="15">
        <f t="shared" si="103"/>
        <v>2677.00272</v>
      </c>
      <c r="CK186" s="15">
        <f t="shared" si="104"/>
        <v>2677.00272</v>
      </c>
      <c r="CM186" s="15">
        <f t="shared" si="78"/>
        <v>8002.9116439999998</v>
      </c>
      <c r="CN186" s="15">
        <f t="shared" si="79"/>
        <v>8031.0081599999994</v>
      </c>
      <c r="CO186" s="15">
        <f t="shared" si="84"/>
        <v>28.09651599999961</v>
      </c>
      <c r="CQ186" s="15">
        <f t="shared" si="85"/>
        <v>32011.646575999999</v>
      </c>
      <c r="CR186" s="15">
        <f t="shared" si="85"/>
        <v>32121.071401333327</v>
      </c>
      <c r="CS186" s="15">
        <f t="shared" si="86"/>
        <v>109.42482533332804</v>
      </c>
      <c r="CT186" s="15"/>
    </row>
    <row r="187" spans="1:98" x14ac:dyDescent="0.25">
      <c r="A187" s="3" t="s">
        <v>210</v>
      </c>
      <c r="B187" s="229">
        <v>0.03</v>
      </c>
      <c r="C187" s="229">
        <v>0.03</v>
      </c>
      <c r="D187" s="229">
        <v>0.03</v>
      </c>
      <c r="E187" s="229">
        <v>0.03</v>
      </c>
      <c r="G187" s="230">
        <v>215984.16</v>
      </c>
      <c r="H187" s="230">
        <v>215984.16</v>
      </c>
      <c r="I187" s="230">
        <v>215984.16</v>
      </c>
      <c r="J187" s="230"/>
      <c r="K187" s="230">
        <v>215984.16</v>
      </c>
      <c r="L187" s="230">
        <v>215984.16</v>
      </c>
      <c r="M187" s="230">
        <v>215984.16</v>
      </c>
      <c r="N187" s="15"/>
      <c r="O187" s="15">
        <v>539.96040000000005</v>
      </c>
      <c r="P187" s="15">
        <v>539.96040000000005</v>
      </c>
      <c r="Q187" s="15">
        <v>539.96040000000005</v>
      </c>
      <c r="R187" s="15"/>
      <c r="S187" s="15">
        <f t="shared" si="96"/>
        <v>539.96040000000005</v>
      </c>
      <c r="T187" s="15">
        <f t="shared" si="97"/>
        <v>539.96040000000005</v>
      </c>
      <c r="U187" s="15">
        <f t="shared" si="98"/>
        <v>539.96040000000005</v>
      </c>
      <c r="W187" s="15">
        <f t="shared" si="89"/>
        <v>1619.8812000000003</v>
      </c>
      <c r="X187" s="15">
        <f t="shared" si="77"/>
        <v>1619.8812000000003</v>
      </c>
      <c r="Y187" s="15">
        <f t="shared" si="83"/>
        <v>0</v>
      </c>
      <c r="AA187" s="230">
        <v>215984.16</v>
      </c>
      <c r="AB187" s="230">
        <v>215984.16</v>
      </c>
      <c r="AC187" s="230">
        <v>215984.16</v>
      </c>
      <c r="AD187" s="230"/>
      <c r="AE187" s="230">
        <v>215984.16</v>
      </c>
      <c r="AF187" s="230">
        <v>215984.16</v>
      </c>
      <c r="AG187" s="230">
        <v>215984.16</v>
      </c>
      <c r="AH187" s="230"/>
      <c r="AI187" s="230">
        <v>539.96040000000005</v>
      </c>
      <c r="AJ187" s="230">
        <v>539.96040000000005</v>
      </c>
      <c r="AK187" s="230">
        <v>539.96040000000005</v>
      </c>
      <c r="AL187" s="15"/>
      <c r="AM187" s="15">
        <f t="shared" si="99"/>
        <v>539.96040000000005</v>
      </c>
      <c r="AN187" s="15">
        <f t="shared" si="100"/>
        <v>539.96040000000005</v>
      </c>
      <c r="AO187" s="15">
        <f t="shared" si="101"/>
        <v>539.96040000000005</v>
      </c>
      <c r="AQ187" s="15">
        <f t="shared" si="95"/>
        <v>1619.8812000000003</v>
      </c>
      <c r="AR187" s="15">
        <f t="shared" si="92"/>
        <v>1619.8812000000003</v>
      </c>
      <c r="AS187" s="15">
        <f t="shared" si="105"/>
        <v>0</v>
      </c>
      <c r="AT187" s="15"/>
      <c r="AU187" s="15">
        <f t="shared" si="106"/>
        <v>3239.7624000000005</v>
      </c>
      <c r="AV187" s="15">
        <f t="shared" si="106"/>
        <v>3239.7624000000005</v>
      </c>
      <c r="AW187" s="15">
        <f t="shared" si="107"/>
        <v>0</v>
      </c>
      <c r="AX187" s="15"/>
      <c r="AY187" s="230">
        <v>215984.16</v>
      </c>
      <c r="AZ187" s="230">
        <v>215984.16</v>
      </c>
      <c r="BA187" s="230">
        <v>215984.16</v>
      </c>
      <c r="BB187" s="230"/>
      <c r="BC187" s="230">
        <v>215984.16</v>
      </c>
      <c r="BD187" s="230">
        <v>215984.16</v>
      </c>
      <c r="BE187" s="230">
        <v>215984.16</v>
      </c>
      <c r="BF187" s="230"/>
      <c r="BG187" s="230">
        <v>539.96040000000005</v>
      </c>
      <c r="BH187" s="230">
        <v>539.96040000000005</v>
      </c>
      <c r="BI187" s="230">
        <v>539.96040000000005</v>
      </c>
      <c r="BJ187" s="15"/>
      <c r="BK187" s="15">
        <f t="shared" si="108"/>
        <v>539.96040000000005</v>
      </c>
      <c r="BL187" s="15">
        <f t="shared" si="109"/>
        <v>539.96040000000005</v>
      </c>
      <c r="BM187" s="15">
        <f t="shared" si="110"/>
        <v>539.96040000000005</v>
      </c>
      <c r="BO187" s="15">
        <f t="shared" si="90"/>
        <v>1619.8812000000003</v>
      </c>
      <c r="BP187" s="15">
        <f t="shared" si="91"/>
        <v>1619.8812000000003</v>
      </c>
      <c r="BQ187" s="15">
        <f t="shared" si="93"/>
        <v>0</v>
      </c>
      <c r="BR187" s="15"/>
      <c r="BS187" s="15">
        <f t="shared" si="76"/>
        <v>4859.6436000000012</v>
      </c>
      <c r="BT187" s="15">
        <f t="shared" si="76"/>
        <v>4859.6436000000012</v>
      </c>
      <c r="BU187" s="15">
        <f t="shared" si="94"/>
        <v>0</v>
      </c>
      <c r="BV187" s="15"/>
      <c r="BW187" s="230">
        <v>215984.16</v>
      </c>
      <c r="BX187" s="230">
        <v>215984.16</v>
      </c>
      <c r="BY187" s="230">
        <v>215984.16</v>
      </c>
      <c r="BZ187" s="230"/>
      <c r="CA187" s="230">
        <v>215984.16</v>
      </c>
      <c r="CB187" s="230">
        <v>215984.16</v>
      </c>
      <c r="CC187" s="230">
        <v>215984.16</v>
      </c>
      <c r="CD187" s="230"/>
      <c r="CE187" s="230">
        <v>539.96040000000005</v>
      </c>
      <c r="CF187" s="230">
        <v>539.96040000000005</v>
      </c>
      <c r="CG187" s="230">
        <v>539.96040000000005</v>
      </c>
      <c r="CH187" s="15"/>
      <c r="CI187" s="15">
        <f t="shared" si="102"/>
        <v>539.96040000000005</v>
      </c>
      <c r="CJ187" s="15">
        <f t="shared" si="103"/>
        <v>539.96040000000005</v>
      </c>
      <c r="CK187" s="15">
        <f t="shared" si="104"/>
        <v>539.96040000000005</v>
      </c>
      <c r="CM187" s="15">
        <f t="shared" si="78"/>
        <v>1619.8812000000003</v>
      </c>
      <c r="CN187" s="15">
        <f t="shared" si="79"/>
        <v>1619.8812000000003</v>
      </c>
      <c r="CO187" s="15">
        <f t="shared" si="84"/>
        <v>0</v>
      </c>
      <c r="CQ187" s="15">
        <f t="shared" si="85"/>
        <v>6479.5248000000011</v>
      </c>
      <c r="CR187" s="15">
        <f t="shared" si="85"/>
        <v>6479.5248000000011</v>
      </c>
      <c r="CS187" s="15">
        <f t="shared" si="86"/>
        <v>0</v>
      </c>
      <c r="CT187" s="15"/>
    </row>
    <row r="188" spans="1:98" x14ac:dyDescent="0.25">
      <c r="A188" s="3" t="s">
        <v>211</v>
      </c>
      <c r="B188" s="229">
        <v>2.0899999999999998E-2</v>
      </c>
      <c r="C188" s="229">
        <v>2.0899999999999998E-2</v>
      </c>
      <c r="D188" s="229">
        <v>2.0899999999999998E-2</v>
      </c>
      <c r="E188" s="229">
        <v>2.0899999999999998E-2</v>
      </c>
      <c r="G188" s="230">
        <v>555992.76</v>
      </c>
      <c r="H188" s="230">
        <v>555992.76</v>
      </c>
      <c r="I188" s="230">
        <v>555992.76</v>
      </c>
      <c r="J188" s="230"/>
      <c r="K188" s="230">
        <v>555992.76</v>
      </c>
      <c r="L188" s="230">
        <v>555992.76</v>
      </c>
      <c r="M188" s="230">
        <v>555992.76</v>
      </c>
      <c r="N188" s="15"/>
      <c r="O188" s="15">
        <v>968.35405700000001</v>
      </c>
      <c r="P188" s="15">
        <v>968.35405700000001</v>
      </c>
      <c r="Q188" s="15">
        <v>968.35405700000001</v>
      </c>
      <c r="R188" s="15"/>
      <c r="S188" s="15">
        <f t="shared" si="96"/>
        <v>968.35405700000001</v>
      </c>
      <c r="T188" s="15">
        <f t="shared" si="97"/>
        <v>968.35405700000001</v>
      </c>
      <c r="U188" s="15">
        <f t="shared" si="98"/>
        <v>968.35405700000001</v>
      </c>
      <c r="W188" s="15">
        <f t="shared" si="89"/>
        <v>2905.062171</v>
      </c>
      <c r="X188" s="15">
        <f t="shared" si="77"/>
        <v>2905.062171</v>
      </c>
      <c r="Y188" s="15">
        <f t="shared" si="83"/>
        <v>0</v>
      </c>
      <c r="AA188" s="230">
        <v>555992.76</v>
      </c>
      <c r="AB188" s="230">
        <v>555992.76</v>
      </c>
      <c r="AC188" s="230">
        <v>555992.76</v>
      </c>
      <c r="AD188" s="230"/>
      <c r="AE188" s="230">
        <v>555992.76</v>
      </c>
      <c r="AF188" s="230">
        <v>555992.76</v>
      </c>
      <c r="AG188" s="230">
        <v>555992.76</v>
      </c>
      <c r="AH188" s="230"/>
      <c r="AI188" s="230">
        <v>968.35405700000001</v>
      </c>
      <c r="AJ188" s="230">
        <v>968.35405700000001</v>
      </c>
      <c r="AK188" s="230">
        <v>968.35405700000001</v>
      </c>
      <c r="AL188" s="15"/>
      <c r="AM188" s="15">
        <f t="shared" si="99"/>
        <v>968.35405700000001</v>
      </c>
      <c r="AN188" s="15">
        <f t="shared" si="100"/>
        <v>968.35405700000001</v>
      </c>
      <c r="AO188" s="15">
        <f t="shared" si="101"/>
        <v>968.35405700000001</v>
      </c>
      <c r="AQ188" s="15">
        <f t="shared" si="95"/>
        <v>2905.062171</v>
      </c>
      <c r="AR188" s="15">
        <f t="shared" si="92"/>
        <v>2905.062171</v>
      </c>
      <c r="AS188" s="15">
        <f t="shared" si="105"/>
        <v>0</v>
      </c>
      <c r="AT188" s="15"/>
      <c r="AU188" s="15">
        <f t="shared" si="106"/>
        <v>5810.1243420000001</v>
      </c>
      <c r="AV188" s="15">
        <f t="shared" si="106"/>
        <v>5810.1243420000001</v>
      </c>
      <c r="AW188" s="15">
        <f t="shared" si="107"/>
        <v>0</v>
      </c>
      <c r="AX188" s="15"/>
      <c r="AY188" s="230">
        <v>555992.76</v>
      </c>
      <c r="AZ188" s="230">
        <v>555992.76</v>
      </c>
      <c r="BA188" s="230">
        <v>555992.76</v>
      </c>
      <c r="BB188" s="230"/>
      <c r="BC188" s="230">
        <v>555992.76</v>
      </c>
      <c r="BD188" s="230">
        <v>555992.76</v>
      </c>
      <c r="BE188" s="230">
        <v>555992.76</v>
      </c>
      <c r="BF188" s="230"/>
      <c r="BG188" s="230">
        <v>968.35405700000001</v>
      </c>
      <c r="BH188" s="230">
        <v>968.35405700000001</v>
      </c>
      <c r="BI188" s="230">
        <v>968.35405700000001</v>
      </c>
      <c r="BJ188" s="15"/>
      <c r="BK188" s="15">
        <f t="shared" si="108"/>
        <v>968.35405700000001</v>
      </c>
      <c r="BL188" s="15">
        <f t="shared" si="109"/>
        <v>968.35405700000001</v>
      </c>
      <c r="BM188" s="15">
        <f t="shared" si="110"/>
        <v>968.35405700000001</v>
      </c>
      <c r="BO188" s="15">
        <f t="shared" si="90"/>
        <v>2905.062171</v>
      </c>
      <c r="BP188" s="15">
        <f t="shared" si="91"/>
        <v>2905.062171</v>
      </c>
      <c r="BQ188" s="15">
        <f t="shared" si="93"/>
        <v>0</v>
      </c>
      <c r="BR188" s="15"/>
      <c r="BS188" s="15">
        <f t="shared" si="76"/>
        <v>8715.1865130000006</v>
      </c>
      <c r="BT188" s="15">
        <f t="shared" si="76"/>
        <v>8715.1865130000006</v>
      </c>
      <c r="BU188" s="15">
        <f t="shared" si="94"/>
        <v>0</v>
      </c>
      <c r="BV188" s="15"/>
      <c r="BW188" s="230">
        <v>555992.76</v>
      </c>
      <c r="BX188" s="230">
        <v>555992.76</v>
      </c>
      <c r="BY188" s="230">
        <v>555992.76</v>
      </c>
      <c r="BZ188" s="230"/>
      <c r="CA188" s="230">
        <v>555992.76</v>
      </c>
      <c r="CB188" s="230">
        <v>555992.76</v>
      </c>
      <c r="CC188" s="230">
        <v>555992.76</v>
      </c>
      <c r="CD188" s="230"/>
      <c r="CE188" s="230">
        <v>968.35405700000001</v>
      </c>
      <c r="CF188" s="230">
        <v>968.35405700000001</v>
      </c>
      <c r="CG188" s="230">
        <v>968.35405700000001</v>
      </c>
      <c r="CH188" s="15"/>
      <c r="CI188" s="15">
        <f t="shared" si="102"/>
        <v>968.35405700000001</v>
      </c>
      <c r="CJ188" s="15">
        <f t="shared" si="103"/>
        <v>968.35405700000001</v>
      </c>
      <c r="CK188" s="15">
        <f t="shared" si="104"/>
        <v>968.35405700000001</v>
      </c>
      <c r="CM188" s="15">
        <f t="shared" si="78"/>
        <v>2905.062171</v>
      </c>
      <c r="CN188" s="15">
        <f t="shared" si="79"/>
        <v>2905.062171</v>
      </c>
      <c r="CO188" s="15">
        <f t="shared" si="84"/>
        <v>0</v>
      </c>
      <c r="CQ188" s="15">
        <f t="shared" si="85"/>
        <v>11620.248684</v>
      </c>
      <c r="CR188" s="15">
        <f t="shared" si="85"/>
        <v>11620.248684</v>
      </c>
      <c r="CS188" s="15">
        <f t="shared" si="86"/>
        <v>0</v>
      </c>
      <c r="CT188" s="15"/>
    </row>
    <row r="189" spans="1:98" x14ac:dyDescent="0.25">
      <c r="A189" s="3" t="s">
        <v>212</v>
      </c>
      <c r="B189" s="229">
        <v>1.29E-2</v>
      </c>
      <c r="C189" s="229">
        <v>1.29E-2</v>
      </c>
      <c r="D189" s="229">
        <v>1.29E-2</v>
      </c>
      <c r="E189" s="229">
        <v>1.29E-2</v>
      </c>
      <c r="G189" s="230">
        <v>2733269.79</v>
      </c>
      <c r="H189" s="230">
        <v>2733269.79</v>
      </c>
      <c r="I189" s="230">
        <v>2733269.79</v>
      </c>
      <c r="J189" s="230"/>
      <c r="K189" s="230">
        <v>2733269.79</v>
      </c>
      <c r="L189" s="230">
        <v>2733269.79</v>
      </c>
      <c r="M189" s="230">
        <v>2733269.79</v>
      </c>
      <c r="N189" s="15"/>
      <c r="O189" s="15">
        <v>2938.2650242499999</v>
      </c>
      <c r="P189" s="15">
        <v>2938.2650242499999</v>
      </c>
      <c r="Q189" s="15">
        <v>2938.2650242499999</v>
      </c>
      <c r="R189" s="15"/>
      <c r="S189" s="15">
        <f t="shared" si="96"/>
        <v>2938.2650242499999</v>
      </c>
      <c r="T189" s="15">
        <f t="shared" si="97"/>
        <v>2938.2650242499999</v>
      </c>
      <c r="U189" s="15">
        <f t="shared" si="98"/>
        <v>2938.2650242499999</v>
      </c>
      <c r="W189" s="15">
        <f t="shared" si="89"/>
        <v>8814.7950727499992</v>
      </c>
      <c r="X189" s="15">
        <f t="shared" si="77"/>
        <v>8814.7950727499992</v>
      </c>
      <c r="Y189" s="15">
        <f t="shared" si="83"/>
        <v>0</v>
      </c>
      <c r="AA189" s="230">
        <v>2733269.79</v>
      </c>
      <c r="AB189" s="230">
        <v>2733269.79</v>
      </c>
      <c r="AC189" s="230">
        <v>2733269.79</v>
      </c>
      <c r="AD189" s="230"/>
      <c r="AE189" s="230">
        <v>2733269.79</v>
      </c>
      <c r="AF189" s="230">
        <v>2733269.79</v>
      </c>
      <c r="AG189" s="230">
        <v>2733269.79</v>
      </c>
      <c r="AH189" s="230"/>
      <c r="AI189" s="230">
        <v>2938.2650242499999</v>
      </c>
      <c r="AJ189" s="230">
        <v>2938.2650242499999</v>
      </c>
      <c r="AK189" s="230">
        <v>2938.2650242499999</v>
      </c>
      <c r="AL189" s="15"/>
      <c r="AM189" s="15">
        <f t="shared" si="99"/>
        <v>2938.2650242499999</v>
      </c>
      <c r="AN189" s="15">
        <f t="shared" si="100"/>
        <v>2938.2650242499999</v>
      </c>
      <c r="AO189" s="15">
        <f t="shared" si="101"/>
        <v>2938.2650242499999</v>
      </c>
      <c r="AQ189" s="15">
        <f t="shared" si="95"/>
        <v>8814.7950727499992</v>
      </c>
      <c r="AR189" s="15">
        <f t="shared" si="92"/>
        <v>8814.7950727499992</v>
      </c>
      <c r="AS189" s="15">
        <f t="shared" si="105"/>
        <v>0</v>
      </c>
      <c r="AT189" s="15"/>
      <c r="AU189" s="15">
        <f t="shared" si="106"/>
        <v>17629.590145499998</v>
      </c>
      <c r="AV189" s="15">
        <f t="shared" si="106"/>
        <v>17629.590145499998</v>
      </c>
      <c r="AW189" s="15">
        <f t="shared" si="107"/>
        <v>0</v>
      </c>
      <c r="AX189" s="15"/>
      <c r="AY189" s="230">
        <v>2733269.79</v>
      </c>
      <c r="AZ189" s="230">
        <v>2733269.79</v>
      </c>
      <c r="BA189" s="230">
        <v>2733269.79</v>
      </c>
      <c r="BB189" s="230"/>
      <c r="BC189" s="230">
        <v>2733269.79</v>
      </c>
      <c r="BD189" s="230">
        <v>2733269.79</v>
      </c>
      <c r="BE189" s="230">
        <v>2733269.79</v>
      </c>
      <c r="BF189" s="230"/>
      <c r="BG189" s="230">
        <v>2938.2650242499999</v>
      </c>
      <c r="BH189" s="230">
        <v>2938.2650242499999</v>
      </c>
      <c r="BI189" s="230">
        <v>2938.2650242499999</v>
      </c>
      <c r="BJ189" s="15"/>
      <c r="BK189" s="15">
        <f t="shared" si="108"/>
        <v>2938.2650242499999</v>
      </c>
      <c r="BL189" s="15">
        <f t="shared" si="109"/>
        <v>2938.2650242499999</v>
      </c>
      <c r="BM189" s="15">
        <f t="shared" si="110"/>
        <v>2938.2650242499999</v>
      </c>
      <c r="BO189" s="15">
        <f t="shared" si="90"/>
        <v>8814.7950727499992</v>
      </c>
      <c r="BP189" s="15">
        <f t="shared" si="91"/>
        <v>8814.7950727499992</v>
      </c>
      <c r="BQ189" s="15">
        <f t="shared" si="93"/>
        <v>0</v>
      </c>
      <c r="BR189" s="15"/>
      <c r="BS189" s="15">
        <f t="shared" si="76"/>
        <v>26444.385218249998</v>
      </c>
      <c r="BT189" s="15">
        <f t="shared" si="76"/>
        <v>26444.385218249998</v>
      </c>
      <c r="BU189" s="15">
        <f t="shared" si="94"/>
        <v>0</v>
      </c>
      <c r="BV189" s="15"/>
      <c r="BW189" s="230">
        <v>2733269.79</v>
      </c>
      <c r="BX189" s="230">
        <v>2733269.79</v>
      </c>
      <c r="BY189" s="230">
        <v>2733269.79</v>
      </c>
      <c r="BZ189" s="230"/>
      <c r="CA189" s="230">
        <v>2733269.79</v>
      </c>
      <c r="CB189" s="230">
        <v>2733269.79</v>
      </c>
      <c r="CC189" s="230">
        <v>2733269.79</v>
      </c>
      <c r="CD189" s="230"/>
      <c r="CE189" s="230">
        <v>2938.2650242499999</v>
      </c>
      <c r="CF189" s="230">
        <v>2938.2650242499999</v>
      </c>
      <c r="CG189" s="230">
        <v>2938.2650242499999</v>
      </c>
      <c r="CH189" s="15"/>
      <c r="CI189" s="15">
        <f t="shared" si="102"/>
        <v>2938.2650242499999</v>
      </c>
      <c r="CJ189" s="15">
        <f t="shared" si="103"/>
        <v>2938.2650242499999</v>
      </c>
      <c r="CK189" s="15">
        <f t="shared" si="104"/>
        <v>2938.2650242499999</v>
      </c>
      <c r="CM189" s="15">
        <f t="shared" si="78"/>
        <v>8814.7950727499992</v>
      </c>
      <c r="CN189" s="15">
        <f t="shared" si="79"/>
        <v>8814.7950727499992</v>
      </c>
      <c r="CO189" s="15">
        <f t="shared" si="84"/>
        <v>0</v>
      </c>
      <c r="CQ189" s="15">
        <f t="shared" si="85"/>
        <v>35259.180290999997</v>
      </c>
      <c r="CR189" s="15">
        <f t="shared" si="85"/>
        <v>35259.180290999997</v>
      </c>
      <c r="CS189" s="15">
        <f t="shared" si="86"/>
        <v>0</v>
      </c>
      <c r="CT189" s="15"/>
    </row>
    <row r="190" spans="1:98" x14ac:dyDescent="0.25">
      <c r="A190" s="3" t="s">
        <v>213</v>
      </c>
      <c r="B190" s="229">
        <v>2.0299999999999999E-2</v>
      </c>
      <c r="C190" s="229">
        <v>2.0299999999999999E-2</v>
      </c>
      <c r="D190" s="229">
        <v>2.0299999999999999E-2</v>
      </c>
      <c r="E190" s="229">
        <v>2.0299999999999999E-2</v>
      </c>
      <c r="G190" s="230">
        <v>4660156.04</v>
      </c>
      <c r="H190" s="230">
        <v>4660156.04</v>
      </c>
      <c r="I190" s="230">
        <v>4660156.04</v>
      </c>
      <c r="J190" s="230"/>
      <c r="K190" s="230">
        <v>4660156.04</v>
      </c>
      <c r="L190" s="230">
        <v>4660156.04</v>
      </c>
      <c r="M190" s="230">
        <v>4660156.04</v>
      </c>
      <c r="N190" s="15"/>
      <c r="O190" s="15">
        <v>7883.4306343333328</v>
      </c>
      <c r="P190" s="15">
        <v>7883.4306343333328</v>
      </c>
      <c r="Q190" s="15">
        <v>7883.4306343333328</v>
      </c>
      <c r="R190" s="15"/>
      <c r="S190" s="15">
        <f t="shared" si="96"/>
        <v>7883.4306343333328</v>
      </c>
      <c r="T190" s="15">
        <f t="shared" si="97"/>
        <v>7883.4306343333328</v>
      </c>
      <c r="U190" s="15">
        <f t="shared" si="98"/>
        <v>7883.4306343333328</v>
      </c>
      <c r="W190" s="15">
        <f t="shared" si="89"/>
        <v>23650.291902999998</v>
      </c>
      <c r="X190" s="15">
        <f t="shared" si="77"/>
        <v>23650.291902999998</v>
      </c>
      <c r="Y190" s="15">
        <f t="shared" si="83"/>
        <v>0</v>
      </c>
      <c r="AA190" s="230">
        <v>4660156.04</v>
      </c>
      <c r="AB190" s="230">
        <v>4660156.04</v>
      </c>
      <c r="AC190" s="230">
        <v>4660156.04</v>
      </c>
      <c r="AD190" s="230"/>
      <c r="AE190" s="230">
        <v>4660156.04</v>
      </c>
      <c r="AF190" s="230">
        <v>4660156.04</v>
      </c>
      <c r="AG190" s="230">
        <v>4660156.04</v>
      </c>
      <c r="AH190" s="230"/>
      <c r="AI190" s="230">
        <v>7883.4306343333328</v>
      </c>
      <c r="AJ190" s="230">
        <v>7883.4306343333328</v>
      </c>
      <c r="AK190" s="230">
        <v>7883.4306343333328</v>
      </c>
      <c r="AL190" s="15"/>
      <c r="AM190" s="15">
        <f t="shared" si="99"/>
        <v>7883.4306343333328</v>
      </c>
      <c r="AN190" s="15">
        <f t="shared" si="100"/>
        <v>7883.4306343333328</v>
      </c>
      <c r="AO190" s="15">
        <f t="shared" si="101"/>
        <v>7883.4306343333328</v>
      </c>
      <c r="AQ190" s="15">
        <f t="shared" si="95"/>
        <v>23650.291902999998</v>
      </c>
      <c r="AR190" s="15">
        <f t="shared" si="92"/>
        <v>23650.291902999998</v>
      </c>
      <c r="AS190" s="15">
        <f t="shared" si="105"/>
        <v>0</v>
      </c>
      <c r="AT190" s="15"/>
      <c r="AU190" s="15">
        <f t="shared" si="106"/>
        <v>47300.583805999995</v>
      </c>
      <c r="AV190" s="15">
        <f t="shared" si="106"/>
        <v>47300.583805999995</v>
      </c>
      <c r="AW190" s="15">
        <f t="shared" si="107"/>
        <v>0</v>
      </c>
      <c r="AX190" s="15"/>
      <c r="AY190" s="230">
        <v>4660156.04</v>
      </c>
      <c r="AZ190" s="230">
        <v>4660156.04</v>
      </c>
      <c r="BA190" s="230">
        <v>4660156.04</v>
      </c>
      <c r="BB190" s="230"/>
      <c r="BC190" s="230">
        <v>4660156.04</v>
      </c>
      <c r="BD190" s="230">
        <v>4660156.04</v>
      </c>
      <c r="BE190" s="230">
        <v>4660156.04</v>
      </c>
      <c r="BF190" s="230"/>
      <c r="BG190" s="230">
        <v>7883.4306343333328</v>
      </c>
      <c r="BH190" s="230">
        <v>7883.4306343333328</v>
      </c>
      <c r="BI190" s="230">
        <v>7883.4306343333328</v>
      </c>
      <c r="BJ190" s="15"/>
      <c r="BK190" s="15">
        <f t="shared" si="108"/>
        <v>7883.4306343333328</v>
      </c>
      <c r="BL190" s="15">
        <f t="shared" si="109"/>
        <v>7883.4306343333328</v>
      </c>
      <c r="BM190" s="15">
        <f t="shared" si="110"/>
        <v>7883.4306343333328</v>
      </c>
      <c r="BO190" s="15">
        <f t="shared" si="90"/>
        <v>23650.291902999998</v>
      </c>
      <c r="BP190" s="15">
        <f t="shared" si="91"/>
        <v>23650.291902999998</v>
      </c>
      <c r="BQ190" s="15">
        <f t="shared" si="93"/>
        <v>0</v>
      </c>
      <c r="BR190" s="15"/>
      <c r="BS190" s="15">
        <f t="shared" si="76"/>
        <v>70950.875708999985</v>
      </c>
      <c r="BT190" s="15">
        <f t="shared" si="76"/>
        <v>70950.875708999985</v>
      </c>
      <c r="BU190" s="15">
        <f t="shared" si="94"/>
        <v>0</v>
      </c>
      <c r="BV190" s="15"/>
      <c r="BW190" s="230">
        <v>4660156.04</v>
      </c>
      <c r="BX190" s="230">
        <v>4660156.04</v>
      </c>
      <c r="BY190" s="230">
        <v>4660156.04</v>
      </c>
      <c r="BZ190" s="230"/>
      <c r="CA190" s="230">
        <v>4660156.04</v>
      </c>
      <c r="CB190" s="230">
        <v>4660156.04</v>
      </c>
      <c r="CC190" s="230">
        <v>4660156.04</v>
      </c>
      <c r="CD190" s="230"/>
      <c r="CE190" s="230">
        <v>7883.4306343333328</v>
      </c>
      <c r="CF190" s="230">
        <v>7883.4306343333328</v>
      </c>
      <c r="CG190" s="230">
        <v>7883.4306343333328</v>
      </c>
      <c r="CH190" s="15"/>
      <c r="CI190" s="15">
        <f t="shared" si="102"/>
        <v>7883.4306343333328</v>
      </c>
      <c r="CJ190" s="15">
        <f t="shared" si="103"/>
        <v>7883.4306343333328</v>
      </c>
      <c r="CK190" s="15">
        <f t="shared" si="104"/>
        <v>7883.4306343333328</v>
      </c>
      <c r="CM190" s="15">
        <f t="shared" si="78"/>
        <v>23650.291902999998</v>
      </c>
      <c r="CN190" s="15">
        <f t="shared" si="79"/>
        <v>23650.291902999998</v>
      </c>
      <c r="CO190" s="15">
        <f t="shared" si="84"/>
        <v>0</v>
      </c>
      <c r="CQ190" s="15">
        <f t="shared" si="85"/>
        <v>94601.16761199999</v>
      </c>
      <c r="CR190" s="15">
        <f t="shared" si="85"/>
        <v>94601.16761199999</v>
      </c>
      <c r="CS190" s="15">
        <f t="shared" si="86"/>
        <v>0</v>
      </c>
      <c r="CT190" s="15"/>
    </row>
    <row r="191" spans="1:98" x14ac:dyDescent="0.25">
      <c r="A191" s="3" t="s">
        <v>214</v>
      </c>
      <c r="B191" s="229">
        <v>4.2500000000000003E-2</v>
      </c>
      <c r="C191" s="229">
        <v>4.2500000000000003E-2</v>
      </c>
      <c r="D191" s="229">
        <v>4.2500000000000003E-2</v>
      </c>
      <c r="E191" s="229">
        <v>4.2500000000000003E-2</v>
      </c>
      <c r="G191" s="230">
        <v>1443810.04</v>
      </c>
      <c r="H191" s="230">
        <v>1443810.04</v>
      </c>
      <c r="I191" s="230">
        <v>1443810.04</v>
      </c>
      <c r="J191" s="230"/>
      <c r="K191" s="230">
        <v>1443810.04</v>
      </c>
      <c r="L191" s="230">
        <v>1443810.04</v>
      </c>
      <c r="M191" s="230">
        <v>1443810.04</v>
      </c>
      <c r="N191" s="15"/>
      <c r="O191" s="15">
        <v>5113.493891666667</v>
      </c>
      <c r="P191" s="15">
        <v>5113.493891666667</v>
      </c>
      <c r="Q191" s="15">
        <v>5113.493891666667</v>
      </c>
      <c r="R191" s="15"/>
      <c r="S191" s="15">
        <f t="shared" si="96"/>
        <v>5113.493891666667</v>
      </c>
      <c r="T191" s="15">
        <f t="shared" si="97"/>
        <v>5113.493891666667</v>
      </c>
      <c r="U191" s="15">
        <f t="shared" si="98"/>
        <v>5113.493891666667</v>
      </c>
      <c r="W191" s="15">
        <f t="shared" si="89"/>
        <v>15340.481675000001</v>
      </c>
      <c r="X191" s="15">
        <f t="shared" si="77"/>
        <v>15340.481675000001</v>
      </c>
      <c r="Y191" s="15">
        <f t="shared" si="83"/>
        <v>0</v>
      </c>
      <c r="AA191" s="230">
        <v>1443810.04</v>
      </c>
      <c r="AB191" s="230">
        <v>1443810.04</v>
      </c>
      <c r="AC191" s="230">
        <v>1443810.04</v>
      </c>
      <c r="AD191" s="230"/>
      <c r="AE191" s="230">
        <v>1443810.04</v>
      </c>
      <c r="AF191" s="230">
        <v>1443810.04</v>
      </c>
      <c r="AG191" s="230">
        <v>1443810.04</v>
      </c>
      <c r="AH191" s="230"/>
      <c r="AI191" s="230">
        <v>5113.493891666667</v>
      </c>
      <c r="AJ191" s="230">
        <v>5113.493891666667</v>
      </c>
      <c r="AK191" s="230">
        <v>5113.493891666667</v>
      </c>
      <c r="AL191" s="15"/>
      <c r="AM191" s="15">
        <f t="shared" si="99"/>
        <v>5113.493891666667</v>
      </c>
      <c r="AN191" s="15">
        <f t="shared" si="100"/>
        <v>5113.493891666667</v>
      </c>
      <c r="AO191" s="15">
        <f t="shared" si="101"/>
        <v>5113.493891666667</v>
      </c>
      <c r="AQ191" s="15">
        <f t="shared" si="95"/>
        <v>15340.481675000001</v>
      </c>
      <c r="AR191" s="15">
        <f t="shared" si="92"/>
        <v>15340.481675000001</v>
      </c>
      <c r="AS191" s="15">
        <f t="shared" si="105"/>
        <v>0</v>
      </c>
      <c r="AT191" s="15"/>
      <c r="AU191" s="15">
        <f t="shared" si="106"/>
        <v>30680.963350000002</v>
      </c>
      <c r="AV191" s="15">
        <f t="shared" si="106"/>
        <v>30680.963350000002</v>
      </c>
      <c r="AW191" s="15">
        <f t="shared" si="107"/>
        <v>0</v>
      </c>
      <c r="AX191" s="15"/>
      <c r="AY191" s="230">
        <v>1443810.04</v>
      </c>
      <c r="AZ191" s="230">
        <v>1443810.04</v>
      </c>
      <c r="BA191" s="230">
        <v>1443810.04</v>
      </c>
      <c r="BB191" s="230"/>
      <c r="BC191" s="230">
        <v>1443810.04</v>
      </c>
      <c r="BD191" s="230">
        <v>1443810.04</v>
      </c>
      <c r="BE191" s="230">
        <v>1443810.04</v>
      </c>
      <c r="BF191" s="230"/>
      <c r="BG191" s="230">
        <v>5113.493891666667</v>
      </c>
      <c r="BH191" s="230">
        <v>5113.493891666667</v>
      </c>
      <c r="BI191" s="230">
        <v>5113.493891666667</v>
      </c>
      <c r="BJ191" s="15"/>
      <c r="BK191" s="15">
        <f t="shared" si="108"/>
        <v>5113.493891666667</v>
      </c>
      <c r="BL191" s="15">
        <f t="shared" si="109"/>
        <v>5113.493891666667</v>
      </c>
      <c r="BM191" s="15">
        <f t="shared" si="110"/>
        <v>5113.493891666667</v>
      </c>
      <c r="BO191" s="15">
        <f t="shared" si="90"/>
        <v>15340.481675000001</v>
      </c>
      <c r="BP191" s="15">
        <f t="shared" si="91"/>
        <v>15340.481675000001</v>
      </c>
      <c r="BQ191" s="15">
        <f t="shared" si="93"/>
        <v>0</v>
      </c>
      <c r="BR191" s="15"/>
      <c r="BS191" s="15">
        <f t="shared" si="76"/>
        <v>46021.445025000001</v>
      </c>
      <c r="BT191" s="15">
        <f t="shared" si="76"/>
        <v>46021.445025000001</v>
      </c>
      <c r="BU191" s="15">
        <f t="shared" si="94"/>
        <v>0</v>
      </c>
      <c r="BV191" s="15"/>
      <c r="BW191" s="230">
        <v>1443810.04</v>
      </c>
      <c r="BX191" s="230">
        <v>1443810.04</v>
      </c>
      <c r="BY191" s="230">
        <v>1443810.04</v>
      </c>
      <c r="BZ191" s="230"/>
      <c r="CA191" s="230">
        <v>1443810.04</v>
      </c>
      <c r="CB191" s="230">
        <v>1443810.04</v>
      </c>
      <c r="CC191" s="230">
        <v>1443810.04</v>
      </c>
      <c r="CD191" s="230"/>
      <c r="CE191" s="230">
        <v>5113.493891666667</v>
      </c>
      <c r="CF191" s="230">
        <v>5113.493891666667</v>
      </c>
      <c r="CG191" s="230">
        <v>5113.493891666667</v>
      </c>
      <c r="CH191" s="15"/>
      <c r="CI191" s="15">
        <f t="shared" si="102"/>
        <v>5113.493891666667</v>
      </c>
      <c r="CJ191" s="15">
        <f t="shared" si="103"/>
        <v>5113.493891666667</v>
      </c>
      <c r="CK191" s="15">
        <f t="shared" si="104"/>
        <v>5113.493891666667</v>
      </c>
      <c r="CM191" s="15">
        <f t="shared" si="78"/>
        <v>15340.481675000001</v>
      </c>
      <c r="CN191" s="15">
        <f t="shared" si="79"/>
        <v>15340.481675000001</v>
      </c>
      <c r="CO191" s="15">
        <f t="shared" si="84"/>
        <v>0</v>
      </c>
      <c r="CQ191" s="15">
        <f t="shared" si="85"/>
        <v>61361.926700000004</v>
      </c>
      <c r="CR191" s="15">
        <f t="shared" si="85"/>
        <v>61361.926700000004</v>
      </c>
      <c r="CS191" s="15">
        <f t="shared" si="86"/>
        <v>0</v>
      </c>
      <c r="CT191" s="15"/>
    </row>
    <row r="192" spans="1:98" x14ac:dyDescent="0.25">
      <c r="A192" s="3" t="s">
        <v>215</v>
      </c>
      <c r="B192" s="229">
        <v>3.0700000000000002E-2</v>
      </c>
      <c r="C192" s="229">
        <v>3.0700000000000002E-2</v>
      </c>
      <c r="D192" s="229">
        <v>3.0700000000000002E-2</v>
      </c>
      <c r="E192" s="229">
        <v>3.0700000000000002E-2</v>
      </c>
      <c r="G192" s="230">
        <v>291451.55</v>
      </c>
      <c r="H192" s="230">
        <v>291451.55</v>
      </c>
      <c r="I192" s="230">
        <v>291451.55</v>
      </c>
      <c r="J192" s="230"/>
      <c r="K192" s="230">
        <v>291451.55</v>
      </c>
      <c r="L192" s="230">
        <v>291451.55</v>
      </c>
      <c r="M192" s="230">
        <v>291451.55</v>
      </c>
      <c r="N192" s="15"/>
      <c r="O192" s="15">
        <v>745.6302154166666</v>
      </c>
      <c r="P192" s="15">
        <v>745.6302154166666</v>
      </c>
      <c r="Q192" s="15">
        <v>745.6302154166666</v>
      </c>
      <c r="R192" s="15"/>
      <c r="S192" s="15">
        <f t="shared" si="96"/>
        <v>745.6302154166666</v>
      </c>
      <c r="T192" s="15">
        <f t="shared" si="97"/>
        <v>745.6302154166666</v>
      </c>
      <c r="U192" s="15">
        <f t="shared" si="98"/>
        <v>745.6302154166666</v>
      </c>
      <c r="W192" s="15">
        <f t="shared" si="89"/>
        <v>2236.8906462499999</v>
      </c>
      <c r="X192" s="15">
        <f t="shared" si="77"/>
        <v>2236.8906462499999</v>
      </c>
      <c r="Y192" s="15">
        <f t="shared" si="83"/>
        <v>0</v>
      </c>
      <c r="AA192" s="230">
        <v>291451.55</v>
      </c>
      <c r="AB192" s="230">
        <v>291451.55</v>
      </c>
      <c r="AC192" s="230">
        <v>291451.55</v>
      </c>
      <c r="AD192" s="230"/>
      <c r="AE192" s="230">
        <v>291451.55</v>
      </c>
      <c r="AF192" s="230">
        <v>291451.55</v>
      </c>
      <c r="AG192" s="230">
        <v>291451.55</v>
      </c>
      <c r="AH192" s="230"/>
      <c r="AI192" s="230">
        <v>745.6302154166666</v>
      </c>
      <c r="AJ192" s="230">
        <v>745.6302154166666</v>
      </c>
      <c r="AK192" s="230">
        <v>745.6302154166666</v>
      </c>
      <c r="AL192" s="15"/>
      <c r="AM192" s="15">
        <f t="shared" si="99"/>
        <v>745.6302154166666</v>
      </c>
      <c r="AN192" s="15">
        <f t="shared" si="100"/>
        <v>745.6302154166666</v>
      </c>
      <c r="AO192" s="15">
        <f t="shared" si="101"/>
        <v>745.6302154166666</v>
      </c>
      <c r="AQ192" s="15">
        <f t="shared" si="95"/>
        <v>2236.8906462499999</v>
      </c>
      <c r="AR192" s="15">
        <f t="shared" si="92"/>
        <v>2236.8906462499999</v>
      </c>
      <c r="AS192" s="15">
        <f t="shared" si="105"/>
        <v>0</v>
      </c>
      <c r="AT192" s="15"/>
      <c r="AU192" s="15">
        <f t="shared" si="106"/>
        <v>4473.7812924999998</v>
      </c>
      <c r="AV192" s="15">
        <f t="shared" si="106"/>
        <v>4473.7812924999998</v>
      </c>
      <c r="AW192" s="15">
        <f t="shared" si="107"/>
        <v>0</v>
      </c>
      <c r="AX192" s="15"/>
      <c r="AY192" s="230">
        <v>291451.55</v>
      </c>
      <c r="AZ192" s="230">
        <v>291451.55</v>
      </c>
      <c r="BA192" s="230">
        <v>291451.55</v>
      </c>
      <c r="BB192" s="230"/>
      <c r="BC192" s="230">
        <v>291451.55</v>
      </c>
      <c r="BD192" s="230">
        <v>291451.55</v>
      </c>
      <c r="BE192" s="230">
        <v>291451.55</v>
      </c>
      <c r="BF192" s="230"/>
      <c r="BG192" s="230">
        <v>745.6302154166666</v>
      </c>
      <c r="BH192" s="230">
        <v>745.6302154166666</v>
      </c>
      <c r="BI192" s="230">
        <v>745.6302154166666</v>
      </c>
      <c r="BJ192" s="15"/>
      <c r="BK192" s="15">
        <f t="shared" si="108"/>
        <v>745.6302154166666</v>
      </c>
      <c r="BL192" s="15">
        <f t="shared" si="109"/>
        <v>745.6302154166666</v>
      </c>
      <c r="BM192" s="15">
        <f t="shared" si="110"/>
        <v>745.6302154166666</v>
      </c>
      <c r="BO192" s="15">
        <f t="shared" si="90"/>
        <v>2236.8906462499999</v>
      </c>
      <c r="BP192" s="15">
        <f t="shared" si="91"/>
        <v>2236.8906462499999</v>
      </c>
      <c r="BQ192" s="15">
        <f t="shared" si="93"/>
        <v>0</v>
      </c>
      <c r="BR192" s="15"/>
      <c r="BS192" s="15">
        <f t="shared" ref="BS192:BT259" si="111">+AU192+BO192</f>
        <v>6710.6719387499998</v>
      </c>
      <c r="BT192" s="15">
        <f t="shared" si="111"/>
        <v>6710.6719387499998</v>
      </c>
      <c r="BU192" s="15">
        <f t="shared" si="94"/>
        <v>0</v>
      </c>
      <c r="BV192" s="15"/>
      <c r="BW192" s="230">
        <v>291451.55</v>
      </c>
      <c r="BX192" s="230">
        <v>291451.55</v>
      </c>
      <c r="BY192" s="230">
        <v>291451.55</v>
      </c>
      <c r="BZ192" s="230"/>
      <c r="CA192" s="230">
        <v>291451.55</v>
      </c>
      <c r="CB192" s="230">
        <v>291451.55</v>
      </c>
      <c r="CC192" s="230">
        <v>291451.55</v>
      </c>
      <c r="CD192" s="230"/>
      <c r="CE192" s="230">
        <v>745.6302154166666</v>
      </c>
      <c r="CF192" s="230">
        <v>745.6302154166666</v>
      </c>
      <c r="CG192" s="230">
        <v>745.6302154166666</v>
      </c>
      <c r="CH192" s="15"/>
      <c r="CI192" s="15">
        <f t="shared" si="102"/>
        <v>745.6302154166666</v>
      </c>
      <c r="CJ192" s="15">
        <f t="shared" si="103"/>
        <v>745.6302154166666</v>
      </c>
      <c r="CK192" s="15">
        <f t="shared" si="104"/>
        <v>745.6302154166666</v>
      </c>
      <c r="CM192" s="15">
        <f t="shared" si="78"/>
        <v>2236.8906462499999</v>
      </c>
      <c r="CN192" s="15">
        <f t="shared" si="79"/>
        <v>2236.8906462499999</v>
      </c>
      <c r="CO192" s="15">
        <f t="shared" si="84"/>
        <v>0</v>
      </c>
      <c r="CQ192" s="15">
        <f t="shared" si="85"/>
        <v>8947.5625849999997</v>
      </c>
      <c r="CR192" s="15">
        <f t="shared" si="85"/>
        <v>8947.5625849999997</v>
      </c>
      <c r="CS192" s="15">
        <f t="shared" si="86"/>
        <v>0</v>
      </c>
      <c r="CT192" s="15"/>
    </row>
    <row r="193" spans="1:98" x14ac:dyDescent="0.25">
      <c r="A193" s="3" t="s">
        <v>216</v>
      </c>
      <c r="B193" s="229">
        <v>2.3099999999999999E-2</v>
      </c>
      <c r="C193" s="229">
        <v>2.3099999999999999E-2</v>
      </c>
      <c r="D193" s="229">
        <v>2.3099999999999999E-2</v>
      </c>
      <c r="E193" s="229">
        <v>2.3099999999999999E-2</v>
      </c>
      <c r="G193" s="230">
        <v>2198885.41</v>
      </c>
      <c r="H193" s="230">
        <v>2198885.41</v>
      </c>
      <c r="I193" s="230">
        <v>2198885.41</v>
      </c>
      <c r="J193" s="230"/>
      <c r="K193" s="230">
        <v>2240736.79</v>
      </c>
      <c r="L193" s="230">
        <v>2273487.35</v>
      </c>
      <c r="M193" s="230">
        <v>2273487.35</v>
      </c>
      <c r="N193" s="15"/>
      <c r="O193" s="15">
        <v>4232.8544142500004</v>
      </c>
      <c r="P193" s="15">
        <v>4232.8544142500004</v>
      </c>
      <c r="Q193" s="15">
        <v>4232.8544142500004</v>
      </c>
      <c r="R193" s="15"/>
      <c r="S193" s="15">
        <f t="shared" si="96"/>
        <v>4313.41832075</v>
      </c>
      <c r="T193" s="15">
        <f t="shared" si="97"/>
        <v>4376.4631487500001</v>
      </c>
      <c r="U193" s="15">
        <f t="shared" si="98"/>
        <v>4376.4631487500001</v>
      </c>
      <c r="W193" s="15">
        <f t="shared" si="89"/>
        <v>12698.563242750002</v>
      </c>
      <c r="X193" s="15">
        <f t="shared" si="77"/>
        <v>13066.344618250001</v>
      </c>
      <c r="Y193" s="15">
        <f t="shared" si="83"/>
        <v>367.78137549999883</v>
      </c>
      <c r="AA193" s="230">
        <v>2198885.41</v>
      </c>
      <c r="AB193" s="230">
        <v>2198885.41</v>
      </c>
      <c r="AC193" s="230">
        <v>2198885.41</v>
      </c>
      <c r="AD193" s="230"/>
      <c r="AE193" s="230">
        <v>2272228.12</v>
      </c>
      <c r="AF193" s="230">
        <v>2270968.88</v>
      </c>
      <c r="AG193" s="230">
        <v>2270968.88</v>
      </c>
      <c r="AH193" s="230"/>
      <c r="AI193" s="230">
        <v>4232.8544142500004</v>
      </c>
      <c r="AJ193" s="230">
        <v>4232.8544142500004</v>
      </c>
      <c r="AK193" s="230">
        <v>4232.8544142500004</v>
      </c>
      <c r="AL193" s="15"/>
      <c r="AM193" s="15">
        <f t="shared" si="99"/>
        <v>4374.0391310000005</v>
      </c>
      <c r="AN193" s="15">
        <f t="shared" si="100"/>
        <v>4371.6150939999998</v>
      </c>
      <c r="AO193" s="15">
        <f t="shared" si="101"/>
        <v>4371.6150939999998</v>
      </c>
      <c r="AQ193" s="15">
        <f t="shared" si="95"/>
        <v>12698.563242750002</v>
      </c>
      <c r="AR193" s="15">
        <f t="shared" si="92"/>
        <v>13117.269318999999</v>
      </c>
      <c r="AS193" s="15">
        <f t="shared" si="105"/>
        <v>418.70607624999684</v>
      </c>
      <c r="AT193" s="15"/>
      <c r="AU193" s="15">
        <f t="shared" si="106"/>
        <v>25397.126485500004</v>
      </c>
      <c r="AV193" s="15">
        <f t="shared" si="106"/>
        <v>26183.61393725</v>
      </c>
      <c r="AW193" s="15">
        <f t="shared" si="107"/>
        <v>786.48745174999567</v>
      </c>
      <c r="AX193" s="15"/>
      <c r="AY193" s="230">
        <v>2198885.41</v>
      </c>
      <c r="AZ193" s="230">
        <v>2198885.41</v>
      </c>
      <c r="BA193" s="230">
        <v>2198885.41</v>
      </c>
      <c r="BB193" s="230"/>
      <c r="BC193" s="230">
        <v>2270968.88</v>
      </c>
      <c r="BD193" s="230">
        <v>2270968.88</v>
      </c>
      <c r="BE193" s="230">
        <v>2238218.3199999998</v>
      </c>
      <c r="BF193" s="230"/>
      <c r="BG193" s="230">
        <v>4232.8544142500004</v>
      </c>
      <c r="BH193" s="230">
        <v>4232.8544142500004</v>
      </c>
      <c r="BI193" s="230">
        <v>4232.8544142500004</v>
      </c>
      <c r="BJ193" s="15"/>
      <c r="BK193" s="15">
        <f t="shared" si="108"/>
        <v>4371.6150939999998</v>
      </c>
      <c r="BL193" s="15">
        <f t="shared" si="109"/>
        <v>4371.6150939999998</v>
      </c>
      <c r="BM193" s="15">
        <f t="shared" si="110"/>
        <v>4308.5702659999997</v>
      </c>
      <c r="BO193" s="15">
        <f t="shared" si="90"/>
        <v>12698.563242750002</v>
      </c>
      <c r="BP193" s="15">
        <f t="shared" si="91"/>
        <v>13051.800454</v>
      </c>
      <c r="BQ193" s="15">
        <f t="shared" si="93"/>
        <v>353.23721124999793</v>
      </c>
      <c r="BR193" s="15"/>
      <c r="BS193" s="15">
        <f t="shared" si="111"/>
        <v>38095.689728250007</v>
      </c>
      <c r="BT193" s="15">
        <f t="shared" si="111"/>
        <v>39235.41439125</v>
      </c>
      <c r="BU193" s="15">
        <f t="shared" si="94"/>
        <v>1139.7246629999936</v>
      </c>
      <c r="BV193" s="15"/>
      <c r="BW193" s="230">
        <v>2198885.41</v>
      </c>
      <c r="BX193" s="230">
        <v>2203435.8199999998</v>
      </c>
      <c r="BY193" s="230">
        <v>2207986.23</v>
      </c>
      <c r="BZ193" s="230"/>
      <c r="CA193" s="230">
        <v>2205467.7599999998</v>
      </c>
      <c r="CB193" s="230">
        <v>2205467.7599999998</v>
      </c>
      <c r="CC193" s="230">
        <v>2205467.7599999998</v>
      </c>
      <c r="CD193" s="230"/>
      <c r="CE193" s="230">
        <v>4232.8544142500004</v>
      </c>
      <c r="CF193" s="230">
        <v>4241.6139534999993</v>
      </c>
      <c r="CG193" s="230">
        <v>4250.37349275</v>
      </c>
      <c r="CH193" s="15"/>
      <c r="CI193" s="15">
        <f t="shared" si="102"/>
        <v>4245.5254379999997</v>
      </c>
      <c r="CJ193" s="15">
        <f t="shared" si="103"/>
        <v>4245.5254379999997</v>
      </c>
      <c r="CK193" s="15">
        <f t="shared" si="104"/>
        <v>4245.5254379999997</v>
      </c>
      <c r="CM193" s="15">
        <f t="shared" si="78"/>
        <v>12724.841860500001</v>
      </c>
      <c r="CN193" s="15">
        <f t="shared" si="79"/>
        <v>12736.576313999998</v>
      </c>
      <c r="CO193" s="15">
        <f t="shared" si="84"/>
        <v>11.734453499997471</v>
      </c>
      <c r="CQ193" s="15">
        <f t="shared" si="85"/>
        <v>50820.531588750004</v>
      </c>
      <c r="CR193" s="15">
        <f t="shared" si="85"/>
        <v>51971.990705249998</v>
      </c>
      <c r="CS193" s="15">
        <f t="shared" si="86"/>
        <v>1151.4591164999947</v>
      </c>
      <c r="CT193" s="15"/>
    </row>
    <row r="194" spans="1:98" x14ac:dyDescent="0.25">
      <c r="A194" s="3" t="s">
        <v>217</v>
      </c>
      <c r="B194" s="229">
        <v>4.0999999999999995E-2</v>
      </c>
      <c r="C194" s="229">
        <v>4.0999999999999995E-2</v>
      </c>
      <c r="D194" s="229">
        <v>4.0999999999999995E-2</v>
      </c>
      <c r="E194" s="229">
        <v>4.0999999999999995E-2</v>
      </c>
      <c r="G194" s="230">
        <v>800780.88</v>
      </c>
      <c r="H194" s="230">
        <v>800780.88</v>
      </c>
      <c r="I194" s="230">
        <v>800780.88</v>
      </c>
      <c r="J194" s="230"/>
      <c r="K194" s="230">
        <v>800780.88</v>
      </c>
      <c r="L194" s="230">
        <v>800780.88</v>
      </c>
      <c r="M194" s="230">
        <v>800780.88</v>
      </c>
      <c r="N194" s="15"/>
      <c r="O194" s="15">
        <v>2736.0013399999993</v>
      </c>
      <c r="P194" s="15">
        <v>2736.0013399999993</v>
      </c>
      <c r="Q194" s="15">
        <v>2736.0013399999993</v>
      </c>
      <c r="R194" s="15"/>
      <c r="S194" s="15">
        <f t="shared" si="96"/>
        <v>2736.0013399999993</v>
      </c>
      <c r="T194" s="15">
        <f t="shared" si="97"/>
        <v>2736.0013399999993</v>
      </c>
      <c r="U194" s="15">
        <f t="shared" si="98"/>
        <v>2736.0013399999993</v>
      </c>
      <c r="W194" s="15">
        <f t="shared" si="89"/>
        <v>8208.0040199999985</v>
      </c>
      <c r="X194" s="15">
        <f t="shared" si="77"/>
        <v>8208.0040199999985</v>
      </c>
      <c r="Y194" s="15">
        <f t="shared" si="83"/>
        <v>0</v>
      </c>
      <c r="AA194" s="230">
        <v>800780.88</v>
      </c>
      <c r="AB194" s="230">
        <v>800780.88</v>
      </c>
      <c r="AC194" s="230">
        <v>800780.88</v>
      </c>
      <c r="AD194" s="230"/>
      <c r="AE194" s="230">
        <v>800780.88</v>
      </c>
      <c r="AF194" s="230">
        <v>800780.88</v>
      </c>
      <c r="AG194" s="230">
        <v>800780.88</v>
      </c>
      <c r="AH194" s="230"/>
      <c r="AI194" s="230">
        <v>2736.0013399999993</v>
      </c>
      <c r="AJ194" s="230">
        <v>2736.0013399999993</v>
      </c>
      <c r="AK194" s="230">
        <v>2736.0013399999993</v>
      </c>
      <c r="AL194" s="15"/>
      <c r="AM194" s="15">
        <f t="shared" si="99"/>
        <v>2736.0013399999993</v>
      </c>
      <c r="AN194" s="15">
        <f t="shared" si="100"/>
        <v>2736.0013399999993</v>
      </c>
      <c r="AO194" s="15">
        <f t="shared" si="101"/>
        <v>2736.0013399999993</v>
      </c>
      <c r="AQ194" s="15">
        <f t="shared" si="95"/>
        <v>8208.0040199999985</v>
      </c>
      <c r="AR194" s="15">
        <f t="shared" si="92"/>
        <v>8208.0040199999985</v>
      </c>
      <c r="AS194" s="15">
        <f t="shared" si="105"/>
        <v>0</v>
      </c>
      <c r="AT194" s="15"/>
      <c r="AU194" s="15">
        <f t="shared" si="106"/>
        <v>16416.008039999997</v>
      </c>
      <c r="AV194" s="15">
        <f t="shared" si="106"/>
        <v>16416.008039999997</v>
      </c>
      <c r="AW194" s="15">
        <f t="shared" si="107"/>
        <v>0</v>
      </c>
      <c r="AX194" s="15"/>
      <c r="AY194" s="230">
        <v>800780.88</v>
      </c>
      <c r="AZ194" s="230">
        <v>800780.88</v>
      </c>
      <c r="BA194" s="230">
        <v>800780.88</v>
      </c>
      <c r="BB194" s="230"/>
      <c r="BC194" s="230">
        <v>800780.88</v>
      </c>
      <c r="BD194" s="230">
        <v>800780.88</v>
      </c>
      <c r="BE194" s="230">
        <v>800780.88</v>
      </c>
      <c r="BF194" s="230"/>
      <c r="BG194" s="230">
        <v>2736.0013399999993</v>
      </c>
      <c r="BH194" s="230">
        <v>2736.0013399999993</v>
      </c>
      <c r="BI194" s="230">
        <v>2736.0013399999993</v>
      </c>
      <c r="BJ194" s="15"/>
      <c r="BK194" s="15">
        <f t="shared" si="108"/>
        <v>2736.0013399999993</v>
      </c>
      <c r="BL194" s="15">
        <f t="shared" si="109"/>
        <v>2736.0013399999993</v>
      </c>
      <c r="BM194" s="15">
        <f t="shared" si="110"/>
        <v>2736.0013399999993</v>
      </c>
      <c r="BO194" s="15">
        <f t="shared" si="90"/>
        <v>8208.0040199999985</v>
      </c>
      <c r="BP194" s="15">
        <f t="shared" si="91"/>
        <v>8208.0040199999985</v>
      </c>
      <c r="BQ194" s="15">
        <f t="shared" si="93"/>
        <v>0</v>
      </c>
      <c r="BR194" s="15"/>
      <c r="BS194" s="15">
        <f t="shared" si="111"/>
        <v>24624.012059999994</v>
      </c>
      <c r="BT194" s="15">
        <f t="shared" si="111"/>
        <v>24624.012059999994</v>
      </c>
      <c r="BU194" s="15">
        <f t="shared" si="94"/>
        <v>0</v>
      </c>
      <c r="BV194" s="15"/>
      <c r="BW194" s="230">
        <v>800780.88</v>
      </c>
      <c r="BX194" s="230">
        <v>800780.88</v>
      </c>
      <c r="BY194" s="230">
        <v>800780.88</v>
      </c>
      <c r="BZ194" s="230"/>
      <c r="CA194" s="230">
        <v>800780.88</v>
      </c>
      <c r="CB194" s="230">
        <v>800780.88</v>
      </c>
      <c r="CC194" s="230">
        <v>800780.88</v>
      </c>
      <c r="CD194" s="230"/>
      <c r="CE194" s="230">
        <v>2736.0013399999993</v>
      </c>
      <c r="CF194" s="230">
        <v>2736.0013399999993</v>
      </c>
      <c r="CG194" s="230">
        <v>2736.0013399999993</v>
      </c>
      <c r="CH194" s="15"/>
      <c r="CI194" s="15">
        <f t="shared" si="102"/>
        <v>2736.0013399999993</v>
      </c>
      <c r="CJ194" s="15">
        <f t="shared" si="103"/>
        <v>2736.0013399999993</v>
      </c>
      <c r="CK194" s="15">
        <f t="shared" si="104"/>
        <v>2736.0013399999993</v>
      </c>
      <c r="CM194" s="15">
        <f t="shared" si="78"/>
        <v>8208.0040199999985</v>
      </c>
      <c r="CN194" s="15">
        <f t="shared" si="79"/>
        <v>8208.0040199999985</v>
      </c>
      <c r="CO194" s="15">
        <f t="shared" si="84"/>
        <v>0</v>
      </c>
      <c r="CQ194" s="15">
        <f t="shared" si="85"/>
        <v>32832.016079999994</v>
      </c>
      <c r="CR194" s="15">
        <f t="shared" si="85"/>
        <v>32832.016079999994</v>
      </c>
      <c r="CS194" s="15">
        <f t="shared" si="86"/>
        <v>0</v>
      </c>
      <c r="CT194" s="15"/>
    </row>
    <row r="195" spans="1:98" x14ac:dyDescent="0.25">
      <c r="A195" s="3" t="s">
        <v>218</v>
      </c>
      <c r="B195" s="229">
        <v>4.0999999999999995E-2</v>
      </c>
      <c r="C195" s="229">
        <v>4.0999999999999995E-2</v>
      </c>
      <c r="D195" s="229">
        <v>4.0999999999999995E-2</v>
      </c>
      <c r="E195" s="229">
        <v>4.0999999999999995E-2</v>
      </c>
      <c r="G195" s="230">
        <v>18599.63</v>
      </c>
      <c r="H195" s="230">
        <v>18599.63</v>
      </c>
      <c r="I195" s="230">
        <v>18599.63</v>
      </c>
      <c r="J195" s="230"/>
      <c r="K195" s="230">
        <v>18599.63</v>
      </c>
      <c r="L195" s="230">
        <v>18599.63</v>
      </c>
      <c r="M195" s="230">
        <v>18599.63</v>
      </c>
      <c r="N195" s="15"/>
      <c r="O195" s="15">
        <v>63.548735833333325</v>
      </c>
      <c r="P195" s="15">
        <v>63.548735833333325</v>
      </c>
      <c r="Q195" s="15">
        <v>63.548735833333325</v>
      </c>
      <c r="R195" s="15"/>
      <c r="S195" s="15">
        <f t="shared" si="96"/>
        <v>63.548735833333325</v>
      </c>
      <c r="T195" s="15">
        <f t="shared" si="97"/>
        <v>63.548735833333325</v>
      </c>
      <c r="U195" s="15">
        <f t="shared" si="98"/>
        <v>63.548735833333325</v>
      </c>
      <c r="W195" s="15">
        <f t="shared" si="89"/>
        <v>190.64620749999997</v>
      </c>
      <c r="X195" s="15">
        <f t="shared" si="77"/>
        <v>190.64620749999997</v>
      </c>
      <c r="Y195" s="15">
        <f t="shared" si="83"/>
        <v>0</v>
      </c>
      <c r="AA195" s="230">
        <v>18599.63</v>
      </c>
      <c r="AB195" s="230">
        <v>18599.63</v>
      </c>
      <c r="AC195" s="230">
        <v>18599.63</v>
      </c>
      <c r="AD195" s="230"/>
      <c r="AE195" s="230">
        <v>18599.63</v>
      </c>
      <c r="AF195" s="230">
        <v>18599.63</v>
      </c>
      <c r="AG195" s="230">
        <v>18599.63</v>
      </c>
      <c r="AH195" s="230"/>
      <c r="AI195" s="230">
        <v>63.548735833333325</v>
      </c>
      <c r="AJ195" s="230">
        <v>63.548735833333325</v>
      </c>
      <c r="AK195" s="230">
        <v>63.548735833333325</v>
      </c>
      <c r="AL195" s="15"/>
      <c r="AM195" s="15">
        <f t="shared" si="99"/>
        <v>63.548735833333325</v>
      </c>
      <c r="AN195" s="15">
        <f t="shared" si="100"/>
        <v>63.548735833333325</v>
      </c>
      <c r="AO195" s="15">
        <f t="shared" si="101"/>
        <v>63.548735833333325</v>
      </c>
      <c r="AQ195" s="15">
        <f t="shared" si="95"/>
        <v>190.64620749999997</v>
      </c>
      <c r="AR195" s="15">
        <f t="shared" si="92"/>
        <v>190.64620749999997</v>
      </c>
      <c r="AS195" s="15">
        <f t="shared" si="105"/>
        <v>0</v>
      </c>
      <c r="AT195" s="15"/>
      <c r="AU195" s="15">
        <f t="shared" si="106"/>
        <v>381.29241499999995</v>
      </c>
      <c r="AV195" s="15">
        <f t="shared" si="106"/>
        <v>381.29241499999995</v>
      </c>
      <c r="AW195" s="15">
        <f t="shared" si="107"/>
        <v>0</v>
      </c>
      <c r="AX195" s="15"/>
      <c r="AY195" s="230">
        <v>18599.63</v>
      </c>
      <c r="AZ195" s="230">
        <v>18599.63</v>
      </c>
      <c r="BA195" s="230">
        <v>18599.63</v>
      </c>
      <c r="BB195" s="230"/>
      <c r="BC195" s="230">
        <v>18599.63</v>
      </c>
      <c r="BD195" s="230">
        <v>18599.63</v>
      </c>
      <c r="BE195" s="230">
        <v>18599.63</v>
      </c>
      <c r="BF195" s="230"/>
      <c r="BG195" s="230">
        <v>63.548735833333325</v>
      </c>
      <c r="BH195" s="230">
        <v>63.548735833333325</v>
      </c>
      <c r="BI195" s="230">
        <v>63.548735833333325</v>
      </c>
      <c r="BJ195" s="15"/>
      <c r="BK195" s="15">
        <f t="shared" si="108"/>
        <v>63.548735833333325</v>
      </c>
      <c r="BL195" s="15">
        <f t="shared" si="109"/>
        <v>63.548735833333325</v>
      </c>
      <c r="BM195" s="15">
        <f t="shared" si="110"/>
        <v>63.548735833333325</v>
      </c>
      <c r="BO195" s="15">
        <f t="shared" si="90"/>
        <v>190.64620749999997</v>
      </c>
      <c r="BP195" s="15">
        <f t="shared" si="91"/>
        <v>190.64620749999997</v>
      </c>
      <c r="BQ195" s="15">
        <f t="shared" si="93"/>
        <v>0</v>
      </c>
      <c r="BR195" s="15"/>
      <c r="BS195" s="15">
        <f t="shared" si="111"/>
        <v>571.93862249999995</v>
      </c>
      <c r="BT195" s="15">
        <f t="shared" si="111"/>
        <v>571.93862249999995</v>
      </c>
      <c r="BU195" s="15">
        <f t="shared" si="94"/>
        <v>0</v>
      </c>
      <c r="BV195" s="15"/>
      <c r="BW195" s="230">
        <v>18599.63</v>
      </c>
      <c r="BX195" s="230">
        <v>18599.63</v>
      </c>
      <c r="BY195" s="230">
        <v>18599.63</v>
      </c>
      <c r="BZ195" s="230"/>
      <c r="CA195" s="230">
        <v>18599.63</v>
      </c>
      <c r="CB195" s="230">
        <v>18599.63</v>
      </c>
      <c r="CC195" s="230">
        <v>18599.63</v>
      </c>
      <c r="CD195" s="230"/>
      <c r="CE195" s="230">
        <v>63.548735833333325</v>
      </c>
      <c r="CF195" s="230">
        <v>63.548735833333325</v>
      </c>
      <c r="CG195" s="230">
        <v>63.548735833333325</v>
      </c>
      <c r="CH195" s="15"/>
      <c r="CI195" s="15">
        <f t="shared" si="102"/>
        <v>63.548735833333325</v>
      </c>
      <c r="CJ195" s="15">
        <f t="shared" si="103"/>
        <v>63.548735833333325</v>
      </c>
      <c r="CK195" s="15">
        <f t="shared" si="104"/>
        <v>63.548735833333325</v>
      </c>
      <c r="CM195" s="15">
        <f t="shared" si="78"/>
        <v>190.64620749999997</v>
      </c>
      <c r="CN195" s="15">
        <f t="shared" si="79"/>
        <v>190.64620749999997</v>
      </c>
      <c r="CO195" s="15">
        <f t="shared" si="84"/>
        <v>0</v>
      </c>
      <c r="CQ195" s="15">
        <f t="shared" si="85"/>
        <v>762.5848299999999</v>
      </c>
      <c r="CR195" s="15">
        <f t="shared" si="85"/>
        <v>762.5848299999999</v>
      </c>
      <c r="CS195" s="15">
        <f t="shared" si="86"/>
        <v>0</v>
      </c>
      <c r="CT195" s="15"/>
    </row>
    <row r="196" spans="1:98" x14ac:dyDescent="0.25">
      <c r="A196" s="3" t="s">
        <v>219</v>
      </c>
      <c r="B196" s="229">
        <v>2.63E-2</v>
      </c>
      <c r="C196" s="229">
        <v>2.63E-2</v>
      </c>
      <c r="D196" s="229">
        <v>2.63E-2</v>
      </c>
      <c r="E196" s="229">
        <v>2.63E-2</v>
      </c>
      <c r="G196" s="230">
        <v>4414423.76</v>
      </c>
      <c r="H196" s="230">
        <v>4414423.76</v>
      </c>
      <c r="I196" s="230">
        <v>4414423.76</v>
      </c>
      <c r="J196" s="230"/>
      <c r="K196" s="230">
        <v>4414423.76</v>
      </c>
      <c r="L196" s="230">
        <v>4414423.76</v>
      </c>
      <c r="M196" s="230">
        <v>4414423.76</v>
      </c>
      <c r="N196" s="15"/>
      <c r="O196" s="15">
        <v>9674.9454073333327</v>
      </c>
      <c r="P196" s="15">
        <v>9674.9454073333327</v>
      </c>
      <c r="Q196" s="15">
        <v>9674.9454073333327</v>
      </c>
      <c r="R196" s="15"/>
      <c r="S196" s="15">
        <f t="shared" si="96"/>
        <v>9674.9454073333327</v>
      </c>
      <c r="T196" s="15">
        <f t="shared" si="97"/>
        <v>9674.9454073333327</v>
      </c>
      <c r="U196" s="15">
        <f t="shared" si="98"/>
        <v>9674.9454073333327</v>
      </c>
      <c r="W196" s="15">
        <f t="shared" si="89"/>
        <v>29024.836221999998</v>
      </c>
      <c r="X196" s="15">
        <f t="shared" si="77"/>
        <v>29024.836221999998</v>
      </c>
      <c r="Y196" s="15">
        <f t="shared" si="83"/>
        <v>0</v>
      </c>
      <c r="AA196" s="230">
        <v>4414423.76</v>
      </c>
      <c r="AB196" s="230">
        <v>4414423.76</v>
      </c>
      <c r="AC196" s="230">
        <v>4414423.76</v>
      </c>
      <c r="AD196" s="230"/>
      <c r="AE196" s="230">
        <v>4414423.76</v>
      </c>
      <c r="AF196" s="230">
        <v>4414423.76</v>
      </c>
      <c r="AG196" s="230">
        <v>4414423.76</v>
      </c>
      <c r="AH196" s="230"/>
      <c r="AI196" s="230">
        <v>9674.9454073333327</v>
      </c>
      <c r="AJ196" s="230">
        <v>9674.9454073333327</v>
      </c>
      <c r="AK196" s="230">
        <v>9674.9454073333327</v>
      </c>
      <c r="AL196" s="15"/>
      <c r="AM196" s="15">
        <f t="shared" si="99"/>
        <v>9674.9454073333327</v>
      </c>
      <c r="AN196" s="15">
        <f t="shared" si="100"/>
        <v>9674.9454073333327</v>
      </c>
      <c r="AO196" s="15">
        <f t="shared" si="101"/>
        <v>9674.9454073333327</v>
      </c>
      <c r="AQ196" s="15">
        <f t="shared" si="95"/>
        <v>29024.836221999998</v>
      </c>
      <c r="AR196" s="15">
        <f t="shared" si="92"/>
        <v>29024.836221999998</v>
      </c>
      <c r="AS196" s="15">
        <f t="shared" si="105"/>
        <v>0</v>
      </c>
      <c r="AT196" s="15"/>
      <c r="AU196" s="15">
        <f t="shared" si="106"/>
        <v>58049.672443999996</v>
      </c>
      <c r="AV196" s="15">
        <f t="shared" si="106"/>
        <v>58049.672443999996</v>
      </c>
      <c r="AW196" s="15">
        <f t="shared" si="107"/>
        <v>0</v>
      </c>
      <c r="AX196" s="15"/>
      <c r="AY196" s="230">
        <v>4414423.76</v>
      </c>
      <c r="AZ196" s="230">
        <v>4414423.76</v>
      </c>
      <c r="BA196" s="230">
        <v>4414423.76</v>
      </c>
      <c r="BB196" s="230"/>
      <c r="BC196" s="230">
        <v>4414423.76</v>
      </c>
      <c r="BD196" s="230">
        <v>4414423.76</v>
      </c>
      <c r="BE196" s="230">
        <v>4414423.76</v>
      </c>
      <c r="BF196" s="230"/>
      <c r="BG196" s="230">
        <v>9674.9454073333327</v>
      </c>
      <c r="BH196" s="230">
        <v>9674.9454073333327</v>
      </c>
      <c r="BI196" s="230">
        <v>9674.9454073333327</v>
      </c>
      <c r="BJ196" s="15"/>
      <c r="BK196" s="15">
        <f t="shared" si="108"/>
        <v>9674.9454073333327</v>
      </c>
      <c r="BL196" s="15">
        <f t="shared" si="109"/>
        <v>9674.9454073333327</v>
      </c>
      <c r="BM196" s="15">
        <f t="shared" si="110"/>
        <v>9674.9454073333327</v>
      </c>
      <c r="BO196" s="15">
        <f t="shared" si="90"/>
        <v>29024.836221999998</v>
      </c>
      <c r="BP196" s="15">
        <f t="shared" si="91"/>
        <v>29024.836221999998</v>
      </c>
      <c r="BQ196" s="15">
        <f t="shared" si="93"/>
        <v>0</v>
      </c>
      <c r="BR196" s="15"/>
      <c r="BS196" s="15">
        <f t="shared" si="111"/>
        <v>87074.508665999994</v>
      </c>
      <c r="BT196" s="15">
        <f t="shared" si="111"/>
        <v>87074.508665999994</v>
      </c>
      <c r="BU196" s="15">
        <f t="shared" si="94"/>
        <v>0</v>
      </c>
      <c r="BV196" s="15"/>
      <c r="BW196" s="230">
        <v>4414423.76</v>
      </c>
      <c r="BX196" s="230">
        <v>4414423.76</v>
      </c>
      <c r="BY196" s="230">
        <v>4414423.76</v>
      </c>
      <c r="BZ196" s="230"/>
      <c r="CA196" s="230">
        <v>4414423.76</v>
      </c>
      <c r="CB196" s="230">
        <v>4414423.76</v>
      </c>
      <c r="CC196" s="230">
        <v>4414423.76</v>
      </c>
      <c r="CD196" s="230"/>
      <c r="CE196" s="230">
        <v>9674.9454073333327</v>
      </c>
      <c r="CF196" s="230">
        <v>9674.9454073333327</v>
      </c>
      <c r="CG196" s="230">
        <v>9674.9454073333327</v>
      </c>
      <c r="CH196" s="15"/>
      <c r="CI196" s="15">
        <f t="shared" si="102"/>
        <v>9674.9454073333327</v>
      </c>
      <c r="CJ196" s="15">
        <f t="shared" si="103"/>
        <v>9674.9454073333327</v>
      </c>
      <c r="CK196" s="15">
        <f t="shared" si="104"/>
        <v>9674.9454073333327</v>
      </c>
      <c r="CM196" s="15">
        <f t="shared" si="78"/>
        <v>29024.836221999998</v>
      </c>
      <c r="CN196" s="15">
        <f t="shared" si="79"/>
        <v>29024.836221999998</v>
      </c>
      <c r="CO196" s="15">
        <f t="shared" si="84"/>
        <v>0</v>
      </c>
      <c r="CQ196" s="15">
        <f t="shared" si="85"/>
        <v>116099.34488799999</v>
      </c>
      <c r="CR196" s="15">
        <f t="shared" si="85"/>
        <v>116099.34488799999</v>
      </c>
      <c r="CS196" s="15">
        <f t="shared" si="86"/>
        <v>0</v>
      </c>
      <c r="CT196" s="15"/>
    </row>
    <row r="197" spans="1:98" x14ac:dyDescent="0.25">
      <c r="A197" s="3" t="s">
        <v>220</v>
      </c>
      <c r="B197" s="229">
        <v>2.1899999999999999E-2</v>
      </c>
      <c r="C197" s="229">
        <v>2.1899999999999999E-2</v>
      </c>
      <c r="D197" s="229">
        <v>2.1899999999999999E-2</v>
      </c>
      <c r="E197" s="229">
        <v>2.1899999999999999E-2</v>
      </c>
      <c r="G197" s="230">
        <v>3849103.63</v>
      </c>
      <c r="H197" s="230">
        <v>3849103.63</v>
      </c>
      <c r="I197" s="230">
        <v>3849103.63</v>
      </c>
      <c r="J197" s="230"/>
      <c r="K197" s="230">
        <v>3849103.63</v>
      </c>
      <c r="L197" s="230">
        <v>3849103.63</v>
      </c>
      <c r="M197" s="230">
        <v>3849103.63</v>
      </c>
      <c r="N197" s="15"/>
      <c r="O197" s="15">
        <v>7024.6141247499991</v>
      </c>
      <c r="P197" s="15">
        <v>7024.6141247499991</v>
      </c>
      <c r="Q197" s="15">
        <v>7024.6141247499991</v>
      </c>
      <c r="R197" s="15"/>
      <c r="S197" s="15">
        <f t="shared" si="96"/>
        <v>7024.6141247499991</v>
      </c>
      <c r="T197" s="15">
        <f t="shared" si="97"/>
        <v>7024.6141247499991</v>
      </c>
      <c r="U197" s="15">
        <f t="shared" si="98"/>
        <v>7024.6141247499991</v>
      </c>
      <c r="W197" s="15">
        <f t="shared" si="89"/>
        <v>21073.842374249998</v>
      </c>
      <c r="X197" s="15">
        <f t="shared" ref="X197:X262" si="112">S197+T197+U197</f>
        <v>21073.842374249998</v>
      </c>
      <c r="Y197" s="15">
        <f t="shared" si="83"/>
        <v>0</v>
      </c>
      <c r="AA197" s="230">
        <v>3849103.63</v>
      </c>
      <c r="AB197" s="230">
        <v>3849103.63</v>
      </c>
      <c r="AC197" s="230">
        <v>3849103.63</v>
      </c>
      <c r="AD197" s="230"/>
      <c r="AE197" s="230">
        <v>3849103.63</v>
      </c>
      <c r="AF197" s="230">
        <v>3849103.63</v>
      </c>
      <c r="AG197" s="230">
        <v>3849103.63</v>
      </c>
      <c r="AH197" s="230"/>
      <c r="AI197" s="230">
        <v>7024.6141247499991</v>
      </c>
      <c r="AJ197" s="230">
        <v>7024.6141247499991</v>
      </c>
      <c r="AK197" s="230">
        <v>7024.6141247499991</v>
      </c>
      <c r="AL197" s="15"/>
      <c r="AM197" s="15">
        <f t="shared" si="99"/>
        <v>7024.6141247499991</v>
      </c>
      <c r="AN197" s="15">
        <f t="shared" si="100"/>
        <v>7024.6141247499991</v>
      </c>
      <c r="AO197" s="15">
        <f t="shared" si="101"/>
        <v>7024.6141247499991</v>
      </c>
      <c r="AQ197" s="15">
        <f t="shared" si="95"/>
        <v>21073.842374249998</v>
      </c>
      <c r="AR197" s="15">
        <f t="shared" si="92"/>
        <v>21073.842374249998</v>
      </c>
      <c r="AS197" s="15">
        <f t="shared" si="105"/>
        <v>0</v>
      </c>
      <c r="AT197" s="15"/>
      <c r="AU197" s="15">
        <f t="shared" si="106"/>
        <v>42147.684748499996</v>
      </c>
      <c r="AV197" s="15">
        <f t="shared" si="106"/>
        <v>42147.684748499996</v>
      </c>
      <c r="AW197" s="15">
        <f t="shared" si="107"/>
        <v>0</v>
      </c>
      <c r="AX197" s="15"/>
      <c r="AY197" s="230">
        <v>3849103.63</v>
      </c>
      <c r="AZ197" s="230">
        <v>3849103.63</v>
      </c>
      <c r="BA197" s="230">
        <v>3849103.63</v>
      </c>
      <c r="BB197" s="230"/>
      <c r="BC197" s="230">
        <v>3849103.63</v>
      </c>
      <c r="BD197" s="230">
        <v>3849103.63</v>
      </c>
      <c r="BE197" s="230">
        <v>3849103.63</v>
      </c>
      <c r="BF197" s="230"/>
      <c r="BG197" s="230">
        <v>7024.6141247499991</v>
      </c>
      <c r="BH197" s="230">
        <v>7024.6141247499991</v>
      </c>
      <c r="BI197" s="230">
        <v>7024.6141247499991</v>
      </c>
      <c r="BJ197" s="15"/>
      <c r="BK197" s="15">
        <f t="shared" si="108"/>
        <v>7024.6141247499991</v>
      </c>
      <c r="BL197" s="15">
        <f t="shared" si="109"/>
        <v>7024.6141247499991</v>
      </c>
      <c r="BM197" s="15">
        <f t="shared" si="110"/>
        <v>7024.6141247499991</v>
      </c>
      <c r="BO197" s="15">
        <f t="shared" si="90"/>
        <v>21073.842374249998</v>
      </c>
      <c r="BP197" s="15">
        <f t="shared" si="91"/>
        <v>21073.842374249998</v>
      </c>
      <c r="BQ197" s="15">
        <f t="shared" si="93"/>
        <v>0</v>
      </c>
      <c r="BR197" s="15"/>
      <c r="BS197" s="15">
        <f t="shared" si="111"/>
        <v>63221.527122749991</v>
      </c>
      <c r="BT197" s="15">
        <f t="shared" si="111"/>
        <v>63221.527122749991</v>
      </c>
      <c r="BU197" s="15">
        <f t="shared" si="94"/>
        <v>0</v>
      </c>
      <c r="BV197" s="15"/>
      <c r="BW197" s="230">
        <v>3849103.63</v>
      </c>
      <c r="BX197" s="230">
        <v>3849103.63</v>
      </c>
      <c r="BY197" s="230">
        <v>3849103.63</v>
      </c>
      <c r="BZ197" s="230"/>
      <c r="CA197" s="230">
        <v>3849103.63</v>
      </c>
      <c r="CB197" s="230">
        <v>3849103.63</v>
      </c>
      <c r="CC197" s="230">
        <v>3849103.63</v>
      </c>
      <c r="CD197" s="230"/>
      <c r="CE197" s="230">
        <v>7024.6141247499991</v>
      </c>
      <c r="CF197" s="230">
        <v>7024.6141247499991</v>
      </c>
      <c r="CG197" s="230">
        <v>7024.6141247499991</v>
      </c>
      <c r="CH197" s="15"/>
      <c r="CI197" s="15">
        <f t="shared" si="102"/>
        <v>7024.6141247499991</v>
      </c>
      <c r="CJ197" s="15">
        <f t="shared" si="103"/>
        <v>7024.6141247499991</v>
      </c>
      <c r="CK197" s="15">
        <f t="shared" si="104"/>
        <v>7024.6141247499991</v>
      </c>
      <c r="CM197" s="15">
        <f t="shared" si="78"/>
        <v>21073.842374249998</v>
      </c>
      <c r="CN197" s="15">
        <f t="shared" si="79"/>
        <v>21073.842374249998</v>
      </c>
      <c r="CO197" s="15">
        <f t="shared" si="84"/>
        <v>0</v>
      </c>
      <c r="CQ197" s="15">
        <f t="shared" si="85"/>
        <v>84295.369496999992</v>
      </c>
      <c r="CR197" s="15">
        <f t="shared" si="85"/>
        <v>84295.369496999992</v>
      </c>
      <c r="CS197" s="15">
        <f t="shared" si="86"/>
        <v>0</v>
      </c>
      <c r="CT197" s="15"/>
    </row>
    <row r="198" spans="1:98" x14ac:dyDescent="0.25">
      <c r="A198" s="3" t="s">
        <v>221</v>
      </c>
      <c r="B198" s="229">
        <v>2.18E-2</v>
      </c>
      <c r="C198" s="229">
        <v>2.18E-2</v>
      </c>
      <c r="D198" s="229">
        <v>2.18E-2</v>
      </c>
      <c r="E198" s="229">
        <v>2.18E-2</v>
      </c>
      <c r="G198" s="230">
        <v>3588684.24</v>
      </c>
      <c r="H198" s="230">
        <v>3588684.24</v>
      </c>
      <c r="I198" s="230">
        <v>3588684.24</v>
      </c>
      <c r="J198" s="230"/>
      <c r="K198" s="230">
        <v>3588684.24</v>
      </c>
      <c r="L198" s="230">
        <v>3588684.24</v>
      </c>
      <c r="M198" s="230">
        <v>3588684.24</v>
      </c>
      <c r="N198" s="15"/>
      <c r="O198" s="15">
        <v>6519.4430360000006</v>
      </c>
      <c r="P198" s="15">
        <v>6519.4430360000006</v>
      </c>
      <c r="Q198" s="15">
        <v>6519.4430360000006</v>
      </c>
      <c r="R198" s="15"/>
      <c r="S198" s="15">
        <f t="shared" si="96"/>
        <v>6519.4430360000006</v>
      </c>
      <c r="T198" s="15">
        <f t="shared" si="97"/>
        <v>6519.4430360000006</v>
      </c>
      <c r="U198" s="15">
        <f t="shared" si="98"/>
        <v>6519.4430360000006</v>
      </c>
      <c r="W198" s="15">
        <f t="shared" si="89"/>
        <v>19558.329108000002</v>
      </c>
      <c r="X198" s="15">
        <f t="shared" si="112"/>
        <v>19558.329108000002</v>
      </c>
      <c r="Y198" s="15">
        <f t="shared" si="83"/>
        <v>0</v>
      </c>
      <c r="AA198" s="230">
        <v>3588684.24</v>
      </c>
      <c r="AB198" s="230">
        <v>3588684.24</v>
      </c>
      <c r="AC198" s="230">
        <v>3588684.24</v>
      </c>
      <c r="AD198" s="230"/>
      <c r="AE198" s="230">
        <v>3588684.24</v>
      </c>
      <c r="AF198" s="230">
        <v>3588684.24</v>
      </c>
      <c r="AG198" s="230">
        <v>3588684.24</v>
      </c>
      <c r="AH198" s="230"/>
      <c r="AI198" s="230">
        <v>6519.4430360000006</v>
      </c>
      <c r="AJ198" s="230">
        <v>6519.4430360000006</v>
      </c>
      <c r="AK198" s="230">
        <v>6519.4430360000006</v>
      </c>
      <c r="AL198" s="15"/>
      <c r="AM198" s="15">
        <f t="shared" si="99"/>
        <v>6519.4430360000006</v>
      </c>
      <c r="AN198" s="15">
        <f t="shared" si="100"/>
        <v>6519.4430360000006</v>
      </c>
      <c r="AO198" s="15">
        <f t="shared" si="101"/>
        <v>6519.4430360000006</v>
      </c>
      <c r="AQ198" s="15">
        <f t="shared" si="95"/>
        <v>19558.329108000002</v>
      </c>
      <c r="AR198" s="15">
        <f t="shared" si="92"/>
        <v>19558.329108000002</v>
      </c>
      <c r="AS198" s="15">
        <f t="shared" si="105"/>
        <v>0</v>
      </c>
      <c r="AT198" s="15"/>
      <c r="AU198" s="15">
        <f t="shared" si="106"/>
        <v>39116.658216000003</v>
      </c>
      <c r="AV198" s="15">
        <f t="shared" si="106"/>
        <v>39116.658216000003</v>
      </c>
      <c r="AW198" s="15">
        <f t="shared" si="107"/>
        <v>0</v>
      </c>
      <c r="AX198" s="15"/>
      <c r="AY198" s="230">
        <v>3588684.24</v>
      </c>
      <c r="AZ198" s="230">
        <v>3588684.24</v>
      </c>
      <c r="BA198" s="230">
        <v>3588684.24</v>
      </c>
      <c r="BB198" s="230"/>
      <c r="BC198" s="230">
        <v>3588684.24</v>
      </c>
      <c r="BD198" s="230">
        <v>3588684.24</v>
      </c>
      <c r="BE198" s="230">
        <v>3588684.24</v>
      </c>
      <c r="BF198" s="230"/>
      <c r="BG198" s="230">
        <v>6519.4430360000006</v>
      </c>
      <c r="BH198" s="230">
        <v>6519.4430360000006</v>
      </c>
      <c r="BI198" s="230">
        <v>6519.4430360000006</v>
      </c>
      <c r="BJ198" s="15"/>
      <c r="BK198" s="15">
        <f t="shared" si="108"/>
        <v>6519.4430360000006</v>
      </c>
      <c r="BL198" s="15">
        <f t="shared" si="109"/>
        <v>6519.4430360000006</v>
      </c>
      <c r="BM198" s="15">
        <f t="shared" si="110"/>
        <v>6519.4430360000006</v>
      </c>
      <c r="BO198" s="15">
        <f t="shared" si="90"/>
        <v>19558.329108000002</v>
      </c>
      <c r="BP198" s="15">
        <f t="shared" si="91"/>
        <v>19558.329108000002</v>
      </c>
      <c r="BQ198" s="15">
        <f t="shared" si="93"/>
        <v>0</v>
      </c>
      <c r="BR198" s="15"/>
      <c r="BS198" s="15">
        <f t="shared" si="111"/>
        <v>58674.987324000002</v>
      </c>
      <c r="BT198" s="15">
        <f t="shared" si="111"/>
        <v>58674.987324000002</v>
      </c>
      <c r="BU198" s="15">
        <f t="shared" si="94"/>
        <v>0</v>
      </c>
      <c r="BV198" s="15"/>
      <c r="BW198" s="230">
        <v>3588684.24</v>
      </c>
      <c r="BX198" s="230">
        <v>3588684.24</v>
      </c>
      <c r="BY198" s="230">
        <v>3588684.24</v>
      </c>
      <c r="BZ198" s="230"/>
      <c r="CA198" s="230">
        <v>3588684.24</v>
      </c>
      <c r="CB198" s="230">
        <v>3588684.24</v>
      </c>
      <c r="CC198" s="230">
        <v>3588684.24</v>
      </c>
      <c r="CD198" s="230"/>
      <c r="CE198" s="230">
        <v>6519.4430360000006</v>
      </c>
      <c r="CF198" s="230">
        <v>6519.4430360000006</v>
      </c>
      <c r="CG198" s="230">
        <v>6519.4430360000006</v>
      </c>
      <c r="CH198" s="15"/>
      <c r="CI198" s="15">
        <f t="shared" si="102"/>
        <v>6519.4430360000006</v>
      </c>
      <c r="CJ198" s="15">
        <f t="shared" si="103"/>
        <v>6519.4430360000006</v>
      </c>
      <c r="CK198" s="15">
        <f t="shared" si="104"/>
        <v>6519.4430360000006</v>
      </c>
      <c r="CM198" s="15">
        <f t="shared" si="78"/>
        <v>19558.329108000002</v>
      </c>
      <c r="CN198" s="15">
        <f t="shared" si="79"/>
        <v>19558.329108000002</v>
      </c>
      <c r="CO198" s="15">
        <f t="shared" si="84"/>
        <v>0</v>
      </c>
      <c r="CQ198" s="15">
        <f t="shared" si="85"/>
        <v>78233.316432000007</v>
      </c>
      <c r="CR198" s="15">
        <f t="shared" si="85"/>
        <v>78233.316432000007</v>
      </c>
      <c r="CS198" s="15">
        <f t="shared" si="86"/>
        <v>0</v>
      </c>
      <c r="CT198" s="15"/>
    </row>
    <row r="199" spans="1:98" x14ac:dyDescent="0.25">
      <c r="A199" s="3" t="s">
        <v>222</v>
      </c>
      <c r="B199" s="229">
        <v>2.2800000000000001E-2</v>
      </c>
      <c r="C199" s="229">
        <v>2.2800000000000001E-2</v>
      </c>
      <c r="D199" s="229">
        <v>2.2800000000000001E-2</v>
      </c>
      <c r="E199" s="229">
        <v>2.2800000000000001E-2</v>
      </c>
      <c r="G199" s="230">
        <v>3559154.9699999997</v>
      </c>
      <c r="H199" s="230">
        <v>3559154.9699999997</v>
      </c>
      <c r="I199" s="230">
        <v>3559154.9699999997</v>
      </c>
      <c r="J199" s="230"/>
      <c r="K199" s="230">
        <v>3559154.9699999997</v>
      </c>
      <c r="L199" s="230">
        <v>3559154.9699999997</v>
      </c>
      <c r="M199" s="230">
        <v>3559154.9699999997</v>
      </c>
      <c r="N199" s="15"/>
      <c r="O199" s="15">
        <v>6762.3944430000001</v>
      </c>
      <c r="P199" s="15">
        <v>6762.3944430000001</v>
      </c>
      <c r="Q199" s="15">
        <v>6762.3944430000001</v>
      </c>
      <c r="R199" s="15"/>
      <c r="S199" s="15">
        <f t="shared" si="96"/>
        <v>6762.3944430000001</v>
      </c>
      <c r="T199" s="15">
        <f t="shared" si="97"/>
        <v>6762.3944430000001</v>
      </c>
      <c r="U199" s="15">
        <f t="shared" si="98"/>
        <v>6762.3944430000001</v>
      </c>
      <c r="W199" s="15">
        <f t="shared" si="89"/>
        <v>20287.183329</v>
      </c>
      <c r="X199" s="15">
        <f t="shared" si="112"/>
        <v>20287.183329</v>
      </c>
      <c r="Y199" s="15">
        <f t="shared" si="83"/>
        <v>0</v>
      </c>
      <c r="AA199" s="230">
        <v>3559154.9699999997</v>
      </c>
      <c r="AB199" s="230">
        <v>3559154.9699999997</v>
      </c>
      <c r="AC199" s="230">
        <v>3559154.9699999997</v>
      </c>
      <c r="AD199" s="230"/>
      <c r="AE199" s="230">
        <v>3559154.9699999997</v>
      </c>
      <c r="AF199" s="230">
        <v>3559154.9699999997</v>
      </c>
      <c r="AG199" s="230">
        <v>3559154.9699999997</v>
      </c>
      <c r="AH199" s="230"/>
      <c r="AI199" s="230">
        <v>6762.3944430000001</v>
      </c>
      <c r="AJ199" s="230">
        <v>6762.3944430000001</v>
      </c>
      <c r="AK199" s="230">
        <v>6762.3944430000001</v>
      </c>
      <c r="AL199" s="15"/>
      <c r="AM199" s="15">
        <f t="shared" si="99"/>
        <v>6762.3944430000001</v>
      </c>
      <c r="AN199" s="15">
        <f t="shared" si="100"/>
        <v>6762.3944430000001</v>
      </c>
      <c r="AO199" s="15">
        <f t="shared" si="101"/>
        <v>6762.3944430000001</v>
      </c>
      <c r="AQ199" s="15">
        <f t="shared" si="95"/>
        <v>20287.183329</v>
      </c>
      <c r="AR199" s="15">
        <f t="shared" si="92"/>
        <v>20287.183329</v>
      </c>
      <c r="AS199" s="15">
        <f t="shared" si="105"/>
        <v>0</v>
      </c>
      <c r="AT199" s="15"/>
      <c r="AU199" s="15">
        <f t="shared" si="106"/>
        <v>40574.366657999999</v>
      </c>
      <c r="AV199" s="15">
        <f t="shared" si="106"/>
        <v>40574.366657999999</v>
      </c>
      <c r="AW199" s="15">
        <f t="shared" si="107"/>
        <v>0</v>
      </c>
      <c r="AX199" s="15"/>
      <c r="AY199" s="230">
        <v>3559154.9699999997</v>
      </c>
      <c r="AZ199" s="230">
        <v>3559154.9699999997</v>
      </c>
      <c r="BA199" s="230">
        <v>3559154.9699999997</v>
      </c>
      <c r="BB199" s="230"/>
      <c r="BC199" s="230">
        <v>3559154.9699999997</v>
      </c>
      <c r="BD199" s="230">
        <v>3559154.9699999997</v>
      </c>
      <c r="BE199" s="230">
        <v>3559154.9699999997</v>
      </c>
      <c r="BF199" s="230"/>
      <c r="BG199" s="230">
        <v>6762.3944430000001</v>
      </c>
      <c r="BH199" s="230">
        <v>6762.3944430000001</v>
      </c>
      <c r="BI199" s="230">
        <v>6762.3944430000001</v>
      </c>
      <c r="BJ199" s="15"/>
      <c r="BK199" s="15">
        <f t="shared" si="108"/>
        <v>6762.3944430000001</v>
      </c>
      <c r="BL199" s="15">
        <f t="shared" si="109"/>
        <v>6762.3944430000001</v>
      </c>
      <c r="BM199" s="15">
        <f t="shared" si="110"/>
        <v>6762.3944430000001</v>
      </c>
      <c r="BO199" s="15">
        <f t="shared" si="90"/>
        <v>20287.183329</v>
      </c>
      <c r="BP199" s="15">
        <f t="shared" si="91"/>
        <v>20287.183329</v>
      </c>
      <c r="BQ199" s="15">
        <f t="shared" si="93"/>
        <v>0</v>
      </c>
      <c r="BR199" s="15"/>
      <c r="BS199" s="15">
        <f t="shared" si="111"/>
        <v>60861.549986999999</v>
      </c>
      <c r="BT199" s="15">
        <f t="shared" si="111"/>
        <v>60861.549986999999</v>
      </c>
      <c r="BU199" s="15">
        <f t="shared" si="94"/>
        <v>0</v>
      </c>
      <c r="BV199" s="15"/>
      <c r="BW199" s="230">
        <v>3559154.9699999997</v>
      </c>
      <c r="BX199" s="230">
        <v>3559154.9699999997</v>
      </c>
      <c r="BY199" s="230">
        <v>3559154.9699999997</v>
      </c>
      <c r="BZ199" s="230"/>
      <c r="CA199" s="230">
        <v>3559154.9699999997</v>
      </c>
      <c r="CB199" s="230">
        <v>3559154.9699999997</v>
      </c>
      <c r="CC199" s="230">
        <v>3559154.9699999997</v>
      </c>
      <c r="CD199" s="230"/>
      <c r="CE199" s="230">
        <v>6762.3944430000001</v>
      </c>
      <c r="CF199" s="230">
        <v>6762.3944430000001</v>
      </c>
      <c r="CG199" s="230">
        <v>6762.3944430000001</v>
      </c>
      <c r="CH199" s="15"/>
      <c r="CI199" s="15">
        <f t="shared" si="102"/>
        <v>6762.3944430000001</v>
      </c>
      <c r="CJ199" s="15">
        <f t="shared" si="103"/>
        <v>6762.3944430000001</v>
      </c>
      <c r="CK199" s="15">
        <f t="shared" si="104"/>
        <v>6762.3944430000001</v>
      </c>
      <c r="CM199" s="15">
        <f t="shared" si="78"/>
        <v>20287.183329</v>
      </c>
      <c r="CN199" s="15">
        <f t="shared" si="79"/>
        <v>20287.183329</v>
      </c>
      <c r="CO199" s="15">
        <f t="shared" si="84"/>
        <v>0</v>
      </c>
      <c r="CQ199" s="15">
        <f t="shared" si="85"/>
        <v>81148.733315999998</v>
      </c>
      <c r="CR199" s="15">
        <f t="shared" si="85"/>
        <v>81148.733315999998</v>
      </c>
      <c r="CS199" s="15">
        <f t="shared" si="86"/>
        <v>0</v>
      </c>
      <c r="CT199" s="15"/>
    </row>
    <row r="200" spans="1:98" x14ac:dyDescent="0.25">
      <c r="A200" s="3" t="s">
        <v>223</v>
      </c>
      <c r="B200" s="229">
        <v>2.2800000000000001E-2</v>
      </c>
      <c r="C200" s="229">
        <v>2.2800000000000001E-2</v>
      </c>
      <c r="D200" s="229">
        <v>2.2800000000000001E-2</v>
      </c>
      <c r="E200" s="229">
        <v>2.2800000000000001E-2</v>
      </c>
      <c r="G200" s="230">
        <v>3548851.71</v>
      </c>
      <c r="H200" s="230">
        <v>3548851.71</v>
      </c>
      <c r="I200" s="230">
        <v>3548851.71</v>
      </c>
      <c r="J200" s="230"/>
      <c r="K200" s="230">
        <v>3548851.71</v>
      </c>
      <c r="L200" s="230">
        <v>3548851.71</v>
      </c>
      <c r="M200" s="230">
        <v>3548851.71</v>
      </c>
      <c r="N200" s="15"/>
      <c r="O200" s="15">
        <v>6742.8182489999999</v>
      </c>
      <c r="P200" s="15">
        <v>6742.8182489999999</v>
      </c>
      <c r="Q200" s="15">
        <v>6742.8182489999999</v>
      </c>
      <c r="R200" s="15"/>
      <c r="S200" s="15">
        <f t="shared" si="96"/>
        <v>6742.8182489999999</v>
      </c>
      <c r="T200" s="15">
        <f t="shared" si="97"/>
        <v>6742.8182489999999</v>
      </c>
      <c r="U200" s="15">
        <f t="shared" si="98"/>
        <v>6742.8182489999999</v>
      </c>
      <c r="W200" s="15">
        <f t="shared" si="89"/>
        <v>20228.454747</v>
      </c>
      <c r="X200" s="15">
        <f t="shared" si="112"/>
        <v>20228.454747</v>
      </c>
      <c r="Y200" s="15">
        <f t="shared" si="83"/>
        <v>0</v>
      </c>
      <c r="AA200" s="230">
        <v>3548851.71</v>
      </c>
      <c r="AB200" s="230">
        <v>3548851.71</v>
      </c>
      <c r="AC200" s="230">
        <v>3548851.71</v>
      </c>
      <c r="AD200" s="230"/>
      <c r="AE200" s="230">
        <v>3548851.71</v>
      </c>
      <c r="AF200" s="230">
        <v>3548851.71</v>
      </c>
      <c r="AG200" s="230">
        <v>3548851.71</v>
      </c>
      <c r="AH200" s="230"/>
      <c r="AI200" s="230">
        <v>6742.8182489999999</v>
      </c>
      <c r="AJ200" s="230">
        <v>6742.8182489999999</v>
      </c>
      <c r="AK200" s="230">
        <v>6742.8182489999999</v>
      </c>
      <c r="AL200" s="15"/>
      <c r="AM200" s="15">
        <f t="shared" si="99"/>
        <v>6742.8182489999999</v>
      </c>
      <c r="AN200" s="15">
        <f t="shared" si="100"/>
        <v>6742.8182489999999</v>
      </c>
      <c r="AO200" s="15">
        <f t="shared" si="101"/>
        <v>6742.8182489999999</v>
      </c>
      <c r="AQ200" s="15">
        <f t="shared" si="95"/>
        <v>20228.454747</v>
      </c>
      <c r="AR200" s="15">
        <f t="shared" si="92"/>
        <v>20228.454747</v>
      </c>
      <c r="AS200" s="15">
        <f t="shared" si="105"/>
        <v>0</v>
      </c>
      <c r="AT200" s="15"/>
      <c r="AU200" s="15">
        <f t="shared" si="106"/>
        <v>40456.909494</v>
      </c>
      <c r="AV200" s="15">
        <f t="shared" si="106"/>
        <v>40456.909494</v>
      </c>
      <c r="AW200" s="15">
        <f t="shared" si="107"/>
        <v>0</v>
      </c>
      <c r="AX200" s="15"/>
      <c r="AY200" s="230">
        <v>3548851.71</v>
      </c>
      <c r="AZ200" s="230">
        <v>3548851.71</v>
      </c>
      <c r="BA200" s="230">
        <v>3548851.71</v>
      </c>
      <c r="BB200" s="230"/>
      <c r="BC200" s="230">
        <v>3548851.71</v>
      </c>
      <c r="BD200" s="230">
        <v>3548851.71</v>
      </c>
      <c r="BE200" s="230">
        <v>3548851.71</v>
      </c>
      <c r="BF200" s="230"/>
      <c r="BG200" s="230">
        <v>6742.8182489999999</v>
      </c>
      <c r="BH200" s="230">
        <v>6742.8182489999999</v>
      </c>
      <c r="BI200" s="230">
        <v>6742.8182489999999</v>
      </c>
      <c r="BJ200" s="15"/>
      <c r="BK200" s="15">
        <f t="shared" si="108"/>
        <v>6742.8182489999999</v>
      </c>
      <c r="BL200" s="15">
        <f t="shared" si="109"/>
        <v>6742.8182489999999</v>
      </c>
      <c r="BM200" s="15">
        <f t="shared" si="110"/>
        <v>6742.8182489999999</v>
      </c>
      <c r="BO200" s="15">
        <f t="shared" si="90"/>
        <v>20228.454747</v>
      </c>
      <c r="BP200" s="15">
        <f t="shared" si="91"/>
        <v>20228.454747</v>
      </c>
      <c r="BQ200" s="15">
        <f t="shared" si="93"/>
        <v>0</v>
      </c>
      <c r="BR200" s="15"/>
      <c r="BS200" s="15">
        <f t="shared" si="111"/>
        <v>60685.364241000003</v>
      </c>
      <c r="BT200" s="15">
        <f t="shared" si="111"/>
        <v>60685.364241000003</v>
      </c>
      <c r="BU200" s="15">
        <f t="shared" si="94"/>
        <v>0</v>
      </c>
      <c r="BV200" s="15"/>
      <c r="BW200" s="230">
        <v>3548851.71</v>
      </c>
      <c r="BX200" s="230">
        <v>3548851.71</v>
      </c>
      <c r="BY200" s="230">
        <v>3548851.71</v>
      </c>
      <c r="BZ200" s="230"/>
      <c r="CA200" s="230">
        <v>3548851.71</v>
      </c>
      <c r="CB200" s="230">
        <v>3548851.71</v>
      </c>
      <c r="CC200" s="230">
        <v>3548851.71</v>
      </c>
      <c r="CD200" s="230"/>
      <c r="CE200" s="230">
        <v>6742.8182489999999</v>
      </c>
      <c r="CF200" s="230">
        <v>6742.8182489999999</v>
      </c>
      <c r="CG200" s="230">
        <v>6742.8182489999999</v>
      </c>
      <c r="CH200" s="15"/>
      <c r="CI200" s="15">
        <f t="shared" si="102"/>
        <v>6742.8182489999999</v>
      </c>
      <c r="CJ200" s="15">
        <f t="shared" si="103"/>
        <v>6742.8182489999999</v>
      </c>
      <c r="CK200" s="15">
        <f t="shared" si="104"/>
        <v>6742.8182489999999</v>
      </c>
      <c r="CM200" s="15">
        <f t="shared" si="78"/>
        <v>20228.454747</v>
      </c>
      <c r="CN200" s="15">
        <f t="shared" si="79"/>
        <v>20228.454747</v>
      </c>
      <c r="CO200" s="15">
        <f t="shared" si="84"/>
        <v>0</v>
      </c>
      <c r="CQ200" s="15">
        <f t="shared" si="85"/>
        <v>80913.818987999999</v>
      </c>
      <c r="CR200" s="15">
        <f t="shared" si="85"/>
        <v>80913.818987999999</v>
      </c>
      <c r="CS200" s="15">
        <f t="shared" si="86"/>
        <v>0</v>
      </c>
      <c r="CT200" s="15"/>
    </row>
    <row r="201" spans="1:98" x14ac:dyDescent="0.25">
      <c r="A201" s="3" t="s">
        <v>224</v>
      </c>
      <c r="B201" s="229">
        <v>2.29E-2</v>
      </c>
      <c r="C201" s="229">
        <v>2.29E-2</v>
      </c>
      <c r="D201" s="229">
        <v>2.29E-2</v>
      </c>
      <c r="E201" s="229">
        <v>2.29E-2</v>
      </c>
      <c r="G201" s="230">
        <v>3655976.41</v>
      </c>
      <c r="H201" s="230">
        <v>3655976.41</v>
      </c>
      <c r="I201" s="230">
        <v>3655976.41</v>
      </c>
      <c r="J201" s="230"/>
      <c r="K201" s="230">
        <v>3655976.41</v>
      </c>
      <c r="L201" s="230">
        <v>3655976.41</v>
      </c>
      <c r="M201" s="230">
        <v>3655976.41</v>
      </c>
      <c r="N201" s="15"/>
      <c r="O201" s="15">
        <v>6976.8216490833338</v>
      </c>
      <c r="P201" s="15">
        <v>6976.8216490833338</v>
      </c>
      <c r="Q201" s="15">
        <v>6976.8216490833338</v>
      </c>
      <c r="R201" s="15"/>
      <c r="S201" s="15">
        <f t="shared" si="96"/>
        <v>6976.8216490833338</v>
      </c>
      <c r="T201" s="15">
        <f t="shared" si="97"/>
        <v>6976.8216490833338</v>
      </c>
      <c r="U201" s="15">
        <f t="shared" si="98"/>
        <v>6976.8216490833338</v>
      </c>
      <c r="W201" s="15">
        <f t="shared" si="89"/>
        <v>20930.464947250002</v>
      </c>
      <c r="X201" s="15">
        <f t="shared" si="112"/>
        <v>20930.464947250002</v>
      </c>
      <c r="Y201" s="15">
        <f t="shared" si="83"/>
        <v>0</v>
      </c>
      <c r="AA201" s="230">
        <v>3655976.41</v>
      </c>
      <c r="AB201" s="230">
        <v>3655976.41</v>
      </c>
      <c r="AC201" s="230">
        <v>3655976.41</v>
      </c>
      <c r="AD201" s="230"/>
      <c r="AE201" s="230">
        <v>3655976.41</v>
      </c>
      <c r="AF201" s="230">
        <v>3655976.41</v>
      </c>
      <c r="AG201" s="230">
        <v>3655976.41</v>
      </c>
      <c r="AH201" s="230"/>
      <c r="AI201" s="230">
        <v>6976.8216490833338</v>
      </c>
      <c r="AJ201" s="230">
        <v>6976.8216490833338</v>
      </c>
      <c r="AK201" s="230">
        <v>6976.8216490833338</v>
      </c>
      <c r="AL201" s="15"/>
      <c r="AM201" s="15">
        <f t="shared" si="99"/>
        <v>6976.8216490833338</v>
      </c>
      <c r="AN201" s="15">
        <f t="shared" si="100"/>
        <v>6976.8216490833338</v>
      </c>
      <c r="AO201" s="15">
        <f t="shared" si="101"/>
        <v>6976.8216490833338</v>
      </c>
      <c r="AQ201" s="15">
        <f t="shared" si="95"/>
        <v>20930.464947250002</v>
      </c>
      <c r="AR201" s="15">
        <f t="shared" si="92"/>
        <v>20930.464947250002</v>
      </c>
      <c r="AS201" s="15">
        <f t="shared" si="105"/>
        <v>0</v>
      </c>
      <c r="AT201" s="15"/>
      <c r="AU201" s="15">
        <f t="shared" si="106"/>
        <v>41860.929894500005</v>
      </c>
      <c r="AV201" s="15">
        <f t="shared" si="106"/>
        <v>41860.929894500005</v>
      </c>
      <c r="AW201" s="15">
        <f t="shared" si="107"/>
        <v>0</v>
      </c>
      <c r="AX201" s="15"/>
      <c r="AY201" s="230">
        <v>3655976.41</v>
      </c>
      <c r="AZ201" s="230">
        <v>3655976.41</v>
      </c>
      <c r="BA201" s="230">
        <v>3655976.41</v>
      </c>
      <c r="BB201" s="230"/>
      <c r="BC201" s="230">
        <v>3655976.41</v>
      </c>
      <c r="BD201" s="230">
        <v>3655976.41</v>
      </c>
      <c r="BE201" s="230">
        <v>3655976.41</v>
      </c>
      <c r="BF201" s="230"/>
      <c r="BG201" s="230">
        <v>6976.8216490833338</v>
      </c>
      <c r="BH201" s="230">
        <v>6976.8216490833338</v>
      </c>
      <c r="BI201" s="230">
        <v>6976.8216490833338</v>
      </c>
      <c r="BJ201" s="15"/>
      <c r="BK201" s="15">
        <f t="shared" si="108"/>
        <v>6976.8216490833338</v>
      </c>
      <c r="BL201" s="15">
        <f t="shared" si="109"/>
        <v>6976.8216490833338</v>
      </c>
      <c r="BM201" s="15">
        <f t="shared" si="110"/>
        <v>6976.8216490833338</v>
      </c>
      <c r="BO201" s="15">
        <f t="shared" si="90"/>
        <v>20930.464947250002</v>
      </c>
      <c r="BP201" s="15">
        <f t="shared" si="91"/>
        <v>20930.464947250002</v>
      </c>
      <c r="BQ201" s="15">
        <f t="shared" si="93"/>
        <v>0</v>
      </c>
      <c r="BR201" s="15"/>
      <c r="BS201" s="15">
        <f t="shared" si="111"/>
        <v>62791.394841750007</v>
      </c>
      <c r="BT201" s="15">
        <f t="shared" si="111"/>
        <v>62791.394841750007</v>
      </c>
      <c r="BU201" s="15">
        <f t="shared" si="94"/>
        <v>0</v>
      </c>
      <c r="BV201" s="15"/>
      <c r="BW201" s="230">
        <v>3655976.41</v>
      </c>
      <c r="BX201" s="230">
        <v>3655976.41</v>
      </c>
      <c r="BY201" s="230">
        <v>3655976.41</v>
      </c>
      <c r="BZ201" s="230"/>
      <c r="CA201" s="230">
        <v>3655976.41</v>
      </c>
      <c r="CB201" s="230">
        <v>3655976.41</v>
      </c>
      <c r="CC201" s="230">
        <v>3655976.41</v>
      </c>
      <c r="CD201" s="230"/>
      <c r="CE201" s="230">
        <v>6976.8216490833338</v>
      </c>
      <c r="CF201" s="230">
        <v>6976.8216490833338</v>
      </c>
      <c r="CG201" s="230">
        <v>6976.8216490833338</v>
      </c>
      <c r="CH201" s="15"/>
      <c r="CI201" s="15">
        <f t="shared" si="102"/>
        <v>6976.8216490833338</v>
      </c>
      <c r="CJ201" s="15">
        <f t="shared" si="103"/>
        <v>6976.8216490833338</v>
      </c>
      <c r="CK201" s="15">
        <f t="shared" si="104"/>
        <v>6976.8216490833338</v>
      </c>
      <c r="CM201" s="15">
        <f t="shared" ref="CM201:CM267" si="113">CE201+CF201+CG201</f>
        <v>20930.464947250002</v>
      </c>
      <c r="CN201" s="15">
        <f t="shared" ref="CN201:CN267" si="114">CI201+CJ201+CK201</f>
        <v>20930.464947250002</v>
      </c>
      <c r="CO201" s="15">
        <f t="shared" si="84"/>
        <v>0</v>
      </c>
      <c r="CQ201" s="15">
        <f t="shared" si="85"/>
        <v>83721.859789000009</v>
      </c>
      <c r="CR201" s="15">
        <f t="shared" si="85"/>
        <v>83721.859789000009</v>
      </c>
      <c r="CS201" s="15">
        <f t="shared" si="86"/>
        <v>0</v>
      </c>
      <c r="CT201" s="15"/>
    </row>
    <row r="202" spans="1:98" x14ac:dyDescent="0.25">
      <c r="A202" s="3" t="s">
        <v>225</v>
      </c>
      <c r="B202" s="229">
        <v>1.5299999999999999E-2</v>
      </c>
      <c r="C202" s="229">
        <v>1.5299999999999999E-2</v>
      </c>
      <c r="D202" s="229">
        <v>1.5299999999999999E-2</v>
      </c>
      <c r="E202" s="229">
        <v>1.5299999999999999E-2</v>
      </c>
      <c r="G202" s="230">
        <v>6595518.0999999996</v>
      </c>
      <c r="H202" s="230">
        <v>6595518.0999999996</v>
      </c>
      <c r="I202" s="230">
        <v>6595518.0999999996</v>
      </c>
      <c r="J202" s="230"/>
      <c r="K202" s="230">
        <v>6595518.0999999996</v>
      </c>
      <c r="L202" s="230">
        <v>6595518.0999999996</v>
      </c>
      <c r="M202" s="230">
        <v>6595518.0999999996</v>
      </c>
      <c r="N202" s="15"/>
      <c r="O202" s="15">
        <v>8409.2855774999989</v>
      </c>
      <c r="P202" s="15">
        <v>8409.2855774999989</v>
      </c>
      <c r="Q202" s="15">
        <v>8409.2855774999989</v>
      </c>
      <c r="R202" s="15"/>
      <c r="S202" s="15">
        <f t="shared" si="96"/>
        <v>8409.2855774999989</v>
      </c>
      <c r="T202" s="15">
        <f t="shared" si="97"/>
        <v>8409.2855774999989</v>
      </c>
      <c r="U202" s="15">
        <f t="shared" si="98"/>
        <v>8409.2855774999989</v>
      </c>
      <c r="W202" s="15">
        <f t="shared" si="89"/>
        <v>25227.856732499997</v>
      </c>
      <c r="X202" s="15">
        <f t="shared" si="112"/>
        <v>25227.856732499997</v>
      </c>
      <c r="Y202" s="15">
        <f t="shared" ref="Y202:Y264" si="115">X202-W202</f>
        <v>0</v>
      </c>
      <c r="AA202" s="230">
        <v>6595518.0999999996</v>
      </c>
      <c r="AB202" s="230">
        <v>6595518.0999999996</v>
      </c>
      <c r="AC202" s="230">
        <v>6595518.0999999996</v>
      </c>
      <c r="AD202" s="230"/>
      <c r="AE202" s="230">
        <v>6595518.0999999996</v>
      </c>
      <c r="AF202" s="230">
        <v>6595518.0999999996</v>
      </c>
      <c r="AG202" s="230">
        <v>6595518.0999999996</v>
      </c>
      <c r="AH202" s="230"/>
      <c r="AI202" s="230">
        <v>8409.2855774999989</v>
      </c>
      <c r="AJ202" s="230">
        <v>8409.2855774999989</v>
      </c>
      <c r="AK202" s="230">
        <v>8409.2855774999989</v>
      </c>
      <c r="AL202" s="15"/>
      <c r="AM202" s="15">
        <f t="shared" si="99"/>
        <v>8409.2855774999989</v>
      </c>
      <c r="AN202" s="15">
        <f t="shared" si="100"/>
        <v>8409.2855774999989</v>
      </c>
      <c r="AO202" s="15">
        <f t="shared" si="101"/>
        <v>8409.2855774999989</v>
      </c>
      <c r="AQ202" s="15">
        <f t="shared" si="95"/>
        <v>25227.856732499997</v>
      </c>
      <c r="AR202" s="15">
        <f t="shared" si="92"/>
        <v>25227.856732499997</v>
      </c>
      <c r="AS202" s="15">
        <f t="shared" si="105"/>
        <v>0</v>
      </c>
      <c r="AT202" s="15"/>
      <c r="AU202" s="15">
        <f t="shared" si="106"/>
        <v>50455.713464999993</v>
      </c>
      <c r="AV202" s="15">
        <f t="shared" si="106"/>
        <v>50455.713464999993</v>
      </c>
      <c r="AW202" s="15">
        <f t="shared" si="107"/>
        <v>0</v>
      </c>
      <c r="AX202" s="15"/>
      <c r="AY202" s="230">
        <v>6595518.0999999996</v>
      </c>
      <c r="AZ202" s="230">
        <v>6595518.0999999996</v>
      </c>
      <c r="BA202" s="230">
        <v>6595518.0999999996</v>
      </c>
      <c r="BB202" s="230"/>
      <c r="BC202" s="230">
        <v>6595518.0999999996</v>
      </c>
      <c r="BD202" s="230">
        <v>6595518.0999999996</v>
      </c>
      <c r="BE202" s="230">
        <v>6595518.0999999996</v>
      </c>
      <c r="BF202" s="230"/>
      <c r="BG202" s="230">
        <v>8409.2855774999989</v>
      </c>
      <c r="BH202" s="230">
        <v>8409.2855774999989</v>
      </c>
      <c r="BI202" s="230">
        <v>8409.2855774999989</v>
      </c>
      <c r="BJ202" s="15"/>
      <c r="BK202" s="15">
        <f t="shared" si="108"/>
        <v>8409.2855774999989</v>
      </c>
      <c r="BL202" s="15">
        <f t="shared" si="109"/>
        <v>8409.2855774999989</v>
      </c>
      <c r="BM202" s="15">
        <f t="shared" si="110"/>
        <v>8409.2855774999989</v>
      </c>
      <c r="BO202" s="15">
        <f t="shared" si="90"/>
        <v>25227.856732499997</v>
      </c>
      <c r="BP202" s="15">
        <f t="shared" si="91"/>
        <v>25227.856732499997</v>
      </c>
      <c r="BQ202" s="15">
        <f t="shared" si="93"/>
        <v>0</v>
      </c>
      <c r="BR202" s="15"/>
      <c r="BS202" s="15">
        <f t="shared" si="111"/>
        <v>75683.570197499997</v>
      </c>
      <c r="BT202" s="15">
        <f t="shared" si="111"/>
        <v>75683.570197499997</v>
      </c>
      <c r="BU202" s="15">
        <f t="shared" si="94"/>
        <v>0</v>
      </c>
      <c r="BV202" s="15"/>
      <c r="BW202" s="230">
        <v>6595518.0999999996</v>
      </c>
      <c r="BX202" s="230">
        <v>6595518.0999999996</v>
      </c>
      <c r="BY202" s="230">
        <v>6595518.0999999996</v>
      </c>
      <c r="BZ202" s="230"/>
      <c r="CA202" s="230">
        <v>6583120.7000000002</v>
      </c>
      <c r="CB202" s="230">
        <v>6570723.2999999998</v>
      </c>
      <c r="CC202" s="230">
        <v>6570723.2999999998</v>
      </c>
      <c r="CD202" s="230"/>
      <c r="CE202" s="230">
        <v>8409.2855774999989</v>
      </c>
      <c r="CF202" s="230">
        <v>8409.2855774999989</v>
      </c>
      <c r="CG202" s="230">
        <v>8409.2855774999989</v>
      </c>
      <c r="CH202" s="15"/>
      <c r="CI202" s="15">
        <f t="shared" si="102"/>
        <v>8393.4788924999993</v>
      </c>
      <c r="CJ202" s="15">
        <f t="shared" si="103"/>
        <v>8377.6722074999998</v>
      </c>
      <c r="CK202" s="15">
        <f t="shared" si="104"/>
        <v>8377.6722074999998</v>
      </c>
      <c r="CM202" s="15">
        <f t="shared" si="113"/>
        <v>25227.856732499997</v>
      </c>
      <c r="CN202" s="15">
        <f t="shared" si="114"/>
        <v>25148.823307499999</v>
      </c>
      <c r="CO202" s="15">
        <f t="shared" si="84"/>
        <v>-79.033424999997806</v>
      </c>
      <c r="CQ202" s="15">
        <f t="shared" si="85"/>
        <v>100911.42692999999</v>
      </c>
      <c r="CR202" s="15">
        <f t="shared" si="85"/>
        <v>100832.393505</v>
      </c>
      <c r="CS202" s="15">
        <f t="shared" si="86"/>
        <v>-79.033424999986892</v>
      </c>
      <c r="CT202" s="15"/>
    </row>
    <row r="203" spans="1:98" x14ac:dyDescent="0.25">
      <c r="A203" s="3" t="s">
        <v>226</v>
      </c>
      <c r="B203" s="229">
        <v>3.9800000000000002E-2</v>
      </c>
      <c r="C203" s="229">
        <v>3.9800000000000002E-2</v>
      </c>
      <c r="D203" s="229">
        <v>3.9800000000000002E-2</v>
      </c>
      <c r="E203" s="229">
        <v>3.9800000000000002E-2</v>
      </c>
      <c r="G203" s="230">
        <v>282445.64</v>
      </c>
      <c r="H203" s="230">
        <v>282445.64</v>
      </c>
      <c r="I203" s="230">
        <v>282445.64</v>
      </c>
      <c r="J203" s="230"/>
      <c r="K203" s="230">
        <v>282445.64</v>
      </c>
      <c r="L203" s="230">
        <v>282445.64</v>
      </c>
      <c r="M203" s="230">
        <v>282445.64</v>
      </c>
      <c r="N203" s="15"/>
      <c r="O203" s="15">
        <v>936.77803933333337</v>
      </c>
      <c r="P203" s="15">
        <v>936.77803933333337</v>
      </c>
      <c r="Q203" s="15">
        <v>936.77803933333337</v>
      </c>
      <c r="R203" s="15"/>
      <c r="S203" s="15">
        <f t="shared" si="96"/>
        <v>936.77803933333337</v>
      </c>
      <c r="T203" s="15">
        <f t="shared" si="97"/>
        <v>936.77803933333337</v>
      </c>
      <c r="U203" s="15">
        <f t="shared" si="98"/>
        <v>936.77803933333337</v>
      </c>
      <c r="W203" s="15">
        <f t="shared" si="89"/>
        <v>2810.3341180000002</v>
      </c>
      <c r="X203" s="15">
        <f t="shared" si="112"/>
        <v>2810.3341180000002</v>
      </c>
      <c r="Y203" s="15">
        <f t="shared" si="115"/>
        <v>0</v>
      </c>
      <c r="AA203" s="230">
        <v>282445.64</v>
      </c>
      <c r="AB203" s="230">
        <v>282445.64</v>
      </c>
      <c r="AC203" s="230">
        <v>282445.64</v>
      </c>
      <c r="AD203" s="230"/>
      <c r="AE203" s="230">
        <v>282445.64</v>
      </c>
      <c r="AF203" s="230">
        <v>282445.64</v>
      </c>
      <c r="AG203" s="230">
        <v>282445.64</v>
      </c>
      <c r="AH203" s="230"/>
      <c r="AI203" s="230">
        <v>936.77803933333337</v>
      </c>
      <c r="AJ203" s="230">
        <v>936.77803933333337</v>
      </c>
      <c r="AK203" s="230">
        <v>936.77803933333337</v>
      </c>
      <c r="AL203" s="15"/>
      <c r="AM203" s="15">
        <f t="shared" si="99"/>
        <v>936.77803933333337</v>
      </c>
      <c r="AN203" s="15">
        <f t="shared" si="100"/>
        <v>936.77803933333337</v>
      </c>
      <c r="AO203" s="15">
        <f t="shared" si="101"/>
        <v>936.77803933333337</v>
      </c>
      <c r="AQ203" s="15">
        <f t="shared" si="95"/>
        <v>2810.3341180000002</v>
      </c>
      <c r="AR203" s="15">
        <f t="shared" si="92"/>
        <v>2810.3341180000002</v>
      </c>
      <c r="AS203" s="15">
        <f t="shared" si="105"/>
        <v>0</v>
      </c>
      <c r="AT203" s="15"/>
      <c r="AU203" s="15">
        <f t="shared" si="106"/>
        <v>5620.6682360000004</v>
      </c>
      <c r="AV203" s="15">
        <f t="shared" si="106"/>
        <v>5620.6682360000004</v>
      </c>
      <c r="AW203" s="15">
        <f t="shared" si="107"/>
        <v>0</v>
      </c>
      <c r="AX203" s="15"/>
      <c r="AY203" s="230">
        <v>282445.64</v>
      </c>
      <c r="AZ203" s="230">
        <v>282445.64</v>
      </c>
      <c r="BA203" s="230">
        <v>282445.64</v>
      </c>
      <c r="BB203" s="230"/>
      <c r="BC203" s="230">
        <v>282445.64</v>
      </c>
      <c r="BD203" s="230">
        <v>282445.64</v>
      </c>
      <c r="BE203" s="230">
        <v>282445.64</v>
      </c>
      <c r="BF203" s="230"/>
      <c r="BG203" s="230">
        <v>936.77803933333337</v>
      </c>
      <c r="BH203" s="230">
        <v>936.77803933333337</v>
      </c>
      <c r="BI203" s="230">
        <v>936.77803933333337</v>
      </c>
      <c r="BJ203" s="15"/>
      <c r="BK203" s="15">
        <f t="shared" si="108"/>
        <v>936.77803933333337</v>
      </c>
      <c r="BL203" s="15">
        <f t="shared" si="109"/>
        <v>936.77803933333337</v>
      </c>
      <c r="BM203" s="15">
        <f t="shared" si="110"/>
        <v>936.77803933333337</v>
      </c>
      <c r="BO203" s="15">
        <f t="shared" si="90"/>
        <v>2810.3341180000002</v>
      </c>
      <c r="BP203" s="15">
        <f t="shared" si="91"/>
        <v>2810.3341180000002</v>
      </c>
      <c r="BQ203" s="15">
        <f t="shared" si="93"/>
        <v>0</v>
      </c>
      <c r="BR203" s="15"/>
      <c r="BS203" s="15">
        <f t="shared" si="111"/>
        <v>8431.0023540000002</v>
      </c>
      <c r="BT203" s="15">
        <f t="shared" si="111"/>
        <v>8431.0023540000002</v>
      </c>
      <c r="BU203" s="15">
        <f t="shared" si="94"/>
        <v>0</v>
      </c>
      <c r="BV203" s="15"/>
      <c r="BW203" s="230">
        <v>282445.64</v>
      </c>
      <c r="BX203" s="230">
        <v>282445.64</v>
      </c>
      <c r="BY203" s="230">
        <v>282445.64</v>
      </c>
      <c r="BZ203" s="230"/>
      <c r="CA203" s="230">
        <v>282445.64</v>
      </c>
      <c r="CB203" s="230">
        <v>282445.64</v>
      </c>
      <c r="CC203" s="230">
        <v>282445.64</v>
      </c>
      <c r="CD203" s="230"/>
      <c r="CE203" s="230">
        <v>936.77803933333337</v>
      </c>
      <c r="CF203" s="230">
        <v>936.77803933333337</v>
      </c>
      <c r="CG203" s="230">
        <v>936.77803933333337</v>
      </c>
      <c r="CH203" s="15"/>
      <c r="CI203" s="15">
        <f t="shared" si="102"/>
        <v>936.77803933333337</v>
      </c>
      <c r="CJ203" s="15">
        <f t="shared" si="103"/>
        <v>936.77803933333337</v>
      </c>
      <c r="CK203" s="15">
        <f t="shared" si="104"/>
        <v>936.77803933333337</v>
      </c>
      <c r="CM203" s="15">
        <f t="shared" si="113"/>
        <v>2810.3341180000002</v>
      </c>
      <c r="CN203" s="15">
        <f t="shared" si="114"/>
        <v>2810.3341180000002</v>
      </c>
      <c r="CO203" s="15">
        <f t="shared" si="84"/>
        <v>0</v>
      </c>
      <c r="CQ203" s="15">
        <f t="shared" si="85"/>
        <v>11241.336472000001</v>
      </c>
      <c r="CR203" s="15">
        <f t="shared" si="85"/>
        <v>11241.336472000001</v>
      </c>
      <c r="CS203" s="15">
        <f t="shared" si="86"/>
        <v>0</v>
      </c>
      <c r="CT203" s="15"/>
    </row>
    <row r="204" spans="1:98" x14ac:dyDescent="0.25">
      <c r="A204" s="3" t="s">
        <v>227</v>
      </c>
      <c r="B204" s="229">
        <v>2.8500000000000001E-2</v>
      </c>
      <c r="C204" s="229">
        <v>2.8500000000000001E-2</v>
      </c>
      <c r="D204" s="229">
        <v>2.8500000000000001E-2</v>
      </c>
      <c r="E204" s="229">
        <v>2.8500000000000001E-2</v>
      </c>
      <c r="G204" s="230">
        <v>301560.87</v>
      </c>
      <c r="H204" s="230">
        <v>301560.87</v>
      </c>
      <c r="I204" s="230">
        <v>301560.87</v>
      </c>
      <c r="J204" s="230"/>
      <c r="K204" s="230">
        <v>301560.87</v>
      </c>
      <c r="L204" s="230">
        <v>301560.87</v>
      </c>
      <c r="M204" s="230">
        <v>301560.87</v>
      </c>
      <c r="N204" s="15"/>
      <c r="O204" s="15">
        <v>716.20706625000003</v>
      </c>
      <c r="P204" s="15">
        <v>716.20706625000003</v>
      </c>
      <c r="Q204" s="15">
        <v>716.20706625000003</v>
      </c>
      <c r="R204" s="15"/>
      <c r="S204" s="15">
        <f t="shared" ref="S204:S229" si="116">K204*$E204/12</f>
        <v>716.20706625000003</v>
      </c>
      <c r="T204" s="15">
        <f t="shared" ref="T204:T229" si="117">L204*$E204/12</f>
        <v>716.20706625000003</v>
      </c>
      <c r="U204" s="15">
        <f t="shared" ref="U204:U229" si="118">M204*$E204/12</f>
        <v>716.20706625000003</v>
      </c>
      <c r="W204" s="15">
        <f t="shared" si="89"/>
        <v>2148.6211987500001</v>
      </c>
      <c r="X204" s="15">
        <f t="shared" si="112"/>
        <v>2148.6211987500001</v>
      </c>
      <c r="Y204" s="15">
        <f t="shared" si="115"/>
        <v>0</v>
      </c>
      <c r="AA204" s="230">
        <v>301560.87</v>
      </c>
      <c r="AB204" s="230">
        <v>301560.87</v>
      </c>
      <c r="AC204" s="230">
        <v>301560.87</v>
      </c>
      <c r="AD204" s="230"/>
      <c r="AE204" s="230">
        <v>301560.87</v>
      </c>
      <c r="AF204" s="230">
        <v>301560.87</v>
      </c>
      <c r="AG204" s="230">
        <v>301560.87</v>
      </c>
      <c r="AH204" s="230"/>
      <c r="AI204" s="230">
        <v>716.20706625000003</v>
      </c>
      <c r="AJ204" s="230">
        <v>716.20706625000003</v>
      </c>
      <c r="AK204" s="230">
        <v>716.20706625000003</v>
      </c>
      <c r="AL204" s="15"/>
      <c r="AM204" s="15">
        <f t="shared" ref="AM204:AM229" si="119">AE204*$E204/12</f>
        <v>716.20706625000003</v>
      </c>
      <c r="AN204" s="15">
        <f t="shared" ref="AN204:AN229" si="120">AF204*$E204/12</f>
        <v>716.20706625000003</v>
      </c>
      <c r="AO204" s="15">
        <f t="shared" ref="AO204:AO229" si="121">AG204*$E204/12</f>
        <v>716.20706625000003</v>
      </c>
      <c r="AQ204" s="15">
        <f t="shared" si="95"/>
        <v>2148.6211987500001</v>
      </c>
      <c r="AR204" s="15">
        <f t="shared" si="92"/>
        <v>2148.6211987500001</v>
      </c>
      <c r="AS204" s="15">
        <f t="shared" si="105"/>
        <v>0</v>
      </c>
      <c r="AT204" s="15"/>
      <c r="AU204" s="15">
        <f t="shared" si="106"/>
        <v>4297.2423975000002</v>
      </c>
      <c r="AV204" s="15">
        <f t="shared" si="106"/>
        <v>4297.2423975000002</v>
      </c>
      <c r="AW204" s="15">
        <f t="shared" si="107"/>
        <v>0</v>
      </c>
      <c r="AX204" s="15"/>
      <c r="AY204" s="230">
        <v>301560.87</v>
      </c>
      <c r="AZ204" s="230">
        <v>301560.87</v>
      </c>
      <c r="BA204" s="230">
        <v>301560.87</v>
      </c>
      <c r="BB204" s="230"/>
      <c r="BC204" s="230">
        <v>301560.87</v>
      </c>
      <c r="BD204" s="230">
        <v>301560.87</v>
      </c>
      <c r="BE204" s="230">
        <v>301560.87</v>
      </c>
      <c r="BF204" s="230"/>
      <c r="BG204" s="230">
        <v>716.20706625000003</v>
      </c>
      <c r="BH204" s="230">
        <v>716.20706625000003</v>
      </c>
      <c r="BI204" s="230">
        <v>716.20706625000003</v>
      </c>
      <c r="BJ204" s="15"/>
      <c r="BK204" s="15">
        <f t="shared" si="108"/>
        <v>716.20706625000003</v>
      </c>
      <c r="BL204" s="15">
        <f t="shared" si="109"/>
        <v>716.20706625000003</v>
      </c>
      <c r="BM204" s="15">
        <f t="shared" si="110"/>
        <v>716.20706625000003</v>
      </c>
      <c r="BO204" s="15">
        <f t="shared" si="90"/>
        <v>2148.6211987500001</v>
      </c>
      <c r="BP204" s="15">
        <f t="shared" si="91"/>
        <v>2148.6211987500001</v>
      </c>
      <c r="BQ204" s="15">
        <f t="shared" si="93"/>
        <v>0</v>
      </c>
      <c r="BR204" s="15"/>
      <c r="BS204" s="15">
        <f t="shared" si="111"/>
        <v>6445.8635962500002</v>
      </c>
      <c r="BT204" s="15">
        <f t="shared" si="111"/>
        <v>6445.8635962500002</v>
      </c>
      <c r="BU204" s="15">
        <f t="shared" si="94"/>
        <v>0</v>
      </c>
      <c r="BV204" s="15"/>
      <c r="BW204" s="230">
        <v>301560.87</v>
      </c>
      <c r="BX204" s="230">
        <v>301560.87</v>
      </c>
      <c r="BY204" s="230">
        <v>301560.87</v>
      </c>
      <c r="BZ204" s="230"/>
      <c r="CA204" s="230">
        <v>301560.87</v>
      </c>
      <c r="CB204" s="230">
        <v>301560.87</v>
      </c>
      <c r="CC204" s="230">
        <v>301560.87</v>
      </c>
      <c r="CD204" s="230"/>
      <c r="CE204" s="230">
        <v>716.20706625000003</v>
      </c>
      <c r="CF204" s="230">
        <v>716.20706625000003</v>
      </c>
      <c r="CG204" s="230">
        <v>716.20706625000003</v>
      </c>
      <c r="CH204" s="15"/>
      <c r="CI204" s="15">
        <f t="shared" ref="CI204:CI235" si="122">CA204*$E204/12</f>
        <v>716.20706625000003</v>
      </c>
      <c r="CJ204" s="15">
        <f t="shared" ref="CJ204:CJ235" si="123">CB204*$E204/12</f>
        <v>716.20706625000003</v>
      </c>
      <c r="CK204" s="15">
        <f t="shared" ref="CK204:CK235" si="124">CC204*$E204/12</f>
        <v>716.20706625000003</v>
      </c>
      <c r="CM204" s="15">
        <f t="shared" si="113"/>
        <v>2148.6211987500001</v>
      </c>
      <c r="CN204" s="15">
        <f t="shared" si="114"/>
        <v>2148.6211987500001</v>
      </c>
      <c r="CO204" s="15">
        <f t="shared" si="84"/>
        <v>0</v>
      </c>
      <c r="CQ204" s="15">
        <f t="shared" si="85"/>
        <v>8594.4847950000003</v>
      </c>
      <c r="CR204" s="15">
        <f t="shared" si="85"/>
        <v>8594.4847950000003</v>
      </c>
      <c r="CS204" s="15">
        <f t="shared" si="86"/>
        <v>0</v>
      </c>
      <c r="CT204" s="15"/>
    </row>
    <row r="205" spans="1:98" x14ac:dyDescent="0.25">
      <c r="A205" s="3" t="s">
        <v>228</v>
      </c>
      <c r="B205" s="229">
        <v>2.6600000000000002E-2</v>
      </c>
      <c r="C205" s="229">
        <v>2.6600000000000002E-2</v>
      </c>
      <c r="D205" s="229">
        <v>2.6600000000000002E-2</v>
      </c>
      <c r="E205" s="229">
        <v>2.6600000000000002E-2</v>
      </c>
      <c r="G205" s="230">
        <v>795787.89</v>
      </c>
      <c r="H205" s="230">
        <v>795787.89</v>
      </c>
      <c r="I205" s="230">
        <v>795787.89</v>
      </c>
      <c r="J205" s="230"/>
      <c r="K205" s="230">
        <v>795787.89</v>
      </c>
      <c r="L205" s="230">
        <v>795787.89</v>
      </c>
      <c r="M205" s="230">
        <v>795787.89</v>
      </c>
      <c r="N205" s="15"/>
      <c r="O205" s="15">
        <v>1763.9964895000003</v>
      </c>
      <c r="P205" s="15">
        <v>1763.9964895000003</v>
      </c>
      <c r="Q205" s="15">
        <v>1763.9964895000003</v>
      </c>
      <c r="R205" s="15"/>
      <c r="S205" s="15">
        <f t="shared" si="116"/>
        <v>1763.9964895000003</v>
      </c>
      <c r="T205" s="15">
        <f t="shared" si="117"/>
        <v>1763.9964895000003</v>
      </c>
      <c r="U205" s="15">
        <f t="shared" si="118"/>
        <v>1763.9964895000003</v>
      </c>
      <c r="W205" s="15">
        <f t="shared" si="89"/>
        <v>5291.9894685000008</v>
      </c>
      <c r="X205" s="15">
        <f t="shared" si="112"/>
        <v>5291.9894685000008</v>
      </c>
      <c r="Y205" s="15">
        <f t="shared" si="115"/>
        <v>0</v>
      </c>
      <c r="AA205" s="230">
        <v>795787.89</v>
      </c>
      <c r="AB205" s="230">
        <v>795787.89</v>
      </c>
      <c r="AC205" s="230">
        <v>795787.89</v>
      </c>
      <c r="AD205" s="230"/>
      <c r="AE205" s="230">
        <v>795787.89</v>
      </c>
      <c r="AF205" s="230">
        <v>795787.89</v>
      </c>
      <c r="AG205" s="230">
        <v>795787.89</v>
      </c>
      <c r="AH205" s="230"/>
      <c r="AI205" s="230">
        <v>1763.9964895000003</v>
      </c>
      <c r="AJ205" s="230">
        <v>1763.9964895000003</v>
      </c>
      <c r="AK205" s="230">
        <v>1763.9964895000003</v>
      </c>
      <c r="AL205" s="15"/>
      <c r="AM205" s="15">
        <f t="shared" si="119"/>
        <v>1763.9964895000003</v>
      </c>
      <c r="AN205" s="15">
        <f t="shared" si="120"/>
        <v>1763.9964895000003</v>
      </c>
      <c r="AO205" s="15">
        <f t="shared" si="121"/>
        <v>1763.9964895000003</v>
      </c>
      <c r="AQ205" s="15">
        <f t="shared" si="95"/>
        <v>5291.9894685000008</v>
      </c>
      <c r="AR205" s="15">
        <f t="shared" si="92"/>
        <v>5291.9894685000008</v>
      </c>
      <c r="AS205" s="15">
        <f t="shared" si="105"/>
        <v>0</v>
      </c>
      <c r="AT205" s="15"/>
      <c r="AU205" s="15">
        <f t="shared" si="106"/>
        <v>10583.978937000002</v>
      </c>
      <c r="AV205" s="15">
        <f t="shared" si="106"/>
        <v>10583.978937000002</v>
      </c>
      <c r="AW205" s="15">
        <f t="shared" si="107"/>
        <v>0</v>
      </c>
      <c r="AX205" s="15"/>
      <c r="AY205" s="230">
        <v>795787.89</v>
      </c>
      <c r="AZ205" s="230">
        <v>795787.89</v>
      </c>
      <c r="BA205" s="230">
        <v>795787.89</v>
      </c>
      <c r="BB205" s="230"/>
      <c r="BC205" s="230">
        <v>795787.89</v>
      </c>
      <c r="BD205" s="230">
        <v>795787.89</v>
      </c>
      <c r="BE205" s="230">
        <v>795787.89</v>
      </c>
      <c r="BF205" s="230"/>
      <c r="BG205" s="230">
        <v>1763.9964895000003</v>
      </c>
      <c r="BH205" s="230">
        <v>1763.9964895000003</v>
      </c>
      <c r="BI205" s="230">
        <v>1763.9964895000003</v>
      </c>
      <c r="BJ205" s="15"/>
      <c r="BK205" s="15">
        <f t="shared" si="108"/>
        <v>1763.9964895000003</v>
      </c>
      <c r="BL205" s="15">
        <f t="shared" si="109"/>
        <v>1763.9964895000003</v>
      </c>
      <c r="BM205" s="15">
        <f t="shared" si="110"/>
        <v>1763.9964895000003</v>
      </c>
      <c r="BO205" s="15">
        <f t="shared" si="90"/>
        <v>5291.9894685000008</v>
      </c>
      <c r="BP205" s="15">
        <f t="shared" si="91"/>
        <v>5291.9894685000008</v>
      </c>
      <c r="BQ205" s="15">
        <f t="shared" si="93"/>
        <v>0</v>
      </c>
      <c r="BR205" s="15"/>
      <c r="BS205" s="15">
        <f t="shared" si="111"/>
        <v>15875.968405500003</v>
      </c>
      <c r="BT205" s="15">
        <f t="shared" si="111"/>
        <v>15875.968405500003</v>
      </c>
      <c r="BU205" s="15">
        <f t="shared" si="94"/>
        <v>0</v>
      </c>
      <c r="BV205" s="15"/>
      <c r="BW205" s="230">
        <v>795787.89</v>
      </c>
      <c r="BX205" s="230">
        <v>795787.89</v>
      </c>
      <c r="BY205" s="230">
        <v>795787.89</v>
      </c>
      <c r="BZ205" s="230"/>
      <c r="CA205" s="230">
        <v>795787.89</v>
      </c>
      <c r="CB205" s="230">
        <v>795787.89</v>
      </c>
      <c r="CC205" s="230">
        <v>795787.89</v>
      </c>
      <c r="CD205" s="230"/>
      <c r="CE205" s="230">
        <v>1763.9964895000003</v>
      </c>
      <c r="CF205" s="230">
        <v>1763.9964895000003</v>
      </c>
      <c r="CG205" s="230">
        <v>1763.9964895000003</v>
      </c>
      <c r="CH205" s="15"/>
      <c r="CI205" s="15">
        <f t="shared" si="122"/>
        <v>1763.9964895000003</v>
      </c>
      <c r="CJ205" s="15">
        <f t="shared" si="123"/>
        <v>1763.9964895000003</v>
      </c>
      <c r="CK205" s="15">
        <f t="shared" si="124"/>
        <v>1763.9964895000003</v>
      </c>
      <c r="CM205" s="15">
        <f t="shared" si="113"/>
        <v>5291.9894685000008</v>
      </c>
      <c r="CN205" s="15">
        <f t="shared" si="114"/>
        <v>5291.9894685000008</v>
      </c>
      <c r="CO205" s="15">
        <f t="shared" si="84"/>
        <v>0</v>
      </c>
      <c r="CQ205" s="15">
        <f t="shared" si="85"/>
        <v>21167.957874000003</v>
      </c>
      <c r="CR205" s="15">
        <f t="shared" si="85"/>
        <v>21167.957874000003</v>
      </c>
      <c r="CS205" s="15">
        <f t="shared" si="86"/>
        <v>0</v>
      </c>
      <c r="CT205" s="15"/>
    </row>
    <row r="206" spans="1:98" x14ac:dyDescent="0.25">
      <c r="A206" s="3" t="s">
        <v>229</v>
      </c>
      <c r="B206" s="229">
        <v>3.4599999999999999E-2</v>
      </c>
      <c r="C206" s="229">
        <v>3.4599999999999999E-2</v>
      </c>
      <c r="D206" s="229">
        <v>3.4599999999999999E-2</v>
      </c>
      <c r="E206" s="229">
        <v>3.4599999999999999E-2</v>
      </c>
      <c r="G206" s="230">
        <v>993493.11</v>
      </c>
      <c r="H206" s="230">
        <v>993493.11</v>
      </c>
      <c r="I206" s="230">
        <v>993493.11</v>
      </c>
      <c r="J206" s="230"/>
      <c r="K206" s="230">
        <v>993493.11</v>
      </c>
      <c r="L206" s="230">
        <v>993493.11</v>
      </c>
      <c r="M206" s="230">
        <v>993493.11</v>
      </c>
      <c r="N206" s="15"/>
      <c r="O206" s="15">
        <v>2864.5718004999999</v>
      </c>
      <c r="P206" s="15">
        <v>2864.5718004999999</v>
      </c>
      <c r="Q206" s="15">
        <v>2864.5718004999999</v>
      </c>
      <c r="R206" s="15"/>
      <c r="S206" s="15">
        <f t="shared" si="116"/>
        <v>2864.5718004999999</v>
      </c>
      <c r="T206" s="15">
        <f t="shared" si="117"/>
        <v>2864.5718004999999</v>
      </c>
      <c r="U206" s="15">
        <f t="shared" si="118"/>
        <v>2864.5718004999999</v>
      </c>
      <c r="W206" s="15">
        <f t="shared" si="89"/>
        <v>8593.7154014999996</v>
      </c>
      <c r="X206" s="15">
        <f t="shared" si="112"/>
        <v>8593.7154014999996</v>
      </c>
      <c r="Y206" s="15">
        <f t="shared" si="115"/>
        <v>0</v>
      </c>
      <c r="AA206" s="230">
        <v>993493.11</v>
      </c>
      <c r="AB206" s="230">
        <v>993493.11</v>
      </c>
      <c r="AC206" s="230">
        <v>993493.11</v>
      </c>
      <c r="AD206" s="230"/>
      <c r="AE206" s="230">
        <v>993493.11</v>
      </c>
      <c r="AF206" s="230">
        <v>993493.11</v>
      </c>
      <c r="AG206" s="230">
        <v>993493.11</v>
      </c>
      <c r="AH206" s="230"/>
      <c r="AI206" s="230">
        <v>2864.5718004999999</v>
      </c>
      <c r="AJ206" s="230">
        <v>2864.5718004999999</v>
      </c>
      <c r="AK206" s="230">
        <v>2864.5718004999999</v>
      </c>
      <c r="AL206" s="15"/>
      <c r="AM206" s="15">
        <f t="shared" si="119"/>
        <v>2864.5718004999999</v>
      </c>
      <c r="AN206" s="15">
        <f t="shared" si="120"/>
        <v>2864.5718004999999</v>
      </c>
      <c r="AO206" s="15">
        <f t="shared" si="121"/>
        <v>2864.5718004999999</v>
      </c>
      <c r="AQ206" s="15">
        <f t="shared" si="95"/>
        <v>8593.7154014999996</v>
      </c>
      <c r="AR206" s="15">
        <f t="shared" si="92"/>
        <v>8593.7154014999996</v>
      </c>
      <c r="AS206" s="15">
        <f t="shared" si="105"/>
        <v>0</v>
      </c>
      <c r="AT206" s="15"/>
      <c r="AU206" s="15">
        <f t="shared" si="106"/>
        <v>17187.430802999999</v>
      </c>
      <c r="AV206" s="15">
        <f t="shared" si="106"/>
        <v>17187.430802999999</v>
      </c>
      <c r="AW206" s="15">
        <f t="shared" si="107"/>
        <v>0</v>
      </c>
      <c r="AX206" s="15"/>
      <c r="AY206" s="230">
        <v>993493.11</v>
      </c>
      <c r="AZ206" s="230">
        <v>993493.11</v>
      </c>
      <c r="BA206" s="230">
        <v>993493.11</v>
      </c>
      <c r="BB206" s="230"/>
      <c r="BC206" s="230">
        <v>993493.11</v>
      </c>
      <c r="BD206" s="230">
        <v>993493.11</v>
      </c>
      <c r="BE206" s="230">
        <v>993493.11</v>
      </c>
      <c r="BF206" s="230"/>
      <c r="BG206" s="230">
        <v>2864.5718004999999</v>
      </c>
      <c r="BH206" s="230">
        <v>2864.5718004999999</v>
      </c>
      <c r="BI206" s="230">
        <v>2864.5718004999999</v>
      </c>
      <c r="BJ206" s="15"/>
      <c r="BK206" s="15">
        <f t="shared" ref="BK206:BK228" si="125">BC206*$E206/12</f>
        <v>2864.5718004999999</v>
      </c>
      <c r="BL206" s="15">
        <f t="shared" ref="BL206:BL228" si="126">BD206*$E206/12</f>
        <v>2864.5718004999999</v>
      </c>
      <c r="BM206" s="15">
        <f t="shared" ref="BM206:BM228" si="127">BE206*$E206/12</f>
        <v>2864.5718004999999</v>
      </c>
      <c r="BO206" s="15">
        <f t="shared" si="90"/>
        <v>8593.7154014999996</v>
      </c>
      <c r="BP206" s="15">
        <f t="shared" si="91"/>
        <v>8593.7154014999996</v>
      </c>
      <c r="BQ206" s="15">
        <f t="shared" si="93"/>
        <v>0</v>
      </c>
      <c r="BR206" s="15"/>
      <c r="BS206" s="15">
        <f t="shared" si="111"/>
        <v>25781.146204500001</v>
      </c>
      <c r="BT206" s="15">
        <f t="shared" si="111"/>
        <v>25781.146204500001</v>
      </c>
      <c r="BU206" s="15">
        <f t="shared" si="94"/>
        <v>0</v>
      </c>
      <c r="BV206" s="15"/>
      <c r="BW206" s="230">
        <v>993493.11</v>
      </c>
      <c r="BX206" s="230">
        <v>993493.11</v>
      </c>
      <c r="BY206" s="230">
        <v>993493.11</v>
      </c>
      <c r="BZ206" s="230"/>
      <c r="CA206" s="230">
        <v>993493.11</v>
      </c>
      <c r="CB206" s="230">
        <v>993493.11</v>
      </c>
      <c r="CC206" s="230">
        <v>993493.11</v>
      </c>
      <c r="CD206" s="230"/>
      <c r="CE206" s="230">
        <v>2864.5718004999999</v>
      </c>
      <c r="CF206" s="230">
        <v>2864.5718004999999</v>
      </c>
      <c r="CG206" s="230">
        <v>2864.5718004999999</v>
      </c>
      <c r="CH206" s="15"/>
      <c r="CI206" s="15">
        <f t="shared" si="122"/>
        <v>2864.5718004999999</v>
      </c>
      <c r="CJ206" s="15">
        <f t="shared" si="123"/>
        <v>2864.5718004999999</v>
      </c>
      <c r="CK206" s="15">
        <f t="shared" si="124"/>
        <v>2864.5718004999999</v>
      </c>
      <c r="CM206" s="15">
        <f t="shared" si="113"/>
        <v>8593.7154014999996</v>
      </c>
      <c r="CN206" s="15">
        <f t="shared" si="114"/>
        <v>8593.7154014999996</v>
      </c>
      <c r="CO206" s="15">
        <f t="shared" si="84"/>
        <v>0</v>
      </c>
      <c r="CQ206" s="15">
        <f t="shared" si="85"/>
        <v>34374.861605999999</v>
      </c>
      <c r="CR206" s="15">
        <f t="shared" si="85"/>
        <v>34374.861605999999</v>
      </c>
      <c r="CS206" s="15">
        <f t="shared" si="86"/>
        <v>0</v>
      </c>
      <c r="CT206" s="15"/>
    </row>
    <row r="207" spans="1:98" x14ac:dyDescent="0.25">
      <c r="A207" s="3" t="s">
        <v>230</v>
      </c>
      <c r="B207" s="229">
        <v>3.4099999999999998E-2</v>
      </c>
      <c r="C207" s="229">
        <v>3.4099999999999998E-2</v>
      </c>
      <c r="D207" s="229">
        <v>3.4099999999999998E-2</v>
      </c>
      <c r="E207" s="229">
        <v>3.4099999999999998E-2</v>
      </c>
      <c r="G207" s="230">
        <v>959028.11</v>
      </c>
      <c r="H207" s="230">
        <v>959028.11</v>
      </c>
      <c r="I207" s="230">
        <v>959028.11</v>
      </c>
      <c r="J207" s="230"/>
      <c r="K207" s="230">
        <v>959028.11</v>
      </c>
      <c r="L207" s="230">
        <v>959028.11</v>
      </c>
      <c r="M207" s="230">
        <v>959028.11</v>
      </c>
      <c r="N207" s="15"/>
      <c r="O207" s="15">
        <v>2725.2382125833333</v>
      </c>
      <c r="P207" s="15">
        <v>2725.2382125833333</v>
      </c>
      <c r="Q207" s="15">
        <v>2725.2382125833333</v>
      </c>
      <c r="R207" s="15"/>
      <c r="S207" s="15">
        <f t="shared" si="116"/>
        <v>2725.2382125833333</v>
      </c>
      <c r="T207" s="15">
        <f t="shared" si="117"/>
        <v>2725.2382125833333</v>
      </c>
      <c r="U207" s="15">
        <f t="shared" si="118"/>
        <v>2725.2382125833333</v>
      </c>
      <c r="W207" s="15">
        <f t="shared" si="89"/>
        <v>8175.7146377499994</v>
      </c>
      <c r="X207" s="15">
        <f t="shared" si="112"/>
        <v>8175.7146377499994</v>
      </c>
      <c r="Y207" s="15">
        <f t="shared" si="115"/>
        <v>0</v>
      </c>
      <c r="AA207" s="230">
        <v>959028.11</v>
      </c>
      <c r="AB207" s="230">
        <v>959028.11</v>
      </c>
      <c r="AC207" s="230">
        <v>959028.11</v>
      </c>
      <c r="AD207" s="230"/>
      <c r="AE207" s="230">
        <v>959028.11</v>
      </c>
      <c r="AF207" s="230">
        <v>959028.11</v>
      </c>
      <c r="AG207" s="230">
        <v>959028.11</v>
      </c>
      <c r="AH207" s="230"/>
      <c r="AI207" s="230">
        <v>2725.2382125833333</v>
      </c>
      <c r="AJ207" s="230">
        <v>2725.2382125833333</v>
      </c>
      <c r="AK207" s="230">
        <v>2725.2382125833333</v>
      </c>
      <c r="AL207" s="15"/>
      <c r="AM207" s="15">
        <f t="shared" si="119"/>
        <v>2725.2382125833333</v>
      </c>
      <c r="AN207" s="15">
        <f t="shared" si="120"/>
        <v>2725.2382125833333</v>
      </c>
      <c r="AO207" s="15">
        <f t="shared" si="121"/>
        <v>2725.2382125833333</v>
      </c>
      <c r="AQ207" s="15">
        <f t="shared" si="95"/>
        <v>8175.7146377499994</v>
      </c>
      <c r="AR207" s="15">
        <f t="shared" si="92"/>
        <v>8175.7146377499994</v>
      </c>
      <c r="AS207" s="15">
        <f t="shared" si="105"/>
        <v>0</v>
      </c>
      <c r="AT207" s="15"/>
      <c r="AU207" s="15">
        <f t="shared" si="106"/>
        <v>16351.429275499999</v>
      </c>
      <c r="AV207" s="15">
        <f t="shared" si="106"/>
        <v>16351.429275499999</v>
      </c>
      <c r="AW207" s="15">
        <f t="shared" si="107"/>
        <v>0</v>
      </c>
      <c r="AX207" s="15"/>
      <c r="AY207" s="230">
        <v>959028.11</v>
      </c>
      <c r="AZ207" s="230">
        <v>959028.11</v>
      </c>
      <c r="BA207" s="230">
        <v>959028.11</v>
      </c>
      <c r="BB207" s="230"/>
      <c r="BC207" s="230">
        <v>959028.11</v>
      </c>
      <c r="BD207" s="230">
        <v>959028.11</v>
      </c>
      <c r="BE207" s="230">
        <v>959028.11</v>
      </c>
      <c r="BF207" s="230"/>
      <c r="BG207" s="230">
        <v>2725.2382125833333</v>
      </c>
      <c r="BH207" s="230">
        <v>2725.2382125833333</v>
      </c>
      <c r="BI207" s="230">
        <v>2725.2382125833333</v>
      </c>
      <c r="BJ207" s="15"/>
      <c r="BK207" s="15">
        <f t="shared" si="125"/>
        <v>2725.2382125833333</v>
      </c>
      <c r="BL207" s="15">
        <f t="shared" si="126"/>
        <v>2725.2382125833333</v>
      </c>
      <c r="BM207" s="15">
        <f t="shared" si="127"/>
        <v>2725.2382125833333</v>
      </c>
      <c r="BO207" s="15">
        <f t="shared" si="90"/>
        <v>8175.7146377499994</v>
      </c>
      <c r="BP207" s="15">
        <f t="shared" si="91"/>
        <v>8175.7146377499994</v>
      </c>
      <c r="BQ207" s="15">
        <f t="shared" si="93"/>
        <v>0</v>
      </c>
      <c r="BR207" s="15"/>
      <c r="BS207" s="15">
        <f t="shared" si="111"/>
        <v>24527.143913249998</v>
      </c>
      <c r="BT207" s="15">
        <f t="shared" si="111"/>
        <v>24527.143913249998</v>
      </c>
      <c r="BU207" s="15">
        <f t="shared" si="94"/>
        <v>0</v>
      </c>
      <c r="BV207" s="15"/>
      <c r="BW207" s="230">
        <v>959028.11</v>
      </c>
      <c r="BX207" s="230">
        <v>959028.11</v>
      </c>
      <c r="BY207" s="230">
        <v>959028.11</v>
      </c>
      <c r="BZ207" s="230"/>
      <c r="CA207" s="230">
        <v>959028.11</v>
      </c>
      <c r="CB207" s="230">
        <v>959028.11</v>
      </c>
      <c r="CC207" s="230">
        <v>959028.11</v>
      </c>
      <c r="CD207" s="230"/>
      <c r="CE207" s="230">
        <v>2725.2382125833333</v>
      </c>
      <c r="CF207" s="230">
        <v>2725.2382125833333</v>
      </c>
      <c r="CG207" s="230">
        <v>2725.2382125833333</v>
      </c>
      <c r="CH207" s="15"/>
      <c r="CI207" s="15">
        <f t="shared" si="122"/>
        <v>2725.2382125833333</v>
      </c>
      <c r="CJ207" s="15">
        <f t="shared" si="123"/>
        <v>2725.2382125833333</v>
      </c>
      <c r="CK207" s="15">
        <f t="shared" si="124"/>
        <v>2725.2382125833333</v>
      </c>
      <c r="CM207" s="15">
        <f t="shared" si="113"/>
        <v>8175.7146377499994</v>
      </c>
      <c r="CN207" s="15">
        <f t="shared" si="114"/>
        <v>8175.7146377499994</v>
      </c>
      <c r="CO207" s="15">
        <f t="shared" ref="CO207:CO274" si="128">CN207-CM207</f>
        <v>0</v>
      </c>
      <c r="CQ207" s="15">
        <f t="shared" ref="CQ207:CR274" si="129">+BS207+CM207</f>
        <v>32702.858550999998</v>
      </c>
      <c r="CR207" s="15">
        <f t="shared" si="129"/>
        <v>32702.858550999998</v>
      </c>
      <c r="CS207" s="15">
        <f t="shared" ref="CS207:CS274" si="130">CR207-CQ207</f>
        <v>0</v>
      </c>
      <c r="CT207" s="15"/>
    </row>
    <row r="208" spans="1:98" x14ac:dyDescent="0.25">
      <c r="A208" s="3" t="s">
        <v>231</v>
      </c>
      <c r="B208" s="229">
        <v>2.0799999999999999E-2</v>
      </c>
      <c r="C208" s="229">
        <v>2.0799999999999999E-2</v>
      </c>
      <c r="D208" s="229">
        <v>2.0799999999999999E-2</v>
      </c>
      <c r="E208" s="229">
        <v>2.0799999999999999E-2</v>
      </c>
      <c r="G208" s="230">
        <v>263045.52</v>
      </c>
      <c r="H208" s="230">
        <v>263045.52</v>
      </c>
      <c r="I208" s="230">
        <v>263045.52</v>
      </c>
      <c r="J208" s="230"/>
      <c r="K208" s="230">
        <v>263045.52</v>
      </c>
      <c r="L208" s="230">
        <v>263045.52</v>
      </c>
      <c r="M208" s="230">
        <v>263045.52</v>
      </c>
      <c r="N208" s="15"/>
      <c r="O208" s="15">
        <v>455.94556800000004</v>
      </c>
      <c r="P208" s="15">
        <v>455.94556800000004</v>
      </c>
      <c r="Q208" s="15">
        <v>455.94556800000004</v>
      </c>
      <c r="R208" s="15"/>
      <c r="S208" s="15">
        <f t="shared" si="116"/>
        <v>455.94556800000004</v>
      </c>
      <c r="T208" s="15">
        <f t="shared" si="117"/>
        <v>455.94556800000004</v>
      </c>
      <c r="U208" s="15">
        <f t="shared" si="118"/>
        <v>455.94556800000004</v>
      </c>
      <c r="W208" s="15">
        <f t="shared" si="89"/>
        <v>1367.8367040000001</v>
      </c>
      <c r="X208" s="15">
        <f t="shared" si="112"/>
        <v>1367.8367040000001</v>
      </c>
      <c r="Y208" s="15">
        <f t="shared" si="115"/>
        <v>0</v>
      </c>
      <c r="AA208" s="230">
        <v>263045.52</v>
      </c>
      <c r="AB208" s="230">
        <v>263045.52</v>
      </c>
      <c r="AC208" s="230">
        <v>263045.52</v>
      </c>
      <c r="AD208" s="230"/>
      <c r="AE208" s="230">
        <v>263045.52</v>
      </c>
      <c r="AF208" s="230">
        <v>263045.52</v>
      </c>
      <c r="AG208" s="230">
        <v>263045.52</v>
      </c>
      <c r="AH208" s="230"/>
      <c r="AI208" s="230">
        <v>455.94556800000004</v>
      </c>
      <c r="AJ208" s="230">
        <v>455.94556800000004</v>
      </c>
      <c r="AK208" s="230">
        <v>455.94556800000004</v>
      </c>
      <c r="AL208" s="15"/>
      <c r="AM208" s="15">
        <f t="shared" si="119"/>
        <v>455.94556800000004</v>
      </c>
      <c r="AN208" s="15">
        <f t="shared" si="120"/>
        <v>455.94556800000004</v>
      </c>
      <c r="AO208" s="15">
        <f t="shared" si="121"/>
        <v>455.94556800000004</v>
      </c>
      <c r="AQ208" s="15">
        <f t="shared" si="95"/>
        <v>1367.8367040000001</v>
      </c>
      <c r="AR208" s="15">
        <f t="shared" si="92"/>
        <v>1367.8367040000001</v>
      </c>
      <c r="AS208" s="15">
        <f t="shared" si="105"/>
        <v>0</v>
      </c>
      <c r="AT208" s="15"/>
      <c r="AU208" s="15">
        <f t="shared" si="106"/>
        <v>2735.6734080000001</v>
      </c>
      <c r="AV208" s="15">
        <f t="shared" si="106"/>
        <v>2735.6734080000001</v>
      </c>
      <c r="AW208" s="15">
        <f t="shared" si="107"/>
        <v>0</v>
      </c>
      <c r="AX208" s="15"/>
      <c r="AY208" s="230">
        <v>263045.52</v>
      </c>
      <c r="AZ208" s="230">
        <v>263045.52</v>
      </c>
      <c r="BA208" s="230">
        <v>263045.52</v>
      </c>
      <c r="BB208" s="230"/>
      <c r="BC208" s="230">
        <v>263045.52</v>
      </c>
      <c r="BD208" s="230">
        <v>263045.52</v>
      </c>
      <c r="BE208" s="230">
        <v>263045.52</v>
      </c>
      <c r="BF208" s="230"/>
      <c r="BG208" s="230">
        <v>455.94556800000004</v>
      </c>
      <c r="BH208" s="230">
        <v>455.94556800000004</v>
      </c>
      <c r="BI208" s="230">
        <v>455.94556800000004</v>
      </c>
      <c r="BJ208" s="15"/>
      <c r="BK208" s="15">
        <f t="shared" si="125"/>
        <v>455.94556800000004</v>
      </c>
      <c r="BL208" s="15">
        <f t="shared" si="126"/>
        <v>455.94556800000004</v>
      </c>
      <c r="BM208" s="15">
        <f t="shared" si="127"/>
        <v>455.94556800000004</v>
      </c>
      <c r="BO208" s="15">
        <f t="shared" si="90"/>
        <v>1367.8367040000001</v>
      </c>
      <c r="BP208" s="15">
        <f t="shared" si="91"/>
        <v>1367.8367040000001</v>
      </c>
      <c r="BQ208" s="15">
        <f t="shared" si="93"/>
        <v>0</v>
      </c>
      <c r="BR208" s="15"/>
      <c r="BS208" s="15">
        <f t="shared" si="111"/>
        <v>4103.5101119999999</v>
      </c>
      <c r="BT208" s="15">
        <f t="shared" si="111"/>
        <v>4103.5101119999999</v>
      </c>
      <c r="BU208" s="15">
        <f t="shared" si="94"/>
        <v>0</v>
      </c>
      <c r="BV208" s="15"/>
      <c r="BW208" s="230">
        <v>263045.52</v>
      </c>
      <c r="BX208" s="230">
        <v>263045.52</v>
      </c>
      <c r="BY208" s="230">
        <v>263045.52</v>
      </c>
      <c r="BZ208" s="230"/>
      <c r="CA208" s="230">
        <v>263045.52</v>
      </c>
      <c r="CB208" s="230">
        <v>263045.52</v>
      </c>
      <c r="CC208" s="230">
        <v>263045.52</v>
      </c>
      <c r="CD208" s="230"/>
      <c r="CE208" s="230">
        <v>455.94556800000004</v>
      </c>
      <c r="CF208" s="230">
        <v>455.94556800000004</v>
      </c>
      <c r="CG208" s="230">
        <v>455.94556800000004</v>
      </c>
      <c r="CH208" s="15"/>
      <c r="CI208" s="15">
        <f t="shared" si="122"/>
        <v>455.94556800000004</v>
      </c>
      <c r="CJ208" s="15">
        <f t="shared" si="123"/>
        <v>455.94556800000004</v>
      </c>
      <c r="CK208" s="15">
        <f t="shared" si="124"/>
        <v>455.94556800000004</v>
      </c>
      <c r="CM208" s="15">
        <f t="shared" si="113"/>
        <v>1367.8367040000001</v>
      </c>
      <c r="CN208" s="15">
        <f t="shared" si="114"/>
        <v>1367.8367040000001</v>
      </c>
      <c r="CO208" s="15">
        <f t="shared" si="128"/>
        <v>0</v>
      </c>
      <c r="CQ208" s="15">
        <f t="shared" si="129"/>
        <v>5471.3468160000002</v>
      </c>
      <c r="CR208" s="15">
        <f t="shared" si="129"/>
        <v>5471.3468160000002</v>
      </c>
      <c r="CS208" s="15">
        <f t="shared" si="130"/>
        <v>0</v>
      </c>
      <c r="CT208" s="15"/>
    </row>
    <row r="209" spans="1:98" x14ac:dyDescent="0.25">
      <c r="A209" s="3" t="s">
        <v>232</v>
      </c>
      <c r="B209" s="229">
        <v>3.6899999999999995E-2</v>
      </c>
      <c r="C209" s="229">
        <v>3.6899999999999995E-2</v>
      </c>
      <c r="D209" s="229">
        <v>3.6899999999999995E-2</v>
      </c>
      <c r="E209" s="229">
        <v>3.6899999999999995E-2</v>
      </c>
      <c r="G209" s="230">
        <v>3155168.07</v>
      </c>
      <c r="H209" s="230">
        <v>3155168.07</v>
      </c>
      <c r="I209" s="230">
        <v>3155168.07</v>
      </c>
      <c r="J209" s="230"/>
      <c r="K209" s="230">
        <v>3155168.07</v>
      </c>
      <c r="L209" s="230">
        <v>3155168.07</v>
      </c>
      <c r="M209" s="230">
        <v>3155168.07</v>
      </c>
      <c r="N209" s="15"/>
      <c r="O209" s="15">
        <v>9702.1418152499991</v>
      </c>
      <c r="P209" s="15">
        <v>9702.1418152499991</v>
      </c>
      <c r="Q209" s="15">
        <v>9702.1418152499991</v>
      </c>
      <c r="R209" s="15"/>
      <c r="S209" s="15">
        <f t="shared" si="116"/>
        <v>9702.1418152499991</v>
      </c>
      <c r="T209" s="15">
        <f t="shared" si="117"/>
        <v>9702.1418152499991</v>
      </c>
      <c r="U209" s="15">
        <f t="shared" si="118"/>
        <v>9702.1418152499991</v>
      </c>
      <c r="W209" s="15">
        <f t="shared" si="89"/>
        <v>29106.425445749999</v>
      </c>
      <c r="X209" s="15">
        <f t="shared" si="112"/>
        <v>29106.425445749999</v>
      </c>
      <c r="Y209" s="15">
        <f t="shared" si="115"/>
        <v>0</v>
      </c>
      <c r="AA209" s="230">
        <v>3155168.07</v>
      </c>
      <c r="AB209" s="230">
        <v>3155168.07</v>
      </c>
      <c r="AC209" s="230">
        <v>3155168.07</v>
      </c>
      <c r="AD209" s="230"/>
      <c r="AE209" s="230">
        <v>3155168.07</v>
      </c>
      <c r="AF209" s="230">
        <v>3155168.07</v>
      </c>
      <c r="AG209" s="230">
        <v>3155168.07</v>
      </c>
      <c r="AH209" s="230"/>
      <c r="AI209" s="230">
        <v>9702.1418152499991</v>
      </c>
      <c r="AJ209" s="230">
        <v>9702.1418152499991</v>
      </c>
      <c r="AK209" s="230">
        <v>9702.1418152499991</v>
      </c>
      <c r="AL209" s="15"/>
      <c r="AM209" s="15">
        <f t="shared" si="119"/>
        <v>9702.1418152499991</v>
      </c>
      <c r="AN209" s="15">
        <f t="shared" si="120"/>
        <v>9702.1418152499991</v>
      </c>
      <c r="AO209" s="15">
        <f t="shared" si="121"/>
        <v>9702.1418152499991</v>
      </c>
      <c r="AQ209" s="15">
        <f t="shared" si="95"/>
        <v>29106.425445749999</v>
      </c>
      <c r="AR209" s="15">
        <f t="shared" si="92"/>
        <v>29106.425445749999</v>
      </c>
      <c r="AS209" s="15">
        <f t="shared" si="105"/>
        <v>0</v>
      </c>
      <c r="AT209" s="15"/>
      <c r="AU209" s="15">
        <f t="shared" si="106"/>
        <v>58212.850891499998</v>
      </c>
      <c r="AV209" s="15">
        <f t="shared" si="106"/>
        <v>58212.850891499998</v>
      </c>
      <c r="AW209" s="15">
        <f t="shared" si="107"/>
        <v>0</v>
      </c>
      <c r="AX209" s="15"/>
      <c r="AY209" s="230">
        <v>3155168.07</v>
      </c>
      <c r="AZ209" s="230">
        <v>3155168.07</v>
      </c>
      <c r="BA209" s="230">
        <v>3155168.07</v>
      </c>
      <c r="BB209" s="230"/>
      <c r="BC209" s="230">
        <v>3155168.07</v>
      </c>
      <c r="BD209" s="230">
        <v>3155168.07</v>
      </c>
      <c r="BE209" s="230">
        <v>3155168.07</v>
      </c>
      <c r="BF209" s="230"/>
      <c r="BG209" s="230">
        <v>9702.1418152499991</v>
      </c>
      <c r="BH209" s="230">
        <v>9702.1418152499991</v>
      </c>
      <c r="BI209" s="230">
        <v>9702.1418152499991</v>
      </c>
      <c r="BJ209" s="15"/>
      <c r="BK209" s="15">
        <f t="shared" si="125"/>
        <v>9702.1418152499991</v>
      </c>
      <c r="BL209" s="15">
        <f t="shared" si="126"/>
        <v>9702.1418152499991</v>
      </c>
      <c r="BM209" s="15">
        <f t="shared" si="127"/>
        <v>9702.1418152499991</v>
      </c>
      <c r="BO209" s="15">
        <f t="shared" si="90"/>
        <v>29106.425445749999</v>
      </c>
      <c r="BP209" s="15">
        <f t="shared" si="91"/>
        <v>29106.425445749999</v>
      </c>
      <c r="BQ209" s="15">
        <f t="shared" si="93"/>
        <v>0</v>
      </c>
      <c r="BR209" s="15"/>
      <c r="BS209" s="15">
        <f t="shared" si="111"/>
        <v>87319.27633724999</v>
      </c>
      <c r="BT209" s="15">
        <f t="shared" si="111"/>
        <v>87319.27633724999</v>
      </c>
      <c r="BU209" s="15">
        <f t="shared" si="94"/>
        <v>0</v>
      </c>
      <c r="BV209" s="15"/>
      <c r="BW209" s="230">
        <v>3155168.07</v>
      </c>
      <c r="BX209" s="230">
        <v>3155168.07</v>
      </c>
      <c r="BY209" s="230">
        <v>3155168.07</v>
      </c>
      <c r="BZ209" s="230"/>
      <c r="CA209" s="230">
        <v>3155168.07</v>
      </c>
      <c r="CB209" s="230">
        <v>3155168.07</v>
      </c>
      <c r="CC209" s="230">
        <v>3155168.07</v>
      </c>
      <c r="CD209" s="230"/>
      <c r="CE209" s="230">
        <v>9702.1418152499991</v>
      </c>
      <c r="CF209" s="230">
        <v>9702.1418152499991</v>
      </c>
      <c r="CG209" s="230">
        <v>9702.1418152499991</v>
      </c>
      <c r="CH209" s="15"/>
      <c r="CI209" s="15">
        <f t="shared" si="122"/>
        <v>9702.1418152499991</v>
      </c>
      <c r="CJ209" s="15">
        <f t="shared" si="123"/>
        <v>9702.1418152499991</v>
      </c>
      <c r="CK209" s="15">
        <f t="shared" si="124"/>
        <v>9702.1418152499991</v>
      </c>
      <c r="CM209" s="15">
        <f t="shared" si="113"/>
        <v>29106.425445749999</v>
      </c>
      <c r="CN209" s="15">
        <f t="shared" si="114"/>
        <v>29106.425445749999</v>
      </c>
      <c r="CO209" s="15">
        <f t="shared" si="128"/>
        <v>0</v>
      </c>
      <c r="CQ209" s="15">
        <f t="shared" si="129"/>
        <v>116425.701783</v>
      </c>
      <c r="CR209" s="15">
        <f t="shared" si="129"/>
        <v>116425.701783</v>
      </c>
      <c r="CS209" s="15">
        <f t="shared" si="130"/>
        <v>0</v>
      </c>
      <c r="CT209" s="15"/>
    </row>
    <row r="210" spans="1:98" x14ac:dyDescent="0.25">
      <c r="A210" s="3" t="s">
        <v>233</v>
      </c>
      <c r="B210" s="229">
        <v>4.7500000000000001E-2</v>
      </c>
      <c r="C210" s="229">
        <v>4.7500000000000001E-2</v>
      </c>
      <c r="D210" s="229">
        <v>4.7500000000000001E-2</v>
      </c>
      <c r="E210" s="229">
        <v>4.7500000000000001E-2</v>
      </c>
      <c r="G210" s="230">
        <v>496458.17</v>
      </c>
      <c r="H210" s="230">
        <v>496458.17</v>
      </c>
      <c r="I210" s="230">
        <v>496458.17</v>
      </c>
      <c r="J210" s="230"/>
      <c r="K210" s="230">
        <v>496458.17</v>
      </c>
      <c r="L210" s="230">
        <v>496458.17</v>
      </c>
      <c r="M210" s="230">
        <v>496458.17</v>
      </c>
      <c r="N210" s="15"/>
      <c r="O210" s="15">
        <v>1965.1469229166667</v>
      </c>
      <c r="P210" s="15">
        <v>1965.1469229166667</v>
      </c>
      <c r="Q210" s="15">
        <v>1965.1469229166667</v>
      </c>
      <c r="R210" s="15"/>
      <c r="S210" s="15">
        <f t="shared" si="116"/>
        <v>1965.1469229166667</v>
      </c>
      <c r="T210" s="15">
        <f t="shared" si="117"/>
        <v>1965.1469229166667</v>
      </c>
      <c r="U210" s="15">
        <f t="shared" si="118"/>
        <v>1965.1469229166667</v>
      </c>
      <c r="W210" s="15">
        <f t="shared" si="89"/>
        <v>5895.4407687499997</v>
      </c>
      <c r="X210" s="15">
        <f t="shared" si="112"/>
        <v>5895.4407687499997</v>
      </c>
      <c r="Y210" s="15">
        <f t="shared" si="115"/>
        <v>0</v>
      </c>
      <c r="AA210" s="230">
        <v>496458.17</v>
      </c>
      <c r="AB210" s="230">
        <v>496458.17</v>
      </c>
      <c r="AC210" s="230">
        <v>496458.17</v>
      </c>
      <c r="AD210" s="230"/>
      <c r="AE210" s="230">
        <v>496458.17</v>
      </c>
      <c r="AF210" s="230">
        <v>496458.17</v>
      </c>
      <c r="AG210" s="230">
        <v>496458.17</v>
      </c>
      <c r="AH210" s="230"/>
      <c r="AI210" s="230">
        <v>1965.1469229166667</v>
      </c>
      <c r="AJ210" s="230">
        <v>1965.1469229166667</v>
      </c>
      <c r="AK210" s="230">
        <v>1965.1469229166667</v>
      </c>
      <c r="AL210" s="15"/>
      <c r="AM210" s="15">
        <f t="shared" si="119"/>
        <v>1965.1469229166667</v>
      </c>
      <c r="AN210" s="15">
        <f t="shared" si="120"/>
        <v>1965.1469229166667</v>
      </c>
      <c r="AO210" s="15">
        <f t="shared" si="121"/>
        <v>1965.1469229166667</v>
      </c>
      <c r="AQ210" s="15">
        <f t="shared" si="95"/>
        <v>5895.4407687499997</v>
      </c>
      <c r="AR210" s="15">
        <f t="shared" si="92"/>
        <v>5895.4407687499997</v>
      </c>
      <c r="AS210" s="15">
        <f t="shared" si="105"/>
        <v>0</v>
      </c>
      <c r="AT210" s="15"/>
      <c r="AU210" s="15">
        <f t="shared" si="106"/>
        <v>11790.881537499999</v>
      </c>
      <c r="AV210" s="15">
        <f t="shared" si="106"/>
        <v>11790.881537499999</v>
      </c>
      <c r="AW210" s="15">
        <f t="shared" si="107"/>
        <v>0</v>
      </c>
      <c r="AX210" s="15"/>
      <c r="AY210" s="230">
        <v>496458.17</v>
      </c>
      <c r="AZ210" s="230">
        <v>496458.17</v>
      </c>
      <c r="BA210" s="230">
        <v>496458.17</v>
      </c>
      <c r="BB210" s="230"/>
      <c r="BC210" s="230">
        <v>496458.17</v>
      </c>
      <c r="BD210" s="230">
        <v>496458.17</v>
      </c>
      <c r="BE210" s="230">
        <v>496458.17</v>
      </c>
      <c r="BF210" s="230"/>
      <c r="BG210" s="230">
        <v>1965.1469229166667</v>
      </c>
      <c r="BH210" s="230">
        <v>1965.1469229166667</v>
      </c>
      <c r="BI210" s="230">
        <v>1965.1469229166667</v>
      </c>
      <c r="BJ210" s="15"/>
      <c r="BK210" s="15">
        <f t="shared" si="125"/>
        <v>1965.1469229166667</v>
      </c>
      <c r="BL210" s="15">
        <f t="shared" si="126"/>
        <v>1965.1469229166667</v>
      </c>
      <c r="BM210" s="15">
        <f t="shared" si="127"/>
        <v>1965.1469229166667</v>
      </c>
      <c r="BO210" s="15">
        <f t="shared" si="90"/>
        <v>5895.4407687499997</v>
      </c>
      <c r="BP210" s="15">
        <f t="shared" si="91"/>
        <v>5895.4407687499997</v>
      </c>
      <c r="BQ210" s="15">
        <f t="shared" si="93"/>
        <v>0</v>
      </c>
      <c r="BR210" s="15"/>
      <c r="BS210" s="15">
        <f t="shared" si="111"/>
        <v>17686.32230625</v>
      </c>
      <c r="BT210" s="15">
        <f t="shared" si="111"/>
        <v>17686.32230625</v>
      </c>
      <c r="BU210" s="15">
        <f t="shared" si="94"/>
        <v>0</v>
      </c>
      <c r="BV210" s="15"/>
      <c r="BW210" s="230">
        <v>496458.17</v>
      </c>
      <c r="BX210" s="230">
        <v>496458.17</v>
      </c>
      <c r="BY210" s="230">
        <v>496458.17</v>
      </c>
      <c r="BZ210" s="230"/>
      <c r="CA210" s="230">
        <v>496458.17</v>
      </c>
      <c r="CB210" s="230">
        <v>496458.17</v>
      </c>
      <c r="CC210" s="230">
        <v>496458.17</v>
      </c>
      <c r="CD210" s="230"/>
      <c r="CE210" s="230">
        <v>1965.1469229166667</v>
      </c>
      <c r="CF210" s="230">
        <v>1965.1469229166667</v>
      </c>
      <c r="CG210" s="230">
        <v>1965.1469229166667</v>
      </c>
      <c r="CH210" s="15"/>
      <c r="CI210" s="15">
        <f t="shared" si="122"/>
        <v>1965.1469229166667</v>
      </c>
      <c r="CJ210" s="15">
        <f t="shared" si="123"/>
        <v>1965.1469229166667</v>
      </c>
      <c r="CK210" s="15">
        <f t="shared" si="124"/>
        <v>1965.1469229166667</v>
      </c>
      <c r="CM210" s="15">
        <f t="shared" si="113"/>
        <v>5895.4407687499997</v>
      </c>
      <c r="CN210" s="15">
        <f t="shared" si="114"/>
        <v>5895.4407687499997</v>
      </c>
      <c r="CO210" s="15">
        <f t="shared" si="128"/>
        <v>0</v>
      </c>
      <c r="CQ210" s="15">
        <f t="shared" si="129"/>
        <v>23581.763074999999</v>
      </c>
      <c r="CR210" s="15">
        <f t="shared" si="129"/>
        <v>23581.763074999999</v>
      </c>
      <c r="CS210" s="15">
        <f t="shared" si="130"/>
        <v>0</v>
      </c>
      <c r="CT210" s="15"/>
    </row>
    <row r="211" spans="1:98" x14ac:dyDescent="0.25">
      <c r="A211" s="3" t="s">
        <v>234</v>
      </c>
      <c r="B211" s="229">
        <v>2.23E-2</v>
      </c>
      <c r="C211" s="229">
        <v>2.23E-2</v>
      </c>
      <c r="D211" s="229">
        <v>2.23E-2</v>
      </c>
      <c r="E211" s="229">
        <v>2.23E-2</v>
      </c>
      <c r="G211" s="230">
        <v>1977968.08</v>
      </c>
      <c r="H211" s="230">
        <v>1977968.08</v>
      </c>
      <c r="I211" s="230">
        <v>1977968.08</v>
      </c>
      <c r="J211" s="230"/>
      <c r="K211" s="230">
        <v>1977968.08</v>
      </c>
      <c r="L211" s="230">
        <v>1977968.08</v>
      </c>
      <c r="M211" s="230">
        <v>1977968.08</v>
      </c>
      <c r="N211" s="15"/>
      <c r="O211" s="15">
        <v>3675.7240153333337</v>
      </c>
      <c r="P211" s="15">
        <v>3675.7240153333337</v>
      </c>
      <c r="Q211" s="15">
        <v>3675.7240153333337</v>
      </c>
      <c r="R211" s="15"/>
      <c r="S211" s="15">
        <f t="shared" si="116"/>
        <v>3675.7240153333337</v>
      </c>
      <c r="T211" s="15">
        <f t="shared" si="117"/>
        <v>3675.7240153333337</v>
      </c>
      <c r="U211" s="15">
        <f t="shared" si="118"/>
        <v>3675.7240153333337</v>
      </c>
      <c r="W211" s="15">
        <f t="shared" si="89"/>
        <v>11027.172046000002</v>
      </c>
      <c r="X211" s="15">
        <f t="shared" si="112"/>
        <v>11027.172046000002</v>
      </c>
      <c r="Y211" s="15">
        <f t="shared" si="115"/>
        <v>0</v>
      </c>
      <c r="AA211" s="230">
        <v>1977968.08</v>
      </c>
      <c r="AB211" s="230">
        <v>1977968.08</v>
      </c>
      <c r="AC211" s="230">
        <v>1977968.08</v>
      </c>
      <c r="AD211" s="230"/>
      <c r="AE211" s="230">
        <v>1977968.08</v>
      </c>
      <c r="AF211" s="230">
        <v>1977968.08</v>
      </c>
      <c r="AG211" s="230">
        <v>1977968.08</v>
      </c>
      <c r="AH211" s="230"/>
      <c r="AI211" s="230">
        <v>3675.7240153333337</v>
      </c>
      <c r="AJ211" s="230">
        <v>3675.7240153333337</v>
      </c>
      <c r="AK211" s="230">
        <v>3675.7240153333337</v>
      </c>
      <c r="AL211" s="15"/>
      <c r="AM211" s="15">
        <f t="shared" si="119"/>
        <v>3675.7240153333337</v>
      </c>
      <c r="AN211" s="15">
        <f t="shared" si="120"/>
        <v>3675.7240153333337</v>
      </c>
      <c r="AO211" s="15">
        <f t="shared" si="121"/>
        <v>3675.7240153333337</v>
      </c>
      <c r="AQ211" s="15">
        <f t="shared" si="95"/>
        <v>11027.172046000002</v>
      </c>
      <c r="AR211" s="15">
        <f t="shared" si="92"/>
        <v>11027.172046000002</v>
      </c>
      <c r="AS211" s="15">
        <f t="shared" si="105"/>
        <v>0</v>
      </c>
      <c r="AT211" s="15"/>
      <c r="AU211" s="15">
        <f t="shared" si="106"/>
        <v>22054.344092000003</v>
      </c>
      <c r="AV211" s="15">
        <f t="shared" si="106"/>
        <v>22054.344092000003</v>
      </c>
      <c r="AW211" s="15">
        <f t="shared" si="107"/>
        <v>0</v>
      </c>
      <c r="AX211" s="15"/>
      <c r="AY211" s="230">
        <v>1977968.08</v>
      </c>
      <c r="AZ211" s="230">
        <v>1977968.08</v>
      </c>
      <c r="BA211" s="230">
        <v>1977968.08</v>
      </c>
      <c r="BB211" s="230"/>
      <c r="BC211" s="230">
        <v>1977968.08</v>
      </c>
      <c r="BD211" s="230">
        <v>1977968.08</v>
      </c>
      <c r="BE211" s="230">
        <v>1977968.08</v>
      </c>
      <c r="BF211" s="230"/>
      <c r="BG211" s="230">
        <v>3675.7240153333337</v>
      </c>
      <c r="BH211" s="230">
        <v>3675.7240153333337</v>
      </c>
      <c r="BI211" s="230">
        <v>3675.7240153333337</v>
      </c>
      <c r="BJ211" s="15"/>
      <c r="BK211" s="15">
        <f t="shared" si="125"/>
        <v>3675.7240153333337</v>
      </c>
      <c r="BL211" s="15">
        <f t="shared" si="126"/>
        <v>3675.7240153333337</v>
      </c>
      <c r="BM211" s="15">
        <f t="shared" si="127"/>
        <v>3675.7240153333337</v>
      </c>
      <c r="BO211" s="15">
        <f t="shared" si="90"/>
        <v>11027.172046000002</v>
      </c>
      <c r="BP211" s="15">
        <f t="shared" si="91"/>
        <v>11027.172046000002</v>
      </c>
      <c r="BQ211" s="15">
        <f t="shared" si="93"/>
        <v>0</v>
      </c>
      <c r="BR211" s="15"/>
      <c r="BS211" s="15">
        <f t="shared" si="111"/>
        <v>33081.516138000006</v>
      </c>
      <c r="BT211" s="15">
        <f t="shared" si="111"/>
        <v>33081.516138000006</v>
      </c>
      <c r="BU211" s="15">
        <f t="shared" si="94"/>
        <v>0</v>
      </c>
      <c r="BV211" s="15"/>
      <c r="BW211" s="230">
        <v>1977968.08</v>
      </c>
      <c r="BX211" s="230">
        <v>1977968.08</v>
      </c>
      <c r="BY211" s="230">
        <v>1977968.08</v>
      </c>
      <c r="BZ211" s="230"/>
      <c r="CA211" s="230">
        <v>1977968.08</v>
      </c>
      <c r="CB211" s="230">
        <v>1977968.08</v>
      </c>
      <c r="CC211" s="230">
        <v>1977968.08</v>
      </c>
      <c r="CD211" s="230"/>
      <c r="CE211" s="230">
        <v>3675.7240153333337</v>
      </c>
      <c r="CF211" s="230">
        <v>3675.7240153333337</v>
      </c>
      <c r="CG211" s="230">
        <v>3675.7240153333337</v>
      </c>
      <c r="CH211" s="15"/>
      <c r="CI211" s="15">
        <f t="shared" si="122"/>
        <v>3675.7240153333337</v>
      </c>
      <c r="CJ211" s="15">
        <f t="shared" si="123"/>
        <v>3675.7240153333337</v>
      </c>
      <c r="CK211" s="15">
        <f t="shared" si="124"/>
        <v>3675.7240153333337</v>
      </c>
      <c r="CM211" s="15">
        <f t="shared" si="113"/>
        <v>11027.172046000002</v>
      </c>
      <c r="CN211" s="15">
        <f t="shared" si="114"/>
        <v>11027.172046000002</v>
      </c>
      <c r="CO211" s="15">
        <f t="shared" si="128"/>
        <v>0</v>
      </c>
      <c r="CQ211" s="15">
        <f t="shared" si="129"/>
        <v>44108.688184000006</v>
      </c>
      <c r="CR211" s="15">
        <f t="shared" si="129"/>
        <v>44108.688184000006</v>
      </c>
      <c r="CS211" s="15">
        <f t="shared" si="130"/>
        <v>0</v>
      </c>
      <c r="CT211" s="15"/>
    </row>
    <row r="212" spans="1:98" x14ac:dyDescent="0.25">
      <c r="A212" s="3" t="s">
        <v>235</v>
      </c>
      <c r="B212" s="229">
        <v>2.7900000000000001E-2</v>
      </c>
      <c r="C212" s="229">
        <v>2.7900000000000001E-2</v>
      </c>
      <c r="D212" s="229">
        <v>2.7900000000000001E-2</v>
      </c>
      <c r="E212" s="229">
        <v>2.7900000000000001E-2</v>
      </c>
      <c r="G212" s="230">
        <v>787212.6</v>
      </c>
      <c r="H212" s="230">
        <v>787212.6</v>
      </c>
      <c r="I212" s="230">
        <v>787212.6</v>
      </c>
      <c r="J212" s="230"/>
      <c r="K212" s="230">
        <v>787212.6</v>
      </c>
      <c r="L212" s="230">
        <v>787212.6</v>
      </c>
      <c r="M212" s="230">
        <v>787212.6</v>
      </c>
      <c r="N212" s="15"/>
      <c r="O212" s="15">
        <v>1830.2692950000001</v>
      </c>
      <c r="P212" s="15">
        <v>1830.2692950000001</v>
      </c>
      <c r="Q212" s="15">
        <v>1830.2692950000001</v>
      </c>
      <c r="R212" s="15"/>
      <c r="S212" s="15">
        <f t="shared" si="116"/>
        <v>1830.2692950000001</v>
      </c>
      <c r="T212" s="15">
        <f t="shared" si="117"/>
        <v>1830.2692950000001</v>
      </c>
      <c r="U212" s="15">
        <f t="shared" si="118"/>
        <v>1830.2692950000001</v>
      </c>
      <c r="W212" s="15">
        <f t="shared" si="89"/>
        <v>5490.8078850000002</v>
      </c>
      <c r="X212" s="15">
        <f t="shared" si="112"/>
        <v>5490.8078850000002</v>
      </c>
      <c r="Y212" s="15">
        <f t="shared" si="115"/>
        <v>0</v>
      </c>
      <c r="AA212" s="230">
        <v>787212.6</v>
      </c>
      <c r="AB212" s="230">
        <v>787212.6</v>
      </c>
      <c r="AC212" s="230">
        <v>787212.6</v>
      </c>
      <c r="AD212" s="230"/>
      <c r="AE212" s="230">
        <v>787212.6</v>
      </c>
      <c r="AF212" s="230">
        <v>787212.6</v>
      </c>
      <c r="AG212" s="230">
        <v>787212.6</v>
      </c>
      <c r="AH212" s="230"/>
      <c r="AI212" s="230">
        <v>1830.2692950000001</v>
      </c>
      <c r="AJ212" s="230">
        <v>1830.2692950000001</v>
      </c>
      <c r="AK212" s="230">
        <v>1830.2692950000001</v>
      </c>
      <c r="AL212" s="15"/>
      <c r="AM212" s="15">
        <f t="shared" si="119"/>
        <v>1830.2692950000001</v>
      </c>
      <c r="AN212" s="15">
        <f t="shared" si="120"/>
        <v>1830.2692950000001</v>
      </c>
      <c r="AO212" s="15">
        <f t="shared" si="121"/>
        <v>1830.2692950000001</v>
      </c>
      <c r="AQ212" s="15">
        <f t="shared" si="95"/>
        <v>5490.8078850000002</v>
      </c>
      <c r="AR212" s="15">
        <f t="shared" si="92"/>
        <v>5490.8078850000002</v>
      </c>
      <c r="AS212" s="15">
        <f t="shared" si="105"/>
        <v>0</v>
      </c>
      <c r="AT212" s="15"/>
      <c r="AU212" s="15">
        <f t="shared" si="106"/>
        <v>10981.61577</v>
      </c>
      <c r="AV212" s="15">
        <f t="shared" si="106"/>
        <v>10981.61577</v>
      </c>
      <c r="AW212" s="15">
        <f t="shared" si="107"/>
        <v>0</v>
      </c>
      <c r="AX212" s="15"/>
      <c r="AY212" s="230">
        <v>787212.6</v>
      </c>
      <c r="AZ212" s="230">
        <v>787212.6</v>
      </c>
      <c r="BA212" s="230">
        <v>787212.6</v>
      </c>
      <c r="BB212" s="230"/>
      <c r="BC212" s="230">
        <v>787212.6</v>
      </c>
      <c r="BD212" s="230">
        <v>787212.6</v>
      </c>
      <c r="BE212" s="230">
        <v>787212.6</v>
      </c>
      <c r="BF212" s="230"/>
      <c r="BG212" s="230">
        <v>1830.2692950000001</v>
      </c>
      <c r="BH212" s="230">
        <v>1830.2692950000001</v>
      </c>
      <c r="BI212" s="230">
        <v>1830.2692950000001</v>
      </c>
      <c r="BJ212" s="15"/>
      <c r="BK212" s="15">
        <f t="shared" si="125"/>
        <v>1830.2692950000001</v>
      </c>
      <c r="BL212" s="15">
        <f t="shared" si="126"/>
        <v>1830.2692950000001</v>
      </c>
      <c r="BM212" s="15">
        <f t="shared" si="127"/>
        <v>1830.2692950000001</v>
      </c>
      <c r="BO212" s="15">
        <f t="shared" si="90"/>
        <v>5490.8078850000002</v>
      </c>
      <c r="BP212" s="15">
        <f t="shared" si="91"/>
        <v>5490.8078850000002</v>
      </c>
      <c r="BQ212" s="15">
        <f t="shared" si="93"/>
        <v>0</v>
      </c>
      <c r="BR212" s="15"/>
      <c r="BS212" s="15">
        <f t="shared" si="111"/>
        <v>16472.423654999999</v>
      </c>
      <c r="BT212" s="15">
        <f t="shared" si="111"/>
        <v>16472.423654999999</v>
      </c>
      <c r="BU212" s="15">
        <f t="shared" si="94"/>
        <v>0</v>
      </c>
      <c r="BV212" s="15"/>
      <c r="BW212" s="230">
        <v>787212.6</v>
      </c>
      <c r="BX212" s="230">
        <v>787212.6</v>
      </c>
      <c r="BY212" s="230">
        <v>787212.6</v>
      </c>
      <c r="BZ212" s="230"/>
      <c r="CA212" s="230">
        <v>787212.6</v>
      </c>
      <c r="CB212" s="230">
        <v>787212.6</v>
      </c>
      <c r="CC212" s="230">
        <v>787212.6</v>
      </c>
      <c r="CD212" s="230"/>
      <c r="CE212" s="230">
        <v>1830.2692950000001</v>
      </c>
      <c r="CF212" s="230">
        <v>1830.2692950000001</v>
      </c>
      <c r="CG212" s="230">
        <v>1830.2692950000001</v>
      </c>
      <c r="CH212" s="15"/>
      <c r="CI212" s="15">
        <f t="shared" si="122"/>
        <v>1830.2692950000001</v>
      </c>
      <c r="CJ212" s="15">
        <f t="shared" si="123"/>
        <v>1830.2692950000001</v>
      </c>
      <c r="CK212" s="15">
        <f t="shared" si="124"/>
        <v>1830.2692950000001</v>
      </c>
      <c r="CM212" s="15">
        <f t="shared" si="113"/>
        <v>5490.8078850000002</v>
      </c>
      <c r="CN212" s="15">
        <f t="shared" si="114"/>
        <v>5490.8078850000002</v>
      </c>
      <c r="CO212" s="15">
        <f t="shared" si="128"/>
        <v>0</v>
      </c>
      <c r="CQ212" s="15">
        <f t="shared" si="129"/>
        <v>21963.231540000001</v>
      </c>
      <c r="CR212" s="15">
        <f t="shared" si="129"/>
        <v>21963.231540000001</v>
      </c>
      <c r="CS212" s="15">
        <f t="shared" si="130"/>
        <v>0</v>
      </c>
      <c r="CT212" s="15"/>
    </row>
    <row r="213" spans="1:98" x14ac:dyDescent="0.25">
      <c r="A213" s="3" t="s">
        <v>236</v>
      </c>
      <c r="B213" s="229">
        <v>2.2599999999999999E-2</v>
      </c>
      <c r="C213" s="229">
        <v>2.2599999999999999E-2</v>
      </c>
      <c r="D213" s="229">
        <v>2.2599999999999999E-2</v>
      </c>
      <c r="E213" s="229">
        <v>2.2599999999999999E-2</v>
      </c>
      <c r="G213" s="230">
        <v>239584.43</v>
      </c>
      <c r="H213" s="230">
        <v>239584.43</v>
      </c>
      <c r="I213" s="230">
        <v>239584.43</v>
      </c>
      <c r="J213" s="230"/>
      <c r="K213" s="230">
        <v>239584.43</v>
      </c>
      <c r="L213" s="230">
        <v>239584.43</v>
      </c>
      <c r="M213" s="230">
        <v>239584.43</v>
      </c>
      <c r="N213" s="15"/>
      <c r="O213" s="15">
        <v>451.21734316666658</v>
      </c>
      <c r="P213" s="15">
        <v>451.21734316666658</v>
      </c>
      <c r="Q213" s="15">
        <v>451.21734316666658</v>
      </c>
      <c r="R213" s="15"/>
      <c r="S213" s="15">
        <f t="shared" si="116"/>
        <v>451.21734316666658</v>
      </c>
      <c r="T213" s="15">
        <f t="shared" si="117"/>
        <v>451.21734316666658</v>
      </c>
      <c r="U213" s="15">
        <f t="shared" si="118"/>
        <v>451.21734316666658</v>
      </c>
      <c r="W213" s="15">
        <f t="shared" si="89"/>
        <v>1353.6520294999998</v>
      </c>
      <c r="X213" s="15">
        <f t="shared" si="112"/>
        <v>1353.6520294999998</v>
      </c>
      <c r="Y213" s="15">
        <f t="shared" si="115"/>
        <v>0</v>
      </c>
      <c r="AA213" s="230">
        <v>239584.43</v>
      </c>
      <c r="AB213" s="230">
        <v>239584.43</v>
      </c>
      <c r="AC213" s="230">
        <v>239584.43</v>
      </c>
      <c r="AD213" s="230"/>
      <c r="AE213" s="230">
        <v>239584.43</v>
      </c>
      <c r="AF213" s="230">
        <v>239584.43</v>
      </c>
      <c r="AG213" s="230">
        <v>239584.43</v>
      </c>
      <c r="AH213" s="230"/>
      <c r="AI213" s="230">
        <v>451.21734316666658</v>
      </c>
      <c r="AJ213" s="230">
        <v>451.21734316666658</v>
      </c>
      <c r="AK213" s="230">
        <v>451.21734316666658</v>
      </c>
      <c r="AL213" s="15"/>
      <c r="AM213" s="15">
        <f t="shared" si="119"/>
        <v>451.21734316666658</v>
      </c>
      <c r="AN213" s="15">
        <f t="shared" si="120"/>
        <v>451.21734316666658</v>
      </c>
      <c r="AO213" s="15">
        <f t="shared" si="121"/>
        <v>451.21734316666658</v>
      </c>
      <c r="AQ213" s="15">
        <f t="shared" si="95"/>
        <v>1353.6520294999998</v>
      </c>
      <c r="AR213" s="15">
        <f t="shared" si="92"/>
        <v>1353.6520294999998</v>
      </c>
      <c r="AS213" s="15">
        <f t="shared" si="105"/>
        <v>0</v>
      </c>
      <c r="AT213" s="15"/>
      <c r="AU213" s="15">
        <f t="shared" si="106"/>
        <v>2707.3040589999996</v>
      </c>
      <c r="AV213" s="15">
        <f t="shared" si="106"/>
        <v>2707.3040589999996</v>
      </c>
      <c r="AW213" s="15">
        <f t="shared" si="107"/>
        <v>0</v>
      </c>
      <c r="AX213" s="15"/>
      <c r="AY213" s="230">
        <v>239584.43</v>
      </c>
      <c r="AZ213" s="230">
        <v>239584.43</v>
      </c>
      <c r="BA213" s="230">
        <v>239584.43</v>
      </c>
      <c r="BB213" s="230"/>
      <c r="BC213" s="230">
        <v>239584.43</v>
      </c>
      <c r="BD213" s="230">
        <v>239584.43</v>
      </c>
      <c r="BE213" s="230">
        <v>239584.43</v>
      </c>
      <c r="BF213" s="230"/>
      <c r="BG213" s="230">
        <v>451.21734316666658</v>
      </c>
      <c r="BH213" s="230">
        <v>451.21734316666658</v>
      </c>
      <c r="BI213" s="230">
        <v>451.21734316666658</v>
      </c>
      <c r="BJ213" s="15"/>
      <c r="BK213" s="15">
        <f t="shared" si="125"/>
        <v>451.21734316666658</v>
      </c>
      <c r="BL213" s="15">
        <f t="shared" si="126"/>
        <v>451.21734316666658</v>
      </c>
      <c r="BM213" s="15">
        <f t="shared" si="127"/>
        <v>451.21734316666658</v>
      </c>
      <c r="BO213" s="15">
        <f t="shared" si="90"/>
        <v>1353.6520294999998</v>
      </c>
      <c r="BP213" s="15">
        <f t="shared" si="91"/>
        <v>1353.6520294999998</v>
      </c>
      <c r="BQ213" s="15">
        <f t="shared" si="93"/>
        <v>0</v>
      </c>
      <c r="BR213" s="15"/>
      <c r="BS213" s="15">
        <f t="shared" si="111"/>
        <v>4060.9560884999992</v>
      </c>
      <c r="BT213" s="15">
        <f t="shared" si="111"/>
        <v>4060.9560884999992</v>
      </c>
      <c r="BU213" s="15">
        <f t="shared" si="94"/>
        <v>0</v>
      </c>
      <c r="BV213" s="15"/>
      <c r="BW213" s="230">
        <v>239584.43</v>
      </c>
      <c r="BX213" s="230">
        <v>239584.43</v>
      </c>
      <c r="BY213" s="230">
        <v>239584.43</v>
      </c>
      <c r="BZ213" s="230"/>
      <c r="CA213" s="230">
        <v>239584.43</v>
      </c>
      <c r="CB213" s="230">
        <v>239584.43</v>
      </c>
      <c r="CC213" s="230">
        <v>239584.43</v>
      </c>
      <c r="CD213" s="230"/>
      <c r="CE213" s="230">
        <v>451.21734316666658</v>
      </c>
      <c r="CF213" s="230">
        <v>451.21734316666658</v>
      </c>
      <c r="CG213" s="230">
        <v>451.21734316666658</v>
      </c>
      <c r="CH213" s="15"/>
      <c r="CI213" s="15">
        <f t="shared" si="122"/>
        <v>451.21734316666658</v>
      </c>
      <c r="CJ213" s="15">
        <f t="shared" si="123"/>
        <v>451.21734316666658</v>
      </c>
      <c r="CK213" s="15">
        <f t="shared" si="124"/>
        <v>451.21734316666658</v>
      </c>
      <c r="CM213" s="15">
        <f t="shared" si="113"/>
        <v>1353.6520294999998</v>
      </c>
      <c r="CN213" s="15">
        <f t="shared" si="114"/>
        <v>1353.6520294999998</v>
      </c>
      <c r="CO213" s="15">
        <f t="shared" si="128"/>
        <v>0</v>
      </c>
      <c r="CQ213" s="15">
        <f t="shared" si="129"/>
        <v>5414.6081179999992</v>
      </c>
      <c r="CR213" s="15">
        <f t="shared" si="129"/>
        <v>5414.6081179999992</v>
      </c>
      <c r="CS213" s="15">
        <f t="shared" si="130"/>
        <v>0</v>
      </c>
      <c r="CT213" s="15"/>
    </row>
    <row r="214" spans="1:98" x14ac:dyDescent="0.25">
      <c r="A214" s="3" t="s">
        <v>237</v>
      </c>
      <c r="B214" s="229">
        <v>2.2599999999999999E-2</v>
      </c>
      <c r="C214" s="229">
        <v>2.2599999999999999E-2</v>
      </c>
      <c r="D214" s="229">
        <v>2.2599999999999999E-2</v>
      </c>
      <c r="E214" s="229">
        <v>2.2599999999999999E-2</v>
      </c>
      <c r="G214" s="230">
        <v>239245.54</v>
      </c>
      <c r="H214" s="230">
        <v>239245.54</v>
      </c>
      <c r="I214" s="230">
        <v>239245.54</v>
      </c>
      <c r="J214" s="230"/>
      <c r="K214" s="230">
        <v>239245.54</v>
      </c>
      <c r="L214" s="230">
        <v>239245.54</v>
      </c>
      <c r="M214" s="230">
        <v>239245.54</v>
      </c>
      <c r="N214" s="15"/>
      <c r="O214" s="15">
        <v>450.57910033333332</v>
      </c>
      <c r="P214" s="15">
        <v>450.57910033333332</v>
      </c>
      <c r="Q214" s="15">
        <v>450.57910033333332</v>
      </c>
      <c r="R214" s="15"/>
      <c r="S214" s="15">
        <f t="shared" si="116"/>
        <v>450.57910033333332</v>
      </c>
      <c r="T214" s="15">
        <f t="shared" si="117"/>
        <v>450.57910033333332</v>
      </c>
      <c r="U214" s="15">
        <f t="shared" si="118"/>
        <v>450.57910033333332</v>
      </c>
      <c r="W214" s="15">
        <f t="shared" si="89"/>
        <v>1351.7373009999999</v>
      </c>
      <c r="X214" s="15">
        <f t="shared" si="112"/>
        <v>1351.7373009999999</v>
      </c>
      <c r="Y214" s="15">
        <f t="shared" si="115"/>
        <v>0</v>
      </c>
      <c r="AA214" s="230">
        <v>239245.54</v>
      </c>
      <c r="AB214" s="230">
        <v>239245.54</v>
      </c>
      <c r="AC214" s="230">
        <v>239245.54</v>
      </c>
      <c r="AD214" s="230"/>
      <c r="AE214" s="230">
        <v>239245.54</v>
      </c>
      <c r="AF214" s="230">
        <v>239245.54</v>
      </c>
      <c r="AG214" s="230">
        <v>239245.54</v>
      </c>
      <c r="AH214" s="230"/>
      <c r="AI214" s="230">
        <v>450.57910033333332</v>
      </c>
      <c r="AJ214" s="230">
        <v>450.57910033333332</v>
      </c>
      <c r="AK214" s="230">
        <v>450.57910033333332</v>
      </c>
      <c r="AL214" s="15"/>
      <c r="AM214" s="15">
        <f t="shared" si="119"/>
        <v>450.57910033333332</v>
      </c>
      <c r="AN214" s="15">
        <f t="shared" si="120"/>
        <v>450.57910033333332</v>
      </c>
      <c r="AO214" s="15">
        <f t="shared" si="121"/>
        <v>450.57910033333332</v>
      </c>
      <c r="AQ214" s="15">
        <f t="shared" si="95"/>
        <v>1351.7373009999999</v>
      </c>
      <c r="AR214" s="15">
        <f t="shared" si="92"/>
        <v>1351.7373009999999</v>
      </c>
      <c r="AS214" s="15">
        <f t="shared" si="105"/>
        <v>0</v>
      </c>
      <c r="AT214" s="15"/>
      <c r="AU214" s="15">
        <f t="shared" si="106"/>
        <v>2703.4746019999998</v>
      </c>
      <c r="AV214" s="15">
        <f t="shared" si="106"/>
        <v>2703.4746019999998</v>
      </c>
      <c r="AW214" s="15">
        <f t="shared" si="107"/>
        <v>0</v>
      </c>
      <c r="AX214" s="15"/>
      <c r="AY214" s="230">
        <v>239245.54</v>
      </c>
      <c r="AZ214" s="230">
        <v>239245.54</v>
      </c>
      <c r="BA214" s="230">
        <v>239245.54</v>
      </c>
      <c r="BB214" s="230"/>
      <c r="BC214" s="230">
        <v>239245.54</v>
      </c>
      <c r="BD214" s="230">
        <v>239245.54</v>
      </c>
      <c r="BE214" s="230">
        <v>239245.54</v>
      </c>
      <c r="BF214" s="230"/>
      <c r="BG214" s="230">
        <v>450.57910033333332</v>
      </c>
      <c r="BH214" s="230">
        <v>450.57910033333332</v>
      </c>
      <c r="BI214" s="230">
        <v>450.57910033333332</v>
      </c>
      <c r="BJ214" s="15"/>
      <c r="BK214" s="15">
        <f t="shared" si="125"/>
        <v>450.57910033333332</v>
      </c>
      <c r="BL214" s="15">
        <f t="shared" si="126"/>
        <v>450.57910033333332</v>
      </c>
      <c r="BM214" s="15">
        <f t="shared" si="127"/>
        <v>450.57910033333332</v>
      </c>
      <c r="BO214" s="15">
        <f t="shared" si="90"/>
        <v>1351.7373009999999</v>
      </c>
      <c r="BP214" s="15">
        <f t="shared" si="91"/>
        <v>1351.7373009999999</v>
      </c>
      <c r="BQ214" s="15">
        <f t="shared" si="93"/>
        <v>0</v>
      </c>
      <c r="BR214" s="15"/>
      <c r="BS214" s="15">
        <f t="shared" si="111"/>
        <v>4055.2119029999994</v>
      </c>
      <c r="BT214" s="15">
        <f t="shared" si="111"/>
        <v>4055.2119029999994</v>
      </c>
      <c r="BU214" s="15">
        <f t="shared" si="94"/>
        <v>0</v>
      </c>
      <c r="BV214" s="15"/>
      <c r="BW214" s="230">
        <v>239245.54</v>
      </c>
      <c r="BX214" s="230">
        <v>239245.54</v>
      </c>
      <c r="BY214" s="230">
        <v>239245.54</v>
      </c>
      <c r="BZ214" s="230"/>
      <c r="CA214" s="230">
        <v>239245.54</v>
      </c>
      <c r="CB214" s="230">
        <v>239245.54</v>
      </c>
      <c r="CC214" s="230">
        <v>239245.54</v>
      </c>
      <c r="CD214" s="230"/>
      <c r="CE214" s="230">
        <v>450.57910033333332</v>
      </c>
      <c r="CF214" s="230">
        <v>450.57910033333332</v>
      </c>
      <c r="CG214" s="230">
        <v>450.57910033333332</v>
      </c>
      <c r="CH214" s="15"/>
      <c r="CI214" s="15">
        <f t="shared" si="122"/>
        <v>450.57910033333332</v>
      </c>
      <c r="CJ214" s="15">
        <f t="shared" si="123"/>
        <v>450.57910033333332</v>
      </c>
      <c r="CK214" s="15">
        <f t="shared" si="124"/>
        <v>450.57910033333332</v>
      </c>
      <c r="CM214" s="15">
        <f t="shared" si="113"/>
        <v>1351.7373009999999</v>
      </c>
      <c r="CN214" s="15">
        <f t="shared" si="114"/>
        <v>1351.7373009999999</v>
      </c>
      <c r="CO214" s="15">
        <f t="shared" si="128"/>
        <v>0</v>
      </c>
      <c r="CQ214" s="15">
        <f t="shared" si="129"/>
        <v>5406.9492039999996</v>
      </c>
      <c r="CR214" s="15">
        <f t="shared" si="129"/>
        <v>5406.9492039999996</v>
      </c>
      <c r="CS214" s="15">
        <f t="shared" si="130"/>
        <v>0</v>
      </c>
      <c r="CT214" s="15"/>
    </row>
    <row r="215" spans="1:98" x14ac:dyDescent="0.25">
      <c r="A215" s="3" t="s">
        <v>238</v>
      </c>
      <c r="B215" s="229">
        <v>2.3599999999999999E-2</v>
      </c>
      <c r="C215" s="229">
        <v>2.3599999999999999E-2</v>
      </c>
      <c r="D215" s="229">
        <v>2.3599999999999999E-2</v>
      </c>
      <c r="E215" s="229">
        <v>2.3599999999999999E-2</v>
      </c>
      <c r="G215" s="230">
        <v>578059.38</v>
      </c>
      <c r="H215" s="230">
        <v>578059.38</v>
      </c>
      <c r="I215" s="230">
        <v>578059.38</v>
      </c>
      <c r="J215" s="230"/>
      <c r="K215" s="230">
        <v>578059.38</v>
      </c>
      <c r="L215" s="230">
        <v>578059.38</v>
      </c>
      <c r="M215" s="230">
        <v>578059.38</v>
      </c>
      <c r="N215" s="15"/>
      <c r="O215" s="15">
        <v>1136.8501140000001</v>
      </c>
      <c r="P215" s="15">
        <v>1136.8501140000001</v>
      </c>
      <c r="Q215" s="15">
        <v>1136.8501140000001</v>
      </c>
      <c r="R215" s="15"/>
      <c r="S215" s="15">
        <f t="shared" si="116"/>
        <v>1136.8501140000001</v>
      </c>
      <c r="T215" s="15">
        <f t="shared" si="117"/>
        <v>1136.8501140000001</v>
      </c>
      <c r="U215" s="15">
        <f t="shared" si="118"/>
        <v>1136.8501140000001</v>
      </c>
      <c r="W215" s="15">
        <f t="shared" si="89"/>
        <v>3410.5503420000005</v>
      </c>
      <c r="X215" s="15">
        <f t="shared" si="112"/>
        <v>3410.5503420000005</v>
      </c>
      <c r="Y215" s="15">
        <f t="shared" si="115"/>
        <v>0</v>
      </c>
      <c r="AA215" s="230">
        <v>578059.38</v>
      </c>
      <c r="AB215" s="230">
        <v>578059.38</v>
      </c>
      <c r="AC215" s="230">
        <v>578059.38</v>
      </c>
      <c r="AD215" s="230"/>
      <c r="AE215" s="230">
        <v>578059.38</v>
      </c>
      <c r="AF215" s="230">
        <v>578059.38</v>
      </c>
      <c r="AG215" s="230">
        <v>578059.38</v>
      </c>
      <c r="AH215" s="230"/>
      <c r="AI215" s="230">
        <v>1136.8501140000001</v>
      </c>
      <c r="AJ215" s="230">
        <v>1136.8501140000001</v>
      </c>
      <c r="AK215" s="230">
        <v>1136.8501140000001</v>
      </c>
      <c r="AL215" s="15"/>
      <c r="AM215" s="15">
        <f t="shared" si="119"/>
        <v>1136.8501140000001</v>
      </c>
      <c r="AN215" s="15">
        <f t="shared" si="120"/>
        <v>1136.8501140000001</v>
      </c>
      <c r="AO215" s="15">
        <f t="shared" si="121"/>
        <v>1136.8501140000001</v>
      </c>
      <c r="AQ215" s="15">
        <f t="shared" si="95"/>
        <v>3410.5503420000005</v>
      </c>
      <c r="AR215" s="15">
        <f t="shared" si="92"/>
        <v>3410.5503420000005</v>
      </c>
      <c r="AS215" s="15">
        <f t="shared" si="105"/>
        <v>0</v>
      </c>
      <c r="AT215" s="15"/>
      <c r="AU215" s="15">
        <f t="shared" si="106"/>
        <v>6821.1006840000009</v>
      </c>
      <c r="AV215" s="15">
        <f t="shared" si="106"/>
        <v>6821.1006840000009</v>
      </c>
      <c r="AW215" s="15">
        <f t="shared" si="107"/>
        <v>0</v>
      </c>
      <c r="AX215" s="15"/>
      <c r="AY215" s="230">
        <v>578059.38</v>
      </c>
      <c r="AZ215" s="230">
        <v>578059.38</v>
      </c>
      <c r="BA215" s="230">
        <v>578059.38</v>
      </c>
      <c r="BB215" s="230"/>
      <c r="BC215" s="230">
        <v>578059.38</v>
      </c>
      <c r="BD215" s="230">
        <v>578059.38</v>
      </c>
      <c r="BE215" s="230">
        <v>578059.38</v>
      </c>
      <c r="BF215" s="230"/>
      <c r="BG215" s="230">
        <v>1136.8501140000001</v>
      </c>
      <c r="BH215" s="230">
        <v>1136.8501140000001</v>
      </c>
      <c r="BI215" s="230">
        <v>1136.8501140000001</v>
      </c>
      <c r="BJ215" s="15"/>
      <c r="BK215" s="15">
        <f t="shared" si="125"/>
        <v>1136.8501140000001</v>
      </c>
      <c r="BL215" s="15">
        <f t="shared" si="126"/>
        <v>1136.8501140000001</v>
      </c>
      <c r="BM215" s="15">
        <f t="shared" si="127"/>
        <v>1136.8501140000001</v>
      </c>
      <c r="BO215" s="15">
        <f t="shared" si="90"/>
        <v>3410.5503420000005</v>
      </c>
      <c r="BP215" s="15">
        <f t="shared" si="91"/>
        <v>3410.5503420000005</v>
      </c>
      <c r="BQ215" s="15">
        <f t="shared" si="93"/>
        <v>0</v>
      </c>
      <c r="BR215" s="15"/>
      <c r="BS215" s="15">
        <f t="shared" si="111"/>
        <v>10231.651026000001</v>
      </c>
      <c r="BT215" s="15">
        <f t="shared" si="111"/>
        <v>10231.651026000001</v>
      </c>
      <c r="BU215" s="15">
        <f t="shared" si="94"/>
        <v>0</v>
      </c>
      <c r="BV215" s="15"/>
      <c r="BW215" s="230">
        <v>578059.38</v>
      </c>
      <c r="BX215" s="230">
        <v>578059.38</v>
      </c>
      <c r="BY215" s="230">
        <v>578059.38</v>
      </c>
      <c r="BZ215" s="230"/>
      <c r="CA215" s="230">
        <v>578059.38</v>
      </c>
      <c r="CB215" s="230">
        <v>578059.38</v>
      </c>
      <c r="CC215" s="230">
        <v>578059.38</v>
      </c>
      <c r="CD215" s="230"/>
      <c r="CE215" s="230">
        <v>1136.8501140000001</v>
      </c>
      <c r="CF215" s="230">
        <v>1136.8501140000001</v>
      </c>
      <c r="CG215" s="230">
        <v>1136.8501140000001</v>
      </c>
      <c r="CH215" s="15"/>
      <c r="CI215" s="15">
        <f t="shared" si="122"/>
        <v>1136.8501140000001</v>
      </c>
      <c r="CJ215" s="15">
        <f t="shared" si="123"/>
        <v>1136.8501140000001</v>
      </c>
      <c r="CK215" s="15">
        <f t="shared" si="124"/>
        <v>1136.8501140000001</v>
      </c>
      <c r="CM215" s="15">
        <f t="shared" si="113"/>
        <v>3410.5503420000005</v>
      </c>
      <c r="CN215" s="15">
        <f t="shared" si="114"/>
        <v>3410.5503420000005</v>
      </c>
      <c r="CO215" s="15">
        <f t="shared" si="128"/>
        <v>0</v>
      </c>
      <c r="CQ215" s="15">
        <f t="shared" si="129"/>
        <v>13642.201368000002</v>
      </c>
      <c r="CR215" s="15">
        <f t="shared" si="129"/>
        <v>13642.201368000002</v>
      </c>
      <c r="CS215" s="15">
        <f t="shared" si="130"/>
        <v>0</v>
      </c>
      <c r="CT215" s="15"/>
    </row>
    <row r="216" spans="1:98" x14ac:dyDescent="0.25">
      <c r="A216" s="3" t="s">
        <v>239</v>
      </c>
      <c r="B216" s="229">
        <v>2.3599999999999999E-2</v>
      </c>
      <c r="C216" s="229">
        <v>2.3599999999999999E-2</v>
      </c>
      <c r="D216" s="229">
        <v>2.3599999999999999E-2</v>
      </c>
      <c r="E216" s="229">
        <v>2.3599999999999999E-2</v>
      </c>
      <c r="G216" s="230">
        <v>576385.74</v>
      </c>
      <c r="H216" s="230">
        <v>576385.74</v>
      </c>
      <c r="I216" s="230">
        <v>576385.74</v>
      </c>
      <c r="J216" s="230"/>
      <c r="K216" s="230">
        <v>576385.74</v>
      </c>
      <c r="L216" s="230">
        <v>576385.74</v>
      </c>
      <c r="M216" s="230">
        <v>576385.74</v>
      </c>
      <c r="N216" s="15"/>
      <c r="O216" s="15">
        <v>1133.558622</v>
      </c>
      <c r="P216" s="15">
        <v>1133.558622</v>
      </c>
      <c r="Q216" s="15">
        <v>1133.558622</v>
      </c>
      <c r="R216" s="15"/>
      <c r="S216" s="15">
        <f t="shared" si="116"/>
        <v>1133.558622</v>
      </c>
      <c r="T216" s="15">
        <f t="shared" si="117"/>
        <v>1133.558622</v>
      </c>
      <c r="U216" s="15">
        <f t="shared" si="118"/>
        <v>1133.558622</v>
      </c>
      <c r="W216" s="15">
        <f t="shared" si="89"/>
        <v>3400.675866</v>
      </c>
      <c r="X216" s="15">
        <f t="shared" si="112"/>
        <v>3400.675866</v>
      </c>
      <c r="Y216" s="15">
        <f t="shared" si="115"/>
        <v>0</v>
      </c>
      <c r="AA216" s="230">
        <v>576385.74</v>
      </c>
      <c r="AB216" s="230">
        <v>576385.74</v>
      </c>
      <c r="AC216" s="230">
        <v>576385.74</v>
      </c>
      <c r="AD216" s="230"/>
      <c r="AE216" s="230">
        <v>576385.74</v>
      </c>
      <c r="AF216" s="230">
        <v>576385.74</v>
      </c>
      <c r="AG216" s="230">
        <v>576385.74</v>
      </c>
      <c r="AH216" s="230"/>
      <c r="AI216" s="230">
        <v>1133.558622</v>
      </c>
      <c r="AJ216" s="230">
        <v>1133.558622</v>
      </c>
      <c r="AK216" s="230">
        <v>1133.558622</v>
      </c>
      <c r="AL216" s="15"/>
      <c r="AM216" s="15">
        <f t="shared" si="119"/>
        <v>1133.558622</v>
      </c>
      <c r="AN216" s="15">
        <f t="shared" si="120"/>
        <v>1133.558622</v>
      </c>
      <c r="AO216" s="15">
        <f t="shared" si="121"/>
        <v>1133.558622</v>
      </c>
      <c r="AQ216" s="15">
        <f t="shared" si="95"/>
        <v>3400.675866</v>
      </c>
      <c r="AR216" s="15">
        <f t="shared" si="92"/>
        <v>3400.675866</v>
      </c>
      <c r="AS216" s="15">
        <f t="shared" si="105"/>
        <v>0</v>
      </c>
      <c r="AT216" s="15"/>
      <c r="AU216" s="15">
        <f t="shared" si="106"/>
        <v>6801.3517320000001</v>
      </c>
      <c r="AV216" s="15">
        <f t="shared" si="106"/>
        <v>6801.3517320000001</v>
      </c>
      <c r="AW216" s="15">
        <f t="shared" si="107"/>
        <v>0</v>
      </c>
      <c r="AX216" s="15"/>
      <c r="AY216" s="230">
        <v>576385.74</v>
      </c>
      <c r="AZ216" s="230">
        <v>576385.74</v>
      </c>
      <c r="BA216" s="230">
        <v>576385.74</v>
      </c>
      <c r="BB216" s="230"/>
      <c r="BC216" s="230">
        <v>576385.74</v>
      </c>
      <c r="BD216" s="230">
        <v>576385.74</v>
      </c>
      <c r="BE216" s="230">
        <v>576385.74</v>
      </c>
      <c r="BF216" s="230"/>
      <c r="BG216" s="230">
        <v>1133.558622</v>
      </c>
      <c r="BH216" s="230">
        <v>1133.558622</v>
      </c>
      <c r="BI216" s="230">
        <v>1133.558622</v>
      </c>
      <c r="BJ216" s="15"/>
      <c r="BK216" s="15">
        <f t="shared" si="125"/>
        <v>1133.558622</v>
      </c>
      <c r="BL216" s="15">
        <f t="shared" si="126"/>
        <v>1133.558622</v>
      </c>
      <c r="BM216" s="15">
        <f t="shared" si="127"/>
        <v>1133.558622</v>
      </c>
      <c r="BO216" s="15">
        <f t="shared" si="90"/>
        <v>3400.675866</v>
      </c>
      <c r="BP216" s="15">
        <f t="shared" si="91"/>
        <v>3400.675866</v>
      </c>
      <c r="BQ216" s="15">
        <f t="shared" si="93"/>
        <v>0</v>
      </c>
      <c r="BR216" s="15"/>
      <c r="BS216" s="15">
        <f t="shared" si="111"/>
        <v>10202.027598000001</v>
      </c>
      <c r="BT216" s="15">
        <f t="shared" si="111"/>
        <v>10202.027598000001</v>
      </c>
      <c r="BU216" s="15">
        <f t="shared" si="94"/>
        <v>0</v>
      </c>
      <c r="BV216" s="15"/>
      <c r="BW216" s="230">
        <v>576385.74</v>
      </c>
      <c r="BX216" s="230">
        <v>576385.74</v>
      </c>
      <c r="BY216" s="230">
        <v>576385.74</v>
      </c>
      <c r="BZ216" s="230"/>
      <c r="CA216" s="230">
        <v>576385.74</v>
      </c>
      <c r="CB216" s="230">
        <v>576385.74</v>
      </c>
      <c r="CC216" s="230">
        <v>576385.74</v>
      </c>
      <c r="CD216" s="230"/>
      <c r="CE216" s="230">
        <v>1133.558622</v>
      </c>
      <c r="CF216" s="230">
        <v>1133.558622</v>
      </c>
      <c r="CG216" s="230">
        <v>1133.558622</v>
      </c>
      <c r="CH216" s="15"/>
      <c r="CI216" s="15">
        <f t="shared" si="122"/>
        <v>1133.558622</v>
      </c>
      <c r="CJ216" s="15">
        <f t="shared" si="123"/>
        <v>1133.558622</v>
      </c>
      <c r="CK216" s="15">
        <f t="shared" si="124"/>
        <v>1133.558622</v>
      </c>
      <c r="CM216" s="15">
        <f t="shared" si="113"/>
        <v>3400.675866</v>
      </c>
      <c r="CN216" s="15">
        <f t="shared" si="114"/>
        <v>3400.675866</v>
      </c>
      <c r="CO216" s="15">
        <f t="shared" si="128"/>
        <v>0</v>
      </c>
      <c r="CQ216" s="15">
        <f t="shared" si="129"/>
        <v>13602.703464</v>
      </c>
      <c r="CR216" s="15">
        <f t="shared" si="129"/>
        <v>13602.703464</v>
      </c>
      <c r="CS216" s="15">
        <f t="shared" si="130"/>
        <v>0</v>
      </c>
      <c r="CT216" s="15"/>
    </row>
    <row r="217" spans="1:98" x14ac:dyDescent="0.25">
      <c r="A217" s="3" t="s">
        <v>240</v>
      </c>
      <c r="B217" s="229">
        <v>2.3599999999999999E-2</v>
      </c>
      <c r="C217" s="229">
        <v>2.3599999999999999E-2</v>
      </c>
      <c r="D217" s="229">
        <v>2.3599999999999999E-2</v>
      </c>
      <c r="E217" s="229">
        <v>2.3599999999999999E-2</v>
      </c>
      <c r="G217" s="230">
        <v>593786.01</v>
      </c>
      <c r="H217" s="230">
        <v>593786.01</v>
      </c>
      <c r="I217" s="230">
        <v>593786.01</v>
      </c>
      <c r="J217" s="230"/>
      <c r="K217" s="230">
        <v>593786.01</v>
      </c>
      <c r="L217" s="230">
        <v>593786.01</v>
      </c>
      <c r="M217" s="230">
        <v>593786.01</v>
      </c>
      <c r="N217" s="15"/>
      <c r="O217" s="15">
        <v>1167.779153</v>
      </c>
      <c r="P217" s="15">
        <v>1167.779153</v>
      </c>
      <c r="Q217" s="15">
        <v>1167.779153</v>
      </c>
      <c r="R217" s="15"/>
      <c r="S217" s="15">
        <f t="shared" si="116"/>
        <v>1167.779153</v>
      </c>
      <c r="T217" s="15">
        <f t="shared" si="117"/>
        <v>1167.779153</v>
      </c>
      <c r="U217" s="15">
        <f t="shared" si="118"/>
        <v>1167.779153</v>
      </c>
      <c r="W217" s="15">
        <f t="shared" si="89"/>
        <v>3503.3374589999999</v>
      </c>
      <c r="X217" s="15">
        <f t="shared" si="112"/>
        <v>3503.3374589999999</v>
      </c>
      <c r="Y217" s="15">
        <f t="shared" si="115"/>
        <v>0</v>
      </c>
      <c r="AA217" s="230">
        <v>593786.01</v>
      </c>
      <c r="AB217" s="230">
        <v>593786.01</v>
      </c>
      <c r="AC217" s="230">
        <v>593786.01</v>
      </c>
      <c r="AD217" s="230"/>
      <c r="AE217" s="230">
        <v>593786.01</v>
      </c>
      <c r="AF217" s="230">
        <v>593786.01</v>
      </c>
      <c r="AG217" s="230">
        <v>593786.01</v>
      </c>
      <c r="AH217" s="230"/>
      <c r="AI217" s="230">
        <v>1167.779153</v>
      </c>
      <c r="AJ217" s="230">
        <v>1167.779153</v>
      </c>
      <c r="AK217" s="230">
        <v>1167.779153</v>
      </c>
      <c r="AL217" s="15"/>
      <c r="AM217" s="15">
        <f t="shared" si="119"/>
        <v>1167.779153</v>
      </c>
      <c r="AN217" s="15">
        <f t="shared" si="120"/>
        <v>1167.779153</v>
      </c>
      <c r="AO217" s="15">
        <f t="shared" si="121"/>
        <v>1167.779153</v>
      </c>
      <c r="AQ217" s="15">
        <f t="shared" si="95"/>
        <v>3503.3374589999999</v>
      </c>
      <c r="AR217" s="15">
        <f t="shared" si="92"/>
        <v>3503.3374589999999</v>
      </c>
      <c r="AS217" s="15">
        <f t="shared" si="105"/>
        <v>0</v>
      </c>
      <c r="AT217" s="15"/>
      <c r="AU217" s="15">
        <f t="shared" si="106"/>
        <v>7006.6749179999997</v>
      </c>
      <c r="AV217" s="15">
        <f t="shared" si="106"/>
        <v>7006.6749179999997</v>
      </c>
      <c r="AW217" s="15">
        <f t="shared" si="107"/>
        <v>0</v>
      </c>
      <c r="AX217" s="15"/>
      <c r="AY217" s="230">
        <v>593786.01</v>
      </c>
      <c r="AZ217" s="230">
        <v>593786.01</v>
      </c>
      <c r="BA217" s="230">
        <v>593786.01</v>
      </c>
      <c r="BB217" s="230"/>
      <c r="BC217" s="230">
        <v>593786.01</v>
      </c>
      <c r="BD217" s="230">
        <v>593786.01</v>
      </c>
      <c r="BE217" s="230">
        <v>593786.01</v>
      </c>
      <c r="BF217" s="230"/>
      <c r="BG217" s="230">
        <v>1167.779153</v>
      </c>
      <c r="BH217" s="230">
        <v>1167.779153</v>
      </c>
      <c r="BI217" s="230">
        <v>1167.779153</v>
      </c>
      <c r="BJ217" s="15"/>
      <c r="BK217" s="15">
        <f t="shared" si="125"/>
        <v>1167.779153</v>
      </c>
      <c r="BL217" s="15">
        <f t="shared" si="126"/>
        <v>1167.779153</v>
      </c>
      <c r="BM217" s="15">
        <f t="shared" si="127"/>
        <v>1167.779153</v>
      </c>
      <c r="BO217" s="15">
        <f t="shared" si="90"/>
        <v>3503.3374589999999</v>
      </c>
      <c r="BP217" s="15">
        <f t="shared" si="91"/>
        <v>3503.3374589999999</v>
      </c>
      <c r="BQ217" s="15">
        <f t="shared" si="93"/>
        <v>0</v>
      </c>
      <c r="BR217" s="15"/>
      <c r="BS217" s="15">
        <f t="shared" si="111"/>
        <v>10510.012376999999</v>
      </c>
      <c r="BT217" s="15">
        <f t="shared" si="111"/>
        <v>10510.012376999999</v>
      </c>
      <c r="BU217" s="15">
        <f t="shared" si="94"/>
        <v>0</v>
      </c>
      <c r="BV217" s="15"/>
      <c r="BW217" s="230">
        <v>593786.01</v>
      </c>
      <c r="BX217" s="230">
        <v>593786.01</v>
      </c>
      <c r="BY217" s="230">
        <v>593786.01</v>
      </c>
      <c r="BZ217" s="230"/>
      <c r="CA217" s="230">
        <v>593786.01</v>
      </c>
      <c r="CB217" s="230">
        <v>593786.01</v>
      </c>
      <c r="CC217" s="230">
        <v>593786.01</v>
      </c>
      <c r="CD217" s="230"/>
      <c r="CE217" s="230">
        <v>1167.779153</v>
      </c>
      <c r="CF217" s="230">
        <v>1167.779153</v>
      </c>
      <c r="CG217" s="230">
        <v>1167.779153</v>
      </c>
      <c r="CH217" s="15"/>
      <c r="CI217" s="15">
        <f t="shared" si="122"/>
        <v>1167.779153</v>
      </c>
      <c r="CJ217" s="15">
        <f t="shared" si="123"/>
        <v>1167.779153</v>
      </c>
      <c r="CK217" s="15">
        <f t="shared" si="124"/>
        <v>1167.779153</v>
      </c>
      <c r="CM217" s="15">
        <f t="shared" si="113"/>
        <v>3503.3374589999999</v>
      </c>
      <c r="CN217" s="15">
        <f t="shared" si="114"/>
        <v>3503.3374589999999</v>
      </c>
      <c r="CO217" s="15">
        <f t="shared" si="128"/>
        <v>0</v>
      </c>
      <c r="CQ217" s="15">
        <f t="shared" si="129"/>
        <v>14013.349835999999</v>
      </c>
      <c r="CR217" s="15">
        <f t="shared" si="129"/>
        <v>14013.349835999999</v>
      </c>
      <c r="CS217" s="15">
        <f t="shared" si="130"/>
        <v>0</v>
      </c>
      <c r="CT217" s="15"/>
    </row>
    <row r="218" spans="1:98" x14ac:dyDescent="0.25">
      <c r="A218" s="3" t="s">
        <v>241</v>
      </c>
      <c r="B218" s="229">
        <v>3.49E-2</v>
      </c>
      <c r="C218" s="229">
        <v>3.49E-2</v>
      </c>
      <c r="D218" s="229">
        <v>3.49E-2</v>
      </c>
      <c r="E218" s="229">
        <v>3.49E-2</v>
      </c>
      <c r="G218" s="230">
        <v>273598910.23000002</v>
      </c>
      <c r="H218" s="230">
        <v>273527760.89999998</v>
      </c>
      <c r="I218" s="230">
        <v>273510792.75999999</v>
      </c>
      <c r="J218" s="230"/>
      <c r="K218" s="230">
        <v>275868080.92000002</v>
      </c>
      <c r="L218" s="230">
        <v>275860093.19</v>
      </c>
      <c r="M218" s="230">
        <v>275987211.42000002</v>
      </c>
      <c r="N218" s="15"/>
      <c r="O218" s="15">
        <v>795716.83058558346</v>
      </c>
      <c r="P218" s="15">
        <v>795509.90461749991</v>
      </c>
      <c r="Q218" s="15">
        <v>795460.55561033322</v>
      </c>
      <c r="R218" s="15"/>
      <c r="S218" s="15">
        <f t="shared" si="116"/>
        <v>802316.3353423333</v>
      </c>
      <c r="T218" s="15">
        <f t="shared" si="117"/>
        <v>802293.10436091665</v>
      </c>
      <c r="U218" s="15">
        <f t="shared" si="118"/>
        <v>802662.80654650007</v>
      </c>
      <c r="W218" s="15">
        <f t="shared" si="89"/>
        <v>2386687.2908134167</v>
      </c>
      <c r="X218" s="15">
        <f t="shared" si="112"/>
        <v>2407272.2462497498</v>
      </c>
      <c r="Y218" s="15">
        <f t="shared" si="115"/>
        <v>20584.955436333083</v>
      </c>
      <c r="AA218" s="230">
        <v>273482751.75999999</v>
      </c>
      <c r="AB218" s="230">
        <v>273951612.35000002</v>
      </c>
      <c r="AC218" s="230">
        <v>274518955.51999998</v>
      </c>
      <c r="AD218" s="230"/>
      <c r="AE218" s="230">
        <v>286417394.25</v>
      </c>
      <c r="AF218" s="230">
        <v>299502808.54000002</v>
      </c>
      <c r="AG218" s="230">
        <v>301930804.25</v>
      </c>
      <c r="AH218" s="230"/>
      <c r="AI218" s="230">
        <v>795379.00303533336</v>
      </c>
      <c r="AJ218" s="230">
        <v>796742.60591791675</v>
      </c>
      <c r="AK218" s="230">
        <v>798392.62897066667</v>
      </c>
      <c r="AL218" s="15"/>
      <c r="AM218" s="15">
        <f t="shared" si="119"/>
        <v>832997.25494374998</v>
      </c>
      <c r="AN218" s="15">
        <f t="shared" si="120"/>
        <v>871054.00150383345</v>
      </c>
      <c r="AO218" s="15">
        <f t="shared" si="121"/>
        <v>878115.42236041662</v>
      </c>
      <c r="AQ218" s="15">
        <f t="shared" si="95"/>
        <v>2390514.2379239169</v>
      </c>
      <c r="AR218" s="15">
        <f t="shared" si="92"/>
        <v>2582166.6788079999</v>
      </c>
      <c r="AS218" s="15">
        <f t="shared" si="105"/>
        <v>191652.44088408304</v>
      </c>
      <c r="AT218" s="15"/>
      <c r="AU218" s="15">
        <f t="shared" si="106"/>
        <v>4777201.5287373336</v>
      </c>
      <c r="AV218" s="15">
        <f t="shared" si="106"/>
        <v>4989438.9250577502</v>
      </c>
      <c r="AW218" s="15">
        <f t="shared" si="107"/>
        <v>212237.39632041659</v>
      </c>
      <c r="AX218" s="15"/>
      <c r="AY218" s="230">
        <v>274507399.31</v>
      </c>
      <c r="AZ218" s="230">
        <v>274463757.54000002</v>
      </c>
      <c r="BA218" s="230">
        <v>274480579.51999998</v>
      </c>
      <c r="BB218" s="230"/>
      <c r="BC218" s="230">
        <v>304964750.12</v>
      </c>
      <c r="BD218" s="230">
        <v>308634883.01999998</v>
      </c>
      <c r="BE218" s="230">
        <v>308928843.37</v>
      </c>
      <c r="BF218" s="230"/>
      <c r="BG218" s="230">
        <v>798359.01965991675</v>
      </c>
      <c r="BH218" s="230">
        <v>798232.09484549996</v>
      </c>
      <c r="BI218" s="230">
        <v>798281.01877066668</v>
      </c>
      <c r="BJ218" s="15"/>
      <c r="BK218" s="15">
        <f t="shared" si="125"/>
        <v>886939.14826566668</v>
      </c>
      <c r="BL218" s="15">
        <f t="shared" si="126"/>
        <v>897613.11811649997</v>
      </c>
      <c r="BM218" s="15">
        <f t="shared" si="127"/>
        <v>898468.05280108331</v>
      </c>
      <c r="BO218" s="15">
        <f t="shared" si="90"/>
        <v>2394872.1332760835</v>
      </c>
      <c r="BP218" s="15">
        <f t="shared" si="91"/>
        <v>2683020.31918325</v>
      </c>
      <c r="BQ218" s="15">
        <f t="shared" si="93"/>
        <v>288148.18590716645</v>
      </c>
      <c r="BR218" s="15"/>
      <c r="BS218" s="15">
        <f t="shared" si="111"/>
        <v>7172073.6620134171</v>
      </c>
      <c r="BT218" s="15">
        <f t="shared" si="111"/>
        <v>7672459.2442410002</v>
      </c>
      <c r="BU218" s="15">
        <f t="shared" si="94"/>
        <v>500385.58222758304</v>
      </c>
      <c r="BV218" s="15"/>
      <c r="BW218" s="230">
        <v>274515911.13</v>
      </c>
      <c r="BX218" s="230">
        <v>274753911.57999998</v>
      </c>
      <c r="BY218" s="230">
        <v>275410643.49000001</v>
      </c>
      <c r="BZ218" s="230"/>
      <c r="CA218" s="230">
        <v>309005332.72000003</v>
      </c>
      <c r="CB218" s="230">
        <v>309084746.17000002</v>
      </c>
      <c r="CC218" s="230">
        <v>309584660.81999999</v>
      </c>
      <c r="CD218" s="230"/>
      <c r="CE218" s="230">
        <v>798383.7748697499</v>
      </c>
      <c r="CF218" s="230">
        <v>799075.95951183327</v>
      </c>
      <c r="CG218" s="230">
        <v>800985.95481675013</v>
      </c>
      <c r="CH218" s="15"/>
      <c r="CI218" s="15">
        <f t="shared" si="122"/>
        <v>898690.50932733342</v>
      </c>
      <c r="CJ218" s="15">
        <f t="shared" si="123"/>
        <v>898921.47011108336</v>
      </c>
      <c r="CK218" s="15">
        <f t="shared" si="124"/>
        <v>900375.38855150004</v>
      </c>
      <c r="CM218" s="15">
        <f t="shared" si="113"/>
        <v>2398445.6891983333</v>
      </c>
      <c r="CN218" s="15">
        <f t="shared" si="114"/>
        <v>2697987.3679899168</v>
      </c>
      <c r="CO218" s="15">
        <f t="shared" si="128"/>
        <v>299541.67879158352</v>
      </c>
      <c r="CQ218" s="15">
        <f t="shared" si="129"/>
        <v>9570519.3512117509</v>
      </c>
      <c r="CR218" s="15">
        <f t="shared" si="129"/>
        <v>10370446.612230917</v>
      </c>
      <c r="CS218" s="15">
        <f t="shared" si="130"/>
        <v>799927.26101916656</v>
      </c>
      <c r="CT218" s="15"/>
    </row>
    <row r="219" spans="1:98" x14ac:dyDescent="0.25">
      <c r="A219" s="3" t="s">
        <v>242</v>
      </c>
      <c r="B219" s="229">
        <v>3.5700000000000003E-2</v>
      </c>
      <c r="C219" s="229">
        <v>3.5700000000000003E-2</v>
      </c>
      <c r="D219" s="229">
        <v>3.5700000000000003E-2</v>
      </c>
      <c r="E219" s="229">
        <v>3.5700000000000003E-2</v>
      </c>
      <c r="G219" s="230">
        <v>25934235.140000001</v>
      </c>
      <c r="H219" s="230">
        <v>25934235.140000001</v>
      </c>
      <c r="I219" s="230">
        <v>25934235.140000001</v>
      </c>
      <c r="J219" s="230"/>
      <c r="K219" s="230">
        <v>25934235.140000001</v>
      </c>
      <c r="L219" s="230">
        <v>25934235.140000001</v>
      </c>
      <c r="M219" s="230">
        <v>25934235.140000001</v>
      </c>
      <c r="N219" s="15"/>
      <c r="O219" s="15">
        <v>77154.349541500007</v>
      </c>
      <c r="P219" s="15">
        <v>77154.349541500007</v>
      </c>
      <c r="Q219" s="15">
        <v>77154.349541500007</v>
      </c>
      <c r="R219" s="15"/>
      <c r="S219" s="15">
        <f t="shared" si="116"/>
        <v>77154.349541500007</v>
      </c>
      <c r="T219" s="15">
        <f t="shared" si="117"/>
        <v>77154.349541500007</v>
      </c>
      <c r="U219" s="15">
        <f t="shared" si="118"/>
        <v>77154.349541500007</v>
      </c>
      <c r="W219" s="15">
        <f t="shared" si="89"/>
        <v>231463.04862450002</v>
      </c>
      <c r="X219" s="15">
        <f t="shared" si="112"/>
        <v>231463.04862450002</v>
      </c>
      <c r="Y219" s="15">
        <f t="shared" si="115"/>
        <v>0</v>
      </c>
      <c r="AA219" s="230">
        <v>25934235.140000001</v>
      </c>
      <c r="AB219" s="230">
        <v>25934235.140000001</v>
      </c>
      <c r="AC219" s="230">
        <v>25934235.140000001</v>
      </c>
      <c r="AD219" s="230"/>
      <c r="AE219" s="230">
        <v>25934235.140000001</v>
      </c>
      <c r="AF219" s="230">
        <v>25934235.140000001</v>
      </c>
      <c r="AG219" s="230">
        <v>25934235.140000001</v>
      </c>
      <c r="AH219" s="230"/>
      <c r="AI219" s="230">
        <v>77154.349541500007</v>
      </c>
      <c r="AJ219" s="230">
        <v>77154.349541500007</v>
      </c>
      <c r="AK219" s="230">
        <v>77154.349541500007</v>
      </c>
      <c r="AL219" s="15"/>
      <c r="AM219" s="15">
        <f t="shared" si="119"/>
        <v>77154.349541500007</v>
      </c>
      <c r="AN219" s="15">
        <f t="shared" si="120"/>
        <v>77154.349541500007</v>
      </c>
      <c r="AO219" s="15">
        <f t="shared" si="121"/>
        <v>77154.349541500007</v>
      </c>
      <c r="AQ219" s="15">
        <f t="shared" si="95"/>
        <v>231463.04862450002</v>
      </c>
      <c r="AR219" s="15">
        <f t="shared" si="92"/>
        <v>231463.04862450002</v>
      </c>
      <c r="AS219" s="15">
        <f t="shared" si="105"/>
        <v>0</v>
      </c>
      <c r="AT219" s="15"/>
      <c r="AU219" s="15">
        <f t="shared" si="106"/>
        <v>462926.09724900004</v>
      </c>
      <c r="AV219" s="15">
        <f t="shared" si="106"/>
        <v>462926.09724900004</v>
      </c>
      <c r="AW219" s="15">
        <f t="shared" si="107"/>
        <v>0</v>
      </c>
      <c r="AX219" s="15"/>
      <c r="AY219" s="230">
        <v>25934235.140000001</v>
      </c>
      <c r="AZ219" s="230">
        <v>25934235.140000001</v>
      </c>
      <c r="BA219" s="230">
        <v>25934235.140000001</v>
      </c>
      <c r="BB219" s="230"/>
      <c r="BC219" s="230">
        <v>25934235.140000001</v>
      </c>
      <c r="BD219" s="230">
        <v>25934235.140000001</v>
      </c>
      <c r="BE219" s="230">
        <v>25934235.140000001</v>
      </c>
      <c r="BF219" s="230"/>
      <c r="BG219" s="230">
        <v>77154.349541500007</v>
      </c>
      <c r="BH219" s="230">
        <v>77154.349541500007</v>
      </c>
      <c r="BI219" s="230">
        <v>77154.349541500007</v>
      </c>
      <c r="BJ219" s="15"/>
      <c r="BK219" s="15">
        <f t="shared" si="125"/>
        <v>77154.349541500007</v>
      </c>
      <c r="BL219" s="15">
        <f t="shared" si="126"/>
        <v>77154.349541500007</v>
      </c>
      <c r="BM219" s="15">
        <f t="shared" si="127"/>
        <v>77154.349541500007</v>
      </c>
      <c r="BO219" s="15">
        <f t="shared" si="90"/>
        <v>231463.04862450002</v>
      </c>
      <c r="BP219" s="15">
        <f t="shared" si="91"/>
        <v>231463.04862450002</v>
      </c>
      <c r="BQ219" s="15">
        <f t="shared" si="93"/>
        <v>0</v>
      </c>
      <c r="BR219" s="15"/>
      <c r="BS219" s="15">
        <f t="shared" si="111"/>
        <v>694389.14587350003</v>
      </c>
      <c r="BT219" s="15">
        <f t="shared" si="111"/>
        <v>694389.14587350003</v>
      </c>
      <c r="BU219" s="15">
        <f t="shared" si="94"/>
        <v>0</v>
      </c>
      <c r="BV219" s="15"/>
      <c r="BW219" s="230">
        <v>25934235.140000001</v>
      </c>
      <c r="BX219" s="230">
        <v>25934235.140000001</v>
      </c>
      <c r="BY219" s="230">
        <v>25934235.140000001</v>
      </c>
      <c r="BZ219" s="230"/>
      <c r="CA219" s="230">
        <v>25934235.140000001</v>
      </c>
      <c r="CB219" s="230">
        <v>25934235.140000001</v>
      </c>
      <c r="CC219" s="230">
        <v>25934235.140000001</v>
      </c>
      <c r="CD219" s="230"/>
      <c r="CE219" s="230">
        <v>77154.349541500007</v>
      </c>
      <c r="CF219" s="230">
        <v>77154.349541500007</v>
      </c>
      <c r="CG219" s="230">
        <v>77154.349541500007</v>
      </c>
      <c r="CH219" s="15"/>
      <c r="CI219" s="15">
        <f t="shared" si="122"/>
        <v>77154.349541500007</v>
      </c>
      <c r="CJ219" s="15">
        <f t="shared" si="123"/>
        <v>77154.349541500007</v>
      </c>
      <c r="CK219" s="15">
        <f t="shared" si="124"/>
        <v>77154.349541500007</v>
      </c>
      <c r="CM219" s="15">
        <f t="shared" si="113"/>
        <v>231463.04862450002</v>
      </c>
      <c r="CN219" s="15">
        <f t="shared" si="114"/>
        <v>231463.04862450002</v>
      </c>
      <c r="CO219" s="15">
        <f t="shared" si="128"/>
        <v>0</v>
      </c>
      <c r="CQ219" s="15">
        <f t="shared" si="129"/>
        <v>925852.19449800008</v>
      </c>
      <c r="CR219" s="15">
        <f t="shared" si="129"/>
        <v>925852.19449800008</v>
      </c>
      <c r="CS219" s="15">
        <f t="shared" si="130"/>
        <v>0</v>
      </c>
      <c r="CT219" s="15"/>
    </row>
    <row r="220" spans="1:98" x14ac:dyDescent="0.25">
      <c r="A220" s="3" t="s">
        <v>243</v>
      </c>
      <c r="B220" s="229">
        <v>2.7199999999999998E-2</v>
      </c>
      <c r="C220" s="229">
        <v>2.7199999999999998E-2</v>
      </c>
      <c r="D220" s="229">
        <v>2.7199999999999998E-2</v>
      </c>
      <c r="E220" s="229">
        <v>2.7199999999999998E-2</v>
      </c>
      <c r="G220" s="230">
        <v>42711831.420000002</v>
      </c>
      <c r="H220" s="230">
        <v>42711831.420000002</v>
      </c>
      <c r="I220" s="230">
        <v>42711831.420000002</v>
      </c>
      <c r="J220" s="230"/>
      <c r="K220" s="230">
        <v>42711831.420000002</v>
      </c>
      <c r="L220" s="230">
        <v>42711831.420000002</v>
      </c>
      <c r="M220" s="230">
        <v>42711831.420000002</v>
      </c>
      <c r="N220" s="15"/>
      <c r="O220" s="15">
        <v>96813.484551999994</v>
      </c>
      <c r="P220" s="15">
        <v>96813.484551999994</v>
      </c>
      <c r="Q220" s="15">
        <v>96813.484551999994</v>
      </c>
      <c r="R220" s="15"/>
      <c r="S220" s="15">
        <f t="shared" si="116"/>
        <v>96813.484551999994</v>
      </c>
      <c r="T220" s="15">
        <f t="shared" si="117"/>
        <v>96813.484551999994</v>
      </c>
      <c r="U220" s="15">
        <f t="shared" si="118"/>
        <v>96813.484551999994</v>
      </c>
      <c r="W220" s="15">
        <f t="shared" si="89"/>
        <v>290440.45365599997</v>
      </c>
      <c r="X220" s="15">
        <f t="shared" si="112"/>
        <v>290440.45365599997</v>
      </c>
      <c r="Y220" s="15">
        <f t="shared" si="115"/>
        <v>0</v>
      </c>
      <c r="AA220" s="230">
        <v>42711831.420000002</v>
      </c>
      <c r="AB220" s="230">
        <v>42711831.420000002</v>
      </c>
      <c r="AC220" s="230">
        <v>42711831.420000002</v>
      </c>
      <c r="AD220" s="230"/>
      <c r="AE220" s="230">
        <v>42711831.420000002</v>
      </c>
      <c r="AF220" s="230">
        <v>42711831.420000002</v>
      </c>
      <c r="AG220" s="230">
        <v>42711831.420000002</v>
      </c>
      <c r="AH220" s="230"/>
      <c r="AI220" s="230">
        <v>96813.484551999994</v>
      </c>
      <c r="AJ220" s="230">
        <v>96813.484551999994</v>
      </c>
      <c r="AK220" s="230">
        <v>96813.484551999994</v>
      </c>
      <c r="AL220" s="15"/>
      <c r="AM220" s="15">
        <f t="shared" si="119"/>
        <v>96813.484551999994</v>
      </c>
      <c r="AN220" s="15">
        <f t="shared" si="120"/>
        <v>96813.484551999994</v>
      </c>
      <c r="AO220" s="15">
        <f t="shared" si="121"/>
        <v>96813.484551999994</v>
      </c>
      <c r="AQ220" s="15">
        <f t="shared" si="95"/>
        <v>290440.45365599997</v>
      </c>
      <c r="AR220" s="15">
        <f t="shared" si="92"/>
        <v>290440.45365599997</v>
      </c>
      <c r="AS220" s="15">
        <f t="shared" si="105"/>
        <v>0</v>
      </c>
      <c r="AT220" s="15"/>
      <c r="AU220" s="15">
        <f t="shared" si="106"/>
        <v>580880.90731199994</v>
      </c>
      <c r="AV220" s="15">
        <f t="shared" si="106"/>
        <v>580880.90731199994</v>
      </c>
      <c r="AW220" s="15">
        <f t="shared" si="107"/>
        <v>0</v>
      </c>
      <c r="AX220" s="15"/>
      <c r="AY220" s="230">
        <v>42711831.420000002</v>
      </c>
      <c r="AZ220" s="230">
        <v>42711831.420000002</v>
      </c>
      <c r="BA220" s="230">
        <v>42711831.420000002</v>
      </c>
      <c r="BB220" s="230"/>
      <c r="BC220" s="230">
        <v>42711831.420000002</v>
      </c>
      <c r="BD220" s="230">
        <v>42711831.420000002</v>
      </c>
      <c r="BE220" s="230">
        <v>42711831.420000002</v>
      </c>
      <c r="BF220" s="230"/>
      <c r="BG220" s="230">
        <v>96813.484551999994</v>
      </c>
      <c r="BH220" s="230">
        <v>96813.484551999994</v>
      </c>
      <c r="BI220" s="230">
        <v>96813.484551999994</v>
      </c>
      <c r="BJ220" s="15"/>
      <c r="BK220" s="15">
        <f t="shared" si="125"/>
        <v>96813.484551999994</v>
      </c>
      <c r="BL220" s="15">
        <f t="shared" si="126"/>
        <v>96813.484551999994</v>
      </c>
      <c r="BM220" s="15">
        <f t="shared" si="127"/>
        <v>96813.484551999994</v>
      </c>
      <c r="BO220" s="15">
        <f t="shared" si="90"/>
        <v>290440.45365599997</v>
      </c>
      <c r="BP220" s="15">
        <f t="shared" si="91"/>
        <v>290440.45365599997</v>
      </c>
      <c r="BQ220" s="15">
        <f t="shared" si="93"/>
        <v>0</v>
      </c>
      <c r="BR220" s="15"/>
      <c r="BS220" s="15">
        <f t="shared" si="111"/>
        <v>871321.36096799991</v>
      </c>
      <c r="BT220" s="15">
        <f t="shared" si="111"/>
        <v>871321.36096799991</v>
      </c>
      <c r="BU220" s="15">
        <f t="shared" si="94"/>
        <v>0</v>
      </c>
      <c r="BV220" s="15"/>
      <c r="BW220" s="230">
        <v>42711831.420000002</v>
      </c>
      <c r="BX220" s="230">
        <v>42711831.420000002</v>
      </c>
      <c r="BY220" s="230">
        <v>42711831.420000002</v>
      </c>
      <c r="BZ220" s="230"/>
      <c r="CA220" s="230">
        <v>42711831.420000002</v>
      </c>
      <c r="CB220" s="230">
        <v>42711831.420000002</v>
      </c>
      <c r="CC220" s="230">
        <v>42711831.420000002</v>
      </c>
      <c r="CD220" s="230"/>
      <c r="CE220" s="230">
        <v>96813.484551999994</v>
      </c>
      <c r="CF220" s="230">
        <v>96813.484551999994</v>
      </c>
      <c r="CG220" s="230">
        <v>96813.484551999994</v>
      </c>
      <c r="CH220" s="15"/>
      <c r="CI220" s="15">
        <f t="shared" si="122"/>
        <v>96813.484551999994</v>
      </c>
      <c r="CJ220" s="15">
        <f t="shared" si="123"/>
        <v>96813.484551999994</v>
      </c>
      <c r="CK220" s="15">
        <f t="shared" si="124"/>
        <v>96813.484551999994</v>
      </c>
      <c r="CM220" s="15">
        <f t="shared" si="113"/>
        <v>290440.45365599997</v>
      </c>
      <c r="CN220" s="15">
        <f t="shared" si="114"/>
        <v>290440.45365599997</v>
      </c>
      <c r="CO220" s="15">
        <f t="shared" si="128"/>
        <v>0</v>
      </c>
      <c r="CQ220" s="15">
        <f t="shared" si="129"/>
        <v>1161761.8146239999</v>
      </c>
      <c r="CR220" s="15">
        <f t="shared" si="129"/>
        <v>1161761.8146239999</v>
      </c>
      <c r="CS220" s="15">
        <f t="shared" si="130"/>
        <v>0</v>
      </c>
      <c r="CT220" s="15"/>
    </row>
    <row r="221" spans="1:98" x14ac:dyDescent="0.25">
      <c r="A221" s="3" t="s">
        <v>244</v>
      </c>
      <c r="B221" s="229">
        <v>3.0700000000000002E-2</v>
      </c>
      <c r="C221" s="229">
        <v>3.0700000000000002E-2</v>
      </c>
      <c r="D221" s="229">
        <v>3.0700000000000002E-2</v>
      </c>
      <c r="E221" s="229">
        <v>3.0700000000000002E-2</v>
      </c>
      <c r="G221" s="230">
        <v>16691313.75</v>
      </c>
      <c r="H221" s="230">
        <v>16691313.75</v>
      </c>
      <c r="I221" s="230">
        <v>16691313.75</v>
      </c>
      <c r="J221" s="230"/>
      <c r="K221" s="230">
        <v>16691313.75</v>
      </c>
      <c r="L221" s="230">
        <v>16691313.75</v>
      </c>
      <c r="M221" s="230">
        <v>16781691.91</v>
      </c>
      <c r="N221" s="15"/>
      <c r="O221" s="15">
        <v>42701.944343750001</v>
      </c>
      <c r="P221" s="15">
        <v>42701.944343750001</v>
      </c>
      <c r="Q221" s="15">
        <v>42701.944343750001</v>
      </c>
      <c r="R221" s="15"/>
      <c r="S221" s="15">
        <f t="shared" si="116"/>
        <v>42701.944343750001</v>
      </c>
      <c r="T221" s="15">
        <f t="shared" si="117"/>
        <v>42701.944343750001</v>
      </c>
      <c r="U221" s="15">
        <f t="shared" si="118"/>
        <v>42933.161803083334</v>
      </c>
      <c r="W221" s="15">
        <f t="shared" ref="W221:W290" si="131">O221+P221+Q221</f>
        <v>128105.83303125</v>
      </c>
      <c r="X221" s="15">
        <f t="shared" si="112"/>
        <v>128337.05049058334</v>
      </c>
      <c r="Y221" s="15">
        <f t="shared" si="115"/>
        <v>231.21745933333295</v>
      </c>
      <c r="AA221" s="230">
        <v>16691313.75</v>
      </c>
      <c r="AB221" s="230">
        <v>16691313.75</v>
      </c>
      <c r="AC221" s="230">
        <v>16691313.75</v>
      </c>
      <c r="AD221" s="230"/>
      <c r="AE221" s="230">
        <v>16872070.059999999</v>
      </c>
      <c r="AF221" s="230">
        <v>16847059.760000002</v>
      </c>
      <c r="AG221" s="230">
        <v>16822049.449999999</v>
      </c>
      <c r="AH221" s="230"/>
      <c r="AI221" s="230">
        <v>42701.944343750001</v>
      </c>
      <c r="AJ221" s="230">
        <v>42701.944343750001</v>
      </c>
      <c r="AK221" s="230">
        <v>42701.944343750001</v>
      </c>
      <c r="AL221" s="15"/>
      <c r="AM221" s="15">
        <f t="shared" si="119"/>
        <v>43164.379236833331</v>
      </c>
      <c r="AN221" s="15">
        <f t="shared" si="120"/>
        <v>43100.394552666672</v>
      </c>
      <c r="AO221" s="15">
        <f t="shared" si="121"/>
        <v>43036.40984291667</v>
      </c>
      <c r="AQ221" s="15">
        <f t="shared" si="95"/>
        <v>128105.83303125</v>
      </c>
      <c r="AR221" s="15">
        <f t="shared" si="92"/>
        <v>129301.18363241668</v>
      </c>
      <c r="AS221" s="15">
        <f t="shared" si="105"/>
        <v>1195.3506011666759</v>
      </c>
      <c r="AT221" s="15"/>
      <c r="AU221" s="15">
        <f t="shared" si="106"/>
        <v>256211.66606250001</v>
      </c>
      <c r="AV221" s="15">
        <f t="shared" si="106"/>
        <v>257638.234123</v>
      </c>
      <c r="AW221" s="15">
        <f t="shared" si="107"/>
        <v>1426.5680604999943</v>
      </c>
      <c r="AX221" s="15"/>
      <c r="AY221" s="230">
        <v>16691313.75</v>
      </c>
      <c r="AZ221" s="230">
        <v>16691313.75</v>
      </c>
      <c r="BA221" s="230">
        <v>16691313.75</v>
      </c>
      <c r="BB221" s="230"/>
      <c r="BC221" s="230">
        <v>16822049.449999999</v>
      </c>
      <c r="BD221" s="230">
        <v>16822049.449999999</v>
      </c>
      <c r="BE221" s="230">
        <v>16822049.449999999</v>
      </c>
      <c r="BF221" s="230"/>
      <c r="BG221" s="230">
        <v>42701.944343750001</v>
      </c>
      <c r="BH221" s="230">
        <v>42701.944343750001</v>
      </c>
      <c r="BI221" s="230">
        <v>42701.944343750001</v>
      </c>
      <c r="BJ221" s="15"/>
      <c r="BK221" s="15">
        <f t="shared" si="125"/>
        <v>43036.40984291667</v>
      </c>
      <c r="BL221" s="15">
        <f t="shared" si="126"/>
        <v>43036.40984291667</v>
      </c>
      <c r="BM221" s="15">
        <f t="shared" si="127"/>
        <v>43036.40984291667</v>
      </c>
      <c r="BO221" s="15">
        <f t="shared" ref="BO221:BO290" si="132">BG221+BH221+BI221</f>
        <v>128105.83303125</v>
      </c>
      <c r="BP221" s="15">
        <f t="shared" ref="BP221:BP290" si="133">BK221+BL221+BM221</f>
        <v>129109.22952875</v>
      </c>
      <c r="BQ221" s="15">
        <f t="shared" si="93"/>
        <v>1003.3964974999981</v>
      </c>
      <c r="BR221" s="15"/>
      <c r="BS221" s="15">
        <f t="shared" si="111"/>
        <v>384317.49909375003</v>
      </c>
      <c r="BT221" s="15">
        <f t="shared" si="111"/>
        <v>386747.46365175</v>
      </c>
      <c r="BU221" s="15">
        <f t="shared" si="94"/>
        <v>2429.9645579999778</v>
      </c>
      <c r="BV221" s="15"/>
      <c r="BW221" s="230">
        <v>16691313.75</v>
      </c>
      <c r="BX221" s="230">
        <v>16691313.75</v>
      </c>
      <c r="BY221" s="230">
        <v>16691313.75</v>
      </c>
      <c r="BZ221" s="230"/>
      <c r="CA221" s="230">
        <v>16822049.449999999</v>
      </c>
      <c r="CB221" s="230">
        <v>16822049.449999999</v>
      </c>
      <c r="CC221" s="230">
        <v>16822049.449999999</v>
      </c>
      <c r="CD221" s="230"/>
      <c r="CE221" s="230">
        <v>42701.944343750001</v>
      </c>
      <c r="CF221" s="230">
        <v>42701.944343750001</v>
      </c>
      <c r="CG221" s="230">
        <v>42701.944343750001</v>
      </c>
      <c r="CH221" s="15"/>
      <c r="CI221" s="15">
        <f t="shared" si="122"/>
        <v>43036.40984291667</v>
      </c>
      <c r="CJ221" s="15">
        <f t="shared" si="123"/>
        <v>43036.40984291667</v>
      </c>
      <c r="CK221" s="15">
        <f t="shared" si="124"/>
        <v>43036.40984291667</v>
      </c>
      <c r="CM221" s="15">
        <f t="shared" si="113"/>
        <v>128105.83303125</v>
      </c>
      <c r="CN221" s="15">
        <f t="shared" si="114"/>
        <v>129109.22952875</v>
      </c>
      <c r="CO221" s="15">
        <f t="shared" si="128"/>
        <v>1003.3964974999981</v>
      </c>
      <c r="CQ221" s="15">
        <f t="shared" si="129"/>
        <v>512423.33212500002</v>
      </c>
      <c r="CR221" s="15">
        <f t="shared" si="129"/>
        <v>515856.69318050001</v>
      </c>
      <c r="CS221" s="15">
        <f t="shared" si="130"/>
        <v>3433.3610554999905</v>
      </c>
      <c r="CT221" s="15"/>
    </row>
    <row r="222" spans="1:98" x14ac:dyDescent="0.25">
      <c r="A222" s="3" t="s">
        <v>245</v>
      </c>
      <c r="B222" s="229">
        <v>3.5899999999999994E-2</v>
      </c>
      <c r="C222" s="229">
        <v>3.5899999999999994E-2</v>
      </c>
      <c r="D222" s="229">
        <v>3.5899999999999994E-2</v>
      </c>
      <c r="E222" s="229">
        <v>3.5899999999999994E-2</v>
      </c>
      <c r="G222" s="230">
        <v>43431563.719999999</v>
      </c>
      <c r="H222" s="230">
        <v>43431563.719999999</v>
      </c>
      <c r="I222" s="230">
        <v>43431563.719999999</v>
      </c>
      <c r="J222" s="230"/>
      <c r="K222" s="230">
        <v>43431563.719999999</v>
      </c>
      <c r="L222" s="230">
        <v>43431563.719999999</v>
      </c>
      <c r="M222" s="230">
        <v>43431563.719999999</v>
      </c>
      <c r="N222" s="15"/>
      <c r="O222" s="15">
        <v>129932.76146233331</v>
      </c>
      <c r="P222" s="15">
        <v>129932.76146233331</v>
      </c>
      <c r="Q222" s="15">
        <v>129932.76146233331</v>
      </c>
      <c r="R222" s="15"/>
      <c r="S222" s="15">
        <f t="shared" si="116"/>
        <v>129932.76146233331</v>
      </c>
      <c r="T222" s="15">
        <f t="shared" si="117"/>
        <v>129932.76146233331</v>
      </c>
      <c r="U222" s="15">
        <f t="shared" si="118"/>
        <v>129932.76146233331</v>
      </c>
      <c r="W222" s="15">
        <f t="shared" si="131"/>
        <v>389798.28438699991</v>
      </c>
      <c r="X222" s="15">
        <f t="shared" si="112"/>
        <v>389798.28438699991</v>
      </c>
      <c r="Y222" s="15">
        <f t="shared" si="115"/>
        <v>0</v>
      </c>
      <c r="AA222" s="230">
        <v>43431563.719999999</v>
      </c>
      <c r="AB222" s="230">
        <v>43431563.719999999</v>
      </c>
      <c r="AC222" s="230">
        <v>43431563.719999999</v>
      </c>
      <c r="AD222" s="230"/>
      <c r="AE222" s="230">
        <v>43431563.719999999</v>
      </c>
      <c r="AF222" s="230">
        <v>43431563.719999999</v>
      </c>
      <c r="AG222" s="230">
        <v>43431563.719999999</v>
      </c>
      <c r="AH222" s="230"/>
      <c r="AI222" s="230">
        <v>129932.76146233331</v>
      </c>
      <c r="AJ222" s="230">
        <v>129932.76146233331</v>
      </c>
      <c r="AK222" s="230">
        <v>129932.76146233331</v>
      </c>
      <c r="AL222" s="15"/>
      <c r="AM222" s="15">
        <f t="shared" si="119"/>
        <v>129932.76146233331</v>
      </c>
      <c r="AN222" s="15">
        <f t="shared" si="120"/>
        <v>129932.76146233331</v>
      </c>
      <c r="AO222" s="15">
        <f t="shared" si="121"/>
        <v>129932.76146233331</v>
      </c>
      <c r="AQ222" s="15">
        <f t="shared" si="95"/>
        <v>389798.28438699991</v>
      </c>
      <c r="AR222" s="15">
        <f t="shared" ref="AR222:AR291" si="134">+AM222+AN222+AO222</f>
        <v>389798.28438699991</v>
      </c>
      <c r="AS222" s="15">
        <f t="shared" si="105"/>
        <v>0</v>
      </c>
      <c r="AT222" s="15"/>
      <c r="AU222" s="15">
        <f t="shared" si="106"/>
        <v>779596.56877399981</v>
      </c>
      <c r="AV222" s="15">
        <f t="shared" si="106"/>
        <v>779596.56877399981</v>
      </c>
      <c r="AW222" s="15">
        <f t="shared" si="107"/>
        <v>0</v>
      </c>
      <c r="AX222" s="15"/>
      <c r="AY222" s="230">
        <v>43431563.719999999</v>
      </c>
      <c r="AZ222" s="230">
        <v>43431563.719999999</v>
      </c>
      <c r="BA222" s="230">
        <v>43431563.719999999</v>
      </c>
      <c r="BB222" s="230"/>
      <c r="BC222" s="230">
        <v>43431563.719999999</v>
      </c>
      <c r="BD222" s="230">
        <v>43447533.359999999</v>
      </c>
      <c r="BE222" s="230">
        <v>43463503</v>
      </c>
      <c r="BF222" s="230"/>
      <c r="BG222" s="230">
        <v>129932.76146233331</v>
      </c>
      <c r="BH222" s="230">
        <v>129932.76146233331</v>
      </c>
      <c r="BI222" s="230">
        <v>129932.76146233331</v>
      </c>
      <c r="BJ222" s="15"/>
      <c r="BK222" s="15">
        <f t="shared" si="125"/>
        <v>129932.76146233331</v>
      </c>
      <c r="BL222" s="15">
        <f t="shared" si="126"/>
        <v>129980.53730199998</v>
      </c>
      <c r="BM222" s="15">
        <f t="shared" si="127"/>
        <v>130028.31314166664</v>
      </c>
      <c r="BO222" s="15">
        <f t="shared" si="132"/>
        <v>389798.28438699991</v>
      </c>
      <c r="BP222" s="15">
        <f t="shared" si="133"/>
        <v>389941.61190599995</v>
      </c>
      <c r="BQ222" s="15">
        <f t="shared" ref="BQ222:BQ291" si="135">BP222-BO222</f>
        <v>143.32751900004223</v>
      </c>
      <c r="BR222" s="15"/>
      <c r="BS222" s="15">
        <f t="shared" si="111"/>
        <v>1169394.8531609997</v>
      </c>
      <c r="BT222" s="15">
        <f t="shared" si="111"/>
        <v>1169538.1806799998</v>
      </c>
      <c r="BU222" s="15">
        <f t="shared" ref="BU222:BU291" si="136">BT222-BS222</f>
        <v>143.32751900004223</v>
      </c>
      <c r="BV222" s="15"/>
      <c r="BW222" s="230">
        <v>43431563.719999999</v>
      </c>
      <c r="BX222" s="230">
        <v>43431563.719999999</v>
      </c>
      <c r="BY222" s="230">
        <v>43431563.719999999</v>
      </c>
      <c r="BZ222" s="230"/>
      <c r="CA222" s="230">
        <v>43463503</v>
      </c>
      <c r="CB222" s="230">
        <v>43463503</v>
      </c>
      <c r="CC222" s="230">
        <v>43463503</v>
      </c>
      <c r="CD222" s="230"/>
      <c r="CE222" s="230">
        <v>129932.76146233331</v>
      </c>
      <c r="CF222" s="230">
        <v>129932.76146233331</v>
      </c>
      <c r="CG222" s="230">
        <v>129932.76146233331</v>
      </c>
      <c r="CH222" s="15"/>
      <c r="CI222" s="15">
        <f t="shared" si="122"/>
        <v>130028.31314166664</v>
      </c>
      <c r="CJ222" s="15">
        <f t="shared" si="123"/>
        <v>130028.31314166664</v>
      </c>
      <c r="CK222" s="15">
        <f t="shared" si="124"/>
        <v>130028.31314166664</v>
      </c>
      <c r="CM222" s="15">
        <f t="shared" si="113"/>
        <v>389798.28438699991</v>
      </c>
      <c r="CN222" s="15">
        <f t="shared" si="114"/>
        <v>390084.93942499993</v>
      </c>
      <c r="CO222" s="15">
        <f t="shared" si="128"/>
        <v>286.65503800002625</v>
      </c>
      <c r="CQ222" s="15">
        <f t="shared" si="129"/>
        <v>1559193.1375479996</v>
      </c>
      <c r="CR222" s="15">
        <f t="shared" si="129"/>
        <v>1559623.1201049997</v>
      </c>
      <c r="CS222" s="15">
        <f t="shared" si="130"/>
        <v>429.98255700012669</v>
      </c>
      <c r="CT222" s="15"/>
    </row>
    <row r="223" spans="1:98" x14ac:dyDescent="0.25">
      <c r="A223" s="3" t="s">
        <v>246</v>
      </c>
      <c r="B223" s="229">
        <v>2.4900000000000002E-2</v>
      </c>
      <c r="C223" s="229">
        <v>2.4900000000000002E-2</v>
      </c>
      <c r="D223" s="229">
        <v>2.4900000000000002E-2</v>
      </c>
      <c r="E223" s="229">
        <v>2.4900000000000002E-2</v>
      </c>
      <c r="G223" s="230">
        <v>44063581.399999999</v>
      </c>
      <c r="H223" s="230">
        <v>44063581.399999999</v>
      </c>
      <c r="I223" s="230">
        <v>44063581.399999999</v>
      </c>
      <c r="J223" s="230"/>
      <c r="K223" s="230">
        <v>44063581.399999999</v>
      </c>
      <c r="L223" s="230">
        <v>44063581.399999999</v>
      </c>
      <c r="M223" s="230">
        <v>44063581.399999999</v>
      </c>
      <c r="N223" s="15"/>
      <c r="O223" s="15">
        <v>91431.931404999996</v>
      </c>
      <c r="P223" s="15">
        <v>91431.931404999996</v>
      </c>
      <c r="Q223" s="15">
        <v>91431.931404999996</v>
      </c>
      <c r="R223" s="15"/>
      <c r="S223" s="15">
        <f t="shared" si="116"/>
        <v>91431.931404999996</v>
      </c>
      <c r="T223" s="15">
        <f t="shared" si="117"/>
        <v>91431.931404999996</v>
      </c>
      <c r="U223" s="15">
        <f t="shared" si="118"/>
        <v>91431.931404999996</v>
      </c>
      <c r="W223" s="15">
        <f t="shared" si="131"/>
        <v>274295.794215</v>
      </c>
      <c r="X223" s="15">
        <f t="shared" si="112"/>
        <v>274295.794215</v>
      </c>
      <c r="Y223" s="15">
        <f t="shared" si="115"/>
        <v>0</v>
      </c>
      <c r="AA223" s="230">
        <v>44063581.399999999</v>
      </c>
      <c r="AB223" s="230">
        <v>44063581.399999999</v>
      </c>
      <c r="AC223" s="230">
        <v>44063581.399999999</v>
      </c>
      <c r="AD223" s="230"/>
      <c r="AE223" s="230">
        <v>44063581.399999999</v>
      </c>
      <c r="AF223" s="230">
        <v>44063581.399999999</v>
      </c>
      <c r="AG223" s="230">
        <v>44063581.399999999</v>
      </c>
      <c r="AH223" s="230"/>
      <c r="AI223" s="230">
        <v>91431.931404999996</v>
      </c>
      <c r="AJ223" s="230">
        <v>91431.931404999996</v>
      </c>
      <c r="AK223" s="230">
        <v>91431.931404999996</v>
      </c>
      <c r="AL223" s="15"/>
      <c r="AM223" s="15">
        <f t="shared" si="119"/>
        <v>91431.931404999996</v>
      </c>
      <c r="AN223" s="15">
        <f t="shared" si="120"/>
        <v>91431.931404999996</v>
      </c>
      <c r="AO223" s="15">
        <f t="shared" si="121"/>
        <v>91431.931404999996</v>
      </c>
      <c r="AQ223" s="15">
        <f t="shared" si="95"/>
        <v>274295.794215</v>
      </c>
      <c r="AR223" s="15">
        <f t="shared" si="134"/>
        <v>274295.794215</v>
      </c>
      <c r="AS223" s="15">
        <f t="shared" si="105"/>
        <v>0</v>
      </c>
      <c r="AT223" s="15"/>
      <c r="AU223" s="15">
        <f t="shared" si="106"/>
        <v>548591.58843</v>
      </c>
      <c r="AV223" s="15">
        <f t="shared" si="106"/>
        <v>548591.58843</v>
      </c>
      <c r="AW223" s="15">
        <f t="shared" si="107"/>
        <v>0</v>
      </c>
      <c r="AX223" s="15"/>
      <c r="AY223" s="230">
        <v>44063581.399999999</v>
      </c>
      <c r="AZ223" s="230">
        <v>44063581.399999999</v>
      </c>
      <c r="BA223" s="230">
        <v>44063581.399999999</v>
      </c>
      <c r="BB223" s="230"/>
      <c r="BC223" s="230">
        <v>44063581.399999999</v>
      </c>
      <c r="BD223" s="230">
        <v>44063581.399999999</v>
      </c>
      <c r="BE223" s="230">
        <v>44063581.399999999</v>
      </c>
      <c r="BF223" s="230"/>
      <c r="BG223" s="230">
        <v>91431.931404999996</v>
      </c>
      <c r="BH223" s="230">
        <v>91431.931404999996</v>
      </c>
      <c r="BI223" s="230">
        <v>91431.931404999996</v>
      </c>
      <c r="BJ223" s="15"/>
      <c r="BK223" s="15">
        <f t="shared" si="125"/>
        <v>91431.931404999996</v>
      </c>
      <c r="BL223" s="15">
        <f t="shared" si="126"/>
        <v>91431.931404999996</v>
      </c>
      <c r="BM223" s="15">
        <f t="shared" si="127"/>
        <v>91431.931404999996</v>
      </c>
      <c r="BO223" s="15">
        <f t="shared" si="132"/>
        <v>274295.794215</v>
      </c>
      <c r="BP223" s="15">
        <f t="shared" si="133"/>
        <v>274295.794215</v>
      </c>
      <c r="BQ223" s="15">
        <f t="shared" si="135"/>
        <v>0</v>
      </c>
      <c r="BR223" s="15"/>
      <c r="BS223" s="15">
        <f t="shared" si="111"/>
        <v>822887.38264500001</v>
      </c>
      <c r="BT223" s="15">
        <f t="shared" si="111"/>
        <v>822887.38264500001</v>
      </c>
      <c r="BU223" s="15">
        <f t="shared" si="136"/>
        <v>0</v>
      </c>
      <c r="BV223" s="15"/>
      <c r="BW223" s="230">
        <v>44063581.399999999</v>
      </c>
      <c r="BX223" s="230">
        <v>44063581.399999999</v>
      </c>
      <c r="BY223" s="230">
        <v>44063581.399999999</v>
      </c>
      <c r="BZ223" s="230"/>
      <c r="CA223" s="230">
        <v>44063581.399999999</v>
      </c>
      <c r="CB223" s="230">
        <v>44063581.399999999</v>
      </c>
      <c r="CC223" s="230">
        <v>44063581.399999999</v>
      </c>
      <c r="CD223" s="230"/>
      <c r="CE223" s="230">
        <v>91431.931404999996</v>
      </c>
      <c r="CF223" s="230">
        <v>91431.931404999996</v>
      </c>
      <c r="CG223" s="230">
        <v>91431.931404999996</v>
      </c>
      <c r="CH223" s="15"/>
      <c r="CI223" s="15">
        <f t="shared" si="122"/>
        <v>91431.931404999996</v>
      </c>
      <c r="CJ223" s="15">
        <f t="shared" si="123"/>
        <v>91431.931404999996</v>
      </c>
      <c r="CK223" s="15">
        <f t="shared" si="124"/>
        <v>91431.931404999996</v>
      </c>
      <c r="CM223" s="15">
        <f t="shared" si="113"/>
        <v>274295.794215</v>
      </c>
      <c r="CN223" s="15">
        <f t="shared" si="114"/>
        <v>274295.794215</v>
      </c>
      <c r="CO223" s="15">
        <f t="shared" si="128"/>
        <v>0</v>
      </c>
      <c r="CQ223" s="15">
        <f t="shared" si="129"/>
        <v>1097183.17686</v>
      </c>
      <c r="CR223" s="15">
        <f t="shared" si="129"/>
        <v>1097183.17686</v>
      </c>
      <c r="CS223" s="15">
        <f t="shared" si="130"/>
        <v>0</v>
      </c>
      <c r="CT223" s="15"/>
    </row>
    <row r="224" spans="1:98" x14ac:dyDescent="0.25">
      <c r="A224" s="3" t="s">
        <v>247</v>
      </c>
      <c r="B224" s="229">
        <v>1.8700000000000001E-2</v>
      </c>
      <c r="C224" s="229">
        <v>1.8700000000000001E-2</v>
      </c>
      <c r="D224" s="229">
        <v>1.8700000000000001E-2</v>
      </c>
      <c r="E224" s="229">
        <v>1.8700000000000001E-2</v>
      </c>
      <c r="G224" s="230">
        <v>34631362.229999997</v>
      </c>
      <c r="H224" s="230">
        <v>34631362.229999997</v>
      </c>
      <c r="I224" s="230">
        <v>34631362.229999997</v>
      </c>
      <c r="J224" s="230"/>
      <c r="K224" s="230">
        <v>34631362.229999997</v>
      </c>
      <c r="L224" s="230">
        <v>34631362.229999997</v>
      </c>
      <c r="M224" s="230">
        <v>34631362.229999997</v>
      </c>
      <c r="N224" s="15"/>
      <c r="O224" s="15">
        <v>53967.206141750001</v>
      </c>
      <c r="P224" s="15">
        <v>53967.206141750001</v>
      </c>
      <c r="Q224" s="15">
        <v>53967.206141750001</v>
      </c>
      <c r="R224" s="15"/>
      <c r="S224" s="15">
        <f t="shared" si="116"/>
        <v>53967.206141750001</v>
      </c>
      <c r="T224" s="15">
        <f t="shared" si="117"/>
        <v>53967.206141750001</v>
      </c>
      <c r="U224" s="15">
        <f t="shared" si="118"/>
        <v>53967.206141750001</v>
      </c>
      <c r="W224" s="15">
        <f t="shared" si="131"/>
        <v>161901.61842525</v>
      </c>
      <c r="X224" s="15">
        <f t="shared" si="112"/>
        <v>161901.61842525</v>
      </c>
      <c r="Y224" s="15">
        <f t="shared" si="115"/>
        <v>0</v>
      </c>
      <c r="AA224" s="230">
        <v>34631362.229999997</v>
      </c>
      <c r="AB224" s="230">
        <v>34631362.229999997</v>
      </c>
      <c r="AC224" s="230">
        <v>34631362.229999997</v>
      </c>
      <c r="AD224" s="230"/>
      <c r="AE224" s="230">
        <v>34631362.229999997</v>
      </c>
      <c r="AF224" s="230">
        <v>34631362.229999997</v>
      </c>
      <c r="AG224" s="230">
        <v>34631362.229999997</v>
      </c>
      <c r="AH224" s="230"/>
      <c r="AI224" s="230">
        <v>53967.206141750001</v>
      </c>
      <c r="AJ224" s="230">
        <v>53967.206141750001</v>
      </c>
      <c r="AK224" s="230">
        <v>53967.206141750001</v>
      </c>
      <c r="AL224" s="15"/>
      <c r="AM224" s="15">
        <f t="shared" si="119"/>
        <v>53967.206141750001</v>
      </c>
      <c r="AN224" s="15">
        <f t="shared" si="120"/>
        <v>53967.206141750001</v>
      </c>
      <c r="AO224" s="15">
        <f t="shared" si="121"/>
        <v>53967.206141750001</v>
      </c>
      <c r="AQ224" s="15">
        <f t="shared" si="95"/>
        <v>161901.61842525</v>
      </c>
      <c r="AR224" s="15">
        <f t="shared" si="134"/>
        <v>161901.61842525</v>
      </c>
      <c r="AS224" s="15">
        <f t="shared" si="105"/>
        <v>0</v>
      </c>
      <c r="AT224" s="15"/>
      <c r="AU224" s="15">
        <f t="shared" si="106"/>
        <v>323803.23685049999</v>
      </c>
      <c r="AV224" s="15">
        <f t="shared" si="106"/>
        <v>323803.23685049999</v>
      </c>
      <c r="AW224" s="15">
        <f t="shared" si="107"/>
        <v>0</v>
      </c>
      <c r="AX224" s="15"/>
      <c r="AY224" s="230">
        <v>34631362.229999997</v>
      </c>
      <c r="AZ224" s="230">
        <v>34631362.229999997</v>
      </c>
      <c r="BA224" s="230">
        <v>34631362.229999997</v>
      </c>
      <c r="BB224" s="230"/>
      <c r="BC224" s="230">
        <v>34631362.229999997</v>
      </c>
      <c r="BD224" s="230">
        <v>34631362.229999997</v>
      </c>
      <c r="BE224" s="230">
        <v>34631362.229999997</v>
      </c>
      <c r="BF224" s="230"/>
      <c r="BG224" s="230">
        <v>53967.206141750001</v>
      </c>
      <c r="BH224" s="230">
        <v>53967.206141750001</v>
      </c>
      <c r="BI224" s="230">
        <v>53967.206141750001</v>
      </c>
      <c r="BJ224" s="15"/>
      <c r="BK224" s="15">
        <f t="shared" si="125"/>
        <v>53967.206141750001</v>
      </c>
      <c r="BL224" s="15">
        <f t="shared" si="126"/>
        <v>53967.206141750001</v>
      </c>
      <c r="BM224" s="15">
        <f t="shared" si="127"/>
        <v>53967.206141750001</v>
      </c>
      <c r="BO224" s="15">
        <f t="shared" si="132"/>
        <v>161901.61842525</v>
      </c>
      <c r="BP224" s="15">
        <f t="shared" si="133"/>
        <v>161901.61842525</v>
      </c>
      <c r="BQ224" s="15">
        <f t="shared" si="135"/>
        <v>0</v>
      </c>
      <c r="BR224" s="15"/>
      <c r="BS224" s="15">
        <f t="shared" si="111"/>
        <v>485704.85527574999</v>
      </c>
      <c r="BT224" s="15">
        <f t="shared" si="111"/>
        <v>485704.85527574999</v>
      </c>
      <c r="BU224" s="15">
        <f t="shared" si="136"/>
        <v>0</v>
      </c>
      <c r="BV224" s="15"/>
      <c r="BW224" s="230">
        <v>34631362.229999997</v>
      </c>
      <c r="BX224" s="230">
        <v>34631362.229999997</v>
      </c>
      <c r="BY224" s="230">
        <v>34631362.229999997</v>
      </c>
      <c r="BZ224" s="230"/>
      <c r="CA224" s="230">
        <v>34631362.229999997</v>
      </c>
      <c r="CB224" s="230">
        <v>34671851.740000002</v>
      </c>
      <c r="CC224" s="230">
        <v>34712341.240000002</v>
      </c>
      <c r="CD224" s="230"/>
      <c r="CE224" s="230">
        <v>53967.206141750001</v>
      </c>
      <c r="CF224" s="230">
        <v>53967.206141750001</v>
      </c>
      <c r="CG224" s="230">
        <v>53967.206141750001</v>
      </c>
      <c r="CH224" s="15"/>
      <c r="CI224" s="15">
        <f t="shared" si="122"/>
        <v>53967.206141750001</v>
      </c>
      <c r="CJ224" s="15">
        <f t="shared" si="123"/>
        <v>54030.302294833346</v>
      </c>
      <c r="CK224" s="15">
        <f t="shared" si="124"/>
        <v>54093.398432333342</v>
      </c>
      <c r="CM224" s="15">
        <f t="shared" si="113"/>
        <v>161901.61842525</v>
      </c>
      <c r="CN224" s="15">
        <f t="shared" si="114"/>
        <v>162090.9068689167</v>
      </c>
      <c r="CO224" s="15">
        <f t="shared" si="128"/>
        <v>189.28844366670819</v>
      </c>
      <c r="CQ224" s="15">
        <f t="shared" si="129"/>
        <v>647606.47370099998</v>
      </c>
      <c r="CR224" s="15">
        <f t="shared" si="129"/>
        <v>647795.76214466663</v>
      </c>
      <c r="CS224" s="15">
        <f t="shared" si="130"/>
        <v>189.28844366664998</v>
      </c>
      <c r="CT224" s="15"/>
    </row>
    <row r="225" spans="1:98" x14ac:dyDescent="0.25">
      <c r="A225" s="3" t="s">
        <v>248</v>
      </c>
      <c r="B225" s="229">
        <v>3.6299999999999999E-2</v>
      </c>
      <c r="C225" s="229">
        <v>3.6299999999999999E-2</v>
      </c>
      <c r="D225" s="229">
        <v>3.6299999999999999E-2</v>
      </c>
      <c r="E225" s="229">
        <v>3.6299999999999999E-2</v>
      </c>
      <c r="G225" s="230">
        <v>29369546.170000002</v>
      </c>
      <c r="H225" s="230">
        <v>29369546.170000002</v>
      </c>
      <c r="I225" s="230">
        <v>29369546.170000002</v>
      </c>
      <c r="J225" s="230"/>
      <c r="K225" s="230">
        <v>29369546.170000002</v>
      </c>
      <c r="L225" s="230">
        <v>29369546.170000002</v>
      </c>
      <c r="M225" s="230">
        <v>29369546.170000002</v>
      </c>
      <c r="N225" s="15"/>
      <c r="O225" s="15">
        <v>88842.877164250007</v>
      </c>
      <c r="P225" s="15">
        <v>88842.877164250007</v>
      </c>
      <c r="Q225" s="15">
        <v>88842.877164250007</v>
      </c>
      <c r="R225" s="15"/>
      <c r="S225" s="15">
        <f t="shared" si="116"/>
        <v>88842.877164250007</v>
      </c>
      <c r="T225" s="15">
        <f t="shared" si="117"/>
        <v>88842.877164250007</v>
      </c>
      <c r="U225" s="15">
        <f t="shared" si="118"/>
        <v>88842.877164250007</v>
      </c>
      <c r="W225" s="15">
        <f t="shared" si="131"/>
        <v>266528.63149275002</v>
      </c>
      <c r="X225" s="15">
        <f t="shared" si="112"/>
        <v>266528.63149275002</v>
      </c>
      <c r="Y225" s="15">
        <f t="shared" si="115"/>
        <v>0</v>
      </c>
      <c r="AA225" s="230">
        <v>29369546.170000002</v>
      </c>
      <c r="AB225" s="230">
        <v>29369546.170000002</v>
      </c>
      <c r="AC225" s="230">
        <v>29369546.170000002</v>
      </c>
      <c r="AD225" s="230"/>
      <c r="AE225" s="230">
        <v>29369546.170000002</v>
      </c>
      <c r="AF225" s="230">
        <v>29369546.170000002</v>
      </c>
      <c r="AG225" s="230">
        <v>29369546.170000002</v>
      </c>
      <c r="AH225" s="230"/>
      <c r="AI225" s="230">
        <v>88842.877164250007</v>
      </c>
      <c r="AJ225" s="230">
        <v>88842.877164250007</v>
      </c>
      <c r="AK225" s="230">
        <v>88842.877164250007</v>
      </c>
      <c r="AL225" s="15"/>
      <c r="AM225" s="15">
        <f t="shared" si="119"/>
        <v>88842.877164250007</v>
      </c>
      <c r="AN225" s="15">
        <f t="shared" si="120"/>
        <v>88842.877164250007</v>
      </c>
      <c r="AO225" s="15">
        <f t="shared" si="121"/>
        <v>88842.877164250007</v>
      </c>
      <c r="AQ225" s="15">
        <f t="shared" ref="AQ225:AQ294" si="137">AI225+AJ225+AK225</f>
        <v>266528.63149275002</v>
      </c>
      <c r="AR225" s="15">
        <f t="shared" si="134"/>
        <v>266528.63149275002</v>
      </c>
      <c r="AS225" s="15">
        <f t="shared" si="105"/>
        <v>0</v>
      </c>
      <c r="AT225" s="15"/>
      <c r="AU225" s="15">
        <f t="shared" si="106"/>
        <v>533057.26298550004</v>
      </c>
      <c r="AV225" s="15">
        <f t="shared" si="106"/>
        <v>533057.26298550004</v>
      </c>
      <c r="AW225" s="15">
        <f t="shared" si="107"/>
        <v>0</v>
      </c>
      <c r="AX225" s="15"/>
      <c r="AY225" s="230">
        <v>29369546.170000002</v>
      </c>
      <c r="AZ225" s="230">
        <v>29369546.170000002</v>
      </c>
      <c r="BA225" s="230">
        <v>29369546.170000002</v>
      </c>
      <c r="BB225" s="230"/>
      <c r="BC225" s="230">
        <v>29369546.170000002</v>
      </c>
      <c r="BD225" s="230">
        <v>29369546.170000002</v>
      </c>
      <c r="BE225" s="230">
        <v>29369546.170000002</v>
      </c>
      <c r="BF225" s="230"/>
      <c r="BG225" s="230">
        <v>88842.877164250007</v>
      </c>
      <c r="BH225" s="230">
        <v>88842.877164250007</v>
      </c>
      <c r="BI225" s="230">
        <v>88842.877164250007</v>
      </c>
      <c r="BJ225" s="15"/>
      <c r="BK225" s="15">
        <f t="shared" si="125"/>
        <v>88842.877164250007</v>
      </c>
      <c r="BL225" s="15">
        <f t="shared" si="126"/>
        <v>88842.877164250007</v>
      </c>
      <c r="BM225" s="15">
        <f t="shared" si="127"/>
        <v>88842.877164250007</v>
      </c>
      <c r="BO225" s="15">
        <f t="shared" si="132"/>
        <v>266528.63149275002</v>
      </c>
      <c r="BP225" s="15">
        <f t="shared" si="133"/>
        <v>266528.63149275002</v>
      </c>
      <c r="BQ225" s="15">
        <f t="shared" si="135"/>
        <v>0</v>
      </c>
      <c r="BR225" s="15"/>
      <c r="BS225" s="15">
        <f t="shared" si="111"/>
        <v>799585.89447825006</v>
      </c>
      <c r="BT225" s="15">
        <f t="shared" si="111"/>
        <v>799585.89447825006</v>
      </c>
      <c r="BU225" s="15">
        <f t="shared" si="136"/>
        <v>0</v>
      </c>
      <c r="BV225" s="15"/>
      <c r="BW225" s="230">
        <v>29369546.170000002</v>
      </c>
      <c r="BX225" s="230">
        <v>29369546.170000002</v>
      </c>
      <c r="BY225" s="230">
        <v>29369546.170000002</v>
      </c>
      <c r="BZ225" s="230"/>
      <c r="CA225" s="230">
        <v>29369546.170000002</v>
      </c>
      <c r="CB225" s="230">
        <v>29369546.170000002</v>
      </c>
      <c r="CC225" s="230">
        <v>29369546.170000002</v>
      </c>
      <c r="CD225" s="230"/>
      <c r="CE225" s="230">
        <v>88842.877164250007</v>
      </c>
      <c r="CF225" s="230">
        <v>88842.877164250007</v>
      </c>
      <c r="CG225" s="230">
        <v>88842.877164250007</v>
      </c>
      <c r="CH225" s="15"/>
      <c r="CI225" s="15">
        <f t="shared" si="122"/>
        <v>88842.877164250007</v>
      </c>
      <c r="CJ225" s="15">
        <f t="shared" si="123"/>
        <v>88842.877164250007</v>
      </c>
      <c r="CK225" s="15">
        <f t="shared" si="124"/>
        <v>88842.877164250007</v>
      </c>
      <c r="CM225" s="15">
        <f t="shared" si="113"/>
        <v>266528.63149275002</v>
      </c>
      <c r="CN225" s="15">
        <f t="shared" si="114"/>
        <v>266528.63149275002</v>
      </c>
      <c r="CO225" s="15">
        <f t="shared" si="128"/>
        <v>0</v>
      </c>
      <c r="CQ225" s="15">
        <f t="shared" si="129"/>
        <v>1066114.5259710001</v>
      </c>
      <c r="CR225" s="15">
        <f t="shared" si="129"/>
        <v>1066114.5259710001</v>
      </c>
      <c r="CS225" s="15">
        <f t="shared" si="130"/>
        <v>0</v>
      </c>
      <c r="CT225" s="15"/>
    </row>
    <row r="226" spans="1:98" x14ac:dyDescent="0.25">
      <c r="A226" s="3" t="s">
        <v>249</v>
      </c>
      <c r="B226" s="229">
        <v>3.0800000000000001E-2</v>
      </c>
      <c r="C226" s="229">
        <v>3.0800000000000001E-2</v>
      </c>
      <c r="D226" s="229">
        <v>3.0800000000000001E-2</v>
      </c>
      <c r="E226" s="229">
        <v>3.0800000000000001E-2</v>
      </c>
      <c r="G226" s="230">
        <v>19578532.350000001</v>
      </c>
      <c r="H226" s="230">
        <v>19578532.350000001</v>
      </c>
      <c r="I226" s="230">
        <v>19578532.350000001</v>
      </c>
      <c r="J226" s="230"/>
      <c r="K226" s="230">
        <v>19578532.350000001</v>
      </c>
      <c r="L226" s="230">
        <v>19578532.350000001</v>
      </c>
      <c r="M226" s="230">
        <v>19578532.350000001</v>
      </c>
      <c r="N226" s="15"/>
      <c r="O226" s="15">
        <v>50251.566365000006</v>
      </c>
      <c r="P226" s="15">
        <v>50251.566365000006</v>
      </c>
      <c r="Q226" s="15">
        <v>50251.566365000006</v>
      </c>
      <c r="R226" s="15"/>
      <c r="S226" s="15">
        <f t="shared" si="116"/>
        <v>50251.566365000006</v>
      </c>
      <c r="T226" s="15">
        <f t="shared" si="117"/>
        <v>50251.566365000006</v>
      </c>
      <c r="U226" s="15">
        <f t="shared" si="118"/>
        <v>50251.566365000006</v>
      </c>
      <c r="W226" s="15">
        <f t="shared" si="131"/>
        <v>150754.69909500002</v>
      </c>
      <c r="X226" s="15">
        <f t="shared" si="112"/>
        <v>150754.69909500002</v>
      </c>
      <c r="Y226" s="15">
        <f t="shared" si="115"/>
        <v>0</v>
      </c>
      <c r="AA226" s="230">
        <v>19578532.350000001</v>
      </c>
      <c r="AB226" s="230">
        <v>19578532.350000001</v>
      </c>
      <c r="AC226" s="230">
        <v>19578532.350000001</v>
      </c>
      <c r="AD226" s="230"/>
      <c r="AE226" s="230">
        <v>19578532.350000001</v>
      </c>
      <c r="AF226" s="230">
        <v>19578532.350000001</v>
      </c>
      <c r="AG226" s="230">
        <v>19578532.350000001</v>
      </c>
      <c r="AH226" s="230"/>
      <c r="AI226" s="230">
        <v>50251.566365000006</v>
      </c>
      <c r="AJ226" s="230">
        <v>50251.566365000006</v>
      </c>
      <c r="AK226" s="230">
        <v>50251.566365000006</v>
      </c>
      <c r="AL226" s="15"/>
      <c r="AM226" s="15">
        <f t="shared" si="119"/>
        <v>50251.566365000006</v>
      </c>
      <c r="AN226" s="15">
        <f t="shared" si="120"/>
        <v>50251.566365000006</v>
      </c>
      <c r="AO226" s="15">
        <f t="shared" si="121"/>
        <v>50251.566365000006</v>
      </c>
      <c r="AQ226" s="15">
        <f t="shared" si="137"/>
        <v>150754.69909500002</v>
      </c>
      <c r="AR226" s="15">
        <f t="shared" si="134"/>
        <v>150754.69909500002</v>
      </c>
      <c r="AS226" s="15">
        <f t="shared" si="105"/>
        <v>0</v>
      </c>
      <c r="AT226" s="15"/>
      <c r="AU226" s="15">
        <f t="shared" si="106"/>
        <v>301509.39819000004</v>
      </c>
      <c r="AV226" s="15">
        <f t="shared" si="106"/>
        <v>301509.39819000004</v>
      </c>
      <c r="AW226" s="15">
        <f t="shared" si="107"/>
        <v>0</v>
      </c>
      <c r="AX226" s="15"/>
      <c r="AY226" s="230">
        <v>19578532.350000001</v>
      </c>
      <c r="AZ226" s="230">
        <v>19578532.350000001</v>
      </c>
      <c r="BA226" s="230">
        <v>19578532.350000001</v>
      </c>
      <c r="BB226" s="230"/>
      <c r="BC226" s="230">
        <v>19578532.350000001</v>
      </c>
      <c r="BD226" s="230">
        <v>19578532.350000001</v>
      </c>
      <c r="BE226" s="230">
        <v>19578532.350000001</v>
      </c>
      <c r="BF226" s="230"/>
      <c r="BG226" s="230">
        <v>50251.566365000006</v>
      </c>
      <c r="BH226" s="230">
        <v>50251.566365000006</v>
      </c>
      <c r="BI226" s="230">
        <v>50251.566365000006</v>
      </c>
      <c r="BJ226" s="15"/>
      <c r="BK226" s="15">
        <f t="shared" si="125"/>
        <v>50251.566365000006</v>
      </c>
      <c r="BL226" s="15">
        <f t="shared" si="126"/>
        <v>50251.566365000006</v>
      </c>
      <c r="BM226" s="15">
        <f t="shared" si="127"/>
        <v>50251.566365000006</v>
      </c>
      <c r="BO226" s="15">
        <f t="shared" si="132"/>
        <v>150754.69909500002</v>
      </c>
      <c r="BP226" s="15">
        <f t="shared" si="133"/>
        <v>150754.69909500002</v>
      </c>
      <c r="BQ226" s="15">
        <f t="shared" si="135"/>
        <v>0</v>
      </c>
      <c r="BR226" s="15"/>
      <c r="BS226" s="15">
        <f t="shared" si="111"/>
        <v>452264.09728500003</v>
      </c>
      <c r="BT226" s="15">
        <f t="shared" si="111"/>
        <v>452264.09728500003</v>
      </c>
      <c r="BU226" s="15">
        <f t="shared" si="136"/>
        <v>0</v>
      </c>
      <c r="BV226" s="15"/>
      <c r="BW226" s="230">
        <v>19578532.350000001</v>
      </c>
      <c r="BX226" s="230">
        <v>19578532.350000001</v>
      </c>
      <c r="BY226" s="230">
        <v>19578532.350000001</v>
      </c>
      <c r="BZ226" s="230"/>
      <c r="CA226" s="230">
        <v>19578532.350000001</v>
      </c>
      <c r="CB226" s="230">
        <v>19578532.350000001</v>
      </c>
      <c r="CC226" s="230">
        <v>19578532.350000001</v>
      </c>
      <c r="CD226" s="230"/>
      <c r="CE226" s="230">
        <v>50251.566365000006</v>
      </c>
      <c r="CF226" s="230">
        <v>50251.566365000006</v>
      </c>
      <c r="CG226" s="230">
        <v>50251.566365000006</v>
      </c>
      <c r="CH226" s="15"/>
      <c r="CI226" s="15">
        <f t="shared" si="122"/>
        <v>50251.566365000006</v>
      </c>
      <c r="CJ226" s="15">
        <f t="shared" si="123"/>
        <v>50251.566365000006</v>
      </c>
      <c r="CK226" s="15">
        <f t="shared" si="124"/>
        <v>50251.566365000006</v>
      </c>
      <c r="CM226" s="15">
        <f t="shared" si="113"/>
        <v>150754.69909500002</v>
      </c>
      <c r="CN226" s="15">
        <f t="shared" si="114"/>
        <v>150754.69909500002</v>
      </c>
      <c r="CO226" s="15">
        <f t="shared" si="128"/>
        <v>0</v>
      </c>
      <c r="CQ226" s="15">
        <f t="shared" si="129"/>
        <v>603018.79638000007</v>
      </c>
      <c r="CR226" s="15">
        <f t="shared" si="129"/>
        <v>603018.79638000007</v>
      </c>
      <c r="CS226" s="15">
        <f t="shared" si="130"/>
        <v>0</v>
      </c>
      <c r="CT226" s="15"/>
    </row>
    <row r="227" spans="1:98" x14ac:dyDescent="0.25">
      <c r="A227" s="3" t="s">
        <v>250</v>
      </c>
      <c r="B227" s="229">
        <v>2.8299999999999999E-2</v>
      </c>
      <c r="C227" s="229">
        <v>2.8299999999999999E-2</v>
      </c>
      <c r="D227" s="229">
        <v>2.8299999999999999E-2</v>
      </c>
      <c r="E227" s="229">
        <v>2.8299999999999999E-2</v>
      </c>
      <c r="G227" s="230">
        <v>26480338.25</v>
      </c>
      <c r="H227" s="230">
        <v>26480338.25</v>
      </c>
      <c r="I227" s="230">
        <v>26480338.25</v>
      </c>
      <c r="J227" s="230"/>
      <c r="K227" s="230">
        <v>27074615.969999999</v>
      </c>
      <c r="L227" s="230">
        <v>27074615.969999999</v>
      </c>
      <c r="M227" s="230">
        <v>27074615.969999999</v>
      </c>
      <c r="N227" s="15"/>
      <c r="O227" s="15">
        <v>62449.464372916664</v>
      </c>
      <c r="P227" s="15">
        <v>62449.464372916664</v>
      </c>
      <c r="Q227" s="15">
        <v>62449.464372916664</v>
      </c>
      <c r="R227" s="15"/>
      <c r="S227" s="15">
        <f t="shared" si="116"/>
        <v>63850.969329249994</v>
      </c>
      <c r="T227" s="15">
        <f t="shared" si="117"/>
        <v>63850.969329249994</v>
      </c>
      <c r="U227" s="15">
        <f t="shared" si="118"/>
        <v>63850.969329249994</v>
      </c>
      <c r="W227" s="15">
        <f t="shared" si="131"/>
        <v>187348.39311874998</v>
      </c>
      <c r="X227" s="15">
        <f t="shared" si="112"/>
        <v>191552.90798774999</v>
      </c>
      <c r="Y227" s="15">
        <f t="shared" si="115"/>
        <v>4204.514869000006</v>
      </c>
      <c r="AA227" s="230">
        <v>26423605.309999999</v>
      </c>
      <c r="AB227" s="230">
        <v>26366872.359999999</v>
      </c>
      <c r="AC227" s="230">
        <v>26366872.359999999</v>
      </c>
      <c r="AD227" s="230"/>
      <c r="AE227" s="230">
        <v>27074615.969999999</v>
      </c>
      <c r="AF227" s="230">
        <v>27074615.969999999</v>
      </c>
      <c r="AG227" s="230">
        <v>27074615.969999999</v>
      </c>
      <c r="AH227" s="230"/>
      <c r="AI227" s="230">
        <v>62315.669189416658</v>
      </c>
      <c r="AJ227" s="230">
        <v>62181.873982333324</v>
      </c>
      <c r="AK227" s="230">
        <v>62181.873982333324</v>
      </c>
      <c r="AL227" s="15"/>
      <c r="AM227" s="15">
        <f t="shared" si="119"/>
        <v>63850.969329249994</v>
      </c>
      <c r="AN227" s="15">
        <f t="shared" si="120"/>
        <v>63850.969329249994</v>
      </c>
      <c r="AO227" s="15">
        <f t="shared" si="121"/>
        <v>63850.969329249994</v>
      </c>
      <c r="AQ227" s="15">
        <f t="shared" si="137"/>
        <v>186679.41715408329</v>
      </c>
      <c r="AR227" s="15">
        <f t="shared" si="134"/>
        <v>191552.90798774999</v>
      </c>
      <c r="AS227" s="15">
        <f t="shared" si="105"/>
        <v>4873.4908336666995</v>
      </c>
      <c r="AT227" s="15"/>
      <c r="AU227" s="15">
        <f t="shared" si="106"/>
        <v>374027.81027283327</v>
      </c>
      <c r="AV227" s="15">
        <f t="shared" si="106"/>
        <v>383105.81597549998</v>
      </c>
      <c r="AW227" s="15">
        <f t="shared" si="107"/>
        <v>9078.0057026667055</v>
      </c>
      <c r="AX227" s="15"/>
      <c r="AY227" s="230">
        <v>26366872.359999999</v>
      </c>
      <c r="AZ227" s="230">
        <v>26366872.359999999</v>
      </c>
      <c r="BA227" s="230">
        <v>26366872.359999999</v>
      </c>
      <c r="BB227" s="230"/>
      <c r="BC227" s="230">
        <v>27074615.969999999</v>
      </c>
      <c r="BD227" s="230">
        <v>27074615.969999999</v>
      </c>
      <c r="BE227" s="230">
        <v>27074615.969999999</v>
      </c>
      <c r="BF227" s="230"/>
      <c r="BG227" s="230">
        <v>62181.873982333324</v>
      </c>
      <c r="BH227" s="230">
        <v>62181.873982333324</v>
      </c>
      <c r="BI227" s="230">
        <v>62181.873982333324</v>
      </c>
      <c r="BJ227" s="15"/>
      <c r="BK227" s="15">
        <f t="shared" si="125"/>
        <v>63850.969329249994</v>
      </c>
      <c r="BL227" s="15">
        <f t="shared" si="126"/>
        <v>63850.969329249994</v>
      </c>
      <c r="BM227" s="15">
        <f t="shared" si="127"/>
        <v>63850.969329249994</v>
      </c>
      <c r="BO227" s="15">
        <f t="shared" si="132"/>
        <v>186545.62194699998</v>
      </c>
      <c r="BP227" s="15">
        <f t="shared" si="133"/>
        <v>191552.90798774999</v>
      </c>
      <c r="BQ227" s="15">
        <f t="shared" si="135"/>
        <v>5007.286040750012</v>
      </c>
      <c r="BR227" s="15"/>
      <c r="BS227" s="15">
        <f t="shared" si="111"/>
        <v>560573.43221983325</v>
      </c>
      <c r="BT227" s="15">
        <f t="shared" si="111"/>
        <v>574658.72396324994</v>
      </c>
      <c r="BU227" s="15">
        <f t="shared" si="136"/>
        <v>14085.291743416688</v>
      </c>
      <c r="BV227" s="15"/>
      <c r="BW227" s="230">
        <v>26550803.329999998</v>
      </c>
      <c r="BX227" s="230">
        <v>26734734.289999999</v>
      </c>
      <c r="BY227" s="230">
        <v>26904675.129999999</v>
      </c>
      <c r="BZ227" s="230"/>
      <c r="CA227" s="230">
        <v>27079826.289999999</v>
      </c>
      <c r="CB227" s="230">
        <v>27085036.600000001</v>
      </c>
      <c r="CC227" s="230">
        <v>27085036.600000001</v>
      </c>
      <c r="CD227" s="230"/>
      <c r="CE227" s="230">
        <v>62615.644519916656</v>
      </c>
      <c r="CF227" s="230">
        <v>63049.415033916659</v>
      </c>
      <c r="CG227" s="230">
        <v>63450.192181583327</v>
      </c>
      <c r="CH227" s="15"/>
      <c r="CI227" s="15">
        <f t="shared" si="122"/>
        <v>63863.257000583333</v>
      </c>
      <c r="CJ227" s="15">
        <f t="shared" si="123"/>
        <v>63875.544648333336</v>
      </c>
      <c r="CK227" s="15">
        <f t="shared" si="124"/>
        <v>63875.544648333336</v>
      </c>
      <c r="CM227" s="15">
        <f t="shared" si="113"/>
        <v>189115.25173541665</v>
      </c>
      <c r="CN227" s="15">
        <f t="shared" si="114"/>
        <v>191614.34629725001</v>
      </c>
      <c r="CO227" s="15">
        <f t="shared" si="128"/>
        <v>2499.0945618333644</v>
      </c>
      <c r="CQ227" s="15">
        <f t="shared" si="129"/>
        <v>749688.68395524984</v>
      </c>
      <c r="CR227" s="15">
        <f t="shared" si="129"/>
        <v>766273.07026049995</v>
      </c>
      <c r="CS227" s="15">
        <f t="shared" si="130"/>
        <v>16584.386305250111</v>
      </c>
      <c r="CT227" s="15"/>
    </row>
    <row r="228" spans="1:98" x14ac:dyDescent="0.25">
      <c r="A228" s="3" t="s">
        <v>251</v>
      </c>
      <c r="B228" s="229">
        <v>2.9599999999999998E-2</v>
      </c>
      <c r="C228" s="229">
        <v>2.9599999999999998E-2</v>
      </c>
      <c r="D228" s="229">
        <v>2.9599999999999998E-2</v>
      </c>
      <c r="E228" s="229">
        <v>2.9599999999999998E-2</v>
      </c>
      <c r="G228" s="230">
        <v>43660666.530000001</v>
      </c>
      <c r="H228" s="230">
        <v>43660666.530000001</v>
      </c>
      <c r="I228" s="230">
        <v>43660666.530000001</v>
      </c>
      <c r="J228" s="230"/>
      <c r="K228" s="230">
        <v>44302738.869999997</v>
      </c>
      <c r="L228" s="230">
        <v>44302738.869999997</v>
      </c>
      <c r="M228" s="230">
        <v>44302738.869999997</v>
      </c>
      <c r="N228" s="15"/>
      <c r="O228" s="15">
        <v>107696.310774</v>
      </c>
      <c r="P228" s="15">
        <v>107696.310774</v>
      </c>
      <c r="Q228" s="15">
        <v>107696.310774</v>
      </c>
      <c r="R228" s="15"/>
      <c r="S228" s="15">
        <f t="shared" si="116"/>
        <v>109280.08921266666</v>
      </c>
      <c r="T228" s="15">
        <f t="shared" si="117"/>
        <v>109280.08921266666</v>
      </c>
      <c r="U228" s="15">
        <f t="shared" si="118"/>
        <v>109280.08921266666</v>
      </c>
      <c r="W228" s="15">
        <f t="shared" si="131"/>
        <v>323088.93232199998</v>
      </c>
      <c r="X228" s="15">
        <f t="shared" si="112"/>
        <v>327840.26763799996</v>
      </c>
      <c r="Y228" s="15">
        <f t="shared" si="115"/>
        <v>4751.3353159999824</v>
      </c>
      <c r="AA228" s="230">
        <v>43660666.530000001</v>
      </c>
      <c r="AB228" s="230">
        <v>44072621.840000004</v>
      </c>
      <c r="AC228" s="230">
        <v>44360327.090000004</v>
      </c>
      <c r="AD228" s="230"/>
      <c r="AE228" s="230">
        <v>44302738.869999997</v>
      </c>
      <c r="AF228" s="230">
        <v>44302738.869999997</v>
      </c>
      <c r="AG228" s="230">
        <v>44302738.869999997</v>
      </c>
      <c r="AH228" s="230"/>
      <c r="AI228" s="230">
        <v>107696.310774</v>
      </c>
      <c r="AJ228" s="230">
        <v>108712.46720533333</v>
      </c>
      <c r="AK228" s="230">
        <v>109422.14015533333</v>
      </c>
      <c r="AL228" s="15"/>
      <c r="AM228" s="15">
        <f t="shared" si="119"/>
        <v>109280.08921266666</v>
      </c>
      <c r="AN228" s="15">
        <f t="shared" si="120"/>
        <v>109280.08921266666</v>
      </c>
      <c r="AO228" s="15">
        <f t="shared" si="121"/>
        <v>109280.08921266666</v>
      </c>
      <c r="AQ228" s="15">
        <f t="shared" si="137"/>
        <v>325830.91813466663</v>
      </c>
      <c r="AR228" s="15">
        <f t="shared" si="134"/>
        <v>327840.26763799996</v>
      </c>
      <c r="AS228" s="15">
        <f t="shared" si="105"/>
        <v>2009.3495033333311</v>
      </c>
      <c r="AT228" s="15"/>
      <c r="AU228" s="15">
        <f t="shared" si="106"/>
        <v>648919.85045666667</v>
      </c>
      <c r="AV228" s="15">
        <f t="shared" si="106"/>
        <v>655680.53527599992</v>
      </c>
      <c r="AW228" s="15">
        <f t="shared" si="107"/>
        <v>6760.6848193332553</v>
      </c>
      <c r="AX228" s="15"/>
      <c r="AY228" s="230">
        <v>44236077.020000003</v>
      </c>
      <c r="AZ228" s="230">
        <v>44236077.020000003</v>
      </c>
      <c r="BA228" s="230">
        <v>44236077.020000003</v>
      </c>
      <c r="BB228" s="230"/>
      <c r="BC228" s="230">
        <v>44283917.229999997</v>
      </c>
      <c r="BD228" s="230">
        <v>44287177.689999998</v>
      </c>
      <c r="BE228" s="230">
        <v>44309259.789999999</v>
      </c>
      <c r="BF228" s="230"/>
      <c r="BG228" s="230">
        <v>109115.65664933332</v>
      </c>
      <c r="BH228" s="230">
        <v>109115.65664933332</v>
      </c>
      <c r="BI228" s="230">
        <v>109115.65664933332</v>
      </c>
      <c r="BJ228" s="15"/>
      <c r="BK228" s="15">
        <f t="shared" si="125"/>
        <v>109233.66250066664</v>
      </c>
      <c r="BL228" s="15">
        <f t="shared" si="126"/>
        <v>109241.70496866666</v>
      </c>
      <c r="BM228" s="15">
        <f t="shared" si="127"/>
        <v>109296.17414866666</v>
      </c>
      <c r="BO228" s="15">
        <f t="shared" si="132"/>
        <v>327346.96994799998</v>
      </c>
      <c r="BP228" s="15">
        <f t="shared" si="133"/>
        <v>327771.54161799996</v>
      </c>
      <c r="BQ228" s="15">
        <f t="shared" si="135"/>
        <v>424.57166999997571</v>
      </c>
      <c r="BR228" s="15"/>
      <c r="BS228" s="15">
        <f t="shared" si="111"/>
        <v>976266.82040466671</v>
      </c>
      <c r="BT228" s="15">
        <f t="shared" si="111"/>
        <v>983452.07689399994</v>
      </c>
      <c r="BU228" s="15">
        <f t="shared" si="136"/>
        <v>7185.256489333231</v>
      </c>
      <c r="BV228" s="15"/>
      <c r="BW228" s="230">
        <v>44236077.020000003</v>
      </c>
      <c r="BX228" s="230">
        <v>44236077.020000003</v>
      </c>
      <c r="BY228" s="230">
        <v>44269407.950000003</v>
      </c>
      <c r="BZ228" s="230"/>
      <c r="CA228" s="230">
        <v>44309259.789999999</v>
      </c>
      <c r="CB228" s="230">
        <v>44309259.789999999</v>
      </c>
      <c r="CC228" s="230">
        <v>44358386.469999999</v>
      </c>
      <c r="CD228" s="230"/>
      <c r="CE228" s="230">
        <v>109115.65664933332</v>
      </c>
      <c r="CF228" s="230">
        <v>109115.65664933332</v>
      </c>
      <c r="CG228" s="230">
        <v>109197.87294333334</v>
      </c>
      <c r="CH228" s="15"/>
      <c r="CI228" s="15">
        <f t="shared" si="122"/>
        <v>109296.17414866666</v>
      </c>
      <c r="CJ228" s="15">
        <f t="shared" si="123"/>
        <v>109296.17414866666</v>
      </c>
      <c r="CK228" s="15">
        <f t="shared" si="124"/>
        <v>109417.35329266665</v>
      </c>
      <c r="CM228" s="15">
        <f t="shared" si="113"/>
        <v>327429.18624199997</v>
      </c>
      <c r="CN228" s="15">
        <f t="shared" si="114"/>
        <v>328009.70158999995</v>
      </c>
      <c r="CO228" s="15">
        <f t="shared" si="128"/>
        <v>580.51534799998626</v>
      </c>
      <c r="CQ228" s="15">
        <f t="shared" si="129"/>
        <v>1303696.0066466667</v>
      </c>
      <c r="CR228" s="15">
        <f t="shared" si="129"/>
        <v>1311461.7784839999</v>
      </c>
      <c r="CS228" s="15">
        <f t="shared" si="130"/>
        <v>7765.7718373332173</v>
      </c>
      <c r="CT228" s="15"/>
    </row>
    <row r="229" spans="1:98" x14ac:dyDescent="0.25">
      <c r="A229" s="3" t="s">
        <v>252</v>
      </c>
      <c r="B229" s="229">
        <v>2.8399999999999998E-2</v>
      </c>
      <c r="C229" s="229">
        <v>2.8399999999999998E-2</v>
      </c>
      <c r="D229" s="229">
        <v>2.8399999999999998E-2</v>
      </c>
      <c r="E229" s="229">
        <v>2.8399999999999998E-2</v>
      </c>
      <c r="G229" s="230">
        <v>34993367.649999999</v>
      </c>
      <c r="H229" s="230">
        <v>34993367.649999999</v>
      </c>
      <c r="I229" s="230">
        <v>34993367.649999999</v>
      </c>
      <c r="J229" s="230"/>
      <c r="K229" s="230">
        <v>35563345.270000003</v>
      </c>
      <c r="L229" s="230">
        <v>35563345.270000003</v>
      </c>
      <c r="M229" s="230">
        <v>35563345.270000003</v>
      </c>
      <c r="N229" s="15"/>
      <c r="O229" s="15">
        <v>82817.636771666657</v>
      </c>
      <c r="P229" s="15">
        <v>82817.636771666657</v>
      </c>
      <c r="Q229" s="15">
        <v>82817.636771666657</v>
      </c>
      <c r="R229" s="15"/>
      <c r="S229" s="15">
        <f t="shared" si="116"/>
        <v>84166.583805666669</v>
      </c>
      <c r="T229" s="15">
        <f t="shared" si="117"/>
        <v>84166.583805666669</v>
      </c>
      <c r="U229" s="15">
        <f t="shared" si="118"/>
        <v>84166.583805666669</v>
      </c>
      <c r="W229" s="15">
        <f t="shared" si="131"/>
        <v>248452.91031499999</v>
      </c>
      <c r="X229" s="15">
        <f t="shared" si="112"/>
        <v>252499.75141700002</v>
      </c>
      <c r="Y229" s="15">
        <f t="shared" si="115"/>
        <v>4046.8411020000349</v>
      </c>
      <c r="AA229" s="230">
        <v>34993367.649999999</v>
      </c>
      <c r="AB229" s="230">
        <v>35401433.390000001</v>
      </c>
      <c r="AC229" s="230">
        <v>35686422.200000003</v>
      </c>
      <c r="AD229" s="230"/>
      <c r="AE229" s="230">
        <v>35563345.270000003</v>
      </c>
      <c r="AF229" s="230">
        <v>35563345.270000003</v>
      </c>
      <c r="AG229" s="230">
        <v>35563345.270000003</v>
      </c>
      <c r="AH229" s="230"/>
      <c r="AI229" s="230">
        <v>82817.636771666657</v>
      </c>
      <c r="AJ229" s="230">
        <v>83783.392356333337</v>
      </c>
      <c r="AK229" s="230">
        <v>84457.865873333343</v>
      </c>
      <c r="AL229" s="15"/>
      <c r="AM229" s="15">
        <f t="shared" si="119"/>
        <v>84166.583805666669</v>
      </c>
      <c r="AN229" s="15">
        <f t="shared" si="120"/>
        <v>84166.583805666669</v>
      </c>
      <c r="AO229" s="15">
        <f t="shared" si="121"/>
        <v>84166.583805666669</v>
      </c>
      <c r="AQ229" s="15">
        <f t="shared" si="137"/>
        <v>251058.89500133332</v>
      </c>
      <c r="AR229" s="15">
        <f t="shared" si="134"/>
        <v>252499.75141700002</v>
      </c>
      <c r="AS229" s="15">
        <f t="shared" si="105"/>
        <v>1440.856415666698</v>
      </c>
      <c r="AT229" s="15"/>
      <c r="AU229" s="15">
        <f t="shared" si="106"/>
        <v>499511.80531633331</v>
      </c>
      <c r="AV229" s="15">
        <f t="shared" si="106"/>
        <v>504999.50283400004</v>
      </c>
      <c r="AW229" s="15">
        <f t="shared" si="107"/>
        <v>5487.6975176667329</v>
      </c>
      <c r="AX229" s="15"/>
      <c r="AY229" s="230">
        <v>35563345.270000003</v>
      </c>
      <c r="AZ229" s="230">
        <v>35563345.270000003</v>
      </c>
      <c r="BA229" s="230">
        <v>35563345.270000003</v>
      </c>
      <c r="BB229" s="230"/>
      <c r="BC229" s="230">
        <v>35563345.270000003</v>
      </c>
      <c r="BD229" s="230">
        <v>35563345.270000003</v>
      </c>
      <c r="BE229" s="230">
        <v>35563345.270000003</v>
      </c>
      <c r="BF229" s="230"/>
      <c r="BG229" s="230">
        <v>84166.583805666669</v>
      </c>
      <c r="BH229" s="230">
        <v>84166.583805666669</v>
      </c>
      <c r="BI229" s="230">
        <v>84166.583805666669</v>
      </c>
      <c r="BJ229" s="15"/>
      <c r="BK229" s="15">
        <f t="shared" ref="BK229:BM293" si="138">BC229*$E229/12</f>
        <v>84166.583805666669</v>
      </c>
      <c r="BL229" s="15">
        <f t="shared" si="138"/>
        <v>84166.583805666669</v>
      </c>
      <c r="BM229" s="15">
        <f t="shared" si="138"/>
        <v>84166.583805666669</v>
      </c>
      <c r="BO229" s="15">
        <f t="shared" si="132"/>
        <v>252499.75141700002</v>
      </c>
      <c r="BP229" s="15">
        <f t="shared" si="133"/>
        <v>252499.75141700002</v>
      </c>
      <c r="BQ229" s="15">
        <f t="shared" si="135"/>
        <v>0</v>
      </c>
      <c r="BR229" s="15"/>
      <c r="BS229" s="15">
        <f t="shared" si="111"/>
        <v>752011.55673333327</v>
      </c>
      <c r="BT229" s="15">
        <f t="shared" si="111"/>
        <v>757499.25425100001</v>
      </c>
      <c r="BU229" s="15">
        <f t="shared" si="136"/>
        <v>5487.6975176667329</v>
      </c>
      <c r="BV229" s="15"/>
      <c r="BW229" s="230">
        <v>35563345.270000003</v>
      </c>
      <c r="BX229" s="230">
        <v>35563345.270000003</v>
      </c>
      <c r="BY229" s="230">
        <v>35563345.270000003</v>
      </c>
      <c r="BZ229" s="230"/>
      <c r="CA229" s="230">
        <v>35563345.270000003</v>
      </c>
      <c r="CB229" s="230">
        <v>35563345.270000003</v>
      </c>
      <c r="CC229" s="230">
        <v>35563345.270000003</v>
      </c>
      <c r="CD229" s="230"/>
      <c r="CE229" s="230">
        <v>84166.583805666669</v>
      </c>
      <c r="CF229" s="230">
        <v>84166.583805666669</v>
      </c>
      <c r="CG229" s="230">
        <v>84166.583805666669</v>
      </c>
      <c r="CH229" s="15"/>
      <c r="CI229" s="15">
        <f t="shared" si="122"/>
        <v>84166.583805666669</v>
      </c>
      <c r="CJ229" s="15">
        <f t="shared" si="123"/>
        <v>84166.583805666669</v>
      </c>
      <c r="CK229" s="15">
        <f t="shared" si="124"/>
        <v>84166.583805666669</v>
      </c>
      <c r="CM229" s="15">
        <f t="shared" si="113"/>
        <v>252499.75141700002</v>
      </c>
      <c r="CN229" s="15">
        <f t="shared" si="114"/>
        <v>252499.75141700002</v>
      </c>
      <c r="CO229" s="15">
        <f t="shared" si="128"/>
        <v>0</v>
      </c>
      <c r="CQ229" s="15">
        <f t="shared" si="129"/>
        <v>1004511.3081503334</v>
      </c>
      <c r="CR229" s="15">
        <f t="shared" si="129"/>
        <v>1009999.0056680001</v>
      </c>
      <c r="CS229" s="15">
        <f t="shared" si="130"/>
        <v>5487.6975176667329</v>
      </c>
      <c r="CT229" s="15"/>
    </row>
    <row r="230" spans="1:98" x14ac:dyDescent="0.25">
      <c r="A230" s="3" t="s">
        <v>253</v>
      </c>
      <c r="B230" s="229">
        <v>2.9899999999999996E-2</v>
      </c>
      <c r="C230" s="229">
        <v>2.9899999999999996E-2</v>
      </c>
      <c r="D230" s="229">
        <v>2.9899999999999996E-2</v>
      </c>
      <c r="E230" s="229">
        <v>2.9899999999999996E-2</v>
      </c>
      <c r="G230" s="230">
        <v>26914100.100000001</v>
      </c>
      <c r="H230" s="230">
        <v>26914100.100000001</v>
      </c>
      <c r="I230" s="230">
        <v>26914100.100000001</v>
      </c>
      <c r="J230" s="230"/>
      <c r="K230" s="230">
        <v>27248602.760000002</v>
      </c>
      <c r="L230" s="230">
        <v>27248678.600000001</v>
      </c>
      <c r="M230" s="230">
        <v>27248958.440000001</v>
      </c>
      <c r="N230" s="15"/>
      <c r="O230" s="15">
        <v>67060.966082499988</v>
      </c>
      <c r="P230" s="15">
        <v>67060.966082499988</v>
      </c>
      <c r="Q230" s="15">
        <v>67060.966082499988</v>
      </c>
      <c r="R230" s="15"/>
      <c r="S230" s="15">
        <f t="shared" ref="S230:U294" si="139">K230*$E230/12</f>
        <v>67894.435210333337</v>
      </c>
      <c r="T230" s="15">
        <f t="shared" si="139"/>
        <v>67894.624178333324</v>
      </c>
      <c r="U230" s="15">
        <f t="shared" si="139"/>
        <v>67895.321446333328</v>
      </c>
      <c r="W230" s="15">
        <f t="shared" si="131"/>
        <v>201182.89824749995</v>
      </c>
      <c r="X230" s="15">
        <f t="shared" si="112"/>
        <v>203684.38083499996</v>
      </c>
      <c r="Y230" s="15">
        <f t="shared" si="115"/>
        <v>2501.4825875000097</v>
      </c>
      <c r="AA230" s="230">
        <v>26914100.100000001</v>
      </c>
      <c r="AB230" s="230">
        <v>26914100.100000001</v>
      </c>
      <c r="AC230" s="230">
        <v>26914100.100000001</v>
      </c>
      <c r="AD230" s="230"/>
      <c r="AE230" s="230">
        <v>27249811.68</v>
      </c>
      <c r="AF230" s="230">
        <v>27371683.399999999</v>
      </c>
      <c r="AG230" s="230">
        <v>27470219.91</v>
      </c>
      <c r="AH230" s="230"/>
      <c r="AI230" s="230">
        <v>67060.966082499988</v>
      </c>
      <c r="AJ230" s="230">
        <v>67060.966082499988</v>
      </c>
      <c r="AK230" s="230">
        <v>67060.966082499988</v>
      </c>
      <c r="AL230" s="15"/>
      <c r="AM230" s="15">
        <f t="shared" ref="AM230:AO294" si="140">AE230*$E230/12</f>
        <v>67897.447435999988</v>
      </c>
      <c r="AN230" s="15">
        <f t="shared" si="140"/>
        <v>68201.111138333319</v>
      </c>
      <c r="AO230" s="15">
        <f t="shared" si="140"/>
        <v>68446.631275749984</v>
      </c>
      <c r="AQ230" s="15">
        <f t="shared" si="137"/>
        <v>201182.89824749995</v>
      </c>
      <c r="AR230" s="15">
        <f t="shared" si="134"/>
        <v>204545.18985008332</v>
      </c>
      <c r="AS230" s="15">
        <f t="shared" si="105"/>
        <v>3362.2916025833692</v>
      </c>
      <c r="AT230" s="15"/>
      <c r="AU230" s="15">
        <f t="shared" si="106"/>
        <v>402365.7964949999</v>
      </c>
      <c r="AV230" s="15">
        <f t="shared" si="106"/>
        <v>408229.57068508328</v>
      </c>
      <c r="AW230" s="15">
        <f t="shared" si="107"/>
        <v>5863.7741900833789</v>
      </c>
      <c r="AX230" s="15"/>
      <c r="AY230" s="230">
        <v>26914100.100000001</v>
      </c>
      <c r="AZ230" s="230">
        <v>27179972.800000001</v>
      </c>
      <c r="BA230" s="230">
        <v>27363903.760000002</v>
      </c>
      <c r="BB230" s="230"/>
      <c r="BC230" s="230">
        <v>27447458.109999999</v>
      </c>
      <c r="BD230" s="230">
        <v>27447458.109999999</v>
      </c>
      <c r="BE230" s="230">
        <v>27465992.149999999</v>
      </c>
      <c r="BF230" s="230"/>
      <c r="BG230" s="230">
        <v>67060.966082499988</v>
      </c>
      <c r="BH230" s="230">
        <v>67723.432226666657</v>
      </c>
      <c r="BI230" s="230">
        <v>68181.726868666665</v>
      </c>
      <c r="BJ230" s="15"/>
      <c r="BK230" s="15">
        <f t="shared" si="138"/>
        <v>68389.91645741665</v>
      </c>
      <c r="BL230" s="15">
        <f t="shared" si="138"/>
        <v>68389.91645741665</v>
      </c>
      <c r="BM230" s="15">
        <f t="shared" si="138"/>
        <v>68436.097107083318</v>
      </c>
      <c r="BO230" s="15">
        <f t="shared" si="132"/>
        <v>202966.12517783331</v>
      </c>
      <c r="BP230" s="15">
        <f t="shared" si="133"/>
        <v>205215.93002191663</v>
      </c>
      <c r="BQ230" s="15">
        <f t="shared" si="135"/>
        <v>2249.8048440833227</v>
      </c>
      <c r="BR230" s="15"/>
      <c r="BS230" s="15">
        <f t="shared" si="111"/>
        <v>605331.92167283315</v>
      </c>
      <c r="BT230" s="15">
        <f t="shared" si="111"/>
        <v>613445.50070699991</v>
      </c>
      <c r="BU230" s="15">
        <f t="shared" si="136"/>
        <v>8113.5790341667598</v>
      </c>
      <c r="BV230" s="15"/>
      <c r="BW230" s="230">
        <v>27372114.620000001</v>
      </c>
      <c r="BX230" s="230">
        <v>27377859.07</v>
      </c>
      <c r="BY230" s="230">
        <v>27270988.920000002</v>
      </c>
      <c r="BZ230" s="230"/>
      <c r="CA230" s="230">
        <v>27506345.620000001</v>
      </c>
      <c r="CB230" s="230">
        <v>27528165.050000001</v>
      </c>
      <c r="CC230" s="230">
        <v>27528165.050000001</v>
      </c>
      <c r="CD230" s="230"/>
      <c r="CE230" s="230">
        <v>68202.185594833325</v>
      </c>
      <c r="CF230" s="230">
        <v>68216.498849416661</v>
      </c>
      <c r="CG230" s="230">
        <v>67950.214058999991</v>
      </c>
      <c r="CH230" s="15"/>
      <c r="CI230" s="15">
        <f t="shared" si="122"/>
        <v>68536.644503166652</v>
      </c>
      <c r="CJ230" s="15">
        <f t="shared" si="123"/>
        <v>68591.011249583316</v>
      </c>
      <c r="CK230" s="15">
        <f t="shared" si="124"/>
        <v>68591.011249583316</v>
      </c>
      <c r="CM230" s="15">
        <f t="shared" si="113"/>
        <v>204368.89850324998</v>
      </c>
      <c r="CN230" s="15">
        <f t="shared" si="114"/>
        <v>205718.66700233327</v>
      </c>
      <c r="CO230" s="15">
        <f t="shared" si="128"/>
        <v>1349.7684990832931</v>
      </c>
      <c r="CQ230" s="15">
        <f t="shared" si="129"/>
        <v>809700.82017608313</v>
      </c>
      <c r="CR230" s="15">
        <f t="shared" si="129"/>
        <v>819164.16770933312</v>
      </c>
      <c r="CS230" s="15">
        <f t="shared" si="130"/>
        <v>9463.3475332499947</v>
      </c>
      <c r="CT230" s="15"/>
    </row>
    <row r="231" spans="1:98" x14ac:dyDescent="0.25">
      <c r="A231" s="3" t="s">
        <v>254</v>
      </c>
      <c r="B231" s="229">
        <v>2.8399999999999998E-2</v>
      </c>
      <c r="C231" s="229">
        <v>2.8399999999999998E-2</v>
      </c>
      <c r="D231" s="229">
        <v>2.8399999999999998E-2</v>
      </c>
      <c r="E231" s="229">
        <v>2.8399999999999998E-2</v>
      </c>
      <c r="G231" s="230">
        <v>27341489.16</v>
      </c>
      <c r="H231" s="230">
        <v>27341489.16</v>
      </c>
      <c r="I231" s="230">
        <v>27341489.16</v>
      </c>
      <c r="J231" s="230"/>
      <c r="K231" s="230">
        <v>27863841.09</v>
      </c>
      <c r="L231" s="230">
        <v>27787003.16</v>
      </c>
      <c r="M231" s="230">
        <v>27710329.370000001</v>
      </c>
      <c r="N231" s="15"/>
      <c r="O231" s="15">
        <v>64708.191011999996</v>
      </c>
      <c r="P231" s="15">
        <v>64708.191011999996</v>
      </c>
      <c r="Q231" s="15">
        <v>64708.191011999996</v>
      </c>
      <c r="R231" s="15"/>
      <c r="S231" s="15">
        <f t="shared" si="139"/>
        <v>65944.423912999991</v>
      </c>
      <c r="T231" s="15">
        <f t="shared" si="139"/>
        <v>65762.574145333332</v>
      </c>
      <c r="U231" s="15">
        <f t="shared" si="139"/>
        <v>65581.112842333328</v>
      </c>
      <c r="W231" s="15">
        <f t="shared" si="131"/>
        <v>194124.57303599999</v>
      </c>
      <c r="X231" s="15">
        <f t="shared" si="112"/>
        <v>197288.11090066665</v>
      </c>
      <c r="Y231" s="15">
        <f t="shared" si="115"/>
        <v>3163.537864666665</v>
      </c>
      <c r="AA231" s="230">
        <v>27341489.16</v>
      </c>
      <c r="AB231" s="230">
        <v>27341489.16</v>
      </c>
      <c r="AC231" s="230">
        <v>27341489.16</v>
      </c>
      <c r="AD231" s="230"/>
      <c r="AE231" s="230">
        <v>27723021.350000001</v>
      </c>
      <c r="AF231" s="230">
        <v>27855581.079999998</v>
      </c>
      <c r="AG231" s="230">
        <v>27975623.559999999</v>
      </c>
      <c r="AH231" s="230"/>
      <c r="AI231" s="230">
        <v>64708.191011999996</v>
      </c>
      <c r="AJ231" s="230">
        <v>64708.191011999996</v>
      </c>
      <c r="AK231" s="230">
        <v>64708.191011999996</v>
      </c>
      <c r="AL231" s="15"/>
      <c r="AM231" s="15">
        <f t="shared" si="140"/>
        <v>65611.150528333339</v>
      </c>
      <c r="AN231" s="15">
        <f t="shared" si="140"/>
        <v>65924.875222666655</v>
      </c>
      <c r="AO231" s="15">
        <f t="shared" si="140"/>
        <v>66208.975758666653</v>
      </c>
      <c r="AQ231" s="15">
        <f t="shared" si="137"/>
        <v>194124.57303599999</v>
      </c>
      <c r="AR231" s="15">
        <f t="shared" si="134"/>
        <v>197745.00150966662</v>
      </c>
      <c r="AS231" s="15">
        <f t="shared" si="105"/>
        <v>3620.4284736666305</v>
      </c>
      <c r="AT231" s="15"/>
      <c r="AU231" s="15">
        <f t="shared" si="106"/>
        <v>388249.14607199997</v>
      </c>
      <c r="AV231" s="15">
        <f t="shared" si="106"/>
        <v>395033.11241033324</v>
      </c>
      <c r="AW231" s="15">
        <f t="shared" si="107"/>
        <v>6783.9663383332663</v>
      </c>
      <c r="AX231" s="15"/>
      <c r="AY231" s="230">
        <v>27341489.16</v>
      </c>
      <c r="AZ231" s="230">
        <v>27341489.16</v>
      </c>
      <c r="BA231" s="230">
        <v>27341489.16</v>
      </c>
      <c r="BB231" s="230"/>
      <c r="BC231" s="230">
        <v>27975634.149999999</v>
      </c>
      <c r="BD231" s="230">
        <v>27975634.149999999</v>
      </c>
      <c r="BE231" s="230">
        <v>27975634.149999999</v>
      </c>
      <c r="BF231" s="230"/>
      <c r="BG231" s="230">
        <v>64708.191011999996</v>
      </c>
      <c r="BH231" s="230">
        <v>64708.191011999996</v>
      </c>
      <c r="BI231" s="230">
        <v>64708.191011999996</v>
      </c>
      <c r="BJ231" s="15"/>
      <c r="BK231" s="15">
        <f t="shared" si="138"/>
        <v>66209.000821666661</v>
      </c>
      <c r="BL231" s="15">
        <f t="shared" si="138"/>
        <v>66209.000821666661</v>
      </c>
      <c r="BM231" s="15">
        <f t="shared" si="138"/>
        <v>66209.000821666661</v>
      </c>
      <c r="BO231" s="15">
        <f t="shared" si="132"/>
        <v>194124.57303599999</v>
      </c>
      <c r="BP231" s="15">
        <f t="shared" si="133"/>
        <v>198627.00246499997</v>
      </c>
      <c r="BQ231" s="15">
        <f t="shared" si="135"/>
        <v>4502.4294289999816</v>
      </c>
      <c r="BR231" s="15"/>
      <c r="BS231" s="15">
        <f t="shared" si="111"/>
        <v>582373.71910799993</v>
      </c>
      <c r="BT231" s="15">
        <f t="shared" si="111"/>
        <v>593660.11487533315</v>
      </c>
      <c r="BU231" s="15">
        <f t="shared" si="136"/>
        <v>11286.395767333219</v>
      </c>
      <c r="BV231" s="15"/>
      <c r="BW231" s="230">
        <v>27341489.16</v>
      </c>
      <c r="BX231" s="230">
        <v>27341489.16</v>
      </c>
      <c r="BY231" s="230">
        <v>27602665.129999999</v>
      </c>
      <c r="BZ231" s="230"/>
      <c r="CA231" s="230">
        <v>27975634.149999999</v>
      </c>
      <c r="CB231" s="230">
        <v>27975634.149999999</v>
      </c>
      <c r="CC231" s="230">
        <v>27975634.149999999</v>
      </c>
      <c r="CD231" s="230"/>
      <c r="CE231" s="230">
        <v>64708.191011999996</v>
      </c>
      <c r="CF231" s="230">
        <v>64708.191011999996</v>
      </c>
      <c r="CG231" s="230">
        <v>65326.307474333327</v>
      </c>
      <c r="CH231" s="15"/>
      <c r="CI231" s="15">
        <f t="shared" si="122"/>
        <v>66209.000821666661</v>
      </c>
      <c r="CJ231" s="15">
        <f t="shared" si="123"/>
        <v>66209.000821666661</v>
      </c>
      <c r="CK231" s="15">
        <f t="shared" si="124"/>
        <v>66209.000821666661</v>
      </c>
      <c r="CM231" s="15">
        <f t="shared" si="113"/>
        <v>194742.68949833332</v>
      </c>
      <c r="CN231" s="15">
        <f t="shared" si="114"/>
        <v>198627.00246499997</v>
      </c>
      <c r="CO231" s="15">
        <f t="shared" si="128"/>
        <v>3884.31296666665</v>
      </c>
      <c r="CQ231" s="15">
        <f t="shared" si="129"/>
        <v>777116.40860633319</v>
      </c>
      <c r="CR231" s="15">
        <f t="shared" si="129"/>
        <v>792287.11734033306</v>
      </c>
      <c r="CS231" s="15">
        <f t="shared" si="130"/>
        <v>15170.708733999869</v>
      </c>
      <c r="CT231" s="15"/>
    </row>
    <row r="232" spans="1:98" x14ac:dyDescent="0.25">
      <c r="A232" s="3" t="s">
        <v>255</v>
      </c>
      <c r="B232" s="229">
        <v>2.7899999999999998E-2</v>
      </c>
      <c r="C232" s="229">
        <v>2.7899999999999998E-2</v>
      </c>
      <c r="D232" s="229">
        <v>2.7899999999999998E-2</v>
      </c>
      <c r="E232" s="229">
        <v>2.7899999999999998E-2</v>
      </c>
      <c r="G232" s="230">
        <v>27378018.690000001</v>
      </c>
      <c r="H232" s="230">
        <v>27378018.690000001</v>
      </c>
      <c r="I232" s="230">
        <v>27378018.690000001</v>
      </c>
      <c r="J232" s="230"/>
      <c r="K232" s="230">
        <v>27378018.690000001</v>
      </c>
      <c r="L232" s="230">
        <v>27378018.690000001</v>
      </c>
      <c r="M232" s="230">
        <v>27378018.690000001</v>
      </c>
      <c r="N232" s="15"/>
      <c r="O232" s="15">
        <v>63653.893454249999</v>
      </c>
      <c r="P232" s="15">
        <v>63653.893454249999</v>
      </c>
      <c r="Q232" s="15">
        <v>63653.893454249999</v>
      </c>
      <c r="R232" s="15"/>
      <c r="S232" s="15">
        <f t="shared" si="139"/>
        <v>63653.893454249999</v>
      </c>
      <c r="T232" s="15">
        <f t="shared" si="139"/>
        <v>63653.893454249999</v>
      </c>
      <c r="U232" s="15">
        <f t="shared" si="139"/>
        <v>63653.893454249999</v>
      </c>
      <c r="W232" s="15">
        <f t="shared" si="131"/>
        <v>190961.68036274999</v>
      </c>
      <c r="X232" s="15">
        <f t="shared" si="112"/>
        <v>190961.68036274999</v>
      </c>
      <c r="Y232" s="15">
        <f t="shared" si="115"/>
        <v>0</v>
      </c>
      <c r="AA232" s="230">
        <v>27378018.690000001</v>
      </c>
      <c r="AB232" s="230">
        <v>27378018.690000001</v>
      </c>
      <c r="AC232" s="230">
        <v>27378018.690000001</v>
      </c>
      <c r="AD232" s="230"/>
      <c r="AE232" s="230">
        <v>27378018.690000001</v>
      </c>
      <c r="AF232" s="230">
        <v>27378018.690000001</v>
      </c>
      <c r="AG232" s="230">
        <v>27378018.690000001</v>
      </c>
      <c r="AH232" s="230"/>
      <c r="AI232" s="230">
        <v>63653.893454249999</v>
      </c>
      <c r="AJ232" s="230">
        <v>63653.893454249999</v>
      </c>
      <c r="AK232" s="230">
        <v>63653.893454249999</v>
      </c>
      <c r="AL232" s="15"/>
      <c r="AM232" s="15">
        <f t="shared" si="140"/>
        <v>63653.893454249999</v>
      </c>
      <c r="AN232" s="15">
        <f t="shared" si="140"/>
        <v>63653.893454249999</v>
      </c>
      <c r="AO232" s="15">
        <f t="shared" si="140"/>
        <v>63653.893454249999</v>
      </c>
      <c r="AQ232" s="15">
        <f t="shared" si="137"/>
        <v>190961.68036274999</v>
      </c>
      <c r="AR232" s="15">
        <f t="shared" si="134"/>
        <v>190961.68036274999</v>
      </c>
      <c r="AS232" s="15">
        <f t="shared" si="105"/>
        <v>0</v>
      </c>
      <c r="AT232" s="15"/>
      <c r="AU232" s="15">
        <f t="shared" si="106"/>
        <v>381923.36072549998</v>
      </c>
      <c r="AV232" s="15">
        <f t="shared" si="106"/>
        <v>381923.36072549998</v>
      </c>
      <c r="AW232" s="15">
        <f t="shared" si="107"/>
        <v>0</v>
      </c>
      <c r="AX232" s="15"/>
      <c r="AY232" s="230">
        <v>27378018.690000001</v>
      </c>
      <c r="AZ232" s="230">
        <v>27378018.690000001</v>
      </c>
      <c r="BA232" s="230">
        <v>27378018.690000001</v>
      </c>
      <c r="BB232" s="230"/>
      <c r="BC232" s="230">
        <v>27378018.690000001</v>
      </c>
      <c r="BD232" s="230">
        <v>27378018.690000001</v>
      </c>
      <c r="BE232" s="230">
        <v>27378018.690000001</v>
      </c>
      <c r="BF232" s="230"/>
      <c r="BG232" s="230">
        <v>63653.893454249999</v>
      </c>
      <c r="BH232" s="230">
        <v>63653.893454249999</v>
      </c>
      <c r="BI232" s="230">
        <v>63653.893454249999</v>
      </c>
      <c r="BJ232" s="15"/>
      <c r="BK232" s="15">
        <f t="shared" si="138"/>
        <v>63653.893454249999</v>
      </c>
      <c r="BL232" s="15">
        <f t="shared" si="138"/>
        <v>63653.893454249999</v>
      </c>
      <c r="BM232" s="15">
        <f t="shared" si="138"/>
        <v>63653.893454249999</v>
      </c>
      <c r="BO232" s="15">
        <f t="shared" si="132"/>
        <v>190961.68036274999</v>
      </c>
      <c r="BP232" s="15">
        <f t="shared" si="133"/>
        <v>190961.68036274999</v>
      </c>
      <c r="BQ232" s="15">
        <f t="shared" si="135"/>
        <v>0</v>
      </c>
      <c r="BR232" s="15"/>
      <c r="BS232" s="15">
        <f t="shared" si="111"/>
        <v>572885.04108825</v>
      </c>
      <c r="BT232" s="15">
        <f t="shared" si="111"/>
        <v>572885.04108825</v>
      </c>
      <c r="BU232" s="15">
        <f t="shared" si="136"/>
        <v>0</v>
      </c>
      <c r="BV232" s="15"/>
      <c r="BW232" s="230">
        <v>27378018.690000001</v>
      </c>
      <c r="BX232" s="230">
        <v>27378018.690000001</v>
      </c>
      <c r="BY232" s="230">
        <v>27378018.690000001</v>
      </c>
      <c r="BZ232" s="230"/>
      <c r="CA232" s="230">
        <v>27378018.690000001</v>
      </c>
      <c r="CB232" s="230">
        <v>27378018.690000001</v>
      </c>
      <c r="CC232" s="230">
        <v>27378018.690000001</v>
      </c>
      <c r="CD232" s="230"/>
      <c r="CE232" s="230">
        <v>63653.893454249999</v>
      </c>
      <c r="CF232" s="230">
        <v>63653.893454249999</v>
      </c>
      <c r="CG232" s="230">
        <v>63653.893454249999</v>
      </c>
      <c r="CH232" s="15"/>
      <c r="CI232" s="15">
        <f t="shared" si="122"/>
        <v>63653.893454249999</v>
      </c>
      <c r="CJ232" s="15">
        <f t="shared" si="123"/>
        <v>63653.893454249999</v>
      </c>
      <c r="CK232" s="15">
        <f t="shared" si="124"/>
        <v>63653.893454249999</v>
      </c>
      <c r="CM232" s="15">
        <f t="shared" si="113"/>
        <v>190961.68036274999</v>
      </c>
      <c r="CN232" s="15">
        <f t="shared" si="114"/>
        <v>190961.68036274999</v>
      </c>
      <c r="CO232" s="15">
        <f t="shared" si="128"/>
        <v>0</v>
      </c>
      <c r="CQ232" s="15">
        <f t="shared" si="129"/>
        <v>763846.72145099996</v>
      </c>
      <c r="CR232" s="15">
        <f t="shared" si="129"/>
        <v>763846.72145099996</v>
      </c>
      <c r="CS232" s="15">
        <f t="shared" si="130"/>
        <v>0</v>
      </c>
      <c r="CT232" s="15"/>
    </row>
    <row r="233" spans="1:98" x14ac:dyDescent="0.25">
      <c r="A233" s="3" t="s">
        <v>256</v>
      </c>
      <c r="B233" s="229">
        <v>4.3700000000000003E-2</v>
      </c>
      <c r="C233" s="229">
        <v>4.3700000000000003E-2</v>
      </c>
      <c r="D233" s="229">
        <v>4.3700000000000003E-2</v>
      </c>
      <c r="E233" s="229">
        <v>4.3700000000000003E-2</v>
      </c>
      <c r="G233" s="230">
        <v>248072.16</v>
      </c>
      <c r="H233" s="230">
        <v>248072.16</v>
      </c>
      <c r="I233" s="230">
        <v>248072.16</v>
      </c>
      <c r="J233" s="230"/>
      <c r="K233" s="230">
        <v>248072.16</v>
      </c>
      <c r="L233" s="230">
        <v>347674.59</v>
      </c>
      <c r="M233" s="230">
        <v>447277.01</v>
      </c>
      <c r="N233" s="15"/>
      <c r="O233" s="15">
        <v>903.39611600000001</v>
      </c>
      <c r="P233" s="15">
        <v>903.39611600000001</v>
      </c>
      <c r="Q233" s="15">
        <v>903.39611600000001</v>
      </c>
      <c r="R233" s="15"/>
      <c r="S233" s="15">
        <f t="shared" si="139"/>
        <v>903.39611600000001</v>
      </c>
      <c r="T233" s="15">
        <f t="shared" si="139"/>
        <v>1266.1149652500001</v>
      </c>
      <c r="U233" s="15">
        <f t="shared" si="139"/>
        <v>1628.8337780833335</v>
      </c>
      <c r="W233" s="15">
        <f t="shared" si="131"/>
        <v>2710.1883480000001</v>
      </c>
      <c r="X233" s="15">
        <f t="shared" si="112"/>
        <v>3798.3448593333337</v>
      </c>
      <c r="Y233" s="15">
        <f t="shared" si="115"/>
        <v>1088.1565113333336</v>
      </c>
      <c r="AA233" s="230">
        <v>248072.16</v>
      </c>
      <c r="AB233" s="230">
        <v>248072.16</v>
      </c>
      <c r="AC233" s="230">
        <v>248072.16</v>
      </c>
      <c r="AD233" s="230"/>
      <c r="AE233" s="230">
        <v>447277.01</v>
      </c>
      <c r="AF233" s="230">
        <v>447277.01</v>
      </c>
      <c r="AG233" s="230">
        <v>447277.01</v>
      </c>
      <c r="AH233" s="230"/>
      <c r="AI233" s="230">
        <v>903.39611600000001</v>
      </c>
      <c r="AJ233" s="230">
        <v>903.39611600000001</v>
      </c>
      <c r="AK233" s="230">
        <v>903.39611600000001</v>
      </c>
      <c r="AL233" s="15"/>
      <c r="AM233" s="15">
        <f t="shared" si="140"/>
        <v>1628.8337780833335</v>
      </c>
      <c r="AN233" s="15">
        <f t="shared" si="140"/>
        <v>1628.8337780833335</v>
      </c>
      <c r="AO233" s="15">
        <f t="shared" si="140"/>
        <v>1628.8337780833335</v>
      </c>
      <c r="AQ233" s="15">
        <f t="shared" si="137"/>
        <v>2710.1883480000001</v>
      </c>
      <c r="AR233" s="15">
        <f t="shared" si="134"/>
        <v>4886.5013342500006</v>
      </c>
      <c r="AS233" s="15">
        <f t="shared" ref="AS233:AS294" si="141">AR233-AQ233</f>
        <v>2176.3129862500004</v>
      </c>
      <c r="AT233" s="15"/>
      <c r="AU233" s="15">
        <f t="shared" ref="AU233:AV248" si="142">+W233+AQ233</f>
        <v>5420.3766960000003</v>
      </c>
      <c r="AV233" s="15">
        <f t="shared" si="142"/>
        <v>8684.8461935833348</v>
      </c>
      <c r="AW233" s="15">
        <f t="shared" ref="AW233:AW294" si="143">AV233-AU233</f>
        <v>3264.4694975833345</v>
      </c>
      <c r="AX233" s="15"/>
      <c r="AY233" s="230">
        <v>248072.16</v>
      </c>
      <c r="AZ233" s="230">
        <v>248072.16</v>
      </c>
      <c r="BA233" s="230">
        <v>248072.16</v>
      </c>
      <c r="BB233" s="230"/>
      <c r="BC233" s="230">
        <v>447277.01</v>
      </c>
      <c r="BD233" s="230">
        <v>447277.01</v>
      </c>
      <c r="BE233" s="230">
        <v>447277.01</v>
      </c>
      <c r="BF233" s="230"/>
      <c r="BG233" s="230">
        <v>903.39611600000001</v>
      </c>
      <c r="BH233" s="230">
        <v>903.39611600000001</v>
      </c>
      <c r="BI233" s="230">
        <v>903.39611600000001</v>
      </c>
      <c r="BJ233" s="15"/>
      <c r="BK233" s="15">
        <f t="shared" si="138"/>
        <v>1628.8337780833335</v>
      </c>
      <c r="BL233" s="15">
        <f t="shared" si="138"/>
        <v>1628.8337780833335</v>
      </c>
      <c r="BM233" s="15">
        <f t="shared" si="138"/>
        <v>1628.8337780833335</v>
      </c>
      <c r="BO233" s="15">
        <f t="shared" si="132"/>
        <v>2710.1883480000001</v>
      </c>
      <c r="BP233" s="15">
        <f t="shared" si="133"/>
        <v>4886.5013342500006</v>
      </c>
      <c r="BQ233" s="15">
        <f t="shared" si="135"/>
        <v>2176.3129862500004</v>
      </c>
      <c r="BR233" s="15"/>
      <c r="BS233" s="15">
        <f t="shared" si="111"/>
        <v>8130.5650440000009</v>
      </c>
      <c r="BT233" s="15">
        <f t="shared" si="111"/>
        <v>13571.347527833335</v>
      </c>
      <c r="BU233" s="15">
        <f t="shared" si="136"/>
        <v>5440.7824838333345</v>
      </c>
      <c r="BV233" s="15"/>
      <c r="BW233" s="230">
        <v>248072.16</v>
      </c>
      <c r="BX233" s="230">
        <v>248072.16</v>
      </c>
      <c r="BY233" s="230">
        <v>248072.16</v>
      </c>
      <c r="BZ233" s="230"/>
      <c r="CA233" s="230">
        <v>447277.01</v>
      </c>
      <c r="CB233" s="230">
        <v>447277.01</v>
      </c>
      <c r="CC233" s="230">
        <v>447277.01</v>
      </c>
      <c r="CD233" s="230"/>
      <c r="CE233" s="230">
        <v>903.39611600000001</v>
      </c>
      <c r="CF233" s="230">
        <v>903.39611600000001</v>
      </c>
      <c r="CG233" s="230">
        <v>903.39611600000001</v>
      </c>
      <c r="CH233" s="15"/>
      <c r="CI233" s="15">
        <f t="shared" si="122"/>
        <v>1628.8337780833335</v>
      </c>
      <c r="CJ233" s="15">
        <f t="shared" si="123"/>
        <v>1628.8337780833335</v>
      </c>
      <c r="CK233" s="15">
        <f t="shared" si="124"/>
        <v>1628.8337780833335</v>
      </c>
      <c r="CM233" s="15">
        <f t="shared" si="113"/>
        <v>2710.1883480000001</v>
      </c>
      <c r="CN233" s="15">
        <f t="shared" si="114"/>
        <v>4886.5013342500006</v>
      </c>
      <c r="CO233" s="15">
        <f t="shared" si="128"/>
        <v>2176.3129862500004</v>
      </c>
      <c r="CQ233" s="15">
        <f t="shared" si="129"/>
        <v>10840.753392000001</v>
      </c>
      <c r="CR233" s="15">
        <f t="shared" si="129"/>
        <v>18457.848862083338</v>
      </c>
      <c r="CS233" s="15">
        <f t="shared" si="130"/>
        <v>7617.0954700833372</v>
      </c>
      <c r="CT233" s="15"/>
    </row>
    <row r="234" spans="1:98" x14ac:dyDescent="0.25">
      <c r="A234" s="3" t="s">
        <v>257</v>
      </c>
      <c r="B234" s="229">
        <v>2.7999999999999997E-2</v>
      </c>
      <c r="C234" s="229">
        <v>2.7999999999999997E-2</v>
      </c>
      <c r="D234" s="229">
        <v>2.7999999999999997E-2</v>
      </c>
      <c r="E234" s="229">
        <v>2.7999999999999997E-2</v>
      </c>
      <c r="G234" s="230">
        <v>62877847.869999997</v>
      </c>
      <c r="H234" s="230">
        <v>62877847.869999997</v>
      </c>
      <c r="I234" s="230">
        <v>62877847.869999997</v>
      </c>
      <c r="J234" s="230"/>
      <c r="K234" s="230">
        <v>63118833.240000002</v>
      </c>
      <c r="L234" s="230">
        <v>63118964.57</v>
      </c>
      <c r="M234" s="230">
        <v>63118964.57</v>
      </c>
      <c r="N234" s="15"/>
      <c r="O234" s="15">
        <v>146714.9783633333</v>
      </c>
      <c r="P234" s="15">
        <v>146714.9783633333</v>
      </c>
      <c r="Q234" s="15">
        <v>146714.9783633333</v>
      </c>
      <c r="R234" s="15"/>
      <c r="S234" s="15">
        <f t="shared" si="139"/>
        <v>147277.27755999999</v>
      </c>
      <c r="T234" s="15">
        <f t="shared" si="139"/>
        <v>147277.58399666665</v>
      </c>
      <c r="U234" s="15">
        <f t="shared" si="139"/>
        <v>147277.58399666665</v>
      </c>
      <c r="W234" s="15">
        <f t="shared" si="131"/>
        <v>440144.93508999993</v>
      </c>
      <c r="X234" s="15">
        <f t="shared" si="112"/>
        <v>441832.44555333332</v>
      </c>
      <c r="Y234" s="15">
        <f t="shared" si="115"/>
        <v>1687.5104633333976</v>
      </c>
      <c r="AA234" s="230">
        <v>62877847.869999997</v>
      </c>
      <c r="AB234" s="230">
        <v>62877847.869999997</v>
      </c>
      <c r="AC234" s="230">
        <v>62877847.869999997</v>
      </c>
      <c r="AD234" s="230"/>
      <c r="AE234" s="230">
        <v>63858745.270000003</v>
      </c>
      <c r="AF234" s="230">
        <v>64190260.229999997</v>
      </c>
      <c r="AG234" s="230">
        <v>63781994.479999997</v>
      </c>
      <c r="AH234" s="230"/>
      <c r="AI234" s="230">
        <v>146714.9783633333</v>
      </c>
      <c r="AJ234" s="230">
        <v>146714.9783633333</v>
      </c>
      <c r="AK234" s="230">
        <v>146714.9783633333</v>
      </c>
      <c r="AL234" s="15"/>
      <c r="AM234" s="15">
        <f t="shared" si="140"/>
        <v>149003.73896333334</v>
      </c>
      <c r="AN234" s="15">
        <f t="shared" si="140"/>
        <v>149777.27386999998</v>
      </c>
      <c r="AO234" s="15">
        <f t="shared" si="140"/>
        <v>148824.65378666666</v>
      </c>
      <c r="AQ234" s="15">
        <f t="shared" si="137"/>
        <v>440144.93508999993</v>
      </c>
      <c r="AR234" s="15">
        <f t="shared" si="134"/>
        <v>447605.66662000003</v>
      </c>
      <c r="AS234" s="15">
        <f t="shared" si="141"/>
        <v>7460.7315300001064</v>
      </c>
      <c r="AT234" s="15"/>
      <c r="AU234" s="15">
        <f t="shared" si="142"/>
        <v>880289.87017999985</v>
      </c>
      <c r="AV234" s="15">
        <f t="shared" si="142"/>
        <v>889438.1121733333</v>
      </c>
      <c r="AW234" s="15">
        <f t="shared" si="143"/>
        <v>9148.2419933334459</v>
      </c>
      <c r="AX234" s="15"/>
      <c r="AY234" s="230">
        <v>62997539.079999998</v>
      </c>
      <c r="AZ234" s="230">
        <v>63117230.280000001</v>
      </c>
      <c r="BA234" s="230">
        <v>63117230.280000001</v>
      </c>
      <c r="BB234" s="230"/>
      <c r="BC234" s="230">
        <v>63781994.479999997</v>
      </c>
      <c r="BD234" s="230">
        <v>63826708.520000003</v>
      </c>
      <c r="BE234" s="230">
        <v>63871422.549999997</v>
      </c>
      <c r="BF234" s="230"/>
      <c r="BG234" s="230">
        <v>146994.25785333331</v>
      </c>
      <c r="BH234" s="230">
        <v>147273.53731999997</v>
      </c>
      <c r="BI234" s="230">
        <v>147273.53731999997</v>
      </c>
      <c r="BJ234" s="15"/>
      <c r="BK234" s="15">
        <f t="shared" si="138"/>
        <v>148824.65378666666</v>
      </c>
      <c r="BL234" s="15">
        <f t="shared" si="138"/>
        <v>148928.98654666665</v>
      </c>
      <c r="BM234" s="15">
        <f t="shared" si="138"/>
        <v>149033.31928333332</v>
      </c>
      <c r="BO234" s="15">
        <f t="shared" si="132"/>
        <v>441541.33249333326</v>
      </c>
      <c r="BP234" s="15">
        <f t="shared" si="133"/>
        <v>446786.9596166666</v>
      </c>
      <c r="BQ234" s="15">
        <f t="shared" si="135"/>
        <v>5245.6271233333391</v>
      </c>
      <c r="BR234" s="15"/>
      <c r="BS234" s="15">
        <f t="shared" si="111"/>
        <v>1321831.2026733332</v>
      </c>
      <c r="BT234" s="15">
        <f t="shared" si="111"/>
        <v>1336225.07179</v>
      </c>
      <c r="BU234" s="15">
        <f t="shared" si="136"/>
        <v>14393.869116666727</v>
      </c>
      <c r="BV234" s="15"/>
      <c r="BW234" s="230">
        <v>63117214.219999999</v>
      </c>
      <c r="BX234" s="230">
        <v>63117950.030000001</v>
      </c>
      <c r="BY234" s="230">
        <v>63118701.909999996</v>
      </c>
      <c r="BZ234" s="230"/>
      <c r="CA234" s="230">
        <v>63871477.909999996</v>
      </c>
      <c r="CB234" s="230">
        <v>63871533.259999998</v>
      </c>
      <c r="CC234" s="230">
        <v>63869761.399999999</v>
      </c>
      <c r="CD234" s="230"/>
      <c r="CE234" s="230">
        <v>147273.49984666664</v>
      </c>
      <c r="CF234" s="230">
        <v>147275.21673666665</v>
      </c>
      <c r="CG234" s="230">
        <v>147276.97112333329</v>
      </c>
      <c r="CH234" s="15"/>
      <c r="CI234" s="15">
        <f t="shared" si="122"/>
        <v>149033.44845666664</v>
      </c>
      <c r="CJ234" s="15">
        <f t="shared" si="123"/>
        <v>149033.57760666663</v>
      </c>
      <c r="CK234" s="15">
        <f t="shared" si="124"/>
        <v>149029.44326666664</v>
      </c>
      <c r="CM234" s="15">
        <f t="shared" si="113"/>
        <v>441825.68770666665</v>
      </c>
      <c r="CN234" s="15">
        <f t="shared" si="114"/>
        <v>447096.46932999988</v>
      </c>
      <c r="CO234" s="15">
        <f t="shared" si="128"/>
        <v>5270.7816233332269</v>
      </c>
      <c r="CQ234" s="15">
        <f t="shared" si="129"/>
        <v>1763656.8903799998</v>
      </c>
      <c r="CR234" s="15">
        <f t="shared" si="129"/>
        <v>1783321.5411199997</v>
      </c>
      <c r="CS234" s="15">
        <f t="shared" si="130"/>
        <v>19664.650739999954</v>
      </c>
      <c r="CT234" s="15"/>
    </row>
    <row r="235" spans="1:98" x14ac:dyDescent="0.25">
      <c r="A235" s="3" t="s">
        <v>258</v>
      </c>
      <c r="B235" s="229">
        <v>2.4899999999999999E-2</v>
      </c>
      <c r="C235" s="229">
        <v>2.4899999999999999E-2</v>
      </c>
      <c r="D235" s="229">
        <v>2.4899999999999999E-2</v>
      </c>
      <c r="E235" s="229">
        <v>2.4899999999999999E-2</v>
      </c>
      <c r="G235" s="230">
        <v>4990266.62</v>
      </c>
      <c r="H235" s="230">
        <v>4990266.62</v>
      </c>
      <c r="I235" s="230">
        <v>4990266.62</v>
      </c>
      <c r="J235" s="230"/>
      <c r="K235" s="230">
        <v>4990266.62</v>
      </c>
      <c r="L235" s="230">
        <v>4990266.62</v>
      </c>
      <c r="M235" s="230">
        <v>4990266.62</v>
      </c>
      <c r="N235" s="15"/>
      <c r="O235" s="15">
        <v>10354.8032365</v>
      </c>
      <c r="P235" s="15">
        <v>10354.8032365</v>
      </c>
      <c r="Q235" s="15">
        <v>10354.8032365</v>
      </c>
      <c r="R235" s="15"/>
      <c r="S235" s="15">
        <f t="shared" si="139"/>
        <v>10354.8032365</v>
      </c>
      <c r="T235" s="15">
        <f t="shared" si="139"/>
        <v>10354.8032365</v>
      </c>
      <c r="U235" s="15">
        <f t="shared" si="139"/>
        <v>10354.8032365</v>
      </c>
      <c r="W235" s="15">
        <f t="shared" si="131"/>
        <v>31064.4097095</v>
      </c>
      <c r="X235" s="15">
        <f t="shared" si="112"/>
        <v>31064.4097095</v>
      </c>
      <c r="Y235" s="15">
        <f t="shared" si="115"/>
        <v>0</v>
      </c>
      <c r="AA235" s="230">
        <v>4990266.62</v>
      </c>
      <c r="AB235" s="230">
        <v>4990266.62</v>
      </c>
      <c r="AC235" s="230">
        <v>4990266.62</v>
      </c>
      <c r="AD235" s="230"/>
      <c r="AE235" s="230">
        <v>4990266.62</v>
      </c>
      <c r="AF235" s="230">
        <v>4990266.62</v>
      </c>
      <c r="AG235" s="230">
        <v>4990266.62</v>
      </c>
      <c r="AH235" s="230"/>
      <c r="AI235" s="230">
        <v>10354.8032365</v>
      </c>
      <c r="AJ235" s="230">
        <v>10354.8032365</v>
      </c>
      <c r="AK235" s="230">
        <v>10354.8032365</v>
      </c>
      <c r="AL235" s="15"/>
      <c r="AM235" s="15">
        <f t="shared" si="140"/>
        <v>10354.8032365</v>
      </c>
      <c r="AN235" s="15">
        <f t="shared" si="140"/>
        <v>10354.8032365</v>
      </c>
      <c r="AO235" s="15">
        <f t="shared" si="140"/>
        <v>10354.8032365</v>
      </c>
      <c r="AQ235" s="15">
        <f t="shared" si="137"/>
        <v>31064.4097095</v>
      </c>
      <c r="AR235" s="15">
        <f t="shared" si="134"/>
        <v>31064.4097095</v>
      </c>
      <c r="AS235" s="15">
        <f t="shared" si="141"/>
        <v>0</v>
      </c>
      <c r="AT235" s="15"/>
      <c r="AU235" s="15">
        <f t="shared" si="142"/>
        <v>62128.819418999999</v>
      </c>
      <c r="AV235" s="15">
        <f t="shared" si="142"/>
        <v>62128.819418999999</v>
      </c>
      <c r="AW235" s="15">
        <f t="shared" si="143"/>
        <v>0</v>
      </c>
      <c r="AX235" s="15"/>
      <c r="AY235" s="230">
        <v>4990266.62</v>
      </c>
      <c r="AZ235" s="230">
        <v>4990266.62</v>
      </c>
      <c r="BA235" s="230">
        <v>4990266.62</v>
      </c>
      <c r="BB235" s="230"/>
      <c r="BC235" s="230">
        <v>4990266.62</v>
      </c>
      <c r="BD235" s="230">
        <v>4990266.62</v>
      </c>
      <c r="BE235" s="230">
        <v>4990266.62</v>
      </c>
      <c r="BF235" s="230"/>
      <c r="BG235" s="230">
        <v>10354.8032365</v>
      </c>
      <c r="BH235" s="230">
        <v>10354.8032365</v>
      </c>
      <c r="BI235" s="230">
        <v>10354.8032365</v>
      </c>
      <c r="BJ235" s="15"/>
      <c r="BK235" s="15">
        <f t="shared" si="138"/>
        <v>10354.8032365</v>
      </c>
      <c r="BL235" s="15">
        <f t="shared" si="138"/>
        <v>10354.8032365</v>
      </c>
      <c r="BM235" s="15">
        <f t="shared" si="138"/>
        <v>10354.8032365</v>
      </c>
      <c r="BO235" s="15">
        <f t="shared" si="132"/>
        <v>31064.4097095</v>
      </c>
      <c r="BP235" s="15">
        <f t="shared" si="133"/>
        <v>31064.4097095</v>
      </c>
      <c r="BQ235" s="15">
        <f t="shared" si="135"/>
        <v>0</v>
      </c>
      <c r="BR235" s="15"/>
      <c r="BS235" s="15">
        <f t="shared" si="111"/>
        <v>93193.229128499996</v>
      </c>
      <c r="BT235" s="15">
        <f t="shared" si="111"/>
        <v>93193.229128499996</v>
      </c>
      <c r="BU235" s="15">
        <f t="shared" si="136"/>
        <v>0</v>
      </c>
      <c r="BV235" s="15"/>
      <c r="BW235" s="230">
        <v>4990266.62</v>
      </c>
      <c r="BX235" s="230">
        <v>4990266.62</v>
      </c>
      <c r="BY235" s="230">
        <v>4990266.62</v>
      </c>
      <c r="BZ235" s="230"/>
      <c r="CA235" s="230">
        <v>4990266.62</v>
      </c>
      <c r="CB235" s="230">
        <v>4990266.62</v>
      </c>
      <c r="CC235" s="230">
        <v>4990266.62</v>
      </c>
      <c r="CD235" s="230"/>
      <c r="CE235" s="230">
        <v>10354.8032365</v>
      </c>
      <c r="CF235" s="230">
        <v>10354.8032365</v>
      </c>
      <c r="CG235" s="230">
        <v>10354.8032365</v>
      </c>
      <c r="CH235" s="15"/>
      <c r="CI235" s="15">
        <f t="shared" si="122"/>
        <v>10354.8032365</v>
      </c>
      <c r="CJ235" s="15">
        <f t="shared" si="123"/>
        <v>10354.8032365</v>
      </c>
      <c r="CK235" s="15">
        <f t="shared" si="124"/>
        <v>10354.8032365</v>
      </c>
      <c r="CM235" s="15">
        <f t="shared" si="113"/>
        <v>31064.4097095</v>
      </c>
      <c r="CN235" s="15">
        <f t="shared" si="114"/>
        <v>31064.4097095</v>
      </c>
      <c r="CO235" s="15">
        <f t="shared" si="128"/>
        <v>0</v>
      </c>
      <c r="CQ235" s="15">
        <f t="shared" si="129"/>
        <v>124257.638838</v>
      </c>
      <c r="CR235" s="15">
        <f t="shared" si="129"/>
        <v>124257.638838</v>
      </c>
      <c r="CS235" s="15">
        <f t="shared" si="130"/>
        <v>0</v>
      </c>
      <c r="CT235" s="15"/>
    </row>
    <row r="236" spans="1:98" x14ac:dyDescent="0.25">
      <c r="A236" s="3" t="s">
        <v>259</v>
      </c>
      <c r="B236" s="229">
        <v>2.47E-2</v>
      </c>
      <c r="C236" s="229">
        <v>2.47E-2</v>
      </c>
      <c r="D236" s="229">
        <v>2.47E-2</v>
      </c>
      <c r="E236" s="229">
        <v>2.47E-2</v>
      </c>
      <c r="G236" s="230">
        <v>5729889.9900000002</v>
      </c>
      <c r="H236" s="230">
        <v>5729889.9900000002</v>
      </c>
      <c r="I236" s="230">
        <v>5729889.9900000002</v>
      </c>
      <c r="J236" s="230"/>
      <c r="K236" s="230">
        <v>5729889.9900000002</v>
      </c>
      <c r="L236" s="230">
        <v>5729889.9900000002</v>
      </c>
      <c r="M236" s="230">
        <v>5729889.9900000002</v>
      </c>
      <c r="N236" s="15"/>
      <c r="O236" s="15">
        <v>11794.023562750001</v>
      </c>
      <c r="P236" s="15">
        <v>11794.023562750001</v>
      </c>
      <c r="Q236" s="15">
        <v>11794.023562750001</v>
      </c>
      <c r="R236" s="15"/>
      <c r="S236" s="15">
        <f t="shared" si="139"/>
        <v>11794.023562750001</v>
      </c>
      <c r="T236" s="15">
        <f t="shared" si="139"/>
        <v>11794.023562750001</v>
      </c>
      <c r="U236" s="15">
        <f t="shared" si="139"/>
        <v>11794.023562750001</v>
      </c>
      <c r="W236" s="15">
        <f t="shared" si="131"/>
        <v>35382.070688250002</v>
      </c>
      <c r="X236" s="15">
        <f t="shared" si="112"/>
        <v>35382.070688250002</v>
      </c>
      <c r="Y236" s="15">
        <f t="shared" si="115"/>
        <v>0</v>
      </c>
      <c r="AA236" s="230">
        <v>5729889.9900000002</v>
      </c>
      <c r="AB236" s="230">
        <v>5729889.9900000002</v>
      </c>
      <c r="AC236" s="230">
        <v>5729889.9900000002</v>
      </c>
      <c r="AD236" s="230"/>
      <c r="AE236" s="230">
        <v>5729889.9900000002</v>
      </c>
      <c r="AF236" s="230">
        <v>5729889.9900000002</v>
      </c>
      <c r="AG236" s="230">
        <v>5729889.9900000002</v>
      </c>
      <c r="AH236" s="230"/>
      <c r="AI236" s="230">
        <v>11794.023562750001</v>
      </c>
      <c r="AJ236" s="230">
        <v>11794.023562750001</v>
      </c>
      <c r="AK236" s="230">
        <v>11794.023562750001</v>
      </c>
      <c r="AL236" s="15"/>
      <c r="AM236" s="15">
        <f t="shared" si="140"/>
        <v>11794.023562750001</v>
      </c>
      <c r="AN236" s="15">
        <f t="shared" si="140"/>
        <v>11794.023562750001</v>
      </c>
      <c r="AO236" s="15">
        <f t="shared" si="140"/>
        <v>11794.023562750001</v>
      </c>
      <c r="AQ236" s="15">
        <f t="shared" si="137"/>
        <v>35382.070688250002</v>
      </c>
      <c r="AR236" s="15">
        <f t="shared" si="134"/>
        <v>35382.070688250002</v>
      </c>
      <c r="AS236" s="15">
        <f t="shared" si="141"/>
        <v>0</v>
      </c>
      <c r="AT236" s="15"/>
      <c r="AU236" s="15">
        <f t="shared" si="142"/>
        <v>70764.141376500003</v>
      </c>
      <c r="AV236" s="15">
        <f t="shared" si="142"/>
        <v>70764.141376500003</v>
      </c>
      <c r="AW236" s="15">
        <f t="shared" si="143"/>
        <v>0</v>
      </c>
      <c r="AX236" s="15"/>
      <c r="AY236" s="230">
        <v>5729889.9900000002</v>
      </c>
      <c r="AZ236" s="230">
        <v>5729889.9900000002</v>
      </c>
      <c r="BA236" s="230">
        <v>5729889.9900000002</v>
      </c>
      <c r="BB236" s="230"/>
      <c r="BC236" s="230">
        <v>5729889.9900000002</v>
      </c>
      <c r="BD236" s="230">
        <v>5729889.9900000002</v>
      </c>
      <c r="BE236" s="230">
        <v>5729889.9900000002</v>
      </c>
      <c r="BF236" s="230"/>
      <c r="BG236" s="230">
        <v>11794.023562750001</v>
      </c>
      <c r="BH236" s="230">
        <v>11794.023562750001</v>
      </c>
      <c r="BI236" s="230">
        <v>11794.023562750001</v>
      </c>
      <c r="BJ236" s="15"/>
      <c r="BK236" s="15">
        <f t="shared" si="138"/>
        <v>11794.023562750001</v>
      </c>
      <c r="BL236" s="15">
        <f t="shared" si="138"/>
        <v>11794.023562750001</v>
      </c>
      <c r="BM236" s="15">
        <f t="shared" si="138"/>
        <v>11794.023562750001</v>
      </c>
      <c r="BO236" s="15">
        <f t="shared" si="132"/>
        <v>35382.070688250002</v>
      </c>
      <c r="BP236" s="15">
        <f t="shared" si="133"/>
        <v>35382.070688250002</v>
      </c>
      <c r="BQ236" s="15">
        <f t="shared" si="135"/>
        <v>0</v>
      </c>
      <c r="BR236" s="15"/>
      <c r="BS236" s="15">
        <f t="shared" si="111"/>
        <v>106146.21206475</v>
      </c>
      <c r="BT236" s="15">
        <f t="shared" si="111"/>
        <v>106146.21206475</v>
      </c>
      <c r="BU236" s="15">
        <f t="shared" si="136"/>
        <v>0</v>
      </c>
      <c r="BV236" s="15"/>
      <c r="BW236" s="230">
        <v>5729889.9900000002</v>
      </c>
      <c r="BX236" s="230">
        <v>5729889.9900000002</v>
      </c>
      <c r="BY236" s="230">
        <v>5729889.9900000002</v>
      </c>
      <c r="BZ236" s="230"/>
      <c r="CA236" s="230">
        <v>5729889.9900000002</v>
      </c>
      <c r="CB236" s="230">
        <v>5729889.9900000002</v>
      </c>
      <c r="CC236" s="230">
        <v>5729889.9900000002</v>
      </c>
      <c r="CD236" s="230"/>
      <c r="CE236" s="230">
        <v>11794.023562750001</v>
      </c>
      <c r="CF236" s="230">
        <v>11794.023562750001</v>
      </c>
      <c r="CG236" s="230">
        <v>11794.023562750001</v>
      </c>
      <c r="CH236" s="15"/>
      <c r="CI236" s="15">
        <f t="shared" ref="CI236:CI267" si="144">CA236*$E236/12</f>
        <v>11794.023562750001</v>
      </c>
      <c r="CJ236" s="15">
        <f t="shared" ref="CJ236:CJ267" si="145">CB236*$E236/12</f>
        <v>11794.023562750001</v>
      </c>
      <c r="CK236" s="15">
        <f t="shared" ref="CK236:CK267" si="146">CC236*$E236/12</f>
        <v>11794.023562750001</v>
      </c>
      <c r="CM236" s="15">
        <f t="shared" si="113"/>
        <v>35382.070688250002</v>
      </c>
      <c r="CN236" s="15">
        <f t="shared" si="114"/>
        <v>35382.070688250002</v>
      </c>
      <c r="CO236" s="15">
        <f t="shared" si="128"/>
        <v>0</v>
      </c>
      <c r="CQ236" s="15">
        <f t="shared" si="129"/>
        <v>141528.28275300001</v>
      </c>
      <c r="CR236" s="15">
        <f t="shared" si="129"/>
        <v>141528.28275300001</v>
      </c>
      <c r="CS236" s="15">
        <f t="shared" si="130"/>
        <v>0</v>
      </c>
      <c r="CT236" s="15"/>
    </row>
    <row r="237" spans="1:98" x14ac:dyDescent="0.25">
      <c r="A237" s="3" t="s">
        <v>260</v>
      </c>
      <c r="B237" s="229">
        <v>2.4599999999999997E-2</v>
      </c>
      <c r="C237" s="229">
        <v>2.4599999999999997E-2</v>
      </c>
      <c r="D237" s="229">
        <v>2.4599999999999997E-2</v>
      </c>
      <c r="E237" s="229">
        <v>2.4599999999999997E-2</v>
      </c>
      <c r="G237" s="230">
        <v>3010557.55</v>
      </c>
      <c r="H237" s="230">
        <v>3010557.55</v>
      </c>
      <c r="I237" s="230">
        <v>3010557.55</v>
      </c>
      <c r="J237" s="230"/>
      <c r="K237" s="230">
        <v>3010557.55</v>
      </c>
      <c r="L237" s="230">
        <v>3010557.55</v>
      </c>
      <c r="M237" s="230">
        <v>3010557.55</v>
      </c>
      <c r="N237" s="15"/>
      <c r="O237" s="15">
        <v>6171.6429774999988</v>
      </c>
      <c r="P237" s="15">
        <v>6171.6429774999988</v>
      </c>
      <c r="Q237" s="15">
        <v>6171.6429774999988</v>
      </c>
      <c r="R237" s="15"/>
      <c r="S237" s="15">
        <f t="shared" si="139"/>
        <v>6171.6429774999988</v>
      </c>
      <c r="T237" s="15">
        <f t="shared" si="139"/>
        <v>6171.6429774999988</v>
      </c>
      <c r="U237" s="15">
        <f t="shared" si="139"/>
        <v>6171.6429774999988</v>
      </c>
      <c r="W237" s="15">
        <f t="shared" si="131"/>
        <v>18514.928932499995</v>
      </c>
      <c r="X237" s="15">
        <f t="shared" si="112"/>
        <v>18514.928932499995</v>
      </c>
      <c r="Y237" s="15">
        <f t="shared" si="115"/>
        <v>0</v>
      </c>
      <c r="AA237" s="230">
        <v>3010557.55</v>
      </c>
      <c r="AB237" s="230">
        <v>3010557.55</v>
      </c>
      <c r="AC237" s="230">
        <v>3010557.55</v>
      </c>
      <c r="AD237" s="230"/>
      <c r="AE237" s="230">
        <v>3010557.55</v>
      </c>
      <c r="AF237" s="230">
        <v>3010557.55</v>
      </c>
      <c r="AG237" s="230">
        <v>3010557.55</v>
      </c>
      <c r="AH237" s="230"/>
      <c r="AI237" s="230">
        <v>6171.6429774999988</v>
      </c>
      <c r="AJ237" s="230">
        <v>6171.6429774999988</v>
      </c>
      <c r="AK237" s="230">
        <v>6171.6429774999988</v>
      </c>
      <c r="AL237" s="15"/>
      <c r="AM237" s="15">
        <f t="shared" si="140"/>
        <v>6171.6429774999988</v>
      </c>
      <c r="AN237" s="15">
        <f t="shared" si="140"/>
        <v>6171.6429774999988</v>
      </c>
      <c r="AO237" s="15">
        <f t="shared" si="140"/>
        <v>6171.6429774999988</v>
      </c>
      <c r="AQ237" s="15">
        <f t="shared" si="137"/>
        <v>18514.928932499995</v>
      </c>
      <c r="AR237" s="15">
        <f t="shared" si="134"/>
        <v>18514.928932499995</v>
      </c>
      <c r="AS237" s="15">
        <f t="shared" si="141"/>
        <v>0</v>
      </c>
      <c r="AT237" s="15"/>
      <c r="AU237" s="15">
        <f t="shared" si="142"/>
        <v>37029.857864999991</v>
      </c>
      <c r="AV237" s="15">
        <f t="shared" si="142"/>
        <v>37029.857864999991</v>
      </c>
      <c r="AW237" s="15">
        <f t="shared" si="143"/>
        <v>0</v>
      </c>
      <c r="AX237" s="15"/>
      <c r="AY237" s="230">
        <v>3010557.55</v>
      </c>
      <c r="AZ237" s="230">
        <v>3010557.55</v>
      </c>
      <c r="BA237" s="230">
        <v>3010557.55</v>
      </c>
      <c r="BB237" s="230"/>
      <c r="BC237" s="230">
        <v>3010557.55</v>
      </c>
      <c r="BD237" s="230">
        <v>3010557.55</v>
      </c>
      <c r="BE237" s="230">
        <v>3010557.55</v>
      </c>
      <c r="BF237" s="230"/>
      <c r="BG237" s="230">
        <v>6171.6429774999988</v>
      </c>
      <c r="BH237" s="230">
        <v>6171.6429774999988</v>
      </c>
      <c r="BI237" s="230">
        <v>6171.6429774999988</v>
      </c>
      <c r="BJ237" s="15"/>
      <c r="BK237" s="15">
        <f t="shared" si="138"/>
        <v>6171.6429774999988</v>
      </c>
      <c r="BL237" s="15">
        <f t="shared" si="138"/>
        <v>6171.6429774999988</v>
      </c>
      <c r="BM237" s="15">
        <f t="shared" si="138"/>
        <v>6171.6429774999988</v>
      </c>
      <c r="BO237" s="15">
        <f t="shared" si="132"/>
        <v>18514.928932499995</v>
      </c>
      <c r="BP237" s="15">
        <f t="shared" si="133"/>
        <v>18514.928932499995</v>
      </c>
      <c r="BQ237" s="15">
        <f t="shared" si="135"/>
        <v>0</v>
      </c>
      <c r="BR237" s="15"/>
      <c r="BS237" s="15">
        <f t="shared" si="111"/>
        <v>55544.786797499983</v>
      </c>
      <c r="BT237" s="15">
        <f t="shared" si="111"/>
        <v>55544.786797499983</v>
      </c>
      <c r="BU237" s="15">
        <f t="shared" si="136"/>
        <v>0</v>
      </c>
      <c r="BV237" s="15"/>
      <c r="BW237" s="230">
        <v>3010557.55</v>
      </c>
      <c r="BX237" s="230">
        <v>3010557.55</v>
      </c>
      <c r="BY237" s="230">
        <v>3010557.55</v>
      </c>
      <c r="BZ237" s="230"/>
      <c r="CA237" s="230">
        <v>3010557.55</v>
      </c>
      <c r="CB237" s="230">
        <v>3010557.55</v>
      </c>
      <c r="CC237" s="230">
        <v>3010557.55</v>
      </c>
      <c r="CD237" s="230"/>
      <c r="CE237" s="230">
        <v>6171.6429774999988</v>
      </c>
      <c r="CF237" s="230">
        <v>6171.6429774999988</v>
      </c>
      <c r="CG237" s="230">
        <v>6171.6429774999988</v>
      </c>
      <c r="CH237" s="15"/>
      <c r="CI237" s="15">
        <f t="shared" si="144"/>
        <v>6171.6429774999988</v>
      </c>
      <c r="CJ237" s="15">
        <f t="shared" si="145"/>
        <v>6171.6429774999988</v>
      </c>
      <c r="CK237" s="15">
        <f t="shared" si="146"/>
        <v>6171.6429774999988</v>
      </c>
      <c r="CM237" s="15">
        <f t="shared" si="113"/>
        <v>18514.928932499995</v>
      </c>
      <c r="CN237" s="15">
        <f t="shared" si="114"/>
        <v>18514.928932499995</v>
      </c>
      <c r="CO237" s="15">
        <f t="shared" si="128"/>
        <v>0</v>
      </c>
      <c r="CQ237" s="15">
        <f t="shared" si="129"/>
        <v>74059.715729999982</v>
      </c>
      <c r="CR237" s="15">
        <f t="shared" si="129"/>
        <v>74059.715729999982</v>
      </c>
      <c r="CS237" s="15">
        <f t="shared" si="130"/>
        <v>0</v>
      </c>
      <c r="CT237" s="15"/>
    </row>
    <row r="238" spans="1:98" x14ac:dyDescent="0.25">
      <c r="A238" s="3" t="s">
        <v>261</v>
      </c>
      <c r="B238" s="229">
        <v>2.3299999999999998E-2</v>
      </c>
      <c r="C238" s="229">
        <v>2.3299999999999998E-2</v>
      </c>
      <c r="D238" s="229">
        <v>2.3299999999999998E-2</v>
      </c>
      <c r="E238" s="229">
        <v>2.3299999999999998E-2</v>
      </c>
      <c r="G238" s="230">
        <v>3276234.97</v>
      </c>
      <c r="H238" s="230">
        <v>3276234.97</v>
      </c>
      <c r="I238" s="230">
        <v>3276234.97</v>
      </c>
      <c r="J238" s="230"/>
      <c r="K238" s="230">
        <v>3276234.97</v>
      </c>
      <c r="L238" s="230">
        <v>3276234.97</v>
      </c>
      <c r="M238" s="230">
        <v>3276234.97</v>
      </c>
      <c r="N238" s="15"/>
      <c r="O238" s="15">
        <v>6361.3562334166663</v>
      </c>
      <c r="P238" s="15">
        <v>6361.3562334166663</v>
      </c>
      <c r="Q238" s="15">
        <v>6361.3562334166663</v>
      </c>
      <c r="R238" s="15"/>
      <c r="S238" s="15">
        <f t="shared" si="139"/>
        <v>6361.3562334166663</v>
      </c>
      <c r="T238" s="15">
        <f t="shared" si="139"/>
        <v>6361.3562334166663</v>
      </c>
      <c r="U238" s="15">
        <f t="shared" si="139"/>
        <v>6361.3562334166663</v>
      </c>
      <c r="W238" s="15">
        <f t="shared" si="131"/>
        <v>19084.068700249998</v>
      </c>
      <c r="X238" s="15">
        <f t="shared" si="112"/>
        <v>19084.068700249998</v>
      </c>
      <c r="Y238" s="15">
        <f t="shared" si="115"/>
        <v>0</v>
      </c>
      <c r="AA238" s="230">
        <v>3276234.97</v>
      </c>
      <c r="AB238" s="230">
        <v>3276234.97</v>
      </c>
      <c r="AC238" s="230">
        <v>3276234.97</v>
      </c>
      <c r="AD238" s="230"/>
      <c r="AE238" s="230">
        <v>3276234.97</v>
      </c>
      <c r="AF238" s="230">
        <v>3276234.97</v>
      </c>
      <c r="AG238" s="230">
        <v>3276234.97</v>
      </c>
      <c r="AH238" s="230"/>
      <c r="AI238" s="230">
        <v>6361.3562334166663</v>
      </c>
      <c r="AJ238" s="230">
        <v>6361.3562334166663</v>
      </c>
      <c r="AK238" s="230">
        <v>6361.3562334166663</v>
      </c>
      <c r="AL238" s="15"/>
      <c r="AM238" s="15">
        <f t="shared" si="140"/>
        <v>6361.3562334166663</v>
      </c>
      <c r="AN238" s="15">
        <f t="shared" si="140"/>
        <v>6361.3562334166663</v>
      </c>
      <c r="AO238" s="15">
        <f t="shared" si="140"/>
        <v>6361.3562334166663</v>
      </c>
      <c r="AQ238" s="15">
        <f t="shared" si="137"/>
        <v>19084.068700249998</v>
      </c>
      <c r="AR238" s="15">
        <f t="shared" si="134"/>
        <v>19084.068700249998</v>
      </c>
      <c r="AS238" s="15">
        <f t="shared" si="141"/>
        <v>0</v>
      </c>
      <c r="AT238" s="15"/>
      <c r="AU238" s="15">
        <f t="shared" si="142"/>
        <v>38168.137400499996</v>
      </c>
      <c r="AV238" s="15">
        <f t="shared" si="142"/>
        <v>38168.137400499996</v>
      </c>
      <c r="AW238" s="15">
        <f t="shared" si="143"/>
        <v>0</v>
      </c>
      <c r="AX238" s="15"/>
      <c r="AY238" s="230">
        <v>3276234.97</v>
      </c>
      <c r="AZ238" s="230">
        <v>3276234.97</v>
      </c>
      <c r="BA238" s="230">
        <v>3276234.97</v>
      </c>
      <c r="BB238" s="230"/>
      <c r="BC238" s="230">
        <v>3276234.97</v>
      </c>
      <c r="BD238" s="230">
        <v>3276234.97</v>
      </c>
      <c r="BE238" s="230">
        <v>3276234.97</v>
      </c>
      <c r="BF238" s="230"/>
      <c r="BG238" s="230">
        <v>6361.3562334166663</v>
      </c>
      <c r="BH238" s="230">
        <v>6361.3562334166663</v>
      </c>
      <c r="BI238" s="230">
        <v>6361.3562334166663</v>
      </c>
      <c r="BJ238" s="15"/>
      <c r="BK238" s="15">
        <f t="shared" si="138"/>
        <v>6361.3562334166663</v>
      </c>
      <c r="BL238" s="15">
        <f t="shared" si="138"/>
        <v>6361.3562334166663</v>
      </c>
      <c r="BM238" s="15">
        <f t="shared" si="138"/>
        <v>6361.3562334166663</v>
      </c>
      <c r="BO238" s="15">
        <f t="shared" si="132"/>
        <v>19084.068700249998</v>
      </c>
      <c r="BP238" s="15">
        <f t="shared" si="133"/>
        <v>19084.068700249998</v>
      </c>
      <c r="BQ238" s="15">
        <f t="shared" si="135"/>
        <v>0</v>
      </c>
      <c r="BR238" s="15"/>
      <c r="BS238" s="15">
        <f t="shared" si="111"/>
        <v>57252.206100749994</v>
      </c>
      <c r="BT238" s="15">
        <f t="shared" si="111"/>
        <v>57252.206100749994</v>
      </c>
      <c r="BU238" s="15">
        <f t="shared" si="136"/>
        <v>0</v>
      </c>
      <c r="BV238" s="15"/>
      <c r="BW238" s="230">
        <v>3276234.97</v>
      </c>
      <c r="BX238" s="230">
        <v>3276234.97</v>
      </c>
      <c r="BY238" s="230">
        <v>3276234.97</v>
      </c>
      <c r="BZ238" s="230"/>
      <c r="CA238" s="230">
        <v>3276234.97</v>
      </c>
      <c r="CB238" s="230">
        <v>3276234.97</v>
      </c>
      <c r="CC238" s="230">
        <v>3276234.97</v>
      </c>
      <c r="CD238" s="230"/>
      <c r="CE238" s="230">
        <v>6361.3562334166663</v>
      </c>
      <c r="CF238" s="230">
        <v>6361.3562334166663</v>
      </c>
      <c r="CG238" s="230">
        <v>6361.3562334166663</v>
      </c>
      <c r="CH238" s="15"/>
      <c r="CI238" s="15">
        <f t="shared" si="144"/>
        <v>6361.3562334166663</v>
      </c>
      <c r="CJ238" s="15">
        <f t="shared" si="145"/>
        <v>6361.3562334166663</v>
      </c>
      <c r="CK238" s="15">
        <f t="shared" si="146"/>
        <v>6361.3562334166663</v>
      </c>
      <c r="CM238" s="15">
        <f t="shared" si="113"/>
        <v>19084.068700249998</v>
      </c>
      <c r="CN238" s="15">
        <f t="shared" si="114"/>
        <v>19084.068700249998</v>
      </c>
      <c r="CO238" s="15">
        <f t="shared" si="128"/>
        <v>0</v>
      </c>
      <c r="CQ238" s="15">
        <f t="shared" si="129"/>
        <v>76336.274800999992</v>
      </c>
      <c r="CR238" s="15">
        <f t="shared" si="129"/>
        <v>76336.274800999992</v>
      </c>
      <c r="CS238" s="15">
        <f t="shared" si="130"/>
        <v>0</v>
      </c>
      <c r="CT238" s="15"/>
    </row>
    <row r="239" spans="1:98" x14ac:dyDescent="0.25">
      <c r="A239" s="3" t="s">
        <v>262</v>
      </c>
      <c r="B239" s="229">
        <v>2.4199999999999999E-2</v>
      </c>
      <c r="C239" s="229">
        <v>2.4199999999999999E-2</v>
      </c>
      <c r="D239" s="229">
        <v>2.4199999999999999E-2</v>
      </c>
      <c r="E239" s="229">
        <v>2.4199999999999999E-2</v>
      </c>
      <c r="G239" s="230">
        <v>3830334.81</v>
      </c>
      <c r="H239" s="230">
        <v>3830334.81</v>
      </c>
      <c r="I239" s="230">
        <v>3830334.81</v>
      </c>
      <c r="J239" s="230"/>
      <c r="K239" s="230">
        <v>3830334.81</v>
      </c>
      <c r="L239" s="230">
        <v>3830334.81</v>
      </c>
      <c r="M239" s="230">
        <v>3830334.81</v>
      </c>
      <c r="N239" s="15"/>
      <c r="O239" s="15">
        <v>7724.5085335000003</v>
      </c>
      <c r="P239" s="15">
        <v>7724.5085335000003</v>
      </c>
      <c r="Q239" s="15">
        <v>7724.5085335000003</v>
      </c>
      <c r="R239" s="15"/>
      <c r="S239" s="15">
        <f t="shared" si="139"/>
        <v>7724.5085335000003</v>
      </c>
      <c r="T239" s="15">
        <f t="shared" si="139"/>
        <v>7724.5085335000003</v>
      </c>
      <c r="U239" s="15">
        <f t="shared" si="139"/>
        <v>7724.5085335000003</v>
      </c>
      <c r="W239" s="15">
        <f t="shared" si="131"/>
        <v>23173.525600500001</v>
      </c>
      <c r="X239" s="15">
        <f t="shared" si="112"/>
        <v>23173.525600500001</v>
      </c>
      <c r="Y239" s="15">
        <f t="shared" si="115"/>
        <v>0</v>
      </c>
      <c r="AA239" s="230">
        <v>3830334.81</v>
      </c>
      <c r="AB239" s="230">
        <v>3830334.81</v>
      </c>
      <c r="AC239" s="230">
        <v>3830334.81</v>
      </c>
      <c r="AD239" s="230"/>
      <c r="AE239" s="230">
        <v>3830334.81</v>
      </c>
      <c r="AF239" s="230">
        <v>3830334.81</v>
      </c>
      <c r="AG239" s="230">
        <v>3830334.81</v>
      </c>
      <c r="AH239" s="230"/>
      <c r="AI239" s="230">
        <v>7724.5085335000003</v>
      </c>
      <c r="AJ239" s="230">
        <v>7724.5085335000003</v>
      </c>
      <c r="AK239" s="230">
        <v>7724.5085335000003</v>
      </c>
      <c r="AL239" s="15"/>
      <c r="AM239" s="15">
        <f t="shared" si="140"/>
        <v>7724.5085335000003</v>
      </c>
      <c r="AN239" s="15">
        <f t="shared" si="140"/>
        <v>7724.5085335000003</v>
      </c>
      <c r="AO239" s="15">
        <f t="shared" si="140"/>
        <v>7724.5085335000003</v>
      </c>
      <c r="AQ239" s="15">
        <f t="shared" si="137"/>
        <v>23173.525600500001</v>
      </c>
      <c r="AR239" s="15">
        <f t="shared" si="134"/>
        <v>23173.525600500001</v>
      </c>
      <c r="AS239" s="15">
        <f t="shared" si="141"/>
        <v>0</v>
      </c>
      <c r="AT239" s="15"/>
      <c r="AU239" s="15">
        <f t="shared" si="142"/>
        <v>46347.051201000002</v>
      </c>
      <c r="AV239" s="15">
        <f t="shared" si="142"/>
        <v>46347.051201000002</v>
      </c>
      <c r="AW239" s="15">
        <f t="shared" si="143"/>
        <v>0</v>
      </c>
      <c r="AX239" s="15"/>
      <c r="AY239" s="230">
        <v>3830334.81</v>
      </c>
      <c r="AZ239" s="230">
        <v>3830334.81</v>
      </c>
      <c r="BA239" s="230">
        <v>3830334.81</v>
      </c>
      <c r="BB239" s="230"/>
      <c r="BC239" s="230">
        <v>3830334.81</v>
      </c>
      <c r="BD239" s="230">
        <v>3830334.81</v>
      </c>
      <c r="BE239" s="230">
        <v>3830334.81</v>
      </c>
      <c r="BF239" s="230"/>
      <c r="BG239" s="230">
        <v>7724.5085335000003</v>
      </c>
      <c r="BH239" s="230">
        <v>7724.5085335000003</v>
      </c>
      <c r="BI239" s="230">
        <v>7724.5085335000003</v>
      </c>
      <c r="BJ239" s="15"/>
      <c r="BK239" s="15">
        <f t="shared" si="138"/>
        <v>7724.5085335000003</v>
      </c>
      <c r="BL239" s="15">
        <f t="shared" si="138"/>
        <v>7724.5085335000003</v>
      </c>
      <c r="BM239" s="15">
        <f t="shared" si="138"/>
        <v>7724.5085335000003</v>
      </c>
      <c r="BO239" s="15">
        <f t="shared" si="132"/>
        <v>23173.525600500001</v>
      </c>
      <c r="BP239" s="15">
        <f t="shared" si="133"/>
        <v>23173.525600500001</v>
      </c>
      <c r="BQ239" s="15">
        <f t="shared" si="135"/>
        <v>0</v>
      </c>
      <c r="BR239" s="15"/>
      <c r="BS239" s="15">
        <f t="shared" si="111"/>
        <v>69520.576801500007</v>
      </c>
      <c r="BT239" s="15">
        <f t="shared" si="111"/>
        <v>69520.576801500007</v>
      </c>
      <c r="BU239" s="15">
        <f t="shared" si="136"/>
        <v>0</v>
      </c>
      <c r="BV239" s="15"/>
      <c r="BW239" s="230">
        <v>3830334.81</v>
      </c>
      <c r="BX239" s="230">
        <v>3830334.81</v>
      </c>
      <c r="BY239" s="230">
        <v>3830334.81</v>
      </c>
      <c r="BZ239" s="230"/>
      <c r="CA239" s="230">
        <v>3830334.81</v>
      </c>
      <c r="CB239" s="230">
        <v>3830334.81</v>
      </c>
      <c r="CC239" s="230">
        <v>3830334.81</v>
      </c>
      <c r="CD239" s="230"/>
      <c r="CE239" s="230">
        <v>7724.5085335000003</v>
      </c>
      <c r="CF239" s="230">
        <v>7724.5085335000003</v>
      </c>
      <c r="CG239" s="230">
        <v>7724.5085335000003</v>
      </c>
      <c r="CH239" s="15"/>
      <c r="CI239" s="15">
        <f t="shared" si="144"/>
        <v>7724.5085335000003</v>
      </c>
      <c r="CJ239" s="15">
        <f t="shared" si="145"/>
        <v>7724.5085335000003</v>
      </c>
      <c r="CK239" s="15">
        <f t="shared" si="146"/>
        <v>7724.5085335000003</v>
      </c>
      <c r="CM239" s="15">
        <f t="shared" si="113"/>
        <v>23173.525600500001</v>
      </c>
      <c r="CN239" s="15">
        <f t="shared" si="114"/>
        <v>23173.525600500001</v>
      </c>
      <c r="CO239" s="15">
        <f t="shared" si="128"/>
        <v>0</v>
      </c>
      <c r="CQ239" s="15">
        <f t="shared" si="129"/>
        <v>92694.102402000004</v>
      </c>
      <c r="CR239" s="15">
        <f t="shared" si="129"/>
        <v>92694.102402000004</v>
      </c>
      <c r="CS239" s="15">
        <f t="shared" si="130"/>
        <v>0</v>
      </c>
      <c r="CT239" s="15"/>
    </row>
    <row r="240" spans="1:98" x14ac:dyDescent="0.25">
      <c r="A240" s="3" t="s">
        <v>263</v>
      </c>
      <c r="B240" s="229">
        <v>1.5700000000000002E-2</v>
      </c>
      <c r="C240" s="229">
        <v>1.5700000000000002E-2</v>
      </c>
      <c r="D240" s="229">
        <v>1.5700000000000002E-2</v>
      </c>
      <c r="E240" s="229">
        <v>1.5700000000000002E-2</v>
      </c>
      <c r="G240" s="230">
        <v>5069346.8499999996</v>
      </c>
      <c r="H240" s="230">
        <v>5069346.8499999996</v>
      </c>
      <c r="I240" s="230">
        <v>5069346.8499999996</v>
      </c>
      <c r="J240" s="230"/>
      <c r="K240" s="230">
        <v>5069346.8499999996</v>
      </c>
      <c r="L240" s="230">
        <v>5069346.8499999996</v>
      </c>
      <c r="M240" s="230">
        <v>5069346.8499999996</v>
      </c>
      <c r="N240" s="15"/>
      <c r="O240" s="15">
        <v>6632.3954620833329</v>
      </c>
      <c r="P240" s="15">
        <v>6632.3954620833329</v>
      </c>
      <c r="Q240" s="15">
        <v>6632.3954620833329</v>
      </c>
      <c r="R240" s="15"/>
      <c r="S240" s="15">
        <f t="shared" si="139"/>
        <v>6632.3954620833329</v>
      </c>
      <c r="T240" s="15">
        <f t="shared" si="139"/>
        <v>6632.3954620833329</v>
      </c>
      <c r="U240" s="15">
        <f t="shared" si="139"/>
        <v>6632.3954620833329</v>
      </c>
      <c r="W240" s="15">
        <f t="shared" si="131"/>
        <v>19897.186386249999</v>
      </c>
      <c r="X240" s="15">
        <f t="shared" si="112"/>
        <v>19897.186386249999</v>
      </c>
      <c r="Y240" s="15">
        <f t="shared" si="115"/>
        <v>0</v>
      </c>
      <c r="AA240" s="230">
        <v>5069346.8499999996</v>
      </c>
      <c r="AB240" s="230">
        <v>5069346.8499999996</v>
      </c>
      <c r="AC240" s="230">
        <v>5069346.8499999996</v>
      </c>
      <c r="AD240" s="230"/>
      <c r="AE240" s="230">
        <v>5069346.8499999996</v>
      </c>
      <c r="AF240" s="230">
        <v>5069346.8499999996</v>
      </c>
      <c r="AG240" s="230">
        <v>5069346.8499999996</v>
      </c>
      <c r="AH240" s="230"/>
      <c r="AI240" s="230">
        <v>6632.3954620833329</v>
      </c>
      <c r="AJ240" s="230">
        <v>6632.3954620833329</v>
      </c>
      <c r="AK240" s="230">
        <v>6632.3954620833329</v>
      </c>
      <c r="AL240" s="15"/>
      <c r="AM240" s="15">
        <f t="shared" si="140"/>
        <v>6632.3954620833329</v>
      </c>
      <c r="AN240" s="15">
        <f t="shared" si="140"/>
        <v>6632.3954620833329</v>
      </c>
      <c r="AO240" s="15">
        <f t="shared" si="140"/>
        <v>6632.3954620833329</v>
      </c>
      <c r="AQ240" s="15">
        <f t="shared" si="137"/>
        <v>19897.186386249999</v>
      </c>
      <c r="AR240" s="15">
        <f t="shared" si="134"/>
        <v>19897.186386249999</v>
      </c>
      <c r="AS240" s="15">
        <f t="shared" si="141"/>
        <v>0</v>
      </c>
      <c r="AT240" s="15"/>
      <c r="AU240" s="15">
        <f t="shared" si="142"/>
        <v>39794.372772499999</v>
      </c>
      <c r="AV240" s="15">
        <f t="shared" si="142"/>
        <v>39794.372772499999</v>
      </c>
      <c r="AW240" s="15">
        <f t="shared" si="143"/>
        <v>0</v>
      </c>
      <c r="AX240" s="15"/>
      <c r="AY240" s="230">
        <v>5069346.8499999996</v>
      </c>
      <c r="AZ240" s="230">
        <v>5069346.8499999996</v>
      </c>
      <c r="BA240" s="230">
        <v>5069346.8499999996</v>
      </c>
      <c r="BB240" s="230"/>
      <c r="BC240" s="230">
        <v>5069346.8499999996</v>
      </c>
      <c r="BD240" s="230">
        <v>5069346.8499999996</v>
      </c>
      <c r="BE240" s="230">
        <v>5069346.8499999996</v>
      </c>
      <c r="BF240" s="230"/>
      <c r="BG240" s="230">
        <v>6632.3954620833329</v>
      </c>
      <c r="BH240" s="230">
        <v>6632.3954620833329</v>
      </c>
      <c r="BI240" s="230">
        <v>6632.3954620833329</v>
      </c>
      <c r="BJ240" s="15"/>
      <c r="BK240" s="15">
        <f t="shared" si="138"/>
        <v>6632.3954620833329</v>
      </c>
      <c r="BL240" s="15">
        <f t="shared" si="138"/>
        <v>6632.3954620833329</v>
      </c>
      <c r="BM240" s="15">
        <f t="shared" si="138"/>
        <v>6632.3954620833329</v>
      </c>
      <c r="BO240" s="15">
        <f t="shared" si="132"/>
        <v>19897.186386249999</v>
      </c>
      <c r="BP240" s="15">
        <f t="shared" si="133"/>
        <v>19897.186386249999</v>
      </c>
      <c r="BQ240" s="15">
        <f t="shared" si="135"/>
        <v>0</v>
      </c>
      <c r="BR240" s="15"/>
      <c r="BS240" s="15">
        <f t="shared" si="111"/>
        <v>59691.559158749995</v>
      </c>
      <c r="BT240" s="15">
        <f t="shared" si="111"/>
        <v>59691.559158749995</v>
      </c>
      <c r="BU240" s="15">
        <f t="shared" si="136"/>
        <v>0</v>
      </c>
      <c r="BV240" s="15"/>
      <c r="BW240" s="230">
        <v>5069346.8499999996</v>
      </c>
      <c r="BX240" s="230">
        <v>5069346.8499999996</v>
      </c>
      <c r="BY240" s="230">
        <v>5069346.8499999996</v>
      </c>
      <c r="BZ240" s="230"/>
      <c r="CA240" s="230">
        <v>5069346.8499999996</v>
      </c>
      <c r="CB240" s="230">
        <v>5069346.8499999996</v>
      </c>
      <c r="CC240" s="230">
        <v>5069346.8499999996</v>
      </c>
      <c r="CD240" s="230"/>
      <c r="CE240" s="230">
        <v>6632.3954620833329</v>
      </c>
      <c r="CF240" s="230">
        <v>6632.3954620833329</v>
      </c>
      <c r="CG240" s="230">
        <v>6632.3954620833329</v>
      </c>
      <c r="CH240" s="15"/>
      <c r="CI240" s="15">
        <f t="shared" si="144"/>
        <v>6632.3954620833329</v>
      </c>
      <c r="CJ240" s="15">
        <f t="shared" si="145"/>
        <v>6632.3954620833329</v>
      </c>
      <c r="CK240" s="15">
        <f t="shared" si="146"/>
        <v>6632.3954620833329</v>
      </c>
      <c r="CM240" s="15">
        <f t="shared" si="113"/>
        <v>19897.186386249999</v>
      </c>
      <c r="CN240" s="15">
        <f t="shared" si="114"/>
        <v>19897.186386249999</v>
      </c>
      <c r="CO240" s="15">
        <f t="shared" si="128"/>
        <v>0</v>
      </c>
      <c r="CQ240" s="15">
        <f t="shared" si="129"/>
        <v>79588.745544999998</v>
      </c>
      <c r="CR240" s="15">
        <f t="shared" si="129"/>
        <v>79588.745544999998</v>
      </c>
      <c r="CS240" s="15">
        <f t="shared" si="130"/>
        <v>0</v>
      </c>
      <c r="CT240" s="15"/>
    </row>
    <row r="241" spans="1:98" x14ac:dyDescent="0.25">
      <c r="A241" s="3" t="s">
        <v>264</v>
      </c>
      <c r="B241" s="229">
        <v>2.3199999999999998E-2</v>
      </c>
      <c r="C241" s="229">
        <v>2.3199999999999998E-2</v>
      </c>
      <c r="D241" s="229">
        <v>2.3199999999999998E-2</v>
      </c>
      <c r="E241" s="229">
        <v>2.3199999999999998E-2</v>
      </c>
      <c r="G241" s="230">
        <v>5572385.96</v>
      </c>
      <c r="H241" s="230">
        <v>5572385.96</v>
      </c>
      <c r="I241" s="230">
        <v>5572385.96</v>
      </c>
      <c r="J241" s="230"/>
      <c r="K241" s="230">
        <v>5572385.96</v>
      </c>
      <c r="L241" s="230">
        <v>5572385.96</v>
      </c>
      <c r="M241" s="230">
        <v>5572385.96</v>
      </c>
      <c r="N241" s="15"/>
      <c r="O241" s="15">
        <v>10773.279522666666</v>
      </c>
      <c r="P241" s="15">
        <v>10773.279522666666</v>
      </c>
      <c r="Q241" s="15">
        <v>10773.279522666666</v>
      </c>
      <c r="R241" s="15"/>
      <c r="S241" s="15">
        <f t="shared" si="139"/>
        <v>10773.279522666666</v>
      </c>
      <c r="T241" s="15">
        <f t="shared" si="139"/>
        <v>10773.279522666666</v>
      </c>
      <c r="U241" s="15">
        <f t="shared" si="139"/>
        <v>10773.279522666666</v>
      </c>
      <c r="W241" s="15">
        <f t="shared" si="131"/>
        <v>32319.838567999999</v>
      </c>
      <c r="X241" s="15">
        <f t="shared" si="112"/>
        <v>32319.838567999999</v>
      </c>
      <c r="Y241" s="15">
        <f t="shared" si="115"/>
        <v>0</v>
      </c>
      <c r="AA241" s="230">
        <v>5572385.96</v>
      </c>
      <c r="AB241" s="230">
        <v>5572385.96</v>
      </c>
      <c r="AC241" s="230">
        <v>5572385.96</v>
      </c>
      <c r="AD241" s="230"/>
      <c r="AE241" s="230">
        <v>5572385.96</v>
      </c>
      <c r="AF241" s="230">
        <v>5572385.96</v>
      </c>
      <c r="AG241" s="230">
        <v>5572385.96</v>
      </c>
      <c r="AH241" s="230"/>
      <c r="AI241" s="230">
        <v>10773.279522666666</v>
      </c>
      <c r="AJ241" s="230">
        <v>10773.279522666666</v>
      </c>
      <c r="AK241" s="230">
        <v>10773.279522666666</v>
      </c>
      <c r="AL241" s="15"/>
      <c r="AM241" s="15">
        <f t="shared" si="140"/>
        <v>10773.279522666666</v>
      </c>
      <c r="AN241" s="15">
        <f t="shared" si="140"/>
        <v>10773.279522666666</v>
      </c>
      <c r="AO241" s="15">
        <f t="shared" si="140"/>
        <v>10773.279522666666</v>
      </c>
      <c r="AQ241" s="15">
        <f t="shared" si="137"/>
        <v>32319.838567999999</v>
      </c>
      <c r="AR241" s="15">
        <f t="shared" si="134"/>
        <v>32319.838567999999</v>
      </c>
      <c r="AS241" s="15">
        <f t="shared" si="141"/>
        <v>0</v>
      </c>
      <c r="AT241" s="15"/>
      <c r="AU241" s="15">
        <f t="shared" si="142"/>
        <v>64639.677135999998</v>
      </c>
      <c r="AV241" s="15">
        <f t="shared" si="142"/>
        <v>64639.677135999998</v>
      </c>
      <c r="AW241" s="15">
        <f t="shared" si="143"/>
        <v>0</v>
      </c>
      <c r="AX241" s="15"/>
      <c r="AY241" s="230">
        <v>5572385.96</v>
      </c>
      <c r="AZ241" s="230">
        <v>5572385.96</v>
      </c>
      <c r="BA241" s="230">
        <v>5572385.96</v>
      </c>
      <c r="BB241" s="230"/>
      <c r="BC241" s="230">
        <v>5572385.96</v>
      </c>
      <c r="BD241" s="230">
        <v>5572385.96</v>
      </c>
      <c r="BE241" s="230">
        <v>5572385.96</v>
      </c>
      <c r="BF241" s="230"/>
      <c r="BG241" s="230">
        <v>10773.279522666666</v>
      </c>
      <c r="BH241" s="230">
        <v>10773.279522666666</v>
      </c>
      <c r="BI241" s="230">
        <v>10773.279522666666</v>
      </c>
      <c r="BJ241" s="15"/>
      <c r="BK241" s="15">
        <f t="shared" si="138"/>
        <v>10773.279522666666</v>
      </c>
      <c r="BL241" s="15">
        <f t="shared" si="138"/>
        <v>10773.279522666666</v>
      </c>
      <c r="BM241" s="15">
        <f t="shared" si="138"/>
        <v>10773.279522666666</v>
      </c>
      <c r="BO241" s="15">
        <f t="shared" si="132"/>
        <v>32319.838567999999</v>
      </c>
      <c r="BP241" s="15">
        <f t="shared" si="133"/>
        <v>32319.838567999999</v>
      </c>
      <c r="BQ241" s="15">
        <f t="shared" si="135"/>
        <v>0</v>
      </c>
      <c r="BR241" s="15"/>
      <c r="BS241" s="15">
        <f t="shared" si="111"/>
        <v>96959.51570399999</v>
      </c>
      <c r="BT241" s="15">
        <f t="shared" si="111"/>
        <v>96959.51570399999</v>
      </c>
      <c r="BU241" s="15">
        <f t="shared" si="136"/>
        <v>0</v>
      </c>
      <c r="BV241" s="15"/>
      <c r="BW241" s="230">
        <v>5572385.96</v>
      </c>
      <c r="BX241" s="230">
        <v>5572385.96</v>
      </c>
      <c r="BY241" s="230">
        <v>5572385.96</v>
      </c>
      <c r="BZ241" s="230"/>
      <c r="CA241" s="230">
        <v>5572385.96</v>
      </c>
      <c r="CB241" s="230">
        <v>5572385.96</v>
      </c>
      <c r="CC241" s="230">
        <v>5572385.96</v>
      </c>
      <c r="CD241" s="230"/>
      <c r="CE241" s="230">
        <v>10773.279522666666</v>
      </c>
      <c r="CF241" s="230">
        <v>10773.279522666666</v>
      </c>
      <c r="CG241" s="230">
        <v>10773.279522666666</v>
      </c>
      <c r="CH241" s="15"/>
      <c r="CI241" s="15">
        <f t="shared" si="144"/>
        <v>10773.279522666666</v>
      </c>
      <c r="CJ241" s="15">
        <f t="shared" si="145"/>
        <v>10773.279522666666</v>
      </c>
      <c r="CK241" s="15">
        <f t="shared" si="146"/>
        <v>10773.279522666666</v>
      </c>
      <c r="CM241" s="15">
        <f t="shared" si="113"/>
        <v>32319.838567999999</v>
      </c>
      <c r="CN241" s="15">
        <f t="shared" si="114"/>
        <v>32319.838567999999</v>
      </c>
      <c r="CO241" s="15">
        <f t="shared" si="128"/>
        <v>0</v>
      </c>
      <c r="CQ241" s="15">
        <f t="shared" si="129"/>
        <v>129279.354272</v>
      </c>
      <c r="CR241" s="15">
        <f t="shared" si="129"/>
        <v>129279.354272</v>
      </c>
      <c r="CS241" s="15">
        <f t="shared" si="130"/>
        <v>0</v>
      </c>
      <c r="CT241" s="15"/>
    </row>
    <row r="242" spans="1:98" x14ac:dyDescent="0.25">
      <c r="A242" s="3" t="s">
        <v>265</v>
      </c>
      <c r="B242" s="229">
        <v>4.6300000000000001E-2</v>
      </c>
      <c r="C242" s="229">
        <v>4.6300000000000001E-2</v>
      </c>
      <c r="D242" s="229">
        <v>4.6300000000000001E-2</v>
      </c>
      <c r="E242" s="229">
        <v>4.6300000000000001E-2</v>
      </c>
      <c r="G242" s="230">
        <v>13068659.23</v>
      </c>
      <c r="H242" s="230">
        <v>13068659.23</v>
      </c>
      <c r="I242" s="230">
        <v>13068659.23</v>
      </c>
      <c r="J242" s="230"/>
      <c r="K242" s="230">
        <v>13068659.23</v>
      </c>
      <c r="L242" s="230">
        <v>13068659.23</v>
      </c>
      <c r="M242" s="230">
        <v>13068659.23</v>
      </c>
      <c r="N242" s="15"/>
      <c r="O242" s="15">
        <v>50423.243529083331</v>
      </c>
      <c r="P242" s="15">
        <v>50423.243529083331</v>
      </c>
      <c r="Q242" s="15">
        <v>50423.243529083331</v>
      </c>
      <c r="R242" s="15"/>
      <c r="S242" s="15">
        <f t="shared" si="139"/>
        <v>50423.243529083331</v>
      </c>
      <c r="T242" s="15">
        <f t="shared" si="139"/>
        <v>50423.243529083331</v>
      </c>
      <c r="U242" s="15">
        <f t="shared" si="139"/>
        <v>50423.243529083331</v>
      </c>
      <c r="W242" s="15">
        <f t="shared" si="131"/>
        <v>151269.73058725</v>
      </c>
      <c r="X242" s="15">
        <f t="shared" si="112"/>
        <v>151269.73058725</v>
      </c>
      <c r="Y242" s="15">
        <f t="shared" si="115"/>
        <v>0</v>
      </c>
      <c r="AA242" s="230">
        <v>13068659.23</v>
      </c>
      <c r="AB242" s="230">
        <v>13068659.23</v>
      </c>
      <c r="AC242" s="230">
        <v>13068659.23</v>
      </c>
      <c r="AD242" s="230"/>
      <c r="AE242" s="230">
        <v>13068659.23</v>
      </c>
      <c r="AF242" s="230">
        <v>13068659.23</v>
      </c>
      <c r="AG242" s="230">
        <v>13068659.23</v>
      </c>
      <c r="AH242" s="230"/>
      <c r="AI242" s="230">
        <v>50423.243529083331</v>
      </c>
      <c r="AJ242" s="230">
        <v>50423.243529083331</v>
      </c>
      <c r="AK242" s="230">
        <v>50423.243529083331</v>
      </c>
      <c r="AL242" s="15"/>
      <c r="AM242" s="15">
        <f t="shared" si="140"/>
        <v>50423.243529083331</v>
      </c>
      <c r="AN242" s="15">
        <f t="shared" si="140"/>
        <v>50423.243529083331</v>
      </c>
      <c r="AO242" s="15">
        <f t="shared" si="140"/>
        <v>50423.243529083331</v>
      </c>
      <c r="AQ242" s="15">
        <f t="shared" si="137"/>
        <v>151269.73058725</v>
      </c>
      <c r="AR242" s="15">
        <f t="shared" si="134"/>
        <v>151269.73058725</v>
      </c>
      <c r="AS242" s="15">
        <f t="shared" si="141"/>
        <v>0</v>
      </c>
      <c r="AT242" s="15"/>
      <c r="AU242" s="15">
        <f t="shared" si="142"/>
        <v>302539.4611745</v>
      </c>
      <c r="AV242" s="15">
        <f t="shared" si="142"/>
        <v>302539.4611745</v>
      </c>
      <c r="AW242" s="15">
        <f t="shared" si="143"/>
        <v>0</v>
      </c>
      <c r="AX242" s="15"/>
      <c r="AY242" s="230">
        <v>13068659.23</v>
      </c>
      <c r="AZ242" s="230">
        <v>13068659.23</v>
      </c>
      <c r="BA242" s="230">
        <v>13068659.23</v>
      </c>
      <c r="BB242" s="230"/>
      <c r="BC242" s="230">
        <v>13068659.23</v>
      </c>
      <c r="BD242" s="230">
        <v>13068659.23</v>
      </c>
      <c r="BE242" s="230">
        <v>13068659.23</v>
      </c>
      <c r="BF242" s="230"/>
      <c r="BG242" s="230">
        <v>50423.243529083331</v>
      </c>
      <c r="BH242" s="230">
        <v>50423.243529083331</v>
      </c>
      <c r="BI242" s="230">
        <v>50423.243529083331</v>
      </c>
      <c r="BJ242" s="15"/>
      <c r="BK242" s="15">
        <f t="shared" si="138"/>
        <v>50423.243529083331</v>
      </c>
      <c r="BL242" s="15">
        <f t="shared" si="138"/>
        <v>50423.243529083331</v>
      </c>
      <c r="BM242" s="15">
        <f t="shared" si="138"/>
        <v>50423.243529083331</v>
      </c>
      <c r="BO242" s="15">
        <f t="shared" si="132"/>
        <v>151269.73058725</v>
      </c>
      <c r="BP242" s="15">
        <f t="shared" si="133"/>
        <v>151269.73058725</v>
      </c>
      <c r="BQ242" s="15">
        <f t="shared" si="135"/>
        <v>0</v>
      </c>
      <c r="BR242" s="15"/>
      <c r="BS242" s="15">
        <f t="shared" si="111"/>
        <v>453809.19176175003</v>
      </c>
      <c r="BT242" s="15">
        <f t="shared" si="111"/>
        <v>453809.19176175003</v>
      </c>
      <c r="BU242" s="15">
        <f t="shared" si="136"/>
        <v>0</v>
      </c>
      <c r="BV242" s="15"/>
      <c r="BW242" s="230">
        <v>13068659.23</v>
      </c>
      <c r="BX242" s="230">
        <v>13068659.23</v>
      </c>
      <c r="BY242" s="230">
        <v>13068659.23</v>
      </c>
      <c r="BZ242" s="230"/>
      <c r="CA242" s="230">
        <v>13068659.23</v>
      </c>
      <c r="CB242" s="230">
        <v>13068659.23</v>
      </c>
      <c r="CC242" s="230">
        <v>13068659.23</v>
      </c>
      <c r="CD242" s="230"/>
      <c r="CE242" s="230">
        <v>50423.243529083331</v>
      </c>
      <c r="CF242" s="230">
        <v>50423.243529083331</v>
      </c>
      <c r="CG242" s="230">
        <v>50423.243529083331</v>
      </c>
      <c r="CH242" s="15"/>
      <c r="CI242" s="15">
        <f t="shared" si="144"/>
        <v>50423.243529083331</v>
      </c>
      <c r="CJ242" s="15">
        <f t="shared" si="145"/>
        <v>50423.243529083331</v>
      </c>
      <c r="CK242" s="15">
        <f t="shared" si="146"/>
        <v>50423.243529083331</v>
      </c>
      <c r="CM242" s="15">
        <f t="shared" si="113"/>
        <v>151269.73058725</v>
      </c>
      <c r="CN242" s="15">
        <f t="shared" si="114"/>
        <v>151269.73058725</v>
      </c>
      <c r="CO242" s="15">
        <f t="shared" si="128"/>
        <v>0</v>
      </c>
      <c r="CQ242" s="15">
        <f t="shared" si="129"/>
        <v>605078.922349</v>
      </c>
      <c r="CR242" s="15">
        <f t="shared" si="129"/>
        <v>605078.922349</v>
      </c>
      <c r="CS242" s="15">
        <f t="shared" si="130"/>
        <v>0</v>
      </c>
      <c r="CT242" s="15"/>
    </row>
    <row r="243" spans="1:98" x14ac:dyDescent="0.25">
      <c r="A243" s="3" t="s">
        <v>266</v>
      </c>
      <c r="B243" s="229">
        <v>4.6300000000000001E-2</v>
      </c>
      <c r="C243" s="229">
        <v>4.6300000000000001E-2</v>
      </c>
      <c r="D243" s="229">
        <v>4.6300000000000001E-2</v>
      </c>
      <c r="E243" s="229">
        <v>4.6300000000000001E-2</v>
      </c>
      <c r="G243" s="230">
        <v>0</v>
      </c>
      <c r="H243" s="230">
        <v>0</v>
      </c>
      <c r="I243" s="230">
        <v>0</v>
      </c>
      <c r="J243" s="230"/>
      <c r="K243" s="230">
        <v>572201.35</v>
      </c>
      <c r="L243" s="230">
        <v>500349.82</v>
      </c>
      <c r="M243" s="230">
        <v>572064.04</v>
      </c>
      <c r="N243" s="15"/>
      <c r="O243" s="15">
        <v>0</v>
      </c>
      <c r="P243" s="15">
        <v>0</v>
      </c>
      <c r="Q243" s="15">
        <v>0</v>
      </c>
      <c r="R243" s="15"/>
      <c r="S243" s="15">
        <f t="shared" si="139"/>
        <v>2207.7435420833331</v>
      </c>
      <c r="T243" s="15">
        <f t="shared" si="139"/>
        <v>1930.5163888333334</v>
      </c>
      <c r="U243" s="15">
        <f t="shared" si="139"/>
        <v>2207.2137543333333</v>
      </c>
      <c r="W243" s="15">
        <f t="shared" si="131"/>
        <v>0</v>
      </c>
      <c r="X243" s="15">
        <f t="shared" si="112"/>
        <v>6345.4736852499991</v>
      </c>
      <c r="Y243" s="15">
        <f t="shared" si="115"/>
        <v>6345.4736852499991</v>
      </c>
      <c r="AA243" s="230">
        <v>0</v>
      </c>
      <c r="AB243" s="230">
        <v>0</v>
      </c>
      <c r="AC243" s="230">
        <v>0</v>
      </c>
      <c r="AD243" s="230"/>
      <c r="AE243" s="230">
        <v>675495.6</v>
      </c>
      <c r="AF243" s="230">
        <v>701962.48</v>
      </c>
      <c r="AG243" s="230">
        <v>707116.36</v>
      </c>
      <c r="AH243" s="230"/>
      <c r="AI243" s="230">
        <v>0</v>
      </c>
      <c r="AJ243" s="230">
        <v>0</v>
      </c>
      <c r="AK243" s="230">
        <v>0</v>
      </c>
      <c r="AL243" s="15"/>
      <c r="AM243" s="15">
        <f t="shared" si="140"/>
        <v>2606.28719</v>
      </c>
      <c r="AN243" s="15">
        <f t="shared" si="140"/>
        <v>2708.4052353333332</v>
      </c>
      <c r="AO243" s="15">
        <f t="shared" si="140"/>
        <v>2728.2906223333334</v>
      </c>
      <c r="AQ243" s="15">
        <f t="shared" si="137"/>
        <v>0</v>
      </c>
      <c r="AR243" s="15">
        <f t="shared" si="134"/>
        <v>8042.9830476666666</v>
      </c>
      <c r="AS243" s="15">
        <f t="shared" si="141"/>
        <v>8042.9830476666666</v>
      </c>
      <c r="AT243" s="15"/>
      <c r="AU243" s="15">
        <f t="shared" si="142"/>
        <v>0</v>
      </c>
      <c r="AV243" s="15">
        <f t="shared" si="142"/>
        <v>14388.456732916666</v>
      </c>
      <c r="AW243" s="15">
        <f t="shared" si="143"/>
        <v>14388.456732916666</v>
      </c>
      <c r="AX243" s="15"/>
      <c r="AY243" s="230">
        <v>0</v>
      </c>
      <c r="AZ243" s="230">
        <v>0</v>
      </c>
      <c r="BA243" s="230">
        <v>0</v>
      </c>
      <c r="BB243" s="230"/>
      <c r="BC243" s="230">
        <v>707116.36</v>
      </c>
      <c r="BD243" s="230">
        <v>703680.44000000006</v>
      </c>
      <c r="BE243" s="230">
        <v>700347.59</v>
      </c>
      <c r="BF243" s="230"/>
      <c r="BG243" s="230">
        <v>0</v>
      </c>
      <c r="BH243" s="230">
        <v>0</v>
      </c>
      <c r="BI243" s="230">
        <v>0</v>
      </c>
      <c r="BJ243" s="15"/>
      <c r="BK243" s="15">
        <f t="shared" si="138"/>
        <v>2728.2906223333334</v>
      </c>
      <c r="BL243" s="15">
        <f t="shared" si="138"/>
        <v>2715.0336976666672</v>
      </c>
      <c r="BM243" s="15">
        <f t="shared" si="138"/>
        <v>2702.1744514166667</v>
      </c>
      <c r="BO243" s="15">
        <f t="shared" si="132"/>
        <v>0</v>
      </c>
      <c r="BP243" s="15">
        <f t="shared" si="133"/>
        <v>8145.4987714166673</v>
      </c>
      <c r="BQ243" s="15">
        <f t="shared" si="135"/>
        <v>8145.4987714166673</v>
      </c>
      <c r="BR243" s="15"/>
      <c r="BS243" s="15">
        <f t="shared" si="111"/>
        <v>0</v>
      </c>
      <c r="BT243" s="15">
        <f t="shared" si="111"/>
        <v>22533.955504333331</v>
      </c>
      <c r="BU243" s="15">
        <f t="shared" si="136"/>
        <v>22533.955504333331</v>
      </c>
      <c r="BV243" s="15"/>
      <c r="BW243" s="230">
        <v>0</v>
      </c>
      <c r="BX243" s="230">
        <v>0</v>
      </c>
      <c r="BY243" s="230">
        <v>316824.26</v>
      </c>
      <c r="BZ243" s="230"/>
      <c r="CA243" s="230">
        <v>700450.67</v>
      </c>
      <c r="CB243" s="230">
        <v>700450.67</v>
      </c>
      <c r="CC243" s="230">
        <v>700450.67</v>
      </c>
      <c r="CD243" s="230"/>
      <c r="CE243" s="230">
        <v>0</v>
      </c>
      <c r="CF243" s="230">
        <v>0</v>
      </c>
      <c r="CG243" s="230">
        <v>1222.4136031666667</v>
      </c>
      <c r="CH243" s="15"/>
      <c r="CI243" s="15">
        <f t="shared" si="144"/>
        <v>2702.572168416667</v>
      </c>
      <c r="CJ243" s="15">
        <f t="shared" si="145"/>
        <v>2702.572168416667</v>
      </c>
      <c r="CK243" s="15">
        <f t="shared" si="146"/>
        <v>2702.572168416667</v>
      </c>
      <c r="CM243" s="15">
        <f t="shared" si="113"/>
        <v>1222.4136031666667</v>
      </c>
      <c r="CN243" s="15">
        <f t="shared" si="114"/>
        <v>8107.7165052500004</v>
      </c>
      <c r="CO243" s="15">
        <f t="shared" si="128"/>
        <v>6885.3029020833337</v>
      </c>
      <c r="CQ243" s="15">
        <f t="shared" si="129"/>
        <v>1222.4136031666667</v>
      </c>
      <c r="CR243" s="15">
        <f t="shared" si="129"/>
        <v>30641.67200958333</v>
      </c>
      <c r="CS243" s="15">
        <f t="shared" si="130"/>
        <v>29419.258406416662</v>
      </c>
      <c r="CT243" s="15"/>
    </row>
    <row r="244" spans="1:98" x14ac:dyDescent="0.25">
      <c r="A244" s="3" t="s">
        <v>267</v>
      </c>
      <c r="B244" s="229">
        <v>1.2E-2</v>
      </c>
      <c r="C244" s="229">
        <v>1.2E-2</v>
      </c>
      <c r="D244" s="229">
        <v>1.2E-2</v>
      </c>
      <c r="E244" s="229">
        <v>1.2E-2</v>
      </c>
      <c r="G244" s="230">
        <v>2682135.6800000002</v>
      </c>
      <c r="H244" s="230">
        <v>2682135.6800000002</v>
      </c>
      <c r="I244" s="230">
        <v>2682135.6800000002</v>
      </c>
      <c r="J244" s="230"/>
      <c r="K244" s="230">
        <v>2682135.6800000002</v>
      </c>
      <c r="L244" s="230">
        <v>2682135.6800000002</v>
      </c>
      <c r="M244" s="230">
        <v>2682135.6800000002</v>
      </c>
      <c r="N244" s="15"/>
      <c r="O244" s="15">
        <v>2682.1356800000003</v>
      </c>
      <c r="P244" s="15">
        <v>2682.1356800000003</v>
      </c>
      <c r="Q244" s="15">
        <v>2682.1356800000003</v>
      </c>
      <c r="R244" s="15"/>
      <c r="S244" s="15">
        <f t="shared" si="139"/>
        <v>2682.1356800000003</v>
      </c>
      <c r="T244" s="15">
        <f t="shared" si="139"/>
        <v>2682.1356800000003</v>
      </c>
      <c r="U244" s="15">
        <f t="shared" si="139"/>
        <v>2682.1356800000003</v>
      </c>
      <c r="W244" s="15">
        <f t="shared" si="131"/>
        <v>8046.407040000001</v>
      </c>
      <c r="X244" s="15">
        <f t="shared" si="112"/>
        <v>8046.407040000001</v>
      </c>
      <c r="Y244" s="15">
        <f t="shared" si="115"/>
        <v>0</v>
      </c>
      <c r="AA244" s="230">
        <v>2682135.6800000002</v>
      </c>
      <c r="AB244" s="230">
        <v>2682135.6800000002</v>
      </c>
      <c r="AC244" s="230">
        <v>2682135.6800000002</v>
      </c>
      <c r="AD244" s="230"/>
      <c r="AE244" s="230">
        <v>2682135.6800000002</v>
      </c>
      <c r="AF244" s="230">
        <v>2682135.6800000002</v>
      </c>
      <c r="AG244" s="230">
        <v>2682135.6800000002</v>
      </c>
      <c r="AH244" s="230"/>
      <c r="AI244" s="230">
        <v>2682.1356800000003</v>
      </c>
      <c r="AJ244" s="230">
        <v>2682.1356800000003</v>
      </c>
      <c r="AK244" s="230">
        <v>2682.1356800000003</v>
      </c>
      <c r="AL244" s="15"/>
      <c r="AM244" s="15">
        <f t="shared" si="140"/>
        <v>2682.1356800000003</v>
      </c>
      <c r="AN244" s="15">
        <f t="shared" si="140"/>
        <v>2682.1356800000003</v>
      </c>
      <c r="AO244" s="15">
        <f t="shared" si="140"/>
        <v>2682.1356800000003</v>
      </c>
      <c r="AQ244" s="15">
        <f t="shared" si="137"/>
        <v>8046.407040000001</v>
      </c>
      <c r="AR244" s="15">
        <f t="shared" si="134"/>
        <v>8046.407040000001</v>
      </c>
      <c r="AS244" s="15">
        <f t="shared" si="141"/>
        <v>0</v>
      </c>
      <c r="AT244" s="15"/>
      <c r="AU244" s="15">
        <f t="shared" si="142"/>
        <v>16092.814080000002</v>
      </c>
      <c r="AV244" s="15">
        <f t="shared" si="142"/>
        <v>16092.814080000002</v>
      </c>
      <c r="AW244" s="15">
        <f t="shared" si="143"/>
        <v>0</v>
      </c>
      <c r="AX244" s="15"/>
      <c r="AY244" s="230">
        <v>2682135.6800000002</v>
      </c>
      <c r="AZ244" s="230">
        <v>2682135.6800000002</v>
      </c>
      <c r="BA244" s="230">
        <v>2682135.6800000002</v>
      </c>
      <c r="BB244" s="230"/>
      <c r="BC244" s="230">
        <v>2682135.6800000002</v>
      </c>
      <c r="BD244" s="230">
        <v>2682135.6800000002</v>
      </c>
      <c r="BE244" s="230">
        <v>2682135.6800000002</v>
      </c>
      <c r="BF244" s="230"/>
      <c r="BG244" s="230">
        <v>2682.1356800000003</v>
      </c>
      <c r="BH244" s="230">
        <v>2682.1356800000003</v>
      </c>
      <c r="BI244" s="230">
        <v>2682.1356800000003</v>
      </c>
      <c r="BJ244" s="15"/>
      <c r="BK244" s="15">
        <f t="shared" si="138"/>
        <v>2682.1356800000003</v>
      </c>
      <c r="BL244" s="15">
        <f t="shared" si="138"/>
        <v>2682.1356800000003</v>
      </c>
      <c r="BM244" s="15">
        <f t="shared" si="138"/>
        <v>2682.1356800000003</v>
      </c>
      <c r="BO244" s="15">
        <f t="shared" si="132"/>
        <v>8046.407040000001</v>
      </c>
      <c r="BP244" s="15">
        <f t="shared" si="133"/>
        <v>8046.407040000001</v>
      </c>
      <c r="BQ244" s="15">
        <f t="shared" si="135"/>
        <v>0</v>
      </c>
      <c r="BR244" s="15"/>
      <c r="BS244" s="15">
        <f t="shared" si="111"/>
        <v>24139.221120000002</v>
      </c>
      <c r="BT244" s="15">
        <f t="shared" si="111"/>
        <v>24139.221120000002</v>
      </c>
      <c r="BU244" s="15">
        <f t="shared" si="136"/>
        <v>0</v>
      </c>
      <c r="BV244" s="15"/>
      <c r="BW244" s="230">
        <v>2682135.6800000002</v>
      </c>
      <c r="BX244" s="230">
        <v>2682135.6800000002</v>
      </c>
      <c r="BY244" s="230">
        <v>2682135.6800000002</v>
      </c>
      <c r="BZ244" s="230"/>
      <c r="CA244" s="230">
        <v>2682135.6800000002</v>
      </c>
      <c r="CB244" s="230">
        <v>2682135.6800000002</v>
      </c>
      <c r="CC244" s="230">
        <v>2682135.6800000002</v>
      </c>
      <c r="CD244" s="230"/>
      <c r="CE244" s="230">
        <v>2682.1356800000003</v>
      </c>
      <c r="CF244" s="230">
        <v>2682.1356800000003</v>
      </c>
      <c r="CG244" s="230">
        <v>2682.1356800000003</v>
      </c>
      <c r="CH244" s="15"/>
      <c r="CI244" s="15">
        <f t="shared" si="144"/>
        <v>2682.1356800000003</v>
      </c>
      <c r="CJ244" s="15">
        <f t="shared" si="145"/>
        <v>2682.1356800000003</v>
      </c>
      <c r="CK244" s="15">
        <f t="shared" si="146"/>
        <v>2682.1356800000003</v>
      </c>
      <c r="CM244" s="15">
        <f t="shared" si="113"/>
        <v>8046.407040000001</v>
      </c>
      <c r="CN244" s="15">
        <f t="shared" si="114"/>
        <v>8046.407040000001</v>
      </c>
      <c r="CO244" s="15">
        <f t="shared" si="128"/>
        <v>0</v>
      </c>
      <c r="CQ244" s="15">
        <f t="shared" si="129"/>
        <v>32185.628160000004</v>
      </c>
      <c r="CR244" s="15">
        <f t="shared" si="129"/>
        <v>32185.628160000004</v>
      </c>
      <c r="CS244" s="15">
        <f t="shared" si="130"/>
        <v>0</v>
      </c>
      <c r="CT244" s="15"/>
    </row>
    <row r="245" spans="1:98" x14ac:dyDescent="0.25">
      <c r="A245" s="3" t="s">
        <v>268</v>
      </c>
      <c r="B245" s="229">
        <v>2.7E-2</v>
      </c>
      <c r="C245" s="229">
        <v>2.7E-2</v>
      </c>
      <c r="D245" s="229">
        <v>2.7E-2</v>
      </c>
      <c r="E245" s="229">
        <v>2.7E-2</v>
      </c>
      <c r="G245" s="230">
        <v>5326518.41</v>
      </c>
      <c r="H245" s="230">
        <v>5326518.41</v>
      </c>
      <c r="I245" s="230">
        <v>5326518.41</v>
      </c>
      <c r="J245" s="230"/>
      <c r="K245" s="230">
        <v>5842197.5199999996</v>
      </c>
      <c r="L245" s="230">
        <v>5833926.8399999999</v>
      </c>
      <c r="M245" s="230">
        <v>5822954.4900000002</v>
      </c>
      <c r="N245" s="15"/>
      <c r="O245" s="15">
        <v>11984.6664225</v>
      </c>
      <c r="P245" s="15">
        <v>11984.6664225</v>
      </c>
      <c r="Q245" s="15">
        <v>11984.6664225</v>
      </c>
      <c r="R245" s="15"/>
      <c r="S245" s="15">
        <f t="shared" si="139"/>
        <v>13144.94442</v>
      </c>
      <c r="T245" s="15">
        <f t="shared" si="139"/>
        <v>13126.33539</v>
      </c>
      <c r="U245" s="15">
        <f t="shared" si="139"/>
        <v>13101.647602500001</v>
      </c>
      <c r="W245" s="15">
        <f t="shared" si="131"/>
        <v>35953.999267500003</v>
      </c>
      <c r="X245" s="15">
        <f t="shared" si="112"/>
        <v>39372.927412500001</v>
      </c>
      <c r="Y245" s="15">
        <f t="shared" si="115"/>
        <v>3418.928144999998</v>
      </c>
      <c r="AA245" s="230">
        <v>5326518.41</v>
      </c>
      <c r="AB245" s="230">
        <v>5326518.41</v>
      </c>
      <c r="AC245" s="230">
        <v>5326518.41</v>
      </c>
      <c r="AD245" s="230"/>
      <c r="AE245" s="230">
        <v>5824165.3399999999</v>
      </c>
      <c r="AF245" s="230">
        <v>5825376.1900000004</v>
      </c>
      <c r="AG245" s="230">
        <v>5825376.1900000004</v>
      </c>
      <c r="AH245" s="230"/>
      <c r="AI245" s="230">
        <v>11984.6664225</v>
      </c>
      <c r="AJ245" s="230">
        <v>11984.6664225</v>
      </c>
      <c r="AK245" s="230">
        <v>11984.6664225</v>
      </c>
      <c r="AL245" s="15"/>
      <c r="AM245" s="15">
        <f t="shared" si="140"/>
        <v>13104.372014999999</v>
      </c>
      <c r="AN245" s="15">
        <f t="shared" si="140"/>
        <v>13107.096427500001</v>
      </c>
      <c r="AO245" s="15">
        <f t="shared" si="140"/>
        <v>13107.096427500001</v>
      </c>
      <c r="AQ245" s="15">
        <f t="shared" si="137"/>
        <v>35953.999267500003</v>
      </c>
      <c r="AR245" s="15">
        <f t="shared" si="134"/>
        <v>39318.564870000002</v>
      </c>
      <c r="AS245" s="15">
        <f t="shared" si="141"/>
        <v>3364.5656024999989</v>
      </c>
      <c r="AT245" s="15"/>
      <c r="AU245" s="15">
        <f t="shared" si="142"/>
        <v>71907.998535000006</v>
      </c>
      <c r="AV245" s="15">
        <f t="shared" si="142"/>
        <v>78691.492282499996</v>
      </c>
      <c r="AW245" s="15">
        <f t="shared" si="143"/>
        <v>6783.4937474999897</v>
      </c>
      <c r="AX245" s="15"/>
      <c r="AY245" s="230">
        <v>5326518.41</v>
      </c>
      <c r="AZ245" s="230">
        <v>5326518.41</v>
      </c>
      <c r="BA245" s="230">
        <v>5326518.41</v>
      </c>
      <c r="BB245" s="230"/>
      <c r="BC245" s="230">
        <v>5825376.1900000004</v>
      </c>
      <c r="BD245" s="230">
        <v>5825376.1900000004</v>
      </c>
      <c r="BE245" s="230">
        <v>5821693.7199999997</v>
      </c>
      <c r="BF245" s="230"/>
      <c r="BG245" s="230">
        <v>11984.6664225</v>
      </c>
      <c r="BH245" s="230">
        <v>11984.6664225</v>
      </c>
      <c r="BI245" s="230">
        <v>11984.6664225</v>
      </c>
      <c r="BJ245" s="15"/>
      <c r="BK245" s="15">
        <f t="shared" si="138"/>
        <v>13107.096427500001</v>
      </c>
      <c r="BL245" s="15">
        <f t="shared" si="138"/>
        <v>13107.096427500001</v>
      </c>
      <c r="BM245" s="15">
        <f t="shared" si="138"/>
        <v>13098.810869999999</v>
      </c>
      <c r="BO245" s="15">
        <f t="shared" si="132"/>
        <v>35953.999267500003</v>
      </c>
      <c r="BP245" s="15">
        <f t="shared" si="133"/>
        <v>39313.003725000002</v>
      </c>
      <c r="BQ245" s="15">
        <f t="shared" si="135"/>
        <v>3359.0044574999993</v>
      </c>
      <c r="BR245" s="15"/>
      <c r="BS245" s="15">
        <f t="shared" si="111"/>
        <v>107861.9978025</v>
      </c>
      <c r="BT245" s="15">
        <f t="shared" si="111"/>
        <v>118004.4960075</v>
      </c>
      <c r="BU245" s="15">
        <f t="shared" si="136"/>
        <v>10142.498204999996</v>
      </c>
      <c r="BV245" s="15"/>
      <c r="BW245" s="230">
        <v>5326518.41</v>
      </c>
      <c r="BX245" s="230">
        <v>5335323.0599999996</v>
      </c>
      <c r="BY245" s="230">
        <v>5591811.7800000003</v>
      </c>
      <c r="BZ245" s="230"/>
      <c r="CA245" s="230">
        <v>5818011.25</v>
      </c>
      <c r="CB245" s="230">
        <v>5858129.5199999996</v>
      </c>
      <c r="CC245" s="230">
        <v>5826966.71</v>
      </c>
      <c r="CD245" s="230"/>
      <c r="CE245" s="230">
        <v>11984.6664225</v>
      </c>
      <c r="CF245" s="230">
        <v>12004.476884999998</v>
      </c>
      <c r="CG245" s="230">
        <v>12581.576504999999</v>
      </c>
      <c r="CH245" s="15"/>
      <c r="CI245" s="15">
        <f t="shared" si="144"/>
        <v>13090.5253125</v>
      </c>
      <c r="CJ245" s="15">
        <f t="shared" si="145"/>
        <v>13180.79142</v>
      </c>
      <c r="CK245" s="15">
        <f t="shared" si="146"/>
        <v>13110.675097500001</v>
      </c>
      <c r="CM245" s="15">
        <f t="shared" si="113"/>
        <v>36570.7198125</v>
      </c>
      <c r="CN245" s="15">
        <f t="shared" si="114"/>
        <v>39381.991829999999</v>
      </c>
      <c r="CO245" s="15">
        <f t="shared" si="128"/>
        <v>2811.2720174999995</v>
      </c>
      <c r="CQ245" s="15">
        <f t="shared" si="129"/>
        <v>144432.717615</v>
      </c>
      <c r="CR245" s="15">
        <f t="shared" si="129"/>
        <v>157386.4878375</v>
      </c>
      <c r="CS245" s="15">
        <f t="shared" si="130"/>
        <v>12953.770222499996</v>
      </c>
      <c r="CT245" s="15"/>
    </row>
    <row r="246" spans="1:98" x14ac:dyDescent="0.25">
      <c r="A246" s="3" t="s">
        <v>269</v>
      </c>
      <c r="B246" s="229">
        <v>4.5399999999999996E-2</v>
      </c>
      <c r="C246" s="229">
        <v>4.5399999999999996E-2</v>
      </c>
      <c r="D246" s="229">
        <v>4.5399999999999996E-2</v>
      </c>
      <c r="E246" s="229">
        <v>4.5399999999999996E-2</v>
      </c>
      <c r="G246" s="230">
        <v>279373.45</v>
      </c>
      <c r="H246" s="230">
        <v>279373.45</v>
      </c>
      <c r="I246" s="230">
        <v>279373.45</v>
      </c>
      <c r="J246" s="230"/>
      <c r="K246" s="230">
        <v>279373.45</v>
      </c>
      <c r="L246" s="230">
        <v>279373.45</v>
      </c>
      <c r="M246" s="230">
        <v>279373.45</v>
      </c>
      <c r="N246" s="15"/>
      <c r="O246" s="15">
        <v>1056.9628858333333</v>
      </c>
      <c r="P246" s="15">
        <v>1056.9628858333333</v>
      </c>
      <c r="Q246" s="15">
        <v>1056.9628858333333</v>
      </c>
      <c r="R246" s="15"/>
      <c r="S246" s="15">
        <f t="shared" si="139"/>
        <v>1056.9628858333333</v>
      </c>
      <c r="T246" s="15">
        <f t="shared" si="139"/>
        <v>1056.9628858333333</v>
      </c>
      <c r="U246" s="15">
        <f t="shared" si="139"/>
        <v>1056.9628858333333</v>
      </c>
      <c r="W246" s="15">
        <f t="shared" si="131"/>
        <v>3170.8886574999997</v>
      </c>
      <c r="X246" s="15">
        <f t="shared" si="112"/>
        <v>3170.8886574999997</v>
      </c>
      <c r="Y246" s="15">
        <f t="shared" si="115"/>
        <v>0</v>
      </c>
      <c r="AA246" s="230">
        <v>279373.45</v>
      </c>
      <c r="AB246" s="230">
        <v>279373.45</v>
      </c>
      <c r="AC246" s="230">
        <v>279373.45</v>
      </c>
      <c r="AD246" s="230"/>
      <c r="AE246" s="230">
        <v>279373.45</v>
      </c>
      <c r="AF246" s="230">
        <v>279373.45</v>
      </c>
      <c r="AG246" s="230">
        <v>279373.45</v>
      </c>
      <c r="AH246" s="230"/>
      <c r="AI246" s="230">
        <v>1056.9628858333333</v>
      </c>
      <c r="AJ246" s="230">
        <v>1056.9628858333333</v>
      </c>
      <c r="AK246" s="230">
        <v>1056.9628858333333</v>
      </c>
      <c r="AL246" s="15"/>
      <c r="AM246" s="15">
        <f t="shared" si="140"/>
        <v>1056.9628858333333</v>
      </c>
      <c r="AN246" s="15">
        <f t="shared" si="140"/>
        <v>1056.9628858333333</v>
      </c>
      <c r="AO246" s="15">
        <f t="shared" si="140"/>
        <v>1056.9628858333333</v>
      </c>
      <c r="AQ246" s="15">
        <f t="shared" si="137"/>
        <v>3170.8886574999997</v>
      </c>
      <c r="AR246" s="15">
        <f t="shared" si="134"/>
        <v>3170.8886574999997</v>
      </c>
      <c r="AS246" s="15">
        <f t="shared" si="141"/>
        <v>0</v>
      </c>
      <c r="AT246" s="15"/>
      <c r="AU246" s="15">
        <f t="shared" si="142"/>
        <v>6341.7773149999994</v>
      </c>
      <c r="AV246" s="15">
        <f t="shared" si="142"/>
        <v>6341.7773149999994</v>
      </c>
      <c r="AW246" s="15">
        <f t="shared" si="143"/>
        <v>0</v>
      </c>
      <c r="AX246" s="15"/>
      <c r="AY246" s="230">
        <v>279373.45</v>
      </c>
      <c r="AZ246" s="230">
        <v>279373.45</v>
      </c>
      <c r="BA246" s="230">
        <v>279373.45</v>
      </c>
      <c r="BB246" s="230"/>
      <c r="BC246" s="230">
        <v>279373.45</v>
      </c>
      <c r="BD246" s="230">
        <v>279373.45</v>
      </c>
      <c r="BE246" s="230">
        <v>279373.45</v>
      </c>
      <c r="BF246" s="230"/>
      <c r="BG246" s="230">
        <v>1056.9628858333333</v>
      </c>
      <c r="BH246" s="230">
        <v>1056.9628858333333</v>
      </c>
      <c r="BI246" s="230">
        <v>1056.9628858333333</v>
      </c>
      <c r="BJ246" s="15"/>
      <c r="BK246" s="15">
        <f t="shared" si="138"/>
        <v>1056.9628858333333</v>
      </c>
      <c r="BL246" s="15">
        <f t="shared" si="138"/>
        <v>1056.9628858333333</v>
      </c>
      <c r="BM246" s="15">
        <f t="shared" si="138"/>
        <v>1056.9628858333333</v>
      </c>
      <c r="BO246" s="15">
        <f t="shared" si="132"/>
        <v>3170.8886574999997</v>
      </c>
      <c r="BP246" s="15">
        <f t="shared" si="133"/>
        <v>3170.8886574999997</v>
      </c>
      <c r="BQ246" s="15">
        <f t="shared" si="135"/>
        <v>0</v>
      </c>
      <c r="BR246" s="15"/>
      <c r="BS246" s="15">
        <f t="shared" si="111"/>
        <v>9512.665972499999</v>
      </c>
      <c r="BT246" s="15">
        <f t="shared" si="111"/>
        <v>9512.665972499999</v>
      </c>
      <c r="BU246" s="15">
        <f t="shared" si="136"/>
        <v>0</v>
      </c>
      <c r="BV246" s="15"/>
      <c r="BW246" s="230">
        <v>279373.45</v>
      </c>
      <c r="BX246" s="230">
        <v>279373.45</v>
      </c>
      <c r="BY246" s="230">
        <v>279373.45</v>
      </c>
      <c r="BZ246" s="230"/>
      <c r="CA246" s="230">
        <v>279373.45</v>
      </c>
      <c r="CB246" s="230">
        <v>279373.45</v>
      </c>
      <c r="CC246" s="230">
        <v>279373.45</v>
      </c>
      <c r="CD246" s="230"/>
      <c r="CE246" s="230">
        <v>1056.9628858333333</v>
      </c>
      <c r="CF246" s="230">
        <v>1056.9628858333333</v>
      </c>
      <c r="CG246" s="230">
        <v>1056.9628858333333</v>
      </c>
      <c r="CH246" s="15"/>
      <c r="CI246" s="15">
        <f t="shared" si="144"/>
        <v>1056.9628858333333</v>
      </c>
      <c r="CJ246" s="15">
        <f t="shared" si="145"/>
        <v>1056.9628858333333</v>
      </c>
      <c r="CK246" s="15">
        <f t="shared" si="146"/>
        <v>1056.9628858333333</v>
      </c>
      <c r="CM246" s="15">
        <f t="shared" si="113"/>
        <v>3170.8886574999997</v>
      </c>
      <c r="CN246" s="15">
        <f t="shared" si="114"/>
        <v>3170.8886574999997</v>
      </c>
      <c r="CO246" s="15">
        <f t="shared" si="128"/>
        <v>0</v>
      </c>
      <c r="CQ246" s="15">
        <f t="shared" si="129"/>
        <v>12683.554629999999</v>
      </c>
      <c r="CR246" s="15">
        <f t="shared" si="129"/>
        <v>12683.554629999999</v>
      </c>
      <c r="CS246" s="15">
        <f t="shared" si="130"/>
        <v>0</v>
      </c>
      <c r="CT246" s="15"/>
    </row>
    <row r="247" spans="1:98" x14ac:dyDescent="0.25">
      <c r="A247" s="3" t="s">
        <v>270</v>
      </c>
      <c r="B247" s="229">
        <v>4.5399999999999996E-2</v>
      </c>
      <c r="C247" s="229">
        <v>4.5399999999999996E-2</v>
      </c>
      <c r="D247" s="229">
        <v>4.5399999999999996E-2</v>
      </c>
      <c r="E247" s="229">
        <v>4.5399999999999996E-2</v>
      </c>
      <c r="G247" s="230">
        <v>393877.74</v>
      </c>
      <c r="H247" s="230">
        <v>393877.74</v>
      </c>
      <c r="I247" s="230">
        <v>393877.74</v>
      </c>
      <c r="J247" s="230"/>
      <c r="K247" s="230">
        <v>393877.74</v>
      </c>
      <c r="L247" s="230">
        <v>393877.74</v>
      </c>
      <c r="M247" s="230">
        <v>393877.74</v>
      </c>
      <c r="N247" s="15"/>
      <c r="O247" s="15">
        <v>1490.1707829999998</v>
      </c>
      <c r="P247" s="15">
        <v>1490.1707829999998</v>
      </c>
      <c r="Q247" s="15">
        <v>1490.1707829999998</v>
      </c>
      <c r="R247" s="15"/>
      <c r="S247" s="15">
        <f t="shared" si="139"/>
        <v>1490.1707829999998</v>
      </c>
      <c r="T247" s="15">
        <f t="shared" si="139"/>
        <v>1490.1707829999998</v>
      </c>
      <c r="U247" s="15">
        <f t="shared" si="139"/>
        <v>1490.1707829999998</v>
      </c>
      <c r="W247" s="15">
        <f t="shared" si="131"/>
        <v>4470.5123489999996</v>
      </c>
      <c r="X247" s="15">
        <f t="shared" si="112"/>
        <v>4470.5123489999996</v>
      </c>
      <c r="Y247" s="15">
        <f t="shared" si="115"/>
        <v>0</v>
      </c>
      <c r="AA247" s="230">
        <v>393877.74</v>
      </c>
      <c r="AB247" s="230">
        <v>393877.74</v>
      </c>
      <c r="AC247" s="230">
        <v>393877.74</v>
      </c>
      <c r="AD247" s="230"/>
      <c r="AE247" s="230">
        <v>393877.74</v>
      </c>
      <c r="AF247" s="230">
        <v>393877.74</v>
      </c>
      <c r="AG247" s="230">
        <v>393877.74</v>
      </c>
      <c r="AH247" s="230"/>
      <c r="AI247" s="230">
        <v>1490.1707829999998</v>
      </c>
      <c r="AJ247" s="230">
        <v>1490.1707829999998</v>
      </c>
      <c r="AK247" s="230">
        <v>1490.1707829999998</v>
      </c>
      <c r="AL247" s="15"/>
      <c r="AM247" s="15">
        <f t="shared" si="140"/>
        <v>1490.1707829999998</v>
      </c>
      <c r="AN247" s="15">
        <f t="shared" si="140"/>
        <v>1490.1707829999998</v>
      </c>
      <c r="AO247" s="15">
        <f t="shared" si="140"/>
        <v>1490.1707829999998</v>
      </c>
      <c r="AQ247" s="15">
        <f t="shared" si="137"/>
        <v>4470.5123489999996</v>
      </c>
      <c r="AR247" s="15">
        <f t="shared" si="134"/>
        <v>4470.5123489999996</v>
      </c>
      <c r="AS247" s="15">
        <f t="shared" si="141"/>
        <v>0</v>
      </c>
      <c r="AT247" s="15"/>
      <c r="AU247" s="15">
        <f t="shared" si="142"/>
        <v>8941.0246979999993</v>
      </c>
      <c r="AV247" s="15">
        <f t="shared" si="142"/>
        <v>8941.0246979999993</v>
      </c>
      <c r="AW247" s="15">
        <f t="shared" si="143"/>
        <v>0</v>
      </c>
      <c r="AX247" s="15"/>
      <c r="AY247" s="230">
        <v>393877.74</v>
      </c>
      <c r="AZ247" s="230">
        <v>393877.74</v>
      </c>
      <c r="BA247" s="230">
        <v>393877.74</v>
      </c>
      <c r="BB247" s="230"/>
      <c r="BC247" s="230">
        <v>393877.74</v>
      </c>
      <c r="BD247" s="230">
        <v>393877.74</v>
      </c>
      <c r="BE247" s="230">
        <v>393877.74</v>
      </c>
      <c r="BF247" s="230"/>
      <c r="BG247" s="230">
        <v>1490.1707829999998</v>
      </c>
      <c r="BH247" s="230">
        <v>1490.1707829999998</v>
      </c>
      <c r="BI247" s="230">
        <v>1490.1707829999998</v>
      </c>
      <c r="BJ247" s="15"/>
      <c r="BK247" s="15">
        <f t="shared" si="138"/>
        <v>1490.1707829999998</v>
      </c>
      <c r="BL247" s="15">
        <f t="shared" si="138"/>
        <v>1490.1707829999998</v>
      </c>
      <c r="BM247" s="15">
        <f t="shared" si="138"/>
        <v>1490.1707829999998</v>
      </c>
      <c r="BO247" s="15">
        <f t="shared" si="132"/>
        <v>4470.5123489999996</v>
      </c>
      <c r="BP247" s="15">
        <f t="shared" si="133"/>
        <v>4470.5123489999996</v>
      </c>
      <c r="BQ247" s="15">
        <f t="shared" si="135"/>
        <v>0</v>
      </c>
      <c r="BR247" s="15"/>
      <c r="BS247" s="15">
        <f t="shared" si="111"/>
        <v>13411.537046999998</v>
      </c>
      <c r="BT247" s="15">
        <f t="shared" si="111"/>
        <v>13411.537046999998</v>
      </c>
      <c r="BU247" s="15">
        <f t="shared" si="136"/>
        <v>0</v>
      </c>
      <c r="BV247" s="15"/>
      <c r="BW247" s="230">
        <v>393877.74</v>
      </c>
      <c r="BX247" s="230">
        <v>393877.74</v>
      </c>
      <c r="BY247" s="230">
        <v>393877.74</v>
      </c>
      <c r="BZ247" s="230"/>
      <c r="CA247" s="230">
        <v>393877.74</v>
      </c>
      <c r="CB247" s="230">
        <v>393877.74</v>
      </c>
      <c r="CC247" s="230">
        <v>393877.74</v>
      </c>
      <c r="CD247" s="230"/>
      <c r="CE247" s="230">
        <v>1490.1707829999998</v>
      </c>
      <c r="CF247" s="230">
        <v>1490.1707829999998</v>
      </c>
      <c r="CG247" s="230">
        <v>1490.1707829999998</v>
      </c>
      <c r="CH247" s="15"/>
      <c r="CI247" s="15">
        <f t="shared" si="144"/>
        <v>1490.1707829999998</v>
      </c>
      <c r="CJ247" s="15">
        <f t="shared" si="145"/>
        <v>1490.1707829999998</v>
      </c>
      <c r="CK247" s="15">
        <f t="shared" si="146"/>
        <v>1490.1707829999998</v>
      </c>
      <c r="CM247" s="15">
        <f t="shared" si="113"/>
        <v>4470.5123489999996</v>
      </c>
      <c r="CN247" s="15">
        <f t="shared" si="114"/>
        <v>4470.5123489999996</v>
      </c>
      <c r="CO247" s="15">
        <f t="shared" si="128"/>
        <v>0</v>
      </c>
      <c r="CQ247" s="15">
        <f t="shared" si="129"/>
        <v>17882.049395999999</v>
      </c>
      <c r="CR247" s="15">
        <f t="shared" si="129"/>
        <v>17882.049395999999</v>
      </c>
      <c r="CS247" s="15">
        <f t="shared" si="130"/>
        <v>0</v>
      </c>
      <c r="CT247" s="15"/>
    </row>
    <row r="248" spans="1:98" x14ac:dyDescent="0.25">
      <c r="A248" s="3" t="s">
        <v>271</v>
      </c>
      <c r="B248" s="229">
        <v>4.5399999999999996E-2</v>
      </c>
      <c r="C248" s="229">
        <v>4.5399999999999996E-2</v>
      </c>
      <c r="D248" s="229">
        <v>4.5399999999999996E-2</v>
      </c>
      <c r="E248" s="229">
        <v>4.5399999999999996E-2</v>
      </c>
      <c r="G248" s="230">
        <v>353385.05</v>
      </c>
      <c r="H248" s="230">
        <v>353385.05</v>
      </c>
      <c r="I248" s="230">
        <v>353385.05</v>
      </c>
      <c r="J248" s="230"/>
      <c r="K248" s="230">
        <v>353385.05</v>
      </c>
      <c r="L248" s="230">
        <v>353385.05</v>
      </c>
      <c r="M248" s="230">
        <v>353385.05</v>
      </c>
      <c r="N248" s="15"/>
      <c r="O248" s="15">
        <v>1336.9734391666664</v>
      </c>
      <c r="P248" s="15">
        <v>1336.9734391666664</v>
      </c>
      <c r="Q248" s="15">
        <v>1336.9734391666664</v>
      </c>
      <c r="R248" s="15"/>
      <c r="S248" s="15">
        <f t="shared" si="139"/>
        <v>1336.9734391666664</v>
      </c>
      <c r="T248" s="15">
        <f t="shared" si="139"/>
        <v>1336.9734391666664</v>
      </c>
      <c r="U248" s="15">
        <f t="shared" si="139"/>
        <v>1336.9734391666664</v>
      </c>
      <c r="W248" s="15">
        <f t="shared" si="131"/>
        <v>4010.9203174999993</v>
      </c>
      <c r="X248" s="15">
        <f t="shared" si="112"/>
        <v>4010.9203174999993</v>
      </c>
      <c r="Y248" s="15">
        <f t="shared" si="115"/>
        <v>0</v>
      </c>
      <c r="AA248" s="230">
        <v>353385.05</v>
      </c>
      <c r="AB248" s="230">
        <v>353385.05</v>
      </c>
      <c r="AC248" s="230">
        <v>353385.05</v>
      </c>
      <c r="AD248" s="230"/>
      <c r="AE248" s="230">
        <v>353385.05</v>
      </c>
      <c r="AF248" s="230">
        <v>353385.05</v>
      </c>
      <c r="AG248" s="230">
        <v>353385.05</v>
      </c>
      <c r="AH248" s="230"/>
      <c r="AI248" s="230">
        <v>1336.9734391666664</v>
      </c>
      <c r="AJ248" s="230">
        <v>1336.9734391666664</v>
      </c>
      <c r="AK248" s="230">
        <v>1336.9734391666664</v>
      </c>
      <c r="AL248" s="15"/>
      <c r="AM248" s="15">
        <f t="shared" si="140"/>
        <v>1336.9734391666664</v>
      </c>
      <c r="AN248" s="15">
        <f t="shared" si="140"/>
        <v>1336.9734391666664</v>
      </c>
      <c r="AO248" s="15">
        <f t="shared" si="140"/>
        <v>1336.9734391666664</v>
      </c>
      <c r="AQ248" s="15">
        <f t="shared" si="137"/>
        <v>4010.9203174999993</v>
      </c>
      <c r="AR248" s="15">
        <f t="shared" si="134"/>
        <v>4010.9203174999993</v>
      </c>
      <c r="AS248" s="15">
        <f t="shared" si="141"/>
        <v>0</v>
      </c>
      <c r="AT248" s="15"/>
      <c r="AU248" s="15">
        <f t="shared" si="142"/>
        <v>8021.8406349999987</v>
      </c>
      <c r="AV248" s="15">
        <f t="shared" si="142"/>
        <v>8021.8406349999987</v>
      </c>
      <c r="AW248" s="15">
        <f t="shared" si="143"/>
        <v>0</v>
      </c>
      <c r="AX248" s="15"/>
      <c r="AY248" s="230">
        <v>353385.05</v>
      </c>
      <c r="AZ248" s="230">
        <v>353385.05</v>
      </c>
      <c r="BA248" s="230">
        <v>353385.05</v>
      </c>
      <c r="BB248" s="230"/>
      <c r="BC248" s="230">
        <v>353385.05</v>
      </c>
      <c r="BD248" s="230">
        <v>353385.05</v>
      </c>
      <c r="BE248" s="230">
        <v>353385.05</v>
      </c>
      <c r="BF248" s="230"/>
      <c r="BG248" s="230">
        <v>1336.9734391666664</v>
      </c>
      <c r="BH248" s="230">
        <v>1336.9734391666664</v>
      </c>
      <c r="BI248" s="230">
        <v>1336.9734391666664</v>
      </c>
      <c r="BJ248" s="15"/>
      <c r="BK248" s="15">
        <f t="shared" si="138"/>
        <v>1336.9734391666664</v>
      </c>
      <c r="BL248" s="15">
        <f t="shared" si="138"/>
        <v>1336.9734391666664</v>
      </c>
      <c r="BM248" s="15">
        <f t="shared" si="138"/>
        <v>1336.9734391666664</v>
      </c>
      <c r="BO248" s="15">
        <f t="shared" si="132"/>
        <v>4010.9203174999993</v>
      </c>
      <c r="BP248" s="15">
        <f t="shared" si="133"/>
        <v>4010.9203174999993</v>
      </c>
      <c r="BQ248" s="15">
        <f t="shared" si="135"/>
        <v>0</v>
      </c>
      <c r="BR248" s="15"/>
      <c r="BS248" s="15">
        <f t="shared" si="111"/>
        <v>12032.760952499997</v>
      </c>
      <c r="BT248" s="15">
        <f t="shared" si="111"/>
        <v>12032.760952499997</v>
      </c>
      <c r="BU248" s="15">
        <f t="shared" si="136"/>
        <v>0</v>
      </c>
      <c r="BV248" s="15"/>
      <c r="BW248" s="230">
        <v>353385.05</v>
      </c>
      <c r="BX248" s="230">
        <v>353385.05</v>
      </c>
      <c r="BY248" s="230">
        <v>353385.05</v>
      </c>
      <c r="BZ248" s="230"/>
      <c r="CA248" s="230">
        <v>353385.05</v>
      </c>
      <c r="CB248" s="230">
        <v>353385.05</v>
      </c>
      <c r="CC248" s="230">
        <v>353385.05</v>
      </c>
      <c r="CD248" s="230"/>
      <c r="CE248" s="230">
        <v>1336.9734391666664</v>
      </c>
      <c r="CF248" s="230">
        <v>1336.9734391666664</v>
      </c>
      <c r="CG248" s="230">
        <v>1336.9734391666664</v>
      </c>
      <c r="CH248" s="15"/>
      <c r="CI248" s="15">
        <f t="shared" si="144"/>
        <v>1336.9734391666664</v>
      </c>
      <c r="CJ248" s="15">
        <f t="shared" si="145"/>
        <v>1336.9734391666664</v>
      </c>
      <c r="CK248" s="15">
        <f t="shared" si="146"/>
        <v>1336.9734391666664</v>
      </c>
      <c r="CM248" s="15">
        <f t="shared" si="113"/>
        <v>4010.9203174999993</v>
      </c>
      <c r="CN248" s="15">
        <f t="shared" si="114"/>
        <v>4010.9203174999993</v>
      </c>
      <c r="CO248" s="15">
        <f t="shared" si="128"/>
        <v>0</v>
      </c>
      <c r="CQ248" s="15">
        <f t="shared" si="129"/>
        <v>16043.681269999997</v>
      </c>
      <c r="CR248" s="15">
        <f t="shared" si="129"/>
        <v>16043.681269999997</v>
      </c>
      <c r="CS248" s="15">
        <f t="shared" si="130"/>
        <v>0</v>
      </c>
      <c r="CT248" s="15"/>
    </row>
    <row r="249" spans="1:98" x14ac:dyDescent="0.25">
      <c r="A249" s="3" t="s">
        <v>272</v>
      </c>
      <c r="B249" s="229">
        <v>4.5399999999999996E-2</v>
      </c>
      <c r="C249" s="229">
        <v>4.5399999999999996E-2</v>
      </c>
      <c r="D249" s="229">
        <v>4.5399999999999996E-2</v>
      </c>
      <c r="E249" s="229">
        <v>4.5399999999999996E-2</v>
      </c>
      <c r="G249" s="230">
        <v>400004.19</v>
      </c>
      <c r="H249" s="230">
        <v>400004.19</v>
      </c>
      <c r="I249" s="230">
        <v>400004.19</v>
      </c>
      <c r="J249" s="230"/>
      <c r="K249" s="230">
        <v>400004.19</v>
      </c>
      <c r="L249" s="230">
        <v>400004.19</v>
      </c>
      <c r="M249" s="230">
        <v>400004.19</v>
      </c>
      <c r="N249" s="15"/>
      <c r="O249" s="15">
        <v>1513.3491855</v>
      </c>
      <c r="P249" s="15">
        <v>1513.3491855</v>
      </c>
      <c r="Q249" s="15">
        <v>1513.3491855</v>
      </c>
      <c r="R249" s="15"/>
      <c r="S249" s="15">
        <f t="shared" si="139"/>
        <v>1513.3491855</v>
      </c>
      <c r="T249" s="15">
        <f t="shared" si="139"/>
        <v>1513.3491855</v>
      </c>
      <c r="U249" s="15">
        <f t="shared" si="139"/>
        <v>1513.3491855</v>
      </c>
      <c r="W249" s="15">
        <f t="shared" si="131"/>
        <v>4540.0475564999997</v>
      </c>
      <c r="X249" s="15">
        <f t="shared" si="112"/>
        <v>4540.0475564999997</v>
      </c>
      <c r="Y249" s="15">
        <f t="shared" si="115"/>
        <v>0</v>
      </c>
      <c r="AA249" s="230">
        <v>400004.19</v>
      </c>
      <c r="AB249" s="230">
        <v>400004.19</v>
      </c>
      <c r="AC249" s="230">
        <v>400004.19</v>
      </c>
      <c r="AD249" s="230"/>
      <c r="AE249" s="230">
        <v>400004.19</v>
      </c>
      <c r="AF249" s="230">
        <v>400004.19</v>
      </c>
      <c r="AG249" s="230">
        <v>400004.19</v>
      </c>
      <c r="AH249" s="230"/>
      <c r="AI249" s="230">
        <v>1513.3491855</v>
      </c>
      <c r="AJ249" s="230">
        <v>1513.3491855</v>
      </c>
      <c r="AK249" s="230">
        <v>1513.3491855</v>
      </c>
      <c r="AL249" s="15"/>
      <c r="AM249" s="15">
        <f t="shared" si="140"/>
        <v>1513.3491855</v>
      </c>
      <c r="AN249" s="15">
        <f t="shared" si="140"/>
        <v>1513.3491855</v>
      </c>
      <c r="AO249" s="15">
        <f t="shared" si="140"/>
        <v>1513.3491855</v>
      </c>
      <c r="AQ249" s="15">
        <f t="shared" si="137"/>
        <v>4540.0475564999997</v>
      </c>
      <c r="AR249" s="15">
        <f t="shared" si="134"/>
        <v>4540.0475564999997</v>
      </c>
      <c r="AS249" s="15">
        <f t="shared" si="141"/>
        <v>0</v>
      </c>
      <c r="AT249" s="15"/>
      <c r="AU249" s="15">
        <f t="shared" ref="AU249:AV264" si="147">+W249+AQ249</f>
        <v>9080.0951129999994</v>
      </c>
      <c r="AV249" s="15">
        <f t="shared" si="147"/>
        <v>9080.0951129999994</v>
      </c>
      <c r="AW249" s="15">
        <f t="shared" si="143"/>
        <v>0</v>
      </c>
      <c r="AX249" s="15"/>
      <c r="AY249" s="230">
        <v>400004.19</v>
      </c>
      <c r="AZ249" s="230">
        <v>400004.19</v>
      </c>
      <c r="BA249" s="230">
        <v>400004.19</v>
      </c>
      <c r="BB249" s="230"/>
      <c r="BC249" s="230">
        <v>400004.19</v>
      </c>
      <c r="BD249" s="230">
        <v>400004.19</v>
      </c>
      <c r="BE249" s="230">
        <v>400004.19</v>
      </c>
      <c r="BF249" s="230"/>
      <c r="BG249" s="230">
        <v>1513.3491855</v>
      </c>
      <c r="BH249" s="230">
        <v>1513.3491855</v>
      </c>
      <c r="BI249" s="230">
        <v>1513.3491855</v>
      </c>
      <c r="BJ249" s="15"/>
      <c r="BK249" s="15">
        <f t="shared" si="138"/>
        <v>1513.3491855</v>
      </c>
      <c r="BL249" s="15">
        <f t="shared" si="138"/>
        <v>1513.3491855</v>
      </c>
      <c r="BM249" s="15">
        <f t="shared" si="138"/>
        <v>1513.3491855</v>
      </c>
      <c r="BO249" s="15">
        <f t="shared" si="132"/>
        <v>4540.0475564999997</v>
      </c>
      <c r="BP249" s="15">
        <f t="shared" si="133"/>
        <v>4540.0475564999997</v>
      </c>
      <c r="BQ249" s="15">
        <f t="shared" si="135"/>
        <v>0</v>
      </c>
      <c r="BR249" s="15"/>
      <c r="BS249" s="15">
        <f t="shared" si="111"/>
        <v>13620.142669499999</v>
      </c>
      <c r="BT249" s="15">
        <f t="shared" si="111"/>
        <v>13620.142669499999</v>
      </c>
      <c r="BU249" s="15">
        <f t="shared" si="136"/>
        <v>0</v>
      </c>
      <c r="BV249" s="15"/>
      <c r="BW249" s="230">
        <v>400004.19</v>
      </c>
      <c r="BX249" s="230">
        <v>400004.19</v>
      </c>
      <c r="BY249" s="230">
        <v>400004.19</v>
      </c>
      <c r="BZ249" s="230"/>
      <c r="CA249" s="230">
        <v>400004.19</v>
      </c>
      <c r="CB249" s="230">
        <v>400004.19</v>
      </c>
      <c r="CC249" s="230">
        <v>400004.19</v>
      </c>
      <c r="CD249" s="230"/>
      <c r="CE249" s="230">
        <v>1513.3491855</v>
      </c>
      <c r="CF249" s="230">
        <v>1513.3491855</v>
      </c>
      <c r="CG249" s="230">
        <v>1513.3491855</v>
      </c>
      <c r="CH249" s="15"/>
      <c r="CI249" s="15">
        <f t="shared" si="144"/>
        <v>1513.3491855</v>
      </c>
      <c r="CJ249" s="15">
        <f t="shared" si="145"/>
        <v>1513.3491855</v>
      </c>
      <c r="CK249" s="15">
        <f t="shared" si="146"/>
        <v>1513.3491855</v>
      </c>
      <c r="CM249" s="15">
        <f t="shared" si="113"/>
        <v>4540.0475564999997</v>
      </c>
      <c r="CN249" s="15">
        <f t="shared" si="114"/>
        <v>4540.0475564999997</v>
      </c>
      <c r="CO249" s="15">
        <f t="shared" si="128"/>
        <v>0</v>
      </c>
      <c r="CQ249" s="15">
        <f t="shared" si="129"/>
        <v>18160.190225999999</v>
      </c>
      <c r="CR249" s="15">
        <f t="shared" si="129"/>
        <v>18160.190225999999</v>
      </c>
      <c r="CS249" s="15">
        <f t="shared" si="130"/>
        <v>0</v>
      </c>
      <c r="CT249" s="15"/>
    </row>
    <row r="250" spans="1:98" x14ac:dyDescent="0.25">
      <c r="A250" s="3" t="s">
        <v>273</v>
      </c>
      <c r="B250" s="229">
        <v>4.5399999999999996E-2</v>
      </c>
      <c r="C250" s="229">
        <v>4.5399999999999996E-2</v>
      </c>
      <c r="D250" s="229">
        <v>4.5399999999999996E-2</v>
      </c>
      <c r="E250" s="229">
        <v>4.5399999999999996E-2</v>
      </c>
      <c r="G250" s="230">
        <v>611729.41</v>
      </c>
      <c r="H250" s="230">
        <v>611989.47</v>
      </c>
      <c r="I250" s="230">
        <v>611989.47</v>
      </c>
      <c r="J250" s="230"/>
      <c r="K250" s="230">
        <v>611989.47</v>
      </c>
      <c r="L250" s="230">
        <v>611989.47</v>
      </c>
      <c r="M250" s="230">
        <v>611989.47</v>
      </c>
      <c r="N250" s="15"/>
      <c r="O250" s="15">
        <v>2314.3762678333333</v>
      </c>
      <c r="P250" s="15">
        <v>2315.3601614999998</v>
      </c>
      <c r="Q250" s="15">
        <v>2315.3601614999998</v>
      </c>
      <c r="R250" s="15"/>
      <c r="S250" s="15">
        <f t="shared" si="139"/>
        <v>2315.3601614999998</v>
      </c>
      <c r="T250" s="15">
        <f t="shared" si="139"/>
        <v>2315.3601614999998</v>
      </c>
      <c r="U250" s="15">
        <f t="shared" si="139"/>
        <v>2315.3601614999998</v>
      </c>
      <c r="W250" s="15">
        <f t="shared" si="131"/>
        <v>6945.0965908333328</v>
      </c>
      <c r="X250" s="15">
        <f t="shared" si="112"/>
        <v>6946.0804844999993</v>
      </c>
      <c r="Y250" s="15">
        <f t="shared" si="115"/>
        <v>0.98389366666651767</v>
      </c>
      <c r="AA250" s="230">
        <v>611989.47</v>
      </c>
      <c r="AB250" s="230">
        <v>611989.47</v>
      </c>
      <c r="AC250" s="230">
        <v>611989.47</v>
      </c>
      <c r="AD250" s="230"/>
      <c r="AE250" s="230">
        <v>611989.47</v>
      </c>
      <c r="AF250" s="230">
        <v>611989.47</v>
      </c>
      <c r="AG250" s="230">
        <v>611989.47</v>
      </c>
      <c r="AH250" s="230"/>
      <c r="AI250" s="230">
        <v>2315.3601614999998</v>
      </c>
      <c r="AJ250" s="230">
        <v>2315.3601614999998</v>
      </c>
      <c r="AK250" s="230">
        <v>2315.3601614999998</v>
      </c>
      <c r="AL250" s="15"/>
      <c r="AM250" s="15">
        <f t="shared" si="140"/>
        <v>2315.3601614999998</v>
      </c>
      <c r="AN250" s="15">
        <f t="shared" si="140"/>
        <v>2315.3601614999998</v>
      </c>
      <c r="AO250" s="15">
        <f t="shared" si="140"/>
        <v>2315.3601614999998</v>
      </c>
      <c r="AQ250" s="15">
        <f t="shared" si="137"/>
        <v>6946.0804844999993</v>
      </c>
      <c r="AR250" s="15">
        <f t="shared" si="134"/>
        <v>6946.0804844999993</v>
      </c>
      <c r="AS250" s="15">
        <f t="shared" si="141"/>
        <v>0</v>
      </c>
      <c r="AT250" s="15"/>
      <c r="AU250" s="15">
        <f t="shared" si="147"/>
        <v>13891.177075333333</v>
      </c>
      <c r="AV250" s="15">
        <f t="shared" si="147"/>
        <v>13892.160968999999</v>
      </c>
      <c r="AW250" s="15">
        <f t="shared" si="143"/>
        <v>0.98389366666560818</v>
      </c>
      <c r="AX250" s="15"/>
      <c r="AY250" s="230">
        <v>611989.47</v>
      </c>
      <c r="AZ250" s="230">
        <v>611989.47</v>
      </c>
      <c r="BA250" s="230">
        <v>611989.47</v>
      </c>
      <c r="BB250" s="230"/>
      <c r="BC250" s="230">
        <v>611989.47</v>
      </c>
      <c r="BD250" s="230">
        <v>611989.47</v>
      </c>
      <c r="BE250" s="230">
        <v>611989.47</v>
      </c>
      <c r="BF250" s="230"/>
      <c r="BG250" s="230">
        <v>2315.3601614999998</v>
      </c>
      <c r="BH250" s="230">
        <v>2315.3601614999998</v>
      </c>
      <c r="BI250" s="230">
        <v>2315.3601614999998</v>
      </c>
      <c r="BJ250" s="15"/>
      <c r="BK250" s="15">
        <f t="shared" si="138"/>
        <v>2315.3601614999998</v>
      </c>
      <c r="BL250" s="15">
        <f t="shared" si="138"/>
        <v>2315.3601614999998</v>
      </c>
      <c r="BM250" s="15">
        <f t="shared" si="138"/>
        <v>2315.3601614999998</v>
      </c>
      <c r="BO250" s="15">
        <f t="shared" si="132"/>
        <v>6946.0804844999993</v>
      </c>
      <c r="BP250" s="15">
        <f t="shared" si="133"/>
        <v>6946.0804844999993</v>
      </c>
      <c r="BQ250" s="15">
        <f t="shared" si="135"/>
        <v>0</v>
      </c>
      <c r="BR250" s="15"/>
      <c r="BS250" s="15">
        <f t="shared" si="111"/>
        <v>20837.257559833331</v>
      </c>
      <c r="BT250" s="15">
        <f t="shared" si="111"/>
        <v>20838.241453499999</v>
      </c>
      <c r="BU250" s="15">
        <f t="shared" si="136"/>
        <v>0.98389366666742717</v>
      </c>
      <c r="BV250" s="15"/>
      <c r="BW250" s="230">
        <v>611989.47</v>
      </c>
      <c r="BX250" s="230">
        <v>611989.47</v>
      </c>
      <c r="BY250" s="230">
        <v>611989.47</v>
      </c>
      <c r="BZ250" s="230"/>
      <c r="CA250" s="230">
        <v>611989.47</v>
      </c>
      <c r="CB250" s="230">
        <v>611989.47</v>
      </c>
      <c r="CC250" s="230">
        <v>611989.47</v>
      </c>
      <c r="CD250" s="230"/>
      <c r="CE250" s="230">
        <v>2315.3601614999998</v>
      </c>
      <c r="CF250" s="230">
        <v>2315.3601614999998</v>
      </c>
      <c r="CG250" s="230">
        <v>2315.3601614999998</v>
      </c>
      <c r="CH250" s="15"/>
      <c r="CI250" s="15">
        <f t="shared" si="144"/>
        <v>2315.3601614999998</v>
      </c>
      <c r="CJ250" s="15">
        <f t="shared" si="145"/>
        <v>2315.3601614999998</v>
      </c>
      <c r="CK250" s="15">
        <f t="shared" si="146"/>
        <v>2315.3601614999998</v>
      </c>
      <c r="CM250" s="15">
        <f t="shared" si="113"/>
        <v>6946.0804844999993</v>
      </c>
      <c r="CN250" s="15">
        <f t="shared" si="114"/>
        <v>6946.0804844999993</v>
      </c>
      <c r="CO250" s="15">
        <f t="shared" si="128"/>
        <v>0</v>
      </c>
      <c r="CQ250" s="15">
        <f t="shared" si="129"/>
        <v>27783.33804433333</v>
      </c>
      <c r="CR250" s="15">
        <f t="shared" si="129"/>
        <v>27784.321937999997</v>
      </c>
      <c r="CS250" s="15">
        <f t="shared" si="130"/>
        <v>0.98389366666742717</v>
      </c>
      <c r="CT250" s="15"/>
    </row>
    <row r="251" spans="1:98" x14ac:dyDescent="0.25">
      <c r="A251" s="3" t="s">
        <v>274</v>
      </c>
      <c r="B251" s="229">
        <v>2.5599999999999998E-2</v>
      </c>
      <c r="C251" s="229">
        <v>2.5599999999999998E-2</v>
      </c>
      <c r="D251" s="229">
        <v>2.5599999999999998E-2</v>
      </c>
      <c r="E251" s="229">
        <v>2.5599999999999998E-2</v>
      </c>
      <c r="G251" s="230">
        <v>3437706.23</v>
      </c>
      <c r="H251" s="230">
        <v>3437706.23</v>
      </c>
      <c r="I251" s="230">
        <v>3437706.23</v>
      </c>
      <c r="J251" s="230"/>
      <c r="K251" s="230">
        <v>3437706.23</v>
      </c>
      <c r="L251" s="230">
        <v>3437706.23</v>
      </c>
      <c r="M251" s="230">
        <v>3437706.23</v>
      </c>
      <c r="N251" s="15"/>
      <c r="O251" s="15">
        <v>7333.7732906666652</v>
      </c>
      <c r="P251" s="15">
        <v>7333.7732906666652</v>
      </c>
      <c r="Q251" s="15">
        <v>7333.7732906666652</v>
      </c>
      <c r="R251" s="15"/>
      <c r="S251" s="15">
        <f t="shared" si="139"/>
        <v>7333.7732906666652</v>
      </c>
      <c r="T251" s="15">
        <f t="shared" si="139"/>
        <v>7333.7732906666652</v>
      </c>
      <c r="U251" s="15">
        <f t="shared" si="139"/>
        <v>7333.7732906666652</v>
      </c>
      <c r="W251" s="15">
        <f t="shared" si="131"/>
        <v>22001.319871999996</v>
      </c>
      <c r="X251" s="15">
        <f t="shared" si="112"/>
        <v>22001.319871999996</v>
      </c>
      <c r="Y251" s="15">
        <f t="shared" si="115"/>
        <v>0</v>
      </c>
      <c r="AA251" s="230">
        <v>3437706.23</v>
      </c>
      <c r="AB251" s="230">
        <v>3437706.23</v>
      </c>
      <c r="AC251" s="230">
        <v>3437706.23</v>
      </c>
      <c r="AD251" s="230"/>
      <c r="AE251" s="230">
        <v>3437706.23</v>
      </c>
      <c r="AF251" s="230">
        <v>3437706.23</v>
      </c>
      <c r="AG251" s="230">
        <v>3437706.23</v>
      </c>
      <c r="AH251" s="230"/>
      <c r="AI251" s="230">
        <v>7333.7732906666652</v>
      </c>
      <c r="AJ251" s="230">
        <v>7333.7732906666652</v>
      </c>
      <c r="AK251" s="230">
        <v>7333.7732906666652</v>
      </c>
      <c r="AL251" s="15"/>
      <c r="AM251" s="15">
        <f t="shared" si="140"/>
        <v>7333.7732906666652</v>
      </c>
      <c r="AN251" s="15">
        <f t="shared" si="140"/>
        <v>7333.7732906666652</v>
      </c>
      <c r="AO251" s="15">
        <f t="shared" si="140"/>
        <v>7333.7732906666652</v>
      </c>
      <c r="AQ251" s="15">
        <f t="shared" si="137"/>
        <v>22001.319871999996</v>
      </c>
      <c r="AR251" s="15">
        <f t="shared" si="134"/>
        <v>22001.319871999996</v>
      </c>
      <c r="AS251" s="15">
        <f t="shared" si="141"/>
        <v>0</v>
      </c>
      <c r="AT251" s="15"/>
      <c r="AU251" s="15">
        <f t="shared" si="147"/>
        <v>44002.639743999993</v>
      </c>
      <c r="AV251" s="15">
        <f t="shared" si="147"/>
        <v>44002.639743999993</v>
      </c>
      <c r="AW251" s="15">
        <f t="shared" si="143"/>
        <v>0</v>
      </c>
      <c r="AX251" s="15"/>
      <c r="AY251" s="230">
        <v>3437706.23</v>
      </c>
      <c r="AZ251" s="230">
        <v>3437706.23</v>
      </c>
      <c r="BA251" s="230">
        <v>3437706.23</v>
      </c>
      <c r="BB251" s="230"/>
      <c r="BC251" s="230">
        <v>3437706.23</v>
      </c>
      <c r="BD251" s="230">
        <v>3437706.23</v>
      </c>
      <c r="BE251" s="230">
        <v>3437706.23</v>
      </c>
      <c r="BF251" s="230"/>
      <c r="BG251" s="230">
        <v>7333.7732906666652</v>
      </c>
      <c r="BH251" s="230">
        <v>7333.7732906666652</v>
      </c>
      <c r="BI251" s="230">
        <v>7333.7732906666652</v>
      </c>
      <c r="BJ251" s="15"/>
      <c r="BK251" s="15">
        <f t="shared" si="138"/>
        <v>7333.7732906666652</v>
      </c>
      <c r="BL251" s="15">
        <f t="shared" si="138"/>
        <v>7333.7732906666652</v>
      </c>
      <c r="BM251" s="15">
        <f t="shared" si="138"/>
        <v>7333.7732906666652</v>
      </c>
      <c r="BO251" s="15">
        <f t="shared" si="132"/>
        <v>22001.319871999996</v>
      </c>
      <c r="BP251" s="15">
        <f t="shared" si="133"/>
        <v>22001.319871999996</v>
      </c>
      <c r="BQ251" s="15">
        <f t="shared" si="135"/>
        <v>0</v>
      </c>
      <c r="BR251" s="15"/>
      <c r="BS251" s="15">
        <f t="shared" si="111"/>
        <v>66003.959615999993</v>
      </c>
      <c r="BT251" s="15">
        <f t="shared" si="111"/>
        <v>66003.959615999993</v>
      </c>
      <c r="BU251" s="15">
        <f t="shared" si="136"/>
        <v>0</v>
      </c>
      <c r="BV251" s="15"/>
      <c r="BW251" s="230">
        <v>3437706.23</v>
      </c>
      <c r="BX251" s="230">
        <v>3437706.23</v>
      </c>
      <c r="BY251" s="230">
        <v>3437706.23</v>
      </c>
      <c r="BZ251" s="230"/>
      <c r="CA251" s="230">
        <v>3437706.23</v>
      </c>
      <c r="CB251" s="230">
        <v>3437706.23</v>
      </c>
      <c r="CC251" s="230">
        <v>3437706.23</v>
      </c>
      <c r="CD251" s="230"/>
      <c r="CE251" s="230">
        <v>7333.7732906666652</v>
      </c>
      <c r="CF251" s="230">
        <v>7333.7732906666652</v>
      </c>
      <c r="CG251" s="230">
        <v>7333.7732906666652</v>
      </c>
      <c r="CH251" s="15"/>
      <c r="CI251" s="15">
        <f t="shared" si="144"/>
        <v>7333.7732906666652</v>
      </c>
      <c r="CJ251" s="15">
        <f t="shared" si="145"/>
        <v>7333.7732906666652</v>
      </c>
      <c r="CK251" s="15">
        <f t="shared" si="146"/>
        <v>7333.7732906666652</v>
      </c>
      <c r="CM251" s="15">
        <f t="shared" si="113"/>
        <v>22001.319871999996</v>
      </c>
      <c r="CN251" s="15">
        <f t="shared" si="114"/>
        <v>22001.319871999996</v>
      </c>
      <c r="CO251" s="15">
        <f t="shared" si="128"/>
        <v>0</v>
      </c>
      <c r="CQ251" s="15">
        <f t="shared" si="129"/>
        <v>88005.279487999986</v>
      </c>
      <c r="CR251" s="15">
        <f t="shared" si="129"/>
        <v>88005.279487999986</v>
      </c>
      <c r="CS251" s="15">
        <f t="shared" si="130"/>
        <v>0</v>
      </c>
      <c r="CT251" s="15"/>
    </row>
    <row r="252" spans="1:98" x14ac:dyDescent="0.25">
      <c r="A252" s="3" t="s">
        <v>275</v>
      </c>
      <c r="B252" s="229">
        <v>2.3900000000000001E-2</v>
      </c>
      <c r="C252" s="229">
        <v>2.3900000000000001E-2</v>
      </c>
      <c r="D252" s="229">
        <v>2.3900000000000001E-2</v>
      </c>
      <c r="E252" s="229">
        <v>2.3900000000000001E-2</v>
      </c>
      <c r="G252" s="230">
        <v>4001968.45</v>
      </c>
      <c r="H252" s="230">
        <v>4001968.45</v>
      </c>
      <c r="I252" s="230">
        <v>4001968.45</v>
      </c>
      <c r="J252" s="230"/>
      <c r="K252" s="230">
        <v>4001968.45</v>
      </c>
      <c r="L252" s="230">
        <v>4001968.45</v>
      </c>
      <c r="M252" s="230">
        <v>4001968.45</v>
      </c>
      <c r="N252" s="15"/>
      <c r="O252" s="15">
        <v>7970.5871629166677</v>
      </c>
      <c r="P252" s="15">
        <v>7970.5871629166677</v>
      </c>
      <c r="Q252" s="15">
        <v>7970.5871629166677</v>
      </c>
      <c r="R252" s="15"/>
      <c r="S252" s="15">
        <f t="shared" si="139"/>
        <v>7970.5871629166677</v>
      </c>
      <c r="T252" s="15">
        <f t="shared" si="139"/>
        <v>7970.5871629166677</v>
      </c>
      <c r="U252" s="15">
        <f t="shared" si="139"/>
        <v>7970.5871629166677</v>
      </c>
      <c r="W252" s="15">
        <f t="shared" si="131"/>
        <v>23911.761488750002</v>
      </c>
      <c r="X252" s="15">
        <f t="shared" si="112"/>
        <v>23911.761488750002</v>
      </c>
      <c r="Y252" s="15">
        <f t="shared" si="115"/>
        <v>0</v>
      </c>
      <c r="AA252" s="230">
        <v>4001968.45</v>
      </c>
      <c r="AB252" s="230">
        <v>4001968.45</v>
      </c>
      <c r="AC252" s="230">
        <v>4001968.45</v>
      </c>
      <c r="AD252" s="230"/>
      <c r="AE252" s="230">
        <v>4001968.45</v>
      </c>
      <c r="AF252" s="230">
        <v>4001968.45</v>
      </c>
      <c r="AG252" s="230">
        <v>4001968.45</v>
      </c>
      <c r="AH252" s="230"/>
      <c r="AI252" s="230">
        <v>7970.5871629166677</v>
      </c>
      <c r="AJ252" s="230">
        <v>7970.5871629166677</v>
      </c>
      <c r="AK252" s="230">
        <v>7970.5871629166677</v>
      </c>
      <c r="AL252" s="15"/>
      <c r="AM252" s="15">
        <f t="shared" si="140"/>
        <v>7970.5871629166677</v>
      </c>
      <c r="AN252" s="15">
        <f t="shared" si="140"/>
        <v>7970.5871629166677</v>
      </c>
      <c r="AO252" s="15">
        <f t="shared" si="140"/>
        <v>7970.5871629166677</v>
      </c>
      <c r="AQ252" s="15">
        <f t="shared" si="137"/>
        <v>23911.761488750002</v>
      </c>
      <c r="AR252" s="15">
        <f t="shared" si="134"/>
        <v>23911.761488750002</v>
      </c>
      <c r="AS252" s="15">
        <f t="shared" si="141"/>
        <v>0</v>
      </c>
      <c r="AT252" s="15"/>
      <c r="AU252" s="15">
        <f t="shared" si="147"/>
        <v>47823.522977500004</v>
      </c>
      <c r="AV252" s="15">
        <f t="shared" si="147"/>
        <v>47823.522977500004</v>
      </c>
      <c r="AW252" s="15">
        <f t="shared" si="143"/>
        <v>0</v>
      </c>
      <c r="AX252" s="15"/>
      <c r="AY252" s="230">
        <v>4001968.45</v>
      </c>
      <c r="AZ252" s="230">
        <v>4001968.45</v>
      </c>
      <c r="BA252" s="230">
        <v>4001968.45</v>
      </c>
      <c r="BB252" s="230"/>
      <c r="BC252" s="230">
        <v>4001968.45</v>
      </c>
      <c r="BD252" s="230">
        <v>4001968.45</v>
      </c>
      <c r="BE252" s="230">
        <v>4001968.45</v>
      </c>
      <c r="BF252" s="230"/>
      <c r="BG252" s="230">
        <v>7970.5871629166677</v>
      </c>
      <c r="BH252" s="230">
        <v>7970.5871629166677</v>
      </c>
      <c r="BI252" s="230">
        <v>7970.5871629166677</v>
      </c>
      <c r="BJ252" s="15"/>
      <c r="BK252" s="15">
        <f t="shared" si="138"/>
        <v>7970.5871629166677</v>
      </c>
      <c r="BL252" s="15">
        <f t="shared" si="138"/>
        <v>7970.5871629166677</v>
      </c>
      <c r="BM252" s="15">
        <f t="shared" si="138"/>
        <v>7970.5871629166677</v>
      </c>
      <c r="BO252" s="15">
        <f t="shared" si="132"/>
        <v>23911.761488750002</v>
      </c>
      <c r="BP252" s="15">
        <f t="shared" si="133"/>
        <v>23911.761488750002</v>
      </c>
      <c r="BQ252" s="15">
        <f t="shared" si="135"/>
        <v>0</v>
      </c>
      <c r="BR252" s="15"/>
      <c r="BS252" s="15">
        <f t="shared" si="111"/>
        <v>71735.284466250014</v>
      </c>
      <c r="BT252" s="15">
        <f t="shared" si="111"/>
        <v>71735.284466250014</v>
      </c>
      <c r="BU252" s="15">
        <f t="shared" si="136"/>
        <v>0</v>
      </c>
      <c r="BV252" s="15"/>
      <c r="BW252" s="230">
        <v>4001968.45</v>
      </c>
      <c r="BX252" s="230">
        <v>4001968.45</v>
      </c>
      <c r="BY252" s="230">
        <v>4001968.45</v>
      </c>
      <c r="BZ252" s="230"/>
      <c r="CA252" s="230">
        <v>4001968.45</v>
      </c>
      <c r="CB252" s="230">
        <v>4001968.45</v>
      </c>
      <c r="CC252" s="230">
        <v>4001968.45</v>
      </c>
      <c r="CD252" s="230"/>
      <c r="CE252" s="230">
        <v>7970.5871629166677</v>
      </c>
      <c r="CF252" s="230">
        <v>7970.5871629166677</v>
      </c>
      <c r="CG252" s="230">
        <v>7970.5871629166677</v>
      </c>
      <c r="CH252" s="15"/>
      <c r="CI252" s="15">
        <f t="shared" si="144"/>
        <v>7970.5871629166677</v>
      </c>
      <c r="CJ252" s="15">
        <f t="shared" si="145"/>
        <v>7970.5871629166677</v>
      </c>
      <c r="CK252" s="15">
        <f t="shared" si="146"/>
        <v>7970.5871629166677</v>
      </c>
      <c r="CM252" s="15">
        <f t="shared" si="113"/>
        <v>23911.761488750002</v>
      </c>
      <c r="CN252" s="15">
        <f t="shared" si="114"/>
        <v>23911.761488750002</v>
      </c>
      <c r="CO252" s="15">
        <f t="shared" si="128"/>
        <v>0</v>
      </c>
      <c r="CQ252" s="15">
        <f t="shared" si="129"/>
        <v>95647.045955000009</v>
      </c>
      <c r="CR252" s="15">
        <f t="shared" si="129"/>
        <v>95647.045955000009</v>
      </c>
      <c r="CS252" s="15">
        <f t="shared" si="130"/>
        <v>0</v>
      </c>
      <c r="CT252" s="15"/>
    </row>
    <row r="253" spans="1:98" x14ac:dyDescent="0.25">
      <c r="A253" s="3" t="s">
        <v>276</v>
      </c>
      <c r="B253" s="229">
        <v>2.4399999999999998E-2</v>
      </c>
      <c r="C253" s="229">
        <v>2.4399999999999998E-2</v>
      </c>
      <c r="D253" s="229">
        <v>2.4399999999999998E-2</v>
      </c>
      <c r="E253" s="229">
        <v>2.4399999999999998E-2</v>
      </c>
      <c r="G253" s="230">
        <v>3905587.36</v>
      </c>
      <c r="H253" s="230">
        <v>3905587.36</v>
      </c>
      <c r="I253" s="230">
        <v>3905587.36</v>
      </c>
      <c r="J253" s="230"/>
      <c r="K253" s="230">
        <v>3905587.36</v>
      </c>
      <c r="L253" s="230">
        <v>3905587.36</v>
      </c>
      <c r="M253" s="230">
        <v>3905587.36</v>
      </c>
      <c r="N253" s="15"/>
      <c r="O253" s="15">
        <v>7941.3609653333324</v>
      </c>
      <c r="P253" s="15">
        <v>7941.3609653333324</v>
      </c>
      <c r="Q253" s="15">
        <v>7941.3609653333324</v>
      </c>
      <c r="R253" s="15"/>
      <c r="S253" s="15">
        <f t="shared" si="139"/>
        <v>7941.3609653333324</v>
      </c>
      <c r="T253" s="15">
        <f t="shared" si="139"/>
        <v>7941.3609653333324</v>
      </c>
      <c r="U253" s="15">
        <f t="shared" si="139"/>
        <v>7941.3609653333324</v>
      </c>
      <c r="W253" s="15">
        <f t="shared" si="131"/>
        <v>23824.082895999996</v>
      </c>
      <c r="X253" s="15">
        <f t="shared" si="112"/>
        <v>23824.082895999996</v>
      </c>
      <c r="Y253" s="15">
        <f t="shared" si="115"/>
        <v>0</v>
      </c>
      <c r="AA253" s="230">
        <v>3905587.36</v>
      </c>
      <c r="AB253" s="230">
        <v>3905587.36</v>
      </c>
      <c r="AC253" s="230">
        <v>3905587.36</v>
      </c>
      <c r="AD253" s="230"/>
      <c r="AE253" s="230">
        <v>3905587.36</v>
      </c>
      <c r="AF253" s="230">
        <v>3905587.36</v>
      </c>
      <c r="AG253" s="230">
        <v>3905587.36</v>
      </c>
      <c r="AH253" s="230"/>
      <c r="AI253" s="230">
        <v>7941.3609653333324</v>
      </c>
      <c r="AJ253" s="230">
        <v>7941.3609653333324</v>
      </c>
      <c r="AK253" s="230">
        <v>7941.3609653333324</v>
      </c>
      <c r="AL253" s="15"/>
      <c r="AM253" s="15">
        <f t="shared" si="140"/>
        <v>7941.3609653333324</v>
      </c>
      <c r="AN253" s="15">
        <f t="shared" si="140"/>
        <v>7941.3609653333324</v>
      </c>
      <c r="AO253" s="15">
        <f t="shared" si="140"/>
        <v>7941.3609653333324</v>
      </c>
      <c r="AQ253" s="15">
        <f t="shared" si="137"/>
        <v>23824.082895999996</v>
      </c>
      <c r="AR253" s="15">
        <f t="shared" si="134"/>
        <v>23824.082895999996</v>
      </c>
      <c r="AS253" s="15">
        <f t="shared" si="141"/>
        <v>0</v>
      </c>
      <c r="AT253" s="15"/>
      <c r="AU253" s="15">
        <f t="shared" si="147"/>
        <v>47648.165791999993</v>
      </c>
      <c r="AV253" s="15">
        <f t="shared" si="147"/>
        <v>47648.165791999993</v>
      </c>
      <c r="AW253" s="15">
        <f t="shared" si="143"/>
        <v>0</v>
      </c>
      <c r="AX253" s="15"/>
      <c r="AY253" s="230">
        <v>3905587.36</v>
      </c>
      <c r="AZ253" s="230">
        <v>3905587.36</v>
      </c>
      <c r="BA253" s="230">
        <v>3905587.36</v>
      </c>
      <c r="BB253" s="230"/>
      <c r="BC253" s="230">
        <v>3905587.36</v>
      </c>
      <c r="BD253" s="230">
        <v>3905587.36</v>
      </c>
      <c r="BE253" s="230">
        <v>3905587.36</v>
      </c>
      <c r="BF253" s="230"/>
      <c r="BG253" s="230">
        <v>7941.3609653333324</v>
      </c>
      <c r="BH253" s="230">
        <v>7941.3609653333324</v>
      </c>
      <c r="BI253" s="230">
        <v>7941.3609653333324</v>
      </c>
      <c r="BJ253" s="15"/>
      <c r="BK253" s="15">
        <f t="shared" si="138"/>
        <v>7941.3609653333324</v>
      </c>
      <c r="BL253" s="15">
        <f t="shared" si="138"/>
        <v>7941.3609653333324</v>
      </c>
      <c r="BM253" s="15">
        <f t="shared" si="138"/>
        <v>7941.3609653333324</v>
      </c>
      <c r="BO253" s="15">
        <f t="shared" si="132"/>
        <v>23824.082895999996</v>
      </c>
      <c r="BP253" s="15">
        <f t="shared" si="133"/>
        <v>23824.082895999996</v>
      </c>
      <c r="BQ253" s="15">
        <f t="shared" si="135"/>
        <v>0</v>
      </c>
      <c r="BR253" s="15"/>
      <c r="BS253" s="15">
        <f t="shared" si="111"/>
        <v>71472.248687999992</v>
      </c>
      <c r="BT253" s="15">
        <f t="shared" si="111"/>
        <v>71472.248687999992</v>
      </c>
      <c r="BU253" s="15">
        <f t="shared" si="136"/>
        <v>0</v>
      </c>
      <c r="BV253" s="15"/>
      <c r="BW253" s="230">
        <v>3905587.36</v>
      </c>
      <c r="BX253" s="230">
        <v>3905587.36</v>
      </c>
      <c r="BY253" s="230">
        <v>3905587.36</v>
      </c>
      <c r="BZ253" s="230"/>
      <c r="CA253" s="230">
        <v>3905587.36</v>
      </c>
      <c r="CB253" s="230">
        <v>3905587.36</v>
      </c>
      <c r="CC253" s="230">
        <v>3905587.36</v>
      </c>
      <c r="CD253" s="230"/>
      <c r="CE253" s="230">
        <v>7941.3609653333324</v>
      </c>
      <c r="CF253" s="230">
        <v>7941.3609653333324</v>
      </c>
      <c r="CG253" s="230">
        <v>7941.3609653333324</v>
      </c>
      <c r="CH253" s="15"/>
      <c r="CI253" s="15">
        <f t="shared" si="144"/>
        <v>7941.3609653333324</v>
      </c>
      <c r="CJ253" s="15">
        <f t="shared" si="145"/>
        <v>7941.3609653333324</v>
      </c>
      <c r="CK253" s="15">
        <f t="shared" si="146"/>
        <v>7941.3609653333324</v>
      </c>
      <c r="CM253" s="15">
        <f t="shared" si="113"/>
        <v>23824.082895999996</v>
      </c>
      <c r="CN253" s="15">
        <f t="shared" si="114"/>
        <v>23824.082895999996</v>
      </c>
      <c r="CO253" s="15">
        <f t="shared" si="128"/>
        <v>0</v>
      </c>
      <c r="CQ253" s="15">
        <f t="shared" si="129"/>
        <v>95296.331583999985</v>
      </c>
      <c r="CR253" s="15">
        <f t="shared" si="129"/>
        <v>95296.331583999985</v>
      </c>
      <c r="CS253" s="15">
        <f t="shared" si="130"/>
        <v>0</v>
      </c>
      <c r="CT253" s="15"/>
    </row>
    <row r="254" spans="1:98" x14ac:dyDescent="0.25">
      <c r="A254" s="3" t="s">
        <v>277</v>
      </c>
      <c r="B254" s="229">
        <v>2.4799999999999999E-2</v>
      </c>
      <c r="C254" s="229">
        <v>2.4799999999999999E-2</v>
      </c>
      <c r="D254" s="229">
        <v>2.4799999999999999E-2</v>
      </c>
      <c r="E254" s="229">
        <v>2.4799999999999999E-2</v>
      </c>
      <c r="G254" s="230">
        <v>3065508.07</v>
      </c>
      <c r="H254" s="230">
        <v>3065508.07</v>
      </c>
      <c r="I254" s="230">
        <v>3065508.07</v>
      </c>
      <c r="J254" s="230"/>
      <c r="K254" s="230">
        <v>3065508.07</v>
      </c>
      <c r="L254" s="230">
        <v>3065508.07</v>
      </c>
      <c r="M254" s="230">
        <v>3065508.07</v>
      </c>
      <c r="N254" s="15"/>
      <c r="O254" s="15">
        <v>6335.3833446666658</v>
      </c>
      <c r="P254" s="15">
        <v>6335.3833446666658</v>
      </c>
      <c r="Q254" s="15">
        <v>6335.3833446666658</v>
      </c>
      <c r="R254" s="15"/>
      <c r="S254" s="15">
        <f t="shared" si="139"/>
        <v>6335.3833446666658</v>
      </c>
      <c r="T254" s="15">
        <f t="shared" si="139"/>
        <v>6335.3833446666658</v>
      </c>
      <c r="U254" s="15">
        <f t="shared" si="139"/>
        <v>6335.3833446666658</v>
      </c>
      <c r="W254" s="15">
        <f t="shared" si="131"/>
        <v>19006.150033999998</v>
      </c>
      <c r="X254" s="15">
        <f t="shared" si="112"/>
        <v>19006.150033999998</v>
      </c>
      <c r="Y254" s="15">
        <f t="shared" si="115"/>
        <v>0</v>
      </c>
      <c r="AA254" s="230">
        <v>3065508.07</v>
      </c>
      <c r="AB254" s="230">
        <v>3065508.07</v>
      </c>
      <c r="AC254" s="230">
        <v>3065508.07</v>
      </c>
      <c r="AD254" s="230"/>
      <c r="AE254" s="230">
        <v>3065508.07</v>
      </c>
      <c r="AF254" s="230">
        <v>3065508.07</v>
      </c>
      <c r="AG254" s="230">
        <v>3065508.07</v>
      </c>
      <c r="AH254" s="230"/>
      <c r="AI254" s="230">
        <v>6335.3833446666658</v>
      </c>
      <c r="AJ254" s="230">
        <v>6335.3833446666658</v>
      </c>
      <c r="AK254" s="230">
        <v>6335.3833446666658</v>
      </c>
      <c r="AL254" s="15"/>
      <c r="AM254" s="15">
        <f t="shared" si="140"/>
        <v>6335.3833446666658</v>
      </c>
      <c r="AN254" s="15">
        <f t="shared" si="140"/>
        <v>6335.3833446666658</v>
      </c>
      <c r="AO254" s="15">
        <f t="shared" si="140"/>
        <v>6335.3833446666658</v>
      </c>
      <c r="AQ254" s="15">
        <f t="shared" si="137"/>
        <v>19006.150033999998</v>
      </c>
      <c r="AR254" s="15">
        <f t="shared" si="134"/>
        <v>19006.150033999998</v>
      </c>
      <c r="AS254" s="15">
        <f t="shared" si="141"/>
        <v>0</v>
      </c>
      <c r="AT254" s="15"/>
      <c r="AU254" s="15">
        <f t="shared" si="147"/>
        <v>38012.300067999997</v>
      </c>
      <c r="AV254" s="15">
        <f t="shared" si="147"/>
        <v>38012.300067999997</v>
      </c>
      <c r="AW254" s="15">
        <f t="shared" si="143"/>
        <v>0</v>
      </c>
      <c r="AX254" s="15"/>
      <c r="AY254" s="230">
        <v>3065508.07</v>
      </c>
      <c r="AZ254" s="230">
        <v>3065508.07</v>
      </c>
      <c r="BA254" s="230">
        <v>3065508.07</v>
      </c>
      <c r="BB254" s="230"/>
      <c r="BC254" s="230">
        <v>3065508.07</v>
      </c>
      <c r="BD254" s="230">
        <v>3065508.07</v>
      </c>
      <c r="BE254" s="230">
        <v>3065508.07</v>
      </c>
      <c r="BF254" s="230"/>
      <c r="BG254" s="230">
        <v>6335.3833446666658</v>
      </c>
      <c r="BH254" s="230">
        <v>6335.3833446666658</v>
      </c>
      <c r="BI254" s="230">
        <v>6335.3833446666658</v>
      </c>
      <c r="BJ254" s="15"/>
      <c r="BK254" s="15">
        <f t="shared" si="138"/>
        <v>6335.3833446666658</v>
      </c>
      <c r="BL254" s="15">
        <f t="shared" si="138"/>
        <v>6335.3833446666658</v>
      </c>
      <c r="BM254" s="15">
        <f t="shared" si="138"/>
        <v>6335.3833446666658</v>
      </c>
      <c r="BO254" s="15">
        <f t="shared" si="132"/>
        <v>19006.150033999998</v>
      </c>
      <c r="BP254" s="15">
        <f t="shared" si="133"/>
        <v>19006.150033999998</v>
      </c>
      <c r="BQ254" s="15">
        <f t="shared" si="135"/>
        <v>0</v>
      </c>
      <c r="BR254" s="15"/>
      <c r="BS254" s="15">
        <f t="shared" si="111"/>
        <v>57018.450101999995</v>
      </c>
      <c r="BT254" s="15">
        <f t="shared" si="111"/>
        <v>57018.450101999995</v>
      </c>
      <c r="BU254" s="15">
        <f t="shared" si="136"/>
        <v>0</v>
      </c>
      <c r="BV254" s="15"/>
      <c r="BW254" s="230">
        <v>3065508.07</v>
      </c>
      <c r="BX254" s="230">
        <v>3065508.07</v>
      </c>
      <c r="BY254" s="230">
        <v>3065508.07</v>
      </c>
      <c r="BZ254" s="230"/>
      <c r="CA254" s="230">
        <v>3065508.07</v>
      </c>
      <c r="CB254" s="230">
        <v>3065508.07</v>
      </c>
      <c r="CC254" s="230">
        <v>3065508.07</v>
      </c>
      <c r="CD254" s="230"/>
      <c r="CE254" s="230">
        <v>6335.3833446666658</v>
      </c>
      <c r="CF254" s="230">
        <v>6335.3833446666658</v>
      </c>
      <c r="CG254" s="230">
        <v>6335.3833446666658</v>
      </c>
      <c r="CH254" s="15"/>
      <c r="CI254" s="15">
        <f t="shared" si="144"/>
        <v>6335.3833446666658</v>
      </c>
      <c r="CJ254" s="15">
        <f t="shared" si="145"/>
        <v>6335.3833446666658</v>
      </c>
      <c r="CK254" s="15">
        <f t="shared" si="146"/>
        <v>6335.3833446666658</v>
      </c>
      <c r="CM254" s="15">
        <f t="shared" si="113"/>
        <v>19006.150033999998</v>
      </c>
      <c r="CN254" s="15">
        <f t="shared" si="114"/>
        <v>19006.150033999998</v>
      </c>
      <c r="CO254" s="15">
        <f t="shared" si="128"/>
        <v>0</v>
      </c>
      <c r="CQ254" s="15">
        <f t="shared" si="129"/>
        <v>76024.600135999994</v>
      </c>
      <c r="CR254" s="15">
        <f t="shared" si="129"/>
        <v>76024.600135999994</v>
      </c>
      <c r="CS254" s="15">
        <f t="shared" si="130"/>
        <v>0</v>
      </c>
      <c r="CT254" s="15"/>
    </row>
    <row r="255" spans="1:98" x14ac:dyDescent="0.25">
      <c r="A255" s="3" t="s">
        <v>278</v>
      </c>
      <c r="B255" s="229">
        <v>2.4799999999999999E-2</v>
      </c>
      <c r="C255" s="229">
        <v>2.4799999999999999E-2</v>
      </c>
      <c r="D255" s="229">
        <v>2.4799999999999999E-2</v>
      </c>
      <c r="E255" s="229">
        <v>2.4799999999999999E-2</v>
      </c>
      <c r="G255" s="230">
        <v>3053037.79</v>
      </c>
      <c r="H255" s="230">
        <v>3053037.79</v>
      </c>
      <c r="I255" s="230">
        <v>3053037.79</v>
      </c>
      <c r="J255" s="230"/>
      <c r="K255" s="230">
        <v>3053037.79</v>
      </c>
      <c r="L255" s="230">
        <v>3053037.79</v>
      </c>
      <c r="M255" s="230">
        <v>3053037.79</v>
      </c>
      <c r="N255" s="15"/>
      <c r="O255" s="15">
        <v>6309.6114326666657</v>
      </c>
      <c r="P255" s="15">
        <v>6309.6114326666657</v>
      </c>
      <c r="Q255" s="15">
        <v>6309.6114326666657</v>
      </c>
      <c r="R255" s="15"/>
      <c r="S255" s="15">
        <f t="shared" si="139"/>
        <v>6309.6114326666657</v>
      </c>
      <c r="T255" s="15">
        <f t="shared" si="139"/>
        <v>6309.6114326666657</v>
      </c>
      <c r="U255" s="15">
        <f t="shared" si="139"/>
        <v>6309.6114326666657</v>
      </c>
      <c r="W255" s="15">
        <f t="shared" si="131"/>
        <v>18928.834297999998</v>
      </c>
      <c r="X255" s="15">
        <f t="shared" si="112"/>
        <v>18928.834297999998</v>
      </c>
      <c r="Y255" s="15">
        <f t="shared" si="115"/>
        <v>0</v>
      </c>
      <c r="AA255" s="230">
        <v>3053037.79</v>
      </c>
      <c r="AB255" s="230">
        <v>3053037.79</v>
      </c>
      <c r="AC255" s="230">
        <v>3053037.79</v>
      </c>
      <c r="AD255" s="230"/>
      <c r="AE255" s="230">
        <v>3053037.79</v>
      </c>
      <c r="AF255" s="230">
        <v>3053037.79</v>
      </c>
      <c r="AG255" s="230">
        <v>3053037.79</v>
      </c>
      <c r="AH255" s="230"/>
      <c r="AI255" s="230">
        <v>6309.6114326666657</v>
      </c>
      <c r="AJ255" s="230">
        <v>6309.6114326666657</v>
      </c>
      <c r="AK255" s="230">
        <v>6309.6114326666657</v>
      </c>
      <c r="AL255" s="15"/>
      <c r="AM255" s="15">
        <f t="shared" si="140"/>
        <v>6309.6114326666657</v>
      </c>
      <c r="AN255" s="15">
        <f t="shared" si="140"/>
        <v>6309.6114326666657</v>
      </c>
      <c r="AO255" s="15">
        <f t="shared" si="140"/>
        <v>6309.6114326666657</v>
      </c>
      <c r="AQ255" s="15">
        <f t="shared" si="137"/>
        <v>18928.834297999998</v>
      </c>
      <c r="AR255" s="15">
        <f t="shared" si="134"/>
        <v>18928.834297999998</v>
      </c>
      <c r="AS255" s="15">
        <f t="shared" si="141"/>
        <v>0</v>
      </c>
      <c r="AT255" s="15"/>
      <c r="AU255" s="15">
        <f t="shared" si="147"/>
        <v>37857.668595999996</v>
      </c>
      <c r="AV255" s="15">
        <f t="shared" si="147"/>
        <v>37857.668595999996</v>
      </c>
      <c r="AW255" s="15">
        <f t="shared" si="143"/>
        <v>0</v>
      </c>
      <c r="AX255" s="15"/>
      <c r="AY255" s="230">
        <v>3053037.79</v>
      </c>
      <c r="AZ255" s="230">
        <v>3053037.79</v>
      </c>
      <c r="BA255" s="230">
        <v>3053037.79</v>
      </c>
      <c r="BB255" s="230"/>
      <c r="BC255" s="230">
        <v>3053037.79</v>
      </c>
      <c r="BD255" s="230">
        <v>3053037.79</v>
      </c>
      <c r="BE255" s="230">
        <v>3053037.79</v>
      </c>
      <c r="BF255" s="230"/>
      <c r="BG255" s="230">
        <v>6309.6114326666657</v>
      </c>
      <c r="BH255" s="230">
        <v>6309.6114326666657</v>
      </c>
      <c r="BI255" s="230">
        <v>6309.6114326666657</v>
      </c>
      <c r="BJ255" s="15"/>
      <c r="BK255" s="15">
        <f t="shared" si="138"/>
        <v>6309.6114326666657</v>
      </c>
      <c r="BL255" s="15">
        <f t="shared" si="138"/>
        <v>6309.6114326666657</v>
      </c>
      <c r="BM255" s="15">
        <f t="shared" si="138"/>
        <v>6309.6114326666657</v>
      </c>
      <c r="BO255" s="15">
        <f t="shared" si="132"/>
        <v>18928.834297999998</v>
      </c>
      <c r="BP255" s="15">
        <f t="shared" si="133"/>
        <v>18928.834297999998</v>
      </c>
      <c r="BQ255" s="15">
        <f t="shared" si="135"/>
        <v>0</v>
      </c>
      <c r="BR255" s="15"/>
      <c r="BS255" s="15">
        <f t="shared" si="111"/>
        <v>56786.50289399999</v>
      </c>
      <c r="BT255" s="15">
        <f t="shared" si="111"/>
        <v>56786.50289399999</v>
      </c>
      <c r="BU255" s="15">
        <f t="shared" si="136"/>
        <v>0</v>
      </c>
      <c r="BV255" s="15"/>
      <c r="BW255" s="230">
        <v>3053037.79</v>
      </c>
      <c r="BX255" s="230">
        <v>3053037.79</v>
      </c>
      <c r="BY255" s="230">
        <v>3053037.79</v>
      </c>
      <c r="BZ255" s="230"/>
      <c r="CA255" s="230">
        <v>3053037.79</v>
      </c>
      <c r="CB255" s="230">
        <v>3053037.79</v>
      </c>
      <c r="CC255" s="230">
        <v>3053037.79</v>
      </c>
      <c r="CD255" s="230"/>
      <c r="CE255" s="230">
        <v>6309.6114326666657</v>
      </c>
      <c r="CF255" s="230">
        <v>6309.6114326666657</v>
      </c>
      <c r="CG255" s="230">
        <v>6309.6114326666657</v>
      </c>
      <c r="CH255" s="15"/>
      <c r="CI255" s="15">
        <f t="shared" si="144"/>
        <v>6309.6114326666657</v>
      </c>
      <c r="CJ255" s="15">
        <f t="shared" si="145"/>
        <v>6309.6114326666657</v>
      </c>
      <c r="CK255" s="15">
        <f t="shared" si="146"/>
        <v>6309.6114326666657</v>
      </c>
      <c r="CM255" s="15">
        <f t="shared" si="113"/>
        <v>18928.834297999998</v>
      </c>
      <c r="CN255" s="15">
        <f t="shared" si="114"/>
        <v>18928.834297999998</v>
      </c>
      <c r="CO255" s="15">
        <f t="shared" si="128"/>
        <v>0</v>
      </c>
      <c r="CQ255" s="15">
        <f t="shared" si="129"/>
        <v>75715.337191999992</v>
      </c>
      <c r="CR255" s="15">
        <f t="shared" si="129"/>
        <v>75715.337191999992</v>
      </c>
      <c r="CS255" s="15">
        <f t="shared" si="130"/>
        <v>0</v>
      </c>
      <c r="CT255" s="15"/>
    </row>
    <row r="256" spans="1:98" x14ac:dyDescent="0.25">
      <c r="A256" s="3" t="s">
        <v>279</v>
      </c>
      <c r="B256" s="229">
        <v>3.2800000000000003E-2</v>
      </c>
      <c r="C256" s="229">
        <v>3.2800000000000003E-2</v>
      </c>
      <c r="D256" s="229">
        <v>3.2800000000000003E-2</v>
      </c>
      <c r="E256" s="229">
        <v>3.2800000000000003E-2</v>
      </c>
      <c r="G256" s="230">
        <v>3483804.51</v>
      </c>
      <c r="H256" s="230">
        <v>3483804.51</v>
      </c>
      <c r="I256" s="230">
        <v>3483804.51</v>
      </c>
      <c r="J256" s="230"/>
      <c r="K256" s="230">
        <v>3483804.51</v>
      </c>
      <c r="L256" s="230">
        <v>3483804.51</v>
      </c>
      <c r="M256" s="230">
        <v>3483804.51</v>
      </c>
      <c r="N256" s="15"/>
      <c r="O256" s="15">
        <v>9522.398994000001</v>
      </c>
      <c r="P256" s="15">
        <v>9522.398994000001</v>
      </c>
      <c r="Q256" s="15">
        <v>9522.398994000001</v>
      </c>
      <c r="R256" s="15"/>
      <c r="S256" s="15">
        <f t="shared" si="139"/>
        <v>9522.398994000001</v>
      </c>
      <c r="T256" s="15">
        <f t="shared" si="139"/>
        <v>9522.398994000001</v>
      </c>
      <c r="U256" s="15">
        <f t="shared" si="139"/>
        <v>9522.398994000001</v>
      </c>
      <c r="W256" s="15">
        <f t="shared" si="131"/>
        <v>28567.196982000001</v>
      </c>
      <c r="X256" s="15">
        <f t="shared" si="112"/>
        <v>28567.196982000001</v>
      </c>
      <c r="Y256" s="15">
        <f t="shared" si="115"/>
        <v>0</v>
      </c>
      <c r="AA256" s="230">
        <v>3483804.51</v>
      </c>
      <c r="AB256" s="230">
        <v>3483804.51</v>
      </c>
      <c r="AC256" s="230">
        <v>3483804.51</v>
      </c>
      <c r="AD256" s="230"/>
      <c r="AE256" s="230">
        <v>3483804.51</v>
      </c>
      <c r="AF256" s="230">
        <v>3483804.51</v>
      </c>
      <c r="AG256" s="230">
        <v>3483804.51</v>
      </c>
      <c r="AH256" s="230"/>
      <c r="AI256" s="230">
        <v>9522.398994000001</v>
      </c>
      <c r="AJ256" s="230">
        <v>9522.398994000001</v>
      </c>
      <c r="AK256" s="230">
        <v>9522.398994000001</v>
      </c>
      <c r="AL256" s="15"/>
      <c r="AM256" s="15">
        <f t="shared" si="140"/>
        <v>9522.398994000001</v>
      </c>
      <c r="AN256" s="15">
        <f t="shared" si="140"/>
        <v>9522.398994000001</v>
      </c>
      <c r="AO256" s="15">
        <f t="shared" si="140"/>
        <v>9522.398994000001</v>
      </c>
      <c r="AQ256" s="15">
        <f t="shared" si="137"/>
        <v>28567.196982000001</v>
      </c>
      <c r="AR256" s="15">
        <f t="shared" si="134"/>
        <v>28567.196982000001</v>
      </c>
      <c r="AS256" s="15">
        <f t="shared" si="141"/>
        <v>0</v>
      </c>
      <c r="AT256" s="15"/>
      <c r="AU256" s="15">
        <f t="shared" si="147"/>
        <v>57134.393964000003</v>
      </c>
      <c r="AV256" s="15">
        <f t="shared" si="147"/>
        <v>57134.393964000003</v>
      </c>
      <c r="AW256" s="15">
        <f t="shared" si="143"/>
        <v>0</v>
      </c>
      <c r="AX256" s="15"/>
      <c r="AY256" s="230">
        <v>3483804.51</v>
      </c>
      <c r="AZ256" s="230">
        <v>3483804.51</v>
      </c>
      <c r="BA256" s="230">
        <v>3483804.51</v>
      </c>
      <c r="BB256" s="230"/>
      <c r="BC256" s="230">
        <v>3483804.51</v>
      </c>
      <c r="BD256" s="230">
        <v>3483804.51</v>
      </c>
      <c r="BE256" s="230">
        <v>3483804.51</v>
      </c>
      <c r="BF256" s="230"/>
      <c r="BG256" s="230">
        <v>9522.398994000001</v>
      </c>
      <c r="BH256" s="230">
        <v>9522.398994000001</v>
      </c>
      <c r="BI256" s="230">
        <v>9522.398994000001</v>
      </c>
      <c r="BJ256" s="15"/>
      <c r="BK256" s="15">
        <f t="shared" si="138"/>
        <v>9522.398994000001</v>
      </c>
      <c r="BL256" s="15">
        <f t="shared" si="138"/>
        <v>9522.398994000001</v>
      </c>
      <c r="BM256" s="15">
        <f t="shared" si="138"/>
        <v>9522.398994000001</v>
      </c>
      <c r="BO256" s="15">
        <f t="shared" si="132"/>
        <v>28567.196982000001</v>
      </c>
      <c r="BP256" s="15">
        <f t="shared" si="133"/>
        <v>28567.196982000001</v>
      </c>
      <c r="BQ256" s="15">
        <f t="shared" si="135"/>
        <v>0</v>
      </c>
      <c r="BR256" s="15"/>
      <c r="BS256" s="15">
        <f t="shared" si="111"/>
        <v>85701.590946000011</v>
      </c>
      <c r="BT256" s="15">
        <f t="shared" si="111"/>
        <v>85701.590946000011</v>
      </c>
      <c r="BU256" s="15">
        <f t="shared" si="136"/>
        <v>0</v>
      </c>
      <c r="BV256" s="15"/>
      <c r="BW256" s="230">
        <v>3483804.51</v>
      </c>
      <c r="BX256" s="230">
        <v>3483804.51</v>
      </c>
      <c r="BY256" s="230">
        <v>3483804.51</v>
      </c>
      <c r="BZ256" s="230"/>
      <c r="CA256" s="230">
        <v>3483804.51</v>
      </c>
      <c r="CB256" s="230">
        <v>3483804.51</v>
      </c>
      <c r="CC256" s="230">
        <v>3483804.51</v>
      </c>
      <c r="CD256" s="230"/>
      <c r="CE256" s="230">
        <v>9522.398994000001</v>
      </c>
      <c r="CF256" s="230">
        <v>9522.398994000001</v>
      </c>
      <c r="CG256" s="230">
        <v>9522.398994000001</v>
      </c>
      <c r="CH256" s="15"/>
      <c r="CI256" s="15">
        <f t="shared" si="144"/>
        <v>9522.398994000001</v>
      </c>
      <c r="CJ256" s="15">
        <f t="shared" si="145"/>
        <v>9522.398994000001</v>
      </c>
      <c r="CK256" s="15">
        <f t="shared" si="146"/>
        <v>9522.398994000001</v>
      </c>
      <c r="CM256" s="15">
        <f t="shared" si="113"/>
        <v>28567.196982000001</v>
      </c>
      <c r="CN256" s="15">
        <f t="shared" si="114"/>
        <v>28567.196982000001</v>
      </c>
      <c r="CO256" s="15">
        <f t="shared" si="128"/>
        <v>0</v>
      </c>
      <c r="CQ256" s="15">
        <f t="shared" si="129"/>
        <v>114268.78792800001</v>
      </c>
      <c r="CR256" s="15">
        <f t="shared" si="129"/>
        <v>114268.78792800001</v>
      </c>
      <c r="CS256" s="15">
        <f t="shared" si="130"/>
        <v>0</v>
      </c>
      <c r="CT256" s="15"/>
    </row>
    <row r="257" spans="1:98" x14ac:dyDescent="0.25">
      <c r="A257" s="3" t="s">
        <v>280</v>
      </c>
      <c r="B257" s="229">
        <v>2.3200000000000002E-2</v>
      </c>
      <c r="C257" s="229">
        <v>2.3200000000000002E-2</v>
      </c>
      <c r="D257" s="229">
        <v>2.3200000000000002E-2</v>
      </c>
      <c r="E257" s="229">
        <v>2.3200000000000002E-2</v>
      </c>
      <c r="G257" s="230">
        <v>155657.54</v>
      </c>
      <c r="H257" s="230">
        <v>155657.54</v>
      </c>
      <c r="I257" s="230">
        <v>155657.54</v>
      </c>
      <c r="J257" s="230"/>
      <c r="K257" s="230">
        <v>155657.54</v>
      </c>
      <c r="L257" s="230">
        <v>155657.54</v>
      </c>
      <c r="M257" s="230">
        <v>155657.54</v>
      </c>
      <c r="N257" s="15"/>
      <c r="O257" s="15">
        <v>300.93791066666671</v>
      </c>
      <c r="P257" s="15">
        <v>300.93791066666671</v>
      </c>
      <c r="Q257" s="15">
        <v>300.93791066666671</v>
      </c>
      <c r="R257" s="15"/>
      <c r="S257" s="15">
        <f t="shared" si="139"/>
        <v>300.93791066666671</v>
      </c>
      <c r="T257" s="15">
        <f t="shared" si="139"/>
        <v>300.93791066666671</v>
      </c>
      <c r="U257" s="15">
        <f t="shared" si="139"/>
        <v>300.93791066666671</v>
      </c>
      <c r="W257" s="15">
        <f t="shared" si="131"/>
        <v>902.81373200000007</v>
      </c>
      <c r="X257" s="15">
        <f t="shared" si="112"/>
        <v>902.81373200000007</v>
      </c>
      <c r="Y257" s="15">
        <f t="shared" si="115"/>
        <v>0</v>
      </c>
      <c r="AA257" s="230">
        <v>155657.54</v>
      </c>
      <c r="AB257" s="230">
        <v>155657.54</v>
      </c>
      <c r="AC257" s="230">
        <v>155657.54</v>
      </c>
      <c r="AD257" s="230"/>
      <c r="AE257" s="230">
        <v>155657.54</v>
      </c>
      <c r="AF257" s="230">
        <v>155657.54</v>
      </c>
      <c r="AG257" s="230">
        <v>155657.54</v>
      </c>
      <c r="AH257" s="230"/>
      <c r="AI257" s="230">
        <v>300.93791066666671</v>
      </c>
      <c r="AJ257" s="230">
        <v>300.93791066666671</v>
      </c>
      <c r="AK257" s="230">
        <v>300.93791066666671</v>
      </c>
      <c r="AL257" s="15"/>
      <c r="AM257" s="15">
        <f t="shared" si="140"/>
        <v>300.93791066666671</v>
      </c>
      <c r="AN257" s="15">
        <f t="shared" si="140"/>
        <v>300.93791066666671</v>
      </c>
      <c r="AO257" s="15">
        <f t="shared" si="140"/>
        <v>300.93791066666671</v>
      </c>
      <c r="AQ257" s="15">
        <f t="shared" si="137"/>
        <v>902.81373200000007</v>
      </c>
      <c r="AR257" s="15">
        <f t="shared" si="134"/>
        <v>902.81373200000007</v>
      </c>
      <c r="AS257" s="15">
        <f t="shared" si="141"/>
        <v>0</v>
      </c>
      <c r="AT257" s="15"/>
      <c r="AU257" s="15">
        <f t="shared" si="147"/>
        <v>1805.6274640000001</v>
      </c>
      <c r="AV257" s="15">
        <f t="shared" si="147"/>
        <v>1805.6274640000001</v>
      </c>
      <c r="AW257" s="15">
        <f t="shared" si="143"/>
        <v>0</v>
      </c>
      <c r="AX257" s="15"/>
      <c r="AY257" s="230">
        <v>155657.54</v>
      </c>
      <c r="AZ257" s="230">
        <v>155657.54</v>
      </c>
      <c r="BA257" s="230">
        <v>155657.54</v>
      </c>
      <c r="BB257" s="230"/>
      <c r="BC257" s="230">
        <v>155657.54</v>
      </c>
      <c r="BD257" s="230">
        <v>155657.54</v>
      </c>
      <c r="BE257" s="230">
        <v>155657.54</v>
      </c>
      <c r="BF257" s="230"/>
      <c r="BG257" s="230">
        <v>300.93791066666671</v>
      </c>
      <c r="BH257" s="230">
        <v>300.93791066666671</v>
      </c>
      <c r="BI257" s="230">
        <v>300.93791066666671</v>
      </c>
      <c r="BJ257" s="15"/>
      <c r="BK257" s="15">
        <f t="shared" si="138"/>
        <v>300.93791066666671</v>
      </c>
      <c r="BL257" s="15">
        <f t="shared" si="138"/>
        <v>300.93791066666671</v>
      </c>
      <c r="BM257" s="15">
        <f t="shared" si="138"/>
        <v>300.93791066666671</v>
      </c>
      <c r="BO257" s="15">
        <f t="shared" si="132"/>
        <v>902.81373200000007</v>
      </c>
      <c r="BP257" s="15">
        <f t="shared" si="133"/>
        <v>902.81373200000007</v>
      </c>
      <c r="BQ257" s="15">
        <f t="shared" si="135"/>
        <v>0</v>
      </c>
      <c r="BR257" s="15"/>
      <c r="BS257" s="15">
        <f t="shared" si="111"/>
        <v>2708.4411960000002</v>
      </c>
      <c r="BT257" s="15">
        <f t="shared" si="111"/>
        <v>2708.4411960000002</v>
      </c>
      <c r="BU257" s="15">
        <f t="shared" si="136"/>
        <v>0</v>
      </c>
      <c r="BV257" s="15"/>
      <c r="BW257" s="230">
        <v>155657.54</v>
      </c>
      <c r="BX257" s="230">
        <v>155657.54</v>
      </c>
      <c r="BY257" s="230">
        <v>155657.54</v>
      </c>
      <c r="BZ257" s="230"/>
      <c r="CA257" s="230">
        <v>155657.54</v>
      </c>
      <c r="CB257" s="230">
        <v>155657.54</v>
      </c>
      <c r="CC257" s="230">
        <v>155657.54</v>
      </c>
      <c r="CD257" s="230"/>
      <c r="CE257" s="230">
        <v>300.93791066666671</v>
      </c>
      <c r="CF257" s="230">
        <v>300.93791066666671</v>
      </c>
      <c r="CG257" s="230">
        <v>300.93791066666671</v>
      </c>
      <c r="CH257" s="15"/>
      <c r="CI257" s="15">
        <f t="shared" si="144"/>
        <v>300.93791066666671</v>
      </c>
      <c r="CJ257" s="15">
        <f t="shared" si="145"/>
        <v>300.93791066666671</v>
      </c>
      <c r="CK257" s="15">
        <f t="shared" si="146"/>
        <v>300.93791066666671</v>
      </c>
      <c r="CM257" s="15">
        <f t="shared" si="113"/>
        <v>902.81373200000007</v>
      </c>
      <c r="CN257" s="15">
        <f t="shared" si="114"/>
        <v>902.81373200000007</v>
      </c>
      <c r="CO257" s="15">
        <f t="shared" si="128"/>
        <v>0</v>
      </c>
      <c r="CQ257" s="15">
        <f t="shared" si="129"/>
        <v>3611.2549280000003</v>
      </c>
      <c r="CR257" s="15">
        <f t="shared" si="129"/>
        <v>3611.2549280000003</v>
      </c>
      <c r="CS257" s="15">
        <f t="shared" si="130"/>
        <v>0</v>
      </c>
      <c r="CT257" s="15"/>
    </row>
    <row r="258" spans="1:98" x14ac:dyDescent="0.25">
      <c r="A258" s="3" t="s">
        <v>281</v>
      </c>
      <c r="B258" s="229">
        <v>2.8700000000000003E-2</v>
      </c>
      <c r="C258" s="229">
        <v>2.8700000000000003E-2</v>
      </c>
      <c r="D258" s="229">
        <v>2.8700000000000003E-2</v>
      </c>
      <c r="E258" s="229">
        <v>2.8700000000000003E-2</v>
      </c>
      <c r="G258" s="230">
        <v>24620134.920000002</v>
      </c>
      <c r="H258" s="230">
        <v>24620134.920000002</v>
      </c>
      <c r="I258" s="230">
        <v>24620134.920000002</v>
      </c>
      <c r="J258" s="230"/>
      <c r="K258" s="230">
        <v>24623837.399999999</v>
      </c>
      <c r="L258" s="230">
        <v>24623837.399999999</v>
      </c>
      <c r="M258" s="230">
        <v>24623837.399999999</v>
      </c>
      <c r="N258" s="15"/>
      <c r="O258" s="15">
        <v>58883.156017000008</v>
      </c>
      <c r="P258" s="15">
        <v>58883.156017000008</v>
      </c>
      <c r="Q258" s="15">
        <v>58883.156017000008</v>
      </c>
      <c r="R258" s="15"/>
      <c r="S258" s="15">
        <f t="shared" si="139"/>
        <v>58892.011115000001</v>
      </c>
      <c r="T258" s="15">
        <f t="shared" si="139"/>
        <v>58892.011115000001</v>
      </c>
      <c r="U258" s="15">
        <f t="shared" si="139"/>
        <v>58892.011115000001</v>
      </c>
      <c r="W258" s="15">
        <f t="shared" si="131"/>
        <v>176649.46805100003</v>
      </c>
      <c r="X258" s="15">
        <f t="shared" si="112"/>
        <v>176676.033345</v>
      </c>
      <c r="Y258" s="15">
        <f t="shared" si="115"/>
        <v>26.565293999970891</v>
      </c>
      <c r="AA258" s="230">
        <v>24620134.920000002</v>
      </c>
      <c r="AB258" s="230">
        <v>24620134.920000002</v>
      </c>
      <c r="AC258" s="230">
        <v>24620134.920000002</v>
      </c>
      <c r="AD258" s="230"/>
      <c r="AE258" s="230">
        <v>24623837.399999999</v>
      </c>
      <c r="AF258" s="230">
        <v>24628029.870000001</v>
      </c>
      <c r="AG258" s="230">
        <v>24632306.199999999</v>
      </c>
      <c r="AH258" s="230"/>
      <c r="AI258" s="230">
        <v>58883.156017000008</v>
      </c>
      <c r="AJ258" s="230">
        <v>58883.156017000008</v>
      </c>
      <c r="AK258" s="230">
        <v>58883.156017000008</v>
      </c>
      <c r="AL258" s="15"/>
      <c r="AM258" s="15">
        <f t="shared" si="140"/>
        <v>58892.011115000001</v>
      </c>
      <c r="AN258" s="15">
        <f t="shared" si="140"/>
        <v>58902.038105750013</v>
      </c>
      <c r="AO258" s="15">
        <f t="shared" si="140"/>
        <v>58912.265661666672</v>
      </c>
      <c r="AQ258" s="15">
        <f t="shared" si="137"/>
        <v>176649.46805100003</v>
      </c>
      <c r="AR258" s="15">
        <f t="shared" si="134"/>
        <v>176706.31488241669</v>
      </c>
      <c r="AS258" s="15">
        <f t="shared" si="141"/>
        <v>56.846831416653004</v>
      </c>
      <c r="AT258" s="15"/>
      <c r="AU258" s="15">
        <f t="shared" si="147"/>
        <v>353298.93610200007</v>
      </c>
      <c r="AV258" s="15">
        <f t="shared" si="147"/>
        <v>353382.34822741669</v>
      </c>
      <c r="AW258" s="15">
        <f t="shared" si="143"/>
        <v>83.412125416623894</v>
      </c>
      <c r="AX258" s="15"/>
      <c r="AY258" s="230">
        <v>24621986.16</v>
      </c>
      <c r="AZ258" s="230">
        <v>24623837.399999999</v>
      </c>
      <c r="BA258" s="230">
        <v>24623837.399999999</v>
      </c>
      <c r="BB258" s="230"/>
      <c r="BC258" s="230">
        <v>24632390.050000001</v>
      </c>
      <c r="BD258" s="230">
        <v>24632390.050000001</v>
      </c>
      <c r="BE258" s="230">
        <v>24632390.050000001</v>
      </c>
      <c r="BF258" s="230"/>
      <c r="BG258" s="230">
        <v>58887.583566000008</v>
      </c>
      <c r="BH258" s="230">
        <v>58892.011115000001</v>
      </c>
      <c r="BI258" s="230">
        <v>58892.011115000001</v>
      </c>
      <c r="BJ258" s="15"/>
      <c r="BK258" s="15">
        <f t="shared" si="138"/>
        <v>58912.466202916672</v>
      </c>
      <c r="BL258" s="15">
        <f t="shared" si="138"/>
        <v>58912.466202916672</v>
      </c>
      <c r="BM258" s="15">
        <f t="shared" si="138"/>
        <v>58912.466202916672</v>
      </c>
      <c r="BO258" s="15">
        <f t="shared" si="132"/>
        <v>176671.60579600002</v>
      </c>
      <c r="BP258" s="15">
        <f t="shared" si="133"/>
        <v>176737.39860875002</v>
      </c>
      <c r="BQ258" s="15">
        <f t="shared" si="135"/>
        <v>65.792812750005396</v>
      </c>
      <c r="BR258" s="15"/>
      <c r="BS258" s="15">
        <f t="shared" si="111"/>
        <v>529970.54189800005</v>
      </c>
      <c r="BT258" s="15">
        <f t="shared" si="111"/>
        <v>530119.74683616671</v>
      </c>
      <c r="BU258" s="15">
        <f t="shared" si="136"/>
        <v>149.20493816665839</v>
      </c>
      <c r="BV258" s="15"/>
      <c r="BW258" s="230">
        <v>24623837.399999999</v>
      </c>
      <c r="BX258" s="230">
        <v>24623837.399999999</v>
      </c>
      <c r="BY258" s="230">
        <v>24623837.399999999</v>
      </c>
      <c r="BZ258" s="230"/>
      <c r="CA258" s="230">
        <v>24632390.050000001</v>
      </c>
      <c r="CB258" s="230">
        <v>24632390.050000001</v>
      </c>
      <c r="CC258" s="230">
        <v>24659445.280000001</v>
      </c>
      <c r="CD258" s="230"/>
      <c r="CE258" s="230">
        <v>58892.011115000001</v>
      </c>
      <c r="CF258" s="230">
        <v>58892.011115000001</v>
      </c>
      <c r="CG258" s="230">
        <v>58892.011115000001</v>
      </c>
      <c r="CH258" s="15"/>
      <c r="CI258" s="15">
        <f t="shared" si="144"/>
        <v>58912.466202916672</v>
      </c>
      <c r="CJ258" s="15">
        <f t="shared" si="145"/>
        <v>58912.466202916672</v>
      </c>
      <c r="CK258" s="15">
        <f t="shared" si="146"/>
        <v>58977.173294666682</v>
      </c>
      <c r="CM258" s="15">
        <f t="shared" si="113"/>
        <v>176676.033345</v>
      </c>
      <c r="CN258" s="15">
        <f t="shared" si="114"/>
        <v>176802.10570050002</v>
      </c>
      <c r="CO258" s="15">
        <f t="shared" si="128"/>
        <v>126.07235550001496</v>
      </c>
      <c r="CQ258" s="15">
        <f t="shared" si="129"/>
        <v>706646.57524300006</v>
      </c>
      <c r="CR258" s="15">
        <f t="shared" si="129"/>
        <v>706921.85253666667</v>
      </c>
      <c r="CS258" s="15">
        <f t="shared" si="130"/>
        <v>275.27729366661515</v>
      </c>
      <c r="CT258" s="15"/>
    </row>
    <row r="259" spans="1:98" x14ac:dyDescent="0.25">
      <c r="A259" s="3" t="s">
        <v>282</v>
      </c>
      <c r="B259" s="229">
        <v>2.7200000000000002E-2</v>
      </c>
      <c r="C259" s="229">
        <v>2.7200000000000002E-2</v>
      </c>
      <c r="D259" s="229">
        <v>2.7200000000000002E-2</v>
      </c>
      <c r="E259" s="229">
        <v>2.7200000000000002E-2</v>
      </c>
      <c r="G259" s="230">
        <v>3245891.87</v>
      </c>
      <c r="H259" s="230">
        <v>3245891.87</v>
      </c>
      <c r="I259" s="230">
        <v>3245891.87</v>
      </c>
      <c r="J259" s="230"/>
      <c r="K259" s="230">
        <v>3301249.86</v>
      </c>
      <c r="L259" s="230">
        <v>3326453.63</v>
      </c>
      <c r="M259" s="230">
        <v>3326453.63</v>
      </c>
      <c r="N259" s="15"/>
      <c r="O259" s="15">
        <v>7357.3549053333336</v>
      </c>
      <c r="P259" s="15">
        <v>7357.3549053333336</v>
      </c>
      <c r="Q259" s="15">
        <v>7357.3549053333336</v>
      </c>
      <c r="R259" s="15"/>
      <c r="S259" s="15">
        <f t="shared" si="139"/>
        <v>7482.8330160000005</v>
      </c>
      <c r="T259" s="15">
        <f t="shared" si="139"/>
        <v>7539.9615613333335</v>
      </c>
      <c r="U259" s="15">
        <f t="shared" si="139"/>
        <v>7539.9615613333335</v>
      </c>
      <c r="W259" s="15">
        <f t="shared" si="131"/>
        <v>22072.064716000001</v>
      </c>
      <c r="X259" s="15">
        <f t="shared" si="112"/>
        <v>22562.756138666668</v>
      </c>
      <c r="Y259" s="15">
        <f t="shared" si="115"/>
        <v>490.69142266666677</v>
      </c>
      <c r="AA259" s="230">
        <v>3245891.87</v>
      </c>
      <c r="AB259" s="230">
        <v>3245891.87</v>
      </c>
      <c r="AC259" s="230">
        <v>3245891.87</v>
      </c>
      <c r="AD259" s="230"/>
      <c r="AE259" s="230">
        <v>3326453.63</v>
      </c>
      <c r="AF259" s="230">
        <v>3326453.63</v>
      </c>
      <c r="AG259" s="230">
        <v>3326453.63</v>
      </c>
      <c r="AH259" s="230"/>
      <c r="AI259" s="230">
        <v>7357.3549053333336</v>
      </c>
      <c r="AJ259" s="230">
        <v>7357.3549053333336</v>
      </c>
      <c r="AK259" s="230">
        <v>7357.3549053333336</v>
      </c>
      <c r="AL259" s="15"/>
      <c r="AM259" s="15">
        <f t="shared" si="140"/>
        <v>7539.9615613333335</v>
      </c>
      <c r="AN259" s="15">
        <f t="shared" si="140"/>
        <v>7539.9615613333335</v>
      </c>
      <c r="AO259" s="15">
        <f t="shared" si="140"/>
        <v>7539.9615613333335</v>
      </c>
      <c r="AQ259" s="15">
        <f t="shared" si="137"/>
        <v>22072.064716000001</v>
      </c>
      <c r="AR259" s="15">
        <f t="shared" si="134"/>
        <v>22619.884684000001</v>
      </c>
      <c r="AS259" s="15">
        <f t="shared" si="141"/>
        <v>547.81996799999979</v>
      </c>
      <c r="AT259" s="15"/>
      <c r="AU259" s="15">
        <f t="shared" si="147"/>
        <v>44144.129432000002</v>
      </c>
      <c r="AV259" s="15">
        <f t="shared" si="147"/>
        <v>45182.640822666668</v>
      </c>
      <c r="AW259" s="15">
        <f t="shared" si="143"/>
        <v>1038.5113906666666</v>
      </c>
      <c r="AX259" s="15"/>
      <c r="AY259" s="230">
        <v>3245891.87</v>
      </c>
      <c r="AZ259" s="230">
        <v>3245891.87</v>
      </c>
      <c r="BA259" s="230">
        <v>3245891.87</v>
      </c>
      <c r="BB259" s="230"/>
      <c r="BC259" s="230">
        <v>3326453.63</v>
      </c>
      <c r="BD259" s="230">
        <v>3326453.63</v>
      </c>
      <c r="BE259" s="230">
        <v>3326453.63</v>
      </c>
      <c r="BF259" s="230"/>
      <c r="BG259" s="230">
        <v>7357.3549053333336</v>
      </c>
      <c r="BH259" s="230">
        <v>7357.3549053333336</v>
      </c>
      <c r="BI259" s="230">
        <v>7357.3549053333336</v>
      </c>
      <c r="BJ259" s="15"/>
      <c r="BK259" s="15">
        <f t="shared" si="138"/>
        <v>7539.9615613333335</v>
      </c>
      <c r="BL259" s="15">
        <f t="shared" si="138"/>
        <v>7539.9615613333335</v>
      </c>
      <c r="BM259" s="15">
        <f t="shared" si="138"/>
        <v>7539.9615613333335</v>
      </c>
      <c r="BO259" s="15">
        <f t="shared" si="132"/>
        <v>22072.064716000001</v>
      </c>
      <c r="BP259" s="15">
        <f t="shared" si="133"/>
        <v>22619.884684000001</v>
      </c>
      <c r="BQ259" s="15">
        <f t="shared" si="135"/>
        <v>547.81996799999979</v>
      </c>
      <c r="BR259" s="15"/>
      <c r="BS259" s="15">
        <f t="shared" si="111"/>
        <v>66216.19414800001</v>
      </c>
      <c r="BT259" s="15">
        <f t="shared" si="111"/>
        <v>67802.525506666672</v>
      </c>
      <c r="BU259" s="15">
        <f t="shared" si="136"/>
        <v>1586.3313586666627</v>
      </c>
      <c r="BV259" s="15"/>
      <c r="BW259" s="230">
        <v>3245891.87</v>
      </c>
      <c r="BX259" s="230">
        <v>3245891.87</v>
      </c>
      <c r="BY259" s="230">
        <v>3260968.98</v>
      </c>
      <c r="BZ259" s="230"/>
      <c r="CA259" s="230">
        <v>3326453.63</v>
      </c>
      <c r="CB259" s="230">
        <v>3326453.63</v>
      </c>
      <c r="CC259" s="230">
        <v>3326453.63</v>
      </c>
      <c r="CD259" s="230"/>
      <c r="CE259" s="230">
        <v>7357.3549053333336</v>
      </c>
      <c r="CF259" s="230">
        <v>7357.3549053333336</v>
      </c>
      <c r="CG259" s="230">
        <v>7391.5296879999996</v>
      </c>
      <c r="CH259" s="15"/>
      <c r="CI259" s="15">
        <f t="shared" si="144"/>
        <v>7539.9615613333335</v>
      </c>
      <c r="CJ259" s="15">
        <f t="shared" si="145"/>
        <v>7539.9615613333335</v>
      </c>
      <c r="CK259" s="15">
        <f t="shared" si="146"/>
        <v>7539.9615613333335</v>
      </c>
      <c r="CM259" s="15">
        <f t="shared" si="113"/>
        <v>22106.239498666666</v>
      </c>
      <c r="CN259" s="15">
        <f t="shared" si="114"/>
        <v>22619.884684000001</v>
      </c>
      <c r="CO259" s="15">
        <f t="shared" si="128"/>
        <v>513.64518533333467</v>
      </c>
      <c r="CQ259" s="15">
        <f t="shared" si="129"/>
        <v>88322.433646666672</v>
      </c>
      <c r="CR259" s="15">
        <f t="shared" si="129"/>
        <v>90422.410190666676</v>
      </c>
      <c r="CS259" s="15">
        <f t="shared" si="130"/>
        <v>2099.9765440000047</v>
      </c>
      <c r="CT259" s="15"/>
    </row>
    <row r="260" spans="1:98" x14ac:dyDescent="0.25">
      <c r="A260" s="3" t="s">
        <v>283</v>
      </c>
      <c r="B260" s="229">
        <v>1.84E-2</v>
      </c>
      <c r="C260" s="229">
        <v>1.84E-2</v>
      </c>
      <c r="D260" s="229">
        <v>1.84E-2</v>
      </c>
      <c r="E260" s="229">
        <v>1.84E-2</v>
      </c>
      <c r="G260" s="230">
        <v>2454258.42</v>
      </c>
      <c r="H260" s="230">
        <v>2454258.42</v>
      </c>
      <c r="I260" s="230">
        <v>2454258.42</v>
      </c>
      <c r="J260" s="230"/>
      <c r="K260" s="230">
        <v>2535556.33</v>
      </c>
      <c r="L260" s="230">
        <v>2535556.33</v>
      </c>
      <c r="M260" s="230">
        <v>2535556.33</v>
      </c>
      <c r="N260" s="15"/>
      <c r="O260" s="15">
        <v>3763.1962440000002</v>
      </c>
      <c r="P260" s="15">
        <v>3763.1962440000002</v>
      </c>
      <c r="Q260" s="15">
        <v>3763.1962440000002</v>
      </c>
      <c r="R260" s="15"/>
      <c r="S260" s="15">
        <f t="shared" si="139"/>
        <v>3887.8530393333335</v>
      </c>
      <c r="T260" s="15">
        <f t="shared" si="139"/>
        <v>3887.8530393333335</v>
      </c>
      <c r="U260" s="15">
        <f t="shared" si="139"/>
        <v>3887.8530393333335</v>
      </c>
      <c r="W260" s="15">
        <f t="shared" si="131"/>
        <v>11289.588732</v>
      </c>
      <c r="X260" s="15">
        <f t="shared" si="112"/>
        <v>11663.559118000001</v>
      </c>
      <c r="Y260" s="15">
        <f t="shared" si="115"/>
        <v>373.97038600000087</v>
      </c>
      <c r="AA260" s="230">
        <v>2454258.42</v>
      </c>
      <c r="AB260" s="230">
        <v>2454258.42</v>
      </c>
      <c r="AC260" s="230">
        <v>2454258.42</v>
      </c>
      <c r="AD260" s="230"/>
      <c r="AE260" s="230">
        <v>2535556.33</v>
      </c>
      <c r="AF260" s="230">
        <v>2535556.33</v>
      </c>
      <c r="AG260" s="230">
        <v>2535556.33</v>
      </c>
      <c r="AH260" s="230"/>
      <c r="AI260" s="230">
        <v>3763.1962440000002</v>
      </c>
      <c r="AJ260" s="230">
        <v>3763.1962440000002</v>
      </c>
      <c r="AK260" s="230">
        <v>3763.1962440000002</v>
      </c>
      <c r="AL260" s="15"/>
      <c r="AM260" s="15">
        <f t="shared" si="140"/>
        <v>3887.8530393333335</v>
      </c>
      <c r="AN260" s="15">
        <f t="shared" si="140"/>
        <v>3887.8530393333335</v>
      </c>
      <c r="AO260" s="15">
        <f t="shared" si="140"/>
        <v>3887.8530393333335</v>
      </c>
      <c r="AQ260" s="15">
        <f t="shared" si="137"/>
        <v>11289.588732</v>
      </c>
      <c r="AR260" s="15">
        <f t="shared" si="134"/>
        <v>11663.559118000001</v>
      </c>
      <c r="AS260" s="15">
        <f t="shared" si="141"/>
        <v>373.97038600000087</v>
      </c>
      <c r="AT260" s="15"/>
      <c r="AU260" s="15">
        <f t="shared" si="147"/>
        <v>22579.177464</v>
      </c>
      <c r="AV260" s="15">
        <f t="shared" si="147"/>
        <v>23327.118236000002</v>
      </c>
      <c r="AW260" s="15">
        <f t="shared" si="143"/>
        <v>747.94077200000174</v>
      </c>
      <c r="AX260" s="15"/>
      <c r="AY260" s="230">
        <v>2454258.42</v>
      </c>
      <c r="AZ260" s="230">
        <v>2454258.42</v>
      </c>
      <c r="BA260" s="230">
        <v>2454258.42</v>
      </c>
      <c r="BB260" s="230"/>
      <c r="BC260" s="230">
        <v>2535556.33</v>
      </c>
      <c r="BD260" s="230">
        <v>2535556.33</v>
      </c>
      <c r="BE260" s="230">
        <v>2535556.33</v>
      </c>
      <c r="BF260" s="230"/>
      <c r="BG260" s="230">
        <v>3763.1962440000002</v>
      </c>
      <c r="BH260" s="230">
        <v>3763.1962440000002</v>
      </c>
      <c r="BI260" s="230">
        <v>3763.1962440000002</v>
      </c>
      <c r="BJ260" s="15"/>
      <c r="BK260" s="15">
        <f t="shared" si="138"/>
        <v>3887.8530393333335</v>
      </c>
      <c r="BL260" s="15">
        <f t="shared" si="138"/>
        <v>3887.8530393333335</v>
      </c>
      <c r="BM260" s="15">
        <f t="shared" si="138"/>
        <v>3887.8530393333335</v>
      </c>
      <c r="BO260" s="15">
        <f t="shared" si="132"/>
        <v>11289.588732</v>
      </c>
      <c r="BP260" s="15">
        <f t="shared" si="133"/>
        <v>11663.559118000001</v>
      </c>
      <c r="BQ260" s="15">
        <f t="shared" si="135"/>
        <v>373.97038600000087</v>
      </c>
      <c r="BR260" s="15"/>
      <c r="BS260" s="15">
        <f t="shared" ref="BS260:BT294" si="148">+AU260+BO260</f>
        <v>33868.766195999997</v>
      </c>
      <c r="BT260" s="15">
        <f t="shared" si="148"/>
        <v>34990.677353999999</v>
      </c>
      <c r="BU260" s="15">
        <f t="shared" si="136"/>
        <v>1121.9111580000026</v>
      </c>
      <c r="BV260" s="15"/>
      <c r="BW260" s="230">
        <v>2454258.42</v>
      </c>
      <c r="BX260" s="230">
        <v>2454258.42</v>
      </c>
      <c r="BY260" s="230">
        <v>2494907.38</v>
      </c>
      <c r="BZ260" s="230"/>
      <c r="CA260" s="230">
        <v>2535556.33</v>
      </c>
      <c r="CB260" s="230">
        <v>2535556.33</v>
      </c>
      <c r="CC260" s="230">
        <v>2535556.33</v>
      </c>
      <c r="CD260" s="230"/>
      <c r="CE260" s="230">
        <v>3763.1962440000002</v>
      </c>
      <c r="CF260" s="230">
        <v>3763.1962440000002</v>
      </c>
      <c r="CG260" s="230">
        <v>3825.5246493333329</v>
      </c>
      <c r="CH260" s="15"/>
      <c r="CI260" s="15">
        <f t="shared" si="144"/>
        <v>3887.8530393333335</v>
      </c>
      <c r="CJ260" s="15">
        <f t="shared" si="145"/>
        <v>3887.8530393333335</v>
      </c>
      <c r="CK260" s="15">
        <f t="shared" si="146"/>
        <v>3887.8530393333335</v>
      </c>
      <c r="CM260" s="15">
        <f t="shared" si="113"/>
        <v>11351.917137333334</v>
      </c>
      <c r="CN260" s="15">
        <f t="shared" si="114"/>
        <v>11663.559118000001</v>
      </c>
      <c r="CO260" s="15">
        <f t="shared" si="128"/>
        <v>311.64198066666722</v>
      </c>
      <c r="CQ260" s="15">
        <f t="shared" si="129"/>
        <v>45220.683333333334</v>
      </c>
      <c r="CR260" s="15">
        <f t="shared" si="129"/>
        <v>46654.236472000004</v>
      </c>
      <c r="CS260" s="15">
        <f t="shared" si="130"/>
        <v>1433.5531386666698</v>
      </c>
      <c r="CT260" s="15"/>
    </row>
    <row r="261" spans="1:98" x14ac:dyDescent="0.25">
      <c r="A261" s="3" t="s">
        <v>284</v>
      </c>
      <c r="B261" s="229">
        <v>2.2199999999999998E-2</v>
      </c>
      <c r="C261" s="229">
        <v>2.2199999999999998E-2</v>
      </c>
      <c r="D261" s="229">
        <v>2.2199999999999998E-2</v>
      </c>
      <c r="E261" s="229">
        <v>2.2199999999999998E-2</v>
      </c>
      <c r="G261" s="230">
        <v>2356171.63</v>
      </c>
      <c r="H261" s="230">
        <v>2356171.63</v>
      </c>
      <c r="I261" s="230">
        <v>2356171.63</v>
      </c>
      <c r="J261" s="230"/>
      <c r="K261" s="230">
        <v>2356171.63</v>
      </c>
      <c r="L261" s="230">
        <v>2356171.63</v>
      </c>
      <c r="M261" s="230">
        <v>2356171.63</v>
      </c>
      <c r="N261" s="15"/>
      <c r="O261" s="15">
        <v>4358.9175154999994</v>
      </c>
      <c r="P261" s="15">
        <v>4358.9175154999994</v>
      </c>
      <c r="Q261" s="15">
        <v>4358.9175154999994</v>
      </c>
      <c r="R261" s="15"/>
      <c r="S261" s="15">
        <f t="shared" si="139"/>
        <v>4358.9175154999994</v>
      </c>
      <c r="T261" s="15">
        <f t="shared" si="139"/>
        <v>4358.9175154999994</v>
      </c>
      <c r="U261" s="15">
        <f t="shared" si="139"/>
        <v>4358.9175154999994</v>
      </c>
      <c r="W261" s="15">
        <f t="shared" si="131"/>
        <v>13076.752546499998</v>
      </c>
      <c r="X261" s="15">
        <f t="shared" si="112"/>
        <v>13076.752546499998</v>
      </c>
      <c r="Y261" s="15">
        <f t="shared" si="115"/>
        <v>0</v>
      </c>
      <c r="AA261" s="230">
        <v>2356171.63</v>
      </c>
      <c r="AB261" s="230">
        <v>2356171.63</v>
      </c>
      <c r="AC261" s="230">
        <v>2356171.63</v>
      </c>
      <c r="AD261" s="230"/>
      <c r="AE261" s="230">
        <v>2356171.63</v>
      </c>
      <c r="AF261" s="230">
        <v>2356171.63</v>
      </c>
      <c r="AG261" s="230">
        <v>2356171.63</v>
      </c>
      <c r="AH261" s="230"/>
      <c r="AI261" s="230">
        <v>4358.9175154999994</v>
      </c>
      <c r="AJ261" s="230">
        <v>4358.9175154999994</v>
      </c>
      <c r="AK261" s="230">
        <v>4358.9175154999994</v>
      </c>
      <c r="AL261" s="15"/>
      <c r="AM261" s="15">
        <f t="shared" si="140"/>
        <v>4358.9175154999994</v>
      </c>
      <c r="AN261" s="15">
        <f t="shared" si="140"/>
        <v>4358.9175154999994</v>
      </c>
      <c r="AO261" s="15">
        <f t="shared" si="140"/>
        <v>4358.9175154999994</v>
      </c>
      <c r="AQ261" s="15">
        <f t="shared" si="137"/>
        <v>13076.752546499998</v>
      </c>
      <c r="AR261" s="15">
        <f t="shared" si="134"/>
        <v>13076.752546499998</v>
      </c>
      <c r="AS261" s="15">
        <f t="shared" si="141"/>
        <v>0</v>
      </c>
      <c r="AT261" s="15"/>
      <c r="AU261" s="15">
        <f t="shared" si="147"/>
        <v>26153.505092999996</v>
      </c>
      <c r="AV261" s="15">
        <f t="shared" si="147"/>
        <v>26153.505092999996</v>
      </c>
      <c r="AW261" s="15">
        <f t="shared" si="143"/>
        <v>0</v>
      </c>
      <c r="AX261" s="15"/>
      <c r="AY261" s="230">
        <v>2356171.63</v>
      </c>
      <c r="AZ261" s="230">
        <v>2356171.63</v>
      </c>
      <c r="BA261" s="230">
        <v>2356171.63</v>
      </c>
      <c r="BB261" s="230"/>
      <c r="BC261" s="230">
        <v>2356171.63</v>
      </c>
      <c r="BD261" s="230">
        <v>2356171.63</v>
      </c>
      <c r="BE261" s="230">
        <v>2356171.63</v>
      </c>
      <c r="BF261" s="230"/>
      <c r="BG261" s="230">
        <v>4358.9175154999994</v>
      </c>
      <c r="BH261" s="230">
        <v>4358.9175154999994</v>
      </c>
      <c r="BI261" s="230">
        <v>4358.9175154999994</v>
      </c>
      <c r="BJ261" s="15"/>
      <c r="BK261" s="15">
        <f t="shared" si="138"/>
        <v>4358.9175154999994</v>
      </c>
      <c r="BL261" s="15">
        <f t="shared" si="138"/>
        <v>4358.9175154999994</v>
      </c>
      <c r="BM261" s="15">
        <f t="shared" si="138"/>
        <v>4358.9175154999994</v>
      </c>
      <c r="BO261" s="15">
        <f t="shared" si="132"/>
        <v>13076.752546499998</v>
      </c>
      <c r="BP261" s="15">
        <f t="shared" si="133"/>
        <v>13076.752546499998</v>
      </c>
      <c r="BQ261" s="15">
        <f t="shared" si="135"/>
        <v>0</v>
      </c>
      <c r="BR261" s="15"/>
      <c r="BS261" s="15">
        <f t="shared" si="148"/>
        <v>39230.257639499992</v>
      </c>
      <c r="BT261" s="15">
        <f t="shared" si="148"/>
        <v>39230.257639499992</v>
      </c>
      <c r="BU261" s="15">
        <f t="shared" si="136"/>
        <v>0</v>
      </c>
      <c r="BV261" s="15"/>
      <c r="BW261" s="230">
        <v>2356171.63</v>
      </c>
      <c r="BX261" s="230">
        <v>2356171.63</v>
      </c>
      <c r="BY261" s="230">
        <v>2356171.63</v>
      </c>
      <c r="BZ261" s="230"/>
      <c r="CA261" s="230">
        <v>2356171.63</v>
      </c>
      <c r="CB261" s="230">
        <v>2356171.63</v>
      </c>
      <c r="CC261" s="230">
        <v>2356171.63</v>
      </c>
      <c r="CD261" s="230"/>
      <c r="CE261" s="230">
        <v>4358.9175154999994</v>
      </c>
      <c r="CF261" s="230">
        <v>4358.9175154999994</v>
      </c>
      <c r="CG261" s="230">
        <v>4358.9175154999994</v>
      </c>
      <c r="CH261" s="15"/>
      <c r="CI261" s="15">
        <f t="shared" si="144"/>
        <v>4358.9175154999994</v>
      </c>
      <c r="CJ261" s="15">
        <f t="shared" si="145"/>
        <v>4358.9175154999994</v>
      </c>
      <c r="CK261" s="15">
        <f t="shared" si="146"/>
        <v>4358.9175154999994</v>
      </c>
      <c r="CM261" s="15">
        <f t="shared" si="113"/>
        <v>13076.752546499998</v>
      </c>
      <c r="CN261" s="15">
        <f t="shared" si="114"/>
        <v>13076.752546499998</v>
      </c>
      <c r="CO261" s="15">
        <f t="shared" si="128"/>
        <v>0</v>
      </c>
      <c r="CQ261" s="15">
        <f t="shared" si="129"/>
        <v>52307.010185999992</v>
      </c>
      <c r="CR261" s="15">
        <f t="shared" si="129"/>
        <v>52307.010185999992</v>
      </c>
      <c r="CS261" s="15">
        <f t="shared" si="130"/>
        <v>0</v>
      </c>
      <c r="CT261" s="15"/>
    </row>
    <row r="262" spans="1:98" x14ac:dyDescent="0.25">
      <c r="A262" s="3" t="s">
        <v>285</v>
      </c>
      <c r="B262" s="229">
        <v>2.3899999999999998E-2</v>
      </c>
      <c r="C262" s="229">
        <v>2.3899999999999998E-2</v>
      </c>
      <c r="D262" s="229">
        <v>2.3899999999999998E-2</v>
      </c>
      <c r="E262" s="229">
        <v>2.3899999999999998E-2</v>
      </c>
      <c r="G262" s="230">
        <v>2235589.4900000002</v>
      </c>
      <c r="H262" s="230">
        <v>2235589.4900000002</v>
      </c>
      <c r="I262" s="230">
        <v>2235589.4900000002</v>
      </c>
      <c r="J262" s="230"/>
      <c r="K262" s="230">
        <v>2235589.4900000002</v>
      </c>
      <c r="L262" s="230">
        <v>2235589.4900000002</v>
      </c>
      <c r="M262" s="230">
        <v>2235589.4900000002</v>
      </c>
      <c r="N262" s="15"/>
      <c r="O262" s="15">
        <v>4452.5490675833335</v>
      </c>
      <c r="P262" s="15">
        <v>4452.5490675833335</v>
      </c>
      <c r="Q262" s="15">
        <v>4452.5490675833335</v>
      </c>
      <c r="R262" s="15"/>
      <c r="S262" s="15">
        <f t="shared" si="139"/>
        <v>4452.5490675833335</v>
      </c>
      <c r="T262" s="15">
        <f t="shared" si="139"/>
        <v>4452.5490675833335</v>
      </c>
      <c r="U262" s="15">
        <f t="shared" si="139"/>
        <v>4452.5490675833335</v>
      </c>
      <c r="W262" s="15">
        <f t="shared" si="131"/>
        <v>13357.64720275</v>
      </c>
      <c r="X262" s="15">
        <f t="shared" si="112"/>
        <v>13357.64720275</v>
      </c>
      <c r="Y262" s="15">
        <f t="shared" si="115"/>
        <v>0</v>
      </c>
      <c r="AA262" s="230">
        <v>2235589.4900000002</v>
      </c>
      <c r="AB262" s="230">
        <v>2235589.4900000002</v>
      </c>
      <c r="AC262" s="230">
        <v>2235589.4900000002</v>
      </c>
      <c r="AD262" s="230"/>
      <c r="AE262" s="230">
        <v>2235589.4900000002</v>
      </c>
      <c r="AF262" s="230">
        <v>2235589.4900000002</v>
      </c>
      <c r="AG262" s="230">
        <v>2235589.4900000002</v>
      </c>
      <c r="AH262" s="230"/>
      <c r="AI262" s="230">
        <v>4452.5490675833335</v>
      </c>
      <c r="AJ262" s="230">
        <v>4452.5490675833335</v>
      </c>
      <c r="AK262" s="230">
        <v>4452.5490675833335</v>
      </c>
      <c r="AL262" s="15"/>
      <c r="AM262" s="15">
        <f t="shared" si="140"/>
        <v>4452.5490675833335</v>
      </c>
      <c r="AN262" s="15">
        <f t="shared" si="140"/>
        <v>4452.5490675833335</v>
      </c>
      <c r="AO262" s="15">
        <f t="shared" si="140"/>
        <v>4452.5490675833335</v>
      </c>
      <c r="AQ262" s="15">
        <f t="shared" si="137"/>
        <v>13357.64720275</v>
      </c>
      <c r="AR262" s="15">
        <f t="shared" si="134"/>
        <v>13357.64720275</v>
      </c>
      <c r="AS262" s="15">
        <f t="shared" si="141"/>
        <v>0</v>
      </c>
      <c r="AT262" s="15"/>
      <c r="AU262" s="15">
        <f t="shared" si="147"/>
        <v>26715.294405500001</v>
      </c>
      <c r="AV262" s="15">
        <f t="shared" si="147"/>
        <v>26715.294405500001</v>
      </c>
      <c r="AW262" s="15">
        <f t="shared" si="143"/>
        <v>0</v>
      </c>
      <c r="AX262" s="15"/>
      <c r="AY262" s="230">
        <v>2235589.4900000002</v>
      </c>
      <c r="AZ262" s="230">
        <v>2235589.4900000002</v>
      </c>
      <c r="BA262" s="230">
        <v>2235589.4900000002</v>
      </c>
      <c r="BB262" s="230"/>
      <c r="BC262" s="230">
        <v>2235589.4900000002</v>
      </c>
      <c r="BD262" s="230">
        <v>2235589.4900000002</v>
      </c>
      <c r="BE262" s="230">
        <v>2235589.4900000002</v>
      </c>
      <c r="BF262" s="230"/>
      <c r="BG262" s="230">
        <v>4452.5490675833335</v>
      </c>
      <c r="BH262" s="230">
        <v>4452.5490675833335</v>
      </c>
      <c r="BI262" s="230">
        <v>4452.5490675833335</v>
      </c>
      <c r="BJ262" s="15"/>
      <c r="BK262" s="15">
        <f t="shared" si="138"/>
        <v>4452.5490675833335</v>
      </c>
      <c r="BL262" s="15">
        <f t="shared" si="138"/>
        <v>4452.5490675833335</v>
      </c>
      <c r="BM262" s="15">
        <f t="shared" si="138"/>
        <v>4452.5490675833335</v>
      </c>
      <c r="BO262" s="15">
        <f t="shared" si="132"/>
        <v>13357.64720275</v>
      </c>
      <c r="BP262" s="15">
        <f t="shared" si="133"/>
        <v>13357.64720275</v>
      </c>
      <c r="BQ262" s="15">
        <f t="shared" si="135"/>
        <v>0</v>
      </c>
      <c r="BR262" s="15"/>
      <c r="BS262" s="15">
        <f t="shared" si="148"/>
        <v>40072.941608250003</v>
      </c>
      <c r="BT262" s="15">
        <f t="shared" si="148"/>
        <v>40072.941608250003</v>
      </c>
      <c r="BU262" s="15">
        <f t="shared" si="136"/>
        <v>0</v>
      </c>
      <c r="BV262" s="15"/>
      <c r="BW262" s="230">
        <v>2235589.4900000002</v>
      </c>
      <c r="BX262" s="230">
        <v>2235589.4900000002</v>
      </c>
      <c r="BY262" s="230">
        <v>2235589.4900000002</v>
      </c>
      <c r="BZ262" s="230"/>
      <c r="CA262" s="230">
        <v>2235589.4900000002</v>
      </c>
      <c r="CB262" s="230">
        <v>2235589.4900000002</v>
      </c>
      <c r="CC262" s="230">
        <v>2235589.4900000002</v>
      </c>
      <c r="CD262" s="230"/>
      <c r="CE262" s="230">
        <v>4452.5490675833335</v>
      </c>
      <c r="CF262" s="230">
        <v>4452.5490675833335</v>
      </c>
      <c r="CG262" s="230">
        <v>4452.5490675833335</v>
      </c>
      <c r="CH262" s="15"/>
      <c r="CI262" s="15">
        <f t="shared" si="144"/>
        <v>4452.5490675833335</v>
      </c>
      <c r="CJ262" s="15">
        <f t="shared" si="145"/>
        <v>4452.5490675833335</v>
      </c>
      <c r="CK262" s="15">
        <f t="shared" si="146"/>
        <v>4452.5490675833335</v>
      </c>
      <c r="CM262" s="15">
        <f t="shared" si="113"/>
        <v>13357.64720275</v>
      </c>
      <c r="CN262" s="15">
        <f t="shared" si="114"/>
        <v>13357.64720275</v>
      </c>
      <c r="CO262" s="15">
        <f t="shared" si="128"/>
        <v>0</v>
      </c>
      <c r="CQ262" s="15">
        <f t="shared" si="129"/>
        <v>53430.588811000001</v>
      </c>
      <c r="CR262" s="15">
        <f t="shared" si="129"/>
        <v>53430.588811000001</v>
      </c>
      <c r="CS262" s="15">
        <f t="shared" si="130"/>
        <v>0</v>
      </c>
      <c r="CT262" s="15"/>
    </row>
    <row r="263" spans="1:98" x14ac:dyDescent="0.25">
      <c r="A263" s="3" t="s">
        <v>286</v>
      </c>
      <c r="B263" s="229">
        <v>2.5099999999999997E-2</v>
      </c>
      <c r="C263" s="229">
        <v>2.5099999999999997E-2</v>
      </c>
      <c r="D263" s="229">
        <v>2.5099999999999997E-2</v>
      </c>
      <c r="E263" s="229">
        <v>2.5099999999999997E-2</v>
      </c>
      <c r="G263" s="230">
        <v>2278329.5</v>
      </c>
      <c r="H263" s="230">
        <v>2278329.5</v>
      </c>
      <c r="I263" s="230">
        <v>2278329.5</v>
      </c>
      <c r="J263" s="230"/>
      <c r="K263" s="230">
        <v>2278329.5</v>
      </c>
      <c r="L263" s="230">
        <v>2278329.5</v>
      </c>
      <c r="M263" s="230">
        <v>2278329.5</v>
      </c>
      <c r="N263" s="15"/>
      <c r="O263" s="15">
        <v>4765.5058708333327</v>
      </c>
      <c r="P263" s="15">
        <v>4765.5058708333327</v>
      </c>
      <c r="Q263" s="15">
        <v>4765.5058708333327</v>
      </c>
      <c r="R263" s="15"/>
      <c r="S263" s="15">
        <f t="shared" si="139"/>
        <v>4765.5058708333327</v>
      </c>
      <c r="T263" s="15">
        <f t="shared" si="139"/>
        <v>4765.5058708333327</v>
      </c>
      <c r="U263" s="15">
        <f t="shared" si="139"/>
        <v>4765.5058708333327</v>
      </c>
      <c r="W263" s="15">
        <f t="shared" si="131"/>
        <v>14296.517612499998</v>
      </c>
      <c r="X263" s="15">
        <f t="shared" ref="X263:X294" si="149">S263+T263+U263</f>
        <v>14296.517612499998</v>
      </c>
      <c r="Y263" s="15">
        <f t="shared" si="115"/>
        <v>0</v>
      </c>
      <c r="AA263" s="230">
        <v>2278329.5</v>
      </c>
      <c r="AB263" s="230">
        <v>2278329.5</v>
      </c>
      <c r="AC263" s="230">
        <v>2278329.5</v>
      </c>
      <c r="AD263" s="230"/>
      <c r="AE263" s="230">
        <v>2278329.5</v>
      </c>
      <c r="AF263" s="230">
        <v>2278329.5</v>
      </c>
      <c r="AG263" s="230">
        <v>2278329.5</v>
      </c>
      <c r="AH263" s="230"/>
      <c r="AI263" s="230">
        <v>4765.5058708333327</v>
      </c>
      <c r="AJ263" s="230">
        <v>4765.5058708333327</v>
      </c>
      <c r="AK263" s="230">
        <v>4765.5058708333327</v>
      </c>
      <c r="AL263" s="15"/>
      <c r="AM263" s="15">
        <f t="shared" si="140"/>
        <v>4765.5058708333327</v>
      </c>
      <c r="AN263" s="15">
        <f t="shared" si="140"/>
        <v>4765.5058708333327</v>
      </c>
      <c r="AO263" s="15">
        <f t="shared" si="140"/>
        <v>4765.5058708333327</v>
      </c>
      <c r="AQ263" s="15">
        <f t="shared" si="137"/>
        <v>14296.517612499998</v>
      </c>
      <c r="AR263" s="15">
        <f t="shared" si="134"/>
        <v>14296.517612499998</v>
      </c>
      <c r="AS263" s="15">
        <f t="shared" si="141"/>
        <v>0</v>
      </c>
      <c r="AT263" s="15"/>
      <c r="AU263" s="15">
        <f t="shared" si="147"/>
        <v>28593.035224999996</v>
      </c>
      <c r="AV263" s="15">
        <f t="shared" si="147"/>
        <v>28593.035224999996</v>
      </c>
      <c r="AW263" s="15">
        <f t="shared" si="143"/>
        <v>0</v>
      </c>
      <c r="AX263" s="15"/>
      <c r="AY263" s="230">
        <v>2278329.5</v>
      </c>
      <c r="AZ263" s="230">
        <v>2278329.5</v>
      </c>
      <c r="BA263" s="230">
        <v>2278329.5</v>
      </c>
      <c r="BB263" s="230"/>
      <c r="BC263" s="230">
        <v>2278329.5</v>
      </c>
      <c r="BD263" s="230">
        <v>2278329.5</v>
      </c>
      <c r="BE263" s="230">
        <v>2278329.5</v>
      </c>
      <c r="BF263" s="230"/>
      <c r="BG263" s="230">
        <v>4765.5058708333327</v>
      </c>
      <c r="BH263" s="230">
        <v>4765.5058708333327</v>
      </c>
      <c r="BI263" s="230">
        <v>4765.5058708333327</v>
      </c>
      <c r="BJ263" s="15"/>
      <c r="BK263" s="15">
        <f t="shared" si="138"/>
        <v>4765.5058708333327</v>
      </c>
      <c r="BL263" s="15">
        <f t="shared" si="138"/>
        <v>4765.5058708333327</v>
      </c>
      <c r="BM263" s="15">
        <f t="shared" si="138"/>
        <v>4765.5058708333327</v>
      </c>
      <c r="BO263" s="15">
        <f t="shared" si="132"/>
        <v>14296.517612499998</v>
      </c>
      <c r="BP263" s="15">
        <f t="shared" si="133"/>
        <v>14296.517612499998</v>
      </c>
      <c r="BQ263" s="15">
        <f t="shared" si="135"/>
        <v>0</v>
      </c>
      <c r="BR263" s="15"/>
      <c r="BS263" s="15">
        <f t="shared" si="148"/>
        <v>42889.552837499992</v>
      </c>
      <c r="BT263" s="15">
        <f t="shared" si="148"/>
        <v>42889.552837499992</v>
      </c>
      <c r="BU263" s="15">
        <f t="shared" si="136"/>
        <v>0</v>
      </c>
      <c r="BV263" s="15"/>
      <c r="BW263" s="230">
        <v>2278329.5</v>
      </c>
      <c r="BX263" s="230">
        <v>2278329.5</v>
      </c>
      <c r="BY263" s="230">
        <v>2278329.5</v>
      </c>
      <c r="BZ263" s="230"/>
      <c r="CA263" s="230">
        <v>2278329.5</v>
      </c>
      <c r="CB263" s="230">
        <v>2278329.5</v>
      </c>
      <c r="CC263" s="230">
        <v>2278329.5</v>
      </c>
      <c r="CD263" s="230"/>
      <c r="CE263" s="230">
        <v>4765.5058708333327</v>
      </c>
      <c r="CF263" s="230">
        <v>4765.5058708333327</v>
      </c>
      <c r="CG263" s="230">
        <v>4765.5058708333327</v>
      </c>
      <c r="CH263" s="15"/>
      <c r="CI263" s="15">
        <f t="shared" si="144"/>
        <v>4765.5058708333327</v>
      </c>
      <c r="CJ263" s="15">
        <f t="shared" si="145"/>
        <v>4765.5058708333327</v>
      </c>
      <c r="CK263" s="15">
        <f t="shared" si="146"/>
        <v>4765.5058708333327</v>
      </c>
      <c r="CM263" s="15">
        <f t="shared" si="113"/>
        <v>14296.517612499998</v>
      </c>
      <c r="CN263" s="15">
        <f t="shared" si="114"/>
        <v>14296.517612499998</v>
      </c>
      <c r="CO263" s="15">
        <f t="shared" si="128"/>
        <v>0</v>
      </c>
      <c r="CQ263" s="15">
        <f t="shared" si="129"/>
        <v>57186.070449999992</v>
      </c>
      <c r="CR263" s="15">
        <f t="shared" si="129"/>
        <v>57186.070449999992</v>
      </c>
      <c r="CS263" s="15">
        <f t="shared" si="130"/>
        <v>0</v>
      </c>
      <c r="CT263" s="15"/>
    </row>
    <row r="264" spans="1:98" x14ac:dyDescent="0.25">
      <c r="A264" s="3" t="s">
        <v>287</v>
      </c>
      <c r="B264" s="229">
        <v>2.0799999999999999E-2</v>
      </c>
      <c r="C264" s="229">
        <v>2.0799999999999999E-2</v>
      </c>
      <c r="D264" s="229">
        <v>2.0799999999999999E-2</v>
      </c>
      <c r="E264" s="229">
        <v>2.0799999999999999E-2</v>
      </c>
      <c r="G264" s="230">
        <v>3471879.89</v>
      </c>
      <c r="H264" s="230">
        <v>3471879.89</v>
      </c>
      <c r="I264" s="230">
        <v>3471879.89</v>
      </c>
      <c r="J264" s="230"/>
      <c r="K264" s="230">
        <v>3471879.89</v>
      </c>
      <c r="L264" s="230">
        <v>3471879.89</v>
      </c>
      <c r="M264" s="230">
        <v>3471879.89</v>
      </c>
      <c r="N264" s="15"/>
      <c r="O264" s="15">
        <v>6017.9251426666669</v>
      </c>
      <c r="P264" s="15">
        <v>6017.9251426666669</v>
      </c>
      <c r="Q264" s="15">
        <v>6017.9251426666669</v>
      </c>
      <c r="R264" s="15"/>
      <c r="S264" s="15">
        <f t="shared" si="139"/>
        <v>6017.9251426666669</v>
      </c>
      <c r="T264" s="15">
        <f t="shared" si="139"/>
        <v>6017.9251426666669</v>
      </c>
      <c r="U264" s="15">
        <f t="shared" si="139"/>
        <v>6017.9251426666669</v>
      </c>
      <c r="W264" s="15">
        <f t="shared" si="131"/>
        <v>18053.775428000001</v>
      </c>
      <c r="X264" s="15">
        <f t="shared" si="149"/>
        <v>18053.775428000001</v>
      </c>
      <c r="Y264" s="15">
        <f t="shared" si="115"/>
        <v>0</v>
      </c>
      <c r="AA264" s="230">
        <v>3471879.89</v>
      </c>
      <c r="AB264" s="230">
        <v>3471879.89</v>
      </c>
      <c r="AC264" s="230">
        <v>3471879.89</v>
      </c>
      <c r="AD264" s="230"/>
      <c r="AE264" s="230">
        <v>3471879.89</v>
      </c>
      <c r="AF264" s="230">
        <v>3471879.89</v>
      </c>
      <c r="AG264" s="230">
        <v>3471879.89</v>
      </c>
      <c r="AH264" s="230"/>
      <c r="AI264" s="230">
        <v>6017.9251426666669</v>
      </c>
      <c r="AJ264" s="230">
        <v>6017.9251426666669</v>
      </c>
      <c r="AK264" s="230">
        <v>6017.9251426666669</v>
      </c>
      <c r="AL264" s="15"/>
      <c r="AM264" s="15">
        <f t="shared" si="140"/>
        <v>6017.9251426666669</v>
      </c>
      <c r="AN264" s="15">
        <f t="shared" si="140"/>
        <v>6017.9251426666669</v>
      </c>
      <c r="AO264" s="15">
        <f t="shared" si="140"/>
        <v>6017.9251426666669</v>
      </c>
      <c r="AQ264" s="15">
        <f t="shared" si="137"/>
        <v>18053.775428000001</v>
      </c>
      <c r="AR264" s="15">
        <f t="shared" si="134"/>
        <v>18053.775428000001</v>
      </c>
      <c r="AS264" s="15">
        <f t="shared" si="141"/>
        <v>0</v>
      </c>
      <c r="AT264" s="15"/>
      <c r="AU264" s="15">
        <f t="shared" si="147"/>
        <v>36107.550856000002</v>
      </c>
      <c r="AV264" s="15">
        <f t="shared" si="147"/>
        <v>36107.550856000002</v>
      </c>
      <c r="AW264" s="15">
        <f t="shared" si="143"/>
        <v>0</v>
      </c>
      <c r="AX264" s="15"/>
      <c r="AY264" s="230">
        <v>3471879.89</v>
      </c>
      <c r="AZ264" s="230">
        <v>3471879.89</v>
      </c>
      <c r="BA264" s="230">
        <v>3471879.89</v>
      </c>
      <c r="BB264" s="230"/>
      <c r="BC264" s="230">
        <v>3471879.89</v>
      </c>
      <c r="BD264" s="230">
        <v>3471879.89</v>
      </c>
      <c r="BE264" s="230">
        <v>3471879.89</v>
      </c>
      <c r="BF264" s="230"/>
      <c r="BG264" s="230">
        <v>6017.9251426666669</v>
      </c>
      <c r="BH264" s="230">
        <v>6017.9251426666669</v>
      </c>
      <c r="BI264" s="230">
        <v>6017.9251426666669</v>
      </c>
      <c r="BJ264" s="15"/>
      <c r="BK264" s="15">
        <f t="shared" si="138"/>
        <v>6017.9251426666669</v>
      </c>
      <c r="BL264" s="15">
        <f t="shared" si="138"/>
        <v>6017.9251426666669</v>
      </c>
      <c r="BM264" s="15">
        <f t="shared" si="138"/>
        <v>6017.9251426666669</v>
      </c>
      <c r="BO264" s="15">
        <f t="shared" si="132"/>
        <v>18053.775428000001</v>
      </c>
      <c r="BP264" s="15">
        <f t="shared" si="133"/>
        <v>18053.775428000001</v>
      </c>
      <c r="BQ264" s="15">
        <f t="shared" si="135"/>
        <v>0</v>
      </c>
      <c r="BR264" s="15"/>
      <c r="BS264" s="15">
        <f t="shared" si="148"/>
        <v>54161.326284000002</v>
      </c>
      <c r="BT264" s="15">
        <f t="shared" si="148"/>
        <v>54161.326284000002</v>
      </c>
      <c r="BU264" s="15">
        <f t="shared" si="136"/>
        <v>0</v>
      </c>
      <c r="BV264" s="15"/>
      <c r="BW264" s="230">
        <v>3471879.89</v>
      </c>
      <c r="BX264" s="230">
        <v>3471879.89</v>
      </c>
      <c r="BY264" s="230">
        <v>3471879.89</v>
      </c>
      <c r="BZ264" s="230"/>
      <c r="CA264" s="230">
        <v>3471879.89</v>
      </c>
      <c r="CB264" s="230">
        <v>3486095.11</v>
      </c>
      <c r="CC264" s="230">
        <v>3500310.32</v>
      </c>
      <c r="CD264" s="230"/>
      <c r="CE264" s="230">
        <v>6017.9251426666669</v>
      </c>
      <c r="CF264" s="230">
        <v>6017.9251426666669</v>
      </c>
      <c r="CG264" s="230">
        <v>6017.9251426666669</v>
      </c>
      <c r="CH264" s="15"/>
      <c r="CI264" s="15">
        <f t="shared" si="144"/>
        <v>6017.9251426666669</v>
      </c>
      <c r="CJ264" s="15">
        <f t="shared" si="145"/>
        <v>6042.5648573333319</v>
      </c>
      <c r="CK264" s="15">
        <f t="shared" si="146"/>
        <v>6067.2045546666659</v>
      </c>
      <c r="CM264" s="15">
        <f t="shared" si="113"/>
        <v>18053.775428000001</v>
      </c>
      <c r="CN264" s="15">
        <f t="shared" si="114"/>
        <v>18127.694554666665</v>
      </c>
      <c r="CO264" s="15">
        <f t="shared" si="128"/>
        <v>73.919126666663942</v>
      </c>
      <c r="CQ264" s="15">
        <f t="shared" si="129"/>
        <v>72215.101712000003</v>
      </c>
      <c r="CR264" s="15">
        <f t="shared" si="129"/>
        <v>72289.020838666664</v>
      </c>
      <c r="CS264" s="15">
        <f t="shared" si="130"/>
        <v>73.919126666660304</v>
      </c>
      <c r="CT264" s="15"/>
    </row>
    <row r="265" spans="1:98" x14ac:dyDescent="0.25">
      <c r="A265" s="3" t="s">
        <v>288</v>
      </c>
      <c r="B265" s="229">
        <v>2.8000000000000001E-2</v>
      </c>
      <c r="C265" s="229">
        <v>2.8000000000000001E-2</v>
      </c>
      <c r="D265" s="229">
        <v>2.8000000000000001E-2</v>
      </c>
      <c r="E265" s="229">
        <v>2.8000000000000001E-2</v>
      </c>
      <c r="G265" s="230">
        <v>4722165.1500000004</v>
      </c>
      <c r="H265" s="230">
        <v>4722165.1500000004</v>
      </c>
      <c r="I265" s="230">
        <v>4749258.9400000004</v>
      </c>
      <c r="J265" s="230"/>
      <c r="K265" s="230">
        <v>4776352.7300000004</v>
      </c>
      <c r="L265" s="230">
        <v>4776352.7300000004</v>
      </c>
      <c r="M265" s="230">
        <v>4776352.7300000004</v>
      </c>
      <c r="N265" s="15"/>
      <c r="O265" s="15">
        <v>11018.385350000002</v>
      </c>
      <c r="P265" s="15">
        <v>11018.385350000002</v>
      </c>
      <c r="Q265" s="15">
        <v>11081.604193333334</v>
      </c>
      <c r="R265" s="15"/>
      <c r="S265" s="15">
        <f t="shared" si="139"/>
        <v>11144.823036666668</v>
      </c>
      <c r="T265" s="15">
        <f t="shared" si="139"/>
        <v>11144.823036666668</v>
      </c>
      <c r="U265" s="15">
        <f t="shared" si="139"/>
        <v>11144.823036666668</v>
      </c>
      <c r="W265" s="15">
        <f t="shared" si="131"/>
        <v>33118.374893333341</v>
      </c>
      <c r="X265" s="15">
        <f t="shared" si="149"/>
        <v>33434.469110000005</v>
      </c>
      <c r="Y265" s="15">
        <f t="shared" ref="Y265:Y294" si="150">X265-W265</f>
        <v>316.09421666666458</v>
      </c>
      <c r="AA265" s="230">
        <v>4776352.7300000004</v>
      </c>
      <c r="AB265" s="230">
        <v>4776352.7300000004</v>
      </c>
      <c r="AC265" s="230">
        <v>4776352.7300000004</v>
      </c>
      <c r="AD265" s="230"/>
      <c r="AE265" s="230">
        <v>4776352.7300000004</v>
      </c>
      <c r="AF265" s="230">
        <v>4776352.7300000004</v>
      </c>
      <c r="AG265" s="230">
        <v>4776352.7300000004</v>
      </c>
      <c r="AH265" s="230"/>
      <c r="AI265" s="230">
        <v>11144.823036666668</v>
      </c>
      <c r="AJ265" s="230">
        <v>11144.823036666668</v>
      </c>
      <c r="AK265" s="230">
        <v>11144.823036666668</v>
      </c>
      <c r="AL265" s="15"/>
      <c r="AM265" s="15">
        <f t="shared" si="140"/>
        <v>11144.823036666668</v>
      </c>
      <c r="AN265" s="15">
        <f t="shared" si="140"/>
        <v>11144.823036666668</v>
      </c>
      <c r="AO265" s="15">
        <f t="shared" si="140"/>
        <v>11144.823036666668</v>
      </c>
      <c r="AQ265" s="15">
        <f t="shared" si="137"/>
        <v>33434.469110000005</v>
      </c>
      <c r="AR265" s="15">
        <f t="shared" si="134"/>
        <v>33434.469110000005</v>
      </c>
      <c r="AS265" s="15">
        <f t="shared" si="141"/>
        <v>0</v>
      </c>
      <c r="AT265" s="15"/>
      <c r="AU265" s="15">
        <f t="shared" ref="AU265:AV294" si="151">+W265+AQ265</f>
        <v>66552.844003333346</v>
      </c>
      <c r="AV265" s="15">
        <f t="shared" si="151"/>
        <v>66868.938220000011</v>
      </c>
      <c r="AW265" s="15">
        <f t="shared" si="143"/>
        <v>316.09421666666458</v>
      </c>
      <c r="AX265" s="15"/>
      <c r="AY265" s="230">
        <v>4776352.7300000004</v>
      </c>
      <c r="AZ265" s="230">
        <v>4776352.7300000004</v>
      </c>
      <c r="BA265" s="230">
        <v>4776352.7300000004</v>
      </c>
      <c r="BB265" s="230"/>
      <c r="BC265" s="230">
        <v>4776352.7300000004</v>
      </c>
      <c r="BD265" s="230">
        <v>4776352.7300000004</v>
      </c>
      <c r="BE265" s="230">
        <v>4776352.7300000004</v>
      </c>
      <c r="BF265" s="230"/>
      <c r="BG265" s="230">
        <v>11144.823036666668</v>
      </c>
      <c r="BH265" s="230">
        <v>11144.823036666668</v>
      </c>
      <c r="BI265" s="230">
        <v>11144.823036666668</v>
      </c>
      <c r="BJ265" s="15"/>
      <c r="BK265" s="15">
        <f t="shared" si="138"/>
        <v>11144.823036666668</v>
      </c>
      <c r="BL265" s="15">
        <f t="shared" si="138"/>
        <v>11144.823036666668</v>
      </c>
      <c r="BM265" s="15">
        <f t="shared" si="138"/>
        <v>11144.823036666668</v>
      </c>
      <c r="BO265" s="15">
        <f t="shared" si="132"/>
        <v>33434.469110000005</v>
      </c>
      <c r="BP265" s="15">
        <f t="shared" si="133"/>
        <v>33434.469110000005</v>
      </c>
      <c r="BQ265" s="15">
        <f t="shared" si="135"/>
        <v>0</v>
      </c>
      <c r="BR265" s="15"/>
      <c r="BS265" s="15">
        <f t="shared" si="148"/>
        <v>99987.313113333352</v>
      </c>
      <c r="BT265" s="15">
        <f t="shared" si="148"/>
        <v>100303.40733000002</v>
      </c>
      <c r="BU265" s="15">
        <f t="shared" si="136"/>
        <v>316.09421666666458</v>
      </c>
      <c r="BV265" s="15"/>
      <c r="BW265" s="230">
        <v>4776352.7300000004</v>
      </c>
      <c r="BX265" s="230">
        <v>4776352.7300000004</v>
      </c>
      <c r="BY265" s="230">
        <v>4776352.7300000004</v>
      </c>
      <c r="BZ265" s="230"/>
      <c r="CA265" s="230">
        <v>4776352.7300000004</v>
      </c>
      <c r="CB265" s="230">
        <v>4776352.7300000004</v>
      </c>
      <c r="CC265" s="230">
        <v>4776352.7300000004</v>
      </c>
      <c r="CD265" s="230"/>
      <c r="CE265" s="230">
        <v>11144.823036666668</v>
      </c>
      <c r="CF265" s="230">
        <v>11144.823036666668</v>
      </c>
      <c r="CG265" s="230">
        <v>11144.823036666668</v>
      </c>
      <c r="CH265" s="15"/>
      <c r="CI265" s="15">
        <f t="shared" si="144"/>
        <v>11144.823036666668</v>
      </c>
      <c r="CJ265" s="15">
        <f t="shared" si="145"/>
        <v>11144.823036666668</v>
      </c>
      <c r="CK265" s="15">
        <f t="shared" si="146"/>
        <v>11144.823036666668</v>
      </c>
      <c r="CM265" s="15">
        <f t="shared" si="113"/>
        <v>33434.469110000005</v>
      </c>
      <c r="CN265" s="15">
        <f t="shared" si="114"/>
        <v>33434.469110000005</v>
      </c>
      <c r="CO265" s="15">
        <f t="shared" si="128"/>
        <v>0</v>
      </c>
      <c r="CQ265" s="15">
        <f t="shared" si="129"/>
        <v>133421.78222333337</v>
      </c>
      <c r="CR265" s="15">
        <f t="shared" si="129"/>
        <v>133737.87644000002</v>
      </c>
      <c r="CS265" s="15">
        <f t="shared" si="130"/>
        <v>316.09421666665003</v>
      </c>
      <c r="CT265" s="15"/>
    </row>
    <row r="266" spans="1:98" x14ac:dyDescent="0.25">
      <c r="A266" s="3" t="s">
        <v>289</v>
      </c>
      <c r="B266" s="229">
        <v>4.0399999999999998E-2</v>
      </c>
      <c r="C266" s="229">
        <v>4.0399999999999998E-2</v>
      </c>
      <c r="D266" s="229">
        <v>4.0399999999999998E-2</v>
      </c>
      <c r="E266" s="229">
        <v>4.0399999999999998E-2</v>
      </c>
      <c r="G266" s="230">
        <v>486606.76</v>
      </c>
      <c r="H266" s="230">
        <v>486606.76</v>
      </c>
      <c r="I266" s="230">
        <v>486606.76</v>
      </c>
      <c r="J266" s="230"/>
      <c r="K266" s="230">
        <v>506873.39</v>
      </c>
      <c r="L266" s="230">
        <v>510507.18</v>
      </c>
      <c r="M266" s="230">
        <v>505637.05</v>
      </c>
      <c r="N266" s="15"/>
      <c r="O266" s="15">
        <v>1638.2427586666665</v>
      </c>
      <c r="P266" s="15">
        <v>1638.2427586666665</v>
      </c>
      <c r="Q266" s="15">
        <v>1638.2427586666665</v>
      </c>
      <c r="R266" s="15"/>
      <c r="S266" s="15">
        <f t="shared" si="139"/>
        <v>1706.4737463333333</v>
      </c>
      <c r="T266" s="15">
        <f t="shared" si="139"/>
        <v>1718.707506</v>
      </c>
      <c r="U266" s="15">
        <f t="shared" si="139"/>
        <v>1702.3114016666666</v>
      </c>
      <c r="W266" s="15">
        <f t="shared" si="131"/>
        <v>4914.7282759999998</v>
      </c>
      <c r="X266" s="15">
        <f t="shared" si="149"/>
        <v>5127.4926539999997</v>
      </c>
      <c r="Y266" s="15">
        <f t="shared" si="150"/>
        <v>212.76437799999985</v>
      </c>
      <c r="AA266" s="230">
        <v>486606.76</v>
      </c>
      <c r="AB266" s="230">
        <v>486606.76</v>
      </c>
      <c r="AC266" s="230">
        <v>486606.76</v>
      </c>
      <c r="AD266" s="230"/>
      <c r="AE266" s="230">
        <v>500766.92</v>
      </c>
      <c r="AF266" s="230">
        <v>500766.92</v>
      </c>
      <c r="AG266" s="230">
        <v>500766.92</v>
      </c>
      <c r="AH266" s="230"/>
      <c r="AI266" s="230">
        <v>1638.2427586666665</v>
      </c>
      <c r="AJ266" s="230">
        <v>1638.2427586666665</v>
      </c>
      <c r="AK266" s="230">
        <v>1638.2427586666665</v>
      </c>
      <c r="AL266" s="15"/>
      <c r="AM266" s="15">
        <f t="shared" si="140"/>
        <v>1685.9152973333332</v>
      </c>
      <c r="AN266" s="15">
        <f t="shared" si="140"/>
        <v>1685.9152973333332</v>
      </c>
      <c r="AO266" s="15">
        <f t="shared" si="140"/>
        <v>1685.9152973333332</v>
      </c>
      <c r="AQ266" s="15">
        <f t="shared" si="137"/>
        <v>4914.7282759999998</v>
      </c>
      <c r="AR266" s="15">
        <f t="shared" si="134"/>
        <v>5057.7458919999999</v>
      </c>
      <c r="AS266" s="15">
        <f t="shared" si="141"/>
        <v>143.01761600000009</v>
      </c>
      <c r="AT266" s="15"/>
      <c r="AU266" s="15">
        <f t="shared" si="151"/>
        <v>9829.4565519999996</v>
      </c>
      <c r="AV266" s="15">
        <f t="shared" si="151"/>
        <v>10185.238546</v>
      </c>
      <c r="AW266" s="15">
        <f t="shared" si="143"/>
        <v>355.78199400000085</v>
      </c>
      <c r="AX266" s="15"/>
      <c r="AY266" s="230">
        <v>486606.76</v>
      </c>
      <c r="AZ266" s="230">
        <v>486606.76</v>
      </c>
      <c r="BA266" s="230">
        <v>486606.76</v>
      </c>
      <c r="BB266" s="230"/>
      <c r="BC266" s="230">
        <v>500766.92</v>
      </c>
      <c r="BD266" s="230">
        <v>500766.92</v>
      </c>
      <c r="BE266" s="230">
        <v>500766.92</v>
      </c>
      <c r="BF266" s="230"/>
      <c r="BG266" s="230">
        <v>1638.2427586666665</v>
      </c>
      <c r="BH266" s="230">
        <v>1638.2427586666665</v>
      </c>
      <c r="BI266" s="230">
        <v>1638.2427586666665</v>
      </c>
      <c r="BJ266" s="15"/>
      <c r="BK266" s="15">
        <f t="shared" si="138"/>
        <v>1685.9152973333332</v>
      </c>
      <c r="BL266" s="15">
        <f t="shared" si="138"/>
        <v>1685.9152973333332</v>
      </c>
      <c r="BM266" s="15">
        <f t="shared" si="138"/>
        <v>1685.9152973333332</v>
      </c>
      <c r="BO266" s="15">
        <f t="shared" si="132"/>
        <v>4914.7282759999998</v>
      </c>
      <c r="BP266" s="15">
        <f t="shared" si="133"/>
        <v>5057.7458919999999</v>
      </c>
      <c r="BQ266" s="15">
        <f t="shared" si="135"/>
        <v>143.01761600000009</v>
      </c>
      <c r="BR266" s="15"/>
      <c r="BS266" s="15">
        <f t="shared" si="148"/>
        <v>14744.184827999999</v>
      </c>
      <c r="BT266" s="15">
        <f t="shared" si="148"/>
        <v>15242.984437999999</v>
      </c>
      <c r="BU266" s="15">
        <f t="shared" si="136"/>
        <v>498.79961000000003</v>
      </c>
      <c r="BV266" s="15"/>
      <c r="BW266" s="230">
        <v>486606.76</v>
      </c>
      <c r="BX266" s="230">
        <v>486606.76</v>
      </c>
      <c r="BY266" s="230">
        <v>494923.18</v>
      </c>
      <c r="BZ266" s="230"/>
      <c r="CA266" s="230">
        <v>500766.92</v>
      </c>
      <c r="CB266" s="230">
        <v>500766.92</v>
      </c>
      <c r="CC266" s="230">
        <v>500766.92</v>
      </c>
      <c r="CD266" s="230"/>
      <c r="CE266" s="230">
        <v>1638.2427586666665</v>
      </c>
      <c r="CF266" s="230">
        <v>1638.2427586666665</v>
      </c>
      <c r="CG266" s="230">
        <v>1666.2413726666666</v>
      </c>
      <c r="CH266" s="15"/>
      <c r="CI266" s="15">
        <f t="shared" si="144"/>
        <v>1685.9152973333332</v>
      </c>
      <c r="CJ266" s="15">
        <f t="shared" si="145"/>
        <v>1685.9152973333332</v>
      </c>
      <c r="CK266" s="15">
        <f t="shared" si="146"/>
        <v>1685.9152973333332</v>
      </c>
      <c r="CM266" s="15">
        <f t="shared" si="113"/>
        <v>4942.7268899999999</v>
      </c>
      <c r="CN266" s="15">
        <f t="shared" si="114"/>
        <v>5057.7458919999999</v>
      </c>
      <c r="CO266" s="15">
        <f t="shared" si="128"/>
        <v>115.019002</v>
      </c>
      <c r="CQ266" s="15">
        <f t="shared" si="129"/>
        <v>19686.911717999999</v>
      </c>
      <c r="CR266" s="15">
        <f t="shared" si="129"/>
        <v>20300.730329999999</v>
      </c>
      <c r="CS266" s="15">
        <f t="shared" si="130"/>
        <v>613.81861199999912</v>
      </c>
      <c r="CT266" s="15"/>
    </row>
    <row r="267" spans="1:98" x14ac:dyDescent="0.25">
      <c r="A267" s="3" t="s">
        <v>290</v>
      </c>
      <c r="B267" s="229">
        <v>4.2299999999999997E-2</v>
      </c>
      <c r="C267" s="229">
        <v>4.2299999999999997E-2</v>
      </c>
      <c r="D267" s="229">
        <v>4.2299999999999997E-2</v>
      </c>
      <c r="E267" s="229">
        <v>4.2299999999999997E-2</v>
      </c>
      <c r="G267" s="230">
        <v>816263.41</v>
      </c>
      <c r="H267" s="230">
        <v>816263.41</v>
      </c>
      <c r="I267" s="230">
        <v>816263.41</v>
      </c>
      <c r="J267" s="230"/>
      <c r="K267" s="230">
        <v>816263.41</v>
      </c>
      <c r="L267" s="230">
        <v>816263.41</v>
      </c>
      <c r="M267" s="230">
        <v>816263.41</v>
      </c>
      <c r="N267" s="15"/>
      <c r="O267" s="15">
        <v>2877.3285202499997</v>
      </c>
      <c r="P267" s="15">
        <v>2877.3285202499997</v>
      </c>
      <c r="Q267" s="15">
        <v>2877.3285202499997</v>
      </c>
      <c r="R267" s="15"/>
      <c r="S267" s="15">
        <f t="shared" si="139"/>
        <v>2877.3285202499997</v>
      </c>
      <c r="T267" s="15">
        <f t="shared" si="139"/>
        <v>2877.3285202499997</v>
      </c>
      <c r="U267" s="15">
        <f t="shared" si="139"/>
        <v>2877.3285202499997</v>
      </c>
      <c r="W267" s="15">
        <f t="shared" si="131"/>
        <v>8631.9855607499994</v>
      </c>
      <c r="X267" s="15">
        <f t="shared" si="149"/>
        <v>8631.9855607499994</v>
      </c>
      <c r="Y267" s="15">
        <f t="shared" si="150"/>
        <v>0</v>
      </c>
      <c r="AA267" s="230">
        <v>816263.41</v>
      </c>
      <c r="AB267" s="230">
        <v>816263.41</v>
      </c>
      <c r="AC267" s="230">
        <v>816263.41</v>
      </c>
      <c r="AD267" s="230"/>
      <c r="AE267" s="230">
        <v>816263.41</v>
      </c>
      <c r="AF267" s="230">
        <v>816263.41</v>
      </c>
      <c r="AG267" s="230">
        <v>816263.41</v>
      </c>
      <c r="AH267" s="230"/>
      <c r="AI267" s="230">
        <v>2877.3285202499997</v>
      </c>
      <c r="AJ267" s="230">
        <v>2877.3285202499997</v>
      </c>
      <c r="AK267" s="230">
        <v>2877.3285202499997</v>
      </c>
      <c r="AL267" s="15"/>
      <c r="AM267" s="15">
        <f t="shared" si="140"/>
        <v>2877.3285202499997</v>
      </c>
      <c r="AN267" s="15">
        <f t="shared" si="140"/>
        <v>2877.3285202499997</v>
      </c>
      <c r="AO267" s="15">
        <f t="shared" si="140"/>
        <v>2877.3285202499997</v>
      </c>
      <c r="AQ267" s="15">
        <f t="shared" si="137"/>
        <v>8631.9855607499994</v>
      </c>
      <c r="AR267" s="15">
        <f t="shared" si="134"/>
        <v>8631.9855607499994</v>
      </c>
      <c r="AS267" s="15">
        <f t="shared" si="141"/>
        <v>0</v>
      </c>
      <c r="AT267" s="15"/>
      <c r="AU267" s="15">
        <f t="shared" si="151"/>
        <v>17263.971121499999</v>
      </c>
      <c r="AV267" s="15">
        <f t="shared" si="151"/>
        <v>17263.971121499999</v>
      </c>
      <c r="AW267" s="15">
        <f t="shared" si="143"/>
        <v>0</v>
      </c>
      <c r="AX267" s="15"/>
      <c r="AY267" s="230">
        <v>816263.41</v>
      </c>
      <c r="AZ267" s="230">
        <v>816263.41</v>
      </c>
      <c r="BA267" s="230">
        <v>816263.41</v>
      </c>
      <c r="BB267" s="230"/>
      <c r="BC267" s="230">
        <v>816263.41</v>
      </c>
      <c r="BD267" s="230">
        <v>816263.41</v>
      </c>
      <c r="BE267" s="230">
        <v>816263.41</v>
      </c>
      <c r="BF267" s="230"/>
      <c r="BG267" s="230">
        <v>2877.3285202499997</v>
      </c>
      <c r="BH267" s="230">
        <v>2877.3285202499997</v>
      </c>
      <c r="BI267" s="230">
        <v>2877.3285202499997</v>
      </c>
      <c r="BJ267" s="15"/>
      <c r="BK267" s="15">
        <f t="shared" si="138"/>
        <v>2877.3285202499997</v>
      </c>
      <c r="BL267" s="15">
        <f t="shared" si="138"/>
        <v>2877.3285202499997</v>
      </c>
      <c r="BM267" s="15">
        <f t="shared" si="138"/>
        <v>2877.3285202499997</v>
      </c>
      <c r="BO267" s="15">
        <f t="shared" si="132"/>
        <v>8631.9855607499994</v>
      </c>
      <c r="BP267" s="15">
        <f t="shared" si="133"/>
        <v>8631.9855607499994</v>
      </c>
      <c r="BQ267" s="15">
        <f t="shared" si="135"/>
        <v>0</v>
      </c>
      <c r="BR267" s="15"/>
      <c r="BS267" s="15">
        <f t="shared" si="148"/>
        <v>25895.956682249998</v>
      </c>
      <c r="BT267" s="15">
        <f t="shared" si="148"/>
        <v>25895.956682249998</v>
      </c>
      <c r="BU267" s="15">
        <f t="shared" si="136"/>
        <v>0</v>
      </c>
      <c r="BV267" s="15"/>
      <c r="BW267" s="230">
        <v>816263.41</v>
      </c>
      <c r="BX267" s="230">
        <v>816263.41</v>
      </c>
      <c r="BY267" s="230">
        <v>816263.41</v>
      </c>
      <c r="BZ267" s="230"/>
      <c r="CA267" s="230">
        <v>816263.41</v>
      </c>
      <c r="CB267" s="230">
        <v>816263.41</v>
      </c>
      <c r="CC267" s="230">
        <v>816263.41</v>
      </c>
      <c r="CD267" s="230"/>
      <c r="CE267" s="230">
        <v>2877.3285202499997</v>
      </c>
      <c r="CF267" s="230">
        <v>2877.3285202499997</v>
      </c>
      <c r="CG267" s="230">
        <v>2877.3285202499997</v>
      </c>
      <c r="CH267" s="15"/>
      <c r="CI267" s="15">
        <f t="shared" si="144"/>
        <v>2877.3285202499997</v>
      </c>
      <c r="CJ267" s="15">
        <f t="shared" si="145"/>
        <v>2877.3285202499997</v>
      </c>
      <c r="CK267" s="15">
        <f t="shared" si="146"/>
        <v>2877.3285202499997</v>
      </c>
      <c r="CM267" s="15">
        <f t="shared" si="113"/>
        <v>8631.9855607499994</v>
      </c>
      <c r="CN267" s="15">
        <f t="shared" si="114"/>
        <v>8631.9855607499994</v>
      </c>
      <c r="CO267" s="15">
        <f t="shared" si="128"/>
        <v>0</v>
      </c>
      <c r="CQ267" s="15">
        <f t="shared" si="129"/>
        <v>34527.942242999998</v>
      </c>
      <c r="CR267" s="15">
        <f t="shared" si="129"/>
        <v>34527.942242999998</v>
      </c>
      <c r="CS267" s="15">
        <f t="shared" si="130"/>
        <v>0</v>
      </c>
      <c r="CT267" s="15"/>
    </row>
    <row r="268" spans="1:98" x14ac:dyDescent="0.25">
      <c r="A268" s="336" t="s">
        <v>291</v>
      </c>
      <c r="B268" s="229">
        <v>2.1600000000000001E-2</v>
      </c>
      <c r="C268" s="229">
        <v>2.1600000000000001E-2</v>
      </c>
      <c r="D268" s="229">
        <v>2.1600000000000001E-2</v>
      </c>
      <c r="E268" s="229">
        <v>2.1600000000000001E-2</v>
      </c>
      <c r="G268" s="230">
        <v>2504392.08</v>
      </c>
      <c r="H268" s="230">
        <v>2504392.08</v>
      </c>
      <c r="I268" s="230">
        <v>2504392.08</v>
      </c>
      <c r="J268" s="230"/>
      <c r="K268" s="230">
        <v>2504392.08</v>
      </c>
      <c r="L268" s="230">
        <v>2504392.08</v>
      </c>
      <c r="M268" s="230">
        <v>2504392.08</v>
      </c>
      <c r="N268" s="15"/>
      <c r="O268" s="15">
        <v>4507.9057440000006</v>
      </c>
      <c r="P268" s="15">
        <v>4507.9057440000006</v>
      </c>
      <c r="Q268" s="15">
        <v>4507.9057440000006</v>
      </c>
      <c r="R268" s="15"/>
      <c r="S268" s="15">
        <f t="shared" si="139"/>
        <v>4507.9057440000006</v>
      </c>
      <c r="T268" s="15">
        <f t="shared" si="139"/>
        <v>4507.9057440000006</v>
      </c>
      <c r="U268" s="15">
        <f t="shared" si="139"/>
        <v>4507.9057440000006</v>
      </c>
      <c r="W268" s="15">
        <f t="shared" si="131"/>
        <v>13523.717232000003</v>
      </c>
      <c r="X268" s="15">
        <f t="shared" si="149"/>
        <v>13523.717232000003</v>
      </c>
      <c r="Y268" s="15">
        <f t="shared" si="150"/>
        <v>0</v>
      </c>
      <c r="AA268" s="230">
        <v>2504392.08</v>
      </c>
      <c r="AB268" s="230">
        <v>2504392.08</v>
      </c>
      <c r="AC268" s="230">
        <v>2504392.08</v>
      </c>
      <c r="AD268" s="230"/>
      <c r="AE268" s="230">
        <v>2504392.08</v>
      </c>
      <c r="AF268" s="230">
        <v>2504392.08</v>
      </c>
      <c r="AG268" s="230">
        <v>2504392.08</v>
      </c>
      <c r="AH268" s="230"/>
      <c r="AI268" s="230">
        <v>4507.9057440000006</v>
      </c>
      <c r="AJ268" s="230">
        <v>4507.9057440000006</v>
      </c>
      <c r="AK268" s="230">
        <v>4507.9057440000006</v>
      </c>
      <c r="AL268" s="15"/>
      <c r="AM268" s="15">
        <f t="shared" si="140"/>
        <v>4507.9057440000006</v>
      </c>
      <c r="AN268" s="15">
        <f t="shared" si="140"/>
        <v>4507.9057440000006</v>
      </c>
      <c r="AO268" s="15">
        <f t="shared" si="140"/>
        <v>4507.9057440000006</v>
      </c>
      <c r="AQ268" s="15">
        <f t="shared" si="137"/>
        <v>13523.717232000003</v>
      </c>
      <c r="AR268" s="15">
        <f t="shared" si="134"/>
        <v>13523.717232000003</v>
      </c>
      <c r="AS268" s="15">
        <f t="shared" si="141"/>
        <v>0</v>
      </c>
      <c r="AT268" s="15"/>
      <c r="AU268" s="15">
        <f t="shared" si="151"/>
        <v>27047.434464000005</v>
      </c>
      <c r="AV268" s="15">
        <f t="shared" si="151"/>
        <v>27047.434464000005</v>
      </c>
      <c r="AW268" s="15">
        <f t="shared" si="143"/>
        <v>0</v>
      </c>
      <c r="AX268" s="15"/>
      <c r="AY268" s="230">
        <v>2504392.08</v>
      </c>
      <c r="AZ268" s="230">
        <v>2504392.08</v>
      </c>
      <c r="BA268" s="230">
        <v>2504392.08</v>
      </c>
      <c r="BB268" s="230"/>
      <c r="BC268" s="230">
        <v>2504392.08</v>
      </c>
      <c r="BD268" s="230">
        <v>2504392.08</v>
      </c>
      <c r="BE268" s="230">
        <v>2504392.08</v>
      </c>
      <c r="BF268" s="230"/>
      <c r="BG268" s="230">
        <v>4507.9057440000006</v>
      </c>
      <c r="BH268" s="230">
        <v>4507.9057440000006</v>
      </c>
      <c r="BI268" s="230">
        <v>4507.9057440000006</v>
      </c>
      <c r="BJ268" s="15"/>
      <c r="BK268" s="15">
        <f t="shared" si="138"/>
        <v>4507.9057440000006</v>
      </c>
      <c r="BL268" s="15">
        <f t="shared" si="138"/>
        <v>4507.9057440000006</v>
      </c>
      <c r="BM268" s="15">
        <f t="shared" si="138"/>
        <v>4507.9057440000006</v>
      </c>
      <c r="BO268" s="15">
        <f t="shared" si="132"/>
        <v>13523.717232000003</v>
      </c>
      <c r="BP268" s="15">
        <f t="shared" si="133"/>
        <v>13523.717232000003</v>
      </c>
      <c r="BQ268" s="15">
        <f t="shared" si="135"/>
        <v>0</v>
      </c>
      <c r="BR268" s="15"/>
      <c r="BS268" s="15">
        <f t="shared" si="148"/>
        <v>40571.151696000008</v>
      </c>
      <c r="BT268" s="15">
        <f t="shared" si="148"/>
        <v>40571.151696000008</v>
      </c>
      <c r="BU268" s="15">
        <f t="shared" si="136"/>
        <v>0</v>
      </c>
      <c r="BV268" s="15"/>
      <c r="BW268" s="230">
        <v>2504392.08</v>
      </c>
      <c r="BX268" s="230">
        <v>2504392.08</v>
      </c>
      <c r="BY268" s="230">
        <v>2504392.08</v>
      </c>
      <c r="BZ268" s="230"/>
      <c r="CA268" s="230">
        <v>2504392.08</v>
      </c>
      <c r="CB268" s="230">
        <v>2510798.54</v>
      </c>
      <c r="CC268" s="230">
        <v>2517205</v>
      </c>
      <c r="CD268" s="230"/>
      <c r="CE268" s="230">
        <v>4507.9057440000006</v>
      </c>
      <c r="CF268" s="230">
        <v>4507.9057440000006</v>
      </c>
      <c r="CG268" s="230">
        <v>4507.9057440000006</v>
      </c>
      <c r="CH268" s="15"/>
      <c r="CI268" s="15">
        <f t="shared" ref="CI268:CI294" si="152">CA268*$E268/12</f>
        <v>4507.9057440000006</v>
      </c>
      <c r="CJ268" s="15">
        <f t="shared" ref="CJ268:CJ294" si="153">CB268*$E268/12</f>
        <v>4519.4373720000003</v>
      </c>
      <c r="CK268" s="15">
        <f t="shared" ref="CK268:CK294" si="154">CC268*$E268/12</f>
        <v>4530.9690000000001</v>
      </c>
      <c r="CM268" s="15">
        <f t="shared" ref="CM268:CM294" si="155">CE268+CF268+CG268</f>
        <v>13523.717232000003</v>
      </c>
      <c r="CN268" s="15">
        <f t="shared" ref="CN268:CN294" si="156">CI268+CJ268+CK268</f>
        <v>13558.312116000001</v>
      </c>
      <c r="CO268" s="15">
        <f t="shared" si="128"/>
        <v>34.594883999998274</v>
      </c>
      <c r="CQ268" s="15">
        <f t="shared" si="129"/>
        <v>54094.868928000011</v>
      </c>
      <c r="CR268" s="15">
        <f t="shared" si="129"/>
        <v>54129.463812000009</v>
      </c>
      <c r="CS268" s="15">
        <f t="shared" si="130"/>
        <v>34.594883999998274</v>
      </c>
      <c r="CT268" s="15"/>
    </row>
    <row r="269" spans="1:98" x14ac:dyDescent="0.25">
      <c r="A269" s="3" t="s">
        <v>292</v>
      </c>
      <c r="B269" s="229">
        <v>4.36E-2</v>
      </c>
      <c r="C269" s="229">
        <v>4.36E-2</v>
      </c>
      <c r="D269" s="229">
        <v>4.36E-2</v>
      </c>
      <c r="E269" s="229">
        <v>4.36E-2</v>
      </c>
      <c r="G269" s="230">
        <v>329568.03000000003</v>
      </c>
      <c r="H269" s="230">
        <v>329568.03000000003</v>
      </c>
      <c r="I269" s="230">
        <v>329568.03000000003</v>
      </c>
      <c r="J269" s="230"/>
      <c r="K269" s="230">
        <v>340250.87</v>
      </c>
      <c r="L269" s="230">
        <v>350933.7</v>
      </c>
      <c r="M269" s="230">
        <v>350933.7</v>
      </c>
      <c r="N269" s="15"/>
      <c r="O269" s="15">
        <v>1197.430509</v>
      </c>
      <c r="P269" s="15">
        <v>1197.430509</v>
      </c>
      <c r="Q269" s="15">
        <v>1197.430509</v>
      </c>
      <c r="R269" s="15"/>
      <c r="S269" s="15">
        <f t="shared" si="139"/>
        <v>1236.2448276666667</v>
      </c>
      <c r="T269" s="15">
        <f t="shared" si="139"/>
        <v>1275.0591099999999</v>
      </c>
      <c r="U269" s="15">
        <f t="shared" si="139"/>
        <v>1275.0591099999999</v>
      </c>
      <c r="W269" s="15">
        <f t="shared" si="131"/>
        <v>3592.2915270000003</v>
      </c>
      <c r="X269" s="15">
        <f t="shared" si="149"/>
        <v>3786.3630476666667</v>
      </c>
      <c r="Y269" s="15">
        <f t="shared" si="150"/>
        <v>194.0715206666664</v>
      </c>
      <c r="AA269" s="230">
        <v>329568.03000000003</v>
      </c>
      <c r="AB269" s="230">
        <v>329568.03000000003</v>
      </c>
      <c r="AC269" s="230">
        <v>329568.03000000003</v>
      </c>
      <c r="AD269" s="230"/>
      <c r="AE269" s="230">
        <v>350933.7</v>
      </c>
      <c r="AF269" s="230">
        <v>350933.7</v>
      </c>
      <c r="AG269" s="230">
        <v>350933.7</v>
      </c>
      <c r="AH269" s="230"/>
      <c r="AI269" s="230">
        <v>1197.430509</v>
      </c>
      <c r="AJ269" s="230">
        <v>1197.430509</v>
      </c>
      <c r="AK269" s="230">
        <v>1197.430509</v>
      </c>
      <c r="AL269" s="15"/>
      <c r="AM269" s="15">
        <f t="shared" si="140"/>
        <v>1275.0591099999999</v>
      </c>
      <c r="AN269" s="15">
        <f t="shared" si="140"/>
        <v>1275.0591099999999</v>
      </c>
      <c r="AO269" s="15">
        <f t="shared" si="140"/>
        <v>1275.0591099999999</v>
      </c>
      <c r="AQ269" s="15">
        <f t="shared" si="137"/>
        <v>3592.2915270000003</v>
      </c>
      <c r="AR269" s="15">
        <f t="shared" si="134"/>
        <v>3825.1773299999995</v>
      </c>
      <c r="AS269" s="15">
        <f t="shared" si="141"/>
        <v>232.88580299999921</v>
      </c>
      <c r="AT269" s="15"/>
      <c r="AU269" s="15">
        <f t="shared" si="151"/>
        <v>7184.5830540000006</v>
      </c>
      <c r="AV269" s="15">
        <f t="shared" si="151"/>
        <v>7611.5403776666662</v>
      </c>
      <c r="AW269" s="15">
        <f t="shared" si="143"/>
        <v>426.95732366666562</v>
      </c>
      <c r="AX269" s="15"/>
      <c r="AY269" s="230">
        <v>329568.03000000003</v>
      </c>
      <c r="AZ269" s="230">
        <v>329568.03000000003</v>
      </c>
      <c r="BA269" s="230">
        <v>329568.03000000003</v>
      </c>
      <c r="BB269" s="230"/>
      <c r="BC269" s="230">
        <v>350933.7</v>
      </c>
      <c r="BD269" s="230">
        <v>350933.7</v>
      </c>
      <c r="BE269" s="230">
        <v>350933.7</v>
      </c>
      <c r="BF269" s="230"/>
      <c r="BG269" s="230">
        <v>1197.430509</v>
      </c>
      <c r="BH269" s="230">
        <v>1197.430509</v>
      </c>
      <c r="BI269" s="230">
        <v>1197.430509</v>
      </c>
      <c r="BJ269" s="15"/>
      <c r="BK269" s="15">
        <f t="shared" si="138"/>
        <v>1275.0591099999999</v>
      </c>
      <c r="BL269" s="15">
        <f t="shared" si="138"/>
        <v>1275.0591099999999</v>
      </c>
      <c r="BM269" s="15">
        <f t="shared" si="138"/>
        <v>1275.0591099999999</v>
      </c>
      <c r="BO269" s="15">
        <f t="shared" si="132"/>
        <v>3592.2915270000003</v>
      </c>
      <c r="BP269" s="15">
        <f t="shared" si="133"/>
        <v>3825.1773299999995</v>
      </c>
      <c r="BQ269" s="15">
        <f t="shared" si="135"/>
        <v>232.88580299999921</v>
      </c>
      <c r="BR269" s="15"/>
      <c r="BS269" s="15">
        <f t="shared" si="148"/>
        <v>10776.874581</v>
      </c>
      <c r="BT269" s="15">
        <f t="shared" si="148"/>
        <v>11436.717707666667</v>
      </c>
      <c r="BU269" s="15">
        <f t="shared" si="136"/>
        <v>659.84312666666665</v>
      </c>
      <c r="BV269" s="15"/>
      <c r="BW269" s="230">
        <v>329568.03000000003</v>
      </c>
      <c r="BX269" s="230">
        <v>329568.03000000003</v>
      </c>
      <c r="BY269" s="230">
        <v>329568.03000000003</v>
      </c>
      <c r="BZ269" s="230"/>
      <c r="CA269" s="230">
        <v>350933.7</v>
      </c>
      <c r="CB269" s="230">
        <v>350933.7</v>
      </c>
      <c r="CC269" s="230">
        <v>350933.7</v>
      </c>
      <c r="CD269" s="230"/>
      <c r="CE269" s="230">
        <v>1197.430509</v>
      </c>
      <c r="CF269" s="230">
        <v>1197.430509</v>
      </c>
      <c r="CG269" s="230">
        <v>1197.430509</v>
      </c>
      <c r="CH269" s="15"/>
      <c r="CI269" s="15">
        <f t="shared" si="152"/>
        <v>1275.0591099999999</v>
      </c>
      <c r="CJ269" s="15">
        <f t="shared" si="153"/>
        <v>1275.0591099999999</v>
      </c>
      <c r="CK269" s="15">
        <f t="shared" si="154"/>
        <v>1275.0591099999999</v>
      </c>
      <c r="CM269" s="15">
        <f t="shared" si="155"/>
        <v>3592.2915270000003</v>
      </c>
      <c r="CN269" s="15">
        <f t="shared" si="156"/>
        <v>3825.1773299999995</v>
      </c>
      <c r="CO269" s="15">
        <f t="shared" si="128"/>
        <v>232.88580299999921</v>
      </c>
      <c r="CQ269" s="15">
        <f t="shared" si="129"/>
        <v>14369.166108000001</v>
      </c>
      <c r="CR269" s="15">
        <f t="shared" si="129"/>
        <v>15261.895037666665</v>
      </c>
      <c r="CS269" s="15">
        <f t="shared" si="130"/>
        <v>892.72892966666404</v>
      </c>
      <c r="CT269" s="15"/>
    </row>
    <row r="270" spans="1:98" x14ac:dyDescent="0.25">
      <c r="A270" s="3" t="s">
        <v>293</v>
      </c>
      <c r="B270" s="229">
        <v>4.36E-2</v>
      </c>
      <c r="C270" s="229">
        <v>4.36E-2</v>
      </c>
      <c r="D270" s="229">
        <v>4.36E-2</v>
      </c>
      <c r="E270" s="229">
        <v>4.36E-2</v>
      </c>
      <c r="G270" s="230">
        <v>9919.8000000000011</v>
      </c>
      <c r="H270" s="230">
        <v>9919.8000000000011</v>
      </c>
      <c r="I270" s="230">
        <v>9919.8000000000011</v>
      </c>
      <c r="J270" s="230"/>
      <c r="K270" s="230">
        <v>9919.8000000000011</v>
      </c>
      <c r="L270" s="230">
        <v>9919.8000000000011</v>
      </c>
      <c r="M270" s="230">
        <v>9919.8000000000011</v>
      </c>
      <c r="N270" s="15"/>
      <c r="O270" s="15">
        <v>36.041940000000004</v>
      </c>
      <c r="P270" s="15">
        <v>36.041940000000004</v>
      </c>
      <c r="Q270" s="15">
        <v>36.041940000000004</v>
      </c>
      <c r="R270" s="15"/>
      <c r="S270" s="15">
        <f t="shared" si="139"/>
        <v>36.041940000000004</v>
      </c>
      <c r="T270" s="15">
        <f t="shared" si="139"/>
        <v>36.041940000000004</v>
      </c>
      <c r="U270" s="15">
        <f t="shared" si="139"/>
        <v>36.041940000000004</v>
      </c>
      <c r="W270" s="15">
        <f t="shared" si="131"/>
        <v>108.12582</v>
      </c>
      <c r="X270" s="15">
        <f t="shared" si="149"/>
        <v>108.12582</v>
      </c>
      <c r="Y270" s="15">
        <f t="shared" si="150"/>
        <v>0</v>
      </c>
      <c r="AA270" s="230">
        <v>9919.8000000000011</v>
      </c>
      <c r="AB270" s="230">
        <v>9919.8000000000011</v>
      </c>
      <c r="AC270" s="230">
        <v>9919.8000000000011</v>
      </c>
      <c r="AD270" s="230"/>
      <c r="AE270" s="230">
        <v>9919.8000000000011</v>
      </c>
      <c r="AF270" s="230">
        <v>9919.8000000000011</v>
      </c>
      <c r="AG270" s="230">
        <v>9919.8000000000011</v>
      </c>
      <c r="AH270" s="230"/>
      <c r="AI270" s="230">
        <v>36.041940000000004</v>
      </c>
      <c r="AJ270" s="230">
        <v>36.041940000000004</v>
      </c>
      <c r="AK270" s="230">
        <v>36.041940000000004</v>
      </c>
      <c r="AL270" s="15"/>
      <c r="AM270" s="15">
        <f t="shared" si="140"/>
        <v>36.041940000000004</v>
      </c>
      <c r="AN270" s="15">
        <f t="shared" si="140"/>
        <v>36.041940000000004</v>
      </c>
      <c r="AO270" s="15">
        <f t="shared" si="140"/>
        <v>36.041940000000004</v>
      </c>
      <c r="AQ270" s="15">
        <f t="shared" si="137"/>
        <v>108.12582</v>
      </c>
      <c r="AR270" s="15">
        <f t="shared" si="134"/>
        <v>108.12582</v>
      </c>
      <c r="AS270" s="15">
        <f t="shared" si="141"/>
        <v>0</v>
      </c>
      <c r="AT270" s="15"/>
      <c r="AU270" s="15">
        <f t="shared" si="151"/>
        <v>216.25164000000001</v>
      </c>
      <c r="AV270" s="15">
        <f t="shared" si="151"/>
        <v>216.25164000000001</v>
      </c>
      <c r="AW270" s="15">
        <f t="shared" si="143"/>
        <v>0</v>
      </c>
      <c r="AX270" s="15"/>
      <c r="AY270" s="230">
        <v>9919.8000000000011</v>
      </c>
      <c r="AZ270" s="230">
        <v>9919.8000000000011</v>
      </c>
      <c r="BA270" s="230">
        <v>9919.8000000000011</v>
      </c>
      <c r="BB270" s="230"/>
      <c r="BC270" s="230">
        <v>9919.8000000000011</v>
      </c>
      <c r="BD270" s="230">
        <v>9919.8000000000011</v>
      </c>
      <c r="BE270" s="230">
        <v>9919.8000000000011</v>
      </c>
      <c r="BF270" s="230"/>
      <c r="BG270" s="230">
        <v>36.041940000000004</v>
      </c>
      <c r="BH270" s="230">
        <v>36.041940000000004</v>
      </c>
      <c r="BI270" s="230">
        <v>36.041940000000004</v>
      </c>
      <c r="BJ270" s="15"/>
      <c r="BK270" s="15">
        <f t="shared" si="138"/>
        <v>36.041940000000004</v>
      </c>
      <c r="BL270" s="15">
        <f t="shared" si="138"/>
        <v>36.041940000000004</v>
      </c>
      <c r="BM270" s="15">
        <f t="shared" si="138"/>
        <v>36.041940000000004</v>
      </c>
      <c r="BO270" s="15">
        <f t="shared" si="132"/>
        <v>108.12582</v>
      </c>
      <c r="BP270" s="15">
        <f t="shared" si="133"/>
        <v>108.12582</v>
      </c>
      <c r="BQ270" s="15">
        <f t="shared" si="135"/>
        <v>0</v>
      </c>
      <c r="BR270" s="15"/>
      <c r="BS270" s="15">
        <f t="shared" si="148"/>
        <v>324.37746000000004</v>
      </c>
      <c r="BT270" s="15">
        <f t="shared" si="148"/>
        <v>324.37746000000004</v>
      </c>
      <c r="BU270" s="15">
        <f t="shared" si="136"/>
        <v>0</v>
      </c>
      <c r="BV270" s="15"/>
      <c r="BW270" s="230">
        <v>9919.8000000000011</v>
      </c>
      <c r="BX270" s="230">
        <v>9919.8000000000011</v>
      </c>
      <c r="BY270" s="230">
        <v>9919.8000000000011</v>
      </c>
      <c r="BZ270" s="230"/>
      <c r="CA270" s="230">
        <v>9919.8000000000011</v>
      </c>
      <c r="CB270" s="230">
        <v>9919.8000000000011</v>
      </c>
      <c r="CC270" s="230">
        <v>9919.8000000000011</v>
      </c>
      <c r="CD270" s="230"/>
      <c r="CE270" s="230">
        <v>36.041940000000004</v>
      </c>
      <c r="CF270" s="230">
        <v>36.041940000000004</v>
      </c>
      <c r="CG270" s="230">
        <v>36.041940000000004</v>
      </c>
      <c r="CH270" s="15"/>
      <c r="CI270" s="15">
        <f t="shared" si="152"/>
        <v>36.041940000000004</v>
      </c>
      <c r="CJ270" s="15">
        <f t="shared" si="153"/>
        <v>36.041940000000004</v>
      </c>
      <c r="CK270" s="15">
        <f t="shared" si="154"/>
        <v>36.041940000000004</v>
      </c>
      <c r="CM270" s="15">
        <f t="shared" si="155"/>
        <v>108.12582</v>
      </c>
      <c r="CN270" s="15">
        <f t="shared" si="156"/>
        <v>108.12582</v>
      </c>
      <c r="CO270" s="15">
        <f t="shared" si="128"/>
        <v>0</v>
      </c>
      <c r="CQ270" s="15">
        <f t="shared" si="129"/>
        <v>432.50328000000002</v>
      </c>
      <c r="CR270" s="15">
        <f t="shared" si="129"/>
        <v>432.50328000000002</v>
      </c>
      <c r="CS270" s="15">
        <f t="shared" si="130"/>
        <v>0</v>
      </c>
      <c r="CT270" s="15"/>
    </row>
    <row r="271" spans="1:98" x14ac:dyDescent="0.25">
      <c r="A271" s="336" t="s">
        <v>294</v>
      </c>
      <c r="B271" s="229">
        <v>2.98E-2</v>
      </c>
      <c r="C271" s="229">
        <v>2.98E-2</v>
      </c>
      <c r="D271" s="229">
        <v>2.98E-2</v>
      </c>
      <c r="E271" s="229">
        <v>2.98E-2</v>
      </c>
      <c r="G271" s="230">
        <v>10726602.869999999</v>
      </c>
      <c r="H271" s="230">
        <v>10726602.869999999</v>
      </c>
      <c r="I271" s="230">
        <v>10726602.869999999</v>
      </c>
      <c r="J271" s="230"/>
      <c r="K271" s="230">
        <v>10726602.869999999</v>
      </c>
      <c r="L271" s="230">
        <v>10726602.869999999</v>
      </c>
      <c r="M271" s="230">
        <v>10726602.869999999</v>
      </c>
      <c r="N271" s="15"/>
      <c r="O271" s="15">
        <v>26637.730460499999</v>
      </c>
      <c r="P271" s="15">
        <v>26637.730460499999</v>
      </c>
      <c r="Q271" s="15">
        <v>26637.730460499999</v>
      </c>
      <c r="R271" s="15"/>
      <c r="S271" s="15">
        <f t="shared" si="139"/>
        <v>26637.730460499999</v>
      </c>
      <c r="T271" s="15">
        <f t="shared" si="139"/>
        <v>26637.730460499999</v>
      </c>
      <c r="U271" s="15">
        <f t="shared" si="139"/>
        <v>26637.730460499999</v>
      </c>
      <c r="W271" s="15">
        <f t="shared" si="131"/>
        <v>79913.191381500001</v>
      </c>
      <c r="X271" s="15">
        <f t="shared" si="149"/>
        <v>79913.191381500001</v>
      </c>
      <c r="Y271" s="15">
        <f t="shared" si="150"/>
        <v>0</v>
      </c>
      <c r="AA271" s="230">
        <v>10726602.869999999</v>
      </c>
      <c r="AB271" s="230">
        <v>10726602.869999999</v>
      </c>
      <c r="AC271" s="230">
        <v>10726602.869999999</v>
      </c>
      <c r="AD271" s="230"/>
      <c r="AE271" s="230">
        <v>10726602.869999999</v>
      </c>
      <c r="AF271" s="230">
        <v>10726602.869999999</v>
      </c>
      <c r="AG271" s="230">
        <v>10726602.869999999</v>
      </c>
      <c r="AH271" s="230"/>
      <c r="AI271" s="230">
        <v>26637.730460499999</v>
      </c>
      <c r="AJ271" s="230">
        <v>26637.730460499999</v>
      </c>
      <c r="AK271" s="230">
        <v>26637.730460499999</v>
      </c>
      <c r="AL271" s="15"/>
      <c r="AM271" s="15">
        <f t="shared" si="140"/>
        <v>26637.730460499999</v>
      </c>
      <c r="AN271" s="15">
        <f t="shared" si="140"/>
        <v>26637.730460499999</v>
      </c>
      <c r="AO271" s="15">
        <f t="shared" si="140"/>
        <v>26637.730460499999</v>
      </c>
      <c r="AQ271" s="15">
        <f t="shared" si="137"/>
        <v>79913.191381500001</v>
      </c>
      <c r="AR271" s="15">
        <f t="shared" si="134"/>
        <v>79913.191381500001</v>
      </c>
      <c r="AS271" s="15">
        <f t="shared" si="141"/>
        <v>0</v>
      </c>
      <c r="AT271" s="15"/>
      <c r="AU271" s="15">
        <f t="shared" si="151"/>
        <v>159826.382763</v>
      </c>
      <c r="AV271" s="15">
        <f t="shared" si="151"/>
        <v>159826.382763</v>
      </c>
      <c r="AW271" s="15">
        <f t="shared" si="143"/>
        <v>0</v>
      </c>
      <c r="AX271" s="15"/>
      <c r="AY271" s="230">
        <v>10726602.869999999</v>
      </c>
      <c r="AZ271" s="230">
        <v>10726602.869999999</v>
      </c>
      <c r="BA271" s="230">
        <v>10726602.869999999</v>
      </c>
      <c r="BB271" s="230"/>
      <c r="BC271" s="230">
        <v>10726602.869999999</v>
      </c>
      <c r="BD271" s="230">
        <v>10726602.869999999</v>
      </c>
      <c r="BE271" s="230">
        <v>10726602.869999999</v>
      </c>
      <c r="BF271" s="230"/>
      <c r="BG271" s="230">
        <v>26637.730460499999</v>
      </c>
      <c r="BH271" s="230">
        <v>26637.730460499999</v>
      </c>
      <c r="BI271" s="230">
        <v>26637.730460499999</v>
      </c>
      <c r="BJ271" s="15"/>
      <c r="BK271" s="15">
        <f t="shared" si="138"/>
        <v>26637.730460499999</v>
      </c>
      <c r="BL271" s="15">
        <f t="shared" si="138"/>
        <v>26637.730460499999</v>
      </c>
      <c r="BM271" s="15">
        <f t="shared" si="138"/>
        <v>26637.730460499999</v>
      </c>
      <c r="BO271" s="15">
        <f t="shared" si="132"/>
        <v>79913.191381500001</v>
      </c>
      <c r="BP271" s="15">
        <f t="shared" si="133"/>
        <v>79913.191381500001</v>
      </c>
      <c r="BQ271" s="15">
        <f t="shared" si="135"/>
        <v>0</v>
      </c>
      <c r="BR271" s="15"/>
      <c r="BS271" s="15">
        <f t="shared" si="148"/>
        <v>239739.57414450002</v>
      </c>
      <c r="BT271" s="15">
        <f t="shared" si="148"/>
        <v>239739.57414450002</v>
      </c>
      <c r="BU271" s="15">
        <f t="shared" si="136"/>
        <v>0</v>
      </c>
      <c r="BV271" s="15"/>
      <c r="BW271" s="230">
        <v>10726602.869999999</v>
      </c>
      <c r="BX271" s="230">
        <v>10726602.869999999</v>
      </c>
      <c r="BY271" s="230">
        <v>10726602.869999999</v>
      </c>
      <c r="BZ271" s="230"/>
      <c r="CA271" s="230">
        <v>10726602.869999999</v>
      </c>
      <c r="CB271" s="230">
        <v>10726602.869999999</v>
      </c>
      <c r="CC271" s="230">
        <v>10726602.869999999</v>
      </c>
      <c r="CD271" s="230"/>
      <c r="CE271" s="230">
        <v>26637.730460499999</v>
      </c>
      <c r="CF271" s="230">
        <v>26637.730460499999</v>
      </c>
      <c r="CG271" s="230">
        <v>26637.730460499999</v>
      </c>
      <c r="CH271" s="15"/>
      <c r="CI271" s="15">
        <f t="shared" si="152"/>
        <v>26637.730460499999</v>
      </c>
      <c r="CJ271" s="15">
        <f t="shared" si="153"/>
        <v>26637.730460499999</v>
      </c>
      <c r="CK271" s="15">
        <f t="shared" si="154"/>
        <v>26637.730460499999</v>
      </c>
      <c r="CM271" s="15">
        <f t="shared" si="155"/>
        <v>79913.191381500001</v>
      </c>
      <c r="CN271" s="15">
        <f t="shared" si="156"/>
        <v>79913.191381500001</v>
      </c>
      <c r="CO271" s="15">
        <f t="shared" si="128"/>
        <v>0</v>
      </c>
      <c r="CQ271" s="15">
        <f t="shared" si="129"/>
        <v>319652.765526</v>
      </c>
      <c r="CR271" s="15">
        <f t="shared" si="129"/>
        <v>319652.765526</v>
      </c>
      <c r="CS271" s="15">
        <f t="shared" si="130"/>
        <v>0</v>
      </c>
      <c r="CT271" s="15"/>
    </row>
    <row r="272" spans="1:98" x14ac:dyDescent="0.25">
      <c r="A272" s="336" t="s">
        <v>295</v>
      </c>
      <c r="B272" s="229">
        <v>2.52E-2</v>
      </c>
      <c r="C272" s="229">
        <v>2.52E-2</v>
      </c>
      <c r="D272" s="229">
        <v>2.52E-2</v>
      </c>
      <c r="E272" s="229">
        <v>2.52E-2</v>
      </c>
      <c r="G272" s="230">
        <v>1960162.32</v>
      </c>
      <c r="H272" s="230">
        <v>1960162.32</v>
      </c>
      <c r="I272" s="230">
        <v>1960162.32</v>
      </c>
      <c r="J272" s="230"/>
      <c r="K272" s="230">
        <v>1960162.32</v>
      </c>
      <c r="L272" s="230">
        <v>1960162.32</v>
      </c>
      <c r="M272" s="230">
        <v>1960162.32</v>
      </c>
      <c r="N272" s="15"/>
      <c r="O272" s="15">
        <v>4116.3408719999998</v>
      </c>
      <c r="P272" s="15">
        <v>4116.3408719999998</v>
      </c>
      <c r="Q272" s="15">
        <v>4116.3408719999998</v>
      </c>
      <c r="R272" s="15"/>
      <c r="S272" s="15">
        <f t="shared" si="139"/>
        <v>4116.3408719999998</v>
      </c>
      <c r="T272" s="15">
        <f t="shared" si="139"/>
        <v>4116.3408719999998</v>
      </c>
      <c r="U272" s="15">
        <f t="shared" si="139"/>
        <v>4116.3408719999998</v>
      </c>
      <c r="W272" s="15">
        <f t="shared" si="131"/>
        <v>12349.022615999998</v>
      </c>
      <c r="X272" s="15">
        <f t="shared" si="149"/>
        <v>12349.022615999998</v>
      </c>
      <c r="Y272" s="15">
        <f t="shared" si="150"/>
        <v>0</v>
      </c>
      <c r="AA272" s="230">
        <v>1960162.32</v>
      </c>
      <c r="AB272" s="230">
        <v>1960162.32</v>
      </c>
      <c r="AC272" s="230">
        <v>1960162.32</v>
      </c>
      <c r="AD272" s="230"/>
      <c r="AE272" s="230">
        <v>1960162.32</v>
      </c>
      <c r="AF272" s="230">
        <v>1960162.32</v>
      </c>
      <c r="AG272" s="230">
        <v>1960162.32</v>
      </c>
      <c r="AH272" s="230"/>
      <c r="AI272" s="230">
        <v>4116.3408719999998</v>
      </c>
      <c r="AJ272" s="230">
        <v>4116.3408719999998</v>
      </c>
      <c r="AK272" s="230">
        <v>4116.3408719999998</v>
      </c>
      <c r="AL272" s="15"/>
      <c r="AM272" s="15">
        <f t="shared" si="140"/>
        <v>4116.3408719999998</v>
      </c>
      <c r="AN272" s="15">
        <f t="shared" si="140"/>
        <v>4116.3408719999998</v>
      </c>
      <c r="AO272" s="15">
        <f t="shared" si="140"/>
        <v>4116.3408719999998</v>
      </c>
      <c r="AQ272" s="15">
        <f t="shared" si="137"/>
        <v>12349.022615999998</v>
      </c>
      <c r="AR272" s="15">
        <f t="shared" si="134"/>
        <v>12349.022615999998</v>
      </c>
      <c r="AS272" s="15">
        <f t="shared" si="141"/>
        <v>0</v>
      </c>
      <c r="AT272" s="15"/>
      <c r="AU272" s="15">
        <f t="shared" si="151"/>
        <v>24698.045231999997</v>
      </c>
      <c r="AV272" s="15">
        <f t="shared" si="151"/>
        <v>24698.045231999997</v>
      </c>
      <c r="AW272" s="15">
        <f t="shared" si="143"/>
        <v>0</v>
      </c>
      <c r="AX272" s="15"/>
      <c r="AY272" s="230">
        <v>1960162.32</v>
      </c>
      <c r="AZ272" s="230">
        <v>1960162.32</v>
      </c>
      <c r="BA272" s="230">
        <v>1960162.32</v>
      </c>
      <c r="BB272" s="230"/>
      <c r="BC272" s="230">
        <v>1960162.32</v>
      </c>
      <c r="BD272" s="230">
        <v>1960162.32</v>
      </c>
      <c r="BE272" s="230">
        <v>1960162.32</v>
      </c>
      <c r="BF272" s="230"/>
      <c r="BG272" s="230">
        <v>4116.3408719999998</v>
      </c>
      <c r="BH272" s="230">
        <v>4116.3408719999998</v>
      </c>
      <c r="BI272" s="230">
        <v>4116.3408719999998</v>
      </c>
      <c r="BJ272" s="15"/>
      <c r="BK272" s="15">
        <f t="shared" si="138"/>
        <v>4116.3408719999998</v>
      </c>
      <c r="BL272" s="15">
        <f t="shared" si="138"/>
        <v>4116.3408719999998</v>
      </c>
      <c r="BM272" s="15">
        <f t="shared" si="138"/>
        <v>4116.3408719999998</v>
      </c>
      <c r="BO272" s="15">
        <f t="shared" si="132"/>
        <v>12349.022615999998</v>
      </c>
      <c r="BP272" s="15">
        <f t="shared" si="133"/>
        <v>12349.022615999998</v>
      </c>
      <c r="BQ272" s="15">
        <f t="shared" si="135"/>
        <v>0</v>
      </c>
      <c r="BR272" s="15"/>
      <c r="BS272" s="15">
        <f t="shared" si="148"/>
        <v>37047.067847999991</v>
      </c>
      <c r="BT272" s="15">
        <f t="shared" si="148"/>
        <v>37047.067847999991</v>
      </c>
      <c r="BU272" s="15">
        <f t="shared" si="136"/>
        <v>0</v>
      </c>
      <c r="BV272" s="15"/>
      <c r="BW272" s="230">
        <v>1960162.32</v>
      </c>
      <c r="BX272" s="230">
        <v>1960162.32</v>
      </c>
      <c r="BY272" s="230">
        <v>1960162.32</v>
      </c>
      <c r="BZ272" s="230"/>
      <c r="CA272" s="230">
        <v>1960162.32</v>
      </c>
      <c r="CB272" s="230">
        <v>1960162.32</v>
      </c>
      <c r="CC272" s="230">
        <v>1960162.32</v>
      </c>
      <c r="CD272" s="230"/>
      <c r="CE272" s="230">
        <v>4116.3408719999998</v>
      </c>
      <c r="CF272" s="230">
        <v>4116.3408719999998</v>
      </c>
      <c r="CG272" s="230">
        <v>4116.3408719999998</v>
      </c>
      <c r="CH272" s="15"/>
      <c r="CI272" s="15">
        <f t="shared" si="152"/>
        <v>4116.3408719999998</v>
      </c>
      <c r="CJ272" s="15">
        <f t="shared" si="153"/>
        <v>4116.3408719999998</v>
      </c>
      <c r="CK272" s="15">
        <f t="shared" si="154"/>
        <v>4116.3408719999998</v>
      </c>
      <c r="CM272" s="15">
        <f t="shared" si="155"/>
        <v>12349.022615999998</v>
      </c>
      <c r="CN272" s="15">
        <f t="shared" si="156"/>
        <v>12349.022615999998</v>
      </c>
      <c r="CO272" s="15">
        <f t="shared" si="128"/>
        <v>0</v>
      </c>
      <c r="CQ272" s="15">
        <f t="shared" si="129"/>
        <v>49396.090463999994</v>
      </c>
      <c r="CR272" s="15">
        <f t="shared" si="129"/>
        <v>49396.090463999994</v>
      </c>
      <c r="CS272" s="15">
        <f t="shared" si="130"/>
        <v>0</v>
      </c>
      <c r="CT272" s="15"/>
    </row>
    <row r="273" spans="1:98" x14ac:dyDescent="0.25">
      <c r="A273" s="336" t="s">
        <v>296</v>
      </c>
      <c r="B273" s="229">
        <v>2.5499999999999998E-2</v>
      </c>
      <c r="C273" s="229">
        <v>2.5499999999999998E-2</v>
      </c>
      <c r="D273" s="229">
        <v>2.5499999999999998E-2</v>
      </c>
      <c r="E273" s="229">
        <v>2.5499999999999998E-2</v>
      </c>
      <c r="G273" s="230">
        <v>4576825.3600000003</v>
      </c>
      <c r="H273" s="230">
        <v>4576825.3600000003</v>
      </c>
      <c r="I273" s="230">
        <v>4576825.3600000003</v>
      </c>
      <c r="J273" s="230"/>
      <c r="K273" s="230">
        <v>4576825.3600000003</v>
      </c>
      <c r="L273" s="230">
        <v>4576825.3600000003</v>
      </c>
      <c r="M273" s="230">
        <v>4576825.3600000003</v>
      </c>
      <c r="N273" s="15"/>
      <c r="O273" s="15">
        <v>9725.75389</v>
      </c>
      <c r="P273" s="15">
        <v>9725.75389</v>
      </c>
      <c r="Q273" s="15">
        <v>9725.75389</v>
      </c>
      <c r="R273" s="15"/>
      <c r="S273" s="15">
        <f t="shared" si="139"/>
        <v>9725.75389</v>
      </c>
      <c r="T273" s="15">
        <f t="shared" si="139"/>
        <v>9725.75389</v>
      </c>
      <c r="U273" s="15">
        <f t="shared" si="139"/>
        <v>9725.75389</v>
      </c>
      <c r="W273" s="15">
        <f t="shared" si="131"/>
        <v>29177.26167</v>
      </c>
      <c r="X273" s="15">
        <f t="shared" si="149"/>
        <v>29177.26167</v>
      </c>
      <c r="Y273" s="15">
        <f t="shared" si="150"/>
        <v>0</v>
      </c>
      <c r="AA273" s="230">
        <v>4576825.3600000003</v>
      </c>
      <c r="AB273" s="230">
        <v>4576825.3600000003</v>
      </c>
      <c r="AC273" s="230">
        <v>4576825.3600000003</v>
      </c>
      <c r="AD273" s="230"/>
      <c r="AE273" s="230">
        <v>4576825.3600000003</v>
      </c>
      <c r="AF273" s="230">
        <v>4576825.3600000003</v>
      </c>
      <c r="AG273" s="230">
        <v>4576825.3600000003</v>
      </c>
      <c r="AH273" s="230"/>
      <c r="AI273" s="230">
        <v>9725.75389</v>
      </c>
      <c r="AJ273" s="230">
        <v>9725.75389</v>
      </c>
      <c r="AK273" s="230">
        <v>9725.75389</v>
      </c>
      <c r="AL273" s="15"/>
      <c r="AM273" s="15">
        <f t="shared" si="140"/>
        <v>9725.75389</v>
      </c>
      <c r="AN273" s="15">
        <f t="shared" si="140"/>
        <v>9725.75389</v>
      </c>
      <c r="AO273" s="15">
        <f t="shared" si="140"/>
        <v>9725.75389</v>
      </c>
      <c r="AQ273" s="15">
        <f t="shared" si="137"/>
        <v>29177.26167</v>
      </c>
      <c r="AR273" s="15">
        <f t="shared" si="134"/>
        <v>29177.26167</v>
      </c>
      <c r="AS273" s="15">
        <f t="shared" si="141"/>
        <v>0</v>
      </c>
      <c r="AT273" s="15"/>
      <c r="AU273" s="15">
        <f t="shared" si="151"/>
        <v>58354.52334</v>
      </c>
      <c r="AV273" s="15">
        <f t="shared" si="151"/>
        <v>58354.52334</v>
      </c>
      <c r="AW273" s="15">
        <f t="shared" si="143"/>
        <v>0</v>
      </c>
      <c r="AX273" s="15"/>
      <c r="AY273" s="230">
        <v>4576825.3600000003</v>
      </c>
      <c r="AZ273" s="230">
        <v>4576825.3600000003</v>
      </c>
      <c r="BA273" s="230">
        <v>4576825.3600000003</v>
      </c>
      <c r="BB273" s="230"/>
      <c r="BC273" s="230">
        <v>4576825.3600000003</v>
      </c>
      <c r="BD273" s="230">
        <v>4576825.3600000003</v>
      </c>
      <c r="BE273" s="230">
        <v>4576825.3600000003</v>
      </c>
      <c r="BF273" s="230"/>
      <c r="BG273" s="230">
        <v>9725.75389</v>
      </c>
      <c r="BH273" s="230">
        <v>9725.75389</v>
      </c>
      <c r="BI273" s="230">
        <v>9725.75389</v>
      </c>
      <c r="BJ273" s="15"/>
      <c r="BK273" s="15">
        <f t="shared" si="138"/>
        <v>9725.75389</v>
      </c>
      <c r="BL273" s="15">
        <f t="shared" si="138"/>
        <v>9725.75389</v>
      </c>
      <c r="BM273" s="15">
        <f t="shared" si="138"/>
        <v>9725.75389</v>
      </c>
      <c r="BO273" s="15">
        <f t="shared" si="132"/>
        <v>29177.26167</v>
      </c>
      <c r="BP273" s="15">
        <f t="shared" si="133"/>
        <v>29177.26167</v>
      </c>
      <c r="BQ273" s="15">
        <f t="shared" si="135"/>
        <v>0</v>
      </c>
      <c r="BR273" s="15"/>
      <c r="BS273" s="15">
        <f t="shared" si="148"/>
        <v>87531.785009999992</v>
      </c>
      <c r="BT273" s="15">
        <f t="shared" si="148"/>
        <v>87531.785009999992</v>
      </c>
      <c r="BU273" s="15">
        <f t="shared" si="136"/>
        <v>0</v>
      </c>
      <c r="BV273" s="15"/>
      <c r="BW273" s="230">
        <v>4576825.3600000003</v>
      </c>
      <c r="BX273" s="230">
        <v>4576825.3600000003</v>
      </c>
      <c r="BY273" s="230">
        <v>4576825.3600000003</v>
      </c>
      <c r="BZ273" s="230"/>
      <c r="CA273" s="230">
        <v>4576825.3600000003</v>
      </c>
      <c r="CB273" s="230">
        <v>4576825.3600000003</v>
      </c>
      <c r="CC273" s="230">
        <v>4576825.3600000003</v>
      </c>
      <c r="CD273" s="230"/>
      <c r="CE273" s="230">
        <v>9725.75389</v>
      </c>
      <c r="CF273" s="230">
        <v>9725.75389</v>
      </c>
      <c r="CG273" s="230">
        <v>9725.75389</v>
      </c>
      <c r="CH273" s="15"/>
      <c r="CI273" s="15">
        <f t="shared" si="152"/>
        <v>9725.75389</v>
      </c>
      <c r="CJ273" s="15">
        <f t="shared" si="153"/>
        <v>9725.75389</v>
      </c>
      <c r="CK273" s="15">
        <f t="shared" si="154"/>
        <v>9725.75389</v>
      </c>
      <c r="CM273" s="15">
        <f t="shared" si="155"/>
        <v>29177.26167</v>
      </c>
      <c r="CN273" s="15">
        <f t="shared" si="156"/>
        <v>29177.26167</v>
      </c>
      <c r="CO273" s="15">
        <f t="shared" si="128"/>
        <v>0</v>
      </c>
      <c r="CQ273" s="15">
        <f t="shared" si="129"/>
        <v>116709.04668</v>
      </c>
      <c r="CR273" s="15">
        <f t="shared" si="129"/>
        <v>116709.04668</v>
      </c>
      <c r="CS273" s="15">
        <f t="shared" si="130"/>
        <v>0</v>
      </c>
      <c r="CT273" s="15"/>
    </row>
    <row r="274" spans="1:98" x14ac:dyDescent="0.25">
      <c r="A274" s="336" t="s">
        <v>297</v>
      </c>
      <c r="B274" s="229">
        <v>2.4999999999999998E-2</v>
      </c>
      <c r="C274" s="229">
        <v>2.4999999999999998E-2</v>
      </c>
      <c r="D274" s="229">
        <v>2.4999999999999998E-2</v>
      </c>
      <c r="E274" s="229">
        <v>2.4999999999999998E-2</v>
      </c>
      <c r="G274" s="230">
        <v>3691212.54</v>
      </c>
      <c r="H274" s="230">
        <v>3691212.54</v>
      </c>
      <c r="I274" s="230">
        <v>3691212.54</v>
      </c>
      <c r="J274" s="230"/>
      <c r="K274" s="230">
        <v>3691212.54</v>
      </c>
      <c r="L274" s="230">
        <v>3691212.54</v>
      </c>
      <c r="M274" s="230">
        <v>3691212.54</v>
      </c>
      <c r="N274" s="15"/>
      <c r="O274" s="15">
        <v>7690.0261249999994</v>
      </c>
      <c r="P274" s="15">
        <v>7690.0261249999994</v>
      </c>
      <c r="Q274" s="15">
        <v>7690.0261249999994</v>
      </c>
      <c r="R274" s="15"/>
      <c r="S274" s="15">
        <f t="shared" si="139"/>
        <v>7690.0261249999994</v>
      </c>
      <c r="T274" s="15">
        <f t="shared" si="139"/>
        <v>7690.0261249999994</v>
      </c>
      <c r="U274" s="15">
        <f t="shared" si="139"/>
        <v>7690.0261249999994</v>
      </c>
      <c r="W274" s="15">
        <f t="shared" si="131"/>
        <v>23070.078374999997</v>
      </c>
      <c r="X274" s="15">
        <f t="shared" si="149"/>
        <v>23070.078374999997</v>
      </c>
      <c r="Y274" s="15">
        <f t="shared" si="150"/>
        <v>0</v>
      </c>
      <c r="AA274" s="230">
        <v>3691212.54</v>
      </c>
      <c r="AB274" s="230">
        <v>3691212.54</v>
      </c>
      <c r="AC274" s="230">
        <v>3691212.54</v>
      </c>
      <c r="AD274" s="230"/>
      <c r="AE274" s="230">
        <v>3691212.54</v>
      </c>
      <c r="AF274" s="230">
        <v>3691212.54</v>
      </c>
      <c r="AG274" s="230">
        <v>3691212.54</v>
      </c>
      <c r="AH274" s="230"/>
      <c r="AI274" s="230">
        <v>7690.0261249999994</v>
      </c>
      <c r="AJ274" s="230">
        <v>7690.0261249999994</v>
      </c>
      <c r="AK274" s="230">
        <v>7690.0261249999994</v>
      </c>
      <c r="AL274" s="15"/>
      <c r="AM274" s="15">
        <f t="shared" si="140"/>
        <v>7690.0261249999994</v>
      </c>
      <c r="AN274" s="15">
        <f t="shared" si="140"/>
        <v>7690.0261249999994</v>
      </c>
      <c r="AO274" s="15">
        <f t="shared" si="140"/>
        <v>7690.0261249999994</v>
      </c>
      <c r="AQ274" s="15">
        <f t="shared" si="137"/>
        <v>23070.078374999997</v>
      </c>
      <c r="AR274" s="15">
        <f t="shared" si="134"/>
        <v>23070.078374999997</v>
      </c>
      <c r="AS274" s="15">
        <f t="shared" si="141"/>
        <v>0</v>
      </c>
      <c r="AT274" s="15"/>
      <c r="AU274" s="15">
        <f t="shared" si="151"/>
        <v>46140.156749999995</v>
      </c>
      <c r="AV274" s="15">
        <f t="shared" si="151"/>
        <v>46140.156749999995</v>
      </c>
      <c r="AW274" s="15">
        <f t="shared" si="143"/>
        <v>0</v>
      </c>
      <c r="AX274" s="15"/>
      <c r="AY274" s="230">
        <v>3691212.54</v>
      </c>
      <c r="AZ274" s="230">
        <v>3691212.54</v>
      </c>
      <c r="BA274" s="230">
        <v>3691212.54</v>
      </c>
      <c r="BB274" s="230"/>
      <c r="BC274" s="230">
        <v>3691212.54</v>
      </c>
      <c r="BD274" s="230">
        <v>3691212.54</v>
      </c>
      <c r="BE274" s="230">
        <v>3691212.54</v>
      </c>
      <c r="BF274" s="230"/>
      <c r="BG274" s="230">
        <v>7690.0261249999994</v>
      </c>
      <c r="BH274" s="230">
        <v>7690.0261249999994</v>
      </c>
      <c r="BI274" s="230">
        <v>7690.0261249999994</v>
      </c>
      <c r="BJ274" s="15"/>
      <c r="BK274" s="15">
        <f t="shared" si="138"/>
        <v>7690.0261249999994</v>
      </c>
      <c r="BL274" s="15">
        <f t="shared" si="138"/>
        <v>7690.0261249999994</v>
      </c>
      <c r="BM274" s="15">
        <f t="shared" si="138"/>
        <v>7690.0261249999994</v>
      </c>
      <c r="BO274" s="15">
        <f t="shared" si="132"/>
        <v>23070.078374999997</v>
      </c>
      <c r="BP274" s="15">
        <f t="shared" si="133"/>
        <v>23070.078374999997</v>
      </c>
      <c r="BQ274" s="15">
        <f t="shared" si="135"/>
        <v>0</v>
      </c>
      <c r="BR274" s="15"/>
      <c r="BS274" s="15">
        <f t="shared" si="148"/>
        <v>69210.235124999992</v>
      </c>
      <c r="BT274" s="15">
        <f t="shared" si="148"/>
        <v>69210.235124999992</v>
      </c>
      <c r="BU274" s="15">
        <f t="shared" si="136"/>
        <v>0</v>
      </c>
      <c r="BV274" s="15"/>
      <c r="BW274" s="230">
        <v>3691212.54</v>
      </c>
      <c r="BX274" s="230">
        <v>3691212.54</v>
      </c>
      <c r="BY274" s="230">
        <v>3691212.54</v>
      </c>
      <c r="BZ274" s="230"/>
      <c r="CA274" s="230">
        <v>3691212.54</v>
      </c>
      <c r="CB274" s="230">
        <v>3691212.54</v>
      </c>
      <c r="CC274" s="230">
        <v>3691212.54</v>
      </c>
      <c r="CD274" s="230"/>
      <c r="CE274" s="230">
        <v>7690.0261249999994</v>
      </c>
      <c r="CF274" s="230">
        <v>7690.0261249999994</v>
      </c>
      <c r="CG274" s="230">
        <v>7690.0261249999994</v>
      </c>
      <c r="CH274" s="15"/>
      <c r="CI274" s="15">
        <f t="shared" si="152"/>
        <v>7690.0261249999994</v>
      </c>
      <c r="CJ274" s="15">
        <f t="shared" si="153"/>
        <v>7690.0261249999994</v>
      </c>
      <c r="CK274" s="15">
        <f t="shared" si="154"/>
        <v>7690.0261249999994</v>
      </c>
      <c r="CM274" s="15">
        <f t="shared" si="155"/>
        <v>23070.078374999997</v>
      </c>
      <c r="CN274" s="15">
        <f t="shared" si="156"/>
        <v>23070.078374999997</v>
      </c>
      <c r="CO274" s="15">
        <f t="shared" si="128"/>
        <v>0</v>
      </c>
      <c r="CQ274" s="15">
        <f t="shared" si="129"/>
        <v>92280.313499999989</v>
      </c>
      <c r="CR274" s="15">
        <f t="shared" si="129"/>
        <v>92280.313499999989</v>
      </c>
      <c r="CS274" s="15">
        <f t="shared" si="130"/>
        <v>0</v>
      </c>
      <c r="CT274" s="15"/>
    </row>
    <row r="275" spans="1:98" x14ac:dyDescent="0.25">
      <c r="A275" s="336" t="s">
        <v>298</v>
      </c>
      <c r="B275" s="229">
        <v>2.3900000000000001E-2</v>
      </c>
      <c r="C275" s="229">
        <v>2.3900000000000001E-2</v>
      </c>
      <c r="D275" s="229">
        <v>2.3900000000000001E-2</v>
      </c>
      <c r="E275" s="229">
        <v>2.3900000000000001E-2</v>
      </c>
      <c r="G275" s="230">
        <v>3322731.71</v>
      </c>
      <c r="H275" s="230">
        <v>3322731.71</v>
      </c>
      <c r="I275" s="230">
        <v>3322731.71</v>
      </c>
      <c r="J275" s="230"/>
      <c r="K275" s="230">
        <v>3322731.71</v>
      </c>
      <c r="L275" s="230">
        <v>3322731.71</v>
      </c>
      <c r="M275" s="230">
        <v>3322731.71</v>
      </c>
      <c r="N275" s="15"/>
      <c r="O275" s="15">
        <v>6617.7739890833336</v>
      </c>
      <c r="P275" s="15">
        <v>6617.7739890833336</v>
      </c>
      <c r="Q275" s="15">
        <v>6617.7739890833336</v>
      </c>
      <c r="R275" s="15"/>
      <c r="S275" s="15">
        <f t="shared" si="139"/>
        <v>6617.7739890833336</v>
      </c>
      <c r="T275" s="15">
        <f t="shared" si="139"/>
        <v>6617.7739890833336</v>
      </c>
      <c r="U275" s="15">
        <f t="shared" si="139"/>
        <v>6617.7739890833336</v>
      </c>
      <c r="W275" s="15">
        <f t="shared" si="131"/>
        <v>19853.321967250002</v>
      </c>
      <c r="X275" s="15">
        <f t="shared" si="149"/>
        <v>19853.321967250002</v>
      </c>
      <c r="Y275" s="15">
        <f t="shared" si="150"/>
        <v>0</v>
      </c>
      <c r="AA275" s="230">
        <v>3322731.71</v>
      </c>
      <c r="AB275" s="230">
        <v>3322731.71</v>
      </c>
      <c r="AC275" s="230">
        <v>3322731.71</v>
      </c>
      <c r="AD275" s="230"/>
      <c r="AE275" s="230">
        <v>3322731.71</v>
      </c>
      <c r="AF275" s="230">
        <v>3322731.71</v>
      </c>
      <c r="AG275" s="230">
        <v>3322731.71</v>
      </c>
      <c r="AH275" s="230"/>
      <c r="AI275" s="230">
        <v>6617.7739890833336</v>
      </c>
      <c r="AJ275" s="230">
        <v>6617.7739890833336</v>
      </c>
      <c r="AK275" s="230">
        <v>6617.7739890833336</v>
      </c>
      <c r="AL275" s="15"/>
      <c r="AM275" s="15">
        <f t="shared" si="140"/>
        <v>6617.7739890833336</v>
      </c>
      <c r="AN275" s="15">
        <f t="shared" si="140"/>
        <v>6617.7739890833336</v>
      </c>
      <c r="AO275" s="15">
        <f t="shared" si="140"/>
        <v>6617.7739890833336</v>
      </c>
      <c r="AQ275" s="15">
        <f t="shared" si="137"/>
        <v>19853.321967250002</v>
      </c>
      <c r="AR275" s="15">
        <f t="shared" si="134"/>
        <v>19853.321967250002</v>
      </c>
      <c r="AS275" s="15">
        <f t="shared" si="141"/>
        <v>0</v>
      </c>
      <c r="AT275" s="15"/>
      <c r="AU275" s="15">
        <f t="shared" si="151"/>
        <v>39706.643934500004</v>
      </c>
      <c r="AV275" s="15">
        <f t="shared" si="151"/>
        <v>39706.643934500004</v>
      </c>
      <c r="AW275" s="15">
        <f t="shared" si="143"/>
        <v>0</v>
      </c>
      <c r="AX275" s="15"/>
      <c r="AY275" s="230">
        <v>3322731.71</v>
      </c>
      <c r="AZ275" s="230">
        <v>3322731.71</v>
      </c>
      <c r="BA275" s="230">
        <v>3322731.71</v>
      </c>
      <c r="BB275" s="230"/>
      <c r="BC275" s="230">
        <v>3322731.71</v>
      </c>
      <c r="BD275" s="230">
        <v>3322731.71</v>
      </c>
      <c r="BE275" s="230">
        <v>3322731.71</v>
      </c>
      <c r="BF275" s="230"/>
      <c r="BG275" s="230">
        <v>6617.7739890833336</v>
      </c>
      <c r="BH275" s="230">
        <v>6617.7739890833336</v>
      </c>
      <c r="BI275" s="230">
        <v>6617.7739890833336</v>
      </c>
      <c r="BJ275" s="15"/>
      <c r="BK275" s="15">
        <f t="shared" si="138"/>
        <v>6617.7739890833336</v>
      </c>
      <c r="BL275" s="15">
        <f t="shared" si="138"/>
        <v>6617.7739890833336</v>
      </c>
      <c r="BM275" s="15">
        <f t="shared" si="138"/>
        <v>6617.7739890833336</v>
      </c>
      <c r="BO275" s="15">
        <f t="shared" si="132"/>
        <v>19853.321967250002</v>
      </c>
      <c r="BP275" s="15">
        <f t="shared" si="133"/>
        <v>19853.321967250002</v>
      </c>
      <c r="BQ275" s="15">
        <f t="shared" si="135"/>
        <v>0</v>
      </c>
      <c r="BR275" s="15"/>
      <c r="BS275" s="15">
        <f t="shared" si="148"/>
        <v>59559.965901750009</v>
      </c>
      <c r="BT275" s="15">
        <f t="shared" si="148"/>
        <v>59559.965901750009</v>
      </c>
      <c r="BU275" s="15">
        <f t="shared" si="136"/>
        <v>0</v>
      </c>
      <c r="BV275" s="15"/>
      <c r="BW275" s="230">
        <v>3322731.71</v>
      </c>
      <c r="BX275" s="230">
        <v>3322731.71</v>
      </c>
      <c r="BY275" s="230">
        <v>3322731.71</v>
      </c>
      <c r="BZ275" s="230"/>
      <c r="CA275" s="230">
        <v>3322731.71</v>
      </c>
      <c r="CB275" s="230">
        <v>3322731.71</v>
      </c>
      <c r="CC275" s="230">
        <v>3322731.71</v>
      </c>
      <c r="CD275" s="230"/>
      <c r="CE275" s="230">
        <v>6617.7739890833336</v>
      </c>
      <c r="CF275" s="230">
        <v>6617.7739890833336</v>
      </c>
      <c r="CG275" s="230">
        <v>6617.7739890833336</v>
      </c>
      <c r="CH275" s="15"/>
      <c r="CI275" s="15">
        <f t="shared" si="152"/>
        <v>6617.7739890833336</v>
      </c>
      <c r="CJ275" s="15">
        <f t="shared" si="153"/>
        <v>6617.7739890833336</v>
      </c>
      <c r="CK275" s="15">
        <f t="shared" si="154"/>
        <v>6617.7739890833336</v>
      </c>
      <c r="CM275" s="15">
        <f t="shared" si="155"/>
        <v>19853.321967250002</v>
      </c>
      <c r="CN275" s="15">
        <f t="shared" si="156"/>
        <v>19853.321967250002</v>
      </c>
      <c r="CO275" s="15">
        <f t="shared" ref="CO275:CO294" si="157">CN275-CM275</f>
        <v>0</v>
      </c>
      <c r="CQ275" s="15">
        <f t="shared" ref="CQ275:CR294" si="158">+BS275+CM275</f>
        <v>79413.287869000007</v>
      </c>
      <c r="CR275" s="15">
        <f t="shared" si="158"/>
        <v>79413.287869000007</v>
      </c>
      <c r="CS275" s="15">
        <f t="shared" ref="CS275:CS294" si="159">CR275-CQ275</f>
        <v>0</v>
      </c>
      <c r="CT275" s="15"/>
    </row>
    <row r="276" spans="1:98" x14ac:dyDescent="0.25">
      <c r="A276" s="336" t="s">
        <v>299</v>
      </c>
      <c r="B276" s="229">
        <v>2.29E-2</v>
      </c>
      <c r="C276" s="229">
        <v>2.29E-2</v>
      </c>
      <c r="D276" s="229">
        <v>2.29E-2</v>
      </c>
      <c r="E276" s="229">
        <v>2.29E-2</v>
      </c>
      <c r="G276" s="230">
        <v>3246960.53</v>
      </c>
      <c r="H276" s="230">
        <v>3246960.53</v>
      </c>
      <c r="I276" s="230">
        <v>3246960.53</v>
      </c>
      <c r="J276" s="230"/>
      <c r="K276" s="230">
        <v>3246960.53</v>
      </c>
      <c r="L276" s="230">
        <v>3246960.53</v>
      </c>
      <c r="M276" s="230">
        <v>3246960.53</v>
      </c>
      <c r="N276" s="15"/>
      <c r="O276" s="15">
        <v>6196.2830114166654</v>
      </c>
      <c r="P276" s="15">
        <v>6196.2830114166654</v>
      </c>
      <c r="Q276" s="15">
        <v>6196.2830114166654</v>
      </c>
      <c r="R276" s="15"/>
      <c r="S276" s="15">
        <f t="shared" si="139"/>
        <v>6196.2830114166654</v>
      </c>
      <c r="T276" s="15">
        <f t="shared" si="139"/>
        <v>6196.2830114166654</v>
      </c>
      <c r="U276" s="15">
        <f t="shared" si="139"/>
        <v>6196.2830114166654</v>
      </c>
      <c r="W276" s="15">
        <f t="shared" si="131"/>
        <v>18588.849034249997</v>
      </c>
      <c r="X276" s="15">
        <f t="shared" si="149"/>
        <v>18588.849034249997</v>
      </c>
      <c r="Y276" s="15">
        <f t="shared" si="150"/>
        <v>0</v>
      </c>
      <c r="AA276" s="230">
        <v>3246960.53</v>
      </c>
      <c r="AB276" s="230">
        <v>3246960.53</v>
      </c>
      <c r="AC276" s="230">
        <v>3246960.53</v>
      </c>
      <c r="AD276" s="230"/>
      <c r="AE276" s="230">
        <v>3246960.53</v>
      </c>
      <c r="AF276" s="230">
        <v>3246960.53</v>
      </c>
      <c r="AG276" s="230">
        <v>3246960.53</v>
      </c>
      <c r="AH276" s="230"/>
      <c r="AI276" s="230">
        <v>6196.2830114166654</v>
      </c>
      <c r="AJ276" s="230">
        <v>6196.2830114166654</v>
      </c>
      <c r="AK276" s="230">
        <v>6196.2830114166654</v>
      </c>
      <c r="AL276" s="15"/>
      <c r="AM276" s="15">
        <f t="shared" si="140"/>
        <v>6196.2830114166654</v>
      </c>
      <c r="AN276" s="15">
        <f t="shared" si="140"/>
        <v>6196.2830114166654</v>
      </c>
      <c r="AO276" s="15">
        <f t="shared" si="140"/>
        <v>6196.2830114166654</v>
      </c>
      <c r="AQ276" s="15">
        <f t="shared" si="137"/>
        <v>18588.849034249997</v>
      </c>
      <c r="AR276" s="15">
        <f t="shared" si="134"/>
        <v>18588.849034249997</v>
      </c>
      <c r="AS276" s="15">
        <f t="shared" si="141"/>
        <v>0</v>
      </c>
      <c r="AT276" s="15"/>
      <c r="AU276" s="15">
        <f t="shared" si="151"/>
        <v>37177.698068499994</v>
      </c>
      <c r="AV276" s="15">
        <f t="shared" si="151"/>
        <v>37177.698068499994</v>
      </c>
      <c r="AW276" s="15">
        <f t="shared" si="143"/>
        <v>0</v>
      </c>
      <c r="AX276" s="15"/>
      <c r="AY276" s="230">
        <v>3246960.53</v>
      </c>
      <c r="AZ276" s="230">
        <v>3246960.53</v>
      </c>
      <c r="BA276" s="230">
        <v>3246960.53</v>
      </c>
      <c r="BB276" s="230"/>
      <c r="BC276" s="230">
        <v>3246960.53</v>
      </c>
      <c r="BD276" s="230">
        <v>3246960.53</v>
      </c>
      <c r="BE276" s="230">
        <v>3246960.53</v>
      </c>
      <c r="BF276" s="230"/>
      <c r="BG276" s="230">
        <v>6196.2830114166654</v>
      </c>
      <c r="BH276" s="230">
        <v>6196.2830114166654</v>
      </c>
      <c r="BI276" s="230">
        <v>6196.2830114166654</v>
      </c>
      <c r="BJ276" s="15"/>
      <c r="BK276" s="15">
        <f t="shared" si="138"/>
        <v>6196.2830114166654</v>
      </c>
      <c r="BL276" s="15">
        <f t="shared" si="138"/>
        <v>6196.2830114166654</v>
      </c>
      <c r="BM276" s="15">
        <f t="shared" si="138"/>
        <v>6196.2830114166654</v>
      </c>
      <c r="BO276" s="15">
        <f t="shared" si="132"/>
        <v>18588.849034249997</v>
      </c>
      <c r="BP276" s="15">
        <f t="shared" si="133"/>
        <v>18588.849034249997</v>
      </c>
      <c r="BQ276" s="15">
        <f t="shared" si="135"/>
        <v>0</v>
      </c>
      <c r="BR276" s="15"/>
      <c r="BS276" s="15">
        <f t="shared" si="148"/>
        <v>55766.547102749988</v>
      </c>
      <c r="BT276" s="15">
        <f t="shared" si="148"/>
        <v>55766.547102749988</v>
      </c>
      <c r="BU276" s="15">
        <f t="shared" si="136"/>
        <v>0</v>
      </c>
      <c r="BV276" s="15"/>
      <c r="BW276" s="230">
        <v>3246960.53</v>
      </c>
      <c r="BX276" s="230">
        <v>3246960.53</v>
      </c>
      <c r="BY276" s="230">
        <v>3246960.53</v>
      </c>
      <c r="BZ276" s="230"/>
      <c r="CA276" s="230">
        <v>3246960.53</v>
      </c>
      <c r="CB276" s="230">
        <v>3246960.53</v>
      </c>
      <c r="CC276" s="230">
        <v>3246960.53</v>
      </c>
      <c r="CD276" s="230"/>
      <c r="CE276" s="230">
        <v>6196.2830114166654</v>
      </c>
      <c r="CF276" s="230">
        <v>6196.2830114166654</v>
      </c>
      <c r="CG276" s="230">
        <v>6196.2830114166654</v>
      </c>
      <c r="CH276" s="15"/>
      <c r="CI276" s="15">
        <f t="shared" si="152"/>
        <v>6196.2830114166654</v>
      </c>
      <c r="CJ276" s="15">
        <f t="shared" si="153"/>
        <v>6196.2830114166654</v>
      </c>
      <c r="CK276" s="15">
        <f t="shared" si="154"/>
        <v>6196.2830114166654</v>
      </c>
      <c r="CM276" s="15">
        <f t="shared" si="155"/>
        <v>18588.849034249997</v>
      </c>
      <c r="CN276" s="15">
        <f t="shared" si="156"/>
        <v>18588.849034249997</v>
      </c>
      <c r="CO276" s="15">
        <f t="shared" si="157"/>
        <v>0</v>
      </c>
      <c r="CQ276" s="15">
        <f t="shared" si="158"/>
        <v>74355.396136999989</v>
      </c>
      <c r="CR276" s="15">
        <f t="shared" si="158"/>
        <v>74355.396136999989</v>
      </c>
      <c r="CS276" s="15">
        <f t="shared" si="159"/>
        <v>0</v>
      </c>
      <c r="CT276" s="15"/>
    </row>
    <row r="277" spans="1:98" x14ac:dyDescent="0.25">
      <c r="A277" s="336" t="s">
        <v>300</v>
      </c>
      <c r="B277" s="229">
        <v>3.1200000000000002E-2</v>
      </c>
      <c r="C277" s="229">
        <v>3.1200000000000002E-2</v>
      </c>
      <c r="D277" s="229">
        <v>3.1200000000000002E-2</v>
      </c>
      <c r="E277" s="229">
        <v>3.1200000000000002E-2</v>
      </c>
      <c r="G277" s="230">
        <v>3474207.56</v>
      </c>
      <c r="H277" s="230">
        <v>3486978.49</v>
      </c>
      <c r="I277" s="230">
        <v>3486978.49</v>
      </c>
      <c r="J277" s="230"/>
      <c r="K277" s="230">
        <v>3492938.57</v>
      </c>
      <c r="L277" s="230">
        <v>3492938.57</v>
      </c>
      <c r="M277" s="230">
        <v>3615160.79</v>
      </c>
      <c r="N277" s="15"/>
      <c r="O277" s="15">
        <v>9032.9396560000005</v>
      </c>
      <c r="P277" s="15">
        <v>9066.1440740000016</v>
      </c>
      <c r="Q277" s="15">
        <v>9066.1440740000016</v>
      </c>
      <c r="R277" s="15"/>
      <c r="S277" s="15">
        <f t="shared" si="139"/>
        <v>9081.6402820000003</v>
      </c>
      <c r="T277" s="15">
        <f t="shared" si="139"/>
        <v>9081.6402820000003</v>
      </c>
      <c r="U277" s="15">
        <f t="shared" si="139"/>
        <v>9399.4180539999998</v>
      </c>
      <c r="W277" s="15">
        <f t="shared" si="131"/>
        <v>27165.227804000002</v>
      </c>
      <c r="X277" s="15">
        <f t="shared" si="149"/>
        <v>27562.698618000002</v>
      </c>
      <c r="Y277" s="15">
        <f t="shared" si="150"/>
        <v>397.47081400000025</v>
      </c>
      <c r="AA277" s="230">
        <v>3486978.49</v>
      </c>
      <c r="AB277" s="230">
        <v>3486978.49</v>
      </c>
      <c r="AC277" s="230">
        <v>3486978.49</v>
      </c>
      <c r="AD277" s="230"/>
      <c r="AE277" s="230">
        <v>3753448.95</v>
      </c>
      <c r="AF277" s="230">
        <v>3770666.39</v>
      </c>
      <c r="AG277" s="230">
        <v>3773245.73</v>
      </c>
      <c r="AH277" s="230"/>
      <c r="AI277" s="230">
        <v>9066.1440740000016</v>
      </c>
      <c r="AJ277" s="230">
        <v>9066.1440740000016</v>
      </c>
      <c r="AK277" s="230">
        <v>9066.1440740000016</v>
      </c>
      <c r="AL277" s="15"/>
      <c r="AM277" s="15">
        <f t="shared" si="140"/>
        <v>9758.967270000001</v>
      </c>
      <c r="AN277" s="15">
        <f t="shared" si="140"/>
        <v>9803.7326140000005</v>
      </c>
      <c r="AO277" s="15">
        <f t="shared" si="140"/>
        <v>9810.4388980000003</v>
      </c>
      <c r="AQ277" s="15">
        <f t="shared" si="137"/>
        <v>27198.432222000003</v>
      </c>
      <c r="AR277" s="15">
        <f t="shared" si="134"/>
        <v>29373.138782000002</v>
      </c>
      <c r="AS277" s="15">
        <f t="shared" si="141"/>
        <v>2174.7065599999987</v>
      </c>
      <c r="AT277" s="15"/>
      <c r="AU277" s="15">
        <f t="shared" si="151"/>
        <v>54363.660026000005</v>
      </c>
      <c r="AV277" s="15">
        <f t="shared" si="151"/>
        <v>56935.837400000004</v>
      </c>
      <c r="AW277" s="15">
        <f t="shared" si="143"/>
        <v>2572.177373999999</v>
      </c>
      <c r="AX277" s="15"/>
      <c r="AY277" s="230">
        <v>3489958.5300000003</v>
      </c>
      <c r="AZ277" s="230">
        <v>3492938.57</v>
      </c>
      <c r="BA277" s="230">
        <v>3492938.57</v>
      </c>
      <c r="BB277" s="230"/>
      <c r="BC277" s="230">
        <v>3774673.02</v>
      </c>
      <c r="BD277" s="230">
        <v>3774875.29</v>
      </c>
      <c r="BE277" s="230">
        <v>3775078.09</v>
      </c>
      <c r="BF277" s="230"/>
      <c r="BG277" s="230">
        <v>9073.8921780000019</v>
      </c>
      <c r="BH277" s="230">
        <v>9081.6402820000003</v>
      </c>
      <c r="BI277" s="230">
        <v>9081.6402820000003</v>
      </c>
      <c r="BJ277" s="15"/>
      <c r="BK277" s="15">
        <f t="shared" si="138"/>
        <v>9814.1498520000005</v>
      </c>
      <c r="BL277" s="15">
        <f t="shared" si="138"/>
        <v>9814.6757540000017</v>
      </c>
      <c r="BM277" s="15">
        <f t="shared" si="138"/>
        <v>9815.2030340000001</v>
      </c>
      <c r="BO277" s="15">
        <f t="shared" si="132"/>
        <v>27237.172742000002</v>
      </c>
      <c r="BP277" s="15">
        <f t="shared" si="133"/>
        <v>29444.028640000004</v>
      </c>
      <c r="BQ277" s="15">
        <f t="shared" si="135"/>
        <v>2206.8558980000016</v>
      </c>
      <c r="BR277" s="15"/>
      <c r="BS277" s="15">
        <f t="shared" si="148"/>
        <v>81600.832768000007</v>
      </c>
      <c r="BT277" s="15">
        <f t="shared" si="148"/>
        <v>86379.866040000008</v>
      </c>
      <c r="BU277" s="15">
        <f t="shared" si="136"/>
        <v>4779.0332720000006</v>
      </c>
      <c r="BV277" s="15"/>
      <c r="BW277" s="230">
        <v>3492938.57</v>
      </c>
      <c r="BX277" s="230">
        <v>3492938.57</v>
      </c>
      <c r="BY277" s="230">
        <v>3492938.57</v>
      </c>
      <c r="BZ277" s="230"/>
      <c r="CA277" s="230">
        <v>3775359.5300000003</v>
      </c>
      <c r="CB277" s="230">
        <v>3794811.54</v>
      </c>
      <c r="CC277" s="230">
        <v>3824123.04</v>
      </c>
      <c r="CD277" s="230"/>
      <c r="CE277" s="230">
        <v>9081.6402820000003</v>
      </c>
      <c r="CF277" s="230">
        <v>9081.6402820000003</v>
      </c>
      <c r="CG277" s="230">
        <v>9081.6402820000003</v>
      </c>
      <c r="CH277" s="15"/>
      <c r="CI277" s="15">
        <f t="shared" si="152"/>
        <v>9815.9347780000007</v>
      </c>
      <c r="CJ277" s="15">
        <f t="shared" si="153"/>
        <v>9866.5100040000016</v>
      </c>
      <c r="CK277" s="15">
        <f t="shared" si="154"/>
        <v>9942.7199039999996</v>
      </c>
      <c r="CM277" s="15">
        <f t="shared" si="155"/>
        <v>27244.920846000001</v>
      </c>
      <c r="CN277" s="15">
        <f t="shared" si="156"/>
        <v>29625.164686000004</v>
      </c>
      <c r="CO277" s="15">
        <f t="shared" si="157"/>
        <v>2380.2438400000028</v>
      </c>
      <c r="CQ277" s="15">
        <f t="shared" si="158"/>
        <v>108845.75361400002</v>
      </c>
      <c r="CR277" s="15">
        <f t="shared" si="158"/>
        <v>116005.03072600001</v>
      </c>
      <c r="CS277" s="15">
        <f t="shared" si="159"/>
        <v>7159.2771119999961</v>
      </c>
      <c r="CT277" s="15"/>
    </row>
    <row r="278" spans="1:98" x14ac:dyDescent="0.25">
      <c r="A278" s="336" t="s">
        <v>301</v>
      </c>
      <c r="B278" s="229">
        <v>2.5700000000000001E-2</v>
      </c>
      <c r="C278" s="229">
        <v>2.5700000000000001E-2</v>
      </c>
      <c r="D278" s="229">
        <v>2.5700000000000001E-2</v>
      </c>
      <c r="E278" s="229">
        <v>2.5700000000000001E-2</v>
      </c>
      <c r="G278" s="230">
        <v>237307.12</v>
      </c>
      <c r="H278" s="230">
        <v>237307.12</v>
      </c>
      <c r="I278" s="230">
        <v>237307.12</v>
      </c>
      <c r="J278" s="230"/>
      <c r="K278" s="230">
        <v>237307.12</v>
      </c>
      <c r="L278" s="230">
        <v>237307.12</v>
      </c>
      <c r="M278" s="230">
        <v>237307.12</v>
      </c>
      <c r="N278" s="15"/>
      <c r="O278" s="15">
        <v>508.23274866666662</v>
      </c>
      <c r="P278" s="15">
        <v>508.23274866666662</v>
      </c>
      <c r="Q278" s="15">
        <v>508.23274866666662</v>
      </c>
      <c r="R278" s="15"/>
      <c r="S278" s="15">
        <f t="shared" si="139"/>
        <v>508.23274866666662</v>
      </c>
      <c r="T278" s="15">
        <f t="shared" si="139"/>
        <v>508.23274866666662</v>
      </c>
      <c r="U278" s="15">
        <f t="shared" si="139"/>
        <v>508.23274866666662</v>
      </c>
      <c r="W278" s="15">
        <f t="shared" si="131"/>
        <v>1524.6982459999999</v>
      </c>
      <c r="X278" s="15">
        <f t="shared" si="149"/>
        <v>1524.6982459999999</v>
      </c>
      <c r="Y278" s="15">
        <f t="shared" si="150"/>
        <v>0</v>
      </c>
      <c r="AA278" s="230">
        <v>237307.12</v>
      </c>
      <c r="AB278" s="230">
        <v>237307.12</v>
      </c>
      <c r="AC278" s="230">
        <v>237307.12</v>
      </c>
      <c r="AD278" s="230"/>
      <c r="AE278" s="230">
        <v>237307.12</v>
      </c>
      <c r="AF278" s="230">
        <v>237307.12</v>
      </c>
      <c r="AG278" s="230">
        <v>237307.12</v>
      </c>
      <c r="AH278" s="230"/>
      <c r="AI278" s="230">
        <v>508.23274866666662</v>
      </c>
      <c r="AJ278" s="230">
        <v>508.23274866666662</v>
      </c>
      <c r="AK278" s="230">
        <v>508.23274866666662</v>
      </c>
      <c r="AL278" s="15"/>
      <c r="AM278" s="15">
        <f t="shared" si="140"/>
        <v>508.23274866666662</v>
      </c>
      <c r="AN278" s="15">
        <f t="shared" si="140"/>
        <v>508.23274866666662</v>
      </c>
      <c r="AO278" s="15">
        <f t="shared" si="140"/>
        <v>508.23274866666662</v>
      </c>
      <c r="AQ278" s="15">
        <f t="shared" si="137"/>
        <v>1524.6982459999999</v>
      </c>
      <c r="AR278" s="15">
        <f t="shared" si="134"/>
        <v>1524.6982459999999</v>
      </c>
      <c r="AS278" s="15">
        <f t="shared" si="141"/>
        <v>0</v>
      </c>
      <c r="AT278" s="15"/>
      <c r="AU278" s="15">
        <f t="shared" si="151"/>
        <v>3049.3964919999999</v>
      </c>
      <c r="AV278" s="15">
        <f t="shared" si="151"/>
        <v>3049.3964919999999</v>
      </c>
      <c r="AW278" s="15">
        <f t="shared" si="143"/>
        <v>0</v>
      </c>
      <c r="AX278" s="15"/>
      <c r="AY278" s="230">
        <v>237307.12</v>
      </c>
      <c r="AZ278" s="230">
        <v>237307.12</v>
      </c>
      <c r="BA278" s="230">
        <v>237307.12</v>
      </c>
      <c r="BB278" s="230"/>
      <c r="BC278" s="230">
        <v>237307.12</v>
      </c>
      <c r="BD278" s="230">
        <v>237307.12</v>
      </c>
      <c r="BE278" s="230">
        <v>237307.12</v>
      </c>
      <c r="BF278" s="230"/>
      <c r="BG278" s="230">
        <v>508.23274866666662</v>
      </c>
      <c r="BH278" s="230">
        <v>508.23274866666662</v>
      </c>
      <c r="BI278" s="230">
        <v>508.23274866666662</v>
      </c>
      <c r="BJ278" s="15"/>
      <c r="BK278" s="15">
        <f t="shared" si="138"/>
        <v>508.23274866666662</v>
      </c>
      <c r="BL278" s="15">
        <f t="shared" si="138"/>
        <v>508.23274866666662</v>
      </c>
      <c r="BM278" s="15">
        <f t="shared" si="138"/>
        <v>508.23274866666662</v>
      </c>
      <c r="BO278" s="15">
        <f t="shared" si="132"/>
        <v>1524.6982459999999</v>
      </c>
      <c r="BP278" s="15">
        <f t="shared" si="133"/>
        <v>1524.6982459999999</v>
      </c>
      <c r="BQ278" s="15">
        <f t="shared" si="135"/>
        <v>0</v>
      </c>
      <c r="BR278" s="15"/>
      <c r="BS278" s="15">
        <f t="shared" si="148"/>
        <v>4574.0947379999998</v>
      </c>
      <c r="BT278" s="15">
        <f t="shared" si="148"/>
        <v>4574.0947379999998</v>
      </c>
      <c r="BU278" s="15">
        <f t="shared" si="136"/>
        <v>0</v>
      </c>
      <c r="BV278" s="15"/>
      <c r="BW278" s="230">
        <v>237307.12</v>
      </c>
      <c r="BX278" s="230">
        <v>237307.12</v>
      </c>
      <c r="BY278" s="230">
        <v>237307.12</v>
      </c>
      <c r="BZ278" s="230"/>
      <c r="CA278" s="230">
        <v>237307.12</v>
      </c>
      <c r="CB278" s="230">
        <v>237307.12</v>
      </c>
      <c r="CC278" s="230">
        <v>237307.12</v>
      </c>
      <c r="CD278" s="230"/>
      <c r="CE278" s="230">
        <v>508.23274866666662</v>
      </c>
      <c r="CF278" s="230">
        <v>508.23274866666662</v>
      </c>
      <c r="CG278" s="230">
        <v>508.23274866666662</v>
      </c>
      <c r="CH278" s="15"/>
      <c r="CI278" s="15">
        <f t="shared" si="152"/>
        <v>508.23274866666662</v>
      </c>
      <c r="CJ278" s="15">
        <f t="shared" si="153"/>
        <v>508.23274866666662</v>
      </c>
      <c r="CK278" s="15">
        <f t="shared" si="154"/>
        <v>508.23274866666662</v>
      </c>
      <c r="CM278" s="15">
        <f t="shared" si="155"/>
        <v>1524.6982459999999</v>
      </c>
      <c r="CN278" s="15">
        <f t="shared" si="156"/>
        <v>1524.6982459999999</v>
      </c>
      <c r="CO278" s="15">
        <f t="shared" si="157"/>
        <v>0</v>
      </c>
      <c r="CQ278" s="15">
        <f t="shared" si="158"/>
        <v>6098.7929839999997</v>
      </c>
      <c r="CR278" s="15">
        <f t="shared" si="158"/>
        <v>6098.7929839999997</v>
      </c>
      <c r="CS278" s="15">
        <f t="shared" si="159"/>
        <v>0</v>
      </c>
      <c r="CT278" s="15"/>
    </row>
    <row r="279" spans="1:98" x14ac:dyDescent="0.25">
      <c r="A279" s="336" t="s">
        <v>302</v>
      </c>
      <c r="B279" s="229">
        <v>2.3400000000000001E-2</v>
      </c>
      <c r="C279" s="229">
        <v>2.3400000000000001E-2</v>
      </c>
      <c r="D279" s="229">
        <v>2.3400000000000001E-2</v>
      </c>
      <c r="E279" s="229">
        <v>2.3400000000000001E-2</v>
      </c>
      <c r="G279" s="230">
        <v>599132.88</v>
      </c>
      <c r="H279" s="230">
        <v>599132.88</v>
      </c>
      <c r="I279" s="230">
        <v>599132.88</v>
      </c>
      <c r="J279" s="230"/>
      <c r="K279" s="230">
        <v>599132.88</v>
      </c>
      <c r="L279" s="230">
        <v>599132.88</v>
      </c>
      <c r="M279" s="230">
        <v>599132.88</v>
      </c>
      <c r="N279" s="15"/>
      <c r="O279" s="15">
        <v>1168.3091160000001</v>
      </c>
      <c r="P279" s="15">
        <v>1168.3091160000001</v>
      </c>
      <c r="Q279" s="15">
        <v>1168.3091160000001</v>
      </c>
      <c r="R279" s="15"/>
      <c r="S279" s="15">
        <f t="shared" si="139"/>
        <v>1168.3091160000001</v>
      </c>
      <c r="T279" s="15">
        <f t="shared" si="139"/>
        <v>1168.3091160000001</v>
      </c>
      <c r="U279" s="15">
        <f t="shared" si="139"/>
        <v>1168.3091160000001</v>
      </c>
      <c r="W279" s="15">
        <f t="shared" si="131"/>
        <v>3504.9273480000002</v>
      </c>
      <c r="X279" s="15">
        <f t="shared" si="149"/>
        <v>3504.9273480000002</v>
      </c>
      <c r="Y279" s="15">
        <f t="shared" si="150"/>
        <v>0</v>
      </c>
      <c r="AA279" s="230">
        <v>599132.88</v>
      </c>
      <c r="AB279" s="230">
        <v>599132.88</v>
      </c>
      <c r="AC279" s="230">
        <v>599132.88</v>
      </c>
      <c r="AD279" s="230"/>
      <c r="AE279" s="230">
        <v>599132.88</v>
      </c>
      <c r="AF279" s="230">
        <v>599132.88</v>
      </c>
      <c r="AG279" s="230">
        <v>599132.88</v>
      </c>
      <c r="AH279" s="230"/>
      <c r="AI279" s="230">
        <v>1168.3091160000001</v>
      </c>
      <c r="AJ279" s="230">
        <v>1168.3091160000001</v>
      </c>
      <c r="AK279" s="230">
        <v>1168.3091160000001</v>
      </c>
      <c r="AL279" s="15"/>
      <c r="AM279" s="15">
        <f t="shared" si="140"/>
        <v>1168.3091160000001</v>
      </c>
      <c r="AN279" s="15">
        <f t="shared" si="140"/>
        <v>1168.3091160000001</v>
      </c>
      <c r="AO279" s="15">
        <f t="shared" si="140"/>
        <v>1168.3091160000001</v>
      </c>
      <c r="AQ279" s="15">
        <f t="shared" si="137"/>
        <v>3504.9273480000002</v>
      </c>
      <c r="AR279" s="15">
        <f t="shared" si="134"/>
        <v>3504.9273480000002</v>
      </c>
      <c r="AS279" s="15">
        <f t="shared" si="141"/>
        <v>0</v>
      </c>
      <c r="AT279" s="15"/>
      <c r="AU279" s="15">
        <f t="shared" si="151"/>
        <v>7009.8546960000003</v>
      </c>
      <c r="AV279" s="15">
        <f t="shared" si="151"/>
        <v>7009.8546960000003</v>
      </c>
      <c r="AW279" s="15">
        <f t="shared" si="143"/>
        <v>0</v>
      </c>
      <c r="AX279" s="15"/>
      <c r="AY279" s="230">
        <v>599132.88</v>
      </c>
      <c r="AZ279" s="230">
        <v>599132.88</v>
      </c>
      <c r="BA279" s="230">
        <v>599132.88</v>
      </c>
      <c r="BB279" s="230"/>
      <c r="BC279" s="230">
        <v>599132.88</v>
      </c>
      <c r="BD279" s="230">
        <v>599132.88</v>
      </c>
      <c r="BE279" s="230">
        <v>599132.88</v>
      </c>
      <c r="BF279" s="230"/>
      <c r="BG279" s="230">
        <v>1168.3091160000001</v>
      </c>
      <c r="BH279" s="230">
        <v>1168.3091160000001</v>
      </c>
      <c r="BI279" s="230">
        <v>1168.3091160000001</v>
      </c>
      <c r="BJ279" s="15"/>
      <c r="BK279" s="15">
        <f t="shared" si="138"/>
        <v>1168.3091160000001</v>
      </c>
      <c r="BL279" s="15">
        <f t="shared" si="138"/>
        <v>1168.3091160000001</v>
      </c>
      <c r="BM279" s="15">
        <f t="shared" si="138"/>
        <v>1168.3091160000001</v>
      </c>
      <c r="BO279" s="15">
        <f t="shared" si="132"/>
        <v>3504.9273480000002</v>
      </c>
      <c r="BP279" s="15">
        <f t="shared" si="133"/>
        <v>3504.9273480000002</v>
      </c>
      <c r="BQ279" s="15">
        <f t="shared" si="135"/>
        <v>0</v>
      </c>
      <c r="BR279" s="15"/>
      <c r="BS279" s="15">
        <f t="shared" si="148"/>
        <v>10514.782044</v>
      </c>
      <c r="BT279" s="15">
        <f t="shared" si="148"/>
        <v>10514.782044</v>
      </c>
      <c r="BU279" s="15">
        <f t="shared" si="136"/>
        <v>0</v>
      </c>
      <c r="BV279" s="15"/>
      <c r="BW279" s="230">
        <v>599132.88</v>
      </c>
      <c r="BX279" s="230">
        <v>599132.88</v>
      </c>
      <c r="BY279" s="230">
        <v>599132.88</v>
      </c>
      <c r="BZ279" s="230"/>
      <c r="CA279" s="230">
        <v>599132.88</v>
      </c>
      <c r="CB279" s="230">
        <v>599132.88</v>
      </c>
      <c r="CC279" s="230">
        <v>599132.88</v>
      </c>
      <c r="CD279" s="230"/>
      <c r="CE279" s="230">
        <v>1168.3091160000001</v>
      </c>
      <c r="CF279" s="230">
        <v>1168.3091160000001</v>
      </c>
      <c r="CG279" s="230">
        <v>1168.3091160000001</v>
      </c>
      <c r="CH279" s="15"/>
      <c r="CI279" s="15">
        <f t="shared" si="152"/>
        <v>1168.3091160000001</v>
      </c>
      <c r="CJ279" s="15">
        <f t="shared" si="153"/>
        <v>1168.3091160000001</v>
      </c>
      <c r="CK279" s="15">
        <f t="shared" si="154"/>
        <v>1168.3091160000001</v>
      </c>
      <c r="CM279" s="15">
        <f t="shared" si="155"/>
        <v>3504.9273480000002</v>
      </c>
      <c r="CN279" s="15">
        <f t="shared" si="156"/>
        <v>3504.9273480000002</v>
      </c>
      <c r="CO279" s="15">
        <f t="shared" si="157"/>
        <v>0</v>
      </c>
      <c r="CQ279" s="15">
        <f t="shared" si="158"/>
        <v>14019.709392000001</v>
      </c>
      <c r="CR279" s="15">
        <f t="shared" si="158"/>
        <v>14019.709392000001</v>
      </c>
      <c r="CS279" s="15">
        <f t="shared" si="159"/>
        <v>0</v>
      </c>
      <c r="CT279" s="15"/>
    </row>
    <row r="280" spans="1:98" x14ac:dyDescent="0.25">
      <c r="A280" s="3" t="s">
        <v>303</v>
      </c>
      <c r="B280" s="229">
        <v>2.0899999999999998E-2</v>
      </c>
      <c r="C280" s="229">
        <v>2.0899999999999998E-2</v>
      </c>
      <c r="D280" s="229">
        <v>2.0899999999999998E-2</v>
      </c>
      <c r="E280" s="229">
        <v>2.0899999999999998E-2</v>
      </c>
      <c r="G280" s="230">
        <v>2112385.83</v>
      </c>
      <c r="H280" s="230">
        <v>2112385.83</v>
      </c>
      <c r="I280" s="230">
        <v>2112385.83</v>
      </c>
      <c r="J280" s="230"/>
      <c r="K280" s="230">
        <v>2112385.83</v>
      </c>
      <c r="L280" s="230">
        <v>2112385.83</v>
      </c>
      <c r="M280" s="230">
        <v>2112385.83</v>
      </c>
      <c r="N280" s="15"/>
      <c r="O280" s="15">
        <v>3679.0719872499999</v>
      </c>
      <c r="P280" s="15">
        <v>3679.0719872499999</v>
      </c>
      <c r="Q280" s="15">
        <v>3679.0719872499999</v>
      </c>
      <c r="R280" s="15"/>
      <c r="S280" s="15">
        <f t="shared" si="139"/>
        <v>3679.0719872499999</v>
      </c>
      <c r="T280" s="15">
        <f t="shared" si="139"/>
        <v>3679.0719872499999</v>
      </c>
      <c r="U280" s="15">
        <f t="shared" si="139"/>
        <v>3679.0719872499999</v>
      </c>
      <c r="W280" s="15">
        <f t="shared" si="131"/>
        <v>11037.21596175</v>
      </c>
      <c r="X280" s="15">
        <f t="shared" si="149"/>
        <v>11037.21596175</v>
      </c>
      <c r="Y280" s="15">
        <f t="shared" si="150"/>
        <v>0</v>
      </c>
      <c r="AA280" s="230">
        <v>2112385.83</v>
      </c>
      <c r="AB280" s="230">
        <v>2112385.83</v>
      </c>
      <c r="AC280" s="230">
        <v>2112385.83</v>
      </c>
      <c r="AD280" s="230"/>
      <c r="AE280" s="230">
        <v>2112385.83</v>
      </c>
      <c r="AF280" s="230">
        <v>2112385.83</v>
      </c>
      <c r="AG280" s="230">
        <v>2112385.83</v>
      </c>
      <c r="AH280" s="230"/>
      <c r="AI280" s="230">
        <v>3679.0719872499999</v>
      </c>
      <c r="AJ280" s="230">
        <v>3679.0719872499999</v>
      </c>
      <c r="AK280" s="230">
        <v>3679.0719872499999</v>
      </c>
      <c r="AL280" s="15"/>
      <c r="AM280" s="15">
        <f t="shared" si="140"/>
        <v>3679.0719872499999</v>
      </c>
      <c r="AN280" s="15">
        <f t="shared" si="140"/>
        <v>3679.0719872499999</v>
      </c>
      <c r="AO280" s="15">
        <f t="shared" si="140"/>
        <v>3679.0719872499999</v>
      </c>
      <c r="AQ280" s="15">
        <f t="shared" si="137"/>
        <v>11037.21596175</v>
      </c>
      <c r="AR280" s="15">
        <f t="shared" si="134"/>
        <v>11037.21596175</v>
      </c>
      <c r="AS280" s="15">
        <f t="shared" si="141"/>
        <v>0</v>
      </c>
      <c r="AT280" s="15"/>
      <c r="AU280" s="15">
        <f t="shared" si="151"/>
        <v>22074.4319235</v>
      </c>
      <c r="AV280" s="15">
        <f t="shared" si="151"/>
        <v>22074.4319235</v>
      </c>
      <c r="AW280" s="15">
        <f t="shared" si="143"/>
        <v>0</v>
      </c>
      <c r="AX280" s="15"/>
      <c r="AY280" s="230">
        <v>2112385.83</v>
      </c>
      <c r="AZ280" s="230">
        <v>2112385.83</v>
      </c>
      <c r="BA280" s="230">
        <v>2112385.83</v>
      </c>
      <c r="BB280" s="230"/>
      <c r="BC280" s="230">
        <v>2112385.83</v>
      </c>
      <c r="BD280" s="230">
        <v>2112385.83</v>
      </c>
      <c r="BE280" s="230">
        <v>2112385.83</v>
      </c>
      <c r="BF280" s="230"/>
      <c r="BG280" s="230">
        <v>3679.0719872499999</v>
      </c>
      <c r="BH280" s="230">
        <v>3679.0719872499999</v>
      </c>
      <c r="BI280" s="230">
        <v>3679.0719872499999</v>
      </c>
      <c r="BJ280" s="15"/>
      <c r="BK280" s="15">
        <f t="shared" si="138"/>
        <v>3679.0719872499999</v>
      </c>
      <c r="BL280" s="15">
        <f t="shared" si="138"/>
        <v>3679.0719872499999</v>
      </c>
      <c r="BM280" s="15">
        <f t="shared" si="138"/>
        <v>3679.0719872499999</v>
      </c>
      <c r="BO280" s="15">
        <f t="shared" si="132"/>
        <v>11037.21596175</v>
      </c>
      <c r="BP280" s="15">
        <f t="shared" si="133"/>
        <v>11037.21596175</v>
      </c>
      <c r="BQ280" s="15">
        <f t="shared" si="135"/>
        <v>0</v>
      </c>
      <c r="BR280" s="15"/>
      <c r="BS280" s="15">
        <f t="shared" si="148"/>
        <v>33111.64788525</v>
      </c>
      <c r="BT280" s="15">
        <f t="shared" si="148"/>
        <v>33111.64788525</v>
      </c>
      <c r="BU280" s="15">
        <f t="shared" si="136"/>
        <v>0</v>
      </c>
      <c r="BV280" s="15"/>
      <c r="BW280" s="230">
        <v>2112385.83</v>
      </c>
      <c r="BX280" s="230">
        <v>2112385.83</v>
      </c>
      <c r="BY280" s="230">
        <v>2112385.83</v>
      </c>
      <c r="BZ280" s="230"/>
      <c r="CA280" s="230">
        <v>2112385.83</v>
      </c>
      <c r="CB280" s="230">
        <v>2112385.83</v>
      </c>
      <c r="CC280" s="230">
        <v>2112385.83</v>
      </c>
      <c r="CD280" s="230"/>
      <c r="CE280" s="230">
        <v>3679.0719872499999</v>
      </c>
      <c r="CF280" s="230">
        <v>3679.0719872499999</v>
      </c>
      <c r="CG280" s="230">
        <v>3679.0719872499999</v>
      </c>
      <c r="CH280" s="15"/>
      <c r="CI280" s="15">
        <f t="shared" si="152"/>
        <v>3679.0719872499999</v>
      </c>
      <c r="CJ280" s="15">
        <f t="shared" si="153"/>
        <v>3679.0719872499999</v>
      </c>
      <c r="CK280" s="15">
        <f t="shared" si="154"/>
        <v>3679.0719872499999</v>
      </c>
      <c r="CM280" s="15">
        <f t="shared" si="155"/>
        <v>11037.21596175</v>
      </c>
      <c r="CN280" s="15">
        <f t="shared" si="156"/>
        <v>11037.21596175</v>
      </c>
      <c r="CO280" s="15">
        <f t="shared" si="157"/>
        <v>0</v>
      </c>
      <c r="CQ280" s="15">
        <f t="shared" si="158"/>
        <v>44148.863847000001</v>
      </c>
      <c r="CR280" s="15">
        <f t="shared" si="158"/>
        <v>44148.863847000001</v>
      </c>
      <c r="CS280" s="15">
        <f t="shared" si="159"/>
        <v>0</v>
      </c>
      <c r="CT280" s="15"/>
    </row>
    <row r="281" spans="1:98" x14ac:dyDescent="0.25">
      <c r="A281" s="3" t="s">
        <v>304</v>
      </c>
      <c r="B281" s="229">
        <v>3.3799999999999997E-2</v>
      </c>
      <c r="C281" s="229">
        <v>3.3799999999999997E-2</v>
      </c>
      <c r="D281" s="229">
        <v>3.3799999999999997E-2</v>
      </c>
      <c r="E281" s="229">
        <v>3.3799999999999997E-2</v>
      </c>
      <c r="G281" s="230">
        <v>118067.98</v>
      </c>
      <c r="H281" s="230">
        <v>118067.98</v>
      </c>
      <c r="I281" s="230">
        <v>118067.98</v>
      </c>
      <c r="J281" s="230"/>
      <c r="K281" s="230">
        <v>118067.98</v>
      </c>
      <c r="L281" s="230">
        <v>118067.98</v>
      </c>
      <c r="M281" s="230">
        <v>134037.62</v>
      </c>
      <c r="N281" s="15"/>
      <c r="O281" s="15">
        <v>332.55814366666664</v>
      </c>
      <c r="P281" s="15">
        <v>332.55814366666664</v>
      </c>
      <c r="Q281" s="15">
        <v>332.55814366666664</v>
      </c>
      <c r="R281" s="15"/>
      <c r="S281" s="15">
        <f t="shared" si="139"/>
        <v>332.55814366666664</v>
      </c>
      <c r="T281" s="15">
        <f t="shared" si="139"/>
        <v>332.55814366666664</v>
      </c>
      <c r="U281" s="15">
        <f t="shared" si="139"/>
        <v>377.53929633333331</v>
      </c>
      <c r="W281" s="15">
        <f t="shared" si="131"/>
        <v>997.67443099999991</v>
      </c>
      <c r="X281" s="15">
        <f t="shared" si="149"/>
        <v>1042.6555836666666</v>
      </c>
      <c r="Y281" s="15">
        <f t="shared" si="150"/>
        <v>44.981152666666731</v>
      </c>
      <c r="AA281" s="230">
        <v>118067.98</v>
      </c>
      <c r="AB281" s="230">
        <v>118067.98</v>
      </c>
      <c r="AC281" s="230">
        <v>118067.98</v>
      </c>
      <c r="AD281" s="230"/>
      <c r="AE281" s="230">
        <v>150007.26</v>
      </c>
      <c r="AF281" s="230">
        <v>150007.26</v>
      </c>
      <c r="AG281" s="230">
        <v>150007.26</v>
      </c>
      <c r="AH281" s="230"/>
      <c r="AI281" s="230">
        <v>332.55814366666664</v>
      </c>
      <c r="AJ281" s="230">
        <v>332.55814366666664</v>
      </c>
      <c r="AK281" s="230">
        <v>332.55814366666664</v>
      </c>
      <c r="AL281" s="15"/>
      <c r="AM281" s="15">
        <f t="shared" si="140"/>
        <v>422.52044900000004</v>
      </c>
      <c r="AN281" s="15">
        <f t="shared" si="140"/>
        <v>422.52044900000004</v>
      </c>
      <c r="AO281" s="15">
        <f t="shared" si="140"/>
        <v>422.52044900000004</v>
      </c>
      <c r="AQ281" s="15">
        <f t="shared" si="137"/>
        <v>997.67443099999991</v>
      </c>
      <c r="AR281" s="15">
        <f t="shared" si="134"/>
        <v>1267.5613470000001</v>
      </c>
      <c r="AS281" s="15">
        <f t="shared" si="141"/>
        <v>269.88691600000016</v>
      </c>
      <c r="AT281" s="15"/>
      <c r="AU281" s="15">
        <f t="shared" si="151"/>
        <v>1995.3488619999998</v>
      </c>
      <c r="AV281" s="15">
        <f t="shared" si="151"/>
        <v>2310.2169306666665</v>
      </c>
      <c r="AW281" s="15">
        <f t="shared" si="143"/>
        <v>314.86806866666666</v>
      </c>
      <c r="AX281" s="15"/>
      <c r="AY281" s="230">
        <v>118067.98</v>
      </c>
      <c r="AZ281" s="230">
        <v>118067.98</v>
      </c>
      <c r="BA281" s="230">
        <v>118067.98</v>
      </c>
      <c r="BB281" s="230"/>
      <c r="BC281" s="230">
        <v>150007.26</v>
      </c>
      <c r="BD281" s="230">
        <v>134037.62</v>
      </c>
      <c r="BE281" s="230">
        <v>118067.98</v>
      </c>
      <c r="BF281" s="230"/>
      <c r="BG281" s="230">
        <v>332.55814366666664</v>
      </c>
      <c r="BH281" s="230">
        <v>332.55814366666664</v>
      </c>
      <c r="BI281" s="230">
        <v>332.55814366666664</v>
      </c>
      <c r="BJ281" s="15"/>
      <c r="BK281" s="15">
        <f t="shared" si="138"/>
        <v>422.52044900000004</v>
      </c>
      <c r="BL281" s="15">
        <f t="shared" si="138"/>
        <v>377.53929633333331</v>
      </c>
      <c r="BM281" s="15">
        <f t="shared" si="138"/>
        <v>332.55814366666664</v>
      </c>
      <c r="BO281" s="15">
        <f t="shared" si="132"/>
        <v>997.67443099999991</v>
      </c>
      <c r="BP281" s="15">
        <f t="shared" si="133"/>
        <v>1132.6178890000001</v>
      </c>
      <c r="BQ281" s="15">
        <f t="shared" si="135"/>
        <v>134.94345800000019</v>
      </c>
      <c r="BR281" s="15"/>
      <c r="BS281" s="15">
        <f t="shared" si="148"/>
        <v>2993.0232929999997</v>
      </c>
      <c r="BT281" s="15">
        <f t="shared" si="148"/>
        <v>3442.8348196666666</v>
      </c>
      <c r="BU281" s="15">
        <f t="shared" si="136"/>
        <v>449.81152666666685</v>
      </c>
      <c r="BV281" s="15"/>
      <c r="BW281" s="230">
        <v>118067.98</v>
      </c>
      <c r="BX281" s="230">
        <v>118067.98</v>
      </c>
      <c r="BY281" s="230">
        <v>118067.98</v>
      </c>
      <c r="BZ281" s="230"/>
      <c r="CA281" s="230">
        <v>118067.98</v>
      </c>
      <c r="CB281" s="230">
        <v>118067.98</v>
      </c>
      <c r="CC281" s="230">
        <v>118067.98</v>
      </c>
      <c r="CD281" s="230"/>
      <c r="CE281" s="230">
        <v>332.55814366666664</v>
      </c>
      <c r="CF281" s="230">
        <v>332.55814366666664</v>
      </c>
      <c r="CG281" s="230">
        <v>332.55814366666664</v>
      </c>
      <c r="CH281" s="15"/>
      <c r="CI281" s="15">
        <f t="shared" si="152"/>
        <v>332.55814366666664</v>
      </c>
      <c r="CJ281" s="15">
        <f t="shared" si="153"/>
        <v>332.55814366666664</v>
      </c>
      <c r="CK281" s="15">
        <f t="shared" si="154"/>
        <v>332.55814366666664</v>
      </c>
      <c r="CM281" s="15">
        <f t="shared" si="155"/>
        <v>997.67443099999991</v>
      </c>
      <c r="CN281" s="15">
        <f t="shared" si="156"/>
        <v>997.67443099999991</v>
      </c>
      <c r="CO281" s="15">
        <f t="shared" si="157"/>
        <v>0</v>
      </c>
      <c r="CQ281" s="15">
        <f t="shared" si="158"/>
        <v>3990.6977239999997</v>
      </c>
      <c r="CR281" s="15">
        <f t="shared" si="158"/>
        <v>4440.509250666666</v>
      </c>
      <c r="CS281" s="15">
        <f t="shared" si="159"/>
        <v>449.8115266666664</v>
      </c>
      <c r="CT281" s="15"/>
    </row>
    <row r="282" spans="1:98" x14ac:dyDescent="0.25">
      <c r="A282" s="3" t="s">
        <v>305</v>
      </c>
      <c r="B282" s="229">
        <v>3.04E-2</v>
      </c>
      <c r="C282" s="229">
        <v>3.04E-2</v>
      </c>
      <c r="D282" s="229">
        <v>3.04E-2</v>
      </c>
      <c r="E282" s="229">
        <v>3.04E-2</v>
      </c>
      <c r="G282" s="230">
        <v>83161.41</v>
      </c>
      <c r="H282" s="230">
        <v>83161.41</v>
      </c>
      <c r="I282" s="230">
        <v>83161.41</v>
      </c>
      <c r="J282" s="230"/>
      <c r="K282" s="230">
        <v>83161.41</v>
      </c>
      <c r="L282" s="230">
        <v>83161.41</v>
      </c>
      <c r="M282" s="230">
        <v>83161.41</v>
      </c>
      <c r="N282" s="15"/>
      <c r="O282" s="15">
        <v>210.67557200000002</v>
      </c>
      <c r="P282" s="15">
        <v>210.67557200000002</v>
      </c>
      <c r="Q282" s="15">
        <v>210.67557200000002</v>
      </c>
      <c r="R282" s="15"/>
      <c r="S282" s="15">
        <f t="shared" si="139"/>
        <v>210.67557200000002</v>
      </c>
      <c r="T282" s="15">
        <f t="shared" si="139"/>
        <v>210.67557200000002</v>
      </c>
      <c r="U282" s="15">
        <f t="shared" si="139"/>
        <v>210.67557200000002</v>
      </c>
      <c r="W282" s="15">
        <f t="shared" si="131"/>
        <v>632.02671600000008</v>
      </c>
      <c r="X282" s="15">
        <f t="shared" si="149"/>
        <v>632.02671600000008</v>
      </c>
      <c r="Y282" s="15">
        <f t="shared" si="150"/>
        <v>0</v>
      </c>
      <c r="AA282" s="230">
        <v>83161.41</v>
      </c>
      <c r="AB282" s="230">
        <v>83161.41</v>
      </c>
      <c r="AC282" s="230">
        <v>83161.41</v>
      </c>
      <c r="AD282" s="230"/>
      <c r="AE282" s="230">
        <v>83161.41</v>
      </c>
      <c r="AF282" s="230">
        <v>83161.41</v>
      </c>
      <c r="AG282" s="230">
        <v>83161.41</v>
      </c>
      <c r="AH282" s="230"/>
      <c r="AI282" s="230">
        <v>210.67557200000002</v>
      </c>
      <c r="AJ282" s="230">
        <v>210.67557200000002</v>
      </c>
      <c r="AK282" s="230">
        <v>210.67557200000002</v>
      </c>
      <c r="AL282" s="15"/>
      <c r="AM282" s="15">
        <f t="shared" si="140"/>
        <v>210.67557200000002</v>
      </c>
      <c r="AN282" s="15">
        <f t="shared" si="140"/>
        <v>210.67557200000002</v>
      </c>
      <c r="AO282" s="15">
        <f t="shared" si="140"/>
        <v>210.67557200000002</v>
      </c>
      <c r="AQ282" s="15">
        <f t="shared" si="137"/>
        <v>632.02671600000008</v>
      </c>
      <c r="AR282" s="15">
        <f t="shared" si="134"/>
        <v>632.02671600000008</v>
      </c>
      <c r="AS282" s="15">
        <f t="shared" si="141"/>
        <v>0</v>
      </c>
      <c r="AT282" s="15"/>
      <c r="AU282" s="15">
        <f t="shared" si="151"/>
        <v>1264.0534320000002</v>
      </c>
      <c r="AV282" s="15">
        <f t="shared" si="151"/>
        <v>1264.0534320000002</v>
      </c>
      <c r="AW282" s="15">
        <f t="shared" si="143"/>
        <v>0</v>
      </c>
      <c r="AX282" s="15"/>
      <c r="AY282" s="230">
        <v>83161.41</v>
      </c>
      <c r="AZ282" s="230">
        <v>83161.41</v>
      </c>
      <c r="BA282" s="230">
        <v>83161.41</v>
      </c>
      <c r="BB282" s="230"/>
      <c r="BC282" s="230">
        <v>83161.41</v>
      </c>
      <c r="BD282" s="230">
        <v>83161.41</v>
      </c>
      <c r="BE282" s="230">
        <v>83161.41</v>
      </c>
      <c r="BF282" s="230"/>
      <c r="BG282" s="230">
        <v>210.67557200000002</v>
      </c>
      <c r="BH282" s="230">
        <v>210.67557200000002</v>
      </c>
      <c r="BI282" s="230">
        <v>210.67557200000002</v>
      </c>
      <c r="BJ282" s="15"/>
      <c r="BK282" s="15">
        <f t="shared" si="138"/>
        <v>210.67557200000002</v>
      </c>
      <c r="BL282" s="15">
        <f t="shared" si="138"/>
        <v>210.67557200000002</v>
      </c>
      <c r="BM282" s="15">
        <f t="shared" si="138"/>
        <v>210.67557200000002</v>
      </c>
      <c r="BO282" s="15">
        <f t="shared" si="132"/>
        <v>632.02671600000008</v>
      </c>
      <c r="BP282" s="15">
        <f t="shared" si="133"/>
        <v>632.02671600000008</v>
      </c>
      <c r="BQ282" s="15">
        <f t="shared" si="135"/>
        <v>0</v>
      </c>
      <c r="BR282" s="15"/>
      <c r="BS282" s="15">
        <f t="shared" si="148"/>
        <v>1896.0801480000002</v>
      </c>
      <c r="BT282" s="15">
        <f t="shared" si="148"/>
        <v>1896.0801480000002</v>
      </c>
      <c r="BU282" s="15">
        <f t="shared" si="136"/>
        <v>0</v>
      </c>
      <c r="BV282" s="15"/>
      <c r="BW282" s="230">
        <v>83161.41</v>
      </c>
      <c r="BX282" s="230">
        <v>83161.41</v>
      </c>
      <c r="BY282" s="230">
        <v>83161.41</v>
      </c>
      <c r="BZ282" s="230"/>
      <c r="CA282" s="230">
        <v>83161.41</v>
      </c>
      <c r="CB282" s="230">
        <v>83161.41</v>
      </c>
      <c r="CC282" s="230">
        <v>83161.41</v>
      </c>
      <c r="CD282" s="230"/>
      <c r="CE282" s="230">
        <v>210.67557200000002</v>
      </c>
      <c r="CF282" s="230">
        <v>210.67557200000002</v>
      </c>
      <c r="CG282" s="230">
        <v>210.67557200000002</v>
      </c>
      <c r="CH282" s="15"/>
      <c r="CI282" s="15">
        <f t="shared" si="152"/>
        <v>210.67557200000002</v>
      </c>
      <c r="CJ282" s="15">
        <f t="shared" si="153"/>
        <v>210.67557200000002</v>
      </c>
      <c r="CK282" s="15">
        <f t="shared" si="154"/>
        <v>210.67557200000002</v>
      </c>
      <c r="CM282" s="15">
        <f t="shared" si="155"/>
        <v>632.02671600000008</v>
      </c>
      <c r="CN282" s="15">
        <f t="shared" si="156"/>
        <v>632.02671600000008</v>
      </c>
      <c r="CO282" s="15">
        <f t="shared" si="157"/>
        <v>0</v>
      </c>
      <c r="CQ282" s="15">
        <f t="shared" si="158"/>
        <v>2528.1068640000003</v>
      </c>
      <c r="CR282" s="15">
        <f t="shared" si="158"/>
        <v>2528.1068640000003</v>
      </c>
      <c r="CS282" s="15">
        <f t="shared" si="159"/>
        <v>0</v>
      </c>
      <c r="CT282" s="15"/>
    </row>
    <row r="283" spans="1:98" x14ac:dyDescent="0.25">
      <c r="A283" s="3" t="s">
        <v>306</v>
      </c>
      <c r="B283" s="229">
        <v>2.1899999999999999E-2</v>
      </c>
      <c r="C283" s="229">
        <v>2.1899999999999999E-2</v>
      </c>
      <c r="D283" s="229">
        <v>2.1899999999999999E-2</v>
      </c>
      <c r="E283" s="229">
        <v>2.1899999999999999E-2</v>
      </c>
      <c r="G283" s="230">
        <v>335415.82</v>
      </c>
      <c r="H283" s="230">
        <v>335415.82</v>
      </c>
      <c r="I283" s="230">
        <v>335415.82</v>
      </c>
      <c r="J283" s="230"/>
      <c r="K283" s="230">
        <v>335415.82</v>
      </c>
      <c r="L283" s="230">
        <v>335415.82</v>
      </c>
      <c r="M283" s="230">
        <v>335415.82</v>
      </c>
      <c r="N283" s="15"/>
      <c r="O283" s="15">
        <v>612.13387150000005</v>
      </c>
      <c r="P283" s="15">
        <v>612.13387150000005</v>
      </c>
      <c r="Q283" s="15">
        <v>612.13387150000005</v>
      </c>
      <c r="R283" s="15"/>
      <c r="S283" s="15">
        <f t="shared" si="139"/>
        <v>612.13387150000005</v>
      </c>
      <c r="T283" s="15">
        <f t="shared" si="139"/>
        <v>612.13387150000005</v>
      </c>
      <c r="U283" s="15">
        <f t="shared" si="139"/>
        <v>612.13387150000005</v>
      </c>
      <c r="W283" s="15">
        <f t="shared" si="131"/>
        <v>1836.4016145000001</v>
      </c>
      <c r="X283" s="15">
        <f t="shared" si="149"/>
        <v>1836.4016145000001</v>
      </c>
      <c r="Y283" s="15">
        <f t="shared" si="150"/>
        <v>0</v>
      </c>
      <c r="AA283" s="230">
        <v>335415.82</v>
      </c>
      <c r="AB283" s="230">
        <v>335415.82</v>
      </c>
      <c r="AC283" s="230">
        <v>335415.82</v>
      </c>
      <c r="AD283" s="230"/>
      <c r="AE283" s="230">
        <v>335415.82</v>
      </c>
      <c r="AF283" s="230">
        <v>335415.82</v>
      </c>
      <c r="AG283" s="230">
        <v>335415.82</v>
      </c>
      <c r="AH283" s="230"/>
      <c r="AI283" s="230">
        <v>612.13387150000005</v>
      </c>
      <c r="AJ283" s="230">
        <v>612.13387150000005</v>
      </c>
      <c r="AK283" s="230">
        <v>612.13387150000005</v>
      </c>
      <c r="AL283" s="15"/>
      <c r="AM283" s="15">
        <f t="shared" si="140"/>
        <v>612.13387150000005</v>
      </c>
      <c r="AN283" s="15">
        <f t="shared" si="140"/>
        <v>612.13387150000005</v>
      </c>
      <c r="AO283" s="15">
        <f t="shared" si="140"/>
        <v>612.13387150000005</v>
      </c>
      <c r="AQ283" s="15">
        <f t="shared" si="137"/>
        <v>1836.4016145000001</v>
      </c>
      <c r="AR283" s="15">
        <f t="shared" si="134"/>
        <v>1836.4016145000001</v>
      </c>
      <c r="AS283" s="15">
        <f t="shared" si="141"/>
        <v>0</v>
      </c>
      <c r="AT283" s="15"/>
      <c r="AU283" s="15">
        <f t="shared" si="151"/>
        <v>3672.8032290000001</v>
      </c>
      <c r="AV283" s="15">
        <f t="shared" si="151"/>
        <v>3672.8032290000001</v>
      </c>
      <c r="AW283" s="15">
        <f t="shared" si="143"/>
        <v>0</v>
      </c>
      <c r="AX283" s="15"/>
      <c r="AY283" s="230">
        <v>335415.82</v>
      </c>
      <c r="AZ283" s="230">
        <v>335415.82</v>
      </c>
      <c r="BA283" s="230">
        <v>335415.82</v>
      </c>
      <c r="BB283" s="230"/>
      <c r="BC283" s="230">
        <v>335415.82</v>
      </c>
      <c r="BD283" s="230">
        <v>335415.82</v>
      </c>
      <c r="BE283" s="230">
        <v>335415.82</v>
      </c>
      <c r="BF283" s="230"/>
      <c r="BG283" s="230">
        <v>612.13387150000005</v>
      </c>
      <c r="BH283" s="230">
        <v>612.13387150000005</v>
      </c>
      <c r="BI283" s="230">
        <v>612.13387150000005</v>
      </c>
      <c r="BJ283" s="15"/>
      <c r="BK283" s="15">
        <f t="shared" si="138"/>
        <v>612.13387150000005</v>
      </c>
      <c r="BL283" s="15">
        <f t="shared" si="138"/>
        <v>612.13387150000005</v>
      </c>
      <c r="BM283" s="15">
        <f t="shared" si="138"/>
        <v>612.13387150000005</v>
      </c>
      <c r="BO283" s="15">
        <f t="shared" si="132"/>
        <v>1836.4016145000001</v>
      </c>
      <c r="BP283" s="15">
        <f t="shared" si="133"/>
        <v>1836.4016145000001</v>
      </c>
      <c r="BQ283" s="15">
        <f t="shared" si="135"/>
        <v>0</v>
      </c>
      <c r="BR283" s="15"/>
      <c r="BS283" s="15">
        <f t="shared" si="148"/>
        <v>5509.2048434999997</v>
      </c>
      <c r="BT283" s="15">
        <f t="shared" si="148"/>
        <v>5509.2048434999997</v>
      </c>
      <c r="BU283" s="15">
        <f t="shared" si="136"/>
        <v>0</v>
      </c>
      <c r="BV283" s="15"/>
      <c r="BW283" s="230">
        <v>335415.82</v>
      </c>
      <c r="BX283" s="230">
        <v>335415.82</v>
      </c>
      <c r="BY283" s="230">
        <v>335415.82</v>
      </c>
      <c r="BZ283" s="230"/>
      <c r="CA283" s="230">
        <v>335415.82</v>
      </c>
      <c r="CB283" s="230">
        <v>335415.82</v>
      </c>
      <c r="CC283" s="230">
        <v>335415.82</v>
      </c>
      <c r="CD283" s="230"/>
      <c r="CE283" s="230">
        <v>612.13387150000005</v>
      </c>
      <c r="CF283" s="230">
        <v>612.13387150000005</v>
      </c>
      <c r="CG283" s="230">
        <v>612.13387150000005</v>
      </c>
      <c r="CH283" s="15"/>
      <c r="CI283" s="15">
        <f t="shared" si="152"/>
        <v>612.13387150000005</v>
      </c>
      <c r="CJ283" s="15">
        <f t="shared" si="153"/>
        <v>612.13387150000005</v>
      </c>
      <c r="CK283" s="15">
        <f t="shared" si="154"/>
        <v>612.13387150000005</v>
      </c>
      <c r="CM283" s="15">
        <f t="shared" si="155"/>
        <v>1836.4016145000001</v>
      </c>
      <c r="CN283" s="15">
        <f t="shared" si="156"/>
        <v>1836.4016145000001</v>
      </c>
      <c r="CO283" s="15">
        <f t="shared" si="157"/>
        <v>0</v>
      </c>
      <c r="CQ283" s="15">
        <f t="shared" si="158"/>
        <v>7345.6064580000002</v>
      </c>
      <c r="CR283" s="15">
        <f t="shared" si="158"/>
        <v>7345.6064580000002</v>
      </c>
      <c r="CS283" s="15">
        <f t="shared" si="159"/>
        <v>0</v>
      </c>
      <c r="CT283" s="15"/>
    </row>
    <row r="284" spans="1:98" x14ac:dyDescent="0.25">
      <c r="A284" s="3" t="s">
        <v>307</v>
      </c>
      <c r="B284" s="229">
        <v>2.8500000000000001E-2</v>
      </c>
      <c r="C284" s="229">
        <v>2.8500000000000001E-2</v>
      </c>
      <c r="D284" s="229">
        <v>2.8500000000000001E-2</v>
      </c>
      <c r="E284" s="229">
        <v>2.8500000000000001E-2</v>
      </c>
      <c r="G284" s="230">
        <v>841612.82000000007</v>
      </c>
      <c r="H284" s="230">
        <v>841612.82000000007</v>
      </c>
      <c r="I284" s="230">
        <v>841612.82000000007</v>
      </c>
      <c r="J284" s="230"/>
      <c r="K284" s="230">
        <v>841612.82000000007</v>
      </c>
      <c r="L284" s="230">
        <v>841612.82000000007</v>
      </c>
      <c r="M284" s="230">
        <v>841612.82000000007</v>
      </c>
      <c r="N284" s="15"/>
      <c r="O284" s="15">
        <v>1998.8304475000002</v>
      </c>
      <c r="P284" s="15">
        <v>1998.8304475000002</v>
      </c>
      <c r="Q284" s="15">
        <v>1998.8304475000002</v>
      </c>
      <c r="R284" s="15"/>
      <c r="S284" s="15">
        <f t="shared" si="139"/>
        <v>1998.8304475000002</v>
      </c>
      <c r="T284" s="15">
        <f t="shared" si="139"/>
        <v>1998.8304475000002</v>
      </c>
      <c r="U284" s="15">
        <f t="shared" si="139"/>
        <v>1998.8304475000002</v>
      </c>
      <c r="W284" s="15">
        <f t="shared" si="131"/>
        <v>5996.4913425000004</v>
      </c>
      <c r="X284" s="15">
        <f t="shared" si="149"/>
        <v>5996.4913425000004</v>
      </c>
      <c r="Y284" s="15">
        <f t="shared" si="150"/>
        <v>0</v>
      </c>
      <c r="AA284" s="230">
        <v>841612.82000000007</v>
      </c>
      <c r="AB284" s="230">
        <v>841612.82000000007</v>
      </c>
      <c r="AC284" s="230">
        <v>841612.82000000007</v>
      </c>
      <c r="AD284" s="230"/>
      <c r="AE284" s="230">
        <v>841612.82000000007</v>
      </c>
      <c r="AF284" s="230">
        <v>841612.82000000007</v>
      </c>
      <c r="AG284" s="230">
        <v>841612.82000000007</v>
      </c>
      <c r="AH284" s="230"/>
      <c r="AI284" s="230">
        <v>1998.8304475000002</v>
      </c>
      <c r="AJ284" s="230">
        <v>1998.8304475000002</v>
      </c>
      <c r="AK284" s="230">
        <v>1998.8304475000002</v>
      </c>
      <c r="AL284" s="15"/>
      <c r="AM284" s="15">
        <f t="shared" si="140"/>
        <v>1998.8304475000002</v>
      </c>
      <c r="AN284" s="15">
        <f t="shared" si="140"/>
        <v>1998.8304475000002</v>
      </c>
      <c r="AO284" s="15">
        <f t="shared" si="140"/>
        <v>1998.8304475000002</v>
      </c>
      <c r="AQ284" s="15">
        <f t="shared" si="137"/>
        <v>5996.4913425000004</v>
      </c>
      <c r="AR284" s="15">
        <f t="shared" si="134"/>
        <v>5996.4913425000004</v>
      </c>
      <c r="AS284" s="15">
        <f t="shared" si="141"/>
        <v>0</v>
      </c>
      <c r="AT284" s="15"/>
      <c r="AU284" s="15">
        <f t="shared" si="151"/>
        <v>11992.982685000001</v>
      </c>
      <c r="AV284" s="15">
        <f t="shared" si="151"/>
        <v>11992.982685000001</v>
      </c>
      <c r="AW284" s="15">
        <f t="shared" si="143"/>
        <v>0</v>
      </c>
      <c r="AX284" s="15"/>
      <c r="AY284" s="230">
        <v>841612.82000000007</v>
      </c>
      <c r="AZ284" s="230">
        <v>841612.82000000007</v>
      </c>
      <c r="BA284" s="230">
        <v>841612.82000000007</v>
      </c>
      <c r="BB284" s="230"/>
      <c r="BC284" s="230">
        <v>841612.82000000007</v>
      </c>
      <c r="BD284" s="230">
        <v>841612.82000000007</v>
      </c>
      <c r="BE284" s="230">
        <v>841612.82000000007</v>
      </c>
      <c r="BF284" s="230"/>
      <c r="BG284" s="230">
        <v>1998.8304475000002</v>
      </c>
      <c r="BH284" s="230">
        <v>1998.8304475000002</v>
      </c>
      <c r="BI284" s="230">
        <v>1998.8304475000002</v>
      </c>
      <c r="BJ284" s="15"/>
      <c r="BK284" s="15">
        <f t="shared" si="138"/>
        <v>1998.8304475000002</v>
      </c>
      <c r="BL284" s="15">
        <f t="shared" si="138"/>
        <v>1998.8304475000002</v>
      </c>
      <c r="BM284" s="15">
        <f t="shared" si="138"/>
        <v>1998.8304475000002</v>
      </c>
      <c r="BO284" s="15">
        <f t="shared" si="132"/>
        <v>5996.4913425000004</v>
      </c>
      <c r="BP284" s="15">
        <f t="shared" si="133"/>
        <v>5996.4913425000004</v>
      </c>
      <c r="BQ284" s="15">
        <f t="shared" si="135"/>
        <v>0</v>
      </c>
      <c r="BR284" s="15"/>
      <c r="BS284" s="15">
        <f t="shared" si="148"/>
        <v>17989.4740275</v>
      </c>
      <c r="BT284" s="15">
        <f t="shared" si="148"/>
        <v>17989.4740275</v>
      </c>
      <c r="BU284" s="15">
        <f t="shared" si="136"/>
        <v>0</v>
      </c>
      <c r="BV284" s="15"/>
      <c r="BW284" s="230">
        <v>841612.82000000007</v>
      </c>
      <c r="BX284" s="230">
        <v>841612.82000000007</v>
      </c>
      <c r="BY284" s="230">
        <v>841612.82000000007</v>
      </c>
      <c r="BZ284" s="230"/>
      <c r="CA284" s="230">
        <v>841612.82000000007</v>
      </c>
      <c r="CB284" s="230">
        <v>841612.82000000007</v>
      </c>
      <c r="CC284" s="230">
        <v>841612.82000000007</v>
      </c>
      <c r="CD284" s="230"/>
      <c r="CE284" s="230">
        <v>1998.8304475000002</v>
      </c>
      <c r="CF284" s="230">
        <v>1998.8304475000002</v>
      </c>
      <c r="CG284" s="230">
        <v>1998.8304475000002</v>
      </c>
      <c r="CH284" s="15"/>
      <c r="CI284" s="15">
        <f t="shared" si="152"/>
        <v>1998.8304475000002</v>
      </c>
      <c r="CJ284" s="15">
        <f t="shared" si="153"/>
        <v>1998.8304475000002</v>
      </c>
      <c r="CK284" s="15">
        <f t="shared" si="154"/>
        <v>1998.8304475000002</v>
      </c>
      <c r="CM284" s="15">
        <f t="shared" si="155"/>
        <v>5996.4913425000004</v>
      </c>
      <c r="CN284" s="15">
        <f t="shared" si="156"/>
        <v>5996.4913425000004</v>
      </c>
      <c r="CO284" s="15">
        <f t="shared" si="157"/>
        <v>0</v>
      </c>
      <c r="CQ284" s="15">
        <f t="shared" si="158"/>
        <v>23985.965370000002</v>
      </c>
      <c r="CR284" s="15">
        <f t="shared" si="158"/>
        <v>23985.965370000002</v>
      </c>
      <c r="CS284" s="15">
        <f t="shared" si="159"/>
        <v>0</v>
      </c>
      <c r="CT284" s="15"/>
    </row>
    <row r="285" spans="1:98" x14ac:dyDescent="0.25">
      <c r="A285" s="3" t="s">
        <v>308</v>
      </c>
      <c r="B285" s="229">
        <v>4.3800000000000006E-2</v>
      </c>
      <c r="C285" s="229">
        <v>4.3800000000000006E-2</v>
      </c>
      <c r="D285" s="229">
        <v>4.3800000000000006E-2</v>
      </c>
      <c r="E285" s="229">
        <v>4.3800000000000006E-2</v>
      </c>
      <c r="G285" s="230">
        <v>424778.28</v>
      </c>
      <c r="H285" s="230">
        <v>424778.28</v>
      </c>
      <c r="I285" s="230">
        <v>424778.28</v>
      </c>
      <c r="J285" s="230"/>
      <c r="K285" s="230">
        <v>424778.28</v>
      </c>
      <c r="L285" s="230">
        <v>424778.28</v>
      </c>
      <c r="M285" s="230">
        <v>424778.28</v>
      </c>
      <c r="N285" s="15"/>
      <c r="O285" s="15">
        <v>1550.4407220000003</v>
      </c>
      <c r="P285" s="15">
        <v>1550.4407220000003</v>
      </c>
      <c r="Q285" s="15">
        <v>1550.4407220000003</v>
      </c>
      <c r="R285" s="15"/>
      <c r="S285" s="15">
        <f t="shared" si="139"/>
        <v>1550.4407220000003</v>
      </c>
      <c r="T285" s="15">
        <f t="shared" si="139"/>
        <v>1550.4407220000003</v>
      </c>
      <c r="U285" s="15">
        <f t="shared" si="139"/>
        <v>1550.4407220000003</v>
      </c>
      <c r="W285" s="15">
        <f t="shared" si="131"/>
        <v>4651.3221660000008</v>
      </c>
      <c r="X285" s="15">
        <f t="shared" si="149"/>
        <v>4651.3221660000008</v>
      </c>
      <c r="Y285" s="15">
        <f t="shared" si="150"/>
        <v>0</v>
      </c>
      <c r="AA285" s="230">
        <v>424778.28</v>
      </c>
      <c r="AB285" s="230">
        <v>424778.28</v>
      </c>
      <c r="AC285" s="230">
        <v>424778.28</v>
      </c>
      <c r="AD285" s="230"/>
      <c r="AE285" s="230">
        <v>424778.28</v>
      </c>
      <c r="AF285" s="230">
        <v>424778.28</v>
      </c>
      <c r="AG285" s="230">
        <v>424778.28</v>
      </c>
      <c r="AH285" s="230"/>
      <c r="AI285" s="230">
        <v>1550.4407220000003</v>
      </c>
      <c r="AJ285" s="230">
        <v>1550.4407220000003</v>
      </c>
      <c r="AK285" s="230">
        <v>1550.4407220000003</v>
      </c>
      <c r="AL285" s="15"/>
      <c r="AM285" s="15">
        <f t="shared" si="140"/>
        <v>1550.4407220000003</v>
      </c>
      <c r="AN285" s="15">
        <f t="shared" si="140"/>
        <v>1550.4407220000003</v>
      </c>
      <c r="AO285" s="15">
        <f t="shared" si="140"/>
        <v>1550.4407220000003</v>
      </c>
      <c r="AQ285" s="15">
        <f t="shared" si="137"/>
        <v>4651.3221660000008</v>
      </c>
      <c r="AR285" s="15">
        <f t="shared" si="134"/>
        <v>4651.3221660000008</v>
      </c>
      <c r="AS285" s="15">
        <f t="shared" si="141"/>
        <v>0</v>
      </c>
      <c r="AT285" s="15"/>
      <c r="AU285" s="15">
        <f t="shared" si="151"/>
        <v>9302.6443320000017</v>
      </c>
      <c r="AV285" s="15">
        <f t="shared" si="151"/>
        <v>9302.6443320000017</v>
      </c>
      <c r="AW285" s="15">
        <f t="shared" si="143"/>
        <v>0</v>
      </c>
      <c r="AX285" s="15"/>
      <c r="AY285" s="230">
        <v>424778.28</v>
      </c>
      <c r="AZ285" s="230">
        <v>424778.28</v>
      </c>
      <c r="BA285" s="230">
        <v>424778.28</v>
      </c>
      <c r="BB285" s="230"/>
      <c r="BC285" s="230">
        <v>424778.28</v>
      </c>
      <c r="BD285" s="230">
        <v>424778.28</v>
      </c>
      <c r="BE285" s="230">
        <v>424778.28</v>
      </c>
      <c r="BF285" s="230"/>
      <c r="BG285" s="230">
        <v>1550.4407220000003</v>
      </c>
      <c r="BH285" s="230">
        <v>1550.4407220000003</v>
      </c>
      <c r="BI285" s="230">
        <v>1550.4407220000003</v>
      </c>
      <c r="BJ285" s="15"/>
      <c r="BK285" s="15">
        <f t="shared" si="138"/>
        <v>1550.4407220000003</v>
      </c>
      <c r="BL285" s="15">
        <f t="shared" si="138"/>
        <v>1550.4407220000003</v>
      </c>
      <c r="BM285" s="15">
        <f t="shared" si="138"/>
        <v>1550.4407220000003</v>
      </c>
      <c r="BO285" s="15">
        <f t="shared" si="132"/>
        <v>4651.3221660000008</v>
      </c>
      <c r="BP285" s="15">
        <f t="shared" si="133"/>
        <v>4651.3221660000008</v>
      </c>
      <c r="BQ285" s="15">
        <f t="shared" si="135"/>
        <v>0</v>
      </c>
      <c r="BR285" s="15"/>
      <c r="BS285" s="15">
        <f t="shared" si="148"/>
        <v>13953.966498000002</v>
      </c>
      <c r="BT285" s="15">
        <f t="shared" si="148"/>
        <v>13953.966498000002</v>
      </c>
      <c r="BU285" s="15">
        <f t="shared" si="136"/>
        <v>0</v>
      </c>
      <c r="BV285" s="15"/>
      <c r="BW285" s="230">
        <v>424778.28</v>
      </c>
      <c r="BX285" s="230">
        <v>424778.28</v>
      </c>
      <c r="BY285" s="230">
        <v>424778.28</v>
      </c>
      <c r="BZ285" s="230"/>
      <c r="CA285" s="230">
        <v>424778.28</v>
      </c>
      <c r="CB285" s="230">
        <v>424778.28</v>
      </c>
      <c r="CC285" s="230">
        <v>424778.28</v>
      </c>
      <c r="CD285" s="230"/>
      <c r="CE285" s="230">
        <v>1550.4407220000003</v>
      </c>
      <c r="CF285" s="230">
        <v>1550.4407220000003</v>
      </c>
      <c r="CG285" s="230">
        <v>1550.4407220000003</v>
      </c>
      <c r="CH285" s="15"/>
      <c r="CI285" s="15">
        <f t="shared" si="152"/>
        <v>1550.4407220000003</v>
      </c>
      <c r="CJ285" s="15">
        <f t="shared" si="153"/>
        <v>1550.4407220000003</v>
      </c>
      <c r="CK285" s="15">
        <f t="shared" si="154"/>
        <v>1550.4407220000003</v>
      </c>
      <c r="CM285" s="15">
        <f t="shared" si="155"/>
        <v>4651.3221660000008</v>
      </c>
      <c r="CN285" s="15">
        <f t="shared" si="156"/>
        <v>4651.3221660000008</v>
      </c>
      <c r="CO285" s="15">
        <f t="shared" si="157"/>
        <v>0</v>
      </c>
      <c r="CQ285" s="15">
        <f t="shared" si="158"/>
        <v>18605.288664000003</v>
      </c>
      <c r="CR285" s="15">
        <f t="shared" si="158"/>
        <v>18605.288664000003</v>
      </c>
      <c r="CS285" s="15">
        <f t="shared" si="159"/>
        <v>0</v>
      </c>
      <c r="CT285" s="15"/>
    </row>
    <row r="286" spans="1:98" x14ac:dyDescent="0.25">
      <c r="A286" s="3" t="s">
        <v>309</v>
      </c>
      <c r="B286" s="229">
        <v>5.2600000000000001E-2</v>
      </c>
      <c r="C286" s="229">
        <v>5.2600000000000001E-2</v>
      </c>
      <c r="D286" s="229">
        <v>5.2600000000000001E-2</v>
      </c>
      <c r="E286" s="229">
        <v>5.2600000000000001E-2</v>
      </c>
      <c r="G286" s="230">
        <v>112095.22</v>
      </c>
      <c r="H286" s="230">
        <v>112095.22</v>
      </c>
      <c r="I286" s="230">
        <v>112095.22</v>
      </c>
      <c r="J286" s="230"/>
      <c r="K286" s="230">
        <v>112095.22</v>
      </c>
      <c r="L286" s="230">
        <v>112095.22</v>
      </c>
      <c r="M286" s="230">
        <v>112095.22</v>
      </c>
      <c r="N286" s="15"/>
      <c r="O286" s="15">
        <v>491.35071433333337</v>
      </c>
      <c r="P286" s="15">
        <v>491.35071433333337</v>
      </c>
      <c r="Q286" s="15">
        <v>491.35071433333337</v>
      </c>
      <c r="R286" s="15"/>
      <c r="S286" s="15">
        <f t="shared" si="139"/>
        <v>491.35071433333337</v>
      </c>
      <c r="T286" s="15">
        <f t="shared" si="139"/>
        <v>491.35071433333337</v>
      </c>
      <c r="U286" s="15">
        <f t="shared" si="139"/>
        <v>491.35071433333337</v>
      </c>
      <c r="W286" s="15">
        <f t="shared" si="131"/>
        <v>1474.0521430000001</v>
      </c>
      <c r="X286" s="15">
        <f t="shared" si="149"/>
        <v>1474.0521430000001</v>
      </c>
      <c r="Y286" s="15">
        <f t="shared" si="150"/>
        <v>0</v>
      </c>
      <c r="AA286" s="230">
        <v>112095.22</v>
      </c>
      <c r="AB286" s="230">
        <v>112095.22</v>
      </c>
      <c r="AC286" s="230">
        <v>112095.22</v>
      </c>
      <c r="AD286" s="230"/>
      <c r="AE286" s="230">
        <v>112095.22</v>
      </c>
      <c r="AF286" s="230">
        <v>112095.22</v>
      </c>
      <c r="AG286" s="230">
        <v>112095.22</v>
      </c>
      <c r="AH286" s="230"/>
      <c r="AI286" s="230">
        <v>491.35071433333337</v>
      </c>
      <c r="AJ286" s="230">
        <v>491.35071433333337</v>
      </c>
      <c r="AK286" s="230">
        <v>491.35071433333337</v>
      </c>
      <c r="AL286" s="15"/>
      <c r="AM286" s="15">
        <f t="shared" si="140"/>
        <v>491.35071433333337</v>
      </c>
      <c r="AN286" s="15">
        <f t="shared" si="140"/>
        <v>491.35071433333337</v>
      </c>
      <c r="AO286" s="15">
        <f t="shared" si="140"/>
        <v>491.35071433333337</v>
      </c>
      <c r="AQ286" s="15">
        <f t="shared" si="137"/>
        <v>1474.0521430000001</v>
      </c>
      <c r="AR286" s="15">
        <f t="shared" si="134"/>
        <v>1474.0521430000001</v>
      </c>
      <c r="AS286" s="15">
        <f t="shared" si="141"/>
        <v>0</v>
      </c>
      <c r="AT286" s="15"/>
      <c r="AU286" s="15">
        <f t="shared" si="151"/>
        <v>2948.1042860000002</v>
      </c>
      <c r="AV286" s="15">
        <f t="shared" si="151"/>
        <v>2948.1042860000002</v>
      </c>
      <c r="AW286" s="15">
        <f t="shared" si="143"/>
        <v>0</v>
      </c>
      <c r="AX286" s="15"/>
      <c r="AY286" s="230">
        <v>112095.22</v>
      </c>
      <c r="AZ286" s="230">
        <v>112095.22</v>
      </c>
      <c r="BA286" s="230">
        <v>112095.22</v>
      </c>
      <c r="BB286" s="230"/>
      <c r="BC286" s="230">
        <v>112095.22</v>
      </c>
      <c r="BD286" s="230">
        <v>112095.22</v>
      </c>
      <c r="BE286" s="230">
        <v>112095.22</v>
      </c>
      <c r="BF286" s="230"/>
      <c r="BG286" s="230">
        <v>491.35071433333337</v>
      </c>
      <c r="BH286" s="230">
        <v>491.35071433333337</v>
      </c>
      <c r="BI286" s="230">
        <v>491.35071433333337</v>
      </c>
      <c r="BJ286" s="15"/>
      <c r="BK286" s="15">
        <f t="shared" si="138"/>
        <v>491.35071433333337</v>
      </c>
      <c r="BL286" s="15">
        <f t="shared" si="138"/>
        <v>491.35071433333337</v>
      </c>
      <c r="BM286" s="15">
        <f t="shared" si="138"/>
        <v>491.35071433333337</v>
      </c>
      <c r="BO286" s="15">
        <f t="shared" si="132"/>
        <v>1474.0521430000001</v>
      </c>
      <c r="BP286" s="15">
        <f t="shared" si="133"/>
        <v>1474.0521430000001</v>
      </c>
      <c r="BQ286" s="15">
        <f t="shared" si="135"/>
        <v>0</v>
      </c>
      <c r="BR286" s="15"/>
      <c r="BS286" s="15">
        <f t="shared" si="148"/>
        <v>4422.1564290000006</v>
      </c>
      <c r="BT286" s="15">
        <f t="shared" si="148"/>
        <v>4422.1564290000006</v>
      </c>
      <c r="BU286" s="15">
        <f t="shared" si="136"/>
        <v>0</v>
      </c>
      <c r="BV286" s="15"/>
      <c r="BW286" s="230">
        <v>112095.22</v>
      </c>
      <c r="BX286" s="230">
        <v>112095.22</v>
      </c>
      <c r="BY286" s="230">
        <v>112095.22</v>
      </c>
      <c r="BZ286" s="230"/>
      <c r="CA286" s="230">
        <v>112095.22</v>
      </c>
      <c r="CB286" s="230">
        <v>112095.22</v>
      </c>
      <c r="CC286" s="230">
        <v>112095.22</v>
      </c>
      <c r="CD286" s="230"/>
      <c r="CE286" s="230">
        <v>491.35071433333337</v>
      </c>
      <c r="CF286" s="230">
        <v>491.35071433333337</v>
      </c>
      <c r="CG286" s="230">
        <v>491.35071433333337</v>
      </c>
      <c r="CH286" s="15"/>
      <c r="CI286" s="15">
        <f t="shared" si="152"/>
        <v>491.35071433333337</v>
      </c>
      <c r="CJ286" s="15">
        <f t="shared" si="153"/>
        <v>491.35071433333337</v>
      </c>
      <c r="CK286" s="15">
        <f t="shared" si="154"/>
        <v>491.35071433333337</v>
      </c>
      <c r="CM286" s="15">
        <f t="shared" si="155"/>
        <v>1474.0521430000001</v>
      </c>
      <c r="CN286" s="15">
        <f t="shared" si="156"/>
        <v>1474.0521430000001</v>
      </c>
      <c r="CO286" s="15">
        <f t="shared" si="157"/>
        <v>0</v>
      </c>
      <c r="CQ286" s="15">
        <f t="shared" si="158"/>
        <v>5896.2085720000005</v>
      </c>
      <c r="CR286" s="15">
        <f t="shared" si="158"/>
        <v>5896.2085720000005</v>
      </c>
      <c r="CS286" s="15">
        <f t="shared" si="159"/>
        <v>0</v>
      </c>
      <c r="CT286" s="15"/>
    </row>
    <row r="287" spans="1:98" x14ac:dyDescent="0.25">
      <c r="A287" s="3" t="s">
        <v>310</v>
      </c>
      <c r="B287" s="229">
        <v>2.1000000000000001E-2</v>
      </c>
      <c r="C287" s="229">
        <v>2.1000000000000001E-2</v>
      </c>
      <c r="D287" s="229">
        <v>2.1000000000000001E-2</v>
      </c>
      <c r="E287" s="229">
        <v>2.1000000000000001E-2</v>
      </c>
      <c r="G287" s="230">
        <v>1105277.18</v>
      </c>
      <c r="H287" s="230">
        <v>1111340.1000000001</v>
      </c>
      <c r="I287" s="230">
        <v>1117403.02</v>
      </c>
      <c r="J287" s="230"/>
      <c r="K287" s="230">
        <v>1141189.42</v>
      </c>
      <c r="L287" s="230">
        <v>1142119.71</v>
      </c>
      <c r="M287" s="230">
        <v>1143447.46</v>
      </c>
      <c r="N287" s="15"/>
      <c r="O287" s="15">
        <v>1934.2350650000001</v>
      </c>
      <c r="P287" s="15">
        <v>1944.8451750000004</v>
      </c>
      <c r="Q287" s="15">
        <v>1955.455285</v>
      </c>
      <c r="R287" s="15"/>
      <c r="S287" s="15">
        <f t="shared" si="139"/>
        <v>1997.0814849999999</v>
      </c>
      <c r="T287" s="15">
        <f t="shared" si="139"/>
        <v>1998.7094925000001</v>
      </c>
      <c r="U287" s="15">
        <f t="shared" si="139"/>
        <v>2001.0330550000001</v>
      </c>
      <c r="W287" s="15">
        <f t="shared" si="131"/>
        <v>5834.5355250000002</v>
      </c>
      <c r="X287" s="15">
        <f t="shared" si="149"/>
        <v>5996.8240324999997</v>
      </c>
      <c r="Y287" s="15">
        <f t="shared" si="150"/>
        <v>162.28850749999947</v>
      </c>
      <c r="AA287" s="230">
        <v>1117403.02</v>
      </c>
      <c r="AB287" s="230">
        <v>1117403.02</v>
      </c>
      <c r="AC287" s="230">
        <v>1117403.02</v>
      </c>
      <c r="AD287" s="230"/>
      <c r="AE287" s="230">
        <v>1143917.81</v>
      </c>
      <c r="AF287" s="230">
        <v>1143935.8</v>
      </c>
      <c r="AG287" s="230">
        <v>1143935.8</v>
      </c>
      <c r="AH287" s="230"/>
      <c r="AI287" s="230">
        <v>1955.455285</v>
      </c>
      <c r="AJ287" s="230">
        <v>1955.455285</v>
      </c>
      <c r="AK287" s="230">
        <v>1955.455285</v>
      </c>
      <c r="AL287" s="15"/>
      <c r="AM287" s="15">
        <f t="shared" si="140"/>
        <v>2001.8561675000001</v>
      </c>
      <c r="AN287" s="15">
        <f t="shared" si="140"/>
        <v>2001.8876500000003</v>
      </c>
      <c r="AO287" s="15">
        <f t="shared" si="140"/>
        <v>2001.8876500000003</v>
      </c>
      <c r="AQ287" s="15">
        <f t="shared" si="137"/>
        <v>5866.365855</v>
      </c>
      <c r="AR287" s="15">
        <f t="shared" si="134"/>
        <v>6005.6314675000012</v>
      </c>
      <c r="AS287" s="15">
        <f t="shared" si="141"/>
        <v>139.26561250000123</v>
      </c>
      <c r="AT287" s="15"/>
      <c r="AU287" s="15">
        <f t="shared" si="151"/>
        <v>11700.901379999999</v>
      </c>
      <c r="AV287" s="15">
        <f t="shared" si="151"/>
        <v>12002.4555</v>
      </c>
      <c r="AW287" s="15">
        <f t="shared" si="143"/>
        <v>301.55412000000069</v>
      </c>
      <c r="AX287" s="15"/>
      <c r="AY287" s="230">
        <v>1120383.06</v>
      </c>
      <c r="AZ287" s="230">
        <v>1123363.1000000001</v>
      </c>
      <c r="BA287" s="230">
        <v>1123363.1000000001</v>
      </c>
      <c r="BB287" s="230"/>
      <c r="BC287" s="230">
        <v>1143935.8</v>
      </c>
      <c r="BD287" s="230">
        <v>1143935.8</v>
      </c>
      <c r="BE287" s="230">
        <v>1173941.49</v>
      </c>
      <c r="BF287" s="230"/>
      <c r="BG287" s="230">
        <v>1960.6703550000002</v>
      </c>
      <c r="BH287" s="230">
        <v>1965.8854250000004</v>
      </c>
      <c r="BI287" s="230">
        <v>1965.8854250000004</v>
      </c>
      <c r="BJ287" s="15"/>
      <c r="BK287" s="15">
        <f t="shared" si="138"/>
        <v>2001.8876500000003</v>
      </c>
      <c r="BL287" s="15">
        <f t="shared" si="138"/>
        <v>2001.8876500000003</v>
      </c>
      <c r="BM287" s="15">
        <f t="shared" si="138"/>
        <v>2054.3976075</v>
      </c>
      <c r="BO287" s="15">
        <f t="shared" si="132"/>
        <v>5892.441205000001</v>
      </c>
      <c r="BP287" s="15">
        <f t="shared" si="133"/>
        <v>6058.1729075000003</v>
      </c>
      <c r="BQ287" s="15">
        <f t="shared" si="135"/>
        <v>165.7317024999993</v>
      </c>
      <c r="BR287" s="15"/>
      <c r="BS287" s="15">
        <f t="shared" si="148"/>
        <v>17593.342584999999</v>
      </c>
      <c r="BT287" s="15">
        <f t="shared" si="148"/>
        <v>18060.6284075</v>
      </c>
      <c r="BU287" s="15">
        <f t="shared" si="136"/>
        <v>467.28582250000181</v>
      </c>
      <c r="BV287" s="15"/>
      <c r="BW287" s="230">
        <v>1123363.1000000001</v>
      </c>
      <c r="BX287" s="230">
        <v>1132247.3700000001</v>
      </c>
      <c r="BY287" s="230">
        <v>1141133.0900000001</v>
      </c>
      <c r="BZ287" s="230"/>
      <c r="CA287" s="230">
        <v>1203947.17</v>
      </c>
      <c r="CB287" s="230">
        <v>1203947.17</v>
      </c>
      <c r="CC287" s="230">
        <v>1216010.05</v>
      </c>
      <c r="CD287" s="230"/>
      <c r="CE287" s="230">
        <v>1965.8854250000004</v>
      </c>
      <c r="CF287" s="230">
        <v>1981.4328975000005</v>
      </c>
      <c r="CG287" s="230">
        <v>1996.9829075000005</v>
      </c>
      <c r="CH287" s="15"/>
      <c r="CI287" s="15">
        <f t="shared" si="152"/>
        <v>2106.9075475</v>
      </c>
      <c r="CJ287" s="15">
        <f t="shared" si="153"/>
        <v>2106.9075475</v>
      </c>
      <c r="CK287" s="15">
        <f t="shared" si="154"/>
        <v>2128.0175875</v>
      </c>
      <c r="CM287" s="15">
        <f t="shared" si="155"/>
        <v>5944.3012300000019</v>
      </c>
      <c r="CN287" s="15">
        <f t="shared" si="156"/>
        <v>6341.8326825000004</v>
      </c>
      <c r="CO287" s="15">
        <f t="shared" si="157"/>
        <v>397.53145249999852</v>
      </c>
      <c r="CQ287" s="15">
        <f t="shared" si="158"/>
        <v>23537.643814999999</v>
      </c>
      <c r="CR287" s="15">
        <f t="shared" si="158"/>
        <v>24402.461090000001</v>
      </c>
      <c r="CS287" s="15">
        <f t="shared" si="159"/>
        <v>864.81727500000125</v>
      </c>
      <c r="CT287" s="15"/>
    </row>
    <row r="288" spans="1:98" x14ac:dyDescent="0.25">
      <c r="A288" s="3" t="s">
        <v>311</v>
      </c>
      <c r="B288" s="229">
        <v>4.3999999999999997E-2</v>
      </c>
      <c r="C288" s="229">
        <v>4.3999999999999997E-2</v>
      </c>
      <c r="D288" s="229">
        <v>4.3999999999999997E-2</v>
      </c>
      <c r="E288" s="229">
        <v>4.3999999999999997E-2</v>
      </c>
      <c r="G288" s="230">
        <v>44995.31</v>
      </c>
      <c r="H288" s="230">
        <v>44995.31</v>
      </c>
      <c r="I288" s="230">
        <v>44995.31</v>
      </c>
      <c r="J288" s="230"/>
      <c r="K288" s="230">
        <v>44995.31</v>
      </c>
      <c r="L288" s="230">
        <v>44995.31</v>
      </c>
      <c r="M288" s="230">
        <v>44995.31</v>
      </c>
      <c r="N288" s="15"/>
      <c r="O288" s="15">
        <v>164.98280333333332</v>
      </c>
      <c r="P288" s="15">
        <v>164.98280333333332</v>
      </c>
      <c r="Q288" s="15">
        <v>164.98280333333332</v>
      </c>
      <c r="R288" s="15"/>
      <c r="S288" s="15">
        <f t="shared" si="139"/>
        <v>164.98280333333332</v>
      </c>
      <c r="T288" s="15">
        <f t="shared" si="139"/>
        <v>164.98280333333332</v>
      </c>
      <c r="U288" s="15">
        <f t="shared" si="139"/>
        <v>164.98280333333332</v>
      </c>
      <c r="W288" s="15">
        <f t="shared" si="131"/>
        <v>494.94840999999997</v>
      </c>
      <c r="X288" s="15">
        <f t="shared" si="149"/>
        <v>494.94840999999997</v>
      </c>
      <c r="Y288" s="15">
        <f t="shared" si="150"/>
        <v>0</v>
      </c>
      <c r="AA288" s="230">
        <v>44995.31</v>
      </c>
      <c r="AB288" s="230">
        <v>44995.31</v>
      </c>
      <c r="AC288" s="230">
        <v>44995.31</v>
      </c>
      <c r="AD288" s="230"/>
      <c r="AE288" s="230">
        <v>44995.31</v>
      </c>
      <c r="AF288" s="230">
        <v>44995.31</v>
      </c>
      <c r="AG288" s="230">
        <v>44995.31</v>
      </c>
      <c r="AH288" s="230"/>
      <c r="AI288" s="230">
        <v>164.98280333333332</v>
      </c>
      <c r="AJ288" s="230">
        <v>164.98280333333332</v>
      </c>
      <c r="AK288" s="230">
        <v>164.98280333333332</v>
      </c>
      <c r="AL288" s="15"/>
      <c r="AM288" s="15">
        <f t="shared" si="140"/>
        <v>164.98280333333332</v>
      </c>
      <c r="AN288" s="15">
        <f t="shared" si="140"/>
        <v>164.98280333333332</v>
      </c>
      <c r="AO288" s="15">
        <f t="shared" si="140"/>
        <v>164.98280333333332</v>
      </c>
      <c r="AQ288" s="15">
        <f t="shared" si="137"/>
        <v>494.94840999999997</v>
      </c>
      <c r="AR288" s="15">
        <f t="shared" si="134"/>
        <v>494.94840999999997</v>
      </c>
      <c r="AS288" s="15">
        <f t="shared" si="141"/>
        <v>0</v>
      </c>
      <c r="AT288" s="15"/>
      <c r="AU288" s="15">
        <f t="shared" si="151"/>
        <v>989.89681999999993</v>
      </c>
      <c r="AV288" s="15">
        <f t="shared" si="151"/>
        <v>989.89681999999993</v>
      </c>
      <c r="AW288" s="15">
        <f t="shared" si="143"/>
        <v>0</v>
      </c>
      <c r="AX288" s="15"/>
      <c r="AY288" s="230">
        <v>44995.31</v>
      </c>
      <c r="AZ288" s="230">
        <v>44995.31</v>
      </c>
      <c r="BA288" s="230">
        <v>44995.31</v>
      </c>
      <c r="BB288" s="230"/>
      <c r="BC288" s="230">
        <v>44995.31</v>
      </c>
      <c r="BD288" s="230">
        <v>44995.31</v>
      </c>
      <c r="BE288" s="230">
        <v>44995.31</v>
      </c>
      <c r="BF288" s="230"/>
      <c r="BG288" s="230">
        <v>164.98280333333332</v>
      </c>
      <c r="BH288" s="230">
        <v>164.98280333333332</v>
      </c>
      <c r="BI288" s="230">
        <v>164.98280333333332</v>
      </c>
      <c r="BJ288" s="15"/>
      <c r="BK288" s="15">
        <f t="shared" si="138"/>
        <v>164.98280333333332</v>
      </c>
      <c r="BL288" s="15">
        <f t="shared" si="138"/>
        <v>164.98280333333332</v>
      </c>
      <c r="BM288" s="15">
        <f t="shared" si="138"/>
        <v>164.98280333333332</v>
      </c>
      <c r="BO288" s="15">
        <f t="shared" si="132"/>
        <v>494.94840999999997</v>
      </c>
      <c r="BP288" s="15">
        <f t="shared" si="133"/>
        <v>494.94840999999997</v>
      </c>
      <c r="BQ288" s="15">
        <f t="shared" si="135"/>
        <v>0</v>
      </c>
      <c r="BR288" s="15"/>
      <c r="BS288" s="15">
        <f t="shared" si="148"/>
        <v>1484.8452299999999</v>
      </c>
      <c r="BT288" s="15">
        <f t="shared" si="148"/>
        <v>1484.8452299999999</v>
      </c>
      <c r="BU288" s="15">
        <f t="shared" si="136"/>
        <v>0</v>
      </c>
      <c r="BV288" s="15"/>
      <c r="BW288" s="230">
        <v>44995.31</v>
      </c>
      <c r="BX288" s="230">
        <v>44995.31</v>
      </c>
      <c r="BY288" s="230">
        <v>44995.31</v>
      </c>
      <c r="BZ288" s="230"/>
      <c r="CA288" s="230">
        <v>44995.31</v>
      </c>
      <c r="CB288" s="230">
        <v>44995.31</v>
      </c>
      <c r="CC288" s="230">
        <v>44995.31</v>
      </c>
      <c r="CD288" s="230"/>
      <c r="CE288" s="230">
        <v>164.98280333333332</v>
      </c>
      <c r="CF288" s="230">
        <v>164.98280333333332</v>
      </c>
      <c r="CG288" s="230">
        <v>164.98280333333332</v>
      </c>
      <c r="CH288" s="15"/>
      <c r="CI288" s="15">
        <f t="shared" si="152"/>
        <v>164.98280333333332</v>
      </c>
      <c r="CJ288" s="15">
        <f t="shared" si="153"/>
        <v>164.98280333333332</v>
      </c>
      <c r="CK288" s="15">
        <f t="shared" si="154"/>
        <v>164.98280333333332</v>
      </c>
      <c r="CM288" s="15">
        <f t="shared" si="155"/>
        <v>494.94840999999997</v>
      </c>
      <c r="CN288" s="15">
        <f t="shared" si="156"/>
        <v>494.94840999999997</v>
      </c>
      <c r="CO288" s="15">
        <f t="shared" si="157"/>
        <v>0</v>
      </c>
      <c r="CQ288" s="15">
        <f t="shared" si="158"/>
        <v>1979.7936399999999</v>
      </c>
      <c r="CR288" s="15">
        <f t="shared" si="158"/>
        <v>1979.7936399999999</v>
      </c>
      <c r="CS288" s="15">
        <f t="shared" si="159"/>
        <v>0</v>
      </c>
      <c r="CT288" s="15"/>
    </row>
    <row r="289" spans="1:98" x14ac:dyDescent="0.25">
      <c r="A289" s="3" t="s">
        <v>312</v>
      </c>
      <c r="B289" s="229">
        <v>4.3999999999999997E-2</v>
      </c>
      <c r="C289" s="229">
        <v>4.3999999999999997E-2</v>
      </c>
      <c r="D289" s="229">
        <v>4.3999999999999997E-2</v>
      </c>
      <c r="E289" s="229">
        <v>4.3999999999999997E-2</v>
      </c>
      <c r="G289" s="230">
        <v>619.93000000000006</v>
      </c>
      <c r="H289" s="230">
        <v>619.93000000000006</v>
      </c>
      <c r="I289" s="230">
        <v>619.93000000000006</v>
      </c>
      <c r="J289" s="230"/>
      <c r="K289" s="230">
        <v>619.93000000000006</v>
      </c>
      <c r="L289" s="230">
        <v>619.93000000000006</v>
      </c>
      <c r="M289" s="230">
        <v>619.93000000000006</v>
      </c>
      <c r="N289" s="15"/>
      <c r="O289" s="15">
        <v>2.2730766666666669</v>
      </c>
      <c r="P289" s="15">
        <v>2.2730766666666669</v>
      </c>
      <c r="Q289" s="15">
        <v>2.2730766666666669</v>
      </c>
      <c r="R289" s="15"/>
      <c r="S289" s="15">
        <f t="shared" si="139"/>
        <v>2.2730766666666669</v>
      </c>
      <c r="T289" s="15">
        <f t="shared" si="139"/>
        <v>2.2730766666666669</v>
      </c>
      <c r="U289" s="15">
        <f t="shared" si="139"/>
        <v>2.2730766666666669</v>
      </c>
      <c r="W289" s="15">
        <f t="shared" si="131"/>
        <v>6.819230000000001</v>
      </c>
      <c r="X289" s="15">
        <f t="shared" si="149"/>
        <v>6.819230000000001</v>
      </c>
      <c r="Y289" s="15">
        <f t="shared" si="150"/>
        <v>0</v>
      </c>
      <c r="AA289" s="230">
        <v>619.93000000000006</v>
      </c>
      <c r="AB289" s="230">
        <v>619.93000000000006</v>
      </c>
      <c r="AC289" s="230">
        <v>619.93000000000006</v>
      </c>
      <c r="AD289" s="230"/>
      <c r="AE289" s="230">
        <v>619.93000000000006</v>
      </c>
      <c r="AF289" s="230">
        <v>619.93000000000006</v>
      </c>
      <c r="AG289" s="230">
        <v>619.93000000000006</v>
      </c>
      <c r="AH289" s="230"/>
      <c r="AI289" s="230">
        <v>2.2730766666666669</v>
      </c>
      <c r="AJ289" s="230">
        <v>2.2730766666666669</v>
      </c>
      <c r="AK289" s="230">
        <v>2.2730766666666669</v>
      </c>
      <c r="AL289" s="15"/>
      <c r="AM289" s="15">
        <f t="shared" si="140"/>
        <v>2.2730766666666669</v>
      </c>
      <c r="AN289" s="15">
        <f t="shared" si="140"/>
        <v>2.2730766666666669</v>
      </c>
      <c r="AO289" s="15">
        <f t="shared" si="140"/>
        <v>2.2730766666666669</v>
      </c>
      <c r="AQ289" s="15">
        <f t="shared" si="137"/>
        <v>6.819230000000001</v>
      </c>
      <c r="AR289" s="15">
        <f t="shared" si="134"/>
        <v>6.819230000000001</v>
      </c>
      <c r="AS289" s="15">
        <f t="shared" si="141"/>
        <v>0</v>
      </c>
      <c r="AT289" s="15"/>
      <c r="AU289" s="15">
        <f t="shared" si="151"/>
        <v>13.638460000000002</v>
      </c>
      <c r="AV289" s="15">
        <f t="shared" si="151"/>
        <v>13.638460000000002</v>
      </c>
      <c r="AW289" s="15">
        <f t="shared" si="143"/>
        <v>0</v>
      </c>
      <c r="AX289" s="15"/>
      <c r="AY289" s="230">
        <v>619.93000000000006</v>
      </c>
      <c r="AZ289" s="230">
        <v>619.93000000000006</v>
      </c>
      <c r="BA289" s="230">
        <v>619.93000000000006</v>
      </c>
      <c r="BB289" s="230"/>
      <c r="BC289" s="230">
        <v>619.93000000000006</v>
      </c>
      <c r="BD289" s="230">
        <v>619.93000000000006</v>
      </c>
      <c r="BE289" s="230">
        <v>619.93000000000006</v>
      </c>
      <c r="BF289" s="230"/>
      <c r="BG289" s="230">
        <v>2.2730766666666669</v>
      </c>
      <c r="BH289" s="230">
        <v>2.2730766666666669</v>
      </c>
      <c r="BI289" s="230">
        <v>2.2730766666666669</v>
      </c>
      <c r="BJ289" s="15"/>
      <c r="BK289" s="15">
        <f t="shared" si="138"/>
        <v>2.2730766666666669</v>
      </c>
      <c r="BL289" s="15">
        <f t="shared" si="138"/>
        <v>2.2730766666666669</v>
      </c>
      <c r="BM289" s="15">
        <f t="shared" si="138"/>
        <v>2.2730766666666669</v>
      </c>
      <c r="BO289" s="15">
        <f t="shared" si="132"/>
        <v>6.819230000000001</v>
      </c>
      <c r="BP289" s="15">
        <f t="shared" si="133"/>
        <v>6.819230000000001</v>
      </c>
      <c r="BQ289" s="15">
        <f t="shared" si="135"/>
        <v>0</v>
      </c>
      <c r="BR289" s="15"/>
      <c r="BS289" s="15">
        <f t="shared" si="148"/>
        <v>20.457690000000003</v>
      </c>
      <c r="BT289" s="15">
        <f t="shared" si="148"/>
        <v>20.457690000000003</v>
      </c>
      <c r="BU289" s="15">
        <f t="shared" si="136"/>
        <v>0</v>
      </c>
      <c r="BV289" s="15"/>
      <c r="BW289" s="230">
        <v>619.93000000000006</v>
      </c>
      <c r="BX289" s="230">
        <v>619.93000000000006</v>
      </c>
      <c r="BY289" s="230">
        <v>619.93000000000006</v>
      </c>
      <c r="BZ289" s="230"/>
      <c r="CA289" s="230">
        <v>619.93000000000006</v>
      </c>
      <c r="CB289" s="230">
        <v>619.93000000000006</v>
      </c>
      <c r="CC289" s="230">
        <v>619.93000000000006</v>
      </c>
      <c r="CD289" s="230"/>
      <c r="CE289" s="230">
        <v>2.2730766666666669</v>
      </c>
      <c r="CF289" s="230">
        <v>2.2730766666666669</v>
      </c>
      <c r="CG289" s="230">
        <v>2.2730766666666669</v>
      </c>
      <c r="CH289" s="15"/>
      <c r="CI289" s="15">
        <f t="shared" si="152"/>
        <v>2.2730766666666669</v>
      </c>
      <c r="CJ289" s="15">
        <f t="shared" si="153"/>
        <v>2.2730766666666669</v>
      </c>
      <c r="CK289" s="15">
        <f t="shared" si="154"/>
        <v>2.2730766666666669</v>
      </c>
      <c r="CM289" s="15">
        <f t="shared" si="155"/>
        <v>6.819230000000001</v>
      </c>
      <c r="CN289" s="15">
        <f t="shared" si="156"/>
        <v>6.819230000000001</v>
      </c>
      <c r="CO289" s="15">
        <f t="shared" si="157"/>
        <v>0</v>
      </c>
      <c r="CQ289" s="15">
        <f t="shared" si="158"/>
        <v>27.276920000000004</v>
      </c>
      <c r="CR289" s="15">
        <f t="shared" si="158"/>
        <v>27.276920000000004</v>
      </c>
      <c r="CS289" s="15">
        <f t="shared" si="159"/>
        <v>0</v>
      </c>
      <c r="CT289" s="15"/>
    </row>
    <row r="290" spans="1:98" x14ac:dyDescent="0.25">
      <c r="A290" s="3" t="s">
        <v>313</v>
      </c>
      <c r="B290" s="229">
        <v>2.7400000000000001E-2</v>
      </c>
      <c r="C290" s="229">
        <v>2.7400000000000001E-2</v>
      </c>
      <c r="D290" s="229">
        <v>2.7400000000000001E-2</v>
      </c>
      <c r="E290" s="229">
        <v>2.7400000000000001E-2</v>
      </c>
      <c r="G290" s="230">
        <v>41868.51</v>
      </c>
      <c r="H290" s="230">
        <v>41868.51</v>
      </c>
      <c r="I290" s="230">
        <v>41868.51</v>
      </c>
      <c r="J290" s="230"/>
      <c r="K290" s="230">
        <v>41868.51</v>
      </c>
      <c r="L290" s="230">
        <v>41868.51</v>
      </c>
      <c r="M290" s="230">
        <v>41868.51</v>
      </c>
      <c r="N290" s="15"/>
      <c r="O290" s="15">
        <v>95.599764500000006</v>
      </c>
      <c r="P290" s="15">
        <v>95.599764500000006</v>
      </c>
      <c r="Q290" s="15">
        <v>95.599764500000006</v>
      </c>
      <c r="R290" s="15"/>
      <c r="S290" s="15">
        <f t="shared" si="139"/>
        <v>95.599764500000006</v>
      </c>
      <c r="T290" s="15">
        <f t="shared" si="139"/>
        <v>95.599764500000006</v>
      </c>
      <c r="U290" s="15">
        <f t="shared" si="139"/>
        <v>95.599764500000006</v>
      </c>
      <c r="W290" s="15">
        <f t="shared" si="131"/>
        <v>286.79929350000003</v>
      </c>
      <c r="X290" s="15">
        <f t="shared" si="149"/>
        <v>286.79929350000003</v>
      </c>
      <c r="Y290" s="15">
        <f t="shared" si="150"/>
        <v>0</v>
      </c>
      <c r="AA290" s="230">
        <v>41868.51</v>
      </c>
      <c r="AB290" s="230">
        <v>41868.51</v>
      </c>
      <c r="AC290" s="230">
        <v>41868.51</v>
      </c>
      <c r="AD290" s="230"/>
      <c r="AE290" s="230">
        <v>41868.51</v>
      </c>
      <c r="AF290" s="230">
        <v>41868.51</v>
      </c>
      <c r="AG290" s="230">
        <v>41868.51</v>
      </c>
      <c r="AH290" s="230"/>
      <c r="AI290" s="230">
        <v>95.599764500000006</v>
      </c>
      <c r="AJ290" s="230">
        <v>95.599764500000006</v>
      </c>
      <c r="AK290" s="230">
        <v>95.599764500000006</v>
      </c>
      <c r="AL290" s="15"/>
      <c r="AM290" s="15">
        <f t="shared" si="140"/>
        <v>95.599764500000006</v>
      </c>
      <c r="AN290" s="15">
        <f t="shared" si="140"/>
        <v>95.599764500000006</v>
      </c>
      <c r="AO290" s="15">
        <f t="shared" si="140"/>
        <v>95.599764500000006</v>
      </c>
      <c r="AQ290" s="15">
        <f t="shared" si="137"/>
        <v>286.79929350000003</v>
      </c>
      <c r="AR290" s="15">
        <f t="shared" si="134"/>
        <v>286.79929350000003</v>
      </c>
      <c r="AS290" s="15">
        <f t="shared" si="141"/>
        <v>0</v>
      </c>
      <c r="AT290" s="15"/>
      <c r="AU290" s="15">
        <f t="shared" si="151"/>
        <v>573.59858700000007</v>
      </c>
      <c r="AV290" s="15">
        <f t="shared" si="151"/>
        <v>573.59858700000007</v>
      </c>
      <c r="AW290" s="15">
        <f t="shared" si="143"/>
        <v>0</v>
      </c>
      <c r="AX290" s="15"/>
      <c r="AY290" s="230">
        <v>41868.51</v>
      </c>
      <c r="AZ290" s="230">
        <v>41868.51</v>
      </c>
      <c r="BA290" s="230">
        <v>41868.51</v>
      </c>
      <c r="BB290" s="230"/>
      <c r="BC290" s="230">
        <v>41868.51</v>
      </c>
      <c r="BD290" s="230">
        <v>41868.51</v>
      </c>
      <c r="BE290" s="230">
        <v>41868.51</v>
      </c>
      <c r="BF290" s="230"/>
      <c r="BG290" s="230">
        <v>95.599764500000006</v>
      </c>
      <c r="BH290" s="230">
        <v>95.599764500000006</v>
      </c>
      <c r="BI290" s="230">
        <v>95.599764500000006</v>
      </c>
      <c r="BJ290" s="15"/>
      <c r="BK290" s="15">
        <f t="shared" si="138"/>
        <v>95.599764500000006</v>
      </c>
      <c r="BL290" s="15">
        <f t="shared" si="138"/>
        <v>95.599764500000006</v>
      </c>
      <c r="BM290" s="15">
        <f t="shared" si="138"/>
        <v>95.599764500000006</v>
      </c>
      <c r="BO290" s="15">
        <f t="shared" si="132"/>
        <v>286.79929350000003</v>
      </c>
      <c r="BP290" s="15">
        <f t="shared" si="133"/>
        <v>286.79929350000003</v>
      </c>
      <c r="BQ290" s="15">
        <f t="shared" si="135"/>
        <v>0</v>
      </c>
      <c r="BR290" s="15"/>
      <c r="BS290" s="15">
        <f t="shared" si="148"/>
        <v>860.39788050000016</v>
      </c>
      <c r="BT290" s="15">
        <f t="shared" si="148"/>
        <v>860.39788050000016</v>
      </c>
      <c r="BU290" s="15">
        <f t="shared" si="136"/>
        <v>0</v>
      </c>
      <c r="BV290" s="15"/>
      <c r="BW290" s="230">
        <v>41868.51</v>
      </c>
      <c r="BX290" s="230">
        <v>41868.51</v>
      </c>
      <c r="BY290" s="230">
        <v>41868.51</v>
      </c>
      <c r="BZ290" s="230"/>
      <c r="CA290" s="230">
        <v>41868.51</v>
      </c>
      <c r="CB290" s="230">
        <v>41868.51</v>
      </c>
      <c r="CC290" s="230">
        <v>41868.51</v>
      </c>
      <c r="CD290" s="230"/>
      <c r="CE290" s="230">
        <v>95.599764500000006</v>
      </c>
      <c r="CF290" s="230">
        <v>95.599764500000006</v>
      </c>
      <c r="CG290" s="230">
        <v>95.599764500000006</v>
      </c>
      <c r="CH290" s="15"/>
      <c r="CI290" s="15">
        <f t="shared" si="152"/>
        <v>95.599764500000006</v>
      </c>
      <c r="CJ290" s="15">
        <f t="shared" si="153"/>
        <v>95.599764500000006</v>
      </c>
      <c r="CK290" s="15">
        <f t="shared" si="154"/>
        <v>95.599764500000006</v>
      </c>
      <c r="CM290" s="15">
        <f t="shared" si="155"/>
        <v>286.79929350000003</v>
      </c>
      <c r="CN290" s="15">
        <f t="shared" si="156"/>
        <v>286.79929350000003</v>
      </c>
      <c r="CO290" s="15">
        <f t="shared" si="157"/>
        <v>0</v>
      </c>
      <c r="CQ290" s="15">
        <f t="shared" si="158"/>
        <v>1147.1971740000001</v>
      </c>
      <c r="CR290" s="15">
        <f t="shared" si="158"/>
        <v>1147.1971740000001</v>
      </c>
      <c r="CS290" s="15">
        <f t="shared" si="159"/>
        <v>0</v>
      </c>
      <c r="CT290" s="15"/>
    </row>
    <row r="291" spans="1:98" x14ac:dyDescent="0.25">
      <c r="A291" s="3" t="s">
        <v>314</v>
      </c>
      <c r="B291" s="229">
        <v>2.2499999999999999E-2</v>
      </c>
      <c r="C291" s="229">
        <v>2.2499999999999999E-2</v>
      </c>
      <c r="D291" s="229">
        <v>2.2499999999999999E-2</v>
      </c>
      <c r="E291" s="229">
        <v>2.2499999999999999E-2</v>
      </c>
      <c r="G291" s="230">
        <v>28963.63</v>
      </c>
      <c r="H291" s="230">
        <v>28963.63</v>
      </c>
      <c r="I291" s="230">
        <v>28963.63</v>
      </c>
      <c r="J291" s="230"/>
      <c r="K291" s="230">
        <v>295415.01</v>
      </c>
      <c r="L291" s="230">
        <v>295415.01</v>
      </c>
      <c r="M291" s="230">
        <v>295415.01</v>
      </c>
      <c r="N291" s="15"/>
      <c r="O291" s="15">
        <v>54.306806250000001</v>
      </c>
      <c r="P291" s="15">
        <v>54.306806250000001</v>
      </c>
      <c r="Q291" s="15">
        <v>54.306806250000001</v>
      </c>
      <c r="R291" s="15"/>
      <c r="S291" s="15">
        <f t="shared" si="139"/>
        <v>553.90314375000003</v>
      </c>
      <c r="T291" s="15">
        <f t="shared" si="139"/>
        <v>553.90314375000003</v>
      </c>
      <c r="U291" s="15">
        <f t="shared" si="139"/>
        <v>553.90314375000003</v>
      </c>
      <c r="W291" s="15">
        <f t="shared" ref="W291:W294" si="160">O291+P291+Q291</f>
        <v>162.92041875000001</v>
      </c>
      <c r="X291" s="15">
        <f t="shared" si="149"/>
        <v>1661.7094312500001</v>
      </c>
      <c r="Y291" s="15">
        <f t="shared" si="150"/>
        <v>1498.7890125000001</v>
      </c>
      <c r="AA291" s="230">
        <v>28963.63</v>
      </c>
      <c r="AB291" s="230">
        <v>162189.32</v>
      </c>
      <c r="AC291" s="230">
        <v>295415.01</v>
      </c>
      <c r="AD291" s="230"/>
      <c r="AE291" s="230">
        <v>295415.01</v>
      </c>
      <c r="AF291" s="230">
        <v>295415.01</v>
      </c>
      <c r="AG291" s="230">
        <v>295415.01</v>
      </c>
      <c r="AH291" s="230"/>
      <c r="AI291" s="230">
        <v>54.306806250000001</v>
      </c>
      <c r="AJ291" s="230">
        <v>304.10497500000002</v>
      </c>
      <c r="AK291" s="230">
        <v>553.90314375000003</v>
      </c>
      <c r="AL291" s="15"/>
      <c r="AM291" s="15">
        <f t="shared" si="140"/>
        <v>553.90314375000003</v>
      </c>
      <c r="AN291" s="15">
        <f t="shared" si="140"/>
        <v>553.90314375000003</v>
      </c>
      <c r="AO291" s="15">
        <f t="shared" si="140"/>
        <v>553.90314375000003</v>
      </c>
      <c r="AQ291" s="15">
        <f t="shared" si="137"/>
        <v>912.31492500000013</v>
      </c>
      <c r="AR291" s="15">
        <f t="shared" si="134"/>
        <v>1661.7094312500001</v>
      </c>
      <c r="AS291" s="15">
        <f t="shared" si="141"/>
        <v>749.39450624999995</v>
      </c>
      <c r="AT291" s="15"/>
      <c r="AU291" s="15">
        <f t="shared" si="151"/>
        <v>1075.2353437500001</v>
      </c>
      <c r="AV291" s="15">
        <f t="shared" si="151"/>
        <v>3323.4188625000002</v>
      </c>
      <c r="AW291" s="15">
        <f t="shared" si="143"/>
        <v>2248.1835187500001</v>
      </c>
      <c r="AX291" s="15"/>
      <c r="AY291" s="230">
        <v>295415.01</v>
      </c>
      <c r="AZ291" s="230">
        <v>295415.01</v>
      </c>
      <c r="BA291" s="230">
        <v>295415.01</v>
      </c>
      <c r="BB291" s="230"/>
      <c r="BC291" s="230">
        <v>295415.01</v>
      </c>
      <c r="BD291" s="230">
        <v>295415.01</v>
      </c>
      <c r="BE291" s="230">
        <v>300102.65000000002</v>
      </c>
      <c r="BF291" s="230"/>
      <c r="BG291" s="230">
        <v>553.90314375000003</v>
      </c>
      <c r="BH291" s="230">
        <v>553.90314375000003</v>
      </c>
      <c r="BI291" s="230">
        <v>553.90314375000003</v>
      </c>
      <c r="BJ291" s="15"/>
      <c r="BK291" s="15">
        <f t="shared" si="138"/>
        <v>553.90314375000003</v>
      </c>
      <c r="BL291" s="15">
        <f t="shared" si="138"/>
        <v>553.90314375000003</v>
      </c>
      <c r="BM291" s="15">
        <f t="shared" si="138"/>
        <v>562.69246874999999</v>
      </c>
      <c r="BO291" s="15">
        <f t="shared" ref="BO291:BO294" si="161">BG291+BH291+BI291</f>
        <v>1661.7094312500001</v>
      </c>
      <c r="BP291" s="15">
        <f t="shared" ref="BP291:BP294" si="162">BK291+BL291+BM291</f>
        <v>1670.49875625</v>
      </c>
      <c r="BQ291" s="15">
        <f t="shared" si="135"/>
        <v>8.7893249999999625</v>
      </c>
      <c r="BR291" s="15"/>
      <c r="BS291" s="15">
        <f t="shared" si="148"/>
        <v>2736.9447749999999</v>
      </c>
      <c r="BT291" s="15">
        <f t="shared" si="148"/>
        <v>4993.9176187499997</v>
      </c>
      <c r="BU291" s="15">
        <f t="shared" si="136"/>
        <v>2256.9728437499998</v>
      </c>
      <c r="BV291" s="15"/>
      <c r="BW291" s="230">
        <v>295415.01</v>
      </c>
      <c r="BX291" s="230">
        <v>295415.01</v>
      </c>
      <c r="BY291" s="230">
        <v>295415.01</v>
      </c>
      <c r="BZ291" s="230"/>
      <c r="CA291" s="230">
        <v>304790.28000000003</v>
      </c>
      <c r="CB291" s="230">
        <v>304963.63</v>
      </c>
      <c r="CC291" s="230">
        <v>305136.97000000003</v>
      </c>
      <c r="CD291" s="230"/>
      <c r="CE291" s="230">
        <v>553.90314375000003</v>
      </c>
      <c r="CF291" s="230">
        <v>553.90314375000003</v>
      </c>
      <c r="CG291" s="230">
        <v>553.90314375000003</v>
      </c>
      <c r="CH291" s="15"/>
      <c r="CI291" s="15">
        <f t="shared" si="152"/>
        <v>571.48177500000008</v>
      </c>
      <c r="CJ291" s="15">
        <f t="shared" si="153"/>
        <v>571.80680625000002</v>
      </c>
      <c r="CK291" s="15">
        <f t="shared" si="154"/>
        <v>572.13181874999998</v>
      </c>
      <c r="CM291" s="15">
        <f t="shared" si="155"/>
        <v>1661.7094312500001</v>
      </c>
      <c r="CN291" s="15">
        <f t="shared" si="156"/>
        <v>1715.4204</v>
      </c>
      <c r="CO291" s="15">
        <f t="shared" si="157"/>
        <v>53.710968749999893</v>
      </c>
      <c r="CQ291" s="15">
        <f t="shared" si="158"/>
        <v>4398.6542062500002</v>
      </c>
      <c r="CR291" s="15">
        <f t="shared" si="158"/>
        <v>6709.3380187499997</v>
      </c>
      <c r="CS291" s="15">
        <f t="shared" si="159"/>
        <v>2310.6838124999995</v>
      </c>
      <c r="CT291" s="15"/>
    </row>
    <row r="292" spans="1:98" x14ac:dyDescent="0.25">
      <c r="A292" s="3" t="s">
        <v>315</v>
      </c>
      <c r="B292" s="229">
        <v>2.3199999999999998E-2</v>
      </c>
      <c r="C292" s="229">
        <v>2.3199999999999998E-2</v>
      </c>
      <c r="D292" s="229">
        <v>2.3199999999999998E-2</v>
      </c>
      <c r="E292" s="229">
        <v>2.3199999999999998E-2</v>
      </c>
      <c r="G292" s="230">
        <v>8888.93</v>
      </c>
      <c r="H292" s="230">
        <v>19753.63</v>
      </c>
      <c r="I292" s="230">
        <v>30618.33</v>
      </c>
      <c r="J292" s="230"/>
      <c r="K292" s="230">
        <v>30618.33</v>
      </c>
      <c r="L292" s="230">
        <v>30618.33</v>
      </c>
      <c r="M292" s="230">
        <v>30618.33</v>
      </c>
      <c r="N292" s="15"/>
      <c r="O292" s="15">
        <v>17.185264666666665</v>
      </c>
      <c r="P292" s="15">
        <v>38.190351333333332</v>
      </c>
      <c r="Q292" s="15">
        <v>59.195437999999996</v>
      </c>
      <c r="R292" s="15"/>
      <c r="S292" s="15">
        <f t="shared" si="139"/>
        <v>59.195437999999996</v>
      </c>
      <c r="T292" s="15">
        <f t="shared" si="139"/>
        <v>59.195437999999996</v>
      </c>
      <c r="U292" s="15">
        <f t="shared" si="139"/>
        <v>59.195437999999996</v>
      </c>
      <c r="W292" s="15">
        <f t="shared" si="160"/>
        <v>114.57105399999999</v>
      </c>
      <c r="X292" s="15">
        <f t="shared" si="149"/>
        <v>177.58631399999999</v>
      </c>
      <c r="Y292" s="15">
        <f t="shared" si="150"/>
        <v>63.015259999999998</v>
      </c>
      <c r="AA292" s="230">
        <v>30618.33</v>
      </c>
      <c r="AB292" s="230">
        <v>30618.33</v>
      </c>
      <c r="AC292" s="230">
        <v>30618.33</v>
      </c>
      <c r="AD292" s="230"/>
      <c r="AE292" s="230">
        <v>30618.33</v>
      </c>
      <c r="AF292" s="230">
        <v>30618.33</v>
      </c>
      <c r="AG292" s="230">
        <v>30618.33</v>
      </c>
      <c r="AH292" s="230"/>
      <c r="AI292" s="230">
        <v>59.195437999999996</v>
      </c>
      <c r="AJ292" s="230">
        <v>59.195437999999996</v>
      </c>
      <c r="AK292" s="230">
        <v>59.195437999999996</v>
      </c>
      <c r="AL292" s="15"/>
      <c r="AM292" s="15">
        <f t="shared" si="140"/>
        <v>59.195437999999996</v>
      </c>
      <c r="AN292" s="15">
        <f t="shared" si="140"/>
        <v>59.195437999999996</v>
      </c>
      <c r="AO292" s="15">
        <f t="shared" si="140"/>
        <v>59.195437999999996</v>
      </c>
      <c r="AQ292" s="15">
        <f t="shared" si="137"/>
        <v>177.58631399999999</v>
      </c>
      <c r="AR292" s="15">
        <f t="shared" ref="AR292:AR294" si="163">+AM292+AN292+AO292</f>
        <v>177.58631399999999</v>
      </c>
      <c r="AS292" s="15">
        <f t="shared" si="141"/>
        <v>0</v>
      </c>
      <c r="AT292" s="15"/>
      <c r="AU292" s="15">
        <f t="shared" si="151"/>
        <v>292.15736799999996</v>
      </c>
      <c r="AV292" s="15">
        <f t="shared" si="151"/>
        <v>355.17262799999997</v>
      </c>
      <c r="AW292" s="15">
        <f t="shared" si="143"/>
        <v>63.015260000000012</v>
      </c>
      <c r="AX292" s="15"/>
      <c r="AY292" s="230">
        <v>30618.33</v>
      </c>
      <c r="AZ292" s="230">
        <v>30618.33</v>
      </c>
      <c r="BA292" s="230">
        <v>30618.33</v>
      </c>
      <c r="BB292" s="230"/>
      <c r="BC292" s="230">
        <v>30618.33</v>
      </c>
      <c r="BD292" s="230">
        <v>30618.33</v>
      </c>
      <c r="BE292" s="230">
        <v>30618.33</v>
      </c>
      <c r="BF292" s="230"/>
      <c r="BG292" s="230">
        <v>59.195437999999996</v>
      </c>
      <c r="BH292" s="230">
        <v>59.195437999999996</v>
      </c>
      <c r="BI292" s="230">
        <v>59.195437999999996</v>
      </c>
      <c r="BJ292" s="15"/>
      <c r="BK292" s="15">
        <f t="shared" si="138"/>
        <v>59.195437999999996</v>
      </c>
      <c r="BL292" s="15">
        <f t="shared" si="138"/>
        <v>59.195437999999996</v>
      </c>
      <c r="BM292" s="15">
        <f t="shared" si="138"/>
        <v>59.195437999999996</v>
      </c>
      <c r="BO292" s="15">
        <f t="shared" si="161"/>
        <v>177.58631399999999</v>
      </c>
      <c r="BP292" s="15">
        <f t="shared" si="162"/>
        <v>177.58631399999999</v>
      </c>
      <c r="BQ292" s="15">
        <f t="shared" ref="BQ292:BQ294" si="164">BP292-BO292</f>
        <v>0</v>
      </c>
      <c r="BR292" s="15"/>
      <c r="BS292" s="15">
        <f t="shared" si="148"/>
        <v>469.74368199999992</v>
      </c>
      <c r="BT292" s="15">
        <f t="shared" si="148"/>
        <v>532.75894199999993</v>
      </c>
      <c r="BU292" s="15">
        <f t="shared" ref="BU292:BU294" si="165">BT292-BS292</f>
        <v>63.015260000000012</v>
      </c>
      <c r="BV292" s="15"/>
      <c r="BW292" s="230">
        <v>30618.33</v>
      </c>
      <c r="BX292" s="230">
        <v>30618.33</v>
      </c>
      <c r="BY292" s="230">
        <v>30618.33</v>
      </c>
      <c r="BZ292" s="230"/>
      <c r="CA292" s="230">
        <v>30618.33</v>
      </c>
      <c r="CB292" s="230">
        <v>30618.33</v>
      </c>
      <c r="CC292" s="230">
        <v>30618.33</v>
      </c>
      <c r="CD292" s="230"/>
      <c r="CE292" s="230">
        <v>59.195437999999996</v>
      </c>
      <c r="CF292" s="230">
        <v>59.195437999999996</v>
      </c>
      <c r="CG292" s="230">
        <v>59.195437999999996</v>
      </c>
      <c r="CH292" s="15"/>
      <c r="CI292" s="15">
        <f t="shared" si="152"/>
        <v>59.195437999999996</v>
      </c>
      <c r="CJ292" s="15">
        <f t="shared" si="153"/>
        <v>59.195437999999996</v>
      </c>
      <c r="CK292" s="15">
        <f t="shared" si="154"/>
        <v>59.195437999999996</v>
      </c>
      <c r="CM292" s="15">
        <f t="shared" si="155"/>
        <v>177.58631399999999</v>
      </c>
      <c r="CN292" s="15">
        <f t="shared" si="156"/>
        <v>177.58631399999999</v>
      </c>
      <c r="CO292" s="15">
        <f t="shared" si="157"/>
        <v>0</v>
      </c>
      <c r="CQ292" s="15">
        <f t="shared" si="158"/>
        <v>647.32999599999994</v>
      </c>
      <c r="CR292" s="15">
        <f t="shared" si="158"/>
        <v>710.34525599999995</v>
      </c>
      <c r="CS292" s="15">
        <f t="shared" si="159"/>
        <v>63.015260000000012</v>
      </c>
      <c r="CT292" s="15"/>
    </row>
    <row r="293" spans="1:98" x14ac:dyDescent="0.25">
      <c r="A293" s="3" t="s">
        <v>316</v>
      </c>
      <c r="B293" s="229">
        <v>2.3199999999999998E-2</v>
      </c>
      <c r="C293" s="229">
        <v>2.3199999999999998E-2</v>
      </c>
      <c r="D293" s="229">
        <v>2.3199999999999998E-2</v>
      </c>
      <c r="E293" s="229">
        <v>2.3199999999999998E-2</v>
      </c>
      <c r="G293" s="230">
        <v>8861.01</v>
      </c>
      <c r="H293" s="230">
        <v>20879.439999999999</v>
      </c>
      <c r="I293" s="230">
        <v>32897.870000000003</v>
      </c>
      <c r="J293" s="230"/>
      <c r="K293" s="230">
        <v>32897.870000000003</v>
      </c>
      <c r="L293" s="230">
        <v>32897.870000000003</v>
      </c>
      <c r="M293" s="230">
        <v>32897.870000000003</v>
      </c>
      <c r="N293" s="15"/>
      <c r="O293" s="15">
        <v>17.131285999999999</v>
      </c>
      <c r="P293" s="15">
        <v>40.366917333333326</v>
      </c>
      <c r="Q293" s="15">
        <v>63.602548666666671</v>
      </c>
      <c r="R293" s="15"/>
      <c r="S293" s="15">
        <f t="shared" si="139"/>
        <v>63.602548666666671</v>
      </c>
      <c r="T293" s="15">
        <f t="shared" si="139"/>
        <v>63.602548666666671</v>
      </c>
      <c r="U293" s="15">
        <f t="shared" si="139"/>
        <v>63.602548666666671</v>
      </c>
      <c r="W293" s="15">
        <f t="shared" si="160"/>
        <v>121.100752</v>
      </c>
      <c r="X293" s="15">
        <f t="shared" si="149"/>
        <v>190.80764600000001</v>
      </c>
      <c r="Y293" s="15">
        <f t="shared" si="150"/>
        <v>69.706894000000005</v>
      </c>
      <c r="AA293" s="230">
        <v>32897.870000000003</v>
      </c>
      <c r="AB293" s="230">
        <v>32897.870000000003</v>
      </c>
      <c r="AC293" s="230">
        <v>32897.870000000003</v>
      </c>
      <c r="AD293" s="230"/>
      <c r="AE293" s="230">
        <v>32897.870000000003</v>
      </c>
      <c r="AF293" s="230">
        <v>32897.870000000003</v>
      </c>
      <c r="AG293" s="230">
        <v>32897.870000000003</v>
      </c>
      <c r="AH293" s="230"/>
      <c r="AI293" s="230">
        <v>63.602548666666671</v>
      </c>
      <c r="AJ293" s="230">
        <v>63.602548666666671</v>
      </c>
      <c r="AK293" s="230">
        <v>63.602548666666671</v>
      </c>
      <c r="AL293" s="15"/>
      <c r="AM293" s="15">
        <f t="shared" si="140"/>
        <v>63.602548666666671</v>
      </c>
      <c r="AN293" s="15">
        <f t="shared" si="140"/>
        <v>63.602548666666671</v>
      </c>
      <c r="AO293" s="15">
        <f t="shared" si="140"/>
        <v>63.602548666666671</v>
      </c>
      <c r="AQ293" s="15">
        <f t="shared" si="137"/>
        <v>190.80764600000001</v>
      </c>
      <c r="AR293" s="15">
        <f t="shared" si="163"/>
        <v>190.80764600000001</v>
      </c>
      <c r="AS293" s="15">
        <f t="shared" si="141"/>
        <v>0</v>
      </c>
      <c r="AT293" s="15"/>
      <c r="AU293" s="15">
        <f t="shared" si="151"/>
        <v>311.90839800000003</v>
      </c>
      <c r="AV293" s="15">
        <f t="shared" si="151"/>
        <v>381.61529200000001</v>
      </c>
      <c r="AW293" s="15">
        <f t="shared" si="143"/>
        <v>69.706893999999977</v>
      </c>
      <c r="AX293" s="15"/>
      <c r="AY293" s="230">
        <v>32897.870000000003</v>
      </c>
      <c r="AZ293" s="230">
        <v>32897.870000000003</v>
      </c>
      <c r="BA293" s="230">
        <v>32897.870000000003</v>
      </c>
      <c r="BB293" s="230"/>
      <c r="BC293" s="230">
        <v>32897.870000000003</v>
      </c>
      <c r="BD293" s="230">
        <v>32897.870000000003</v>
      </c>
      <c r="BE293" s="230">
        <v>32897.870000000003</v>
      </c>
      <c r="BF293" s="230"/>
      <c r="BG293" s="230">
        <v>63.602548666666671</v>
      </c>
      <c r="BH293" s="230">
        <v>63.602548666666671</v>
      </c>
      <c r="BI293" s="230">
        <v>63.602548666666671</v>
      </c>
      <c r="BJ293" s="15"/>
      <c r="BK293" s="15">
        <f t="shared" si="138"/>
        <v>63.602548666666671</v>
      </c>
      <c r="BL293" s="15">
        <f t="shared" si="138"/>
        <v>63.602548666666671</v>
      </c>
      <c r="BM293" s="15">
        <f t="shared" si="138"/>
        <v>63.602548666666671</v>
      </c>
      <c r="BO293" s="15">
        <f t="shared" si="161"/>
        <v>190.80764600000001</v>
      </c>
      <c r="BP293" s="15">
        <f t="shared" si="162"/>
        <v>190.80764600000001</v>
      </c>
      <c r="BQ293" s="15">
        <f t="shared" si="164"/>
        <v>0</v>
      </c>
      <c r="BR293" s="15"/>
      <c r="BS293" s="15">
        <f t="shared" si="148"/>
        <v>502.71604400000001</v>
      </c>
      <c r="BT293" s="15">
        <f t="shared" si="148"/>
        <v>572.42293800000004</v>
      </c>
      <c r="BU293" s="15">
        <f t="shared" si="165"/>
        <v>69.706894000000034</v>
      </c>
      <c r="BV293" s="15"/>
      <c r="BW293" s="230">
        <v>32897.870000000003</v>
      </c>
      <c r="BX293" s="230">
        <v>32897.870000000003</v>
      </c>
      <c r="BY293" s="230">
        <v>32897.870000000003</v>
      </c>
      <c r="BZ293" s="230"/>
      <c r="CA293" s="230">
        <v>32897.870000000003</v>
      </c>
      <c r="CB293" s="230">
        <v>32897.870000000003</v>
      </c>
      <c r="CC293" s="230">
        <v>32897.870000000003</v>
      </c>
      <c r="CD293" s="230"/>
      <c r="CE293" s="230">
        <v>63.602548666666671</v>
      </c>
      <c r="CF293" s="230">
        <v>63.602548666666671</v>
      </c>
      <c r="CG293" s="230">
        <v>63.602548666666671</v>
      </c>
      <c r="CH293" s="15"/>
      <c r="CI293" s="15">
        <f t="shared" si="152"/>
        <v>63.602548666666671</v>
      </c>
      <c r="CJ293" s="15">
        <f t="shared" si="153"/>
        <v>63.602548666666671</v>
      </c>
      <c r="CK293" s="15">
        <f t="shared" si="154"/>
        <v>63.602548666666671</v>
      </c>
      <c r="CM293" s="15">
        <f t="shared" si="155"/>
        <v>190.80764600000001</v>
      </c>
      <c r="CN293" s="15">
        <f t="shared" si="156"/>
        <v>190.80764600000001</v>
      </c>
      <c r="CO293" s="15">
        <f t="shared" si="157"/>
        <v>0</v>
      </c>
      <c r="CQ293" s="15">
        <f t="shared" si="158"/>
        <v>693.52368999999999</v>
      </c>
      <c r="CR293" s="15">
        <f t="shared" si="158"/>
        <v>763.23058400000002</v>
      </c>
      <c r="CS293" s="15">
        <f t="shared" si="159"/>
        <v>69.706894000000034</v>
      </c>
      <c r="CT293" s="15"/>
    </row>
    <row r="294" spans="1:98" x14ac:dyDescent="0.25">
      <c r="A294" s="3" t="s">
        <v>317</v>
      </c>
      <c r="B294" s="229">
        <v>2.3300000000000001E-2</v>
      </c>
      <c r="C294" s="229">
        <v>2.3300000000000001E-2</v>
      </c>
      <c r="D294" s="229">
        <v>2.3300000000000001E-2</v>
      </c>
      <c r="E294" s="229">
        <v>2.3300000000000001E-2</v>
      </c>
      <c r="G294" s="230">
        <v>9113.52</v>
      </c>
      <c r="H294" s="230">
        <v>9113.52</v>
      </c>
      <c r="I294" s="230">
        <v>9113.52</v>
      </c>
      <c r="J294" s="230"/>
      <c r="K294" s="230">
        <v>9113.52</v>
      </c>
      <c r="L294" s="230">
        <v>9113.52</v>
      </c>
      <c r="M294" s="230">
        <v>9113.52</v>
      </c>
      <c r="N294" s="15"/>
      <c r="O294" s="15">
        <v>17.695418</v>
      </c>
      <c r="P294" s="15">
        <v>17.695418</v>
      </c>
      <c r="Q294" s="15">
        <v>17.695418</v>
      </c>
      <c r="R294" s="15"/>
      <c r="S294" s="15">
        <f t="shared" si="139"/>
        <v>17.695418</v>
      </c>
      <c r="T294" s="15">
        <f t="shared" si="139"/>
        <v>17.695418</v>
      </c>
      <c r="U294" s="15">
        <f t="shared" si="139"/>
        <v>17.695418</v>
      </c>
      <c r="W294" s="15">
        <f t="shared" si="160"/>
        <v>53.086253999999997</v>
      </c>
      <c r="X294" s="15">
        <f t="shared" si="149"/>
        <v>53.086253999999997</v>
      </c>
      <c r="Y294" s="15">
        <f t="shared" si="150"/>
        <v>0</v>
      </c>
      <c r="AA294" s="230">
        <v>9113.52</v>
      </c>
      <c r="AB294" s="230">
        <v>9113.52</v>
      </c>
      <c r="AC294" s="230">
        <v>9113.52</v>
      </c>
      <c r="AD294" s="230"/>
      <c r="AE294" s="230">
        <v>9113.52</v>
      </c>
      <c r="AF294" s="230">
        <v>9113.52</v>
      </c>
      <c r="AG294" s="230">
        <v>9113.52</v>
      </c>
      <c r="AH294" s="230"/>
      <c r="AI294" s="230">
        <v>17.695418</v>
      </c>
      <c r="AJ294" s="230">
        <v>17.695418</v>
      </c>
      <c r="AK294" s="230">
        <v>17.695418</v>
      </c>
      <c r="AL294" s="15"/>
      <c r="AM294" s="15">
        <f t="shared" si="140"/>
        <v>17.695418</v>
      </c>
      <c r="AN294" s="15">
        <f t="shared" si="140"/>
        <v>17.695418</v>
      </c>
      <c r="AO294" s="15">
        <f t="shared" si="140"/>
        <v>17.695418</v>
      </c>
      <c r="AQ294" s="15">
        <f t="shared" si="137"/>
        <v>53.086253999999997</v>
      </c>
      <c r="AR294" s="15">
        <f t="shared" si="163"/>
        <v>53.086253999999997</v>
      </c>
      <c r="AS294" s="15">
        <f t="shared" si="141"/>
        <v>0</v>
      </c>
      <c r="AT294" s="15"/>
      <c r="AU294" s="15">
        <f t="shared" si="151"/>
        <v>106.17250799999999</v>
      </c>
      <c r="AV294" s="15">
        <f t="shared" si="151"/>
        <v>106.17250799999999</v>
      </c>
      <c r="AW294" s="15">
        <f t="shared" si="143"/>
        <v>0</v>
      </c>
      <c r="AX294" s="15"/>
      <c r="AY294" s="230">
        <v>9113.52</v>
      </c>
      <c r="AZ294" s="230">
        <v>9113.52</v>
      </c>
      <c r="BA294" s="230">
        <v>9113.52</v>
      </c>
      <c r="BB294" s="230"/>
      <c r="BC294" s="230">
        <v>9113.52</v>
      </c>
      <c r="BD294" s="230">
        <v>9113.52</v>
      </c>
      <c r="BE294" s="230">
        <v>9113.52</v>
      </c>
      <c r="BF294" s="230"/>
      <c r="BG294" s="230">
        <v>17.695418</v>
      </c>
      <c r="BH294" s="230">
        <v>17.695418</v>
      </c>
      <c r="BI294" s="230">
        <v>17.695418</v>
      </c>
      <c r="BJ294" s="15"/>
      <c r="BK294" s="15">
        <f>BC294*$E294/12</f>
        <v>17.695418</v>
      </c>
      <c r="BL294" s="15">
        <f>BD294*$E294/12</f>
        <v>17.695418</v>
      </c>
      <c r="BM294" s="15">
        <f>BE294*$E294/12</f>
        <v>17.695418</v>
      </c>
      <c r="BO294" s="15">
        <f t="shared" si="161"/>
        <v>53.086253999999997</v>
      </c>
      <c r="BP294" s="15">
        <f t="shared" si="162"/>
        <v>53.086253999999997</v>
      </c>
      <c r="BQ294" s="15">
        <f t="shared" si="164"/>
        <v>0</v>
      </c>
      <c r="BR294" s="15"/>
      <c r="BS294" s="15">
        <f t="shared" si="148"/>
        <v>159.25876199999999</v>
      </c>
      <c r="BT294" s="15">
        <f t="shared" si="148"/>
        <v>159.25876199999999</v>
      </c>
      <c r="BU294" s="15">
        <f t="shared" si="165"/>
        <v>0</v>
      </c>
      <c r="BV294" s="15"/>
      <c r="BW294" s="230">
        <v>9113.52</v>
      </c>
      <c r="BX294" s="230">
        <v>9113.52</v>
      </c>
      <c r="BY294" s="230">
        <v>9113.52</v>
      </c>
      <c r="BZ294" s="230"/>
      <c r="CA294" s="230">
        <v>9113.52</v>
      </c>
      <c r="CB294" s="230">
        <v>9113.52</v>
      </c>
      <c r="CC294" s="230">
        <v>9113.52</v>
      </c>
      <c r="CD294" s="230"/>
      <c r="CE294" s="230">
        <v>17.695418</v>
      </c>
      <c r="CF294" s="230">
        <v>17.695418</v>
      </c>
      <c r="CG294" s="230">
        <v>17.695418</v>
      </c>
      <c r="CH294" s="15"/>
      <c r="CI294" s="15">
        <f t="shared" si="152"/>
        <v>17.695418</v>
      </c>
      <c r="CJ294" s="15">
        <f t="shared" si="153"/>
        <v>17.695418</v>
      </c>
      <c r="CK294" s="15">
        <f t="shared" si="154"/>
        <v>17.695418</v>
      </c>
      <c r="CM294" s="15">
        <f t="shared" si="155"/>
        <v>53.086253999999997</v>
      </c>
      <c r="CN294" s="15">
        <f t="shared" si="156"/>
        <v>53.086253999999997</v>
      </c>
      <c r="CO294" s="15">
        <f t="shared" si="157"/>
        <v>0</v>
      </c>
      <c r="CQ294" s="15">
        <f t="shared" si="158"/>
        <v>212.34501599999999</v>
      </c>
      <c r="CR294" s="15">
        <f t="shared" si="158"/>
        <v>212.34501599999999</v>
      </c>
      <c r="CS294" s="15">
        <f t="shared" si="159"/>
        <v>0</v>
      </c>
      <c r="CT294" s="15"/>
    </row>
    <row r="295" spans="1:98" s="231" customFormat="1" ht="16.5" thickBot="1" x14ac:dyDescent="0.3">
      <c r="B295" s="229"/>
      <c r="C295" s="229"/>
      <c r="D295" s="229"/>
      <c r="E295" s="229"/>
      <c r="G295" s="231">
        <f>SUM(G5:G294)</f>
        <v>6510962669.9700012</v>
      </c>
      <c r="H295" s="233">
        <f>SUM(H5:H294)</f>
        <v>6511615730.2699986</v>
      </c>
      <c r="I295" s="233">
        <f>SUM(I5:I294)</f>
        <v>6511673892.4000006</v>
      </c>
      <c r="J295" s="234"/>
      <c r="K295" s="233">
        <f>SUM(K5:K294)</f>
        <v>6605484099.7399998</v>
      </c>
      <c r="L295" s="233">
        <f>SUM(L5:L294)</f>
        <v>6608325588.1799965</v>
      </c>
      <c r="M295" s="233">
        <f>SUM(M5:M294)</f>
        <v>6611586743.2499981</v>
      </c>
      <c r="N295" s="234"/>
      <c r="O295" s="231">
        <f>SUM(O5:O294)</f>
        <v>21400784.543004647</v>
      </c>
      <c r="P295" s="233">
        <f>SUM(P5:P294)</f>
        <v>21399202.299326338</v>
      </c>
      <c r="Q295" s="233">
        <f>SUM(Q5:Q294)</f>
        <v>21398321.336871397</v>
      </c>
      <c r="R295" s="234"/>
      <c r="S295" s="233">
        <f>SUM(S5:S294)</f>
        <v>21507987.165866483</v>
      </c>
      <c r="T295" s="233">
        <f>SUM(T5:T294)</f>
        <v>21519116.217684917</v>
      </c>
      <c r="U295" s="233">
        <f>SUM(U5:U294)</f>
        <v>21525384.997375578</v>
      </c>
      <c r="W295" s="235">
        <f>SUM(W5:W294)</f>
        <v>64198308.1792024</v>
      </c>
      <c r="X295" s="235">
        <f>SUM(X5:X294)</f>
        <v>64552488.380927041</v>
      </c>
      <c r="Y295" s="235">
        <f>X295-W295</f>
        <v>354180.20172464103</v>
      </c>
      <c r="AA295" s="233">
        <f>SUM(AA5:AA294)</f>
        <v>6536955115.6999998</v>
      </c>
      <c r="AB295" s="233">
        <f>SUM(AB5:AB294)</f>
        <v>6564393466.5400009</v>
      </c>
      <c r="AC295" s="233">
        <f>SUM(AC5:AC294)</f>
        <v>6569940046.9499998</v>
      </c>
      <c r="AD295" s="234"/>
      <c r="AE295" s="233">
        <f>SUM(AE5:AE294)</f>
        <v>6650443885.1300011</v>
      </c>
      <c r="AF295" s="233">
        <f>SUM(AF5:AF294)</f>
        <v>6721222242.579999</v>
      </c>
      <c r="AG295" s="233">
        <f>SUM(AG5:AG294)</f>
        <v>6768994737.9799957</v>
      </c>
      <c r="AH295" s="234"/>
      <c r="AI295" s="233">
        <f>SUM(AI5:AI294)</f>
        <v>21447804.341478799</v>
      </c>
      <c r="AJ295" s="233">
        <f>SUM(AJ5:AJ294)</f>
        <v>21471135.954453692</v>
      </c>
      <c r="AK295" s="233">
        <f>SUM(AK5:AK294)</f>
        <v>21445305.703293741</v>
      </c>
      <c r="AL295" s="234"/>
      <c r="AM295" s="233">
        <f>SUM(AM5:AM294)</f>
        <v>21667089.644611944</v>
      </c>
      <c r="AN295" s="233">
        <f>SUM(AN5:AN294)</f>
        <v>21949983.672922533</v>
      </c>
      <c r="AO295" s="233">
        <f>SUM(AO5:AO294)</f>
        <v>22120789.43751679</v>
      </c>
      <c r="AQ295" s="235">
        <f>SUM(AQ5:AQ294)</f>
        <v>64364245.99922625</v>
      </c>
      <c r="AR295" s="235">
        <f>SUM(AR5:AR294)</f>
        <v>65737862.755051315</v>
      </c>
      <c r="AS295" s="235">
        <f>AR295-AQ295</f>
        <v>1373616.7558250651</v>
      </c>
      <c r="AT295" s="234"/>
      <c r="AU295" s="235">
        <f>SUM(AU5:AU294)</f>
        <v>128562554.17842864</v>
      </c>
      <c r="AV295" s="235">
        <f>SUM(AV5:AV294)</f>
        <v>130290351.13597837</v>
      </c>
      <c r="AW295" s="235">
        <f>AV295-AU295</f>
        <v>1727796.9575497359</v>
      </c>
      <c r="AX295" s="234"/>
      <c r="AY295" s="233">
        <f>SUM(AY5:AY294)</f>
        <v>6573738194.250001</v>
      </c>
      <c r="AZ295" s="233">
        <f>SUM(AZ5:AZ294)</f>
        <v>6574943206.2799997</v>
      </c>
      <c r="BA295" s="233">
        <f>SUM(BA5:BA294)</f>
        <v>6575189571.7700005</v>
      </c>
      <c r="BB295" s="234"/>
      <c r="BC295" s="233">
        <f>SUM(BC5:BC294)</f>
        <v>6786209041.4899969</v>
      </c>
      <c r="BD295" s="233">
        <f>SUM(BD5:BD294)</f>
        <v>6791311932.8399982</v>
      </c>
      <c r="BE295" s="233">
        <f>SUM(BE5:BE294)</f>
        <v>6776806098.7499971</v>
      </c>
      <c r="BF295" s="234"/>
      <c r="BG295" s="233">
        <f>SUM(BG5:BG294)</f>
        <v>21448420.683374401</v>
      </c>
      <c r="BH295" s="233">
        <f>SUM(BH5:BH294)</f>
        <v>21452733.401896544</v>
      </c>
      <c r="BI295" s="233">
        <f>SUM(BI5:BI294)</f>
        <v>21453493.166895047</v>
      </c>
      <c r="BJ295" s="234"/>
      <c r="BK295" s="233">
        <f>SUM(BK5:BK294)</f>
        <v>22161131.559172962</v>
      </c>
      <c r="BL295" s="233">
        <f>SUM(BL5:BL294)</f>
        <v>22177543.300188757</v>
      </c>
      <c r="BM295" s="233">
        <f>SUM(BM5:BM294)</f>
        <v>22133109.025227897</v>
      </c>
      <c r="BO295" s="235">
        <f t="shared" ref="BO295" si="166">BG295+BH295+BI295</f>
        <v>64354647.252165988</v>
      </c>
      <c r="BP295" s="235">
        <f t="shared" ref="BP295" si="167">BK295+BL295+BM295</f>
        <v>66471783.88458962</v>
      </c>
      <c r="BQ295" s="235">
        <f>BP295-BO295</f>
        <v>2117136.6324236318</v>
      </c>
      <c r="BR295" s="234"/>
      <c r="BS295" s="235">
        <f>SUM(BS5:BS294)</f>
        <v>192917201.43059462</v>
      </c>
      <c r="BT295" s="235">
        <f>SUM(BT5:BT294)</f>
        <v>196762135.02056807</v>
      </c>
      <c r="BU295" s="235">
        <f>BT295-BS295</f>
        <v>3844933.5899734497</v>
      </c>
      <c r="BV295" s="234"/>
      <c r="BW295" s="233">
        <f>SUM(BW5:BW294)</f>
        <v>6573901485.4000006</v>
      </c>
      <c r="BX295" s="233">
        <f>SUM(BX5:BX294)</f>
        <v>6573314743.6899996</v>
      </c>
      <c r="BY295" s="233">
        <f>SUM(BY5:BY294)</f>
        <v>6588895002.7299976</v>
      </c>
      <c r="BZ295" s="234"/>
      <c r="CA295" s="233">
        <f>SUM(CA5:CA294)</f>
        <v>6758919033.6700001</v>
      </c>
      <c r="CB295" s="233">
        <f>SUM(CB5:CB294)</f>
        <v>6757909285.1499996</v>
      </c>
      <c r="CC295" s="233">
        <f>SUM(CC5:CC294)</f>
        <v>6774680452.3199997</v>
      </c>
      <c r="CD295" s="234"/>
      <c r="CE295" s="233">
        <f>SUM(CE5:CE294)</f>
        <v>21448075.126839086</v>
      </c>
      <c r="CF295" s="233">
        <f>SUM(CF5:CF294)</f>
        <v>21444013.635502547</v>
      </c>
      <c r="CG295" s="233">
        <f>SUM(CG5:CG294)</f>
        <v>21484087.211040732</v>
      </c>
      <c r="CH295" s="234"/>
      <c r="CI295" s="233">
        <f>SUM(CI5:CI294)</f>
        <v>22080832.359269299</v>
      </c>
      <c r="CJ295" s="233">
        <f>SUM(CJ5:CJ294)</f>
        <v>22080259.044889573</v>
      </c>
      <c r="CK295" s="233">
        <f>SUM(CK5:CK294)</f>
        <v>22126585.143097162</v>
      </c>
      <c r="CM295" s="235">
        <f t="shared" ref="CM295" si="168">CE295+CF295+CG295</f>
        <v>64376175.973382369</v>
      </c>
      <c r="CN295" s="235">
        <f t="shared" ref="CN295" si="169">CI295+CJ295+CK295</f>
        <v>66287676.547256038</v>
      </c>
      <c r="CO295" s="235">
        <f>CN295-CM295</f>
        <v>1911500.5738736689</v>
      </c>
      <c r="CQ295" s="235">
        <f>SUM(CQ5:CQ294)</f>
        <v>257293377.4039771</v>
      </c>
      <c r="CR295" s="235">
        <f>SUM(CR5:CR294)</f>
        <v>263049811.56782398</v>
      </c>
      <c r="CS295" s="235">
        <f>CR295-CQ295</f>
        <v>5756434.1638468802</v>
      </c>
      <c r="CT295" s="234"/>
    </row>
    <row r="296" spans="1:98" ht="16.5" thickTop="1" x14ac:dyDescent="0.25"/>
  </sheetData>
  <mergeCells count="1">
    <mergeCell ref="G2:CT2"/>
  </mergeCells>
  <pageMargins left="0.7" right="0.7" top="0.75" bottom="0.75" header="0.3" footer="0.3"/>
  <pageSetup fitToHeight="16" orientation="portrait" horizontalDpi="1200" verticalDpi="1200" r:id="rId1"/>
  <headerFooter>
    <oddHeader xml:space="preserve">&amp;R&amp;"Times New Roman,Bold"&amp;12Case Nos. 2025-00113 and 2025-00114
Attachment to Response to AG-KIUC-2 Question No. 16 
Page &amp;P of &amp;N
Garrett
</oddHead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9DADD-2924-466E-B8A6-3C53D3AE49D3}">
  <dimension ref="A1:CY297"/>
  <sheetViews>
    <sheetView tabSelected="1" zoomScale="90" zoomScaleNormal="90" workbookViewId="0">
      <pane xSplit="10" ySplit="4" topLeftCell="K5" activePane="bottomRight" state="frozen"/>
      <selection activeCell="H31" sqref="H31"/>
      <selection pane="topRight" activeCell="H31" sqref="H31"/>
      <selection pane="bottomLeft" activeCell="H31" sqref="H31"/>
      <selection pane="bottomRight" activeCell="H31" sqref="H31"/>
    </sheetView>
  </sheetViews>
  <sheetFormatPr defaultColWidth="9.140625" defaultRowHeight="15.75" x14ac:dyDescent="0.25"/>
  <cols>
    <col min="1" max="1" width="53" style="3" bestFit="1" customWidth="1"/>
    <col min="2" max="2" width="14.140625" style="2" hidden="1" customWidth="1"/>
    <col min="3" max="4" width="12.42578125" style="2" hidden="1" customWidth="1"/>
    <col min="5" max="5" width="9.28515625" style="2" bestFit="1" customWidth="1"/>
    <col min="6" max="7" width="9.28515625" style="2" hidden="1" customWidth="1"/>
    <col min="8" max="9" width="9.28515625" style="2" bestFit="1" customWidth="1"/>
    <col min="10" max="10" width="9.42578125" style="3" bestFit="1" customWidth="1"/>
    <col min="11" max="11" width="1.7109375" style="3" customWidth="1"/>
    <col min="12" max="14" width="21.5703125" style="3" bestFit="1" customWidth="1"/>
    <col min="15" max="15" width="1.7109375" style="3" customWidth="1"/>
    <col min="16" max="18" width="21.5703125" style="3" bestFit="1" customWidth="1"/>
    <col min="19" max="19" width="2.140625" style="3" customWidth="1"/>
    <col min="20" max="22" width="17.42578125" style="3" bestFit="1" customWidth="1"/>
    <col min="23" max="23" width="2.140625" style="3" customWidth="1"/>
    <col min="24" max="26" width="17.42578125" style="3" bestFit="1" customWidth="1"/>
    <col min="27" max="27" width="2.140625" style="3" customWidth="1"/>
    <col min="28" max="29" width="17.42578125" style="3" bestFit="1" customWidth="1"/>
    <col min="30" max="30" width="17.7109375" style="3" bestFit="1" customWidth="1"/>
    <col min="31" max="31" width="2.7109375" style="3" customWidth="1"/>
    <col min="32" max="34" width="21.5703125" style="3" bestFit="1" customWidth="1"/>
    <col min="35" max="35" width="1.7109375" style="3" customWidth="1"/>
    <col min="36" max="38" width="21.5703125" style="3" bestFit="1" customWidth="1"/>
    <col min="39" max="39" width="1.7109375" style="3" customWidth="1"/>
    <col min="40" max="42" width="17.42578125" style="3" bestFit="1" customWidth="1"/>
    <col min="43" max="43" width="1.7109375" style="3" customWidth="1"/>
    <col min="44" max="45" width="17.42578125" style="3" bestFit="1" customWidth="1"/>
    <col min="46" max="46" width="16.7109375" style="3" customWidth="1"/>
    <col min="47" max="47" width="2.140625" style="3" customWidth="1"/>
    <col min="48" max="49" width="17.42578125" style="3" bestFit="1" customWidth="1"/>
    <col min="50" max="50" width="17.7109375" style="3" bestFit="1" customWidth="1"/>
    <col min="51" max="51" width="1.7109375" style="3" hidden="1" customWidth="1"/>
    <col min="52" max="53" width="18.5703125" style="3" bestFit="1" customWidth="1"/>
    <col min="54" max="54" width="18.85546875" style="3" bestFit="1" customWidth="1"/>
    <col min="55" max="55" width="1.7109375" style="3" customWidth="1"/>
    <col min="56" max="58" width="21.5703125" style="3" bestFit="1" customWidth="1"/>
    <col min="59" max="59" width="1.7109375" style="3" customWidth="1"/>
    <col min="60" max="62" width="21.5703125" style="3" bestFit="1" customWidth="1"/>
    <col min="63" max="63" width="1.7109375" style="3" customWidth="1"/>
    <col min="64" max="66" width="17.42578125" style="3" bestFit="1" customWidth="1"/>
    <col min="67" max="67" width="1.7109375" style="3" customWidth="1"/>
    <col min="68" max="70" width="17.42578125" style="3" bestFit="1" customWidth="1"/>
    <col min="71" max="71" width="1.7109375" style="3" customWidth="1"/>
    <col min="72" max="72" width="18.140625" style="3" bestFit="1" customWidth="1"/>
    <col min="73" max="73" width="18.5703125" style="3" bestFit="1" customWidth="1"/>
    <col min="74" max="74" width="16.28515625" style="3" bestFit="1" customWidth="1"/>
    <col min="75" max="75" width="1.7109375" style="3" hidden="1" customWidth="1"/>
    <col min="76" max="77" width="18.5703125" style="3" bestFit="1" customWidth="1"/>
    <col min="78" max="78" width="18.85546875" style="3" bestFit="1" customWidth="1"/>
    <col min="79" max="79" width="1.7109375" style="3" customWidth="1"/>
    <col min="80" max="82" width="21.5703125" style="3" bestFit="1" customWidth="1"/>
    <col min="83" max="83" width="1.7109375" style="3" customWidth="1"/>
    <col min="84" max="85" width="21.5703125" style="3" bestFit="1" customWidth="1"/>
    <col min="86" max="86" width="21.85546875" style="3" bestFit="1" customWidth="1"/>
    <col min="87" max="87" width="1.7109375" style="3" customWidth="1"/>
    <col min="88" max="90" width="17.42578125" style="3" bestFit="1" customWidth="1"/>
    <col min="91" max="91" width="1.7109375" style="3" customWidth="1"/>
    <col min="92" max="93" width="17.42578125" style="3" bestFit="1" customWidth="1"/>
    <col min="94" max="94" width="17" style="3" bestFit="1" customWidth="1"/>
    <col min="95" max="95" width="2.140625" style="3" customWidth="1"/>
    <col min="96" max="97" width="17.42578125" style="3" bestFit="1" customWidth="1"/>
    <col min="98" max="98" width="18.28515625" style="3" bestFit="1" customWidth="1"/>
    <col min="99" max="99" width="1.7109375" style="3" customWidth="1"/>
    <col min="100" max="101" width="18.5703125" style="3" bestFit="1" customWidth="1"/>
    <col min="102" max="102" width="18.85546875" style="3" customWidth="1"/>
    <col min="103" max="104" width="1.7109375" style="3" customWidth="1"/>
    <col min="105" max="16384" width="9.140625" style="3"/>
  </cols>
  <sheetData>
    <row r="1" spans="1:103" ht="16.5" thickBot="1" x14ac:dyDescent="0.3">
      <c r="A1" s="1" t="s">
        <v>0</v>
      </c>
    </row>
    <row r="2" spans="1:103" ht="16.5" thickBot="1" x14ac:dyDescent="0.3">
      <c r="A2" s="4"/>
      <c r="C2" s="329"/>
      <c r="D2" s="329"/>
      <c r="E2" s="329"/>
      <c r="F2" s="329"/>
      <c r="G2" s="329"/>
      <c r="H2" s="329"/>
      <c r="I2" s="329"/>
      <c r="L2" s="362" t="s">
        <v>319</v>
      </c>
      <c r="M2" s="363"/>
      <c r="N2" s="363"/>
      <c r="O2" s="363"/>
      <c r="P2" s="363"/>
      <c r="Q2" s="363"/>
      <c r="R2" s="363"/>
      <c r="S2" s="363"/>
      <c r="T2" s="363"/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3"/>
      <c r="AI2" s="363"/>
      <c r="AJ2" s="363"/>
      <c r="AK2" s="363"/>
      <c r="AL2" s="363"/>
      <c r="AM2" s="363"/>
      <c r="AN2" s="363"/>
      <c r="AO2" s="363"/>
      <c r="AP2" s="363"/>
      <c r="AQ2" s="363"/>
      <c r="AR2" s="363"/>
      <c r="AS2" s="363"/>
      <c r="AT2" s="363"/>
      <c r="AU2" s="363"/>
      <c r="AV2" s="363"/>
      <c r="AW2" s="363"/>
      <c r="AX2" s="363"/>
      <c r="AY2" s="363"/>
      <c r="AZ2" s="363"/>
      <c r="BA2" s="363"/>
      <c r="BB2" s="363"/>
      <c r="BC2" s="363"/>
      <c r="BD2" s="363"/>
      <c r="BE2" s="363"/>
      <c r="BF2" s="363"/>
      <c r="BG2" s="363"/>
      <c r="BH2" s="363"/>
      <c r="BI2" s="363"/>
      <c r="BJ2" s="363"/>
      <c r="BK2" s="363"/>
      <c r="BL2" s="363"/>
      <c r="BM2" s="363"/>
      <c r="BN2" s="363"/>
      <c r="BO2" s="363"/>
      <c r="BP2" s="363"/>
      <c r="BQ2" s="363"/>
      <c r="BR2" s="363"/>
      <c r="BS2" s="363"/>
      <c r="BT2" s="363"/>
      <c r="BU2" s="363"/>
      <c r="BV2" s="363"/>
      <c r="BW2" s="363"/>
      <c r="BX2" s="363"/>
      <c r="BY2" s="363"/>
      <c r="BZ2" s="363"/>
      <c r="CA2" s="363"/>
      <c r="CB2" s="363"/>
      <c r="CC2" s="363"/>
      <c r="CD2" s="363"/>
      <c r="CE2" s="363"/>
      <c r="CF2" s="363"/>
      <c r="CG2" s="363"/>
      <c r="CH2" s="363"/>
      <c r="CI2" s="363"/>
      <c r="CJ2" s="363"/>
      <c r="CK2" s="363"/>
      <c r="CL2" s="363"/>
      <c r="CM2" s="363"/>
      <c r="CN2" s="363"/>
      <c r="CO2" s="363"/>
      <c r="CP2" s="363"/>
      <c r="CQ2" s="363"/>
      <c r="CR2" s="363"/>
      <c r="CS2" s="363"/>
      <c r="CT2" s="363"/>
      <c r="CU2" s="363"/>
      <c r="CV2" s="363"/>
      <c r="CW2" s="363"/>
      <c r="CX2" s="363"/>
      <c r="CY2" s="364"/>
    </row>
    <row r="3" spans="1:103" x14ac:dyDescent="0.25">
      <c r="A3" s="4"/>
      <c r="C3" s="330"/>
      <c r="D3" s="330"/>
      <c r="E3" s="330"/>
      <c r="F3" s="330"/>
      <c r="G3" s="330"/>
      <c r="H3" s="329"/>
      <c r="I3" s="329"/>
      <c r="L3" s="7">
        <v>45292</v>
      </c>
      <c r="M3" s="7">
        <v>45323</v>
      </c>
      <c r="N3" s="7">
        <v>45352</v>
      </c>
      <c r="O3" s="7"/>
      <c r="P3" s="7">
        <v>45658</v>
      </c>
      <c r="Q3" s="7">
        <v>45689</v>
      </c>
      <c r="R3" s="7">
        <v>45717</v>
      </c>
      <c r="S3" s="7"/>
      <c r="T3" s="7">
        <v>45292</v>
      </c>
      <c r="U3" s="7">
        <v>45323</v>
      </c>
      <c r="V3" s="7">
        <v>45352</v>
      </c>
      <c r="W3" s="7"/>
      <c r="X3" s="7">
        <v>45658</v>
      </c>
      <c r="Y3" s="7">
        <v>45689</v>
      </c>
      <c r="Z3" s="7">
        <v>45717</v>
      </c>
      <c r="AB3" s="331" t="s">
        <v>1</v>
      </c>
      <c r="AC3" s="331" t="s">
        <v>320</v>
      </c>
      <c r="AD3" s="331" t="s">
        <v>2</v>
      </c>
      <c r="AF3" s="7">
        <v>45383</v>
      </c>
      <c r="AG3" s="7">
        <v>45413</v>
      </c>
      <c r="AH3" s="7">
        <v>45444</v>
      </c>
      <c r="AI3" s="7"/>
      <c r="AJ3" s="7">
        <v>45748</v>
      </c>
      <c r="AK3" s="7">
        <v>45778</v>
      </c>
      <c r="AL3" s="7">
        <v>45809</v>
      </c>
      <c r="AM3" s="7"/>
      <c r="AN3" s="7">
        <v>45383</v>
      </c>
      <c r="AO3" s="7">
        <v>45413</v>
      </c>
      <c r="AP3" s="7">
        <v>45444</v>
      </c>
      <c r="AQ3" s="7"/>
      <c r="AR3" s="7">
        <v>45748</v>
      </c>
      <c r="AS3" s="7">
        <v>45778</v>
      </c>
      <c r="AT3" s="7">
        <v>45809</v>
      </c>
      <c r="AV3" s="331" t="s">
        <v>3</v>
      </c>
      <c r="AW3" s="331" t="s">
        <v>321</v>
      </c>
      <c r="AX3" s="331" t="s">
        <v>4</v>
      </c>
      <c r="AY3" s="331"/>
      <c r="AZ3" s="331" t="s">
        <v>5</v>
      </c>
      <c r="BA3" s="331" t="s">
        <v>322</v>
      </c>
      <c r="BB3" s="331" t="s">
        <v>6</v>
      </c>
      <c r="BC3" s="331"/>
      <c r="BD3" s="7">
        <v>45474</v>
      </c>
      <c r="BE3" s="7">
        <v>45505</v>
      </c>
      <c r="BF3" s="7">
        <v>45536</v>
      </c>
      <c r="BG3" s="7"/>
      <c r="BH3" s="7">
        <v>45839</v>
      </c>
      <c r="BI3" s="7">
        <v>45870</v>
      </c>
      <c r="BJ3" s="7">
        <v>45901</v>
      </c>
      <c r="BK3" s="7"/>
      <c r="BL3" s="7">
        <v>45474</v>
      </c>
      <c r="BM3" s="7">
        <v>45505</v>
      </c>
      <c r="BN3" s="7">
        <v>45536</v>
      </c>
      <c r="BO3" s="7"/>
      <c r="BP3" s="7">
        <v>45839</v>
      </c>
      <c r="BQ3" s="7">
        <v>45870</v>
      </c>
      <c r="BR3" s="7">
        <v>45901</v>
      </c>
      <c r="BT3" s="331" t="s">
        <v>7</v>
      </c>
      <c r="BU3" s="331" t="s">
        <v>323</v>
      </c>
      <c r="BV3" s="331" t="s">
        <v>8</v>
      </c>
      <c r="BW3" s="331"/>
      <c r="BX3" s="331" t="s">
        <v>9</v>
      </c>
      <c r="BY3" s="331" t="s">
        <v>324</v>
      </c>
      <c r="BZ3" s="331" t="s">
        <v>10</v>
      </c>
      <c r="CA3" s="331"/>
      <c r="CB3" s="7">
        <v>45566</v>
      </c>
      <c r="CC3" s="7">
        <v>45597</v>
      </c>
      <c r="CD3" s="7">
        <v>45627</v>
      </c>
      <c r="CE3" s="7"/>
      <c r="CF3" s="7">
        <v>45931</v>
      </c>
      <c r="CG3" s="7">
        <v>45962</v>
      </c>
      <c r="CH3" s="7">
        <v>45992</v>
      </c>
      <c r="CI3" s="7"/>
      <c r="CJ3" s="7">
        <v>45566</v>
      </c>
      <c r="CK3" s="7">
        <v>45597</v>
      </c>
      <c r="CL3" s="7">
        <v>45627</v>
      </c>
      <c r="CM3" s="7"/>
      <c r="CN3" s="7">
        <v>45931</v>
      </c>
      <c r="CO3" s="7">
        <v>45962</v>
      </c>
      <c r="CP3" s="7">
        <v>45992</v>
      </c>
      <c r="CR3" s="331" t="s">
        <v>11</v>
      </c>
      <c r="CS3" s="331" t="s">
        <v>325</v>
      </c>
      <c r="CT3" s="331" t="s">
        <v>12</v>
      </c>
      <c r="CV3" s="331" t="s">
        <v>13</v>
      </c>
      <c r="CW3" s="331" t="s">
        <v>326</v>
      </c>
      <c r="CX3" s="331" t="s">
        <v>14</v>
      </c>
      <c r="CY3" s="331"/>
    </row>
    <row r="4" spans="1:103" s="10" customFormat="1" ht="63" x14ac:dyDescent="0.25">
      <c r="A4" s="332" t="s">
        <v>15</v>
      </c>
      <c r="B4" s="227" t="s">
        <v>16</v>
      </c>
      <c r="C4" s="227" t="s">
        <v>17</v>
      </c>
      <c r="D4" s="227" t="s">
        <v>18</v>
      </c>
      <c r="E4" s="227" t="s">
        <v>19</v>
      </c>
      <c r="F4" s="227" t="s">
        <v>20</v>
      </c>
      <c r="G4" s="227" t="s">
        <v>21</v>
      </c>
      <c r="H4" s="227" t="s">
        <v>22</v>
      </c>
      <c r="I4" s="227" t="s">
        <v>327</v>
      </c>
      <c r="J4" s="227" t="s">
        <v>23</v>
      </c>
      <c r="L4" s="228" t="s">
        <v>24</v>
      </c>
      <c r="M4" s="228" t="s">
        <v>24</v>
      </c>
      <c r="N4" s="228" t="s">
        <v>24</v>
      </c>
      <c r="O4" s="228"/>
      <c r="P4" s="228" t="s">
        <v>24</v>
      </c>
      <c r="Q4" s="228" t="s">
        <v>24</v>
      </c>
      <c r="R4" s="228" t="s">
        <v>24</v>
      </c>
      <c r="S4" s="333"/>
      <c r="T4" s="333" t="s">
        <v>328</v>
      </c>
      <c r="U4" s="333" t="s">
        <v>328</v>
      </c>
      <c r="V4" s="333" t="s">
        <v>328</v>
      </c>
      <c r="W4" s="333"/>
      <c r="X4" s="333" t="s">
        <v>26</v>
      </c>
      <c r="Y4" s="333" t="s">
        <v>26</v>
      </c>
      <c r="Z4" s="333" t="s">
        <v>26</v>
      </c>
      <c r="AB4" s="334" t="s">
        <v>27</v>
      </c>
      <c r="AC4" s="334" t="s">
        <v>27</v>
      </c>
      <c r="AD4" s="335" t="s">
        <v>28</v>
      </c>
      <c r="AF4" s="228" t="s">
        <v>24</v>
      </c>
      <c r="AG4" s="228" t="s">
        <v>24</v>
      </c>
      <c r="AH4" s="228" t="s">
        <v>24</v>
      </c>
      <c r="AI4" s="228"/>
      <c r="AJ4" s="228" t="s">
        <v>24</v>
      </c>
      <c r="AK4" s="228" t="s">
        <v>24</v>
      </c>
      <c r="AL4" s="228" t="s">
        <v>24</v>
      </c>
      <c r="AM4" s="228"/>
      <c r="AN4" s="333" t="s">
        <v>328</v>
      </c>
      <c r="AO4" s="333" t="s">
        <v>328</v>
      </c>
      <c r="AP4" s="333" t="s">
        <v>328</v>
      </c>
      <c r="AQ4" s="333"/>
      <c r="AR4" s="333" t="s">
        <v>26</v>
      </c>
      <c r="AS4" s="333" t="s">
        <v>26</v>
      </c>
      <c r="AT4" s="333" t="s">
        <v>26</v>
      </c>
      <c r="AV4" s="334" t="s">
        <v>27</v>
      </c>
      <c r="AW4" s="334" t="s">
        <v>27</v>
      </c>
      <c r="AX4" s="335" t="s">
        <v>28</v>
      </c>
      <c r="AY4" s="335"/>
      <c r="AZ4" s="334" t="s">
        <v>27</v>
      </c>
      <c r="BA4" s="334" t="s">
        <v>27</v>
      </c>
      <c r="BB4" s="335" t="s">
        <v>28</v>
      </c>
      <c r="BC4" s="335"/>
      <c r="BD4" s="228" t="s">
        <v>24</v>
      </c>
      <c r="BE4" s="228" t="s">
        <v>24</v>
      </c>
      <c r="BF4" s="228" t="s">
        <v>24</v>
      </c>
      <c r="BG4" s="228"/>
      <c r="BH4" s="228" t="s">
        <v>24</v>
      </c>
      <c r="BI4" s="228" t="s">
        <v>24</v>
      </c>
      <c r="BJ4" s="228" t="s">
        <v>24</v>
      </c>
      <c r="BK4" s="228"/>
      <c r="BL4" s="333" t="s">
        <v>328</v>
      </c>
      <c r="BM4" s="333" t="s">
        <v>328</v>
      </c>
      <c r="BN4" s="333" t="s">
        <v>328</v>
      </c>
      <c r="BO4" s="333"/>
      <c r="BP4" s="333" t="s">
        <v>26</v>
      </c>
      <c r="BQ4" s="333" t="s">
        <v>26</v>
      </c>
      <c r="BR4" s="333" t="s">
        <v>26</v>
      </c>
      <c r="BT4" s="334" t="s">
        <v>27</v>
      </c>
      <c r="BU4" s="334" t="s">
        <v>27</v>
      </c>
      <c r="BV4" s="335" t="s">
        <v>28</v>
      </c>
      <c r="BW4" s="335"/>
      <c r="BX4" s="334" t="s">
        <v>27</v>
      </c>
      <c r="BY4" s="334" t="s">
        <v>27</v>
      </c>
      <c r="BZ4" s="335" t="s">
        <v>28</v>
      </c>
      <c r="CA4" s="335"/>
      <c r="CB4" s="228" t="s">
        <v>24</v>
      </c>
      <c r="CC4" s="228" t="s">
        <v>24</v>
      </c>
      <c r="CD4" s="228" t="s">
        <v>24</v>
      </c>
      <c r="CE4" s="228"/>
      <c r="CF4" s="228" t="s">
        <v>24</v>
      </c>
      <c r="CG4" s="228" t="s">
        <v>24</v>
      </c>
      <c r="CH4" s="228" t="s">
        <v>24</v>
      </c>
      <c r="CI4" s="228"/>
      <c r="CJ4" s="333" t="s">
        <v>328</v>
      </c>
      <c r="CK4" s="333" t="s">
        <v>328</v>
      </c>
      <c r="CL4" s="333" t="s">
        <v>328</v>
      </c>
      <c r="CM4" s="333"/>
      <c r="CN4" s="333" t="s">
        <v>26</v>
      </c>
      <c r="CO4" s="333" t="s">
        <v>26</v>
      </c>
      <c r="CP4" s="333" t="s">
        <v>26</v>
      </c>
      <c r="CR4" s="334" t="s">
        <v>27</v>
      </c>
      <c r="CS4" s="334" t="s">
        <v>27</v>
      </c>
      <c r="CT4" s="335" t="s">
        <v>28</v>
      </c>
      <c r="CV4" s="334" t="s">
        <v>27</v>
      </c>
      <c r="CW4" s="334" t="s">
        <v>27</v>
      </c>
      <c r="CX4" s="335" t="s">
        <v>28</v>
      </c>
      <c r="CY4" s="335"/>
    </row>
    <row r="5" spans="1:103" x14ac:dyDescent="0.25">
      <c r="A5" s="3" t="s">
        <v>29</v>
      </c>
      <c r="B5" s="229">
        <v>0</v>
      </c>
      <c r="C5" s="229">
        <v>0</v>
      </c>
      <c r="D5" s="229">
        <v>0</v>
      </c>
      <c r="E5" s="229">
        <v>0</v>
      </c>
      <c r="F5" s="229">
        <v>0</v>
      </c>
      <c r="G5" s="229">
        <v>0</v>
      </c>
      <c r="H5" s="229">
        <v>0</v>
      </c>
      <c r="I5" s="229">
        <v>0</v>
      </c>
      <c r="J5" s="3">
        <v>403011</v>
      </c>
      <c r="L5" s="230">
        <v>823156.57000000007</v>
      </c>
      <c r="M5" s="230">
        <v>823156.57000000007</v>
      </c>
      <c r="N5" s="230">
        <v>823156.57000000007</v>
      </c>
      <c r="O5" s="230"/>
      <c r="P5" s="230">
        <v>823156.57000000007</v>
      </c>
      <c r="Q5" s="230">
        <v>823156.57000000007</v>
      </c>
      <c r="R5" s="230">
        <v>823156.57000000007</v>
      </c>
      <c r="S5" s="15"/>
      <c r="T5" s="15">
        <v>0</v>
      </c>
      <c r="U5" s="15">
        <v>0</v>
      </c>
      <c r="V5" s="15">
        <v>0</v>
      </c>
      <c r="W5" s="15"/>
      <c r="X5" s="15">
        <f t="shared" ref="X5:Z67" si="0">P5*$I5/12</f>
        <v>0</v>
      </c>
      <c r="Y5" s="15">
        <f t="shared" si="0"/>
        <v>0</v>
      </c>
      <c r="Z5" s="15">
        <f t="shared" si="0"/>
        <v>0</v>
      </c>
      <c r="AB5" s="15">
        <f t="shared" ref="AB5:AB92" si="1">T5+U5+V5</f>
        <v>0</v>
      </c>
      <c r="AC5" s="15">
        <f t="shared" ref="AC5:AC53" si="2">X5+Y5+Z5</f>
        <v>0</v>
      </c>
      <c r="AD5" s="15">
        <f t="shared" ref="AD5:AD69" si="3">AC5-AB5</f>
        <v>0</v>
      </c>
      <c r="AF5" s="230">
        <v>823156.57000000007</v>
      </c>
      <c r="AG5" s="230">
        <v>823156.57000000007</v>
      </c>
      <c r="AH5" s="230">
        <v>823156.57000000007</v>
      </c>
      <c r="AI5" s="230"/>
      <c r="AJ5" s="230">
        <v>823156.57000000007</v>
      </c>
      <c r="AK5" s="230">
        <v>823156.57000000007</v>
      </c>
      <c r="AL5" s="230">
        <v>823156.57000000007</v>
      </c>
      <c r="AM5" s="230"/>
      <c r="AN5" s="230">
        <v>0</v>
      </c>
      <c r="AO5" s="230">
        <v>0</v>
      </c>
      <c r="AP5" s="230">
        <v>0</v>
      </c>
      <c r="AQ5" s="15"/>
      <c r="AR5" s="15">
        <f t="shared" ref="AR5:AT67" si="4">AJ5*$I5/12</f>
        <v>0</v>
      </c>
      <c r="AS5" s="15">
        <f t="shared" si="4"/>
        <v>0</v>
      </c>
      <c r="AT5" s="15">
        <f t="shared" si="4"/>
        <v>0</v>
      </c>
      <c r="AV5" s="15">
        <f t="shared" ref="AV5:AV99" si="5">AN5+AO5+AP5</f>
        <v>0</v>
      </c>
      <c r="AW5" s="15">
        <f t="shared" ref="AW5:AW54" si="6">+AR5+AS5+AT5</f>
        <v>0</v>
      </c>
      <c r="AX5" s="15">
        <f t="shared" ref="AX5:AX101" si="7">AW5-AV5</f>
        <v>0</v>
      </c>
      <c r="AY5" s="15"/>
      <c r="AZ5" s="15">
        <f t="shared" ref="AZ5:BA101" si="8">+AB5+AV5</f>
        <v>0</v>
      </c>
      <c r="BA5" s="15">
        <f t="shared" ref="BA5:BA6" si="9">+AC5+AW5</f>
        <v>0</v>
      </c>
      <c r="BB5" s="15">
        <f t="shared" ref="BB5:BB101" si="10">BA5-AZ5</f>
        <v>0</v>
      </c>
      <c r="BC5" s="15"/>
      <c r="BD5" s="230">
        <v>823156.57000000007</v>
      </c>
      <c r="BE5" s="230">
        <v>823156.57000000007</v>
      </c>
      <c r="BF5" s="230">
        <v>823156.57000000007</v>
      </c>
      <c r="BG5" s="230"/>
      <c r="BH5" s="230"/>
      <c r="BI5" s="230"/>
      <c r="BJ5" s="230"/>
      <c r="BK5" s="230"/>
      <c r="BL5" s="230">
        <v>0</v>
      </c>
      <c r="BM5" s="230">
        <v>0</v>
      </c>
      <c r="BN5" s="230">
        <v>0</v>
      </c>
      <c r="BO5" s="15"/>
      <c r="BP5" s="15">
        <f t="shared" ref="BP5:BR12" si="11">BH5*$I5/12</f>
        <v>0</v>
      </c>
      <c r="BQ5" s="15">
        <f t="shared" si="11"/>
        <v>0</v>
      </c>
      <c r="BR5" s="15">
        <f t="shared" si="11"/>
        <v>0</v>
      </c>
      <c r="BT5" s="15">
        <f t="shared" ref="BT5:BT53" si="12">BL5+BM5+BN5</f>
        <v>0</v>
      </c>
      <c r="BU5" s="15">
        <f t="shared" ref="BU5:BU53" si="13">BP5+BQ5+BR5</f>
        <v>0</v>
      </c>
      <c r="BV5" s="15">
        <f t="shared" ref="BV5:BV94" si="14">BU5-BT5</f>
        <v>0</v>
      </c>
      <c r="BW5" s="15"/>
      <c r="BX5" s="15">
        <f t="shared" ref="BX5:BY94" si="15">+AZ5+BT5</f>
        <v>0</v>
      </c>
      <c r="BY5" s="15">
        <f t="shared" si="15"/>
        <v>0</v>
      </c>
      <c r="BZ5" s="15">
        <f t="shared" ref="BZ5:BZ94" si="16">BY5-BX5</f>
        <v>0</v>
      </c>
      <c r="CA5" s="15"/>
      <c r="CB5" s="230">
        <v>823156.57000000007</v>
      </c>
      <c r="CC5" s="230">
        <v>823156.57000000007</v>
      </c>
      <c r="CD5" s="230">
        <v>823156.57000000007</v>
      </c>
      <c r="CE5" s="230"/>
      <c r="CF5" s="230"/>
      <c r="CG5" s="230"/>
      <c r="CH5" s="230"/>
      <c r="CI5" s="230"/>
      <c r="CJ5" s="230">
        <v>0</v>
      </c>
      <c r="CK5" s="230">
        <v>0</v>
      </c>
      <c r="CL5" s="230">
        <v>0</v>
      </c>
      <c r="CM5" s="15"/>
      <c r="CN5" s="15">
        <f t="shared" ref="CN5:CP66" si="17">CF5*$I5/12</f>
        <v>0</v>
      </c>
      <c r="CO5" s="15">
        <f t="shared" si="17"/>
        <v>0</v>
      </c>
      <c r="CP5" s="15">
        <f t="shared" si="17"/>
        <v>0</v>
      </c>
      <c r="CR5" s="15">
        <f t="shared" ref="CR5:CR53" si="18">CJ5+CK5+CL5</f>
        <v>0</v>
      </c>
      <c r="CS5" s="15">
        <f t="shared" ref="CS5:CS53" si="19">CN5+CO5+CP5</f>
        <v>0</v>
      </c>
      <c r="CT5" s="15">
        <f t="shared" ref="CT5:CT71" si="20">CS5-CR5</f>
        <v>0</v>
      </c>
      <c r="CV5" s="15">
        <f t="shared" ref="CV5:CW71" si="21">+BX5+CR5</f>
        <v>0</v>
      </c>
      <c r="CW5" s="15">
        <f t="shared" si="21"/>
        <v>0</v>
      </c>
      <c r="CX5" s="15">
        <f t="shared" ref="CX5:CX71" si="22">CW5-CV5</f>
        <v>0</v>
      </c>
      <c r="CY5" s="15"/>
    </row>
    <row r="6" spans="1:103" x14ac:dyDescent="0.25">
      <c r="A6" s="3" t="s">
        <v>30</v>
      </c>
      <c r="B6" s="229">
        <v>0</v>
      </c>
      <c r="C6" s="229">
        <v>0</v>
      </c>
      <c r="D6" s="229">
        <v>0</v>
      </c>
      <c r="E6" s="229">
        <v>0</v>
      </c>
      <c r="F6" s="229">
        <v>0</v>
      </c>
      <c r="G6" s="229">
        <v>0</v>
      </c>
      <c r="H6" s="229">
        <v>0</v>
      </c>
      <c r="I6" s="229">
        <v>0</v>
      </c>
      <c r="J6" s="3">
        <v>403011</v>
      </c>
      <c r="L6" s="230">
        <v>2021653.17</v>
      </c>
      <c r="M6" s="230">
        <v>2021653.17</v>
      </c>
      <c r="N6" s="230">
        <v>2021653.17</v>
      </c>
      <c r="O6" s="230"/>
      <c r="P6" s="230">
        <v>2021653.17</v>
      </c>
      <c r="Q6" s="230">
        <v>2021653.17</v>
      </c>
      <c r="R6" s="230">
        <v>2021653.17</v>
      </c>
      <c r="S6" s="15"/>
      <c r="T6" s="15">
        <v>0</v>
      </c>
      <c r="U6" s="15">
        <v>0</v>
      </c>
      <c r="V6" s="15">
        <v>0</v>
      </c>
      <c r="W6" s="15"/>
      <c r="X6" s="15">
        <f t="shared" si="0"/>
        <v>0</v>
      </c>
      <c r="Y6" s="15">
        <f t="shared" si="0"/>
        <v>0</v>
      </c>
      <c r="Z6" s="15">
        <f t="shared" si="0"/>
        <v>0</v>
      </c>
      <c r="AB6" s="15">
        <f t="shared" si="1"/>
        <v>0</v>
      </c>
      <c r="AC6" s="15">
        <f t="shared" si="2"/>
        <v>0</v>
      </c>
      <c r="AD6" s="15">
        <f t="shared" si="3"/>
        <v>0</v>
      </c>
      <c r="AF6" s="230">
        <v>2021653.17</v>
      </c>
      <c r="AG6" s="230">
        <v>2021653.17</v>
      </c>
      <c r="AH6" s="230">
        <v>2021653.17</v>
      </c>
      <c r="AI6" s="230"/>
      <c r="AJ6" s="230">
        <v>2021653.17</v>
      </c>
      <c r="AK6" s="230">
        <v>2021653.17</v>
      </c>
      <c r="AL6" s="230">
        <v>2021653.17</v>
      </c>
      <c r="AM6" s="230"/>
      <c r="AN6" s="230">
        <v>0</v>
      </c>
      <c r="AO6" s="230">
        <v>0</v>
      </c>
      <c r="AP6" s="230">
        <v>0</v>
      </c>
      <c r="AQ6" s="15"/>
      <c r="AR6" s="15">
        <f t="shared" si="4"/>
        <v>0</v>
      </c>
      <c r="AS6" s="15">
        <f t="shared" si="4"/>
        <v>0</v>
      </c>
      <c r="AT6" s="15">
        <f t="shared" si="4"/>
        <v>0</v>
      </c>
      <c r="AV6" s="15">
        <f t="shared" si="5"/>
        <v>0</v>
      </c>
      <c r="AW6" s="15">
        <f t="shared" si="6"/>
        <v>0</v>
      </c>
      <c r="AX6" s="15">
        <f t="shared" si="7"/>
        <v>0</v>
      </c>
      <c r="AY6" s="15"/>
      <c r="AZ6" s="15">
        <f t="shared" si="8"/>
        <v>0</v>
      </c>
      <c r="BA6" s="15">
        <f t="shared" si="9"/>
        <v>0</v>
      </c>
      <c r="BB6" s="15">
        <f t="shared" si="10"/>
        <v>0</v>
      </c>
      <c r="BC6" s="15"/>
      <c r="BD6" s="230">
        <v>2021653.17</v>
      </c>
      <c r="BE6" s="230">
        <v>2021653.17</v>
      </c>
      <c r="BF6" s="230">
        <v>2021653.17</v>
      </c>
      <c r="BG6" s="230"/>
      <c r="BH6" s="230"/>
      <c r="BI6" s="230"/>
      <c r="BJ6" s="230"/>
      <c r="BK6" s="230"/>
      <c r="BL6" s="230">
        <v>0</v>
      </c>
      <c r="BM6" s="230">
        <v>0</v>
      </c>
      <c r="BN6" s="230">
        <v>0</v>
      </c>
      <c r="BO6" s="15"/>
      <c r="BP6" s="15">
        <f t="shared" si="11"/>
        <v>0</v>
      </c>
      <c r="BQ6" s="15">
        <f t="shared" si="11"/>
        <v>0</v>
      </c>
      <c r="BR6" s="15">
        <f t="shared" si="11"/>
        <v>0</v>
      </c>
      <c r="BT6" s="15">
        <f t="shared" si="12"/>
        <v>0</v>
      </c>
      <c r="BU6" s="15">
        <f t="shared" si="13"/>
        <v>0</v>
      </c>
      <c r="BV6" s="15">
        <f t="shared" si="14"/>
        <v>0</v>
      </c>
      <c r="BW6" s="15"/>
      <c r="BX6" s="15">
        <f t="shared" si="15"/>
        <v>0</v>
      </c>
      <c r="BY6" s="15">
        <f t="shared" si="15"/>
        <v>0</v>
      </c>
      <c r="BZ6" s="15">
        <f t="shared" si="16"/>
        <v>0</v>
      </c>
      <c r="CA6" s="15"/>
      <c r="CB6" s="230">
        <v>2021653.17</v>
      </c>
      <c r="CC6" s="230">
        <v>2021653.17</v>
      </c>
      <c r="CD6" s="230">
        <v>2021653.17</v>
      </c>
      <c r="CE6" s="230"/>
      <c r="CF6" s="230"/>
      <c r="CG6" s="230"/>
      <c r="CH6" s="230"/>
      <c r="CI6" s="230"/>
      <c r="CJ6" s="230">
        <v>0</v>
      </c>
      <c r="CK6" s="230">
        <v>0</v>
      </c>
      <c r="CL6" s="230">
        <v>0</v>
      </c>
      <c r="CM6" s="15"/>
      <c r="CN6" s="15">
        <f t="shared" si="17"/>
        <v>0</v>
      </c>
      <c r="CO6" s="15">
        <f t="shared" si="17"/>
        <v>0</v>
      </c>
      <c r="CP6" s="15">
        <f t="shared" si="17"/>
        <v>0</v>
      </c>
      <c r="CR6" s="15">
        <f t="shared" si="18"/>
        <v>0</v>
      </c>
      <c r="CS6" s="15">
        <f t="shared" si="19"/>
        <v>0</v>
      </c>
      <c r="CT6" s="15">
        <f t="shared" si="20"/>
        <v>0</v>
      </c>
      <c r="CV6" s="15">
        <f t="shared" si="21"/>
        <v>0</v>
      </c>
      <c r="CW6" s="15">
        <f t="shared" si="21"/>
        <v>0</v>
      </c>
      <c r="CX6" s="15">
        <f t="shared" si="22"/>
        <v>0</v>
      </c>
      <c r="CY6" s="15"/>
    </row>
    <row r="7" spans="1:103" x14ac:dyDescent="0.25">
      <c r="A7" s="3" t="s">
        <v>31</v>
      </c>
      <c r="B7" s="229">
        <v>0</v>
      </c>
      <c r="C7" s="229">
        <v>0</v>
      </c>
      <c r="D7" s="229">
        <v>0</v>
      </c>
      <c r="E7" s="229">
        <v>0</v>
      </c>
      <c r="F7" s="229">
        <v>0</v>
      </c>
      <c r="G7" s="229">
        <v>0</v>
      </c>
      <c r="H7" s="229">
        <v>0</v>
      </c>
      <c r="I7" s="229">
        <v>0</v>
      </c>
      <c r="J7" s="3">
        <v>403026</v>
      </c>
      <c r="L7" s="230">
        <v>0</v>
      </c>
      <c r="M7" s="230">
        <v>0</v>
      </c>
      <c r="N7" s="230">
        <v>0</v>
      </c>
      <c r="O7" s="230"/>
      <c r="P7" s="230">
        <v>0</v>
      </c>
      <c r="Q7" s="230">
        <v>0</v>
      </c>
      <c r="R7" s="230">
        <v>0</v>
      </c>
      <c r="S7" s="15"/>
      <c r="T7" s="15">
        <v>0</v>
      </c>
      <c r="U7" s="15">
        <v>0</v>
      </c>
      <c r="V7" s="15">
        <v>0</v>
      </c>
      <c r="W7" s="15"/>
      <c r="X7" s="15">
        <f t="shared" si="0"/>
        <v>0</v>
      </c>
      <c r="Y7" s="15">
        <f t="shared" si="0"/>
        <v>0</v>
      </c>
      <c r="Z7" s="15">
        <f t="shared" si="0"/>
        <v>0</v>
      </c>
      <c r="AB7" s="15">
        <f t="shared" si="1"/>
        <v>0</v>
      </c>
      <c r="AC7" s="15">
        <f t="shared" si="2"/>
        <v>0</v>
      </c>
      <c r="AD7" s="15">
        <f t="shared" si="3"/>
        <v>0</v>
      </c>
      <c r="AF7" s="230">
        <v>0</v>
      </c>
      <c r="AG7" s="230">
        <v>0</v>
      </c>
      <c r="AH7" s="230">
        <v>0</v>
      </c>
      <c r="AI7" s="230"/>
      <c r="AJ7" s="230">
        <v>0</v>
      </c>
      <c r="AK7" s="230">
        <v>0</v>
      </c>
      <c r="AL7" s="230">
        <v>0</v>
      </c>
      <c r="AM7" s="230"/>
      <c r="AN7" s="230">
        <v>0</v>
      </c>
      <c r="AO7" s="230">
        <v>0</v>
      </c>
      <c r="AP7" s="230">
        <v>0</v>
      </c>
      <c r="AQ7" s="15"/>
      <c r="AR7" s="15">
        <f t="shared" si="4"/>
        <v>0</v>
      </c>
      <c r="AS7" s="15">
        <f t="shared" si="4"/>
        <v>0</v>
      </c>
      <c r="AT7" s="15">
        <f t="shared" si="4"/>
        <v>0</v>
      </c>
      <c r="AV7" s="15">
        <f t="shared" si="5"/>
        <v>0</v>
      </c>
      <c r="AW7" s="15">
        <f t="shared" si="6"/>
        <v>0</v>
      </c>
      <c r="AX7" s="15">
        <f t="shared" si="7"/>
        <v>0</v>
      </c>
      <c r="AY7" s="15"/>
      <c r="AZ7" s="15">
        <f t="shared" si="8"/>
        <v>0</v>
      </c>
      <c r="BA7" s="15">
        <f t="shared" si="8"/>
        <v>0</v>
      </c>
      <c r="BB7" s="15">
        <f t="shared" si="10"/>
        <v>0</v>
      </c>
      <c r="BC7" s="15"/>
      <c r="BD7" s="230">
        <v>0</v>
      </c>
      <c r="BE7" s="230">
        <v>0</v>
      </c>
      <c r="BF7" s="230">
        <v>0</v>
      </c>
      <c r="BG7" s="230"/>
      <c r="BH7" s="230"/>
      <c r="BI7" s="230"/>
      <c r="BJ7" s="230"/>
      <c r="BK7" s="230"/>
      <c r="BL7" s="230">
        <v>0</v>
      </c>
      <c r="BM7" s="230">
        <v>0</v>
      </c>
      <c r="BN7" s="230">
        <v>0</v>
      </c>
      <c r="BO7" s="15"/>
      <c r="BP7" s="15">
        <f t="shared" si="11"/>
        <v>0</v>
      </c>
      <c r="BQ7" s="15">
        <f t="shared" si="11"/>
        <v>0</v>
      </c>
      <c r="BR7" s="15">
        <f t="shared" si="11"/>
        <v>0</v>
      </c>
      <c r="BT7" s="15">
        <f t="shared" si="12"/>
        <v>0</v>
      </c>
      <c r="BU7" s="15">
        <f t="shared" si="13"/>
        <v>0</v>
      </c>
      <c r="BV7" s="15">
        <f t="shared" si="14"/>
        <v>0</v>
      </c>
      <c r="BW7" s="15"/>
      <c r="BX7" s="15">
        <f t="shared" si="15"/>
        <v>0</v>
      </c>
      <c r="BY7" s="15">
        <f t="shared" si="15"/>
        <v>0</v>
      </c>
      <c r="BZ7" s="15">
        <f t="shared" si="16"/>
        <v>0</v>
      </c>
      <c r="CA7" s="15"/>
      <c r="CB7" s="230">
        <v>0</v>
      </c>
      <c r="CC7" s="230">
        <v>0</v>
      </c>
      <c r="CD7" s="230">
        <v>0</v>
      </c>
      <c r="CE7" s="230"/>
      <c r="CF7" s="230"/>
      <c r="CG7" s="230"/>
      <c r="CH7" s="230"/>
      <c r="CI7" s="230"/>
      <c r="CJ7" s="230">
        <v>0</v>
      </c>
      <c r="CK7" s="230">
        <v>0</v>
      </c>
      <c r="CL7" s="230">
        <v>0</v>
      </c>
      <c r="CM7" s="15"/>
      <c r="CN7" s="15">
        <f t="shared" si="17"/>
        <v>0</v>
      </c>
      <c r="CO7" s="15">
        <f t="shared" si="17"/>
        <v>0</v>
      </c>
      <c r="CP7" s="15">
        <f t="shared" si="17"/>
        <v>0</v>
      </c>
      <c r="CR7" s="15">
        <f t="shared" si="18"/>
        <v>0</v>
      </c>
      <c r="CS7" s="15">
        <f t="shared" si="19"/>
        <v>0</v>
      </c>
      <c r="CT7" s="15">
        <f t="shared" si="20"/>
        <v>0</v>
      </c>
      <c r="CV7" s="15">
        <f t="shared" si="21"/>
        <v>0</v>
      </c>
      <c r="CW7" s="15">
        <f t="shared" si="21"/>
        <v>0</v>
      </c>
      <c r="CX7" s="15">
        <f t="shared" si="22"/>
        <v>0</v>
      </c>
      <c r="CY7" s="15"/>
    </row>
    <row r="8" spans="1:103" x14ac:dyDescent="0.25">
      <c r="A8" s="3" t="s">
        <v>32</v>
      </c>
      <c r="B8" s="229">
        <v>0</v>
      </c>
      <c r="C8" s="229">
        <v>0</v>
      </c>
      <c r="D8" s="229">
        <v>0</v>
      </c>
      <c r="E8" s="229">
        <v>0</v>
      </c>
      <c r="F8" s="229">
        <v>0</v>
      </c>
      <c r="G8" s="229">
        <v>0</v>
      </c>
      <c r="H8" s="229">
        <v>0</v>
      </c>
      <c r="I8" s="229">
        <v>0</v>
      </c>
      <c r="J8" s="3">
        <v>403026</v>
      </c>
      <c r="L8" s="230">
        <v>350578.45</v>
      </c>
      <c r="M8" s="230">
        <v>350578.45</v>
      </c>
      <c r="N8" s="230">
        <v>350578.45</v>
      </c>
      <c r="O8" s="230"/>
      <c r="P8" s="230">
        <v>350578.45</v>
      </c>
      <c r="Q8" s="230">
        <v>350578.45</v>
      </c>
      <c r="R8" s="230">
        <v>350578.45</v>
      </c>
      <c r="S8" s="15"/>
      <c r="T8" s="15">
        <v>0</v>
      </c>
      <c r="U8" s="15">
        <v>0</v>
      </c>
      <c r="V8" s="15">
        <v>0</v>
      </c>
      <c r="W8" s="15"/>
      <c r="X8" s="15">
        <f t="shared" si="0"/>
        <v>0</v>
      </c>
      <c r="Y8" s="15">
        <f t="shared" si="0"/>
        <v>0</v>
      </c>
      <c r="Z8" s="15">
        <f t="shared" si="0"/>
        <v>0</v>
      </c>
      <c r="AB8" s="15">
        <f t="shared" si="1"/>
        <v>0</v>
      </c>
      <c r="AC8" s="15">
        <f t="shared" si="2"/>
        <v>0</v>
      </c>
      <c r="AD8" s="15">
        <f t="shared" si="3"/>
        <v>0</v>
      </c>
      <c r="AF8" s="230">
        <v>350578.45</v>
      </c>
      <c r="AG8" s="230">
        <v>350578.45</v>
      </c>
      <c r="AH8" s="230">
        <v>350578.45</v>
      </c>
      <c r="AI8" s="230"/>
      <c r="AJ8" s="230">
        <v>350578.45</v>
      </c>
      <c r="AK8" s="230">
        <v>350578.45</v>
      </c>
      <c r="AL8" s="230">
        <v>350578.45</v>
      </c>
      <c r="AM8" s="230"/>
      <c r="AN8" s="230">
        <v>0</v>
      </c>
      <c r="AO8" s="230">
        <v>0</v>
      </c>
      <c r="AP8" s="230">
        <v>0</v>
      </c>
      <c r="AQ8" s="15"/>
      <c r="AR8" s="15">
        <f t="shared" si="4"/>
        <v>0</v>
      </c>
      <c r="AS8" s="15">
        <f t="shared" si="4"/>
        <v>0</v>
      </c>
      <c r="AT8" s="15">
        <f t="shared" si="4"/>
        <v>0</v>
      </c>
      <c r="AV8" s="15">
        <f t="shared" si="5"/>
        <v>0</v>
      </c>
      <c r="AW8" s="15">
        <f t="shared" si="6"/>
        <v>0</v>
      </c>
      <c r="AX8" s="15">
        <f t="shared" si="7"/>
        <v>0</v>
      </c>
      <c r="AY8" s="15"/>
      <c r="AZ8" s="15">
        <f t="shared" si="8"/>
        <v>0</v>
      </c>
      <c r="BA8" s="15">
        <f t="shared" si="8"/>
        <v>0</v>
      </c>
      <c r="BB8" s="15">
        <f t="shared" si="10"/>
        <v>0</v>
      </c>
      <c r="BC8" s="15"/>
      <c r="BD8" s="230">
        <v>350578.45</v>
      </c>
      <c r="BE8" s="230">
        <v>350578.45</v>
      </c>
      <c r="BF8" s="230">
        <v>350578.45</v>
      </c>
      <c r="BG8" s="230"/>
      <c r="BH8" s="230"/>
      <c r="BI8" s="230"/>
      <c r="BJ8" s="230"/>
      <c r="BK8" s="230"/>
      <c r="BL8" s="230">
        <v>0</v>
      </c>
      <c r="BM8" s="230">
        <v>0</v>
      </c>
      <c r="BN8" s="230">
        <v>0</v>
      </c>
      <c r="BO8" s="15"/>
      <c r="BP8" s="15">
        <f t="shared" si="11"/>
        <v>0</v>
      </c>
      <c r="BQ8" s="15">
        <f t="shared" si="11"/>
        <v>0</v>
      </c>
      <c r="BR8" s="15">
        <f t="shared" si="11"/>
        <v>0</v>
      </c>
      <c r="BT8" s="15">
        <f t="shared" si="12"/>
        <v>0</v>
      </c>
      <c r="BU8" s="15">
        <f t="shared" si="13"/>
        <v>0</v>
      </c>
      <c r="BV8" s="15">
        <f t="shared" si="14"/>
        <v>0</v>
      </c>
      <c r="BW8" s="15"/>
      <c r="BX8" s="15">
        <f t="shared" si="15"/>
        <v>0</v>
      </c>
      <c r="BY8" s="15">
        <f t="shared" si="15"/>
        <v>0</v>
      </c>
      <c r="BZ8" s="15">
        <f t="shared" si="16"/>
        <v>0</v>
      </c>
      <c r="CA8" s="15"/>
      <c r="CB8" s="230">
        <v>350578.45</v>
      </c>
      <c r="CC8" s="230">
        <v>350578.45</v>
      </c>
      <c r="CD8" s="230">
        <v>350578.45</v>
      </c>
      <c r="CE8" s="230"/>
      <c r="CF8" s="230"/>
      <c r="CG8" s="230"/>
      <c r="CH8" s="230"/>
      <c r="CI8" s="230"/>
      <c r="CJ8" s="230">
        <v>0</v>
      </c>
      <c r="CK8" s="230">
        <v>0</v>
      </c>
      <c r="CL8" s="230">
        <v>0</v>
      </c>
      <c r="CM8" s="15"/>
      <c r="CN8" s="15">
        <f t="shared" si="17"/>
        <v>0</v>
      </c>
      <c r="CO8" s="15">
        <f t="shared" si="17"/>
        <v>0</v>
      </c>
      <c r="CP8" s="15">
        <f t="shared" si="17"/>
        <v>0</v>
      </c>
      <c r="CR8" s="15">
        <f t="shared" si="18"/>
        <v>0</v>
      </c>
      <c r="CS8" s="15">
        <f t="shared" si="19"/>
        <v>0</v>
      </c>
      <c r="CT8" s="15">
        <f t="shared" si="20"/>
        <v>0</v>
      </c>
      <c r="CV8" s="15">
        <f t="shared" si="21"/>
        <v>0</v>
      </c>
      <c r="CW8" s="15">
        <f t="shared" si="21"/>
        <v>0</v>
      </c>
      <c r="CX8" s="15">
        <f t="shared" si="22"/>
        <v>0</v>
      </c>
      <c r="CY8" s="15"/>
    </row>
    <row r="9" spans="1:103" x14ac:dyDescent="0.25">
      <c r="A9" s="3" t="s">
        <v>33</v>
      </c>
      <c r="B9" s="229">
        <v>0</v>
      </c>
      <c r="C9" s="229">
        <v>0</v>
      </c>
      <c r="D9" s="229">
        <v>0</v>
      </c>
      <c r="E9" s="229">
        <v>0</v>
      </c>
      <c r="F9" s="229">
        <v>0</v>
      </c>
      <c r="G9" s="229">
        <v>0</v>
      </c>
      <c r="H9" s="229">
        <v>0</v>
      </c>
      <c r="I9" s="229">
        <v>0</v>
      </c>
      <c r="J9" s="3">
        <v>403026</v>
      </c>
      <c r="L9" s="230">
        <v>344521.58</v>
      </c>
      <c r="M9" s="230">
        <v>344521.58</v>
      </c>
      <c r="N9" s="230">
        <v>344521.58</v>
      </c>
      <c r="O9" s="230"/>
      <c r="P9" s="230">
        <v>344521.58</v>
      </c>
      <c r="Q9" s="230">
        <v>344521.58</v>
      </c>
      <c r="R9" s="230">
        <v>344521.58</v>
      </c>
      <c r="S9" s="15"/>
      <c r="T9" s="15">
        <v>0</v>
      </c>
      <c r="U9" s="15">
        <v>0</v>
      </c>
      <c r="V9" s="15">
        <v>0</v>
      </c>
      <c r="W9" s="15"/>
      <c r="X9" s="15">
        <f t="shared" si="0"/>
        <v>0</v>
      </c>
      <c r="Y9" s="15">
        <f t="shared" si="0"/>
        <v>0</v>
      </c>
      <c r="Z9" s="15">
        <f t="shared" si="0"/>
        <v>0</v>
      </c>
      <c r="AB9" s="15">
        <f t="shared" si="1"/>
        <v>0</v>
      </c>
      <c r="AC9" s="15">
        <f t="shared" si="2"/>
        <v>0</v>
      </c>
      <c r="AD9" s="15">
        <f t="shared" si="3"/>
        <v>0</v>
      </c>
      <c r="AF9" s="230">
        <v>344521.58</v>
      </c>
      <c r="AG9" s="230">
        <v>344521.58</v>
      </c>
      <c r="AH9" s="230">
        <v>344521.58</v>
      </c>
      <c r="AI9" s="230"/>
      <c r="AJ9" s="230">
        <v>344521.58</v>
      </c>
      <c r="AK9" s="230">
        <v>344521.58</v>
      </c>
      <c r="AL9" s="230">
        <v>344521.58</v>
      </c>
      <c r="AM9" s="230"/>
      <c r="AN9" s="230">
        <v>0</v>
      </c>
      <c r="AO9" s="230">
        <v>0</v>
      </c>
      <c r="AP9" s="230">
        <v>0</v>
      </c>
      <c r="AQ9" s="15"/>
      <c r="AR9" s="15">
        <f t="shared" si="4"/>
        <v>0</v>
      </c>
      <c r="AS9" s="15">
        <f t="shared" si="4"/>
        <v>0</v>
      </c>
      <c r="AT9" s="15">
        <f t="shared" si="4"/>
        <v>0</v>
      </c>
      <c r="AV9" s="15">
        <f t="shared" si="5"/>
        <v>0</v>
      </c>
      <c r="AW9" s="15">
        <f t="shared" si="6"/>
        <v>0</v>
      </c>
      <c r="AX9" s="15">
        <f t="shared" si="7"/>
        <v>0</v>
      </c>
      <c r="AY9" s="15"/>
      <c r="AZ9" s="15">
        <f t="shared" si="8"/>
        <v>0</v>
      </c>
      <c r="BA9" s="15">
        <f t="shared" si="8"/>
        <v>0</v>
      </c>
      <c r="BB9" s="15">
        <f t="shared" si="10"/>
        <v>0</v>
      </c>
      <c r="BC9" s="15"/>
      <c r="BD9" s="230">
        <v>344521.58</v>
      </c>
      <c r="BE9" s="230">
        <v>344521.58</v>
      </c>
      <c r="BF9" s="230">
        <v>344521.58</v>
      </c>
      <c r="BG9" s="230"/>
      <c r="BH9" s="230"/>
      <c r="BI9" s="230"/>
      <c r="BJ9" s="230"/>
      <c r="BK9" s="230"/>
      <c r="BL9" s="230">
        <v>0</v>
      </c>
      <c r="BM9" s="230">
        <v>0</v>
      </c>
      <c r="BN9" s="230">
        <v>0</v>
      </c>
      <c r="BO9" s="15"/>
      <c r="BP9" s="15">
        <f t="shared" si="11"/>
        <v>0</v>
      </c>
      <c r="BQ9" s="15">
        <f t="shared" si="11"/>
        <v>0</v>
      </c>
      <c r="BR9" s="15">
        <f t="shared" si="11"/>
        <v>0</v>
      </c>
      <c r="BT9" s="15">
        <f t="shared" si="12"/>
        <v>0</v>
      </c>
      <c r="BU9" s="15">
        <f t="shared" si="13"/>
        <v>0</v>
      </c>
      <c r="BV9" s="15">
        <f t="shared" si="14"/>
        <v>0</v>
      </c>
      <c r="BW9" s="15"/>
      <c r="BX9" s="15">
        <f t="shared" si="15"/>
        <v>0</v>
      </c>
      <c r="BY9" s="15">
        <f t="shared" si="15"/>
        <v>0</v>
      </c>
      <c r="BZ9" s="15">
        <f t="shared" si="16"/>
        <v>0</v>
      </c>
      <c r="CA9" s="15"/>
      <c r="CB9" s="230">
        <v>344521.58</v>
      </c>
      <c r="CC9" s="230">
        <v>344521.58</v>
      </c>
      <c r="CD9" s="230">
        <v>344521.58</v>
      </c>
      <c r="CE9" s="230"/>
      <c r="CF9" s="230"/>
      <c r="CG9" s="230"/>
      <c r="CH9" s="230"/>
      <c r="CI9" s="230"/>
      <c r="CJ9" s="230">
        <v>0</v>
      </c>
      <c r="CK9" s="230">
        <v>0</v>
      </c>
      <c r="CL9" s="230">
        <v>0</v>
      </c>
      <c r="CM9" s="15"/>
      <c r="CN9" s="15">
        <f t="shared" si="17"/>
        <v>0</v>
      </c>
      <c r="CO9" s="15">
        <f t="shared" si="17"/>
        <v>0</v>
      </c>
      <c r="CP9" s="15">
        <f t="shared" si="17"/>
        <v>0</v>
      </c>
      <c r="CR9" s="15">
        <f t="shared" si="18"/>
        <v>0</v>
      </c>
      <c r="CS9" s="15">
        <f t="shared" si="19"/>
        <v>0</v>
      </c>
      <c r="CT9" s="15">
        <f t="shared" si="20"/>
        <v>0</v>
      </c>
      <c r="CV9" s="15">
        <f t="shared" si="21"/>
        <v>0</v>
      </c>
      <c r="CW9" s="15">
        <f t="shared" si="21"/>
        <v>0</v>
      </c>
      <c r="CX9" s="15">
        <f t="shared" si="22"/>
        <v>0</v>
      </c>
      <c r="CY9" s="15"/>
    </row>
    <row r="10" spans="1:103" x14ac:dyDescent="0.25">
      <c r="A10" s="3" t="s">
        <v>34</v>
      </c>
      <c r="B10" s="229">
        <v>0</v>
      </c>
      <c r="C10" s="229">
        <v>0</v>
      </c>
      <c r="D10" s="229">
        <v>0</v>
      </c>
      <c r="E10" s="229">
        <v>0</v>
      </c>
      <c r="F10" s="229">
        <v>0</v>
      </c>
      <c r="G10" s="229">
        <v>0</v>
      </c>
      <c r="H10" s="229">
        <v>0</v>
      </c>
      <c r="I10" s="229">
        <v>0</v>
      </c>
      <c r="J10" s="3">
        <v>403011</v>
      </c>
      <c r="L10" s="230">
        <v>20860408</v>
      </c>
      <c r="M10" s="230">
        <v>20860408</v>
      </c>
      <c r="N10" s="230">
        <v>20860408</v>
      </c>
      <c r="O10" s="230"/>
      <c r="P10" s="230">
        <v>20860408</v>
      </c>
      <c r="Q10" s="230">
        <v>20860408</v>
      </c>
      <c r="R10" s="230">
        <v>20860408</v>
      </c>
      <c r="S10" s="15"/>
      <c r="T10" s="15">
        <v>0</v>
      </c>
      <c r="U10" s="15">
        <v>0</v>
      </c>
      <c r="V10" s="15">
        <v>0</v>
      </c>
      <c r="W10" s="15"/>
      <c r="X10" s="15">
        <f t="shared" si="0"/>
        <v>0</v>
      </c>
      <c r="Y10" s="15">
        <f t="shared" si="0"/>
        <v>0</v>
      </c>
      <c r="Z10" s="15">
        <f t="shared" si="0"/>
        <v>0</v>
      </c>
      <c r="AB10" s="15">
        <f t="shared" si="1"/>
        <v>0</v>
      </c>
      <c r="AC10" s="15">
        <f t="shared" si="2"/>
        <v>0</v>
      </c>
      <c r="AD10" s="15">
        <f t="shared" si="3"/>
        <v>0</v>
      </c>
      <c r="AF10" s="230">
        <v>20860408</v>
      </c>
      <c r="AG10" s="230">
        <v>20860408</v>
      </c>
      <c r="AH10" s="230">
        <v>20860408</v>
      </c>
      <c r="AI10" s="230"/>
      <c r="AJ10" s="230">
        <v>20860408</v>
      </c>
      <c r="AK10" s="230">
        <v>20860408</v>
      </c>
      <c r="AL10" s="230">
        <v>20860408</v>
      </c>
      <c r="AM10" s="230"/>
      <c r="AN10" s="230">
        <v>0</v>
      </c>
      <c r="AO10" s="230">
        <v>0</v>
      </c>
      <c r="AP10" s="230">
        <v>0</v>
      </c>
      <c r="AQ10" s="15"/>
      <c r="AR10" s="15">
        <f t="shared" si="4"/>
        <v>0</v>
      </c>
      <c r="AS10" s="15">
        <f t="shared" si="4"/>
        <v>0</v>
      </c>
      <c r="AT10" s="15">
        <f t="shared" si="4"/>
        <v>0</v>
      </c>
      <c r="AV10" s="15">
        <f t="shared" si="5"/>
        <v>0</v>
      </c>
      <c r="AW10" s="15">
        <f t="shared" si="6"/>
        <v>0</v>
      </c>
      <c r="AX10" s="15">
        <f t="shared" si="7"/>
        <v>0</v>
      </c>
      <c r="AY10" s="15"/>
      <c r="AZ10" s="15">
        <f t="shared" si="8"/>
        <v>0</v>
      </c>
      <c r="BA10" s="15">
        <f t="shared" si="8"/>
        <v>0</v>
      </c>
      <c r="BB10" s="15">
        <f t="shared" si="10"/>
        <v>0</v>
      </c>
      <c r="BC10" s="15"/>
      <c r="BD10" s="230">
        <v>20860408</v>
      </c>
      <c r="BE10" s="230">
        <v>20860408</v>
      </c>
      <c r="BF10" s="230">
        <v>20860408</v>
      </c>
      <c r="BG10" s="230"/>
      <c r="BH10" s="230"/>
      <c r="BI10" s="230"/>
      <c r="BJ10" s="230"/>
      <c r="BK10" s="230"/>
      <c r="BL10" s="230">
        <v>0</v>
      </c>
      <c r="BM10" s="230">
        <v>0</v>
      </c>
      <c r="BN10" s="230">
        <v>0</v>
      </c>
      <c r="BO10" s="15"/>
      <c r="BP10" s="15">
        <f t="shared" si="11"/>
        <v>0</v>
      </c>
      <c r="BQ10" s="15">
        <f t="shared" si="11"/>
        <v>0</v>
      </c>
      <c r="BR10" s="15">
        <f t="shared" si="11"/>
        <v>0</v>
      </c>
      <c r="BT10" s="15">
        <f t="shared" si="12"/>
        <v>0</v>
      </c>
      <c r="BU10" s="15">
        <f t="shared" si="13"/>
        <v>0</v>
      </c>
      <c r="BV10" s="15">
        <f t="shared" si="14"/>
        <v>0</v>
      </c>
      <c r="BW10" s="15"/>
      <c r="BX10" s="15">
        <f t="shared" si="15"/>
        <v>0</v>
      </c>
      <c r="BY10" s="15">
        <f t="shared" si="15"/>
        <v>0</v>
      </c>
      <c r="BZ10" s="15">
        <f t="shared" si="16"/>
        <v>0</v>
      </c>
      <c r="CA10" s="15"/>
      <c r="CB10" s="230">
        <v>20860408</v>
      </c>
      <c r="CC10" s="230">
        <v>20860408</v>
      </c>
      <c r="CD10" s="230">
        <v>20860408</v>
      </c>
      <c r="CE10" s="230"/>
      <c r="CF10" s="230"/>
      <c r="CG10" s="230"/>
      <c r="CH10" s="230"/>
      <c r="CI10" s="230"/>
      <c r="CJ10" s="230">
        <v>0</v>
      </c>
      <c r="CK10" s="230">
        <v>0</v>
      </c>
      <c r="CL10" s="230">
        <v>0</v>
      </c>
      <c r="CM10" s="15"/>
      <c r="CN10" s="15">
        <f t="shared" si="17"/>
        <v>0</v>
      </c>
      <c r="CO10" s="15">
        <f t="shared" si="17"/>
        <v>0</v>
      </c>
      <c r="CP10" s="15">
        <f t="shared" si="17"/>
        <v>0</v>
      </c>
      <c r="CR10" s="15">
        <f t="shared" si="18"/>
        <v>0</v>
      </c>
      <c r="CS10" s="15">
        <f t="shared" si="19"/>
        <v>0</v>
      </c>
      <c r="CT10" s="15">
        <f t="shared" si="20"/>
        <v>0</v>
      </c>
      <c r="CV10" s="15">
        <f t="shared" si="21"/>
        <v>0</v>
      </c>
      <c r="CW10" s="15">
        <f t="shared" si="21"/>
        <v>0</v>
      </c>
      <c r="CX10" s="15">
        <f t="shared" si="22"/>
        <v>0</v>
      </c>
      <c r="CY10" s="15"/>
    </row>
    <row r="11" spans="1:103" x14ac:dyDescent="0.25">
      <c r="A11" s="3" t="s">
        <v>35</v>
      </c>
      <c r="B11" s="229">
        <v>0</v>
      </c>
      <c r="C11" s="229">
        <v>0</v>
      </c>
      <c r="D11" s="229">
        <v>0</v>
      </c>
      <c r="E11" s="229">
        <v>0</v>
      </c>
      <c r="F11" s="229">
        <v>0</v>
      </c>
      <c r="G11" s="229">
        <v>0</v>
      </c>
      <c r="H11" s="229">
        <v>0</v>
      </c>
      <c r="I11" s="229">
        <v>0</v>
      </c>
      <c r="J11" s="3">
        <v>403026</v>
      </c>
      <c r="L11" s="230">
        <v>0</v>
      </c>
      <c r="M11" s="230">
        <v>0</v>
      </c>
      <c r="N11" s="230">
        <v>0</v>
      </c>
      <c r="O11" s="230"/>
      <c r="P11" s="230">
        <v>0</v>
      </c>
      <c r="Q11" s="230">
        <v>0</v>
      </c>
      <c r="R11" s="230">
        <v>0</v>
      </c>
      <c r="S11" s="15"/>
      <c r="T11" s="15">
        <v>0</v>
      </c>
      <c r="U11" s="15">
        <v>0</v>
      </c>
      <c r="V11" s="15">
        <v>0</v>
      </c>
      <c r="W11" s="15"/>
      <c r="X11" s="15">
        <f t="shared" si="0"/>
        <v>0</v>
      </c>
      <c r="Y11" s="15">
        <f t="shared" si="0"/>
        <v>0</v>
      </c>
      <c r="Z11" s="15">
        <f t="shared" si="0"/>
        <v>0</v>
      </c>
      <c r="AB11" s="15">
        <f t="shared" si="1"/>
        <v>0</v>
      </c>
      <c r="AC11" s="15">
        <f t="shared" si="2"/>
        <v>0</v>
      </c>
      <c r="AD11" s="15">
        <f t="shared" si="3"/>
        <v>0</v>
      </c>
      <c r="AF11" s="230">
        <v>0</v>
      </c>
      <c r="AG11" s="230">
        <v>0</v>
      </c>
      <c r="AH11" s="230">
        <v>0</v>
      </c>
      <c r="AI11" s="230"/>
      <c r="AJ11" s="230">
        <v>0</v>
      </c>
      <c r="AK11" s="230">
        <v>0</v>
      </c>
      <c r="AL11" s="230">
        <v>0</v>
      </c>
      <c r="AM11" s="230"/>
      <c r="AN11" s="230">
        <v>0</v>
      </c>
      <c r="AO11" s="230">
        <v>0</v>
      </c>
      <c r="AP11" s="230">
        <v>0</v>
      </c>
      <c r="AQ11" s="15"/>
      <c r="AR11" s="15">
        <f t="shared" si="4"/>
        <v>0</v>
      </c>
      <c r="AS11" s="15">
        <f t="shared" si="4"/>
        <v>0</v>
      </c>
      <c r="AT11" s="15">
        <f t="shared" si="4"/>
        <v>0</v>
      </c>
      <c r="AV11" s="15">
        <f t="shared" si="5"/>
        <v>0</v>
      </c>
      <c r="AW11" s="15">
        <f t="shared" si="6"/>
        <v>0</v>
      </c>
      <c r="AX11" s="15">
        <f t="shared" si="7"/>
        <v>0</v>
      </c>
      <c r="AY11" s="15"/>
      <c r="AZ11" s="15">
        <f t="shared" si="8"/>
        <v>0</v>
      </c>
      <c r="BA11" s="15">
        <f t="shared" si="8"/>
        <v>0</v>
      </c>
      <c r="BB11" s="15">
        <f t="shared" si="10"/>
        <v>0</v>
      </c>
      <c r="BC11" s="15"/>
      <c r="BD11" s="230">
        <v>0</v>
      </c>
      <c r="BE11" s="230">
        <v>0</v>
      </c>
      <c r="BF11" s="230">
        <v>0</v>
      </c>
      <c r="BG11" s="230"/>
      <c r="BH11" s="230"/>
      <c r="BI11" s="230"/>
      <c r="BJ11" s="230"/>
      <c r="BK11" s="230"/>
      <c r="BL11" s="230">
        <v>0</v>
      </c>
      <c r="BM11" s="230">
        <v>0</v>
      </c>
      <c r="BN11" s="230">
        <v>0</v>
      </c>
      <c r="BO11" s="15"/>
      <c r="BP11" s="15">
        <f t="shared" si="11"/>
        <v>0</v>
      </c>
      <c r="BQ11" s="15">
        <f t="shared" si="11"/>
        <v>0</v>
      </c>
      <c r="BR11" s="15">
        <f t="shared" si="11"/>
        <v>0</v>
      </c>
      <c r="BT11" s="15">
        <f t="shared" si="12"/>
        <v>0</v>
      </c>
      <c r="BU11" s="15">
        <f t="shared" si="13"/>
        <v>0</v>
      </c>
      <c r="BV11" s="15">
        <f t="shared" si="14"/>
        <v>0</v>
      </c>
      <c r="BW11" s="15"/>
      <c r="BX11" s="15">
        <f t="shared" si="15"/>
        <v>0</v>
      </c>
      <c r="BY11" s="15">
        <f t="shared" si="15"/>
        <v>0</v>
      </c>
      <c r="BZ11" s="15">
        <f t="shared" si="16"/>
        <v>0</v>
      </c>
      <c r="CA11" s="15"/>
      <c r="CB11" s="230">
        <v>0</v>
      </c>
      <c r="CC11" s="230">
        <v>0</v>
      </c>
      <c r="CD11" s="230">
        <v>0</v>
      </c>
      <c r="CE11" s="230"/>
      <c r="CF11" s="230"/>
      <c r="CG11" s="230"/>
      <c r="CH11" s="230"/>
      <c r="CI11" s="230"/>
      <c r="CJ11" s="230">
        <v>0</v>
      </c>
      <c r="CK11" s="230">
        <v>0</v>
      </c>
      <c r="CL11" s="230">
        <v>0</v>
      </c>
      <c r="CM11" s="15"/>
      <c r="CN11" s="15">
        <f t="shared" si="17"/>
        <v>0</v>
      </c>
      <c r="CO11" s="15">
        <f t="shared" si="17"/>
        <v>0</v>
      </c>
      <c r="CP11" s="15">
        <f t="shared" si="17"/>
        <v>0</v>
      </c>
      <c r="CR11" s="15">
        <f t="shared" si="18"/>
        <v>0</v>
      </c>
      <c r="CS11" s="15">
        <f t="shared" si="19"/>
        <v>0</v>
      </c>
      <c r="CT11" s="15">
        <f t="shared" si="20"/>
        <v>0</v>
      </c>
      <c r="CV11" s="15">
        <f t="shared" si="21"/>
        <v>0</v>
      </c>
      <c r="CW11" s="15">
        <f t="shared" si="21"/>
        <v>0</v>
      </c>
      <c r="CX11" s="15">
        <f t="shared" si="22"/>
        <v>0</v>
      </c>
      <c r="CY11" s="15"/>
    </row>
    <row r="12" spans="1:103" x14ac:dyDescent="0.25">
      <c r="A12" s="3" t="s">
        <v>36</v>
      </c>
      <c r="B12" s="229">
        <v>0</v>
      </c>
      <c r="C12" s="229">
        <v>0</v>
      </c>
      <c r="D12" s="229">
        <v>0</v>
      </c>
      <c r="E12" s="229">
        <v>0</v>
      </c>
      <c r="F12" s="229">
        <v>0</v>
      </c>
      <c r="G12" s="229">
        <v>0</v>
      </c>
      <c r="H12" s="229">
        <v>0</v>
      </c>
      <c r="I12" s="229">
        <v>0</v>
      </c>
      <c r="J12" s="3">
        <v>403026</v>
      </c>
      <c r="L12" s="230">
        <v>521000.43</v>
      </c>
      <c r="M12" s="230">
        <v>521000.43</v>
      </c>
      <c r="N12" s="230">
        <v>521000.43</v>
      </c>
      <c r="O12" s="230"/>
      <c r="P12" s="230">
        <v>521000.43</v>
      </c>
      <c r="Q12" s="230">
        <v>521000.43</v>
      </c>
      <c r="R12" s="230">
        <v>521000.43</v>
      </c>
      <c r="S12" s="15"/>
      <c r="T12" s="15">
        <v>0</v>
      </c>
      <c r="U12" s="15">
        <v>0</v>
      </c>
      <c r="V12" s="15">
        <v>0</v>
      </c>
      <c r="W12" s="15"/>
      <c r="X12" s="15">
        <f t="shared" si="0"/>
        <v>0</v>
      </c>
      <c r="Y12" s="15">
        <f t="shared" si="0"/>
        <v>0</v>
      </c>
      <c r="Z12" s="15">
        <f t="shared" si="0"/>
        <v>0</v>
      </c>
      <c r="AB12" s="15">
        <f t="shared" si="1"/>
        <v>0</v>
      </c>
      <c r="AC12" s="15">
        <f t="shared" si="2"/>
        <v>0</v>
      </c>
      <c r="AD12" s="15">
        <f t="shared" si="3"/>
        <v>0</v>
      </c>
      <c r="AF12" s="230">
        <v>521000.43</v>
      </c>
      <c r="AG12" s="230">
        <v>521000.43</v>
      </c>
      <c r="AH12" s="230">
        <v>521000.43</v>
      </c>
      <c r="AI12" s="230"/>
      <c r="AJ12" s="230">
        <v>521000.43</v>
      </c>
      <c r="AK12" s="230">
        <v>521000.43</v>
      </c>
      <c r="AL12" s="230">
        <v>521000.43</v>
      </c>
      <c r="AM12" s="230"/>
      <c r="AN12" s="230">
        <v>0</v>
      </c>
      <c r="AO12" s="230">
        <v>0</v>
      </c>
      <c r="AP12" s="230">
        <v>0</v>
      </c>
      <c r="AQ12" s="15"/>
      <c r="AR12" s="15">
        <f t="shared" si="4"/>
        <v>0</v>
      </c>
      <c r="AS12" s="15">
        <f t="shared" si="4"/>
        <v>0</v>
      </c>
      <c r="AT12" s="15">
        <f t="shared" si="4"/>
        <v>0</v>
      </c>
      <c r="AV12" s="15">
        <f t="shared" si="5"/>
        <v>0</v>
      </c>
      <c r="AW12" s="15">
        <f t="shared" si="6"/>
        <v>0</v>
      </c>
      <c r="AX12" s="15">
        <f t="shared" si="7"/>
        <v>0</v>
      </c>
      <c r="AY12" s="15"/>
      <c r="AZ12" s="15">
        <f t="shared" si="8"/>
        <v>0</v>
      </c>
      <c r="BA12" s="15">
        <f t="shared" si="8"/>
        <v>0</v>
      </c>
      <c r="BB12" s="15">
        <f t="shared" si="10"/>
        <v>0</v>
      </c>
      <c r="BC12" s="15"/>
      <c r="BD12" s="230">
        <v>521000.43</v>
      </c>
      <c r="BE12" s="230">
        <v>521000.43</v>
      </c>
      <c r="BF12" s="230">
        <v>521000.43</v>
      </c>
      <c r="BG12" s="230"/>
      <c r="BH12" s="230"/>
      <c r="BI12" s="230"/>
      <c r="BJ12" s="230"/>
      <c r="BK12" s="230"/>
      <c r="BL12" s="230">
        <v>0</v>
      </c>
      <c r="BM12" s="230">
        <v>0</v>
      </c>
      <c r="BN12" s="230">
        <v>0</v>
      </c>
      <c r="BO12" s="15"/>
      <c r="BP12" s="15">
        <f t="shared" si="11"/>
        <v>0</v>
      </c>
      <c r="BQ12" s="15">
        <f t="shared" si="11"/>
        <v>0</v>
      </c>
      <c r="BR12" s="15">
        <f t="shared" si="11"/>
        <v>0</v>
      </c>
      <c r="BT12" s="15">
        <f t="shared" si="12"/>
        <v>0</v>
      </c>
      <c r="BU12" s="15">
        <f t="shared" si="13"/>
        <v>0</v>
      </c>
      <c r="BV12" s="15">
        <f t="shared" si="14"/>
        <v>0</v>
      </c>
      <c r="BW12" s="15"/>
      <c r="BX12" s="15">
        <f t="shared" si="15"/>
        <v>0</v>
      </c>
      <c r="BY12" s="15">
        <f t="shared" si="15"/>
        <v>0</v>
      </c>
      <c r="BZ12" s="15">
        <f t="shared" si="16"/>
        <v>0</v>
      </c>
      <c r="CA12" s="15"/>
      <c r="CB12" s="230">
        <v>521000.43</v>
      </c>
      <c r="CC12" s="230">
        <v>521000.43</v>
      </c>
      <c r="CD12" s="230">
        <v>521000.43</v>
      </c>
      <c r="CE12" s="230"/>
      <c r="CF12" s="230"/>
      <c r="CG12" s="230"/>
      <c r="CH12" s="230"/>
      <c r="CI12" s="230"/>
      <c r="CJ12" s="230">
        <v>0</v>
      </c>
      <c r="CK12" s="230">
        <v>0</v>
      </c>
      <c r="CL12" s="230">
        <v>0</v>
      </c>
      <c r="CM12" s="15"/>
      <c r="CN12" s="15">
        <f t="shared" si="17"/>
        <v>0</v>
      </c>
      <c r="CO12" s="15">
        <f t="shared" si="17"/>
        <v>0</v>
      </c>
      <c r="CP12" s="15">
        <f t="shared" si="17"/>
        <v>0</v>
      </c>
      <c r="CR12" s="15">
        <f t="shared" si="18"/>
        <v>0</v>
      </c>
      <c r="CS12" s="15">
        <f t="shared" si="19"/>
        <v>0</v>
      </c>
      <c r="CT12" s="15">
        <f t="shared" si="20"/>
        <v>0</v>
      </c>
      <c r="CV12" s="15">
        <f t="shared" si="21"/>
        <v>0</v>
      </c>
      <c r="CW12" s="15">
        <f t="shared" si="21"/>
        <v>0</v>
      </c>
      <c r="CX12" s="15">
        <f t="shared" si="22"/>
        <v>0</v>
      </c>
      <c r="CY12" s="15"/>
    </row>
    <row r="13" spans="1:103" x14ac:dyDescent="0.25">
      <c r="A13" s="3" t="s">
        <v>37</v>
      </c>
      <c r="B13" s="229">
        <v>0</v>
      </c>
      <c r="C13" s="229">
        <v>0</v>
      </c>
      <c r="D13" s="229">
        <v>0</v>
      </c>
      <c r="E13" s="229">
        <v>0</v>
      </c>
      <c r="F13" s="229">
        <v>0</v>
      </c>
      <c r="G13" s="229">
        <v>0</v>
      </c>
      <c r="H13" s="229">
        <v>0</v>
      </c>
      <c r="I13" s="229">
        <v>0</v>
      </c>
      <c r="J13" s="3">
        <v>403011</v>
      </c>
      <c r="L13" s="230">
        <v>0</v>
      </c>
      <c r="M13" s="230">
        <v>0</v>
      </c>
      <c r="N13" s="230">
        <v>0</v>
      </c>
      <c r="O13" s="230"/>
      <c r="P13" s="230">
        <v>0</v>
      </c>
      <c r="Q13" s="230">
        <v>0</v>
      </c>
      <c r="R13" s="230">
        <v>0</v>
      </c>
      <c r="S13" s="15"/>
      <c r="T13" s="15">
        <v>0</v>
      </c>
      <c r="U13" s="15">
        <v>0</v>
      </c>
      <c r="V13" s="15">
        <v>0</v>
      </c>
      <c r="W13" s="15"/>
      <c r="X13" s="15">
        <f t="shared" si="0"/>
        <v>0</v>
      </c>
      <c r="Y13" s="15">
        <f t="shared" si="0"/>
        <v>0</v>
      </c>
      <c r="Z13" s="15">
        <f t="shared" si="0"/>
        <v>0</v>
      </c>
      <c r="AB13" s="15">
        <f t="shared" si="1"/>
        <v>0</v>
      </c>
      <c r="AC13" s="15">
        <f t="shared" si="2"/>
        <v>0</v>
      </c>
      <c r="AD13" s="15">
        <f t="shared" si="3"/>
        <v>0</v>
      </c>
      <c r="AF13" s="230">
        <v>0</v>
      </c>
      <c r="AG13" s="230">
        <v>0</v>
      </c>
      <c r="AH13" s="230">
        <v>0</v>
      </c>
      <c r="AI13" s="230"/>
      <c r="AJ13" s="230">
        <v>0</v>
      </c>
      <c r="AK13" s="230">
        <v>0</v>
      </c>
      <c r="AL13" s="230">
        <v>0</v>
      </c>
      <c r="AM13" s="230"/>
      <c r="AN13" s="230">
        <v>0</v>
      </c>
      <c r="AO13" s="230">
        <v>0</v>
      </c>
      <c r="AP13" s="230">
        <v>0</v>
      </c>
      <c r="AQ13" s="15"/>
      <c r="AR13" s="15">
        <f t="shared" si="4"/>
        <v>0</v>
      </c>
      <c r="AS13" s="15">
        <f t="shared" si="4"/>
        <v>0</v>
      </c>
      <c r="AT13" s="15">
        <f t="shared" si="4"/>
        <v>0</v>
      </c>
      <c r="AV13" s="15">
        <f t="shared" si="5"/>
        <v>0</v>
      </c>
      <c r="AW13" s="15">
        <f t="shared" si="6"/>
        <v>0</v>
      </c>
      <c r="AX13" s="15">
        <f t="shared" si="7"/>
        <v>0</v>
      </c>
      <c r="AY13" s="15"/>
      <c r="AZ13" s="15">
        <f t="shared" si="8"/>
        <v>0</v>
      </c>
      <c r="BA13" s="15">
        <f t="shared" si="8"/>
        <v>0</v>
      </c>
      <c r="BB13" s="15">
        <f t="shared" si="10"/>
        <v>0</v>
      </c>
      <c r="BC13" s="15"/>
      <c r="BD13" s="230">
        <v>0</v>
      </c>
      <c r="BE13" s="230">
        <v>0</v>
      </c>
      <c r="BF13" s="230">
        <v>0</v>
      </c>
      <c r="BG13" s="230"/>
      <c r="BH13" s="230"/>
      <c r="BI13" s="230"/>
      <c r="BJ13" s="230"/>
      <c r="BK13" s="230"/>
      <c r="BL13" s="230">
        <v>0</v>
      </c>
      <c r="BM13" s="230">
        <v>0</v>
      </c>
      <c r="BN13" s="230">
        <v>0</v>
      </c>
      <c r="BO13" s="15"/>
      <c r="BP13" s="15">
        <f t="shared" ref="BP13:BR85" si="23">BH13*$I13/12</f>
        <v>0</v>
      </c>
      <c r="BQ13" s="15">
        <f t="shared" si="23"/>
        <v>0</v>
      </c>
      <c r="BR13" s="15">
        <f t="shared" si="23"/>
        <v>0</v>
      </c>
      <c r="BT13" s="15">
        <f t="shared" si="12"/>
        <v>0</v>
      </c>
      <c r="BU13" s="15">
        <f t="shared" si="13"/>
        <v>0</v>
      </c>
      <c r="BV13" s="15">
        <f t="shared" si="14"/>
        <v>0</v>
      </c>
      <c r="BW13" s="15"/>
      <c r="BX13" s="15">
        <f t="shared" si="15"/>
        <v>0</v>
      </c>
      <c r="BY13" s="15">
        <f t="shared" si="15"/>
        <v>0</v>
      </c>
      <c r="BZ13" s="15">
        <f t="shared" si="16"/>
        <v>0</v>
      </c>
      <c r="CA13" s="15"/>
      <c r="CB13" s="230">
        <v>0</v>
      </c>
      <c r="CC13" s="230">
        <v>0</v>
      </c>
      <c r="CD13" s="230">
        <v>0</v>
      </c>
      <c r="CE13" s="230"/>
      <c r="CF13" s="230"/>
      <c r="CG13" s="230"/>
      <c r="CH13" s="230"/>
      <c r="CI13" s="230"/>
      <c r="CJ13" s="230">
        <v>0</v>
      </c>
      <c r="CK13" s="230">
        <v>0</v>
      </c>
      <c r="CL13" s="230">
        <v>0</v>
      </c>
      <c r="CM13" s="15"/>
      <c r="CN13" s="15">
        <f t="shared" si="17"/>
        <v>0</v>
      </c>
      <c r="CO13" s="15">
        <f t="shared" si="17"/>
        <v>0</v>
      </c>
      <c r="CP13" s="15">
        <f t="shared" si="17"/>
        <v>0</v>
      </c>
      <c r="CR13" s="15">
        <f t="shared" si="18"/>
        <v>0</v>
      </c>
      <c r="CS13" s="15">
        <f t="shared" si="19"/>
        <v>0</v>
      </c>
      <c r="CT13" s="15">
        <f t="shared" si="20"/>
        <v>0</v>
      </c>
      <c r="CV13" s="15">
        <f t="shared" si="21"/>
        <v>0</v>
      </c>
      <c r="CW13" s="15">
        <f t="shared" si="21"/>
        <v>0</v>
      </c>
      <c r="CX13" s="15">
        <f t="shared" si="22"/>
        <v>0</v>
      </c>
      <c r="CY13" s="15"/>
    </row>
    <row r="14" spans="1:103" x14ac:dyDescent="0.25">
      <c r="A14" s="3" t="s">
        <v>38</v>
      </c>
      <c r="B14" s="229">
        <v>0</v>
      </c>
      <c r="C14" s="229">
        <v>0</v>
      </c>
      <c r="D14" s="229">
        <v>0</v>
      </c>
      <c r="E14" s="229">
        <v>0</v>
      </c>
      <c r="F14" s="229">
        <v>0</v>
      </c>
      <c r="G14" s="229">
        <v>0</v>
      </c>
      <c r="H14" s="229">
        <v>0</v>
      </c>
      <c r="I14" s="229">
        <v>0</v>
      </c>
      <c r="J14" s="3">
        <v>403011</v>
      </c>
      <c r="L14" s="230">
        <v>0</v>
      </c>
      <c r="M14" s="230">
        <v>0</v>
      </c>
      <c r="N14" s="230">
        <v>0</v>
      </c>
      <c r="O14" s="230"/>
      <c r="P14" s="230">
        <v>0</v>
      </c>
      <c r="Q14" s="230">
        <v>0</v>
      </c>
      <c r="R14" s="230">
        <v>0</v>
      </c>
      <c r="S14" s="15"/>
      <c r="T14" s="15">
        <v>0</v>
      </c>
      <c r="U14" s="15">
        <v>0</v>
      </c>
      <c r="V14" s="15">
        <v>0</v>
      </c>
      <c r="W14" s="15"/>
      <c r="X14" s="15">
        <f t="shared" si="0"/>
        <v>0</v>
      </c>
      <c r="Y14" s="15">
        <f t="shared" si="0"/>
        <v>0</v>
      </c>
      <c r="Z14" s="15">
        <f t="shared" si="0"/>
        <v>0</v>
      </c>
      <c r="AB14" s="15">
        <f t="shared" si="1"/>
        <v>0</v>
      </c>
      <c r="AC14" s="15">
        <f t="shared" si="2"/>
        <v>0</v>
      </c>
      <c r="AD14" s="15">
        <f t="shared" si="3"/>
        <v>0</v>
      </c>
      <c r="AF14" s="230">
        <v>0</v>
      </c>
      <c r="AG14" s="230">
        <v>0</v>
      </c>
      <c r="AH14" s="230">
        <v>0</v>
      </c>
      <c r="AI14" s="230"/>
      <c r="AJ14" s="230">
        <v>0</v>
      </c>
      <c r="AK14" s="230">
        <v>0</v>
      </c>
      <c r="AL14" s="230">
        <v>0</v>
      </c>
      <c r="AM14" s="230"/>
      <c r="AN14" s="230">
        <v>0</v>
      </c>
      <c r="AO14" s="230">
        <v>0</v>
      </c>
      <c r="AP14" s="230">
        <v>0</v>
      </c>
      <c r="AQ14" s="15"/>
      <c r="AR14" s="15">
        <f t="shared" si="4"/>
        <v>0</v>
      </c>
      <c r="AS14" s="15">
        <f t="shared" si="4"/>
        <v>0</v>
      </c>
      <c r="AT14" s="15">
        <f t="shared" si="4"/>
        <v>0</v>
      </c>
      <c r="AV14" s="15">
        <f t="shared" si="5"/>
        <v>0</v>
      </c>
      <c r="AW14" s="15">
        <f t="shared" si="6"/>
        <v>0</v>
      </c>
      <c r="AX14" s="15">
        <f t="shared" si="7"/>
        <v>0</v>
      </c>
      <c r="AY14" s="15"/>
      <c r="AZ14" s="15">
        <f t="shared" si="8"/>
        <v>0</v>
      </c>
      <c r="BA14" s="15">
        <f t="shared" si="8"/>
        <v>0</v>
      </c>
      <c r="BB14" s="15">
        <f t="shared" si="10"/>
        <v>0</v>
      </c>
      <c r="BC14" s="15"/>
      <c r="BD14" s="230">
        <v>0</v>
      </c>
      <c r="BE14" s="230">
        <v>0</v>
      </c>
      <c r="BF14" s="230">
        <v>0</v>
      </c>
      <c r="BG14" s="230"/>
      <c r="BH14" s="230"/>
      <c r="BI14" s="230"/>
      <c r="BJ14" s="230"/>
      <c r="BK14" s="230"/>
      <c r="BL14" s="230">
        <v>0</v>
      </c>
      <c r="BM14" s="230">
        <v>0</v>
      </c>
      <c r="BN14" s="230">
        <v>0</v>
      </c>
      <c r="BO14" s="15"/>
      <c r="BP14" s="15">
        <f t="shared" si="23"/>
        <v>0</v>
      </c>
      <c r="BQ14" s="15">
        <f t="shared" si="23"/>
        <v>0</v>
      </c>
      <c r="BR14" s="15">
        <f t="shared" si="23"/>
        <v>0</v>
      </c>
      <c r="BT14" s="15">
        <f t="shared" si="12"/>
        <v>0</v>
      </c>
      <c r="BU14" s="15">
        <f t="shared" si="13"/>
        <v>0</v>
      </c>
      <c r="BV14" s="15">
        <f t="shared" si="14"/>
        <v>0</v>
      </c>
      <c r="BW14" s="15"/>
      <c r="BX14" s="15">
        <f t="shared" si="15"/>
        <v>0</v>
      </c>
      <c r="BY14" s="15">
        <f t="shared" si="15"/>
        <v>0</v>
      </c>
      <c r="BZ14" s="15">
        <f t="shared" si="16"/>
        <v>0</v>
      </c>
      <c r="CA14" s="15"/>
      <c r="CB14" s="230">
        <v>0</v>
      </c>
      <c r="CC14" s="230">
        <v>0</v>
      </c>
      <c r="CD14" s="230">
        <v>0</v>
      </c>
      <c r="CE14" s="230"/>
      <c r="CF14" s="230"/>
      <c r="CG14" s="230"/>
      <c r="CH14" s="230"/>
      <c r="CI14" s="230"/>
      <c r="CJ14" s="230">
        <v>0</v>
      </c>
      <c r="CK14" s="230">
        <v>0</v>
      </c>
      <c r="CL14" s="230">
        <v>0</v>
      </c>
      <c r="CM14" s="15"/>
      <c r="CN14" s="15">
        <f t="shared" si="17"/>
        <v>0</v>
      </c>
      <c r="CO14" s="15">
        <f t="shared" si="17"/>
        <v>0</v>
      </c>
      <c r="CP14" s="15">
        <f t="shared" si="17"/>
        <v>0</v>
      </c>
      <c r="CR14" s="15">
        <f t="shared" si="18"/>
        <v>0</v>
      </c>
      <c r="CS14" s="15">
        <f t="shared" si="19"/>
        <v>0</v>
      </c>
      <c r="CT14" s="15">
        <f t="shared" si="20"/>
        <v>0</v>
      </c>
      <c r="CV14" s="15">
        <f t="shared" si="21"/>
        <v>0</v>
      </c>
      <c r="CW14" s="15">
        <f t="shared" si="21"/>
        <v>0</v>
      </c>
      <c r="CX14" s="15">
        <f t="shared" si="22"/>
        <v>0</v>
      </c>
      <c r="CY14" s="15"/>
    </row>
    <row r="15" spans="1:103" x14ac:dyDescent="0.25">
      <c r="A15" s="3" t="s">
        <v>39</v>
      </c>
      <c r="B15" s="229">
        <v>0</v>
      </c>
      <c r="C15" s="229">
        <v>0</v>
      </c>
      <c r="D15" s="229">
        <v>0</v>
      </c>
      <c r="E15" s="229">
        <v>0</v>
      </c>
      <c r="F15" s="229">
        <v>0</v>
      </c>
      <c r="G15" s="229">
        <v>0</v>
      </c>
      <c r="H15" s="229">
        <v>0</v>
      </c>
      <c r="I15" s="229">
        <v>0</v>
      </c>
      <c r="J15" s="3">
        <v>403011</v>
      </c>
      <c r="L15" s="230">
        <v>0</v>
      </c>
      <c r="M15" s="230">
        <v>0</v>
      </c>
      <c r="N15" s="230">
        <v>0</v>
      </c>
      <c r="O15" s="230"/>
      <c r="P15" s="230">
        <v>0</v>
      </c>
      <c r="Q15" s="230">
        <v>0</v>
      </c>
      <c r="R15" s="230">
        <v>0</v>
      </c>
      <c r="S15" s="15"/>
      <c r="T15" s="15">
        <v>0</v>
      </c>
      <c r="U15" s="15">
        <v>0</v>
      </c>
      <c r="V15" s="15">
        <v>0</v>
      </c>
      <c r="W15" s="15"/>
      <c r="X15" s="15">
        <f t="shared" si="0"/>
        <v>0</v>
      </c>
      <c r="Y15" s="15">
        <f t="shared" si="0"/>
        <v>0</v>
      </c>
      <c r="Z15" s="15">
        <f t="shared" si="0"/>
        <v>0</v>
      </c>
      <c r="AB15" s="15">
        <f t="shared" si="1"/>
        <v>0</v>
      </c>
      <c r="AC15" s="15">
        <f t="shared" si="2"/>
        <v>0</v>
      </c>
      <c r="AD15" s="15">
        <f t="shared" si="3"/>
        <v>0</v>
      </c>
      <c r="AF15" s="230">
        <v>0</v>
      </c>
      <c r="AG15" s="230">
        <v>0</v>
      </c>
      <c r="AH15" s="230">
        <v>0</v>
      </c>
      <c r="AI15" s="230"/>
      <c r="AJ15" s="230">
        <v>0</v>
      </c>
      <c r="AK15" s="230">
        <v>0</v>
      </c>
      <c r="AL15" s="230">
        <v>0</v>
      </c>
      <c r="AM15" s="230"/>
      <c r="AN15" s="230">
        <v>0</v>
      </c>
      <c r="AO15" s="230">
        <v>0</v>
      </c>
      <c r="AP15" s="230">
        <v>0</v>
      </c>
      <c r="AQ15" s="15"/>
      <c r="AR15" s="15">
        <f t="shared" si="4"/>
        <v>0</v>
      </c>
      <c r="AS15" s="15">
        <f t="shared" si="4"/>
        <v>0</v>
      </c>
      <c r="AT15" s="15">
        <f t="shared" si="4"/>
        <v>0</v>
      </c>
      <c r="AV15" s="15">
        <f t="shared" si="5"/>
        <v>0</v>
      </c>
      <c r="AW15" s="15">
        <f t="shared" si="6"/>
        <v>0</v>
      </c>
      <c r="AX15" s="15">
        <f t="shared" si="7"/>
        <v>0</v>
      </c>
      <c r="AY15" s="15"/>
      <c r="AZ15" s="15">
        <f t="shared" si="8"/>
        <v>0</v>
      </c>
      <c r="BA15" s="15">
        <f t="shared" si="8"/>
        <v>0</v>
      </c>
      <c r="BB15" s="15">
        <f t="shared" si="10"/>
        <v>0</v>
      </c>
      <c r="BC15" s="15"/>
      <c r="BD15" s="230">
        <v>0</v>
      </c>
      <c r="BE15" s="230">
        <v>0</v>
      </c>
      <c r="BF15" s="230">
        <v>0</v>
      </c>
      <c r="BG15" s="230"/>
      <c r="BH15" s="230"/>
      <c r="BI15" s="230"/>
      <c r="BJ15" s="230"/>
      <c r="BK15" s="230"/>
      <c r="BL15" s="230">
        <v>0</v>
      </c>
      <c r="BM15" s="230">
        <v>0</v>
      </c>
      <c r="BN15" s="230">
        <v>0</v>
      </c>
      <c r="BO15" s="15"/>
      <c r="BP15" s="15">
        <f t="shared" si="23"/>
        <v>0</v>
      </c>
      <c r="BQ15" s="15">
        <f t="shared" si="23"/>
        <v>0</v>
      </c>
      <c r="BR15" s="15">
        <f t="shared" si="23"/>
        <v>0</v>
      </c>
      <c r="BT15" s="15">
        <f t="shared" si="12"/>
        <v>0</v>
      </c>
      <c r="BU15" s="15">
        <f t="shared" si="13"/>
        <v>0</v>
      </c>
      <c r="BV15" s="15">
        <f t="shared" si="14"/>
        <v>0</v>
      </c>
      <c r="BW15" s="15"/>
      <c r="BX15" s="15">
        <f t="shared" si="15"/>
        <v>0</v>
      </c>
      <c r="BY15" s="15">
        <f t="shared" si="15"/>
        <v>0</v>
      </c>
      <c r="BZ15" s="15">
        <f t="shared" si="16"/>
        <v>0</v>
      </c>
      <c r="CA15" s="15"/>
      <c r="CB15" s="230">
        <v>0</v>
      </c>
      <c r="CC15" s="230">
        <v>0</v>
      </c>
      <c r="CD15" s="230">
        <v>0</v>
      </c>
      <c r="CE15" s="230"/>
      <c r="CF15" s="230"/>
      <c r="CG15" s="230"/>
      <c r="CH15" s="230"/>
      <c r="CI15" s="230"/>
      <c r="CJ15" s="230">
        <v>0</v>
      </c>
      <c r="CK15" s="230">
        <v>0</v>
      </c>
      <c r="CL15" s="230">
        <v>0</v>
      </c>
      <c r="CM15" s="15"/>
      <c r="CN15" s="15">
        <f t="shared" si="17"/>
        <v>0</v>
      </c>
      <c r="CO15" s="15">
        <f t="shared" si="17"/>
        <v>0</v>
      </c>
      <c r="CP15" s="15">
        <f t="shared" si="17"/>
        <v>0</v>
      </c>
      <c r="CR15" s="15">
        <f t="shared" si="18"/>
        <v>0</v>
      </c>
      <c r="CS15" s="15">
        <f t="shared" si="19"/>
        <v>0</v>
      </c>
      <c r="CT15" s="15">
        <f t="shared" si="20"/>
        <v>0</v>
      </c>
      <c r="CV15" s="15">
        <f t="shared" si="21"/>
        <v>0</v>
      </c>
      <c r="CW15" s="15">
        <f t="shared" si="21"/>
        <v>0</v>
      </c>
      <c r="CX15" s="15">
        <f t="shared" si="22"/>
        <v>0</v>
      </c>
      <c r="CY15" s="15"/>
    </row>
    <row r="16" spans="1:103" x14ac:dyDescent="0.25">
      <c r="A16" s="3" t="s">
        <v>40</v>
      </c>
      <c r="B16" s="229">
        <v>0</v>
      </c>
      <c r="C16" s="229">
        <v>0</v>
      </c>
      <c r="D16" s="229">
        <v>0</v>
      </c>
      <c r="E16" s="229">
        <v>0</v>
      </c>
      <c r="F16" s="229">
        <v>0</v>
      </c>
      <c r="G16" s="229">
        <v>0</v>
      </c>
      <c r="H16" s="229">
        <v>0</v>
      </c>
      <c r="I16" s="229">
        <v>0</v>
      </c>
      <c r="J16" s="3">
        <v>403011</v>
      </c>
      <c r="L16" s="230">
        <v>6841.16</v>
      </c>
      <c r="M16" s="230">
        <v>6841.16</v>
      </c>
      <c r="N16" s="230">
        <v>6841.16</v>
      </c>
      <c r="O16" s="230"/>
      <c r="P16" s="230">
        <v>6841.16</v>
      </c>
      <c r="Q16" s="230">
        <v>6841.16</v>
      </c>
      <c r="R16" s="230">
        <v>6841.16</v>
      </c>
      <c r="S16" s="15"/>
      <c r="T16" s="15">
        <v>0</v>
      </c>
      <c r="U16" s="15">
        <v>0</v>
      </c>
      <c r="V16" s="15">
        <v>0</v>
      </c>
      <c r="W16" s="15"/>
      <c r="X16" s="15">
        <f t="shared" si="0"/>
        <v>0</v>
      </c>
      <c r="Y16" s="15">
        <f t="shared" si="0"/>
        <v>0</v>
      </c>
      <c r="Z16" s="15">
        <f t="shared" si="0"/>
        <v>0</v>
      </c>
      <c r="AB16" s="15">
        <f t="shared" si="1"/>
        <v>0</v>
      </c>
      <c r="AC16" s="15">
        <f t="shared" si="2"/>
        <v>0</v>
      </c>
      <c r="AD16" s="15">
        <f t="shared" si="3"/>
        <v>0</v>
      </c>
      <c r="AF16" s="230">
        <v>6841.16</v>
      </c>
      <c r="AG16" s="230">
        <v>6841.16</v>
      </c>
      <c r="AH16" s="230">
        <v>6841.16</v>
      </c>
      <c r="AI16" s="230"/>
      <c r="AJ16" s="230">
        <v>6841.16</v>
      </c>
      <c r="AK16" s="230">
        <v>6841.16</v>
      </c>
      <c r="AL16" s="230">
        <v>6841.16</v>
      </c>
      <c r="AM16" s="230"/>
      <c r="AN16" s="230">
        <v>0</v>
      </c>
      <c r="AO16" s="230">
        <v>0</v>
      </c>
      <c r="AP16" s="230">
        <v>0</v>
      </c>
      <c r="AQ16" s="15"/>
      <c r="AR16" s="15">
        <f t="shared" si="4"/>
        <v>0</v>
      </c>
      <c r="AS16" s="15">
        <f t="shared" si="4"/>
        <v>0</v>
      </c>
      <c r="AT16" s="15">
        <f t="shared" si="4"/>
        <v>0</v>
      </c>
      <c r="AV16" s="15">
        <f t="shared" si="5"/>
        <v>0</v>
      </c>
      <c r="AW16" s="15">
        <f t="shared" si="6"/>
        <v>0</v>
      </c>
      <c r="AX16" s="15">
        <f t="shared" si="7"/>
        <v>0</v>
      </c>
      <c r="AY16" s="15"/>
      <c r="AZ16" s="15">
        <f t="shared" si="8"/>
        <v>0</v>
      </c>
      <c r="BA16" s="15">
        <f t="shared" si="8"/>
        <v>0</v>
      </c>
      <c r="BB16" s="15">
        <f t="shared" si="10"/>
        <v>0</v>
      </c>
      <c r="BC16" s="15"/>
      <c r="BD16" s="230">
        <v>6841.16</v>
      </c>
      <c r="BE16" s="230">
        <v>6841.16</v>
      </c>
      <c r="BF16" s="230">
        <v>6841.16</v>
      </c>
      <c r="BG16" s="230"/>
      <c r="BH16" s="230"/>
      <c r="BI16" s="230"/>
      <c r="BJ16" s="230"/>
      <c r="BK16" s="230"/>
      <c r="BL16" s="230">
        <v>0</v>
      </c>
      <c r="BM16" s="230">
        <v>0</v>
      </c>
      <c r="BN16" s="230">
        <v>0</v>
      </c>
      <c r="BO16" s="15"/>
      <c r="BP16" s="15">
        <f t="shared" si="23"/>
        <v>0</v>
      </c>
      <c r="BQ16" s="15">
        <f t="shared" si="23"/>
        <v>0</v>
      </c>
      <c r="BR16" s="15">
        <f t="shared" si="23"/>
        <v>0</v>
      </c>
      <c r="BT16" s="15">
        <f t="shared" si="12"/>
        <v>0</v>
      </c>
      <c r="BU16" s="15">
        <f t="shared" si="13"/>
        <v>0</v>
      </c>
      <c r="BV16" s="15">
        <f t="shared" si="14"/>
        <v>0</v>
      </c>
      <c r="BW16" s="15"/>
      <c r="BX16" s="15">
        <f t="shared" si="15"/>
        <v>0</v>
      </c>
      <c r="BY16" s="15">
        <f t="shared" si="15"/>
        <v>0</v>
      </c>
      <c r="BZ16" s="15">
        <f t="shared" si="16"/>
        <v>0</v>
      </c>
      <c r="CA16" s="15"/>
      <c r="CB16" s="230">
        <v>6841.16</v>
      </c>
      <c r="CC16" s="230">
        <v>6841.16</v>
      </c>
      <c r="CD16" s="230">
        <v>6841.16</v>
      </c>
      <c r="CE16" s="230"/>
      <c r="CF16" s="230"/>
      <c r="CG16" s="230"/>
      <c r="CH16" s="230"/>
      <c r="CI16" s="230"/>
      <c r="CJ16" s="230">
        <v>0</v>
      </c>
      <c r="CK16" s="230">
        <v>0</v>
      </c>
      <c r="CL16" s="230">
        <v>0</v>
      </c>
      <c r="CM16" s="15"/>
      <c r="CN16" s="15">
        <f t="shared" si="17"/>
        <v>0</v>
      </c>
      <c r="CO16" s="15">
        <f t="shared" si="17"/>
        <v>0</v>
      </c>
      <c r="CP16" s="15">
        <f t="shared" si="17"/>
        <v>0</v>
      </c>
      <c r="CR16" s="15">
        <f t="shared" si="18"/>
        <v>0</v>
      </c>
      <c r="CS16" s="15">
        <f t="shared" si="19"/>
        <v>0</v>
      </c>
      <c r="CT16" s="15">
        <f t="shared" si="20"/>
        <v>0</v>
      </c>
      <c r="CV16" s="15">
        <f t="shared" si="21"/>
        <v>0</v>
      </c>
      <c r="CW16" s="15">
        <f t="shared" si="21"/>
        <v>0</v>
      </c>
      <c r="CX16" s="15">
        <f t="shared" si="22"/>
        <v>0</v>
      </c>
      <c r="CY16" s="15"/>
    </row>
    <row r="17" spans="1:103" x14ac:dyDescent="0.25">
      <c r="A17" s="3" t="s">
        <v>41</v>
      </c>
      <c r="B17" s="229">
        <v>0</v>
      </c>
      <c r="C17" s="229">
        <v>0</v>
      </c>
      <c r="D17" s="229">
        <v>0</v>
      </c>
      <c r="E17" s="229">
        <v>0</v>
      </c>
      <c r="F17" s="229">
        <v>0</v>
      </c>
      <c r="G17" s="229">
        <v>0</v>
      </c>
      <c r="H17" s="229">
        <v>0</v>
      </c>
      <c r="I17" s="229">
        <v>0</v>
      </c>
      <c r="J17" s="3">
        <v>403026</v>
      </c>
      <c r="L17" s="230">
        <v>1210262.56</v>
      </c>
      <c r="M17" s="230">
        <v>1210262.56</v>
      </c>
      <c r="N17" s="230">
        <v>1210262.56</v>
      </c>
      <c r="O17" s="230"/>
      <c r="P17" s="230">
        <v>1210262.56</v>
      </c>
      <c r="Q17" s="230">
        <v>1210262.56</v>
      </c>
      <c r="R17" s="230">
        <v>1210262.56</v>
      </c>
      <c r="S17" s="15"/>
      <c r="T17" s="15">
        <v>0</v>
      </c>
      <c r="U17" s="15">
        <v>0</v>
      </c>
      <c r="V17" s="15">
        <v>0</v>
      </c>
      <c r="W17" s="15"/>
      <c r="X17" s="15">
        <f t="shared" si="0"/>
        <v>0</v>
      </c>
      <c r="Y17" s="15">
        <f t="shared" si="0"/>
        <v>0</v>
      </c>
      <c r="Z17" s="15">
        <f t="shared" si="0"/>
        <v>0</v>
      </c>
      <c r="AB17" s="15">
        <f t="shared" si="1"/>
        <v>0</v>
      </c>
      <c r="AC17" s="15">
        <f t="shared" si="2"/>
        <v>0</v>
      </c>
      <c r="AD17" s="15">
        <f t="shared" si="3"/>
        <v>0</v>
      </c>
      <c r="AF17" s="230">
        <v>1210262.56</v>
      </c>
      <c r="AG17" s="230">
        <v>1210262.56</v>
      </c>
      <c r="AH17" s="230">
        <v>1210262.56</v>
      </c>
      <c r="AI17" s="230"/>
      <c r="AJ17" s="230">
        <v>1210262.56</v>
      </c>
      <c r="AK17" s="230">
        <v>1210262.56</v>
      </c>
      <c r="AL17" s="230">
        <v>1210262.56</v>
      </c>
      <c r="AM17" s="230"/>
      <c r="AN17" s="230">
        <v>0</v>
      </c>
      <c r="AO17" s="230">
        <v>0</v>
      </c>
      <c r="AP17" s="230">
        <v>0</v>
      </c>
      <c r="AQ17" s="15"/>
      <c r="AR17" s="15">
        <f t="shared" si="4"/>
        <v>0</v>
      </c>
      <c r="AS17" s="15">
        <f t="shared" si="4"/>
        <v>0</v>
      </c>
      <c r="AT17" s="15">
        <f t="shared" si="4"/>
        <v>0</v>
      </c>
      <c r="AV17" s="15">
        <f t="shared" si="5"/>
        <v>0</v>
      </c>
      <c r="AW17" s="15">
        <f t="shared" si="6"/>
        <v>0</v>
      </c>
      <c r="AX17" s="15">
        <f t="shared" si="7"/>
        <v>0</v>
      </c>
      <c r="AY17" s="15"/>
      <c r="AZ17" s="15">
        <f t="shared" si="8"/>
        <v>0</v>
      </c>
      <c r="BA17" s="15">
        <f t="shared" si="8"/>
        <v>0</v>
      </c>
      <c r="BB17" s="15">
        <f t="shared" si="10"/>
        <v>0</v>
      </c>
      <c r="BC17" s="15"/>
      <c r="BD17" s="230">
        <v>1210262.56</v>
      </c>
      <c r="BE17" s="230">
        <v>1210262.56</v>
      </c>
      <c r="BF17" s="230">
        <v>1210262.56</v>
      </c>
      <c r="BG17" s="230"/>
      <c r="BH17" s="230"/>
      <c r="BI17" s="230"/>
      <c r="BJ17" s="230"/>
      <c r="BK17" s="230"/>
      <c r="BL17" s="230">
        <v>0</v>
      </c>
      <c r="BM17" s="230">
        <v>0</v>
      </c>
      <c r="BN17" s="230">
        <v>0</v>
      </c>
      <c r="BO17" s="15"/>
      <c r="BP17" s="15">
        <f t="shared" si="23"/>
        <v>0</v>
      </c>
      <c r="BQ17" s="15">
        <f t="shared" si="23"/>
        <v>0</v>
      </c>
      <c r="BR17" s="15">
        <f t="shared" si="23"/>
        <v>0</v>
      </c>
      <c r="BT17" s="15">
        <f t="shared" si="12"/>
        <v>0</v>
      </c>
      <c r="BU17" s="15">
        <f t="shared" si="13"/>
        <v>0</v>
      </c>
      <c r="BV17" s="15">
        <f t="shared" si="14"/>
        <v>0</v>
      </c>
      <c r="BW17" s="15"/>
      <c r="BX17" s="15">
        <f t="shared" si="15"/>
        <v>0</v>
      </c>
      <c r="BY17" s="15">
        <f t="shared" si="15"/>
        <v>0</v>
      </c>
      <c r="BZ17" s="15">
        <f t="shared" si="16"/>
        <v>0</v>
      </c>
      <c r="CA17" s="15"/>
      <c r="CB17" s="230">
        <v>1210262.56</v>
      </c>
      <c r="CC17" s="230">
        <v>1210262.56</v>
      </c>
      <c r="CD17" s="230">
        <v>1210262.56</v>
      </c>
      <c r="CE17" s="230"/>
      <c r="CF17" s="230"/>
      <c r="CG17" s="230"/>
      <c r="CH17" s="230"/>
      <c r="CI17" s="230"/>
      <c r="CJ17" s="230">
        <v>0</v>
      </c>
      <c r="CK17" s="230">
        <v>0</v>
      </c>
      <c r="CL17" s="230">
        <v>0</v>
      </c>
      <c r="CM17" s="15"/>
      <c r="CN17" s="15">
        <f t="shared" si="17"/>
        <v>0</v>
      </c>
      <c r="CO17" s="15">
        <f t="shared" si="17"/>
        <v>0</v>
      </c>
      <c r="CP17" s="15">
        <f t="shared" si="17"/>
        <v>0</v>
      </c>
      <c r="CR17" s="15">
        <f t="shared" si="18"/>
        <v>0</v>
      </c>
      <c r="CS17" s="15">
        <f t="shared" si="19"/>
        <v>0</v>
      </c>
      <c r="CT17" s="15">
        <f t="shared" si="20"/>
        <v>0</v>
      </c>
      <c r="CV17" s="15">
        <f t="shared" si="21"/>
        <v>0</v>
      </c>
      <c r="CW17" s="15">
        <f t="shared" si="21"/>
        <v>0</v>
      </c>
      <c r="CX17" s="15">
        <f t="shared" si="22"/>
        <v>0</v>
      </c>
      <c r="CY17" s="15"/>
    </row>
    <row r="18" spans="1:103" x14ac:dyDescent="0.25">
      <c r="A18" s="3" t="s">
        <v>42</v>
      </c>
      <c r="B18" s="229">
        <v>0</v>
      </c>
      <c r="C18" s="229">
        <v>0</v>
      </c>
      <c r="D18" s="229">
        <v>0</v>
      </c>
      <c r="E18" s="229">
        <v>0</v>
      </c>
      <c r="F18" s="229">
        <v>0</v>
      </c>
      <c r="G18" s="229">
        <v>0</v>
      </c>
      <c r="H18" s="229">
        <v>0</v>
      </c>
      <c r="I18" s="229">
        <v>0</v>
      </c>
      <c r="J18" s="3">
        <v>403026</v>
      </c>
      <c r="L18" s="230">
        <v>18561.93</v>
      </c>
      <c r="M18" s="230">
        <v>18561.93</v>
      </c>
      <c r="N18" s="230">
        <v>18561.93</v>
      </c>
      <c r="O18" s="230"/>
      <c r="P18" s="230">
        <v>18561.93</v>
      </c>
      <c r="Q18" s="230">
        <v>18561.93</v>
      </c>
      <c r="R18" s="230">
        <v>18561.93</v>
      </c>
      <c r="S18" s="15"/>
      <c r="T18" s="15">
        <v>0</v>
      </c>
      <c r="U18" s="15">
        <v>0</v>
      </c>
      <c r="V18" s="15">
        <v>0</v>
      </c>
      <c r="W18" s="15"/>
      <c r="X18" s="15">
        <f t="shared" si="0"/>
        <v>0</v>
      </c>
      <c r="Y18" s="15">
        <f t="shared" si="0"/>
        <v>0</v>
      </c>
      <c r="Z18" s="15">
        <f t="shared" si="0"/>
        <v>0</v>
      </c>
      <c r="AB18" s="15">
        <f t="shared" si="1"/>
        <v>0</v>
      </c>
      <c r="AC18" s="15">
        <f t="shared" si="2"/>
        <v>0</v>
      </c>
      <c r="AD18" s="15">
        <f t="shared" si="3"/>
        <v>0</v>
      </c>
      <c r="AF18" s="230">
        <v>18561.93</v>
      </c>
      <c r="AG18" s="230">
        <v>18561.93</v>
      </c>
      <c r="AH18" s="230">
        <v>18561.93</v>
      </c>
      <c r="AI18" s="230"/>
      <c r="AJ18" s="230">
        <v>18561.93</v>
      </c>
      <c r="AK18" s="230">
        <v>18561.93</v>
      </c>
      <c r="AL18" s="230">
        <v>18561.93</v>
      </c>
      <c r="AM18" s="230"/>
      <c r="AN18" s="230">
        <v>0</v>
      </c>
      <c r="AO18" s="230">
        <v>0</v>
      </c>
      <c r="AP18" s="230">
        <v>0</v>
      </c>
      <c r="AQ18" s="15"/>
      <c r="AR18" s="15">
        <f t="shared" si="4"/>
        <v>0</v>
      </c>
      <c r="AS18" s="15">
        <f t="shared" si="4"/>
        <v>0</v>
      </c>
      <c r="AT18" s="15">
        <f t="shared" si="4"/>
        <v>0</v>
      </c>
      <c r="AV18" s="15">
        <f t="shared" si="5"/>
        <v>0</v>
      </c>
      <c r="AW18" s="15">
        <f t="shared" si="6"/>
        <v>0</v>
      </c>
      <c r="AX18" s="15">
        <f t="shared" si="7"/>
        <v>0</v>
      </c>
      <c r="AY18" s="15"/>
      <c r="AZ18" s="15">
        <f t="shared" si="8"/>
        <v>0</v>
      </c>
      <c r="BA18" s="15">
        <f t="shared" si="8"/>
        <v>0</v>
      </c>
      <c r="BB18" s="15">
        <f t="shared" si="10"/>
        <v>0</v>
      </c>
      <c r="BC18" s="15"/>
      <c r="BD18" s="230">
        <v>18561.93</v>
      </c>
      <c r="BE18" s="230">
        <v>18561.93</v>
      </c>
      <c r="BF18" s="230">
        <v>18561.93</v>
      </c>
      <c r="BG18" s="230"/>
      <c r="BH18" s="230"/>
      <c r="BI18" s="230"/>
      <c r="BJ18" s="230"/>
      <c r="BK18" s="230"/>
      <c r="BL18" s="230">
        <v>0</v>
      </c>
      <c r="BM18" s="230">
        <v>0</v>
      </c>
      <c r="BN18" s="230">
        <v>0</v>
      </c>
      <c r="BO18" s="15"/>
      <c r="BP18" s="15">
        <f t="shared" si="23"/>
        <v>0</v>
      </c>
      <c r="BQ18" s="15">
        <f t="shared" si="23"/>
        <v>0</v>
      </c>
      <c r="BR18" s="15">
        <f t="shared" si="23"/>
        <v>0</v>
      </c>
      <c r="BT18" s="15">
        <f t="shared" si="12"/>
        <v>0</v>
      </c>
      <c r="BU18" s="15">
        <f t="shared" si="13"/>
        <v>0</v>
      </c>
      <c r="BV18" s="15">
        <f t="shared" si="14"/>
        <v>0</v>
      </c>
      <c r="BW18" s="15"/>
      <c r="BX18" s="15">
        <f t="shared" si="15"/>
        <v>0</v>
      </c>
      <c r="BY18" s="15">
        <f t="shared" si="15"/>
        <v>0</v>
      </c>
      <c r="BZ18" s="15">
        <f t="shared" si="16"/>
        <v>0</v>
      </c>
      <c r="CA18" s="15"/>
      <c r="CB18" s="230">
        <v>18561.93</v>
      </c>
      <c r="CC18" s="230">
        <v>18561.93</v>
      </c>
      <c r="CD18" s="230">
        <v>18561.93</v>
      </c>
      <c r="CE18" s="230"/>
      <c r="CF18" s="230"/>
      <c r="CG18" s="230"/>
      <c r="CH18" s="230"/>
      <c r="CI18" s="230"/>
      <c r="CJ18" s="230">
        <v>0</v>
      </c>
      <c r="CK18" s="230">
        <v>0</v>
      </c>
      <c r="CL18" s="230">
        <v>0</v>
      </c>
      <c r="CM18" s="15"/>
      <c r="CN18" s="15">
        <f t="shared" si="17"/>
        <v>0</v>
      </c>
      <c r="CO18" s="15">
        <f t="shared" si="17"/>
        <v>0</v>
      </c>
      <c r="CP18" s="15">
        <f t="shared" si="17"/>
        <v>0</v>
      </c>
      <c r="CR18" s="15">
        <f t="shared" si="18"/>
        <v>0</v>
      </c>
      <c r="CS18" s="15">
        <f t="shared" si="19"/>
        <v>0</v>
      </c>
      <c r="CT18" s="15">
        <f t="shared" si="20"/>
        <v>0</v>
      </c>
      <c r="CV18" s="15">
        <f t="shared" si="21"/>
        <v>0</v>
      </c>
      <c r="CW18" s="15">
        <f t="shared" si="21"/>
        <v>0</v>
      </c>
      <c r="CX18" s="15">
        <f t="shared" si="22"/>
        <v>0</v>
      </c>
      <c r="CY18" s="15"/>
    </row>
    <row r="19" spans="1:103" x14ac:dyDescent="0.25">
      <c r="A19" s="3" t="s">
        <v>43</v>
      </c>
      <c r="B19" s="229">
        <v>0</v>
      </c>
      <c r="C19" s="229">
        <v>0</v>
      </c>
      <c r="D19" s="229">
        <v>0</v>
      </c>
      <c r="E19" s="229">
        <v>0</v>
      </c>
      <c r="F19" s="229">
        <v>0</v>
      </c>
      <c r="G19" s="229">
        <v>0</v>
      </c>
      <c r="H19" s="229">
        <v>0</v>
      </c>
      <c r="I19" s="229">
        <v>0</v>
      </c>
      <c r="J19" s="3">
        <v>403026</v>
      </c>
      <c r="L19" s="230">
        <v>547326.99</v>
      </c>
      <c r="M19" s="230">
        <v>547326.99</v>
      </c>
      <c r="N19" s="230">
        <v>547326.99</v>
      </c>
      <c r="O19" s="230"/>
      <c r="P19" s="230">
        <v>547326.99</v>
      </c>
      <c r="Q19" s="230">
        <v>547326.99</v>
      </c>
      <c r="R19" s="230">
        <v>547326.99</v>
      </c>
      <c r="S19" s="15"/>
      <c r="T19" s="15">
        <v>0</v>
      </c>
      <c r="U19" s="15">
        <v>0</v>
      </c>
      <c r="V19" s="15">
        <v>0</v>
      </c>
      <c r="W19" s="15"/>
      <c r="X19" s="15">
        <f t="shared" si="0"/>
        <v>0</v>
      </c>
      <c r="Y19" s="15">
        <f t="shared" si="0"/>
        <v>0</v>
      </c>
      <c r="Z19" s="15">
        <f t="shared" si="0"/>
        <v>0</v>
      </c>
      <c r="AB19" s="15">
        <f t="shared" si="1"/>
        <v>0</v>
      </c>
      <c r="AC19" s="15">
        <f t="shared" si="2"/>
        <v>0</v>
      </c>
      <c r="AD19" s="15">
        <f t="shared" si="3"/>
        <v>0</v>
      </c>
      <c r="AF19" s="230">
        <v>547326.99</v>
      </c>
      <c r="AG19" s="230">
        <v>547326.99</v>
      </c>
      <c r="AH19" s="230">
        <v>547326.99</v>
      </c>
      <c r="AI19" s="230"/>
      <c r="AJ19" s="230">
        <v>547326.99</v>
      </c>
      <c r="AK19" s="230">
        <v>547326.99</v>
      </c>
      <c r="AL19" s="230">
        <v>547326.99</v>
      </c>
      <c r="AM19" s="230"/>
      <c r="AN19" s="230">
        <v>0</v>
      </c>
      <c r="AO19" s="230">
        <v>0</v>
      </c>
      <c r="AP19" s="230">
        <v>0</v>
      </c>
      <c r="AQ19" s="15"/>
      <c r="AR19" s="15">
        <f t="shared" si="4"/>
        <v>0</v>
      </c>
      <c r="AS19" s="15">
        <f t="shared" si="4"/>
        <v>0</v>
      </c>
      <c r="AT19" s="15">
        <f t="shared" si="4"/>
        <v>0</v>
      </c>
      <c r="AV19" s="15">
        <f t="shared" si="5"/>
        <v>0</v>
      </c>
      <c r="AW19" s="15">
        <f t="shared" si="6"/>
        <v>0</v>
      </c>
      <c r="AX19" s="15">
        <f t="shared" si="7"/>
        <v>0</v>
      </c>
      <c r="AY19" s="15"/>
      <c r="AZ19" s="15">
        <f t="shared" si="8"/>
        <v>0</v>
      </c>
      <c r="BA19" s="15">
        <f t="shared" si="8"/>
        <v>0</v>
      </c>
      <c r="BB19" s="15">
        <f t="shared" si="10"/>
        <v>0</v>
      </c>
      <c r="BC19" s="15"/>
      <c r="BD19" s="230">
        <v>547326.99</v>
      </c>
      <c r="BE19" s="230">
        <v>547326.99</v>
      </c>
      <c r="BF19" s="230">
        <v>547326.99</v>
      </c>
      <c r="BG19" s="230"/>
      <c r="BH19" s="230"/>
      <c r="BI19" s="230"/>
      <c r="BJ19" s="230"/>
      <c r="BK19" s="230"/>
      <c r="BL19" s="230">
        <v>0</v>
      </c>
      <c r="BM19" s="230">
        <v>0</v>
      </c>
      <c r="BN19" s="230">
        <v>0</v>
      </c>
      <c r="BO19" s="15"/>
      <c r="BP19" s="15">
        <f t="shared" si="23"/>
        <v>0</v>
      </c>
      <c r="BQ19" s="15">
        <f t="shared" si="23"/>
        <v>0</v>
      </c>
      <c r="BR19" s="15">
        <f t="shared" si="23"/>
        <v>0</v>
      </c>
      <c r="BT19" s="15">
        <f t="shared" si="12"/>
        <v>0</v>
      </c>
      <c r="BU19" s="15">
        <f t="shared" si="13"/>
        <v>0</v>
      </c>
      <c r="BV19" s="15">
        <f t="shared" si="14"/>
        <v>0</v>
      </c>
      <c r="BW19" s="15"/>
      <c r="BX19" s="15">
        <f t="shared" si="15"/>
        <v>0</v>
      </c>
      <c r="BY19" s="15">
        <f t="shared" si="15"/>
        <v>0</v>
      </c>
      <c r="BZ19" s="15">
        <f t="shared" si="16"/>
        <v>0</v>
      </c>
      <c r="CA19" s="15"/>
      <c r="CB19" s="230">
        <v>547326.99</v>
      </c>
      <c r="CC19" s="230">
        <v>547326.99</v>
      </c>
      <c r="CD19" s="230">
        <v>547326.99</v>
      </c>
      <c r="CE19" s="230"/>
      <c r="CF19" s="230"/>
      <c r="CG19" s="230"/>
      <c r="CH19" s="230"/>
      <c r="CI19" s="230"/>
      <c r="CJ19" s="230">
        <v>0</v>
      </c>
      <c r="CK19" s="230">
        <v>0</v>
      </c>
      <c r="CL19" s="230">
        <v>0</v>
      </c>
      <c r="CM19" s="15"/>
      <c r="CN19" s="15">
        <f t="shared" si="17"/>
        <v>0</v>
      </c>
      <c r="CO19" s="15">
        <f t="shared" si="17"/>
        <v>0</v>
      </c>
      <c r="CP19" s="15">
        <f t="shared" si="17"/>
        <v>0</v>
      </c>
      <c r="CR19" s="15">
        <f t="shared" si="18"/>
        <v>0</v>
      </c>
      <c r="CS19" s="15">
        <f t="shared" si="19"/>
        <v>0</v>
      </c>
      <c r="CT19" s="15">
        <f t="shared" si="20"/>
        <v>0</v>
      </c>
      <c r="CV19" s="15">
        <f t="shared" si="21"/>
        <v>0</v>
      </c>
      <c r="CW19" s="15">
        <f t="shared" si="21"/>
        <v>0</v>
      </c>
      <c r="CX19" s="15">
        <f t="shared" si="22"/>
        <v>0</v>
      </c>
      <c r="CY19" s="15"/>
    </row>
    <row r="20" spans="1:103" x14ac:dyDescent="0.25">
      <c r="A20" s="3" t="s">
        <v>44</v>
      </c>
      <c r="B20" s="229">
        <v>0</v>
      </c>
      <c r="C20" s="229">
        <v>0</v>
      </c>
      <c r="D20" s="229">
        <v>0</v>
      </c>
      <c r="E20" s="229">
        <v>0</v>
      </c>
      <c r="F20" s="229">
        <v>0</v>
      </c>
      <c r="G20" s="229">
        <v>0</v>
      </c>
      <c r="H20" s="229">
        <v>0</v>
      </c>
      <c r="I20" s="229">
        <v>0</v>
      </c>
      <c r="J20" s="3">
        <v>403026</v>
      </c>
      <c r="L20" s="230">
        <v>124110.43000000001</v>
      </c>
      <c r="M20" s="230">
        <v>124110.43000000001</v>
      </c>
      <c r="N20" s="230">
        <v>124110.43000000001</v>
      </c>
      <c r="O20" s="230"/>
      <c r="P20" s="230">
        <v>124110.43000000001</v>
      </c>
      <c r="Q20" s="230">
        <v>124110.43000000001</v>
      </c>
      <c r="R20" s="230">
        <v>124110.43000000001</v>
      </c>
      <c r="S20" s="15"/>
      <c r="T20" s="15">
        <v>0</v>
      </c>
      <c r="U20" s="15">
        <v>0</v>
      </c>
      <c r="V20" s="15">
        <v>0</v>
      </c>
      <c r="W20" s="15"/>
      <c r="X20" s="15">
        <f t="shared" si="0"/>
        <v>0</v>
      </c>
      <c r="Y20" s="15">
        <f t="shared" si="0"/>
        <v>0</v>
      </c>
      <c r="Z20" s="15">
        <f t="shared" si="0"/>
        <v>0</v>
      </c>
      <c r="AB20" s="15">
        <f t="shared" si="1"/>
        <v>0</v>
      </c>
      <c r="AC20" s="15">
        <f t="shared" si="2"/>
        <v>0</v>
      </c>
      <c r="AD20" s="15">
        <f t="shared" si="3"/>
        <v>0</v>
      </c>
      <c r="AF20" s="230">
        <v>124110.43000000001</v>
      </c>
      <c r="AG20" s="230">
        <v>124110.43000000001</v>
      </c>
      <c r="AH20" s="230">
        <v>124110.43000000001</v>
      </c>
      <c r="AI20" s="230"/>
      <c r="AJ20" s="230">
        <v>124110.43000000001</v>
      </c>
      <c r="AK20" s="230">
        <v>124110.43000000001</v>
      </c>
      <c r="AL20" s="230">
        <v>124110.43000000001</v>
      </c>
      <c r="AM20" s="230"/>
      <c r="AN20" s="230">
        <v>0</v>
      </c>
      <c r="AO20" s="230">
        <v>0</v>
      </c>
      <c r="AP20" s="230">
        <v>0</v>
      </c>
      <c r="AQ20" s="15"/>
      <c r="AR20" s="15">
        <f t="shared" si="4"/>
        <v>0</v>
      </c>
      <c r="AS20" s="15">
        <f t="shared" si="4"/>
        <v>0</v>
      </c>
      <c r="AT20" s="15">
        <f t="shared" si="4"/>
        <v>0</v>
      </c>
      <c r="AV20" s="15">
        <f t="shared" si="5"/>
        <v>0</v>
      </c>
      <c r="AW20" s="15">
        <f t="shared" si="6"/>
        <v>0</v>
      </c>
      <c r="AX20" s="15">
        <f t="shared" si="7"/>
        <v>0</v>
      </c>
      <c r="AY20" s="15"/>
      <c r="AZ20" s="15">
        <f t="shared" si="8"/>
        <v>0</v>
      </c>
      <c r="BA20" s="15">
        <f t="shared" si="8"/>
        <v>0</v>
      </c>
      <c r="BB20" s="15">
        <f t="shared" si="10"/>
        <v>0</v>
      </c>
      <c r="BC20" s="15"/>
      <c r="BD20" s="230">
        <v>124110.43000000001</v>
      </c>
      <c r="BE20" s="230">
        <v>124110.43000000001</v>
      </c>
      <c r="BF20" s="230">
        <v>124110.43000000001</v>
      </c>
      <c r="BG20" s="230"/>
      <c r="BH20" s="230"/>
      <c r="BI20" s="230"/>
      <c r="BJ20" s="230"/>
      <c r="BK20" s="230"/>
      <c r="BL20" s="230">
        <v>0</v>
      </c>
      <c r="BM20" s="230">
        <v>0</v>
      </c>
      <c r="BN20" s="230">
        <v>0</v>
      </c>
      <c r="BO20" s="15"/>
      <c r="BP20" s="15">
        <f t="shared" si="23"/>
        <v>0</v>
      </c>
      <c r="BQ20" s="15">
        <f t="shared" si="23"/>
        <v>0</v>
      </c>
      <c r="BR20" s="15">
        <f t="shared" si="23"/>
        <v>0</v>
      </c>
      <c r="BT20" s="15">
        <f t="shared" si="12"/>
        <v>0</v>
      </c>
      <c r="BU20" s="15">
        <f t="shared" si="13"/>
        <v>0</v>
      </c>
      <c r="BV20" s="15">
        <f t="shared" si="14"/>
        <v>0</v>
      </c>
      <c r="BW20" s="15"/>
      <c r="BX20" s="15">
        <f t="shared" si="15"/>
        <v>0</v>
      </c>
      <c r="BY20" s="15">
        <f t="shared" si="15"/>
        <v>0</v>
      </c>
      <c r="BZ20" s="15">
        <f t="shared" si="16"/>
        <v>0</v>
      </c>
      <c r="CA20" s="15"/>
      <c r="CB20" s="230">
        <v>124110.43000000001</v>
      </c>
      <c r="CC20" s="230">
        <v>124110.43000000001</v>
      </c>
      <c r="CD20" s="230">
        <v>124110.43000000001</v>
      </c>
      <c r="CE20" s="230"/>
      <c r="CF20" s="230"/>
      <c r="CG20" s="230"/>
      <c r="CH20" s="230"/>
      <c r="CI20" s="230"/>
      <c r="CJ20" s="230">
        <v>0</v>
      </c>
      <c r="CK20" s="230">
        <v>0</v>
      </c>
      <c r="CL20" s="230">
        <v>0</v>
      </c>
      <c r="CM20" s="15"/>
      <c r="CN20" s="15">
        <f t="shared" si="17"/>
        <v>0</v>
      </c>
      <c r="CO20" s="15">
        <f t="shared" si="17"/>
        <v>0</v>
      </c>
      <c r="CP20" s="15">
        <f t="shared" si="17"/>
        <v>0</v>
      </c>
      <c r="CR20" s="15">
        <f t="shared" si="18"/>
        <v>0</v>
      </c>
      <c r="CS20" s="15">
        <f t="shared" si="19"/>
        <v>0</v>
      </c>
      <c r="CT20" s="15">
        <f t="shared" si="20"/>
        <v>0</v>
      </c>
      <c r="CV20" s="15">
        <f t="shared" si="21"/>
        <v>0</v>
      </c>
      <c r="CW20" s="15">
        <f t="shared" si="21"/>
        <v>0</v>
      </c>
      <c r="CX20" s="15">
        <f t="shared" si="22"/>
        <v>0</v>
      </c>
      <c r="CY20" s="15"/>
    </row>
    <row r="21" spans="1:103" x14ac:dyDescent="0.25">
      <c r="A21" s="3" t="s">
        <v>45</v>
      </c>
      <c r="B21" s="229">
        <v>0</v>
      </c>
      <c r="C21" s="229">
        <v>0</v>
      </c>
      <c r="D21" s="229">
        <v>0</v>
      </c>
      <c r="E21" s="229">
        <v>0</v>
      </c>
      <c r="F21" s="229">
        <v>0</v>
      </c>
      <c r="G21" s="229">
        <v>0</v>
      </c>
      <c r="H21" s="229">
        <v>0</v>
      </c>
      <c r="I21" s="229">
        <v>0</v>
      </c>
      <c r="J21" s="3">
        <v>403011</v>
      </c>
      <c r="L21" s="230">
        <v>0</v>
      </c>
      <c r="M21" s="230">
        <v>0</v>
      </c>
      <c r="N21" s="230">
        <v>0</v>
      </c>
      <c r="O21" s="230"/>
      <c r="P21" s="230">
        <v>0</v>
      </c>
      <c r="Q21" s="230">
        <v>0</v>
      </c>
      <c r="R21" s="230">
        <v>0</v>
      </c>
      <c r="S21" s="15"/>
      <c r="T21" s="15">
        <v>0</v>
      </c>
      <c r="U21" s="15">
        <v>0</v>
      </c>
      <c r="V21" s="15">
        <v>0</v>
      </c>
      <c r="W21" s="15"/>
      <c r="X21" s="15">
        <f t="shared" si="0"/>
        <v>0</v>
      </c>
      <c r="Y21" s="15">
        <f t="shared" si="0"/>
        <v>0</v>
      </c>
      <c r="Z21" s="15">
        <f t="shared" si="0"/>
        <v>0</v>
      </c>
      <c r="AB21" s="15">
        <f t="shared" si="1"/>
        <v>0</v>
      </c>
      <c r="AC21" s="15">
        <f t="shared" si="2"/>
        <v>0</v>
      </c>
      <c r="AD21" s="15">
        <f t="shared" si="3"/>
        <v>0</v>
      </c>
      <c r="AF21" s="230">
        <v>0</v>
      </c>
      <c r="AG21" s="230">
        <v>0</v>
      </c>
      <c r="AH21" s="230">
        <v>0</v>
      </c>
      <c r="AI21" s="230"/>
      <c r="AJ21" s="230">
        <v>0</v>
      </c>
      <c r="AK21" s="230">
        <v>0</v>
      </c>
      <c r="AL21" s="230">
        <v>0</v>
      </c>
      <c r="AM21" s="230"/>
      <c r="AN21" s="230">
        <v>0</v>
      </c>
      <c r="AO21" s="230">
        <v>0</v>
      </c>
      <c r="AP21" s="230">
        <v>0</v>
      </c>
      <c r="AQ21" s="15"/>
      <c r="AR21" s="15">
        <f t="shared" si="4"/>
        <v>0</v>
      </c>
      <c r="AS21" s="15">
        <f t="shared" si="4"/>
        <v>0</v>
      </c>
      <c r="AT21" s="15">
        <f t="shared" si="4"/>
        <v>0</v>
      </c>
      <c r="AV21" s="15">
        <f t="shared" si="5"/>
        <v>0</v>
      </c>
      <c r="AW21" s="15">
        <f t="shared" si="6"/>
        <v>0</v>
      </c>
      <c r="AX21" s="15">
        <f t="shared" si="7"/>
        <v>0</v>
      </c>
      <c r="AY21" s="15"/>
      <c r="AZ21" s="15">
        <f t="shared" si="8"/>
        <v>0</v>
      </c>
      <c r="BA21" s="15">
        <f t="shared" si="8"/>
        <v>0</v>
      </c>
      <c r="BB21" s="15">
        <f t="shared" si="10"/>
        <v>0</v>
      </c>
      <c r="BC21" s="15"/>
      <c r="BD21" s="230">
        <v>0</v>
      </c>
      <c r="BE21" s="230">
        <v>0</v>
      </c>
      <c r="BF21" s="230">
        <v>0</v>
      </c>
      <c r="BG21" s="230"/>
      <c r="BH21" s="230"/>
      <c r="BI21" s="230"/>
      <c r="BJ21" s="230"/>
      <c r="BK21" s="230"/>
      <c r="BL21" s="230">
        <v>0</v>
      </c>
      <c r="BM21" s="230">
        <v>0</v>
      </c>
      <c r="BN21" s="230">
        <v>0</v>
      </c>
      <c r="BO21" s="15"/>
      <c r="BP21" s="15">
        <f t="shared" si="23"/>
        <v>0</v>
      </c>
      <c r="BQ21" s="15">
        <f t="shared" si="23"/>
        <v>0</v>
      </c>
      <c r="BR21" s="15">
        <f t="shared" si="23"/>
        <v>0</v>
      </c>
      <c r="BT21" s="15">
        <f t="shared" si="12"/>
        <v>0</v>
      </c>
      <c r="BU21" s="15">
        <f t="shared" si="13"/>
        <v>0</v>
      </c>
      <c r="BV21" s="15">
        <f t="shared" si="14"/>
        <v>0</v>
      </c>
      <c r="BW21" s="15"/>
      <c r="BX21" s="15">
        <f t="shared" si="15"/>
        <v>0</v>
      </c>
      <c r="BY21" s="15">
        <f t="shared" si="15"/>
        <v>0</v>
      </c>
      <c r="BZ21" s="15">
        <f t="shared" si="16"/>
        <v>0</v>
      </c>
      <c r="CA21" s="15"/>
      <c r="CB21" s="230">
        <v>0</v>
      </c>
      <c r="CC21" s="230">
        <v>0</v>
      </c>
      <c r="CD21" s="230">
        <v>0</v>
      </c>
      <c r="CE21" s="230"/>
      <c r="CF21" s="230"/>
      <c r="CG21" s="230"/>
      <c r="CH21" s="230"/>
      <c r="CI21" s="230"/>
      <c r="CJ21" s="230">
        <v>0</v>
      </c>
      <c r="CK21" s="230">
        <v>0</v>
      </c>
      <c r="CL21" s="230">
        <v>0</v>
      </c>
      <c r="CM21" s="15"/>
      <c r="CN21" s="15">
        <f t="shared" si="17"/>
        <v>0</v>
      </c>
      <c r="CO21" s="15">
        <f t="shared" si="17"/>
        <v>0</v>
      </c>
      <c r="CP21" s="15">
        <f t="shared" si="17"/>
        <v>0</v>
      </c>
      <c r="CR21" s="15">
        <f t="shared" si="18"/>
        <v>0</v>
      </c>
      <c r="CS21" s="15">
        <f t="shared" si="19"/>
        <v>0</v>
      </c>
      <c r="CT21" s="15">
        <f t="shared" si="20"/>
        <v>0</v>
      </c>
      <c r="CV21" s="15">
        <f t="shared" si="21"/>
        <v>0</v>
      </c>
      <c r="CW21" s="15">
        <f t="shared" si="21"/>
        <v>0</v>
      </c>
      <c r="CX21" s="15">
        <f t="shared" si="22"/>
        <v>0</v>
      </c>
      <c r="CY21" s="15"/>
    </row>
    <row r="22" spans="1:103" x14ac:dyDescent="0.25">
      <c r="A22" s="3" t="s">
        <v>46</v>
      </c>
      <c r="B22" s="229">
        <v>4.0000000000000002E-4</v>
      </c>
      <c r="C22" s="229">
        <v>5.0000000000000001E-4</v>
      </c>
      <c r="D22" s="229">
        <v>4.0000000000000002E-4</v>
      </c>
      <c r="E22" s="229">
        <v>0</v>
      </c>
      <c r="F22" s="229">
        <v>0</v>
      </c>
      <c r="G22" s="229">
        <v>0</v>
      </c>
      <c r="H22" s="229">
        <v>0</v>
      </c>
      <c r="I22" s="229">
        <v>0</v>
      </c>
      <c r="J22" s="3">
        <v>403011</v>
      </c>
      <c r="L22" s="230">
        <v>11505683.710000001</v>
      </c>
      <c r="M22" s="230">
        <v>11505683.710000001</v>
      </c>
      <c r="N22" s="230">
        <v>11505683.710000001</v>
      </c>
      <c r="O22" s="230"/>
      <c r="P22" s="230">
        <v>11505683.710000001</v>
      </c>
      <c r="Q22" s="230">
        <v>11505683.710000001</v>
      </c>
      <c r="R22" s="230">
        <v>11505683.710000001</v>
      </c>
      <c r="S22" s="15"/>
      <c r="T22" s="15">
        <v>0</v>
      </c>
      <c r="U22" s="15">
        <v>0</v>
      </c>
      <c r="V22" s="15">
        <v>0</v>
      </c>
      <c r="W22" s="15"/>
      <c r="X22" s="15">
        <f t="shared" si="0"/>
        <v>0</v>
      </c>
      <c r="Y22" s="15">
        <f t="shared" si="0"/>
        <v>0</v>
      </c>
      <c r="Z22" s="15">
        <f t="shared" si="0"/>
        <v>0</v>
      </c>
      <c r="AB22" s="15">
        <f t="shared" si="1"/>
        <v>0</v>
      </c>
      <c r="AC22" s="15">
        <f t="shared" si="2"/>
        <v>0</v>
      </c>
      <c r="AD22" s="15">
        <f t="shared" si="3"/>
        <v>0</v>
      </c>
      <c r="AF22" s="230">
        <v>11505683.710000001</v>
      </c>
      <c r="AG22" s="230">
        <v>11505683.710000001</v>
      </c>
      <c r="AH22" s="230">
        <v>11505683.710000001</v>
      </c>
      <c r="AI22" s="230"/>
      <c r="AJ22" s="230">
        <v>11505683.710000001</v>
      </c>
      <c r="AK22" s="230">
        <v>11505683.710000001</v>
      </c>
      <c r="AL22" s="230">
        <v>11505683.710000001</v>
      </c>
      <c r="AM22" s="230"/>
      <c r="AN22" s="230">
        <v>0</v>
      </c>
      <c r="AO22" s="230">
        <v>0</v>
      </c>
      <c r="AP22" s="230">
        <v>0</v>
      </c>
      <c r="AQ22" s="15"/>
      <c r="AR22" s="15">
        <f t="shared" si="4"/>
        <v>0</v>
      </c>
      <c r="AS22" s="15">
        <f t="shared" si="4"/>
        <v>0</v>
      </c>
      <c r="AT22" s="15">
        <f t="shared" si="4"/>
        <v>0</v>
      </c>
      <c r="AV22" s="15">
        <f t="shared" si="5"/>
        <v>0</v>
      </c>
      <c r="AW22" s="15">
        <f t="shared" si="6"/>
        <v>0</v>
      </c>
      <c r="AX22" s="15">
        <f t="shared" si="7"/>
        <v>0</v>
      </c>
      <c r="AY22" s="15"/>
      <c r="AZ22" s="15">
        <f t="shared" si="8"/>
        <v>0</v>
      </c>
      <c r="BA22" s="15">
        <f t="shared" si="8"/>
        <v>0</v>
      </c>
      <c r="BB22" s="15">
        <f t="shared" si="10"/>
        <v>0</v>
      </c>
      <c r="BC22" s="15"/>
      <c r="BD22" s="230">
        <v>11505683.710000001</v>
      </c>
      <c r="BE22" s="230">
        <v>11505683.710000001</v>
      </c>
      <c r="BF22" s="230">
        <v>11505683.710000001</v>
      </c>
      <c r="BG22" s="230"/>
      <c r="BH22" s="230"/>
      <c r="BI22" s="230"/>
      <c r="BJ22" s="230"/>
      <c r="BK22" s="230"/>
      <c r="BL22" s="230">
        <v>0</v>
      </c>
      <c r="BM22" s="230">
        <v>0</v>
      </c>
      <c r="BN22" s="230">
        <v>0</v>
      </c>
      <c r="BO22" s="15"/>
      <c r="BP22" s="15">
        <f t="shared" si="23"/>
        <v>0</v>
      </c>
      <c r="BQ22" s="15">
        <f t="shared" si="23"/>
        <v>0</v>
      </c>
      <c r="BR22" s="15">
        <f t="shared" si="23"/>
        <v>0</v>
      </c>
      <c r="BT22" s="15">
        <f t="shared" si="12"/>
        <v>0</v>
      </c>
      <c r="BU22" s="15">
        <f t="shared" si="13"/>
        <v>0</v>
      </c>
      <c r="BV22" s="15">
        <f t="shared" si="14"/>
        <v>0</v>
      </c>
      <c r="BW22" s="15"/>
      <c r="BX22" s="15">
        <f t="shared" si="15"/>
        <v>0</v>
      </c>
      <c r="BY22" s="15">
        <f t="shared" si="15"/>
        <v>0</v>
      </c>
      <c r="BZ22" s="15">
        <f t="shared" si="16"/>
        <v>0</v>
      </c>
      <c r="CA22" s="15"/>
      <c r="CB22" s="230">
        <v>11505683.710000001</v>
      </c>
      <c r="CC22" s="230">
        <v>11505683.710000001</v>
      </c>
      <c r="CD22" s="230">
        <v>11505683.710000001</v>
      </c>
      <c r="CE22" s="230"/>
      <c r="CF22" s="230"/>
      <c r="CG22" s="230"/>
      <c r="CH22" s="230"/>
      <c r="CI22" s="230"/>
      <c r="CJ22" s="230">
        <v>0</v>
      </c>
      <c r="CK22" s="230">
        <v>0</v>
      </c>
      <c r="CL22" s="230">
        <v>0</v>
      </c>
      <c r="CM22" s="15"/>
      <c r="CN22" s="15">
        <f t="shared" si="17"/>
        <v>0</v>
      </c>
      <c r="CO22" s="15">
        <f t="shared" si="17"/>
        <v>0</v>
      </c>
      <c r="CP22" s="15">
        <f t="shared" si="17"/>
        <v>0</v>
      </c>
      <c r="CR22" s="15">
        <f t="shared" si="18"/>
        <v>0</v>
      </c>
      <c r="CS22" s="15">
        <f t="shared" si="19"/>
        <v>0</v>
      </c>
      <c r="CT22" s="15">
        <f t="shared" si="20"/>
        <v>0</v>
      </c>
      <c r="CV22" s="15">
        <f t="shared" si="21"/>
        <v>0</v>
      </c>
      <c r="CW22" s="15">
        <f t="shared" si="21"/>
        <v>0</v>
      </c>
      <c r="CX22" s="15">
        <f t="shared" si="22"/>
        <v>0</v>
      </c>
      <c r="CY22" s="15"/>
    </row>
    <row r="23" spans="1:103" x14ac:dyDescent="0.25">
      <c r="A23" s="3" t="s">
        <v>47</v>
      </c>
      <c r="B23" s="229">
        <v>5.8999999999999999E-3</v>
      </c>
      <c r="C23" s="229">
        <v>6.7000000000000002E-3</v>
      </c>
      <c r="D23" s="229">
        <v>6.3E-3</v>
      </c>
      <c r="E23" s="229">
        <v>0</v>
      </c>
      <c r="F23" s="229">
        <v>0</v>
      </c>
      <c r="G23" s="229">
        <v>0</v>
      </c>
      <c r="H23" s="229">
        <v>0</v>
      </c>
      <c r="I23" s="229">
        <v>0</v>
      </c>
      <c r="J23" s="3">
        <v>403011</v>
      </c>
      <c r="L23" s="230">
        <v>8663426.75</v>
      </c>
      <c r="M23" s="230">
        <v>8663426.75</v>
      </c>
      <c r="N23" s="230">
        <v>8663426.75</v>
      </c>
      <c r="O23" s="230"/>
      <c r="P23" s="230">
        <v>8663426.75</v>
      </c>
      <c r="Q23" s="230">
        <v>8663426.75</v>
      </c>
      <c r="R23" s="230">
        <v>8663426.75</v>
      </c>
      <c r="S23" s="15"/>
      <c r="T23" s="15">
        <v>0</v>
      </c>
      <c r="U23" s="15">
        <v>0</v>
      </c>
      <c r="V23" s="15">
        <v>0</v>
      </c>
      <c r="W23" s="15"/>
      <c r="X23" s="15">
        <f t="shared" si="0"/>
        <v>0</v>
      </c>
      <c r="Y23" s="15">
        <f t="shared" si="0"/>
        <v>0</v>
      </c>
      <c r="Z23" s="15">
        <f t="shared" si="0"/>
        <v>0</v>
      </c>
      <c r="AB23" s="15">
        <f t="shared" si="1"/>
        <v>0</v>
      </c>
      <c r="AC23" s="15">
        <f t="shared" si="2"/>
        <v>0</v>
      </c>
      <c r="AD23" s="15">
        <f t="shared" si="3"/>
        <v>0</v>
      </c>
      <c r="AF23" s="230">
        <v>8663426.75</v>
      </c>
      <c r="AG23" s="230">
        <v>8663426.75</v>
      </c>
      <c r="AH23" s="230">
        <v>8663426.75</v>
      </c>
      <c r="AI23" s="230"/>
      <c r="AJ23" s="230">
        <v>8663426.75</v>
      </c>
      <c r="AK23" s="230">
        <v>8663426.75</v>
      </c>
      <c r="AL23" s="230">
        <v>8663426.75</v>
      </c>
      <c r="AM23" s="230"/>
      <c r="AN23" s="230">
        <v>0</v>
      </c>
      <c r="AO23" s="230">
        <v>0</v>
      </c>
      <c r="AP23" s="230">
        <v>0</v>
      </c>
      <c r="AQ23" s="15"/>
      <c r="AR23" s="15">
        <f t="shared" si="4"/>
        <v>0</v>
      </c>
      <c r="AS23" s="15">
        <f t="shared" si="4"/>
        <v>0</v>
      </c>
      <c r="AT23" s="15">
        <f t="shared" si="4"/>
        <v>0</v>
      </c>
      <c r="AV23" s="15">
        <f t="shared" si="5"/>
        <v>0</v>
      </c>
      <c r="AW23" s="15">
        <f t="shared" si="6"/>
        <v>0</v>
      </c>
      <c r="AX23" s="15">
        <f t="shared" si="7"/>
        <v>0</v>
      </c>
      <c r="AY23" s="15"/>
      <c r="AZ23" s="15">
        <f t="shared" si="8"/>
        <v>0</v>
      </c>
      <c r="BA23" s="15">
        <f t="shared" si="8"/>
        <v>0</v>
      </c>
      <c r="BB23" s="15">
        <f t="shared" si="10"/>
        <v>0</v>
      </c>
      <c r="BC23" s="15"/>
      <c r="BD23" s="230">
        <v>8663426.75</v>
      </c>
      <c r="BE23" s="230">
        <v>8663426.75</v>
      </c>
      <c r="BF23" s="230">
        <v>8663426.75</v>
      </c>
      <c r="BG23" s="230"/>
      <c r="BH23" s="230"/>
      <c r="BI23" s="230"/>
      <c r="BJ23" s="230"/>
      <c r="BK23" s="230"/>
      <c r="BL23" s="230">
        <v>0</v>
      </c>
      <c r="BM23" s="230">
        <v>0</v>
      </c>
      <c r="BN23" s="230">
        <v>0</v>
      </c>
      <c r="BO23" s="15"/>
      <c r="BP23" s="15">
        <f t="shared" si="23"/>
        <v>0</v>
      </c>
      <c r="BQ23" s="15">
        <f t="shared" si="23"/>
        <v>0</v>
      </c>
      <c r="BR23" s="15">
        <f t="shared" si="23"/>
        <v>0</v>
      </c>
      <c r="BT23" s="15">
        <f t="shared" si="12"/>
        <v>0</v>
      </c>
      <c r="BU23" s="15">
        <f t="shared" si="13"/>
        <v>0</v>
      </c>
      <c r="BV23" s="15">
        <f t="shared" si="14"/>
        <v>0</v>
      </c>
      <c r="BW23" s="15"/>
      <c r="BX23" s="15">
        <f t="shared" si="15"/>
        <v>0</v>
      </c>
      <c r="BY23" s="15">
        <f t="shared" si="15"/>
        <v>0</v>
      </c>
      <c r="BZ23" s="15">
        <f t="shared" si="16"/>
        <v>0</v>
      </c>
      <c r="CA23" s="15"/>
      <c r="CB23" s="230">
        <v>8663426.75</v>
      </c>
      <c r="CC23" s="230">
        <v>8663426.75</v>
      </c>
      <c r="CD23" s="230">
        <v>8663426.75</v>
      </c>
      <c r="CE23" s="230"/>
      <c r="CF23" s="230"/>
      <c r="CG23" s="230"/>
      <c r="CH23" s="230"/>
      <c r="CI23" s="230"/>
      <c r="CJ23" s="230">
        <v>0</v>
      </c>
      <c r="CK23" s="230">
        <v>0</v>
      </c>
      <c r="CL23" s="230">
        <v>0</v>
      </c>
      <c r="CM23" s="15"/>
      <c r="CN23" s="15">
        <f t="shared" si="17"/>
        <v>0</v>
      </c>
      <c r="CO23" s="15">
        <f t="shared" si="17"/>
        <v>0</v>
      </c>
      <c r="CP23" s="15">
        <f t="shared" si="17"/>
        <v>0</v>
      </c>
      <c r="CR23" s="15">
        <f t="shared" si="18"/>
        <v>0</v>
      </c>
      <c r="CS23" s="15">
        <f t="shared" si="19"/>
        <v>0</v>
      </c>
      <c r="CT23" s="15">
        <f t="shared" si="20"/>
        <v>0</v>
      </c>
      <c r="CV23" s="15">
        <f t="shared" si="21"/>
        <v>0</v>
      </c>
      <c r="CW23" s="15">
        <f t="shared" si="21"/>
        <v>0</v>
      </c>
      <c r="CX23" s="15">
        <f t="shared" si="22"/>
        <v>0</v>
      </c>
      <c r="CY23" s="15"/>
    </row>
    <row r="24" spans="1:103" x14ac:dyDescent="0.25">
      <c r="A24" s="3" t="s">
        <v>48</v>
      </c>
      <c r="B24" s="229">
        <v>1.6E-2</v>
      </c>
      <c r="C24" s="229">
        <v>1.7999999999999999E-2</v>
      </c>
      <c r="D24" s="229">
        <v>3.1699999999999999E-2</v>
      </c>
      <c r="E24" s="229">
        <v>3.1699999999999999E-2</v>
      </c>
      <c r="F24" s="229">
        <v>3.2925330000000003E-2</v>
      </c>
      <c r="G24" s="229">
        <v>3.3013519000000005E-2</v>
      </c>
      <c r="H24" s="229">
        <v>3.2864088999999999E-2</v>
      </c>
      <c r="I24" s="229">
        <v>3.2898662999999995E-2</v>
      </c>
      <c r="J24" s="3">
        <v>403011</v>
      </c>
      <c r="L24" s="230">
        <v>30270991.379999999</v>
      </c>
      <c r="M24" s="230">
        <v>30270991.379999999</v>
      </c>
      <c r="N24" s="230">
        <v>30270991.379999999</v>
      </c>
      <c r="O24" s="230"/>
      <c r="P24" s="230">
        <v>30270991.379999999</v>
      </c>
      <c r="Q24" s="230">
        <v>30364433.149999999</v>
      </c>
      <c r="R24" s="230">
        <v>30473807.510000002</v>
      </c>
      <c r="S24" s="15"/>
      <c r="T24" s="15">
        <v>82902.379569212731</v>
      </c>
      <c r="U24" s="15">
        <v>82902.379569212731</v>
      </c>
      <c r="V24" s="15">
        <v>82902.379569212731</v>
      </c>
      <c r="W24" s="15"/>
      <c r="X24" s="15">
        <f t="shared" si="0"/>
        <v>82989.595340543732</v>
      </c>
      <c r="Y24" s="15">
        <f t="shared" si="0"/>
        <v>83245.77111565652</v>
      </c>
      <c r="Z24" s="15">
        <f t="shared" si="0"/>
        <v>83545.626966529919</v>
      </c>
      <c r="AB24" s="15">
        <f t="shared" si="1"/>
        <v>248707.13870763819</v>
      </c>
      <c r="AC24" s="15">
        <f t="shared" si="2"/>
        <v>249780.99342273019</v>
      </c>
      <c r="AD24" s="15">
        <f t="shared" si="3"/>
        <v>1073.8547150919912</v>
      </c>
      <c r="AF24" s="230">
        <v>30270991.379999999</v>
      </c>
      <c r="AG24" s="230">
        <v>30270991.379999999</v>
      </c>
      <c r="AH24" s="230">
        <v>30270991.379999999</v>
      </c>
      <c r="AI24" s="230"/>
      <c r="AJ24" s="230">
        <v>30489740.109999999</v>
      </c>
      <c r="AK24" s="230">
        <v>30583139.66</v>
      </c>
      <c r="AL24" s="230">
        <v>30670838.329999998</v>
      </c>
      <c r="AM24" s="230"/>
      <c r="AN24" s="230">
        <v>82902.379569212731</v>
      </c>
      <c r="AO24" s="230">
        <v>82902.379569212731</v>
      </c>
      <c r="AP24" s="230">
        <v>82902.379569212731</v>
      </c>
      <c r="AQ24" s="15"/>
      <c r="AR24" s="15">
        <f t="shared" si="4"/>
        <v>83589.307069706061</v>
      </c>
      <c r="AS24" s="15">
        <f t="shared" si="4"/>
        <v>83845.367096356204</v>
      </c>
      <c r="AT24" s="15">
        <f t="shared" si="4"/>
        <v>84085.797845512716</v>
      </c>
      <c r="AV24" s="15">
        <f t="shared" si="5"/>
        <v>248707.13870763819</v>
      </c>
      <c r="AW24" s="15">
        <f t="shared" si="6"/>
        <v>251520.47201157498</v>
      </c>
      <c r="AX24" s="15">
        <f t="shared" si="7"/>
        <v>2813.3333039367863</v>
      </c>
      <c r="AY24" s="15"/>
      <c r="AZ24" s="15">
        <f t="shared" si="8"/>
        <v>497414.27741527639</v>
      </c>
      <c r="BA24" s="15">
        <f t="shared" si="8"/>
        <v>501301.46543430514</v>
      </c>
      <c r="BB24" s="15">
        <f t="shared" si="10"/>
        <v>3887.1880190287484</v>
      </c>
      <c r="BC24" s="15"/>
      <c r="BD24" s="230">
        <v>30270991.379999999</v>
      </c>
      <c r="BE24" s="230">
        <v>30270991.379999999</v>
      </c>
      <c r="BF24" s="230">
        <v>30321535.949999999</v>
      </c>
      <c r="BG24" s="230"/>
      <c r="BH24" s="230"/>
      <c r="BI24" s="230"/>
      <c r="BJ24" s="230"/>
      <c r="BK24" s="230"/>
      <c r="BL24" s="230">
        <v>82902.379569212731</v>
      </c>
      <c r="BM24" s="230">
        <v>82902.379569212731</v>
      </c>
      <c r="BN24" s="230">
        <v>83040.804673124963</v>
      </c>
      <c r="BO24" s="15"/>
      <c r="BP24" s="15">
        <f t="shared" si="23"/>
        <v>0</v>
      </c>
      <c r="BQ24" s="15">
        <f t="shared" si="23"/>
        <v>0</v>
      </c>
      <c r="BR24" s="15">
        <f t="shared" si="23"/>
        <v>0</v>
      </c>
      <c r="BT24" s="15">
        <f t="shared" si="12"/>
        <v>248845.56381155044</v>
      </c>
      <c r="BU24" s="15">
        <f t="shared" si="13"/>
        <v>0</v>
      </c>
      <c r="BV24" s="15">
        <f t="shared" si="14"/>
        <v>-248845.56381155044</v>
      </c>
      <c r="BW24" s="15"/>
      <c r="BX24" s="15">
        <f t="shared" si="15"/>
        <v>746259.84122682689</v>
      </c>
      <c r="BY24" s="15">
        <f t="shared" si="15"/>
        <v>501301.46543430514</v>
      </c>
      <c r="BZ24" s="15">
        <f t="shared" si="16"/>
        <v>-244958.37579252175</v>
      </c>
      <c r="CA24" s="15"/>
      <c r="CB24" s="230">
        <v>30372080.52</v>
      </c>
      <c r="CC24" s="230">
        <v>30321535.949999999</v>
      </c>
      <c r="CD24" s="230">
        <v>30270991.379999999</v>
      </c>
      <c r="CE24" s="230"/>
      <c r="CF24" s="230"/>
      <c r="CG24" s="230"/>
      <c r="CH24" s="230"/>
      <c r="CI24" s="230"/>
      <c r="CJ24" s="230">
        <v>83179.229777037181</v>
      </c>
      <c r="CK24" s="230">
        <v>83040.804673124963</v>
      </c>
      <c r="CL24" s="230">
        <v>82902.379569212731</v>
      </c>
      <c r="CM24" s="15"/>
      <c r="CN24" s="15">
        <f t="shared" si="17"/>
        <v>0</v>
      </c>
      <c r="CO24" s="15">
        <f t="shared" si="17"/>
        <v>0</v>
      </c>
      <c r="CP24" s="15">
        <f t="shared" si="17"/>
        <v>0</v>
      </c>
      <c r="CR24" s="15">
        <f t="shared" si="18"/>
        <v>249122.41401937488</v>
      </c>
      <c r="CS24" s="15">
        <f t="shared" si="19"/>
        <v>0</v>
      </c>
      <c r="CT24" s="15">
        <f t="shared" si="20"/>
        <v>-249122.41401937488</v>
      </c>
      <c r="CV24" s="15">
        <f t="shared" si="21"/>
        <v>995382.25524620176</v>
      </c>
      <c r="CW24" s="15">
        <f t="shared" si="21"/>
        <v>501301.46543430514</v>
      </c>
      <c r="CX24" s="15">
        <f t="shared" si="22"/>
        <v>-494080.78981189663</v>
      </c>
      <c r="CY24" s="15"/>
    </row>
    <row r="25" spans="1:103" x14ac:dyDescent="0.25">
      <c r="A25" s="3" t="s">
        <v>49</v>
      </c>
      <c r="B25" s="229">
        <v>1.6E-2</v>
      </c>
      <c r="C25" s="229">
        <v>1.7999999999999999E-2</v>
      </c>
      <c r="D25" s="229">
        <v>3.1699999999999999E-2</v>
      </c>
      <c r="E25" s="229">
        <v>3.1699999999999999E-2</v>
      </c>
      <c r="F25" s="229">
        <v>3.2925330000000003E-2</v>
      </c>
      <c r="G25" s="229">
        <v>3.3013519000000005E-2</v>
      </c>
      <c r="H25" s="229">
        <v>3.2864088999999999E-2</v>
      </c>
      <c r="I25" s="229">
        <v>3.2898662999999995E-2</v>
      </c>
      <c r="J25" s="3">
        <v>403026</v>
      </c>
      <c r="L25" s="230">
        <v>0</v>
      </c>
      <c r="M25" s="230">
        <v>0</v>
      </c>
      <c r="N25" s="230">
        <v>0</v>
      </c>
      <c r="O25" s="230"/>
      <c r="P25" s="230">
        <v>0</v>
      </c>
      <c r="Q25" s="230">
        <v>0</v>
      </c>
      <c r="R25" s="230">
        <v>0</v>
      </c>
      <c r="S25" s="15"/>
      <c r="T25" s="15">
        <v>0</v>
      </c>
      <c r="U25" s="15">
        <v>0</v>
      </c>
      <c r="V25" s="15">
        <v>0</v>
      </c>
      <c r="W25" s="15"/>
      <c r="X25" s="15">
        <f t="shared" si="0"/>
        <v>0</v>
      </c>
      <c r="Y25" s="15">
        <f t="shared" si="0"/>
        <v>0</v>
      </c>
      <c r="Z25" s="15">
        <f t="shared" si="0"/>
        <v>0</v>
      </c>
      <c r="AB25" s="15">
        <f t="shared" si="1"/>
        <v>0</v>
      </c>
      <c r="AC25" s="15">
        <f t="shared" si="2"/>
        <v>0</v>
      </c>
      <c r="AD25" s="15">
        <f t="shared" si="3"/>
        <v>0</v>
      </c>
      <c r="AF25" s="230">
        <v>0</v>
      </c>
      <c r="AG25" s="230">
        <v>0</v>
      </c>
      <c r="AH25" s="230">
        <v>0</v>
      </c>
      <c r="AI25" s="230"/>
      <c r="AJ25" s="230">
        <v>0</v>
      </c>
      <c r="AK25" s="230">
        <v>0</v>
      </c>
      <c r="AL25" s="230">
        <v>0</v>
      </c>
      <c r="AM25" s="230"/>
      <c r="AN25" s="230">
        <v>0</v>
      </c>
      <c r="AO25" s="230">
        <v>0</v>
      </c>
      <c r="AP25" s="230">
        <v>0</v>
      </c>
      <c r="AQ25" s="15"/>
      <c r="AR25" s="15">
        <f t="shared" si="4"/>
        <v>0</v>
      </c>
      <c r="AS25" s="15">
        <f t="shared" si="4"/>
        <v>0</v>
      </c>
      <c r="AT25" s="15">
        <f t="shared" si="4"/>
        <v>0</v>
      </c>
      <c r="AV25" s="15">
        <f t="shared" si="5"/>
        <v>0</v>
      </c>
      <c r="AW25" s="15">
        <f t="shared" si="6"/>
        <v>0</v>
      </c>
      <c r="AX25" s="15">
        <f t="shared" si="7"/>
        <v>0</v>
      </c>
      <c r="AY25" s="15"/>
      <c r="AZ25" s="15">
        <f t="shared" si="8"/>
        <v>0</v>
      </c>
      <c r="BA25" s="15">
        <f t="shared" si="8"/>
        <v>0</v>
      </c>
      <c r="BB25" s="15">
        <f t="shared" si="10"/>
        <v>0</v>
      </c>
      <c r="BC25" s="15"/>
      <c r="BD25" s="230">
        <v>0</v>
      </c>
      <c r="BE25" s="230">
        <v>0</v>
      </c>
      <c r="BF25" s="230">
        <v>0</v>
      </c>
      <c r="BG25" s="230"/>
      <c r="BH25" s="230"/>
      <c r="BI25" s="230"/>
      <c r="BJ25" s="230"/>
      <c r="BK25" s="230"/>
      <c r="BL25" s="230">
        <v>0</v>
      </c>
      <c r="BM25" s="230">
        <v>0</v>
      </c>
      <c r="BN25" s="230">
        <v>0</v>
      </c>
      <c r="BO25" s="15"/>
      <c r="BP25" s="15">
        <f t="shared" si="23"/>
        <v>0</v>
      </c>
      <c r="BQ25" s="15">
        <f t="shared" si="23"/>
        <v>0</v>
      </c>
      <c r="BR25" s="15">
        <f t="shared" si="23"/>
        <v>0</v>
      </c>
      <c r="BT25" s="15">
        <f t="shared" si="12"/>
        <v>0</v>
      </c>
      <c r="BU25" s="15">
        <f t="shared" si="13"/>
        <v>0</v>
      </c>
      <c r="BV25" s="15">
        <f t="shared" si="14"/>
        <v>0</v>
      </c>
      <c r="BW25" s="15"/>
      <c r="BX25" s="15">
        <f t="shared" si="15"/>
        <v>0</v>
      </c>
      <c r="BY25" s="15">
        <f t="shared" si="15"/>
        <v>0</v>
      </c>
      <c r="BZ25" s="15">
        <f t="shared" si="16"/>
        <v>0</v>
      </c>
      <c r="CA25" s="15"/>
      <c r="CB25" s="230">
        <v>0</v>
      </c>
      <c r="CC25" s="230">
        <v>0</v>
      </c>
      <c r="CD25" s="230">
        <v>0</v>
      </c>
      <c r="CE25" s="230"/>
      <c r="CF25" s="230"/>
      <c r="CG25" s="230"/>
      <c r="CH25" s="230"/>
      <c r="CI25" s="230"/>
      <c r="CJ25" s="230">
        <v>0</v>
      </c>
      <c r="CK25" s="230">
        <v>0</v>
      </c>
      <c r="CL25" s="230">
        <v>0</v>
      </c>
      <c r="CM25" s="15"/>
      <c r="CN25" s="15">
        <f t="shared" si="17"/>
        <v>0</v>
      </c>
      <c r="CO25" s="15">
        <f t="shared" si="17"/>
        <v>0</v>
      </c>
      <c r="CP25" s="15">
        <f t="shared" si="17"/>
        <v>0</v>
      </c>
      <c r="CR25" s="15">
        <f t="shared" si="18"/>
        <v>0</v>
      </c>
      <c r="CS25" s="15">
        <f t="shared" si="19"/>
        <v>0</v>
      </c>
      <c r="CT25" s="15">
        <f t="shared" si="20"/>
        <v>0</v>
      </c>
      <c r="CV25" s="15">
        <f t="shared" si="21"/>
        <v>0</v>
      </c>
      <c r="CW25" s="15">
        <f t="shared" si="21"/>
        <v>0</v>
      </c>
      <c r="CX25" s="15">
        <f t="shared" si="22"/>
        <v>0</v>
      </c>
      <c r="CY25" s="15"/>
    </row>
    <row r="26" spans="1:103" x14ac:dyDescent="0.25">
      <c r="A26" s="3" t="s">
        <v>50</v>
      </c>
      <c r="B26" s="229">
        <v>1.6E-2</v>
      </c>
      <c r="C26" s="229">
        <v>1.7999999999999999E-2</v>
      </c>
      <c r="D26" s="229">
        <v>3.1699999999999999E-2</v>
      </c>
      <c r="E26" s="229">
        <v>3.1699999999999999E-2</v>
      </c>
      <c r="F26" s="229">
        <v>3.2925330000000003E-2</v>
      </c>
      <c r="G26" s="229">
        <v>3.3013519000000005E-2</v>
      </c>
      <c r="H26" s="229">
        <v>3.2864088999999999E-2</v>
      </c>
      <c r="I26" s="229">
        <v>3.2898662999999995E-2</v>
      </c>
      <c r="J26" s="3">
        <v>403026</v>
      </c>
      <c r="L26" s="230">
        <v>0</v>
      </c>
      <c r="M26" s="230">
        <v>0</v>
      </c>
      <c r="N26" s="230">
        <v>0</v>
      </c>
      <c r="O26" s="230"/>
      <c r="P26" s="230">
        <v>0</v>
      </c>
      <c r="Q26" s="230">
        <v>0</v>
      </c>
      <c r="R26" s="230">
        <v>0</v>
      </c>
      <c r="S26" s="15"/>
      <c r="T26" s="15">
        <v>0</v>
      </c>
      <c r="U26" s="15">
        <v>0</v>
      </c>
      <c r="V26" s="15">
        <v>0</v>
      </c>
      <c r="W26" s="15"/>
      <c r="X26" s="15">
        <f t="shared" si="0"/>
        <v>0</v>
      </c>
      <c r="Y26" s="15">
        <f t="shared" si="0"/>
        <v>0</v>
      </c>
      <c r="Z26" s="15">
        <f t="shared" si="0"/>
        <v>0</v>
      </c>
      <c r="AB26" s="15">
        <f t="shared" si="1"/>
        <v>0</v>
      </c>
      <c r="AC26" s="15">
        <f t="shared" si="2"/>
        <v>0</v>
      </c>
      <c r="AD26" s="15">
        <f t="shared" si="3"/>
        <v>0</v>
      </c>
      <c r="AF26" s="230">
        <v>0</v>
      </c>
      <c r="AG26" s="230">
        <v>0</v>
      </c>
      <c r="AH26" s="230">
        <v>0</v>
      </c>
      <c r="AI26" s="230"/>
      <c r="AJ26" s="230">
        <v>0</v>
      </c>
      <c r="AK26" s="230">
        <v>0</v>
      </c>
      <c r="AL26" s="230">
        <v>0</v>
      </c>
      <c r="AM26" s="230"/>
      <c r="AN26" s="230">
        <v>0</v>
      </c>
      <c r="AO26" s="230">
        <v>0</v>
      </c>
      <c r="AP26" s="230">
        <v>0</v>
      </c>
      <c r="AQ26" s="15"/>
      <c r="AR26" s="15">
        <f t="shared" si="4"/>
        <v>0</v>
      </c>
      <c r="AS26" s="15">
        <f t="shared" si="4"/>
        <v>0</v>
      </c>
      <c r="AT26" s="15">
        <f t="shared" si="4"/>
        <v>0</v>
      </c>
      <c r="AV26" s="15">
        <f t="shared" si="5"/>
        <v>0</v>
      </c>
      <c r="AW26" s="15">
        <f t="shared" si="6"/>
        <v>0</v>
      </c>
      <c r="AX26" s="15">
        <f t="shared" si="7"/>
        <v>0</v>
      </c>
      <c r="AY26" s="15"/>
      <c r="AZ26" s="15">
        <f t="shared" si="8"/>
        <v>0</v>
      </c>
      <c r="BA26" s="15">
        <f t="shared" si="8"/>
        <v>0</v>
      </c>
      <c r="BB26" s="15">
        <f t="shared" si="10"/>
        <v>0</v>
      </c>
      <c r="BC26" s="15"/>
      <c r="BD26" s="230">
        <v>0</v>
      </c>
      <c r="BE26" s="230">
        <v>0</v>
      </c>
      <c r="BF26" s="230">
        <v>0</v>
      </c>
      <c r="BG26" s="230"/>
      <c r="BH26" s="230"/>
      <c r="BI26" s="230"/>
      <c r="BJ26" s="230"/>
      <c r="BK26" s="230"/>
      <c r="BL26" s="230">
        <v>0</v>
      </c>
      <c r="BM26" s="230">
        <v>0</v>
      </c>
      <c r="BN26" s="230">
        <v>0</v>
      </c>
      <c r="BO26" s="15"/>
      <c r="BP26" s="15">
        <f t="shared" si="23"/>
        <v>0</v>
      </c>
      <c r="BQ26" s="15">
        <f t="shared" si="23"/>
        <v>0</v>
      </c>
      <c r="BR26" s="15">
        <f t="shared" si="23"/>
        <v>0</v>
      </c>
      <c r="BT26" s="15">
        <f t="shared" si="12"/>
        <v>0</v>
      </c>
      <c r="BU26" s="15">
        <f t="shared" si="13"/>
        <v>0</v>
      </c>
      <c r="BV26" s="15">
        <f t="shared" si="14"/>
        <v>0</v>
      </c>
      <c r="BW26" s="15"/>
      <c r="BX26" s="15">
        <f t="shared" si="15"/>
        <v>0</v>
      </c>
      <c r="BY26" s="15">
        <f t="shared" si="15"/>
        <v>0</v>
      </c>
      <c r="BZ26" s="15">
        <f t="shared" si="16"/>
        <v>0</v>
      </c>
      <c r="CA26" s="15"/>
      <c r="CB26" s="230">
        <v>0</v>
      </c>
      <c r="CC26" s="230">
        <v>0</v>
      </c>
      <c r="CD26" s="230">
        <v>0</v>
      </c>
      <c r="CE26" s="230"/>
      <c r="CF26" s="230"/>
      <c r="CG26" s="230"/>
      <c r="CH26" s="230"/>
      <c r="CI26" s="230"/>
      <c r="CJ26" s="230">
        <v>0</v>
      </c>
      <c r="CK26" s="230">
        <v>0</v>
      </c>
      <c r="CL26" s="230">
        <v>0</v>
      </c>
      <c r="CM26" s="15"/>
      <c r="CN26" s="15">
        <f t="shared" si="17"/>
        <v>0</v>
      </c>
      <c r="CO26" s="15">
        <f t="shared" si="17"/>
        <v>0</v>
      </c>
      <c r="CP26" s="15">
        <f t="shared" si="17"/>
        <v>0</v>
      </c>
      <c r="CR26" s="15">
        <f t="shared" si="18"/>
        <v>0</v>
      </c>
      <c r="CS26" s="15">
        <f t="shared" si="19"/>
        <v>0</v>
      </c>
      <c r="CT26" s="15">
        <f t="shared" si="20"/>
        <v>0</v>
      </c>
      <c r="CV26" s="15">
        <f t="shared" si="21"/>
        <v>0</v>
      </c>
      <c r="CW26" s="15">
        <f t="shared" si="21"/>
        <v>0</v>
      </c>
      <c r="CX26" s="15">
        <f t="shared" si="22"/>
        <v>0</v>
      </c>
      <c r="CY26" s="15"/>
    </row>
    <row r="27" spans="1:103" x14ac:dyDescent="0.25">
      <c r="A27" s="3" t="s">
        <v>51</v>
      </c>
      <c r="B27" s="229">
        <v>4.2799999999999998E-2</v>
      </c>
      <c r="C27" s="229">
        <v>4.8300000000000003E-2</v>
      </c>
      <c r="D27" s="229">
        <v>4.5400000000000003E-2</v>
      </c>
      <c r="E27" s="229">
        <v>4.5399999999999996E-2</v>
      </c>
      <c r="F27" s="229">
        <v>4.6913879999999998E-2</v>
      </c>
      <c r="G27" s="229">
        <v>4.7022846E-2</v>
      </c>
      <c r="H27" s="229">
        <v>4.6838226000000004E-2</v>
      </c>
      <c r="I27" s="229">
        <v>4.6880941999999995E-2</v>
      </c>
      <c r="J27" s="3">
        <v>403011</v>
      </c>
      <c r="L27" s="230">
        <v>45553346.689999998</v>
      </c>
      <c r="M27" s="230">
        <v>45553346.689999998</v>
      </c>
      <c r="N27" s="230">
        <v>45553346.689999998</v>
      </c>
      <c r="O27" s="230"/>
      <c r="P27" s="230">
        <v>45605637.359999999</v>
      </c>
      <c r="Q27" s="230">
        <v>45605637.359999999</v>
      </c>
      <c r="R27" s="230">
        <v>45605637.359999999</v>
      </c>
      <c r="S27" s="15"/>
      <c r="T27" s="15">
        <v>177803.16227688102</v>
      </c>
      <c r="U27" s="15">
        <v>177803.16227688102</v>
      </c>
      <c r="V27" s="15">
        <v>177803.16227688102</v>
      </c>
      <c r="W27" s="15"/>
      <c r="X27" s="15">
        <f t="shared" si="0"/>
        <v>178169.60332893275</v>
      </c>
      <c r="Y27" s="15">
        <f t="shared" si="0"/>
        <v>178169.60332893275</v>
      </c>
      <c r="Z27" s="15">
        <f t="shared" si="0"/>
        <v>178169.60332893275</v>
      </c>
      <c r="AB27" s="15">
        <f t="shared" si="1"/>
        <v>533409.48683064303</v>
      </c>
      <c r="AC27" s="15">
        <f t="shared" si="2"/>
        <v>534508.80998679821</v>
      </c>
      <c r="AD27" s="15">
        <f t="shared" si="3"/>
        <v>1099.3231561551802</v>
      </c>
      <c r="AF27" s="230">
        <v>45558124.140000001</v>
      </c>
      <c r="AG27" s="230">
        <v>45562901.590000004</v>
      </c>
      <c r="AH27" s="230">
        <v>45562901.590000004</v>
      </c>
      <c r="AI27" s="230"/>
      <c r="AJ27" s="230">
        <v>45605637.359999999</v>
      </c>
      <c r="AK27" s="230">
        <v>45605637.359999999</v>
      </c>
      <c r="AL27" s="230">
        <v>45605637.359999999</v>
      </c>
      <c r="AM27" s="230"/>
      <c r="AN27" s="230">
        <v>177821.80955044797</v>
      </c>
      <c r="AO27" s="230">
        <v>177840.45682401498</v>
      </c>
      <c r="AP27" s="230">
        <v>177840.45682401498</v>
      </c>
      <c r="AQ27" s="15"/>
      <c r="AR27" s="15">
        <f t="shared" si="4"/>
        <v>178169.60332893275</v>
      </c>
      <c r="AS27" s="15">
        <f t="shared" si="4"/>
        <v>178169.60332893275</v>
      </c>
      <c r="AT27" s="15">
        <f t="shared" si="4"/>
        <v>178169.60332893275</v>
      </c>
      <c r="AV27" s="15">
        <f t="shared" si="5"/>
        <v>533502.72319847799</v>
      </c>
      <c r="AW27" s="15">
        <f t="shared" si="6"/>
        <v>534508.80998679821</v>
      </c>
      <c r="AX27" s="15">
        <f t="shared" si="7"/>
        <v>1006.0867883202154</v>
      </c>
      <c r="AY27" s="15"/>
      <c r="AZ27" s="15">
        <f t="shared" si="8"/>
        <v>1066912.210029121</v>
      </c>
      <c r="BA27" s="15">
        <f t="shared" si="8"/>
        <v>1069017.6199735964</v>
      </c>
      <c r="BB27" s="15">
        <f t="shared" si="10"/>
        <v>2105.4099444753956</v>
      </c>
      <c r="BC27" s="15"/>
      <c r="BD27" s="230">
        <v>45562901.590000004</v>
      </c>
      <c r="BE27" s="230">
        <v>45562901.590000004</v>
      </c>
      <c r="BF27" s="230">
        <v>45560381.979999997</v>
      </c>
      <c r="BG27" s="230"/>
      <c r="BH27" s="230"/>
      <c r="BI27" s="230"/>
      <c r="BJ27" s="230"/>
      <c r="BK27" s="230"/>
      <c r="BL27" s="230">
        <v>177840.45682401498</v>
      </c>
      <c r="BM27" s="230">
        <v>177840.45682401498</v>
      </c>
      <c r="BN27" s="230">
        <v>177830.62231879728</v>
      </c>
      <c r="BO27" s="15"/>
      <c r="BP27" s="15">
        <f t="shared" si="23"/>
        <v>0</v>
      </c>
      <c r="BQ27" s="15">
        <f t="shared" si="23"/>
        <v>0</v>
      </c>
      <c r="BR27" s="15">
        <f t="shared" si="23"/>
        <v>0</v>
      </c>
      <c r="BT27" s="15">
        <f t="shared" si="12"/>
        <v>533511.5359668273</v>
      </c>
      <c r="BU27" s="15">
        <f t="shared" si="13"/>
        <v>0</v>
      </c>
      <c r="BV27" s="15">
        <f t="shared" si="14"/>
        <v>-533511.5359668273</v>
      </c>
      <c r="BW27" s="15"/>
      <c r="BX27" s="15">
        <f t="shared" si="15"/>
        <v>1600423.7459959483</v>
      </c>
      <c r="BY27" s="15">
        <f t="shared" si="15"/>
        <v>1069017.6199735964</v>
      </c>
      <c r="BZ27" s="15">
        <f t="shared" si="16"/>
        <v>-531406.12602235191</v>
      </c>
      <c r="CA27" s="15"/>
      <c r="CB27" s="230">
        <v>45557862.359999999</v>
      </c>
      <c r="CC27" s="230">
        <v>45581749.859999999</v>
      </c>
      <c r="CD27" s="230">
        <v>45605637.359999999</v>
      </c>
      <c r="CE27" s="230"/>
      <c r="CF27" s="230"/>
      <c r="CG27" s="230"/>
      <c r="CH27" s="230"/>
      <c r="CI27" s="230"/>
      <c r="CJ27" s="230">
        <v>177820.78777454779</v>
      </c>
      <c r="CK27" s="230">
        <v>177914.02511817904</v>
      </c>
      <c r="CL27" s="230">
        <v>178007.26246181029</v>
      </c>
      <c r="CM27" s="15"/>
      <c r="CN27" s="15">
        <f t="shared" si="17"/>
        <v>0</v>
      </c>
      <c r="CO27" s="15">
        <f t="shared" si="17"/>
        <v>0</v>
      </c>
      <c r="CP27" s="15">
        <f t="shared" si="17"/>
        <v>0</v>
      </c>
      <c r="CR27" s="15">
        <f t="shared" si="18"/>
        <v>533742.07535453711</v>
      </c>
      <c r="CS27" s="15">
        <f t="shared" si="19"/>
        <v>0</v>
      </c>
      <c r="CT27" s="15">
        <f t="shared" si="20"/>
        <v>-533742.07535453711</v>
      </c>
      <c r="CV27" s="15">
        <f t="shared" si="21"/>
        <v>2134165.8213504856</v>
      </c>
      <c r="CW27" s="15">
        <f t="shared" si="21"/>
        <v>1069017.6199735964</v>
      </c>
      <c r="CX27" s="15">
        <f t="shared" si="22"/>
        <v>-1065148.2013768891</v>
      </c>
      <c r="CY27" s="15"/>
    </row>
    <row r="28" spans="1:103" x14ac:dyDescent="0.25">
      <c r="A28" s="3" t="s">
        <v>52</v>
      </c>
      <c r="B28" s="229">
        <v>2.8E-3</v>
      </c>
      <c r="C28" s="229">
        <v>3.2000000000000002E-3</v>
      </c>
      <c r="D28" s="229">
        <v>1.6799999999999999E-2</v>
      </c>
      <c r="E28" s="229">
        <v>4.2400000000000007E-2</v>
      </c>
      <c r="F28" s="229">
        <v>4.2400000000000007E-2</v>
      </c>
      <c r="G28" s="229">
        <v>4.2400000000000007E-2</v>
      </c>
      <c r="H28" s="229">
        <v>4.2400000000000007E-2</v>
      </c>
      <c r="I28" s="229">
        <v>4.2400000000000007E-2</v>
      </c>
      <c r="J28" s="3">
        <v>403011</v>
      </c>
      <c r="L28" s="230">
        <v>22835850.350000001</v>
      </c>
      <c r="M28" s="230">
        <v>22835850.350000001</v>
      </c>
      <c r="N28" s="230">
        <v>22835850.350000001</v>
      </c>
      <c r="O28" s="230"/>
      <c r="P28" s="230">
        <v>22835850.350000001</v>
      </c>
      <c r="Q28" s="230">
        <v>22835850.350000001</v>
      </c>
      <c r="R28" s="230">
        <v>22835850.350000001</v>
      </c>
      <c r="S28" s="15"/>
      <c r="T28" s="15">
        <v>80686.671236666691</v>
      </c>
      <c r="U28" s="15">
        <v>80686.671236666691</v>
      </c>
      <c r="V28" s="15">
        <v>80686.671236666691</v>
      </c>
      <c r="W28" s="15"/>
      <c r="X28" s="15">
        <f t="shared" si="0"/>
        <v>80686.671236666691</v>
      </c>
      <c r="Y28" s="15">
        <f t="shared" si="0"/>
        <v>80686.671236666691</v>
      </c>
      <c r="Z28" s="15">
        <f t="shared" si="0"/>
        <v>80686.671236666691</v>
      </c>
      <c r="AB28" s="15">
        <f t="shared" si="1"/>
        <v>242060.01371000009</v>
      </c>
      <c r="AC28" s="15">
        <f t="shared" si="2"/>
        <v>242060.01371000009</v>
      </c>
      <c r="AD28" s="15">
        <f t="shared" si="3"/>
        <v>0</v>
      </c>
      <c r="AF28" s="230">
        <v>22835850.350000001</v>
      </c>
      <c r="AG28" s="230">
        <v>22835850.350000001</v>
      </c>
      <c r="AH28" s="230">
        <v>22835850.350000001</v>
      </c>
      <c r="AI28" s="230"/>
      <c r="AJ28" s="230">
        <v>22835850.350000001</v>
      </c>
      <c r="AK28" s="230">
        <v>22835850.350000001</v>
      </c>
      <c r="AL28" s="230">
        <v>22835850.350000001</v>
      </c>
      <c r="AM28" s="230"/>
      <c r="AN28" s="230">
        <v>80686.671236666691</v>
      </c>
      <c r="AO28" s="230">
        <v>80686.671236666691</v>
      </c>
      <c r="AP28" s="230">
        <v>80686.671236666691</v>
      </c>
      <c r="AQ28" s="15"/>
      <c r="AR28" s="15">
        <f t="shared" si="4"/>
        <v>80686.671236666691</v>
      </c>
      <c r="AS28" s="15">
        <f t="shared" si="4"/>
        <v>80686.671236666691</v>
      </c>
      <c r="AT28" s="15">
        <f t="shared" si="4"/>
        <v>80686.671236666691</v>
      </c>
      <c r="AV28" s="15">
        <f t="shared" si="5"/>
        <v>242060.01371000009</v>
      </c>
      <c r="AW28" s="15">
        <f t="shared" si="6"/>
        <v>242060.01371000009</v>
      </c>
      <c r="AX28" s="15">
        <f t="shared" si="7"/>
        <v>0</v>
      </c>
      <c r="AY28" s="15"/>
      <c r="AZ28" s="15">
        <f t="shared" si="8"/>
        <v>484120.02742000017</v>
      </c>
      <c r="BA28" s="15">
        <f t="shared" si="8"/>
        <v>484120.02742000017</v>
      </c>
      <c r="BB28" s="15">
        <f t="shared" si="10"/>
        <v>0</v>
      </c>
      <c r="BC28" s="15"/>
      <c r="BD28" s="230">
        <v>22835850.350000001</v>
      </c>
      <c r="BE28" s="230">
        <v>22835850.350000001</v>
      </c>
      <c r="BF28" s="230">
        <v>22835850.350000001</v>
      </c>
      <c r="BG28" s="230"/>
      <c r="BH28" s="230"/>
      <c r="BI28" s="230"/>
      <c r="BJ28" s="230"/>
      <c r="BK28" s="230"/>
      <c r="BL28" s="230">
        <v>80686.671236666691</v>
      </c>
      <c r="BM28" s="230">
        <v>80686.671236666691</v>
      </c>
      <c r="BN28" s="230">
        <v>80686.671236666691</v>
      </c>
      <c r="BO28" s="15"/>
      <c r="BP28" s="15">
        <f t="shared" si="23"/>
        <v>0</v>
      </c>
      <c r="BQ28" s="15">
        <f t="shared" si="23"/>
        <v>0</v>
      </c>
      <c r="BR28" s="15">
        <f t="shared" si="23"/>
        <v>0</v>
      </c>
      <c r="BT28" s="15">
        <f t="shared" si="12"/>
        <v>242060.01371000009</v>
      </c>
      <c r="BU28" s="15">
        <f t="shared" si="13"/>
        <v>0</v>
      </c>
      <c r="BV28" s="15">
        <f t="shared" si="14"/>
        <v>-242060.01371000009</v>
      </c>
      <c r="BW28" s="15"/>
      <c r="BX28" s="15">
        <f t="shared" si="15"/>
        <v>726180.04113000026</v>
      </c>
      <c r="BY28" s="15">
        <f t="shared" si="15"/>
        <v>484120.02742000017</v>
      </c>
      <c r="BZ28" s="15">
        <f t="shared" si="16"/>
        <v>-242060.01371000009</v>
      </c>
      <c r="CA28" s="15"/>
      <c r="CB28" s="230">
        <v>22835850.350000001</v>
      </c>
      <c r="CC28" s="230">
        <v>22835850.350000001</v>
      </c>
      <c r="CD28" s="230">
        <v>22835850.350000001</v>
      </c>
      <c r="CE28" s="230"/>
      <c r="CF28" s="230"/>
      <c r="CG28" s="230"/>
      <c r="CH28" s="230"/>
      <c r="CI28" s="230"/>
      <c r="CJ28" s="230">
        <v>80686.671236666691</v>
      </c>
      <c r="CK28" s="230">
        <v>80686.671236666691</v>
      </c>
      <c r="CL28" s="230">
        <v>80686.671236666691</v>
      </c>
      <c r="CM28" s="15"/>
      <c r="CN28" s="15">
        <f t="shared" si="17"/>
        <v>0</v>
      </c>
      <c r="CO28" s="15">
        <f t="shared" si="17"/>
        <v>0</v>
      </c>
      <c r="CP28" s="15">
        <f t="shared" si="17"/>
        <v>0</v>
      </c>
      <c r="CR28" s="15">
        <f t="shared" si="18"/>
        <v>242060.01371000009</v>
      </c>
      <c r="CS28" s="15">
        <f t="shared" si="19"/>
        <v>0</v>
      </c>
      <c r="CT28" s="15">
        <f t="shared" si="20"/>
        <v>-242060.01371000009</v>
      </c>
      <c r="CV28" s="15">
        <f t="shared" si="21"/>
        <v>968240.05484000035</v>
      </c>
      <c r="CW28" s="15">
        <f t="shared" si="21"/>
        <v>484120.02742000017</v>
      </c>
      <c r="CX28" s="15">
        <f t="shared" si="22"/>
        <v>-484120.02742000017</v>
      </c>
      <c r="CY28" s="15"/>
    </row>
    <row r="29" spans="1:103" x14ac:dyDescent="0.25">
      <c r="A29" s="3" t="s">
        <v>53</v>
      </c>
      <c r="B29" s="229">
        <v>1.03E-2</v>
      </c>
      <c r="C29" s="229">
        <v>1.1599999999999999E-2</v>
      </c>
      <c r="D29" s="229">
        <v>1.14E-2</v>
      </c>
      <c r="E29" s="229">
        <v>2.1200000000000004E-2</v>
      </c>
      <c r="F29" s="229">
        <v>2.1200000000000004E-2</v>
      </c>
      <c r="G29" s="229">
        <v>2.1200000000000004E-2</v>
      </c>
      <c r="H29" s="229">
        <v>2.1200000000000004E-2</v>
      </c>
      <c r="I29" s="229">
        <v>2.1200000000000004E-2</v>
      </c>
      <c r="J29" s="3">
        <v>403011</v>
      </c>
      <c r="L29" s="230">
        <v>8598223.0999999996</v>
      </c>
      <c r="M29" s="230">
        <v>8598223.0999999996</v>
      </c>
      <c r="N29" s="230">
        <v>8570832.4700000007</v>
      </c>
      <c r="O29" s="230"/>
      <c r="P29" s="230">
        <v>8543441.8300000001</v>
      </c>
      <c r="Q29" s="230">
        <v>8543441.8300000001</v>
      </c>
      <c r="R29" s="230">
        <v>8543441.8300000001</v>
      </c>
      <c r="S29" s="15"/>
      <c r="T29" s="15">
        <v>15190.194143333334</v>
      </c>
      <c r="U29" s="15">
        <v>15190.194143333334</v>
      </c>
      <c r="V29" s="15">
        <v>15141.804030333338</v>
      </c>
      <c r="W29" s="15"/>
      <c r="X29" s="15">
        <f t="shared" si="0"/>
        <v>15093.413899666668</v>
      </c>
      <c r="Y29" s="15">
        <f t="shared" si="0"/>
        <v>15093.413899666668</v>
      </c>
      <c r="Z29" s="15">
        <f t="shared" si="0"/>
        <v>15093.413899666668</v>
      </c>
      <c r="AB29" s="15">
        <f t="shared" si="1"/>
        <v>45522.192317000008</v>
      </c>
      <c r="AC29" s="15">
        <f t="shared" si="2"/>
        <v>45280.241699000006</v>
      </c>
      <c r="AD29" s="15">
        <f t="shared" si="3"/>
        <v>-241.95061800000258</v>
      </c>
      <c r="AF29" s="230">
        <v>8543441.8300000001</v>
      </c>
      <c r="AG29" s="230">
        <v>8543441.8300000001</v>
      </c>
      <c r="AH29" s="230">
        <v>8543441.8300000001</v>
      </c>
      <c r="AI29" s="230"/>
      <c r="AJ29" s="230">
        <v>8543441.8300000001</v>
      </c>
      <c r="AK29" s="230">
        <v>8543441.8300000001</v>
      </c>
      <c r="AL29" s="230">
        <v>8543441.8300000001</v>
      </c>
      <c r="AM29" s="230"/>
      <c r="AN29" s="230">
        <v>15093.413899666668</v>
      </c>
      <c r="AO29" s="230">
        <v>15093.413899666668</v>
      </c>
      <c r="AP29" s="230">
        <v>15093.413899666668</v>
      </c>
      <c r="AQ29" s="15"/>
      <c r="AR29" s="15">
        <f t="shared" si="4"/>
        <v>15093.413899666668</v>
      </c>
      <c r="AS29" s="15">
        <f t="shared" si="4"/>
        <v>15093.413899666668</v>
      </c>
      <c r="AT29" s="15">
        <f t="shared" si="4"/>
        <v>15093.413899666668</v>
      </c>
      <c r="AV29" s="15">
        <f t="shared" si="5"/>
        <v>45280.241699000006</v>
      </c>
      <c r="AW29" s="15">
        <f t="shared" si="6"/>
        <v>45280.241699000006</v>
      </c>
      <c r="AX29" s="15">
        <f t="shared" si="7"/>
        <v>0</v>
      </c>
      <c r="AY29" s="15"/>
      <c r="AZ29" s="15">
        <f t="shared" si="8"/>
        <v>90802.434016000014</v>
      </c>
      <c r="BA29" s="15">
        <f t="shared" si="8"/>
        <v>90560.483398000011</v>
      </c>
      <c r="BB29" s="15">
        <f t="shared" si="10"/>
        <v>-241.95061800000258</v>
      </c>
      <c r="BC29" s="15"/>
      <c r="BD29" s="230">
        <v>8543441.8300000001</v>
      </c>
      <c r="BE29" s="230">
        <v>8543441.8300000001</v>
      </c>
      <c r="BF29" s="230">
        <v>8543441.8300000001</v>
      </c>
      <c r="BG29" s="230"/>
      <c r="BH29" s="230"/>
      <c r="BI29" s="230"/>
      <c r="BJ29" s="230"/>
      <c r="BK29" s="230"/>
      <c r="BL29" s="230">
        <v>15093.413899666668</v>
      </c>
      <c r="BM29" s="230">
        <v>15093.413899666668</v>
      </c>
      <c r="BN29" s="230">
        <v>15093.413899666668</v>
      </c>
      <c r="BO29" s="15"/>
      <c r="BP29" s="15">
        <f t="shared" si="23"/>
        <v>0</v>
      </c>
      <c r="BQ29" s="15">
        <f t="shared" si="23"/>
        <v>0</v>
      </c>
      <c r="BR29" s="15">
        <f t="shared" si="23"/>
        <v>0</v>
      </c>
      <c r="BT29" s="15">
        <f t="shared" si="12"/>
        <v>45280.241699000006</v>
      </c>
      <c r="BU29" s="15">
        <f t="shared" si="13"/>
        <v>0</v>
      </c>
      <c r="BV29" s="15">
        <f t="shared" si="14"/>
        <v>-45280.241699000006</v>
      </c>
      <c r="BW29" s="15"/>
      <c r="BX29" s="15">
        <f t="shared" si="15"/>
        <v>136082.67571500002</v>
      </c>
      <c r="BY29" s="15">
        <f t="shared" si="15"/>
        <v>90560.483398000011</v>
      </c>
      <c r="BZ29" s="15">
        <f t="shared" si="16"/>
        <v>-45522.192317000008</v>
      </c>
      <c r="CA29" s="15"/>
      <c r="CB29" s="230">
        <v>8543441.8300000001</v>
      </c>
      <c r="CC29" s="230">
        <v>8543441.8300000001</v>
      </c>
      <c r="CD29" s="230">
        <v>8543441.8300000001</v>
      </c>
      <c r="CE29" s="230"/>
      <c r="CF29" s="230"/>
      <c r="CG29" s="230"/>
      <c r="CH29" s="230"/>
      <c r="CI29" s="230"/>
      <c r="CJ29" s="230">
        <v>15093.413899666668</v>
      </c>
      <c r="CK29" s="230">
        <v>15093.413899666668</v>
      </c>
      <c r="CL29" s="230">
        <v>15093.413899666668</v>
      </c>
      <c r="CM29" s="15"/>
      <c r="CN29" s="15">
        <f t="shared" si="17"/>
        <v>0</v>
      </c>
      <c r="CO29" s="15">
        <f t="shared" si="17"/>
        <v>0</v>
      </c>
      <c r="CP29" s="15">
        <f t="shared" si="17"/>
        <v>0</v>
      </c>
      <c r="CR29" s="15">
        <f t="shared" si="18"/>
        <v>45280.241699000006</v>
      </c>
      <c r="CS29" s="15">
        <f t="shared" si="19"/>
        <v>0</v>
      </c>
      <c r="CT29" s="15">
        <f t="shared" si="20"/>
        <v>-45280.241699000006</v>
      </c>
      <c r="CV29" s="15">
        <f t="shared" si="21"/>
        <v>181362.91741400003</v>
      </c>
      <c r="CW29" s="15">
        <f t="shared" si="21"/>
        <v>90560.483398000011</v>
      </c>
      <c r="CX29" s="15">
        <f t="shared" si="22"/>
        <v>-90802.434016000014</v>
      </c>
      <c r="CY29" s="15"/>
    </row>
    <row r="30" spans="1:103" x14ac:dyDescent="0.25">
      <c r="A30" s="3" t="s">
        <v>54</v>
      </c>
      <c r="B30" s="229">
        <v>7.7999999999999996E-3</v>
      </c>
      <c r="C30" s="229">
        <v>8.8000000000000005E-3</v>
      </c>
      <c r="D30" s="229">
        <v>1.3100000000000001E-2</v>
      </c>
      <c r="E30" s="229">
        <v>3.6999999999999998E-2</v>
      </c>
      <c r="F30" s="229">
        <v>3.6999999999999998E-2</v>
      </c>
      <c r="G30" s="229">
        <v>3.6999999999999998E-2</v>
      </c>
      <c r="H30" s="229">
        <v>3.6999999999999998E-2</v>
      </c>
      <c r="I30" s="229">
        <v>3.6999999999999998E-2</v>
      </c>
      <c r="J30" s="3">
        <v>403011</v>
      </c>
      <c r="L30" s="230">
        <v>17403072.050000001</v>
      </c>
      <c r="M30" s="230">
        <v>17403072.050000001</v>
      </c>
      <c r="N30" s="230">
        <v>17403072.050000001</v>
      </c>
      <c r="O30" s="230"/>
      <c r="P30" s="230">
        <v>17421535.02</v>
      </c>
      <c r="Q30" s="230">
        <v>17421535.02</v>
      </c>
      <c r="R30" s="230">
        <v>17421535.02</v>
      </c>
      <c r="S30" s="15"/>
      <c r="T30" s="15">
        <v>53659.472154166666</v>
      </c>
      <c r="U30" s="15">
        <v>53659.472154166666</v>
      </c>
      <c r="V30" s="15">
        <v>53659.472154166666</v>
      </c>
      <c r="W30" s="15"/>
      <c r="X30" s="15">
        <f t="shared" si="0"/>
        <v>53716.399644999998</v>
      </c>
      <c r="Y30" s="15">
        <f t="shared" si="0"/>
        <v>53716.399644999998</v>
      </c>
      <c r="Z30" s="15">
        <f t="shared" si="0"/>
        <v>53716.399644999998</v>
      </c>
      <c r="AB30" s="15">
        <f t="shared" si="1"/>
        <v>160978.4164625</v>
      </c>
      <c r="AC30" s="15">
        <f t="shared" si="2"/>
        <v>161149.19893499999</v>
      </c>
      <c r="AD30" s="15">
        <f t="shared" si="3"/>
        <v>170.78247249999549</v>
      </c>
      <c r="AF30" s="230">
        <v>17403072.050000001</v>
      </c>
      <c r="AG30" s="230">
        <v>17403072.050000001</v>
      </c>
      <c r="AH30" s="230">
        <v>17403072.050000001</v>
      </c>
      <c r="AI30" s="230"/>
      <c r="AJ30" s="230">
        <v>17421535.02</v>
      </c>
      <c r="AK30" s="230">
        <v>17400219.309999999</v>
      </c>
      <c r="AL30" s="230">
        <v>17378903.59</v>
      </c>
      <c r="AM30" s="230"/>
      <c r="AN30" s="230">
        <v>53659.472154166666</v>
      </c>
      <c r="AO30" s="230">
        <v>53659.472154166666</v>
      </c>
      <c r="AP30" s="230">
        <v>53659.472154166666</v>
      </c>
      <c r="AQ30" s="15"/>
      <c r="AR30" s="15">
        <f t="shared" si="4"/>
        <v>53716.399644999998</v>
      </c>
      <c r="AS30" s="15">
        <f t="shared" si="4"/>
        <v>53650.676205833326</v>
      </c>
      <c r="AT30" s="15">
        <f t="shared" si="4"/>
        <v>53584.952735833329</v>
      </c>
      <c r="AV30" s="15">
        <f t="shared" si="5"/>
        <v>160978.4164625</v>
      </c>
      <c r="AW30" s="15">
        <f t="shared" si="6"/>
        <v>160952.02858666665</v>
      </c>
      <c r="AX30" s="15">
        <f t="shared" si="7"/>
        <v>-26.387875833344879</v>
      </c>
      <c r="AY30" s="15"/>
      <c r="AZ30" s="15">
        <f t="shared" si="8"/>
        <v>321956.832925</v>
      </c>
      <c r="BA30" s="15">
        <f t="shared" si="8"/>
        <v>322101.22752166667</v>
      </c>
      <c r="BB30" s="15">
        <f t="shared" si="10"/>
        <v>144.39459666667972</v>
      </c>
      <c r="BC30" s="15"/>
      <c r="BD30" s="230">
        <v>17403072.050000001</v>
      </c>
      <c r="BE30" s="230">
        <v>17403072.050000001</v>
      </c>
      <c r="BF30" s="230">
        <v>17412303.539999999</v>
      </c>
      <c r="BG30" s="230"/>
      <c r="BH30" s="230"/>
      <c r="BI30" s="230"/>
      <c r="BJ30" s="230"/>
      <c r="BK30" s="230"/>
      <c r="BL30" s="230">
        <v>53659.472154166666</v>
      </c>
      <c r="BM30" s="230">
        <v>53659.472154166666</v>
      </c>
      <c r="BN30" s="230">
        <v>53687.935915000002</v>
      </c>
      <c r="BO30" s="15"/>
      <c r="BP30" s="15">
        <f t="shared" si="23"/>
        <v>0</v>
      </c>
      <c r="BQ30" s="15">
        <f t="shared" si="23"/>
        <v>0</v>
      </c>
      <c r="BR30" s="15">
        <f t="shared" si="23"/>
        <v>0</v>
      </c>
      <c r="BT30" s="15">
        <f t="shared" si="12"/>
        <v>161006.88022333334</v>
      </c>
      <c r="BU30" s="15">
        <f t="shared" si="13"/>
        <v>0</v>
      </c>
      <c r="BV30" s="15">
        <f t="shared" si="14"/>
        <v>-161006.88022333334</v>
      </c>
      <c r="BW30" s="15"/>
      <c r="BX30" s="15">
        <f t="shared" si="15"/>
        <v>482963.71314833337</v>
      </c>
      <c r="BY30" s="15">
        <f t="shared" si="15"/>
        <v>322101.22752166667</v>
      </c>
      <c r="BZ30" s="15">
        <f t="shared" si="16"/>
        <v>-160862.48562666669</v>
      </c>
      <c r="CA30" s="15"/>
      <c r="CB30" s="230">
        <v>17421535.02</v>
      </c>
      <c r="CC30" s="230">
        <v>17421535.02</v>
      </c>
      <c r="CD30" s="230">
        <v>17421535.02</v>
      </c>
      <c r="CE30" s="230"/>
      <c r="CF30" s="230"/>
      <c r="CG30" s="230"/>
      <c r="CH30" s="230"/>
      <c r="CI30" s="230"/>
      <c r="CJ30" s="230">
        <v>53716.399644999998</v>
      </c>
      <c r="CK30" s="230">
        <v>53716.399644999998</v>
      </c>
      <c r="CL30" s="230">
        <v>53716.399644999998</v>
      </c>
      <c r="CM30" s="15"/>
      <c r="CN30" s="15">
        <f t="shared" si="17"/>
        <v>0</v>
      </c>
      <c r="CO30" s="15">
        <f t="shared" si="17"/>
        <v>0</v>
      </c>
      <c r="CP30" s="15">
        <f t="shared" si="17"/>
        <v>0</v>
      </c>
      <c r="CR30" s="15">
        <f t="shared" si="18"/>
        <v>161149.19893499999</v>
      </c>
      <c r="CS30" s="15">
        <f t="shared" si="19"/>
        <v>0</v>
      </c>
      <c r="CT30" s="15">
        <f t="shared" si="20"/>
        <v>-161149.19893499999</v>
      </c>
      <c r="CV30" s="15">
        <f t="shared" si="21"/>
        <v>644112.91208333336</v>
      </c>
      <c r="CW30" s="15">
        <f t="shared" si="21"/>
        <v>322101.22752166667</v>
      </c>
      <c r="CX30" s="15">
        <f t="shared" si="22"/>
        <v>-322011.68456166668</v>
      </c>
      <c r="CY30" s="15"/>
    </row>
    <row r="31" spans="1:103" x14ac:dyDescent="0.25">
      <c r="A31" s="3" t="s">
        <v>55</v>
      </c>
      <c r="B31" s="229">
        <v>1.2999999999999999E-2</v>
      </c>
      <c r="C31" s="229">
        <v>1.47E-2</v>
      </c>
      <c r="D31" s="229">
        <v>2.1499999999999998E-2</v>
      </c>
      <c r="E31" s="229">
        <v>2.7099999999999999E-2</v>
      </c>
      <c r="F31" s="229">
        <v>2.7099999999999999E-2</v>
      </c>
      <c r="G31" s="229">
        <v>2.7099999999999999E-2</v>
      </c>
      <c r="H31" s="229">
        <v>2.7099999999999999E-2</v>
      </c>
      <c r="I31" s="229">
        <v>2.7099999999999999E-2</v>
      </c>
      <c r="J31" s="3">
        <v>403011</v>
      </c>
      <c r="L31" s="230">
        <v>52417096.740000002</v>
      </c>
      <c r="M31" s="230">
        <v>52417096.740000002</v>
      </c>
      <c r="N31" s="230">
        <v>52417096.740000002</v>
      </c>
      <c r="O31" s="230"/>
      <c r="P31" s="230">
        <v>52417096.740000002</v>
      </c>
      <c r="Q31" s="230">
        <v>52417096.740000002</v>
      </c>
      <c r="R31" s="230">
        <v>52417096.740000002</v>
      </c>
      <c r="S31" s="15"/>
      <c r="T31" s="15">
        <v>118375.27680450001</v>
      </c>
      <c r="U31" s="15">
        <v>118375.27680450001</v>
      </c>
      <c r="V31" s="15">
        <v>118375.27680450001</v>
      </c>
      <c r="W31" s="15"/>
      <c r="X31" s="15">
        <f t="shared" si="0"/>
        <v>118375.27680450001</v>
      </c>
      <c r="Y31" s="15">
        <f t="shared" si="0"/>
        <v>118375.27680450001</v>
      </c>
      <c r="Z31" s="15">
        <f t="shared" si="0"/>
        <v>118375.27680450001</v>
      </c>
      <c r="AB31" s="15">
        <f t="shared" si="1"/>
        <v>355125.83041350002</v>
      </c>
      <c r="AC31" s="15">
        <f t="shared" si="2"/>
        <v>355125.83041350002</v>
      </c>
      <c r="AD31" s="15">
        <f t="shared" si="3"/>
        <v>0</v>
      </c>
      <c r="AF31" s="230">
        <v>52417096.740000002</v>
      </c>
      <c r="AG31" s="230">
        <v>52417096.740000002</v>
      </c>
      <c r="AH31" s="230">
        <v>52417096.740000002</v>
      </c>
      <c r="AI31" s="230"/>
      <c r="AJ31" s="230">
        <v>52417096.740000002</v>
      </c>
      <c r="AK31" s="230">
        <v>52417096.740000002</v>
      </c>
      <c r="AL31" s="230">
        <v>52430856.829999998</v>
      </c>
      <c r="AM31" s="230"/>
      <c r="AN31" s="230">
        <v>118375.27680450001</v>
      </c>
      <c r="AO31" s="230">
        <v>118375.27680450001</v>
      </c>
      <c r="AP31" s="230">
        <v>118375.27680450001</v>
      </c>
      <c r="AQ31" s="15"/>
      <c r="AR31" s="15">
        <f t="shared" si="4"/>
        <v>118375.27680450001</v>
      </c>
      <c r="AS31" s="15">
        <f t="shared" si="4"/>
        <v>118375.27680450001</v>
      </c>
      <c r="AT31" s="15">
        <f t="shared" si="4"/>
        <v>118406.35167441667</v>
      </c>
      <c r="AV31" s="15">
        <f t="shared" si="5"/>
        <v>355125.83041350002</v>
      </c>
      <c r="AW31" s="15">
        <f t="shared" si="6"/>
        <v>355156.90528341668</v>
      </c>
      <c r="AX31" s="15">
        <f t="shared" si="7"/>
        <v>31.074869916657917</v>
      </c>
      <c r="AY31" s="15"/>
      <c r="AZ31" s="15">
        <f t="shared" si="8"/>
        <v>710251.66082700004</v>
      </c>
      <c r="BA31" s="15">
        <f t="shared" si="8"/>
        <v>710282.7356969167</v>
      </c>
      <c r="BB31" s="15">
        <f t="shared" si="10"/>
        <v>31.074869916657917</v>
      </c>
      <c r="BC31" s="15"/>
      <c r="BD31" s="230">
        <v>52417096.740000002</v>
      </c>
      <c r="BE31" s="230">
        <v>52417096.740000002</v>
      </c>
      <c r="BF31" s="230">
        <v>52417096.740000002</v>
      </c>
      <c r="BG31" s="230"/>
      <c r="BH31" s="230"/>
      <c r="BI31" s="230"/>
      <c r="BJ31" s="230"/>
      <c r="BK31" s="230"/>
      <c r="BL31" s="230">
        <v>118375.27680450001</v>
      </c>
      <c r="BM31" s="230">
        <v>118375.27680450001</v>
      </c>
      <c r="BN31" s="230">
        <v>118375.27680450001</v>
      </c>
      <c r="BO31" s="15"/>
      <c r="BP31" s="15">
        <f t="shared" si="23"/>
        <v>0</v>
      </c>
      <c r="BQ31" s="15">
        <f t="shared" si="23"/>
        <v>0</v>
      </c>
      <c r="BR31" s="15">
        <f t="shared" si="23"/>
        <v>0</v>
      </c>
      <c r="BT31" s="15">
        <f t="shared" si="12"/>
        <v>355125.83041350002</v>
      </c>
      <c r="BU31" s="15">
        <f t="shared" si="13"/>
        <v>0</v>
      </c>
      <c r="BV31" s="15">
        <f t="shared" si="14"/>
        <v>-355125.83041350002</v>
      </c>
      <c r="BW31" s="15"/>
      <c r="BX31" s="15">
        <f t="shared" si="15"/>
        <v>1065377.4912405</v>
      </c>
      <c r="BY31" s="15">
        <f t="shared" si="15"/>
        <v>710282.7356969167</v>
      </c>
      <c r="BZ31" s="15">
        <f t="shared" si="16"/>
        <v>-355094.75554358331</v>
      </c>
      <c r="CA31" s="15"/>
      <c r="CB31" s="230">
        <v>52417096.740000002</v>
      </c>
      <c r="CC31" s="230">
        <v>52417096.740000002</v>
      </c>
      <c r="CD31" s="230">
        <v>52417096.740000002</v>
      </c>
      <c r="CE31" s="230"/>
      <c r="CF31" s="230"/>
      <c r="CG31" s="230"/>
      <c r="CH31" s="230"/>
      <c r="CI31" s="230"/>
      <c r="CJ31" s="230">
        <v>118375.27680450001</v>
      </c>
      <c r="CK31" s="230">
        <v>118375.27680450001</v>
      </c>
      <c r="CL31" s="230">
        <v>118375.27680450001</v>
      </c>
      <c r="CM31" s="15"/>
      <c r="CN31" s="15">
        <f t="shared" si="17"/>
        <v>0</v>
      </c>
      <c r="CO31" s="15">
        <f t="shared" si="17"/>
        <v>0</v>
      </c>
      <c r="CP31" s="15">
        <f t="shared" si="17"/>
        <v>0</v>
      </c>
      <c r="CR31" s="15">
        <f t="shared" si="18"/>
        <v>355125.83041350002</v>
      </c>
      <c r="CS31" s="15">
        <f t="shared" si="19"/>
        <v>0</v>
      </c>
      <c r="CT31" s="15">
        <f t="shared" si="20"/>
        <v>-355125.83041350002</v>
      </c>
      <c r="CV31" s="15">
        <f t="shared" si="21"/>
        <v>1420503.3216540001</v>
      </c>
      <c r="CW31" s="15">
        <f t="shared" si="21"/>
        <v>710282.7356969167</v>
      </c>
      <c r="CX31" s="15">
        <f t="shared" si="22"/>
        <v>-710220.58595708339</v>
      </c>
      <c r="CY31" s="15"/>
    </row>
    <row r="32" spans="1:103" x14ac:dyDescent="0.25">
      <c r="A32" s="3" t="s">
        <v>56</v>
      </c>
      <c r="B32" s="229">
        <v>1.2999999999999999E-2</v>
      </c>
      <c r="C32" s="229">
        <v>1.47E-2</v>
      </c>
      <c r="D32" s="229">
        <v>2.1499999999999998E-2</v>
      </c>
      <c r="E32" s="229">
        <v>2.7099999999999999E-2</v>
      </c>
      <c r="F32" s="229">
        <v>2.7099999999999999E-2</v>
      </c>
      <c r="G32" s="229">
        <v>2.7099999999999999E-2</v>
      </c>
      <c r="H32" s="229">
        <v>2.7099999999999999E-2</v>
      </c>
      <c r="I32" s="229">
        <v>2.7099999999999999E-2</v>
      </c>
      <c r="J32" s="3">
        <v>403026</v>
      </c>
      <c r="L32" s="230">
        <v>0</v>
      </c>
      <c r="M32" s="230">
        <v>0</v>
      </c>
      <c r="N32" s="230">
        <v>0</v>
      </c>
      <c r="O32" s="230"/>
      <c r="P32" s="230">
        <v>0</v>
      </c>
      <c r="Q32" s="230">
        <v>0</v>
      </c>
      <c r="R32" s="230">
        <v>0</v>
      </c>
      <c r="S32" s="15"/>
      <c r="T32" s="15">
        <v>0</v>
      </c>
      <c r="U32" s="15">
        <v>0</v>
      </c>
      <c r="V32" s="15">
        <v>0</v>
      </c>
      <c r="W32" s="15"/>
      <c r="X32" s="15">
        <f t="shared" si="0"/>
        <v>0</v>
      </c>
      <c r="Y32" s="15">
        <f t="shared" si="0"/>
        <v>0</v>
      </c>
      <c r="Z32" s="15">
        <f t="shared" si="0"/>
        <v>0</v>
      </c>
      <c r="AB32" s="15">
        <f t="shared" si="1"/>
        <v>0</v>
      </c>
      <c r="AC32" s="15">
        <f t="shared" si="2"/>
        <v>0</v>
      </c>
      <c r="AD32" s="15">
        <f t="shared" si="3"/>
        <v>0</v>
      </c>
      <c r="AF32" s="230">
        <v>0</v>
      </c>
      <c r="AG32" s="230">
        <v>0</v>
      </c>
      <c r="AH32" s="230">
        <v>0</v>
      </c>
      <c r="AI32" s="230"/>
      <c r="AJ32" s="230">
        <v>0</v>
      </c>
      <c r="AK32" s="230">
        <v>0</v>
      </c>
      <c r="AL32" s="230">
        <v>0</v>
      </c>
      <c r="AM32" s="230"/>
      <c r="AN32" s="230">
        <v>0</v>
      </c>
      <c r="AO32" s="230">
        <v>0</v>
      </c>
      <c r="AP32" s="230">
        <v>0</v>
      </c>
      <c r="AQ32" s="15"/>
      <c r="AR32" s="15">
        <f t="shared" si="4"/>
        <v>0</v>
      </c>
      <c r="AS32" s="15">
        <f t="shared" si="4"/>
        <v>0</v>
      </c>
      <c r="AT32" s="15">
        <f t="shared" si="4"/>
        <v>0</v>
      </c>
      <c r="AV32" s="15">
        <f t="shared" si="5"/>
        <v>0</v>
      </c>
      <c r="AW32" s="15">
        <f t="shared" si="6"/>
        <v>0</v>
      </c>
      <c r="AX32" s="15">
        <f t="shared" si="7"/>
        <v>0</v>
      </c>
      <c r="AY32" s="15"/>
      <c r="AZ32" s="15">
        <f t="shared" si="8"/>
        <v>0</v>
      </c>
      <c r="BA32" s="15">
        <f t="shared" si="8"/>
        <v>0</v>
      </c>
      <c r="BB32" s="15">
        <f t="shared" si="10"/>
        <v>0</v>
      </c>
      <c r="BC32" s="15"/>
      <c r="BD32" s="230">
        <v>0</v>
      </c>
      <c r="BE32" s="230">
        <v>0</v>
      </c>
      <c r="BF32" s="230">
        <v>0</v>
      </c>
      <c r="BG32" s="230"/>
      <c r="BH32" s="230"/>
      <c r="BI32" s="230"/>
      <c r="BJ32" s="230"/>
      <c r="BK32" s="230"/>
      <c r="BL32" s="230">
        <v>0</v>
      </c>
      <c r="BM32" s="230">
        <v>0</v>
      </c>
      <c r="BN32" s="230">
        <v>0</v>
      </c>
      <c r="BO32" s="15"/>
      <c r="BP32" s="15">
        <f t="shared" si="23"/>
        <v>0</v>
      </c>
      <c r="BQ32" s="15">
        <f t="shared" si="23"/>
        <v>0</v>
      </c>
      <c r="BR32" s="15">
        <f t="shared" si="23"/>
        <v>0</v>
      </c>
      <c r="BT32" s="15">
        <f t="shared" si="12"/>
        <v>0</v>
      </c>
      <c r="BU32" s="15">
        <f t="shared" si="13"/>
        <v>0</v>
      </c>
      <c r="BV32" s="15">
        <f t="shared" si="14"/>
        <v>0</v>
      </c>
      <c r="BW32" s="15"/>
      <c r="BX32" s="15">
        <f t="shared" si="15"/>
        <v>0</v>
      </c>
      <c r="BY32" s="15">
        <f t="shared" si="15"/>
        <v>0</v>
      </c>
      <c r="BZ32" s="15">
        <f t="shared" si="16"/>
        <v>0</v>
      </c>
      <c r="CA32" s="15"/>
      <c r="CB32" s="230">
        <v>0</v>
      </c>
      <c r="CC32" s="230">
        <v>0</v>
      </c>
      <c r="CD32" s="230">
        <v>0</v>
      </c>
      <c r="CE32" s="230"/>
      <c r="CF32" s="230"/>
      <c r="CG32" s="230"/>
      <c r="CH32" s="230"/>
      <c r="CI32" s="230"/>
      <c r="CJ32" s="230">
        <v>0</v>
      </c>
      <c r="CK32" s="230">
        <v>0</v>
      </c>
      <c r="CL32" s="230">
        <v>0</v>
      </c>
      <c r="CM32" s="15"/>
      <c r="CN32" s="15">
        <f t="shared" si="17"/>
        <v>0</v>
      </c>
      <c r="CO32" s="15">
        <f t="shared" si="17"/>
        <v>0</v>
      </c>
      <c r="CP32" s="15">
        <f t="shared" si="17"/>
        <v>0</v>
      </c>
      <c r="CR32" s="15">
        <f t="shared" si="18"/>
        <v>0</v>
      </c>
      <c r="CS32" s="15">
        <f t="shared" si="19"/>
        <v>0</v>
      </c>
      <c r="CT32" s="15">
        <f t="shared" si="20"/>
        <v>0</v>
      </c>
      <c r="CV32" s="15">
        <f t="shared" si="21"/>
        <v>0</v>
      </c>
      <c r="CW32" s="15">
        <f t="shared" si="21"/>
        <v>0</v>
      </c>
      <c r="CX32" s="15">
        <f t="shared" si="22"/>
        <v>0</v>
      </c>
      <c r="CY32" s="15"/>
    </row>
    <row r="33" spans="1:103" x14ac:dyDescent="0.25">
      <c r="A33" s="3" t="s">
        <v>57</v>
      </c>
      <c r="B33" s="229">
        <v>2.2100000000000002E-2</v>
      </c>
      <c r="C33" s="229">
        <v>2.4899999999999999E-2</v>
      </c>
      <c r="D33" s="229">
        <v>3.44E-2</v>
      </c>
      <c r="E33" s="229">
        <v>4.0899999999999999E-2</v>
      </c>
      <c r="F33" s="229">
        <v>4.0899999999999999E-2</v>
      </c>
      <c r="G33" s="229">
        <v>4.0899999999999999E-2</v>
      </c>
      <c r="H33" s="229">
        <v>4.0899999999999999E-2</v>
      </c>
      <c r="I33" s="229">
        <v>4.0899999999999999E-2</v>
      </c>
      <c r="J33" s="3">
        <v>403011</v>
      </c>
      <c r="L33" s="230">
        <v>58163204.5</v>
      </c>
      <c r="M33" s="230">
        <v>58798458.880000003</v>
      </c>
      <c r="N33" s="230">
        <v>59273878.090000004</v>
      </c>
      <c r="O33" s="230"/>
      <c r="P33" s="230">
        <v>59379763.18</v>
      </c>
      <c r="Q33" s="230">
        <v>59414190.159999996</v>
      </c>
      <c r="R33" s="230">
        <v>59470617.140000001</v>
      </c>
      <c r="S33" s="15"/>
      <c r="T33" s="15">
        <v>198239.58867083336</v>
      </c>
      <c r="U33" s="15">
        <v>200404.74734933334</v>
      </c>
      <c r="V33" s="15">
        <v>202025.13449008332</v>
      </c>
      <c r="W33" s="15"/>
      <c r="X33" s="15">
        <f t="shared" si="0"/>
        <v>202386.02617183331</v>
      </c>
      <c r="Y33" s="15">
        <f t="shared" si="0"/>
        <v>202503.36479533333</v>
      </c>
      <c r="Z33" s="15">
        <f t="shared" si="0"/>
        <v>202695.68675216669</v>
      </c>
      <c r="AB33" s="15">
        <f t="shared" si="1"/>
        <v>600669.47051024996</v>
      </c>
      <c r="AC33" s="15">
        <f t="shared" si="2"/>
        <v>607585.07771933335</v>
      </c>
      <c r="AD33" s="15">
        <f t="shared" si="3"/>
        <v>6915.6072090833914</v>
      </c>
      <c r="AF33" s="230">
        <v>59275076.359999999</v>
      </c>
      <c r="AG33" s="230">
        <v>59275076.359999999</v>
      </c>
      <c r="AH33" s="230">
        <v>59275076.359999999</v>
      </c>
      <c r="AI33" s="230"/>
      <c r="AJ33" s="230">
        <v>59487623.219999999</v>
      </c>
      <c r="AK33" s="230">
        <v>61067541.350000001</v>
      </c>
      <c r="AL33" s="230">
        <v>62640656.509999998</v>
      </c>
      <c r="AM33" s="230"/>
      <c r="AN33" s="230">
        <v>202029.21859366665</v>
      </c>
      <c r="AO33" s="230">
        <v>202029.21859366665</v>
      </c>
      <c r="AP33" s="230">
        <v>202029.21859366665</v>
      </c>
      <c r="AQ33" s="15"/>
      <c r="AR33" s="15">
        <f t="shared" si="4"/>
        <v>202753.64914150001</v>
      </c>
      <c r="AS33" s="15">
        <f t="shared" si="4"/>
        <v>208138.53676791667</v>
      </c>
      <c r="AT33" s="15">
        <f t="shared" si="4"/>
        <v>213500.23760491665</v>
      </c>
      <c r="AV33" s="15">
        <f t="shared" si="5"/>
        <v>606087.65578099992</v>
      </c>
      <c r="AW33" s="15">
        <f t="shared" si="6"/>
        <v>624392.42351433332</v>
      </c>
      <c r="AX33" s="15">
        <f t="shared" si="7"/>
        <v>18304.7677333334</v>
      </c>
      <c r="AY33" s="15"/>
      <c r="AZ33" s="15">
        <f t="shared" si="8"/>
        <v>1206757.1262912499</v>
      </c>
      <c r="BA33" s="15">
        <f t="shared" si="8"/>
        <v>1231977.5012336667</v>
      </c>
      <c r="BB33" s="15">
        <f t="shared" si="10"/>
        <v>25220.374942416791</v>
      </c>
      <c r="BC33" s="15"/>
      <c r="BD33" s="230">
        <v>59275076.359999999</v>
      </c>
      <c r="BE33" s="230">
        <v>59266089.299999997</v>
      </c>
      <c r="BF33" s="230">
        <v>59247870.759999998</v>
      </c>
      <c r="BG33" s="230"/>
      <c r="BH33" s="230"/>
      <c r="BI33" s="230"/>
      <c r="BJ33" s="230"/>
      <c r="BK33" s="230"/>
      <c r="BL33" s="230">
        <v>202029.21859366665</v>
      </c>
      <c r="BM33" s="230">
        <v>201998.58769749998</v>
      </c>
      <c r="BN33" s="230">
        <v>201936.49284033335</v>
      </c>
      <c r="BO33" s="15"/>
      <c r="BP33" s="15">
        <f t="shared" si="23"/>
        <v>0</v>
      </c>
      <c r="BQ33" s="15">
        <f t="shared" si="23"/>
        <v>0</v>
      </c>
      <c r="BR33" s="15">
        <f t="shared" si="23"/>
        <v>0</v>
      </c>
      <c r="BT33" s="15">
        <f t="shared" si="12"/>
        <v>605964.29913149995</v>
      </c>
      <c r="BU33" s="15">
        <f t="shared" si="13"/>
        <v>0</v>
      </c>
      <c r="BV33" s="15">
        <f t="shared" si="14"/>
        <v>-605964.29913149995</v>
      </c>
      <c r="BW33" s="15"/>
      <c r="BX33" s="15">
        <f t="shared" si="15"/>
        <v>1812721.4254227499</v>
      </c>
      <c r="BY33" s="15">
        <f t="shared" si="15"/>
        <v>1231977.5012336667</v>
      </c>
      <c r="BZ33" s="15">
        <f t="shared" si="16"/>
        <v>-580743.92418908328</v>
      </c>
      <c r="CA33" s="15"/>
      <c r="CB33" s="230">
        <v>59285306.329999998</v>
      </c>
      <c r="CC33" s="230">
        <v>59331973.390000001</v>
      </c>
      <c r="CD33" s="230">
        <v>59355868.289999999</v>
      </c>
      <c r="CE33" s="230"/>
      <c r="CF33" s="230"/>
      <c r="CG33" s="230"/>
      <c r="CH33" s="230"/>
      <c r="CI33" s="230"/>
      <c r="CJ33" s="230">
        <v>202064.08574141667</v>
      </c>
      <c r="CK33" s="230">
        <v>202223.14263758331</v>
      </c>
      <c r="CL33" s="230">
        <v>202304.58442175001</v>
      </c>
      <c r="CM33" s="15"/>
      <c r="CN33" s="15">
        <f t="shared" si="17"/>
        <v>0</v>
      </c>
      <c r="CO33" s="15">
        <f t="shared" si="17"/>
        <v>0</v>
      </c>
      <c r="CP33" s="15">
        <f t="shared" si="17"/>
        <v>0</v>
      </c>
      <c r="CR33" s="15">
        <f t="shared" si="18"/>
        <v>606591.81280075002</v>
      </c>
      <c r="CS33" s="15">
        <f t="shared" si="19"/>
        <v>0</v>
      </c>
      <c r="CT33" s="15">
        <f t="shared" si="20"/>
        <v>-606591.81280075002</v>
      </c>
      <c r="CV33" s="15">
        <f t="shared" si="21"/>
        <v>2419313.2382235001</v>
      </c>
      <c r="CW33" s="15">
        <f t="shared" si="21"/>
        <v>1231977.5012336667</v>
      </c>
      <c r="CX33" s="15">
        <f t="shared" si="22"/>
        <v>-1187335.7369898334</v>
      </c>
      <c r="CY33" s="15"/>
    </row>
    <row r="34" spans="1:103" x14ac:dyDescent="0.25">
      <c r="A34" s="3" t="s">
        <v>58</v>
      </c>
      <c r="B34" s="229">
        <v>2.2100000000000002E-2</v>
      </c>
      <c r="C34" s="229">
        <v>2.4899999999999999E-2</v>
      </c>
      <c r="D34" s="229">
        <v>3.44E-2</v>
      </c>
      <c r="E34" s="229">
        <v>4.0899999999999999E-2</v>
      </c>
      <c r="F34" s="229">
        <v>4.0899999999999999E-2</v>
      </c>
      <c r="G34" s="229">
        <v>4.0899999999999999E-2</v>
      </c>
      <c r="H34" s="229">
        <v>4.0899999999999999E-2</v>
      </c>
      <c r="I34" s="229">
        <v>4.0899999999999999E-2</v>
      </c>
      <c r="J34" s="3">
        <v>403026</v>
      </c>
      <c r="L34" s="230">
        <v>0</v>
      </c>
      <c r="M34" s="230">
        <v>0</v>
      </c>
      <c r="N34" s="230">
        <v>0</v>
      </c>
      <c r="O34" s="230"/>
      <c r="P34" s="230">
        <v>0</v>
      </c>
      <c r="Q34" s="230">
        <v>0</v>
      </c>
      <c r="R34" s="230">
        <v>0</v>
      </c>
      <c r="S34" s="15"/>
      <c r="T34" s="15">
        <v>0</v>
      </c>
      <c r="U34" s="15">
        <v>0</v>
      </c>
      <c r="V34" s="15">
        <v>0</v>
      </c>
      <c r="W34" s="15"/>
      <c r="X34" s="15">
        <f t="shared" si="0"/>
        <v>0</v>
      </c>
      <c r="Y34" s="15">
        <f t="shared" si="0"/>
        <v>0</v>
      </c>
      <c r="Z34" s="15">
        <f t="shared" si="0"/>
        <v>0</v>
      </c>
      <c r="AB34" s="15">
        <f t="shared" si="1"/>
        <v>0</v>
      </c>
      <c r="AC34" s="15">
        <f t="shared" si="2"/>
        <v>0</v>
      </c>
      <c r="AD34" s="15">
        <f t="shared" si="3"/>
        <v>0</v>
      </c>
      <c r="AF34" s="230">
        <v>0</v>
      </c>
      <c r="AG34" s="230">
        <v>0</v>
      </c>
      <c r="AH34" s="230">
        <v>0</v>
      </c>
      <c r="AI34" s="230"/>
      <c r="AJ34" s="230">
        <v>0</v>
      </c>
      <c r="AK34" s="230">
        <v>0</v>
      </c>
      <c r="AL34" s="230">
        <v>0</v>
      </c>
      <c r="AM34" s="230"/>
      <c r="AN34" s="230">
        <v>0</v>
      </c>
      <c r="AO34" s="230">
        <v>0</v>
      </c>
      <c r="AP34" s="230">
        <v>0</v>
      </c>
      <c r="AQ34" s="15"/>
      <c r="AR34" s="15">
        <f t="shared" si="4"/>
        <v>0</v>
      </c>
      <c r="AS34" s="15">
        <f t="shared" si="4"/>
        <v>0</v>
      </c>
      <c r="AT34" s="15">
        <f t="shared" si="4"/>
        <v>0</v>
      </c>
      <c r="AV34" s="15">
        <f t="shared" si="5"/>
        <v>0</v>
      </c>
      <c r="AW34" s="15">
        <f t="shared" si="6"/>
        <v>0</v>
      </c>
      <c r="AX34" s="15">
        <f t="shared" si="7"/>
        <v>0</v>
      </c>
      <c r="AY34" s="15"/>
      <c r="AZ34" s="15">
        <f t="shared" si="8"/>
        <v>0</v>
      </c>
      <c r="BA34" s="15">
        <f t="shared" si="8"/>
        <v>0</v>
      </c>
      <c r="BB34" s="15">
        <f t="shared" si="10"/>
        <v>0</v>
      </c>
      <c r="BC34" s="15"/>
      <c r="BD34" s="230">
        <v>0</v>
      </c>
      <c r="BE34" s="230">
        <v>0</v>
      </c>
      <c r="BF34" s="230">
        <v>0</v>
      </c>
      <c r="BG34" s="230"/>
      <c r="BH34" s="230"/>
      <c r="BI34" s="230"/>
      <c r="BJ34" s="230"/>
      <c r="BK34" s="230"/>
      <c r="BL34" s="230">
        <v>0</v>
      </c>
      <c r="BM34" s="230">
        <v>0</v>
      </c>
      <c r="BN34" s="230">
        <v>0</v>
      </c>
      <c r="BO34" s="15"/>
      <c r="BP34" s="15">
        <f t="shared" si="23"/>
        <v>0</v>
      </c>
      <c r="BQ34" s="15">
        <f t="shared" si="23"/>
        <v>0</v>
      </c>
      <c r="BR34" s="15">
        <f t="shared" si="23"/>
        <v>0</v>
      </c>
      <c r="BT34" s="15">
        <f t="shared" si="12"/>
        <v>0</v>
      </c>
      <c r="BU34" s="15">
        <f t="shared" si="13"/>
        <v>0</v>
      </c>
      <c r="BV34" s="15">
        <f t="shared" si="14"/>
        <v>0</v>
      </c>
      <c r="BW34" s="15"/>
      <c r="BX34" s="15">
        <f t="shared" si="15"/>
        <v>0</v>
      </c>
      <c r="BY34" s="15">
        <f t="shared" si="15"/>
        <v>0</v>
      </c>
      <c r="BZ34" s="15">
        <f t="shared" si="16"/>
        <v>0</v>
      </c>
      <c r="CA34" s="15"/>
      <c r="CB34" s="230">
        <v>0</v>
      </c>
      <c r="CC34" s="230">
        <v>0</v>
      </c>
      <c r="CD34" s="230">
        <v>0</v>
      </c>
      <c r="CE34" s="230"/>
      <c r="CF34" s="230"/>
      <c r="CG34" s="230"/>
      <c r="CH34" s="230"/>
      <c r="CI34" s="230"/>
      <c r="CJ34" s="230">
        <v>0</v>
      </c>
      <c r="CK34" s="230">
        <v>0</v>
      </c>
      <c r="CL34" s="230">
        <v>0</v>
      </c>
      <c r="CM34" s="15"/>
      <c r="CN34" s="15">
        <f t="shared" si="17"/>
        <v>0</v>
      </c>
      <c r="CO34" s="15">
        <f t="shared" si="17"/>
        <v>0</v>
      </c>
      <c r="CP34" s="15">
        <f t="shared" si="17"/>
        <v>0</v>
      </c>
      <c r="CR34" s="15">
        <f t="shared" si="18"/>
        <v>0</v>
      </c>
      <c r="CS34" s="15">
        <f t="shared" si="19"/>
        <v>0</v>
      </c>
      <c r="CT34" s="15">
        <f t="shared" si="20"/>
        <v>0</v>
      </c>
      <c r="CV34" s="15">
        <f t="shared" si="21"/>
        <v>0</v>
      </c>
      <c r="CW34" s="15">
        <f t="shared" si="21"/>
        <v>0</v>
      </c>
      <c r="CX34" s="15">
        <f t="shared" si="22"/>
        <v>0</v>
      </c>
      <c r="CY34" s="15"/>
    </row>
    <row r="35" spans="1:103" x14ac:dyDescent="0.25">
      <c r="A35" s="3" t="s">
        <v>59</v>
      </c>
      <c r="B35" s="229">
        <v>1.06E-2</v>
      </c>
      <c r="C35" s="229">
        <v>1.2E-2</v>
      </c>
      <c r="D35" s="229">
        <v>1.1599999999999999E-2</v>
      </c>
      <c r="E35" s="229">
        <v>2.3400000000000001E-2</v>
      </c>
      <c r="F35" s="229">
        <v>2.3400000000000001E-2</v>
      </c>
      <c r="G35" s="229">
        <v>2.3400000000000001E-2</v>
      </c>
      <c r="H35" s="229">
        <v>2.3400000000000001E-2</v>
      </c>
      <c r="I35" s="229">
        <v>2.3400000000000001E-2</v>
      </c>
      <c r="J35" s="3">
        <v>403011</v>
      </c>
      <c r="L35" s="230">
        <v>15864445.35</v>
      </c>
      <c r="M35" s="230">
        <v>15864445.35</v>
      </c>
      <c r="N35" s="230">
        <v>15864445.35</v>
      </c>
      <c r="O35" s="230"/>
      <c r="P35" s="230">
        <v>15864445.35</v>
      </c>
      <c r="Q35" s="230">
        <v>15864445.35</v>
      </c>
      <c r="R35" s="230">
        <v>15864445.35</v>
      </c>
      <c r="S35" s="15"/>
      <c r="T35" s="15">
        <v>30935.668432499999</v>
      </c>
      <c r="U35" s="15">
        <v>30935.668432499999</v>
      </c>
      <c r="V35" s="15">
        <v>30935.668432499999</v>
      </c>
      <c r="W35" s="15"/>
      <c r="X35" s="15">
        <f t="shared" si="0"/>
        <v>30935.668432499999</v>
      </c>
      <c r="Y35" s="15">
        <f t="shared" si="0"/>
        <v>30935.668432499999</v>
      </c>
      <c r="Z35" s="15">
        <f t="shared" si="0"/>
        <v>30935.668432499999</v>
      </c>
      <c r="AB35" s="15">
        <f t="shared" si="1"/>
        <v>92807.0052975</v>
      </c>
      <c r="AC35" s="15">
        <f t="shared" si="2"/>
        <v>92807.0052975</v>
      </c>
      <c r="AD35" s="15">
        <f t="shared" si="3"/>
        <v>0</v>
      </c>
      <c r="AF35" s="230">
        <v>15864445.35</v>
      </c>
      <c r="AG35" s="230">
        <v>15864445.35</v>
      </c>
      <c r="AH35" s="230">
        <v>15864445.35</v>
      </c>
      <c r="AI35" s="230"/>
      <c r="AJ35" s="230">
        <v>15864445.35</v>
      </c>
      <c r="AK35" s="230">
        <v>15864445.35</v>
      </c>
      <c r="AL35" s="230">
        <v>15864445.35</v>
      </c>
      <c r="AM35" s="230"/>
      <c r="AN35" s="230">
        <v>30935.668432499999</v>
      </c>
      <c r="AO35" s="230">
        <v>30935.668432499999</v>
      </c>
      <c r="AP35" s="230">
        <v>30935.668432499999</v>
      </c>
      <c r="AQ35" s="15"/>
      <c r="AR35" s="15">
        <f t="shared" si="4"/>
        <v>30935.668432499999</v>
      </c>
      <c r="AS35" s="15">
        <f t="shared" si="4"/>
        <v>30935.668432499999</v>
      </c>
      <c r="AT35" s="15">
        <f t="shared" si="4"/>
        <v>30935.668432499999</v>
      </c>
      <c r="AV35" s="15">
        <f t="shared" si="5"/>
        <v>92807.0052975</v>
      </c>
      <c r="AW35" s="15">
        <f t="shared" si="6"/>
        <v>92807.0052975</v>
      </c>
      <c r="AX35" s="15">
        <f t="shared" si="7"/>
        <v>0</v>
      </c>
      <c r="AY35" s="15"/>
      <c r="AZ35" s="15">
        <f t="shared" si="8"/>
        <v>185614.010595</v>
      </c>
      <c r="BA35" s="15">
        <f t="shared" si="8"/>
        <v>185614.010595</v>
      </c>
      <c r="BB35" s="15">
        <f t="shared" si="10"/>
        <v>0</v>
      </c>
      <c r="BC35" s="15"/>
      <c r="BD35" s="230">
        <v>15864445.35</v>
      </c>
      <c r="BE35" s="230">
        <v>15864445.35</v>
      </c>
      <c r="BF35" s="230">
        <v>15864445.35</v>
      </c>
      <c r="BG35" s="230"/>
      <c r="BH35" s="230"/>
      <c r="BI35" s="230"/>
      <c r="BJ35" s="230"/>
      <c r="BK35" s="230"/>
      <c r="BL35" s="230">
        <v>30935.668432499999</v>
      </c>
      <c r="BM35" s="230">
        <v>30935.668432499999</v>
      </c>
      <c r="BN35" s="230">
        <v>30935.668432499999</v>
      </c>
      <c r="BO35" s="15"/>
      <c r="BP35" s="15">
        <f t="shared" si="23"/>
        <v>0</v>
      </c>
      <c r="BQ35" s="15">
        <f t="shared" si="23"/>
        <v>0</v>
      </c>
      <c r="BR35" s="15">
        <f t="shared" si="23"/>
        <v>0</v>
      </c>
      <c r="BT35" s="15">
        <f t="shared" si="12"/>
        <v>92807.0052975</v>
      </c>
      <c r="BU35" s="15">
        <f t="shared" si="13"/>
        <v>0</v>
      </c>
      <c r="BV35" s="15">
        <f t="shared" si="14"/>
        <v>-92807.0052975</v>
      </c>
      <c r="BW35" s="15"/>
      <c r="BX35" s="15">
        <f t="shared" si="15"/>
        <v>278421.0158925</v>
      </c>
      <c r="BY35" s="15">
        <f t="shared" si="15"/>
        <v>185614.010595</v>
      </c>
      <c r="BZ35" s="15">
        <f t="shared" si="16"/>
        <v>-92807.0052975</v>
      </c>
      <c r="CA35" s="15"/>
      <c r="CB35" s="230">
        <v>15864445.35</v>
      </c>
      <c r="CC35" s="230">
        <v>15864445.35</v>
      </c>
      <c r="CD35" s="230">
        <v>15864445.35</v>
      </c>
      <c r="CE35" s="230"/>
      <c r="CF35" s="230"/>
      <c r="CG35" s="230"/>
      <c r="CH35" s="230"/>
      <c r="CI35" s="230"/>
      <c r="CJ35" s="230">
        <v>30935.668432499999</v>
      </c>
      <c r="CK35" s="230">
        <v>30935.668432499999</v>
      </c>
      <c r="CL35" s="230">
        <v>30935.668432499999</v>
      </c>
      <c r="CM35" s="15"/>
      <c r="CN35" s="15">
        <f t="shared" si="17"/>
        <v>0</v>
      </c>
      <c r="CO35" s="15">
        <f t="shared" si="17"/>
        <v>0</v>
      </c>
      <c r="CP35" s="15">
        <f t="shared" si="17"/>
        <v>0</v>
      </c>
      <c r="CR35" s="15">
        <f t="shared" si="18"/>
        <v>92807.0052975</v>
      </c>
      <c r="CS35" s="15">
        <f t="shared" si="19"/>
        <v>0</v>
      </c>
      <c r="CT35" s="15">
        <f t="shared" si="20"/>
        <v>-92807.0052975</v>
      </c>
      <c r="CV35" s="15">
        <f t="shared" si="21"/>
        <v>371228.02119</v>
      </c>
      <c r="CW35" s="15">
        <f t="shared" si="21"/>
        <v>185614.010595</v>
      </c>
      <c r="CX35" s="15">
        <f t="shared" si="22"/>
        <v>-185614.010595</v>
      </c>
      <c r="CY35" s="15"/>
    </row>
    <row r="36" spans="1:103" x14ac:dyDescent="0.25">
      <c r="A36" s="3" t="s">
        <v>60</v>
      </c>
      <c r="B36" s="229"/>
      <c r="C36" s="229"/>
      <c r="D36" s="229"/>
      <c r="E36" s="229">
        <v>2.3400000000000001E-2</v>
      </c>
      <c r="F36" s="229">
        <v>2.3400000000000001E-2</v>
      </c>
      <c r="G36" s="229">
        <v>2.3400000000000001E-2</v>
      </c>
      <c r="H36" s="229">
        <v>2.3400000000000001E-2</v>
      </c>
      <c r="I36" s="229">
        <v>2.3400000000000001E-2</v>
      </c>
      <c r="J36" s="3">
        <v>403011</v>
      </c>
      <c r="L36" s="230">
        <v>0</v>
      </c>
      <c r="M36" s="230">
        <v>0</v>
      </c>
      <c r="N36" s="230">
        <v>0</v>
      </c>
      <c r="O36" s="230"/>
      <c r="P36" s="230">
        <v>173808.22</v>
      </c>
      <c r="Q36" s="230">
        <v>173808.22</v>
      </c>
      <c r="R36" s="230">
        <v>173808.22</v>
      </c>
      <c r="S36" s="15"/>
      <c r="T36" s="230">
        <v>0</v>
      </c>
      <c r="U36" s="230">
        <v>0</v>
      </c>
      <c r="V36" s="230">
        <v>0</v>
      </c>
      <c r="W36" s="15"/>
      <c r="X36" s="15">
        <f t="shared" si="0"/>
        <v>338.92602900000003</v>
      </c>
      <c r="Y36" s="15">
        <f t="shared" si="0"/>
        <v>338.92602900000003</v>
      </c>
      <c r="Z36" s="15">
        <f t="shared" si="0"/>
        <v>338.92602900000003</v>
      </c>
      <c r="AB36" s="230">
        <v>0</v>
      </c>
      <c r="AC36" s="230">
        <f t="shared" si="2"/>
        <v>1016.7780870000001</v>
      </c>
      <c r="AD36" s="230">
        <v>0</v>
      </c>
      <c r="AF36" s="230">
        <v>0</v>
      </c>
      <c r="AG36" s="230">
        <v>0</v>
      </c>
      <c r="AH36" s="230">
        <v>0</v>
      </c>
      <c r="AI36" s="230"/>
      <c r="AJ36" s="230">
        <v>173808.22</v>
      </c>
      <c r="AK36" s="230">
        <v>173808.22</v>
      </c>
      <c r="AL36" s="230">
        <v>173808.22</v>
      </c>
      <c r="AM36" s="230"/>
      <c r="AN36" s="230">
        <v>0</v>
      </c>
      <c r="AO36" s="230">
        <v>0</v>
      </c>
      <c r="AP36" s="230">
        <v>0</v>
      </c>
      <c r="AQ36" s="15"/>
      <c r="AR36" s="15">
        <f t="shared" si="4"/>
        <v>338.92602900000003</v>
      </c>
      <c r="AS36" s="15">
        <f t="shared" si="4"/>
        <v>338.92602900000003</v>
      </c>
      <c r="AT36" s="15">
        <f t="shared" si="4"/>
        <v>338.92602900000003</v>
      </c>
      <c r="AV36" s="230">
        <v>0</v>
      </c>
      <c r="AW36" s="230">
        <f t="shared" si="6"/>
        <v>1016.7780870000001</v>
      </c>
      <c r="AX36" s="230">
        <v>0</v>
      </c>
      <c r="AY36" s="15"/>
      <c r="AZ36" s="230">
        <v>0</v>
      </c>
      <c r="BA36" s="230">
        <f t="shared" si="8"/>
        <v>2033.5561740000003</v>
      </c>
      <c r="BB36" s="230">
        <v>0</v>
      </c>
      <c r="BC36" s="15"/>
      <c r="BD36" s="230">
        <v>0</v>
      </c>
      <c r="BE36" s="230">
        <v>0</v>
      </c>
      <c r="BF36" s="230">
        <v>0</v>
      </c>
      <c r="BG36" s="230"/>
      <c r="BH36" s="230"/>
      <c r="BI36" s="230"/>
      <c r="BJ36" s="230"/>
      <c r="BK36" s="230"/>
      <c r="BL36" s="230">
        <v>0</v>
      </c>
      <c r="BM36" s="230">
        <v>0</v>
      </c>
      <c r="BN36" s="230">
        <v>0</v>
      </c>
      <c r="BO36" s="15"/>
      <c r="BP36" s="15">
        <f t="shared" si="23"/>
        <v>0</v>
      </c>
      <c r="BQ36" s="15">
        <f t="shared" si="23"/>
        <v>0</v>
      </c>
      <c r="BR36" s="15">
        <f t="shared" si="23"/>
        <v>0</v>
      </c>
      <c r="BT36" s="15"/>
      <c r="BU36" s="15"/>
      <c r="BV36" s="15"/>
      <c r="BW36" s="15"/>
      <c r="BX36" s="15"/>
      <c r="BY36" s="15"/>
      <c r="BZ36" s="15"/>
      <c r="CA36" s="15"/>
      <c r="CB36" s="230">
        <v>86904.11</v>
      </c>
      <c r="CC36" s="230">
        <v>173808.22</v>
      </c>
      <c r="CD36" s="230">
        <v>173808.22</v>
      </c>
      <c r="CE36" s="230"/>
      <c r="CF36" s="230"/>
      <c r="CG36" s="230"/>
      <c r="CH36" s="230"/>
      <c r="CI36" s="230"/>
      <c r="CJ36" s="230">
        <v>169.46301450000001</v>
      </c>
      <c r="CK36" s="230">
        <v>338.92602900000003</v>
      </c>
      <c r="CL36" s="230">
        <v>338.92602900000003</v>
      </c>
      <c r="CM36" s="15"/>
      <c r="CN36" s="15">
        <f t="shared" si="17"/>
        <v>0</v>
      </c>
      <c r="CO36" s="15">
        <f t="shared" si="17"/>
        <v>0</v>
      </c>
      <c r="CP36" s="15">
        <f t="shared" si="17"/>
        <v>0</v>
      </c>
      <c r="CR36" s="15">
        <f t="shared" si="18"/>
        <v>847.31507250000004</v>
      </c>
      <c r="CS36" s="15">
        <f t="shared" si="19"/>
        <v>0</v>
      </c>
      <c r="CT36" s="15">
        <f t="shared" si="20"/>
        <v>-847.31507250000004</v>
      </c>
      <c r="CV36" s="15">
        <f t="shared" si="21"/>
        <v>847.31507250000004</v>
      </c>
      <c r="CW36" s="15">
        <f t="shared" si="21"/>
        <v>0</v>
      </c>
      <c r="CX36" s="15">
        <f t="shared" si="22"/>
        <v>-847.31507250000004</v>
      </c>
      <c r="CY36" s="15"/>
    </row>
    <row r="37" spans="1:103" x14ac:dyDescent="0.25">
      <c r="A37" s="3" t="s">
        <v>61</v>
      </c>
      <c r="B37" s="229">
        <v>0</v>
      </c>
      <c r="C37" s="229">
        <v>0</v>
      </c>
      <c r="D37" s="229">
        <v>0</v>
      </c>
      <c r="E37" s="229">
        <v>2.3400000000000001E-2</v>
      </c>
      <c r="F37" s="229">
        <v>2.3400000000000001E-2</v>
      </c>
      <c r="G37" s="229">
        <v>2.3400000000000001E-2</v>
      </c>
      <c r="H37" s="229">
        <v>2.3400000000000001E-2</v>
      </c>
      <c r="I37" s="229">
        <v>2.3400000000000001E-2</v>
      </c>
      <c r="J37" s="3">
        <v>403011</v>
      </c>
      <c r="L37" s="230">
        <v>130361.98</v>
      </c>
      <c r="M37" s="230">
        <v>130361.98</v>
      </c>
      <c r="N37" s="230">
        <v>130361.98</v>
      </c>
      <c r="O37" s="230"/>
      <c r="P37" s="230">
        <v>130361.98</v>
      </c>
      <c r="Q37" s="230">
        <v>130361.98</v>
      </c>
      <c r="R37" s="230">
        <v>130361.98</v>
      </c>
      <c r="S37" s="15"/>
      <c r="T37" s="15">
        <v>254.205861</v>
      </c>
      <c r="U37" s="15">
        <v>254.205861</v>
      </c>
      <c r="V37" s="15">
        <v>254.205861</v>
      </c>
      <c r="W37" s="15"/>
      <c r="X37" s="15">
        <f t="shared" si="0"/>
        <v>254.205861</v>
      </c>
      <c r="Y37" s="15">
        <f t="shared" si="0"/>
        <v>254.205861</v>
      </c>
      <c r="Z37" s="15">
        <f t="shared" si="0"/>
        <v>254.205861</v>
      </c>
      <c r="AB37" s="15">
        <f t="shared" ref="AB37:AB38" si="24">T37+U37+V37</f>
        <v>762.61758299999997</v>
      </c>
      <c r="AC37" s="15">
        <f t="shared" si="2"/>
        <v>762.61758299999997</v>
      </c>
      <c r="AD37" s="15">
        <f t="shared" si="3"/>
        <v>0</v>
      </c>
      <c r="AF37" s="230">
        <v>130361.98</v>
      </c>
      <c r="AG37" s="230">
        <v>130361.98</v>
      </c>
      <c r="AH37" s="230">
        <v>130361.98</v>
      </c>
      <c r="AI37" s="230"/>
      <c r="AJ37" s="230">
        <v>130361.98</v>
      </c>
      <c r="AK37" s="230">
        <v>130361.98</v>
      </c>
      <c r="AL37" s="230">
        <v>130361.98</v>
      </c>
      <c r="AM37" s="230"/>
      <c r="AN37" s="230">
        <v>254.205861</v>
      </c>
      <c r="AO37" s="230">
        <v>254.205861</v>
      </c>
      <c r="AP37" s="230">
        <v>254.205861</v>
      </c>
      <c r="AQ37" s="15"/>
      <c r="AR37" s="15">
        <f t="shared" si="4"/>
        <v>254.205861</v>
      </c>
      <c r="AS37" s="15">
        <f t="shared" si="4"/>
        <v>254.205861</v>
      </c>
      <c r="AT37" s="15">
        <f t="shared" si="4"/>
        <v>254.205861</v>
      </c>
      <c r="AV37" s="15">
        <f t="shared" ref="AV37:AV38" si="25">AN37+AO37+AP37</f>
        <v>762.61758299999997</v>
      </c>
      <c r="AW37" s="15">
        <f t="shared" si="6"/>
        <v>762.61758299999997</v>
      </c>
      <c r="AX37" s="15">
        <f t="shared" ref="AX37:AX38" si="26">AW37-AV37</f>
        <v>0</v>
      </c>
      <c r="AY37" s="15"/>
      <c r="AZ37" s="15">
        <f t="shared" ref="AZ37:AZ38" si="27">+AB37+AV37</f>
        <v>1525.2351659999999</v>
      </c>
      <c r="BA37" s="15">
        <f t="shared" si="8"/>
        <v>1525.2351659999999</v>
      </c>
      <c r="BB37" s="15">
        <f t="shared" ref="BB37:BB38" si="28">BA37-AZ37</f>
        <v>0</v>
      </c>
      <c r="BC37" s="15"/>
      <c r="BD37" s="230">
        <v>130361.98</v>
      </c>
      <c r="BE37" s="230">
        <v>130361.98</v>
      </c>
      <c r="BF37" s="230">
        <v>130361.98</v>
      </c>
      <c r="BG37" s="230"/>
      <c r="BH37" s="230"/>
      <c r="BI37" s="230"/>
      <c r="BJ37" s="230"/>
      <c r="BK37" s="230"/>
      <c r="BL37" s="230">
        <v>254.205861</v>
      </c>
      <c r="BM37" s="230">
        <v>254.205861</v>
      </c>
      <c r="BN37" s="230">
        <v>254.205861</v>
      </c>
      <c r="BO37" s="15"/>
      <c r="BP37" s="15">
        <f t="shared" si="23"/>
        <v>0</v>
      </c>
      <c r="BQ37" s="15">
        <f t="shared" si="23"/>
        <v>0</v>
      </c>
      <c r="BR37" s="15">
        <f t="shared" si="23"/>
        <v>0</v>
      </c>
      <c r="BT37" s="15">
        <f t="shared" ref="BT37:BT38" si="29">BL37+BM37+BN37</f>
        <v>762.61758299999997</v>
      </c>
      <c r="BU37" s="15">
        <f t="shared" ref="BU37:BU38" si="30">BP37+BQ37+BR37</f>
        <v>0</v>
      </c>
      <c r="BV37" s="15">
        <f t="shared" ref="BV37:BV38" si="31">BU37-BT37</f>
        <v>-762.61758299999997</v>
      </c>
      <c r="BW37" s="15"/>
      <c r="BX37" s="15">
        <f t="shared" ref="BX37:BY38" si="32">+AZ37+BT37</f>
        <v>2287.8527489999997</v>
      </c>
      <c r="BY37" s="15">
        <f t="shared" si="32"/>
        <v>1525.2351659999999</v>
      </c>
      <c r="BZ37" s="15">
        <f t="shared" ref="BZ37:BZ38" si="33">BY37-BX37</f>
        <v>-762.61758299999974</v>
      </c>
      <c r="CA37" s="15"/>
      <c r="CB37" s="230">
        <v>130361.98</v>
      </c>
      <c r="CC37" s="230">
        <v>130361.98</v>
      </c>
      <c r="CD37" s="230">
        <v>130361.98</v>
      </c>
      <c r="CE37" s="230"/>
      <c r="CF37" s="230"/>
      <c r="CG37" s="230"/>
      <c r="CH37" s="230"/>
      <c r="CI37" s="230"/>
      <c r="CJ37" s="230">
        <v>254.205861</v>
      </c>
      <c r="CK37" s="230">
        <v>254.205861</v>
      </c>
      <c r="CL37" s="230">
        <v>254.205861</v>
      </c>
      <c r="CM37" s="15"/>
      <c r="CN37" s="15">
        <f t="shared" si="17"/>
        <v>0</v>
      </c>
      <c r="CO37" s="15">
        <f t="shared" si="17"/>
        <v>0</v>
      </c>
      <c r="CP37" s="15">
        <f t="shared" si="17"/>
        <v>0</v>
      </c>
      <c r="CR37" s="15">
        <f t="shared" si="18"/>
        <v>762.61758299999997</v>
      </c>
      <c r="CS37" s="15">
        <f t="shared" si="19"/>
        <v>0</v>
      </c>
      <c r="CT37" s="15">
        <f t="shared" si="20"/>
        <v>-762.61758299999997</v>
      </c>
      <c r="CV37" s="15">
        <f t="shared" si="21"/>
        <v>3050.4703319999999</v>
      </c>
      <c r="CW37" s="15">
        <f t="shared" si="21"/>
        <v>1525.2351659999999</v>
      </c>
      <c r="CX37" s="15">
        <f t="shared" si="22"/>
        <v>-1525.2351659999999</v>
      </c>
      <c r="CY37" s="15"/>
    </row>
    <row r="38" spans="1:103" x14ac:dyDescent="0.25">
      <c r="A38" s="3" t="s">
        <v>62</v>
      </c>
      <c r="B38" s="229">
        <v>2.2100000000000002E-2</v>
      </c>
      <c r="C38" s="229">
        <v>2.4899999999999999E-2</v>
      </c>
      <c r="D38" s="229">
        <v>3.44E-2</v>
      </c>
      <c r="E38" s="229">
        <v>4.0899999999999999E-2</v>
      </c>
      <c r="F38" s="229">
        <v>4.0899999999999999E-2</v>
      </c>
      <c r="G38" s="229">
        <v>4.0899999999999999E-2</v>
      </c>
      <c r="H38" s="229">
        <v>4.0899999999999999E-2</v>
      </c>
      <c r="I38" s="229">
        <v>4.0899999999999999E-2</v>
      </c>
      <c r="J38" s="3">
        <v>403026</v>
      </c>
      <c r="L38" s="230">
        <v>59656530.740000002</v>
      </c>
      <c r="M38" s="230">
        <v>59656530.740000002</v>
      </c>
      <c r="N38" s="230">
        <v>59656530.740000002</v>
      </c>
      <c r="O38" s="230"/>
      <c r="P38" s="230">
        <v>59656530.740000002</v>
      </c>
      <c r="Q38" s="230">
        <v>59656530.740000002</v>
      </c>
      <c r="R38" s="230">
        <v>59656530.740000002</v>
      </c>
      <c r="S38" s="15"/>
      <c r="T38" s="15">
        <v>203329.34227216666</v>
      </c>
      <c r="U38" s="15">
        <v>203329.34227216666</v>
      </c>
      <c r="V38" s="15">
        <v>203329.34227216666</v>
      </c>
      <c r="W38" s="15"/>
      <c r="X38" s="15">
        <f t="shared" si="0"/>
        <v>203329.34227216666</v>
      </c>
      <c r="Y38" s="15">
        <f t="shared" si="0"/>
        <v>203329.34227216666</v>
      </c>
      <c r="Z38" s="15">
        <f t="shared" si="0"/>
        <v>203329.34227216666</v>
      </c>
      <c r="AB38" s="15">
        <f t="shared" si="24"/>
        <v>609988.0268165</v>
      </c>
      <c r="AC38" s="15">
        <f t="shared" si="2"/>
        <v>609988.0268165</v>
      </c>
      <c r="AD38" s="15">
        <f t="shared" si="3"/>
        <v>0</v>
      </c>
      <c r="AF38" s="230">
        <v>59656530.740000002</v>
      </c>
      <c r="AG38" s="230">
        <v>59656530.740000002</v>
      </c>
      <c r="AH38" s="230">
        <v>59656530.740000002</v>
      </c>
      <c r="AI38" s="230"/>
      <c r="AJ38" s="230">
        <v>59697209.579999998</v>
      </c>
      <c r="AK38" s="230">
        <v>59737888.409999996</v>
      </c>
      <c r="AL38" s="230">
        <v>59737888.409999996</v>
      </c>
      <c r="AM38" s="230"/>
      <c r="AN38" s="230">
        <v>203329.34227216666</v>
      </c>
      <c r="AO38" s="230">
        <v>203329.34227216666</v>
      </c>
      <c r="AP38" s="230">
        <v>203329.34227216666</v>
      </c>
      <c r="AQ38" s="15"/>
      <c r="AR38" s="15">
        <f t="shared" si="4"/>
        <v>203467.98931850001</v>
      </c>
      <c r="AS38" s="15">
        <f t="shared" si="4"/>
        <v>203606.63633074999</v>
      </c>
      <c r="AT38" s="15">
        <f t="shared" si="4"/>
        <v>203606.63633074999</v>
      </c>
      <c r="AV38" s="15">
        <f t="shared" si="25"/>
        <v>609988.0268165</v>
      </c>
      <c r="AW38" s="15">
        <f t="shared" si="6"/>
        <v>610681.26197999995</v>
      </c>
      <c r="AX38" s="15">
        <f t="shared" si="26"/>
        <v>693.23516349995043</v>
      </c>
      <c r="AY38" s="15"/>
      <c r="AZ38" s="15">
        <f t="shared" si="27"/>
        <v>1219976.053633</v>
      </c>
      <c r="BA38" s="15">
        <f t="shared" si="8"/>
        <v>1220669.2887964998</v>
      </c>
      <c r="BB38" s="15">
        <f t="shared" si="28"/>
        <v>693.23516349983402</v>
      </c>
      <c r="BC38" s="15"/>
      <c r="BD38" s="230">
        <v>59656530.740000002</v>
      </c>
      <c r="BE38" s="230">
        <v>59656530.740000002</v>
      </c>
      <c r="BF38" s="230">
        <v>59656530.740000002</v>
      </c>
      <c r="BG38" s="230"/>
      <c r="BH38" s="230"/>
      <c r="BI38" s="230"/>
      <c r="BJ38" s="230"/>
      <c r="BK38" s="230"/>
      <c r="BL38" s="230">
        <v>203329.34227216666</v>
      </c>
      <c r="BM38" s="230">
        <v>203329.34227216666</v>
      </c>
      <c r="BN38" s="230">
        <v>203329.34227216666</v>
      </c>
      <c r="BO38" s="15"/>
      <c r="BP38" s="15">
        <f t="shared" si="23"/>
        <v>0</v>
      </c>
      <c r="BQ38" s="15">
        <f t="shared" si="23"/>
        <v>0</v>
      </c>
      <c r="BR38" s="15">
        <f t="shared" si="23"/>
        <v>0</v>
      </c>
      <c r="BT38" s="15">
        <f t="shared" si="29"/>
        <v>609988.0268165</v>
      </c>
      <c r="BU38" s="15">
        <f t="shared" si="30"/>
        <v>0</v>
      </c>
      <c r="BV38" s="15">
        <f t="shared" si="31"/>
        <v>-609988.0268165</v>
      </c>
      <c r="BW38" s="15"/>
      <c r="BX38" s="15">
        <f t="shared" si="32"/>
        <v>1829964.0804495001</v>
      </c>
      <c r="BY38" s="15">
        <f t="shared" si="32"/>
        <v>1220669.2887964998</v>
      </c>
      <c r="BZ38" s="15">
        <f t="shared" si="33"/>
        <v>-609294.79165300028</v>
      </c>
      <c r="CA38" s="15"/>
      <c r="CB38" s="230">
        <v>59656530.740000002</v>
      </c>
      <c r="CC38" s="230">
        <v>59656530.740000002</v>
      </c>
      <c r="CD38" s="230">
        <v>59656530.740000002</v>
      </c>
      <c r="CE38" s="230"/>
      <c r="CF38" s="230"/>
      <c r="CG38" s="230"/>
      <c r="CH38" s="230"/>
      <c r="CI38" s="230"/>
      <c r="CJ38" s="230">
        <v>203329.34227216666</v>
      </c>
      <c r="CK38" s="230">
        <v>203329.34227216666</v>
      </c>
      <c r="CL38" s="230">
        <v>203329.34227216666</v>
      </c>
      <c r="CM38" s="15"/>
      <c r="CN38" s="15">
        <f t="shared" si="17"/>
        <v>0</v>
      </c>
      <c r="CO38" s="15">
        <f t="shared" si="17"/>
        <v>0</v>
      </c>
      <c r="CP38" s="15">
        <f t="shared" si="17"/>
        <v>0</v>
      </c>
      <c r="CR38" s="15">
        <f t="shared" si="18"/>
        <v>609988.0268165</v>
      </c>
      <c r="CS38" s="15">
        <f t="shared" si="19"/>
        <v>0</v>
      </c>
      <c r="CT38" s="15">
        <f t="shared" si="20"/>
        <v>-609988.0268165</v>
      </c>
      <c r="CV38" s="15">
        <f t="shared" si="21"/>
        <v>2439952.107266</v>
      </c>
      <c r="CW38" s="15">
        <f t="shared" si="21"/>
        <v>1220669.2887964998</v>
      </c>
      <c r="CX38" s="15">
        <f t="shared" si="22"/>
        <v>-1219282.8184695002</v>
      </c>
      <c r="CY38" s="15"/>
    </row>
    <row r="39" spans="1:103" x14ac:dyDescent="0.25">
      <c r="A39" s="3" t="s">
        <v>63</v>
      </c>
      <c r="B39" s="229">
        <v>0</v>
      </c>
      <c r="C39" s="229">
        <v>0</v>
      </c>
      <c r="D39" s="229">
        <v>0</v>
      </c>
      <c r="E39" s="229">
        <v>0</v>
      </c>
      <c r="F39" s="229">
        <v>0</v>
      </c>
      <c r="G39" s="229">
        <v>0</v>
      </c>
      <c r="H39" s="229">
        <v>0</v>
      </c>
      <c r="I39" s="229">
        <v>0</v>
      </c>
      <c r="J39" s="3">
        <v>403011</v>
      </c>
      <c r="L39" s="230">
        <v>0</v>
      </c>
      <c r="M39" s="230">
        <v>0</v>
      </c>
      <c r="N39" s="230">
        <v>0</v>
      </c>
      <c r="O39" s="230"/>
      <c r="P39" s="230">
        <v>0</v>
      </c>
      <c r="Q39" s="230">
        <v>0</v>
      </c>
      <c r="R39" s="230">
        <v>0</v>
      </c>
      <c r="S39" s="15"/>
      <c r="T39" s="15">
        <v>0</v>
      </c>
      <c r="U39" s="15">
        <v>0</v>
      </c>
      <c r="V39" s="15">
        <v>0</v>
      </c>
      <c r="W39" s="15"/>
      <c r="X39" s="15">
        <f t="shared" si="0"/>
        <v>0</v>
      </c>
      <c r="Y39" s="15">
        <f t="shared" si="0"/>
        <v>0</v>
      </c>
      <c r="Z39" s="15">
        <f t="shared" si="0"/>
        <v>0</v>
      </c>
      <c r="AB39" s="15">
        <f t="shared" si="1"/>
        <v>0</v>
      </c>
      <c r="AC39" s="15">
        <f t="shared" si="2"/>
        <v>0</v>
      </c>
      <c r="AD39" s="15">
        <f t="shared" si="3"/>
        <v>0</v>
      </c>
      <c r="AF39" s="230">
        <v>0</v>
      </c>
      <c r="AG39" s="230">
        <v>0</v>
      </c>
      <c r="AH39" s="230">
        <v>0</v>
      </c>
      <c r="AI39" s="230"/>
      <c r="AJ39" s="230">
        <v>0</v>
      </c>
      <c r="AK39" s="230">
        <v>0</v>
      </c>
      <c r="AL39" s="230">
        <v>0</v>
      </c>
      <c r="AM39" s="230"/>
      <c r="AN39" s="230">
        <v>0</v>
      </c>
      <c r="AO39" s="230">
        <v>0</v>
      </c>
      <c r="AP39" s="230">
        <v>0</v>
      </c>
      <c r="AQ39" s="15"/>
      <c r="AR39" s="15">
        <f t="shared" si="4"/>
        <v>0</v>
      </c>
      <c r="AS39" s="15">
        <f t="shared" si="4"/>
        <v>0</v>
      </c>
      <c r="AT39" s="15">
        <f t="shared" si="4"/>
        <v>0</v>
      </c>
      <c r="AV39" s="15">
        <f t="shared" si="5"/>
        <v>0</v>
      </c>
      <c r="AW39" s="15">
        <f t="shared" si="6"/>
        <v>0</v>
      </c>
      <c r="AX39" s="15">
        <f t="shared" si="7"/>
        <v>0</v>
      </c>
      <c r="AY39" s="15"/>
      <c r="AZ39" s="15">
        <f t="shared" si="8"/>
        <v>0</v>
      </c>
      <c r="BA39" s="15">
        <f t="shared" si="8"/>
        <v>0</v>
      </c>
      <c r="BB39" s="15">
        <f t="shared" si="10"/>
        <v>0</v>
      </c>
      <c r="BC39" s="15"/>
      <c r="BD39" s="230">
        <v>0</v>
      </c>
      <c r="BE39" s="230">
        <v>0</v>
      </c>
      <c r="BF39" s="230">
        <v>0</v>
      </c>
      <c r="BG39" s="230"/>
      <c r="BH39" s="230"/>
      <c r="BI39" s="230"/>
      <c r="BJ39" s="230"/>
      <c r="BK39" s="230"/>
      <c r="BL39" s="230">
        <v>0</v>
      </c>
      <c r="BM39" s="230">
        <v>0</v>
      </c>
      <c r="BN39" s="230">
        <v>0</v>
      </c>
      <c r="BO39" s="15"/>
      <c r="BP39" s="15">
        <f t="shared" si="23"/>
        <v>0</v>
      </c>
      <c r="BQ39" s="15">
        <f t="shared" si="23"/>
        <v>0</v>
      </c>
      <c r="BR39" s="15">
        <f t="shared" si="23"/>
        <v>0</v>
      </c>
      <c r="BT39" s="15">
        <f t="shared" si="12"/>
        <v>0</v>
      </c>
      <c r="BU39" s="15">
        <f t="shared" si="13"/>
        <v>0</v>
      </c>
      <c r="BV39" s="15">
        <f t="shared" si="14"/>
        <v>0</v>
      </c>
      <c r="BW39" s="15"/>
      <c r="BX39" s="15">
        <f t="shared" si="15"/>
        <v>0</v>
      </c>
      <c r="BY39" s="15">
        <f t="shared" si="15"/>
        <v>0</v>
      </c>
      <c r="BZ39" s="15">
        <f t="shared" si="16"/>
        <v>0</v>
      </c>
      <c r="CA39" s="15"/>
      <c r="CB39" s="230">
        <v>0</v>
      </c>
      <c r="CC39" s="230">
        <v>0</v>
      </c>
      <c r="CD39" s="230">
        <v>0</v>
      </c>
      <c r="CE39" s="230"/>
      <c r="CF39" s="230"/>
      <c r="CG39" s="230"/>
      <c r="CH39" s="230"/>
      <c r="CI39" s="230"/>
      <c r="CJ39" s="230">
        <v>0</v>
      </c>
      <c r="CK39" s="230">
        <v>0</v>
      </c>
      <c r="CL39" s="230">
        <v>0</v>
      </c>
      <c r="CM39" s="15"/>
      <c r="CN39" s="15">
        <f t="shared" si="17"/>
        <v>0</v>
      </c>
      <c r="CO39" s="15">
        <f t="shared" si="17"/>
        <v>0</v>
      </c>
      <c r="CP39" s="15">
        <f t="shared" si="17"/>
        <v>0</v>
      </c>
      <c r="CR39" s="15">
        <f t="shared" si="18"/>
        <v>0</v>
      </c>
      <c r="CS39" s="15">
        <f t="shared" si="19"/>
        <v>0</v>
      </c>
      <c r="CT39" s="15">
        <f t="shared" si="20"/>
        <v>0</v>
      </c>
      <c r="CV39" s="15">
        <f t="shared" si="21"/>
        <v>0</v>
      </c>
      <c r="CW39" s="15">
        <f t="shared" si="21"/>
        <v>0</v>
      </c>
      <c r="CX39" s="15">
        <f t="shared" si="22"/>
        <v>0</v>
      </c>
      <c r="CY39" s="15"/>
    </row>
    <row r="40" spans="1:103" x14ac:dyDescent="0.25">
      <c r="A40" s="3" t="s">
        <v>64</v>
      </c>
      <c r="B40" s="229">
        <v>0</v>
      </c>
      <c r="C40" s="229">
        <v>0</v>
      </c>
      <c r="D40" s="229">
        <v>0</v>
      </c>
      <c r="E40" s="229">
        <v>0</v>
      </c>
      <c r="F40" s="229">
        <v>0</v>
      </c>
      <c r="G40" s="229">
        <v>0</v>
      </c>
      <c r="H40" s="229">
        <v>0</v>
      </c>
      <c r="I40" s="229">
        <v>0</v>
      </c>
      <c r="J40" s="3">
        <v>403011</v>
      </c>
      <c r="L40" s="230">
        <v>0</v>
      </c>
      <c r="M40" s="230">
        <v>0</v>
      </c>
      <c r="N40" s="230">
        <v>0</v>
      </c>
      <c r="O40" s="230"/>
      <c r="P40" s="230">
        <v>0</v>
      </c>
      <c r="Q40" s="230">
        <v>0</v>
      </c>
      <c r="R40" s="230">
        <v>0</v>
      </c>
      <c r="S40" s="15"/>
      <c r="T40" s="15">
        <v>0</v>
      </c>
      <c r="U40" s="15">
        <v>0</v>
      </c>
      <c r="V40" s="15">
        <v>0</v>
      </c>
      <c r="W40" s="15"/>
      <c r="X40" s="15">
        <f t="shared" si="0"/>
        <v>0</v>
      </c>
      <c r="Y40" s="15">
        <f t="shared" si="0"/>
        <v>0</v>
      </c>
      <c r="Z40" s="15">
        <f t="shared" si="0"/>
        <v>0</v>
      </c>
      <c r="AB40" s="15">
        <f t="shared" si="1"/>
        <v>0</v>
      </c>
      <c r="AC40" s="15">
        <f t="shared" si="2"/>
        <v>0</v>
      </c>
      <c r="AD40" s="15">
        <f t="shared" si="3"/>
        <v>0</v>
      </c>
      <c r="AF40" s="230">
        <v>0</v>
      </c>
      <c r="AG40" s="230">
        <v>0</v>
      </c>
      <c r="AH40" s="230">
        <v>0</v>
      </c>
      <c r="AI40" s="230"/>
      <c r="AJ40" s="230">
        <v>0</v>
      </c>
      <c r="AK40" s="230">
        <v>0</v>
      </c>
      <c r="AL40" s="230">
        <v>0</v>
      </c>
      <c r="AM40" s="230"/>
      <c r="AN40" s="230">
        <v>0</v>
      </c>
      <c r="AO40" s="230">
        <v>0</v>
      </c>
      <c r="AP40" s="230">
        <v>0</v>
      </c>
      <c r="AQ40" s="15"/>
      <c r="AR40" s="15">
        <f t="shared" si="4"/>
        <v>0</v>
      </c>
      <c r="AS40" s="15">
        <f t="shared" si="4"/>
        <v>0</v>
      </c>
      <c r="AT40" s="15">
        <f t="shared" si="4"/>
        <v>0</v>
      </c>
      <c r="AV40" s="15">
        <f t="shared" si="5"/>
        <v>0</v>
      </c>
      <c r="AW40" s="15">
        <f t="shared" si="6"/>
        <v>0</v>
      </c>
      <c r="AX40" s="15">
        <f t="shared" si="7"/>
        <v>0</v>
      </c>
      <c r="AY40" s="15"/>
      <c r="AZ40" s="15">
        <f t="shared" si="8"/>
        <v>0</v>
      </c>
      <c r="BA40" s="15">
        <f t="shared" si="8"/>
        <v>0</v>
      </c>
      <c r="BB40" s="15">
        <f t="shared" si="10"/>
        <v>0</v>
      </c>
      <c r="BC40" s="15"/>
      <c r="BD40" s="230">
        <v>0</v>
      </c>
      <c r="BE40" s="230">
        <v>0</v>
      </c>
      <c r="BF40" s="230">
        <v>0</v>
      </c>
      <c r="BG40" s="230"/>
      <c r="BH40" s="230"/>
      <c r="BI40" s="230"/>
      <c r="BJ40" s="230"/>
      <c r="BK40" s="230"/>
      <c r="BL40" s="230">
        <v>0</v>
      </c>
      <c r="BM40" s="230">
        <v>0</v>
      </c>
      <c r="BN40" s="230">
        <v>0</v>
      </c>
      <c r="BO40" s="15"/>
      <c r="BP40" s="15">
        <f t="shared" si="23"/>
        <v>0</v>
      </c>
      <c r="BQ40" s="15">
        <f t="shared" si="23"/>
        <v>0</v>
      </c>
      <c r="BR40" s="15">
        <f t="shared" si="23"/>
        <v>0</v>
      </c>
      <c r="BT40" s="15">
        <f t="shared" si="12"/>
        <v>0</v>
      </c>
      <c r="BU40" s="15">
        <f t="shared" si="13"/>
        <v>0</v>
      </c>
      <c r="BV40" s="15">
        <f t="shared" si="14"/>
        <v>0</v>
      </c>
      <c r="BW40" s="15"/>
      <c r="BX40" s="15">
        <f t="shared" si="15"/>
        <v>0</v>
      </c>
      <c r="BY40" s="15">
        <f t="shared" si="15"/>
        <v>0</v>
      </c>
      <c r="BZ40" s="15">
        <f t="shared" si="16"/>
        <v>0</v>
      </c>
      <c r="CA40" s="15"/>
      <c r="CB40" s="230">
        <v>0</v>
      </c>
      <c r="CC40" s="230">
        <v>0</v>
      </c>
      <c r="CD40" s="230">
        <v>0</v>
      </c>
      <c r="CE40" s="230"/>
      <c r="CF40" s="230"/>
      <c r="CG40" s="230"/>
      <c r="CH40" s="230"/>
      <c r="CI40" s="230"/>
      <c r="CJ40" s="230">
        <v>0</v>
      </c>
      <c r="CK40" s="230">
        <v>0</v>
      </c>
      <c r="CL40" s="230">
        <v>0</v>
      </c>
      <c r="CM40" s="15"/>
      <c r="CN40" s="15">
        <f t="shared" si="17"/>
        <v>0</v>
      </c>
      <c r="CO40" s="15">
        <f t="shared" si="17"/>
        <v>0</v>
      </c>
      <c r="CP40" s="15">
        <f t="shared" si="17"/>
        <v>0</v>
      </c>
      <c r="CR40" s="15">
        <f t="shared" si="18"/>
        <v>0</v>
      </c>
      <c r="CS40" s="15">
        <f t="shared" si="19"/>
        <v>0</v>
      </c>
      <c r="CT40" s="15">
        <f t="shared" si="20"/>
        <v>0</v>
      </c>
      <c r="CV40" s="15">
        <f t="shared" si="21"/>
        <v>0</v>
      </c>
      <c r="CW40" s="15">
        <f t="shared" si="21"/>
        <v>0</v>
      </c>
      <c r="CX40" s="15">
        <f t="shared" si="22"/>
        <v>0</v>
      </c>
      <c r="CY40" s="15"/>
    </row>
    <row r="41" spans="1:103" x14ac:dyDescent="0.25">
      <c r="A41" s="3" t="s">
        <v>65</v>
      </c>
      <c r="B41" s="229">
        <v>5.7799999999999997E-2</v>
      </c>
      <c r="C41" s="229">
        <v>0</v>
      </c>
      <c r="D41" s="229">
        <v>0</v>
      </c>
      <c r="E41" s="229">
        <v>0</v>
      </c>
      <c r="F41" s="229">
        <v>0</v>
      </c>
      <c r="G41" s="229">
        <v>0</v>
      </c>
      <c r="H41" s="229">
        <v>0</v>
      </c>
      <c r="I41" s="229">
        <v>0</v>
      </c>
      <c r="J41" s="3">
        <v>403011</v>
      </c>
      <c r="L41" s="230">
        <v>0</v>
      </c>
      <c r="M41" s="230">
        <v>0</v>
      </c>
      <c r="N41" s="230">
        <v>0</v>
      </c>
      <c r="O41" s="230"/>
      <c r="P41" s="230">
        <v>0</v>
      </c>
      <c r="Q41" s="230">
        <v>0</v>
      </c>
      <c r="R41" s="230">
        <v>0</v>
      </c>
      <c r="S41" s="15"/>
      <c r="T41" s="15">
        <v>0</v>
      </c>
      <c r="U41" s="15">
        <v>0</v>
      </c>
      <c r="V41" s="15">
        <v>0</v>
      </c>
      <c r="W41" s="15"/>
      <c r="X41" s="15">
        <f t="shared" si="0"/>
        <v>0</v>
      </c>
      <c r="Y41" s="15">
        <f t="shared" si="0"/>
        <v>0</v>
      </c>
      <c r="Z41" s="15">
        <f t="shared" si="0"/>
        <v>0</v>
      </c>
      <c r="AB41" s="15">
        <f t="shared" si="1"/>
        <v>0</v>
      </c>
      <c r="AC41" s="15">
        <f t="shared" si="2"/>
        <v>0</v>
      </c>
      <c r="AD41" s="15">
        <f t="shared" si="3"/>
        <v>0</v>
      </c>
      <c r="AF41" s="230">
        <v>0</v>
      </c>
      <c r="AG41" s="230">
        <v>0</v>
      </c>
      <c r="AH41" s="230">
        <v>0</v>
      </c>
      <c r="AI41" s="230"/>
      <c r="AJ41" s="230">
        <v>0</v>
      </c>
      <c r="AK41" s="230">
        <v>0</v>
      </c>
      <c r="AL41" s="230">
        <v>0</v>
      </c>
      <c r="AM41" s="230"/>
      <c r="AN41" s="230">
        <v>0</v>
      </c>
      <c r="AO41" s="230">
        <v>0</v>
      </c>
      <c r="AP41" s="230">
        <v>0</v>
      </c>
      <c r="AQ41" s="15"/>
      <c r="AR41" s="15">
        <f t="shared" si="4"/>
        <v>0</v>
      </c>
      <c r="AS41" s="15">
        <f t="shared" si="4"/>
        <v>0</v>
      </c>
      <c r="AT41" s="15">
        <f t="shared" si="4"/>
        <v>0</v>
      </c>
      <c r="AV41" s="15">
        <f t="shared" si="5"/>
        <v>0</v>
      </c>
      <c r="AW41" s="15">
        <f t="shared" si="6"/>
        <v>0</v>
      </c>
      <c r="AX41" s="15">
        <f t="shared" si="7"/>
        <v>0</v>
      </c>
      <c r="AY41" s="15"/>
      <c r="AZ41" s="15">
        <f t="shared" si="8"/>
        <v>0</v>
      </c>
      <c r="BA41" s="15">
        <f t="shared" si="8"/>
        <v>0</v>
      </c>
      <c r="BB41" s="15">
        <f t="shared" si="10"/>
        <v>0</v>
      </c>
      <c r="BC41" s="15"/>
      <c r="BD41" s="230">
        <v>0</v>
      </c>
      <c r="BE41" s="230">
        <v>0</v>
      </c>
      <c r="BF41" s="230">
        <v>0</v>
      </c>
      <c r="BG41" s="230"/>
      <c r="BH41" s="230"/>
      <c r="BI41" s="230"/>
      <c r="BJ41" s="230"/>
      <c r="BK41" s="230"/>
      <c r="BL41" s="230">
        <v>0</v>
      </c>
      <c r="BM41" s="230">
        <v>0</v>
      </c>
      <c r="BN41" s="230">
        <v>0</v>
      </c>
      <c r="BO41" s="15"/>
      <c r="BP41" s="15">
        <f t="shared" si="23"/>
        <v>0</v>
      </c>
      <c r="BQ41" s="15">
        <f t="shared" si="23"/>
        <v>0</v>
      </c>
      <c r="BR41" s="15">
        <f t="shared" si="23"/>
        <v>0</v>
      </c>
      <c r="BT41" s="15">
        <f t="shared" si="12"/>
        <v>0</v>
      </c>
      <c r="BU41" s="15">
        <f t="shared" si="13"/>
        <v>0</v>
      </c>
      <c r="BV41" s="15">
        <f t="shared" si="14"/>
        <v>0</v>
      </c>
      <c r="BW41" s="15"/>
      <c r="BX41" s="15">
        <f t="shared" si="15"/>
        <v>0</v>
      </c>
      <c r="BY41" s="15">
        <f t="shared" si="15"/>
        <v>0</v>
      </c>
      <c r="BZ41" s="15">
        <f t="shared" si="16"/>
        <v>0</v>
      </c>
      <c r="CA41" s="15"/>
      <c r="CB41" s="230">
        <v>0</v>
      </c>
      <c r="CC41" s="230">
        <v>0</v>
      </c>
      <c r="CD41" s="230">
        <v>0</v>
      </c>
      <c r="CE41" s="230"/>
      <c r="CF41" s="230"/>
      <c r="CG41" s="230"/>
      <c r="CH41" s="230"/>
      <c r="CI41" s="230"/>
      <c r="CJ41" s="230">
        <v>0</v>
      </c>
      <c r="CK41" s="230">
        <v>0</v>
      </c>
      <c r="CL41" s="230">
        <v>0</v>
      </c>
      <c r="CM41" s="15"/>
      <c r="CN41" s="15">
        <f t="shared" si="17"/>
        <v>0</v>
      </c>
      <c r="CO41" s="15">
        <f t="shared" si="17"/>
        <v>0</v>
      </c>
      <c r="CP41" s="15">
        <f t="shared" si="17"/>
        <v>0</v>
      </c>
      <c r="CR41" s="15">
        <f t="shared" si="18"/>
        <v>0</v>
      </c>
      <c r="CS41" s="15">
        <f t="shared" si="19"/>
        <v>0</v>
      </c>
      <c r="CT41" s="15">
        <f t="shared" si="20"/>
        <v>0</v>
      </c>
      <c r="CV41" s="15">
        <f t="shared" si="21"/>
        <v>0</v>
      </c>
      <c r="CW41" s="15">
        <f t="shared" si="21"/>
        <v>0</v>
      </c>
      <c r="CX41" s="15">
        <f t="shared" si="22"/>
        <v>0</v>
      </c>
      <c r="CY41" s="15"/>
    </row>
    <row r="42" spans="1:103" x14ac:dyDescent="0.25">
      <c r="A42" s="3" t="s">
        <v>66</v>
      </c>
      <c r="B42" s="229">
        <v>0</v>
      </c>
      <c r="C42" s="229">
        <v>0</v>
      </c>
      <c r="D42" s="229">
        <v>0</v>
      </c>
      <c r="E42" s="229">
        <v>0</v>
      </c>
      <c r="F42" s="229">
        <v>0</v>
      </c>
      <c r="G42" s="229">
        <v>0</v>
      </c>
      <c r="H42" s="229">
        <v>0</v>
      </c>
      <c r="I42" s="229">
        <v>0</v>
      </c>
      <c r="J42" s="3">
        <v>403011</v>
      </c>
      <c r="L42" s="230">
        <v>0</v>
      </c>
      <c r="M42" s="230">
        <v>0</v>
      </c>
      <c r="N42" s="230">
        <v>0</v>
      </c>
      <c r="O42" s="230"/>
      <c r="P42" s="230">
        <v>0</v>
      </c>
      <c r="Q42" s="230">
        <v>0</v>
      </c>
      <c r="R42" s="230">
        <v>0</v>
      </c>
      <c r="S42" s="15"/>
      <c r="T42" s="15">
        <v>0</v>
      </c>
      <c r="U42" s="15">
        <v>0</v>
      </c>
      <c r="V42" s="15">
        <v>0</v>
      </c>
      <c r="W42" s="15"/>
      <c r="X42" s="15">
        <f t="shared" si="0"/>
        <v>0</v>
      </c>
      <c r="Y42" s="15">
        <f t="shared" si="0"/>
        <v>0</v>
      </c>
      <c r="Z42" s="15">
        <f t="shared" si="0"/>
        <v>0</v>
      </c>
      <c r="AB42" s="15">
        <f t="shared" si="1"/>
        <v>0</v>
      </c>
      <c r="AC42" s="15">
        <f t="shared" si="2"/>
        <v>0</v>
      </c>
      <c r="AD42" s="15">
        <f t="shared" si="3"/>
        <v>0</v>
      </c>
      <c r="AF42" s="230">
        <v>0</v>
      </c>
      <c r="AG42" s="230">
        <v>0</v>
      </c>
      <c r="AH42" s="230">
        <v>0</v>
      </c>
      <c r="AI42" s="230"/>
      <c r="AJ42" s="230">
        <v>0</v>
      </c>
      <c r="AK42" s="230">
        <v>0</v>
      </c>
      <c r="AL42" s="230">
        <v>0</v>
      </c>
      <c r="AM42" s="230"/>
      <c r="AN42" s="230">
        <v>0</v>
      </c>
      <c r="AO42" s="230">
        <v>0</v>
      </c>
      <c r="AP42" s="230">
        <v>0</v>
      </c>
      <c r="AQ42" s="15"/>
      <c r="AR42" s="15">
        <f t="shared" si="4"/>
        <v>0</v>
      </c>
      <c r="AS42" s="15">
        <f t="shared" si="4"/>
        <v>0</v>
      </c>
      <c r="AT42" s="15">
        <f t="shared" si="4"/>
        <v>0</v>
      </c>
      <c r="AV42" s="15">
        <f t="shared" si="5"/>
        <v>0</v>
      </c>
      <c r="AW42" s="15">
        <f t="shared" si="6"/>
        <v>0</v>
      </c>
      <c r="AX42" s="15">
        <f t="shared" si="7"/>
        <v>0</v>
      </c>
      <c r="AY42" s="15"/>
      <c r="AZ42" s="15">
        <f t="shared" si="8"/>
        <v>0</v>
      </c>
      <c r="BA42" s="15">
        <f t="shared" si="8"/>
        <v>0</v>
      </c>
      <c r="BB42" s="15">
        <f t="shared" si="10"/>
        <v>0</v>
      </c>
      <c r="BC42" s="15"/>
      <c r="BD42" s="230">
        <v>0</v>
      </c>
      <c r="BE42" s="230">
        <v>0</v>
      </c>
      <c r="BF42" s="230">
        <v>0</v>
      </c>
      <c r="BG42" s="230"/>
      <c r="BH42" s="230"/>
      <c r="BI42" s="230"/>
      <c r="BJ42" s="230"/>
      <c r="BK42" s="230"/>
      <c r="BL42" s="230">
        <v>0</v>
      </c>
      <c r="BM42" s="230">
        <v>0</v>
      </c>
      <c r="BN42" s="230">
        <v>0</v>
      </c>
      <c r="BO42" s="15"/>
      <c r="BP42" s="15">
        <f t="shared" si="23"/>
        <v>0</v>
      </c>
      <c r="BQ42" s="15">
        <f t="shared" si="23"/>
        <v>0</v>
      </c>
      <c r="BR42" s="15">
        <f t="shared" si="23"/>
        <v>0</v>
      </c>
      <c r="BT42" s="15">
        <f t="shared" si="12"/>
        <v>0</v>
      </c>
      <c r="BU42" s="15">
        <f t="shared" si="13"/>
        <v>0</v>
      </c>
      <c r="BV42" s="15">
        <f t="shared" si="14"/>
        <v>0</v>
      </c>
      <c r="BW42" s="15"/>
      <c r="BX42" s="15">
        <f t="shared" si="15"/>
        <v>0</v>
      </c>
      <c r="BY42" s="15">
        <f t="shared" si="15"/>
        <v>0</v>
      </c>
      <c r="BZ42" s="15">
        <f t="shared" si="16"/>
        <v>0</v>
      </c>
      <c r="CA42" s="15"/>
      <c r="CB42" s="230">
        <v>0</v>
      </c>
      <c r="CC42" s="230">
        <v>0</v>
      </c>
      <c r="CD42" s="230">
        <v>0</v>
      </c>
      <c r="CE42" s="230"/>
      <c r="CF42" s="230"/>
      <c r="CG42" s="230"/>
      <c r="CH42" s="230"/>
      <c r="CI42" s="230"/>
      <c r="CJ42" s="230">
        <v>0</v>
      </c>
      <c r="CK42" s="230">
        <v>0</v>
      </c>
      <c r="CL42" s="230">
        <v>0</v>
      </c>
      <c r="CM42" s="15"/>
      <c r="CN42" s="15">
        <f t="shared" si="17"/>
        <v>0</v>
      </c>
      <c r="CO42" s="15">
        <f t="shared" si="17"/>
        <v>0</v>
      </c>
      <c r="CP42" s="15">
        <f t="shared" si="17"/>
        <v>0</v>
      </c>
      <c r="CR42" s="15">
        <f t="shared" si="18"/>
        <v>0</v>
      </c>
      <c r="CS42" s="15">
        <f t="shared" si="19"/>
        <v>0</v>
      </c>
      <c r="CT42" s="15">
        <f t="shared" si="20"/>
        <v>0</v>
      </c>
      <c r="CV42" s="15">
        <f t="shared" si="21"/>
        <v>0</v>
      </c>
      <c r="CW42" s="15">
        <f t="shared" si="21"/>
        <v>0</v>
      </c>
      <c r="CX42" s="15">
        <f t="shared" si="22"/>
        <v>0</v>
      </c>
      <c r="CY42" s="15"/>
    </row>
    <row r="43" spans="1:103" x14ac:dyDescent="0.25">
      <c r="A43" s="3" t="s">
        <v>67</v>
      </c>
      <c r="B43" s="229">
        <v>9.9000000000000008E-3</v>
      </c>
      <c r="C43" s="229">
        <v>1.12E-2</v>
      </c>
      <c r="D43" s="229">
        <v>1.54E-2</v>
      </c>
      <c r="E43" s="229">
        <v>1.7900000000000003E-2</v>
      </c>
      <c r="F43" s="229">
        <v>1.7900000000000003E-2</v>
      </c>
      <c r="G43" s="229">
        <v>1.7900000000000003E-2</v>
      </c>
      <c r="H43" s="229">
        <v>1.7900000000000003E-2</v>
      </c>
      <c r="I43" s="229">
        <v>1.7900000000000003E-2</v>
      </c>
      <c r="J43" s="3">
        <v>403011</v>
      </c>
      <c r="L43" s="230">
        <v>3689662.96</v>
      </c>
      <c r="M43" s="230">
        <v>3882888.3200000003</v>
      </c>
      <c r="N43" s="230">
        <v>3882888.3200000003</v>
      </c>
      <c r="O43" s="230"/>
      <c r="P43" s="230">
        <v>3893716.44</v>
      </c>
      <c r="Q43" s="230">
        <v>3893716.44</v>
      </c>
      <c r="R43" s="230">
        <v>3893716.44</v>
      </c>
      <c r="S43" s="15"/>
      <c r="T43" s="15">
        <v>5503.7472486666675</v>
      </c>
      <c r="U43" s="15">
        <v>5791.9750773333353</v>
      </c>
      <c r="V43" s="15">
        <v>5791.9750773333353</v>
      </c>
      <c r="W43" s="15"/>
      <c r="X43" s="15">
        <f t="shared" si="0"/>
        <v>5808.1270230000009</v>
      </c>
      <c r="Y43" s="15">
        <f t="shared" si="0"/>
        <v>5808.1270230000009</v>
      </c>
      <c r="Z43" s="15">
        <f t="shared" si="0"/>
        <v>5808.1270230000009</v>
      </c>
      <c r="AB43" s="15">
        <f t="shared" si="1"/>
        <v>17087.697403333339</v>
      </c>
      <c r="AC43" s="15">
        <f t="shared" si="2"/>
        <v>17424.381069000003</v>
      </c>
      <c r="AD43" s="15">
        <f t="shared" si="3"/>
        <v>336.68366566666373</v>
      </c>
      <c r="AF43" s="230">
        <v>3882888.3200000003</v>
      </c>
      <c r="AG43" s="230">
        <v>3882888.3200000003</v>
      </c>
      <c r="AH43" s="230">
        <v>3882888.3200000003</v>
      </c>
      <c r="AI43" s="230"/>
      <c r="AJ43" s="230">
        <v>3893716.44</v>
      </c>
      <c r="AK43" s="230">
        <v>3893716.44</v>
      </c>
      <c r="AL43" s="230">
        <v>3893716.44</v>
      </c>
      <c r="AM43" s="230"/>
      <c r="AN43" s="230">
        <v>5791.9750773333353</v>
      </c>
      <c r="AO43" s="230">
        <v>5791.9750773333353</v>
      </c>
      <c r="AP43" s="230">
        <v>5791.9750773333353</v>
      </c>
      <c r="AQ43" s="15"/>
      <c r="AR43" s="15">
        <f t="shared" si="4"/>
        <v>5808.1270230000009</v>
      </c>
      <c r="AS43" s="15">
        <f t="shared" si="4"/>
        <v>5808.1270230000009</v>
      </c>
      <c r="AT43" s="15">
        <f t="shared" si="4"/>
        <v>5808.1270230000009</v>
      </c>
      <c r="AV43" s="15">
        <f t="shared" si="5"/>
        <v>17375.925232000005</v>
      </c>
      <c r="AW43" s="15">
        <f t="shared" si="6"/>
        <v>17424.381069000003</v>
      </c>
      <c r="AX43" s="15">
        <f t="shared" si="7"/>
        <v>48.4558369999977</v>
      </c>
      <c r="AY43" s="15"/>
      <c r="AZ43" s="15">
        <f t="shared" si="8"/>
        <v>34463.622635333348</v>
      </c>
      <c r="BA43" s="15">
        <f t="shared" si="8"/>
        <v>34848.762138000006</v>
      </c>
      <c r="BB43" s="15">
        <f t="shared" si="10"/>
        <v>385.13950266665779</v>
      </c>
      <c r="BC43" s="15"/>
      <c r="BD43" s="230">
        <v>3889824.83</v>
      </c>
      <c r="BE43" s="230">
        <v>3896761.34</v>
      </c>
      <c r="BF43" s="230">
        <v>3896761.34</v>
      </c>
      <c r="BG43" s="230"/>
      <c r="BH43" s="230"/>
      <c r="BI43" s="230"/>
      <c r="BJ43" s="230"/>
      <c r="BK43" s="230"/>
      <c r="BL43" s="230">
        <v>5802.3220380833345</v>
      </c>
      <c r="BM43" s="230">
        <v>5812.6689988333337</v>
      </c>
      <c r="BN43" s="230">
        <v>5812.6689988333337</v>
      </c>
      <c r="BO43" s="15"/>
      <c r="BP43" s="15">
        <f t="shared" si="23"/>
        <v>0</v>
      </c>
      <c r="BQ43" s="15">
        <f t="shared" si="23"/>
        <v>0</v>
      </c>
      <c r="BR43" s="15">
        <f t="shared" si="23"/>
        <v>0</v>
      </c>
      <c r="BT43" s="15">
        <f t="shared" si="12"/>
        <v>17427.660035750003</v>
      </c>
      <c r="BU43" s="15">
        <f t="shared" si="13"/>
        <v>0</v>
      </c>
      <c r="BV43" s="15">
        <f t="shared" si="14"/>
        <v>-17427.660035750003</v>
      </c>
      <c r="BW43" s="15"/>
      <c r="BX43" s="15">
        <f t="shared" si="15"/>
        <v>51891.282671083347</v>
      </c>
      <c r="BY43" s="15">
        <f t="shared" si="15"/>
        <v>34848.762138000006</v>
      </c>
      <c r="BZ43" s="15">
        <f t="shared" si="16"/>
        <v>-17042.520533083341</v>
      </c>
      <c r="CA43" s="15"/>
      <c r="CB43" s="230">
        <v>3889824.83</v>
      </c>
      <c r="CC43" s="230">
        <v>3882888.3200000003</v>
      </c>
      <c r="CD43" s="230">
        <v>3888302.38</v>
      </c>
      <c r="CE43" s="230"/>
      <c r="CF43" s="230"/>
      <c r="CG43" s="230"/>
      <c r="CH43" s="230"/>
      <c r="CI43" s="230"/>
      <c r="CJ43" s="230">
        <v>5802.3220380833345</v>
      </c>
      <c r="CK43" s="230">
        <v>5791.9750773333353</v>
      </c>
      <c r="CL43" s="230">
        <v>5800.0510501666677</v>
      </c>
      <c r="CM43" s="15"/>
      <c r="CN43" s="15">
        <f t="shared" si="17"/>
        <v>0</v>
      </c>
      <c r="CO43" s="15">
        <f t="shared" si="17"/>
        <v>0</v>
      </c>
      <c r="CP43" s="15">
        <f t="shared" si="17"/>
        <v>0</v>
      </c>
      <c r="CR43" s="15">
        <f t="shared" si="18"/>
        <v>17394.348165583338</v>
      </c>
      <c r="CS43" s="15">
        <f t="shared" si="19"/>
        <v>0</v>
      </c>
      <c r="CT43" s="15">
        <f t="shared" si="20"/>
        <v>-17394.348165583338</v>
      </c>
      <c r="CV43" s="15">
        <f t="shared" si="21"/>
        <v>69285.630836666678</v>
      </c>
      <c r="CW43" s="15">
        <f t="shared" si="21"/>
        <v>34848.762138000006</v>
      </c>
      <c r="CX43" s="15">
        <f t="shared" si="22"/>
        <v>-34436.868698666673</v>
      </c>
      <c r="CY43" s="15"/>
    </row>
    <row r="44" spans="1:103" x14ac:dyDescent="0.25">
      <c r="A44" s="3" t="s">
        <v>68</v>
      </c>
      <c r="B44" s="229">
        <v>1.2800000000000001E-2</v>
      </c>
      <c r="C44" s="229">
        <v>1.44E-2</v>
      </c>
      <c r="D44" s="229">
        <v>1.21E-2</v>
      </c>
      <c r="E44" s="229">
        <v>1.26E-2</v>
      </c>
      <c r="F44" s="229">
        <v>1.26E-2</v>
      </c>
      <c r="G44" s="229">
        <v>1.26E-2</v>
      </c>
      <c r="H44" s="229">
        <v>1.26E-2</v>
      </c>
      <c r="I44" s="229">
        <v>1.26E-2</v>
      </c>
      <c r="J44" s="3">
        <v>403011</v>
      </c>
      <c r="L44" s="230">
        <v>5781870.3399999999</v>
      </c>
      <c r="M44" s="230">
        <v>5781870.3399999999</v>
      </c>
      <c r="N44" s="230">
        <v>5781870.3399999999</v>
      </c>
      <c r="O44" s="230"/>
      <c r="P44" s="230">
        <v>5781870.3399999999</v>
      </c>
      <c r="Q44" s="230">
        <v>5781870.3399999999</v>
      </c>
      <c r="R44" s="230">
        <v>5781870.3399999999</v>
      </c>
      <c r="S44" s="15"/>
      <c r="T44" s="15">
        <v>6070.9638569999997</v>
      </c>
      <c r="U44" s="15">
        <v>6070.9638569999997</v>
      </c>
      <c r="V44" s="15">
        <v>6070.9638569999997</v>
      </c>
      <c r="W44" s="15"/>
      <c r="X44" s="15">
        <f t="shared" si="0"/>
        <v>6070.9638569999997</v>
      </c>
      <c r="Y44" s="15">
        <f t="shared" si="0"/>
        <v>6070.9638569999997</v>
      </c>
      <c r="Z44" s="15">
        <f t="shared" si="0"/>
        <v>6070.9638569999997</v>
      </c>
      <c r="AB44" s="15">
        <f t="shared" si="1"/>
        <v>18212.891571</v>
      </c>
      <c r="AC44" s="15">
        <f t="shared" si="2"/>
        <v>18212.891571</v>
      </c>
      <c r="AD44" s="15">
        <f t="shared" si="3"/>
        <v>0</v>
      </c>
      <c r="AF44" s="230">
        <v>5781870.3399999999</v>
      </c>
      <c r="AG44" s="230">
        <v>5781870.3399999999</v>
      </c>
      <c r="AH44" s="230">
        <v>5781870.3399999999</v>
      </c>
      <c r="AI44" s="230"/>
      <c r="AJ44" s="230">
        <v>5781870.3399999999</v>
      </c>
      <c r="AK44" s="230">
        <v>5781870.3399999999</v>
      </c>
      <c r="AL44" s="230">
        <v>5781870.3399999999</v>
      </c>
      <c r="AM44" s="230"/>
      <c r="AN44" s="230">
        <v>6070.9638569999997</v>
      </c>
      <c r="AO44" s="230">
        <v>6070.9638569999997</v>
      </c>
      <c r="AP44" s="230">
        <v>6070.9638569999997</v>
      </c>
      <c r="AQ44" s="15"/>
      <c r="AR44" s="15">
        <f t="shared" si="4"/>
        <v>6070.9638569999997</v>
      </c>
      <c r="AS44" s="15">
        <f t="shared" si="4"/>
        <v>6070.9638569999997</v>
      </c>
      <c r="AT44" s="15">
        <f t="shared" si="4"/>
        <v>6070.9638569999997</v>
      </c>
      <c r="AV44" s="15">
        <f t="shared" si="5"/>
        <v>18212.891571</v>
      </c>
      <c r="AW44" s="15">
        <f t="shared" si="6"/>
        <v>18212.891571</v>
      </c>
      <c r="AX44" s="15">
        <f t="shared" si="7"/>
        <v>0</v>
      </c>
      <c r="AY44" s="15"/>
      <c r="AZ44" s="15">
        <f t="shared" si="8"/>
        <v>36425.783142</v>
      </c>
      <c r="BA44" s="15">
        <f t="shared" si="8"/>
        <v>36425.783142</v>
      </c>
      <c r="BB44" s="15">
        <f t="shared" si="10"/>
        <v>0</v>
      </c>
      <c r="BC44" s="15"/>
      <c r="BD44" s="230">
        <v>5781870.3399999999</v>
      </c>
      <c r="BE44" s="230">
        <v>5781870.3399999999</v>
      </c>
      <c r="BF44" s="230">
        <v>5781870.3399999999</v>
      </c>
      <c r="BG44" s="230"/>
      <c r="BH44" s="230"/>
      <c r="BI44" s="230"/>
      <c r="BJ44" s="230"/>
      <c r="BK44" s="230"/>
      <c r="BL44" s="230">
        <v>6070.9638569999997</v>
      </c>
      <c r="BM44" s="230">
        <v>6070.9638569999997</v>
      </c>
      <c r="BN44" s="230">
        <v>6070.9638569999997</v>
      </c>
      <c r="BO44" s="15"/>
      <c r="BP44" s="15">
        <f t="shared" si="23"/>
        <v>0</v>
      </c>
      <c r="BQ44" s="15">
        <f t="shared" si="23"/>
        <v>0</v>
      </c>
      <c r="BR44" s="15">
        <f t="shared" si="23"/>
        <v>0</v>
      </c>
      <c r="BT44" s="15">
        <f t="shared" si="12"/>
        <v>18212.891571</v>
      </c>
      <c r="BU44" s="15">
        <f t="shared" si="13"/>
        <v>0</v>
      </c>
      <c r="BV44" s="15">
        <f t="shared" si="14"/>
        <v>-18212.891571</v>
      </c>
      <c r="BW44" s="15"/>
      <c r="BX44" s="15">
        <f t="shared" si="15"/>
        <v>54638.674713</v>
      </c>
      <c r="BY44" s="15">
        <f t="shared" si="15"/>
        <v>36425.783142</v>
      </c>
      <c r="BZ44" s="15">
        <f t="shared" si="16"/>
        <v>-18212.891571</v>
      </c>
      <c r="CA44" s="15"/>
      <c r="CB44" s="230">
        <v>5781870.3399999999</v>
      </c>
      <c r="CC44" s="230">
        <v>5781870.3399999999</v>
      </c>
      <c r="CD44" s="230">
        <v>5781870.3399999999</v>
      </c>
      <c r="CE44" s="230"/>
      <c r="CF44" s="230"/>
      <c r="CG44" s="230"/>
      <c r="CH44" s="230"/>
      <c r="CI44" s="230"/>
      <c r="CJ44" s="230">
        <v>6070.9638569999997</v>
      </c>
      <c r="CK44" s="230">
        <v>6070.9638569999997</v>
      </c>
      <c r="CL44" s="230">
        <v>6070.9638569999997</v>
      </c>
      <c r="CM44" s="15"/>
      <c r="CN44" s="15">
        <f t="shared" si="17"/>
        <v>0</v>
      </c>
      <c r="CO44" s="15">
        <f t="shared" si="17"/>
        <v>0</v>
      </c>
      <c r="CP44" s="15">
        <f t="shared" si="17"/>
        <v>0</v>
      </c>
      <c r="CR44" s="15">
        <f t="shared" si="18"/>
        <v>18212.891571</v>
      </c>
      <c r="CS44" s="15">
        <f t="shared" si="19"/>
        <v>0</v>
      </c>
      <c r="CT44" s="15">
        <f t="shared" si="20"/>
        <v>-18212.891571</v>
      </c>
      <c r="CV44" s="15">
        <f t="shared" si="21"/>
        <v>72851.566284</v>
      </c>
      <c r="CW44" s="15">
        <f t="shared" si="21"/>
        <v>36425.783142</v>
      </c>
      <c r="CX44" s="15">
        <f t="shared" si="22"/>
        <v>-36425.783142</v>
      </c>
      <c r="CY44" s="15"/>
    </row>
    <row r="45" spans="1:103" x14ac:dyDescent="0.25">
      <c r="A45" s="3" t="s">
        <v>69</v>
      </c>
      <c r="B45" s="229">
        <v>1.2800000000000001E-2</v>
      </c>
      <c r="C45" s="229">
        <v>2.0500000000000001E-2</v>
      </c>
      <c r="D45" s="229">
        <v>1.8100000000000002E-2</v>
      </c>
      <c r="E45" s="229">
        <v>2.29E-2</v>
      </c>
      <c r="F45" s="229">
        <v>2.29E-2</v>
      </c>
      <c r="G45" s="229">
        <v>2.29E-2</v>
      </c>
      <c r="H45" s="229">
        <v>2.29E-2</v>
      </c>
      <c r="I45" s="229">
        <v>2.29E-2</v>
      </c>
      <c r="J45" s="3">
        <v>403011</v>
      </c>
      <c r="L45" s="230">
        <v>1483173.43</v>
      </c>
      <c r="M45" s="230">
        <v>1483173.43</v>
      </c>
      <c r="N45" s="230">
        <v>1483173.43</v>
      </c>
      <c r="O45" s="230"/>
      <c r="P45" s="230">
        <v>1483173.43</v>
      </c>
      <c r="Q45" s="230">
        <v>1483173.43</v>
      </c>
      <c r="R45" s="230">
        <v>1483173.43</v>
      </c>
      <c r="S45" s="15"/>
      <c r="T45" s="15">
        <v>2830.389295583333</v>
      </c>
      <c r="U45" s="15">
        <v>2830.389295583333</v>
      </c>
      <c r="V45" s="15">
        <v>2830.389295583333</v>
      </c>
      <c r="W45" s="15"/>
      <c r="X45" s="15">
        <f t="shared" si="0"/>
        <v>2830.389295583333</v>
      </c>
      <c r="Y45" s="15">
        <f t="shared" si="0"/>
        <v>2830.389295583333</v>
      </c>
      <c r="Z45" s="15">
        <f t="shared" si="0"/>
        <v>2830.389295583333</v>
      </c>
      <c r="AB45" s="15">
        <f t="shared" si="1"/>
        <v>8491.1678867499995</v>
      </c>
      <c r="AC45" s="15">
        <f t="shared" si="2"/>
        <v>8491.1678867499995</v>
      </c>
      <c r="AD45" s="15">
        <f t="shared" si="3"/>
        <v>0</v>
      </c>
      <c r="AF45" s="230">
        <v>1483173.43</v>
      </c>
      <c r="AG45" s="230">
        <v>1483173.43</v>
      </c>
      <c r="AH45" s="230">
        <v>1483173.43</v>
      </c>
      <c r="AI45" s="230"/>
      <c r="AJ45" s="230">
        <v>1483173.43</v>
      </c>
      <c r="AK45" s="230">
        <v>1483173.43</v>
      </c>
      <c r="AL45" s="230">
        <v>1483173.43</v>
      </c>
      <c r="AM45" s="230"/>
      <c r="AN45" s="230">
        <v>2830.389295583333</v>
      </c>
      <c r="AO45" s="230">
        <v>2830.389295583333</v>
      </c>
      <c r="AP45" s="230">
        <v>2830.389295583333</v>
      </c>
      <c r="AQ45" s="15"/>
      <c r="AR45" s="15">
        <f t="shared" si="4"/>
        <v>2830.389295583333</v>
      </c>
      <c r="AS45" s="15">
        <f t="shared" si="4"/>
        <v>2830.389295583333</v>
      </c>
      <c r="AT45" s="15">
        <f t="shared" si="4"/>
        <v>2830.389295583333</v>
      </c>
      <c r="AV45" s="15">
        <f t="shared" si="5"/>
        <v>8491.1678867499995</v>
      </c>
      <c r="AW45" s="15">
        <f t="shared" si="6"/>
        <v>8491.1678867499995</v>
      </c>
      <c r="AX45" s="15">
        <f t="shared" si="7"/>
        <v>0</v>
      </c>
      <c r="AY45" s="15"/>
      <c r="AZ45" s="15">
        <f t="shared" si="8"/>
        <v>16982.335773499999</v>
      </c>
      <c r="BA45" s="15">
        <f t="shared" si="8"/>
        <v>16982.335773499999</v>
      </c>
      <c r="BB45" s="15">
        <f t="shared" si="10"/>
        <v>0</v>
      </c>
      <c r="BC45" s="15"/>
      <c r="BD45" s="230">
        <v>1483173.43</v>
      </c>
      <c r="BE45" s="230">
        <v>1483173.43</v>
      </c>
      <c r="BF45" s="230">
        <v>1483173.43</v>
      </c>
      <c r="BG45" s="230"/>
      <c r="BH45" s="230"/>
      <c r="BI45" s="230"/>
      <c r="BJ45" s="230"/>
      <c r="BK45" s="230"/>
      <c r="BL45" s="230">
        <v>2830.389295583333</v>
      </c>
      <c r="BM45" s="230">
        <v>2830.389295583333</v>
      </c>
      <c r="BN45" s="230">
        <v>2830.389295583333</v>
      </c>
      <c r="BO45" s="15"/>
      <c r="BP45" s="15">
        <f t="shared" si="23"/>
        <v>0</v>
      </c>
      <c r="BQ45" s="15">
        <f t="shared" si="23"/>
        <v>0</v>
      </c>
      <c r="BR45" s="15">
        <f t="shared" si="23"/>
        <v>0</v>
      </c>
      <c r="BT45" s="15">
        <f t="shared" si="12"/>
        <v>8491.1678867499995</v>
      </c>
      <c r="BU45" s="15">
        <f t="shared" si="13"/>
        <v>0</v>
      </c>
      <c r="BV45" s="15">
        <f t="shared" si="14"/>
        <v>-8491.1678867499995</v>
      </c>
      <c r="BW45" s="15"/>
      <c r="BX45" s="15">
        <f t="shared" si="15"/>
        <v>25473.503660249997</v>
      </c>
      <c r="BY45" s="15">
        <f t="shared" si="15"/>
        <v>16982.335773499999</v>
      </c>
      <c r="BZ45" s="15">
        <f t="shared" si="16"/>
        <v>-8491.1678867499977</v>
      </c>
      <c r="CA45" s="15"/>
      <c r="CB45" s="230">
        <v>1483173.43</v>
      </c>
      <c r="CC45" s="230">
        <v>1483173.43</v>
      </c>
      <c r="CD45" s="230">
        <v>1483173.43</v>
      </c>
      <c r="CE45" s="230"/>
      <c r="CF45" s="230"/>
      <c r="CG45" s="230"/>
      <c r="CH45" s="230"/>
      <c r="CI45" s="230"/>
      <c r="CJ45" s="230">
        <v>2830.389295583333</v>
      </c>
      <c r="CK45" s="230">
        <v>2830.389295583333</v>
      </c>
      <c r="CL45" s="230">
        <v>2830.389295583333</v>
      </c>
      <c r="CM45" s="15"/>
      <c r="CN45" s="15">
        <f t="shared" si="17"/>
        <v>0</v>
      </c>
      <c r="CO45" s="15">
        <f t="shared" si="17"/>
        <v>0</v>
      </c>
      <c r="CP45" s="15">
        <f t="shared" si="17"/>
        <v>0</v>
      </c>
      <c r="CR45" s="15">
        <f t="shared" si="18"/>
        <v>8491.1678867499995</v>
      </c>
      <c r="CS45" s="15">
        <f t="shared" si="19"/>
        <v>0</v>
      </c>
      <c r="CT45" s="15">
        <f t="shared" si="20"/>
        <v>-8491.1678867499995</v>
      </c>
      <c r="CV45" s="15">
        <f t="shared" si="21"/>
        <v>33964.671546999998</v>
      </c>
      <c r="CW45" s="15">
        <f t="shared" si="21"/>
        <v>16982.335773499999</v>
      </c>
      <c r="CX45" s="15">
        <f t="shared" si="22"/>
        <v>-16982.335773499999</v>
      </c>
      <c r="CY45" s="15"/>
    </row>
    <row r="46" spans="1:103" x14ac:dyDescent="0.25">
      <c r="A46" s="3" t="s">
        <v>70</v>
      </c>
      <c r="B46" s="229">
        <v>1.8200000000000001E-2</v>
      </c>
      <c r="C46" s="229">
        <v>2.0500000000000001E-2</v>
      </c>
      <c r="D46" s="229">
        <v>1.8100000000000002E-2</v>
      </c>
      <c r="E46" s="229">
        <v>2.06E-2</v>
      </c>
      <c r="F46" s="229">
        <v>2.06E-2</v>
      </c>
      <c r="G46" s="229">
        <v>2.06E-2</v>
      </c>
      <c r="H46" s="229">
        <v>2.06E-2</v>
      </c>
      <c r="I46" s="229">
        <v>2.06E-2</v>
      </c>
      <c r="J46" s="3">
        <v>403011</v>
      </c>
      <c r="L46" s="230">
        <v>8489441.2300000004</v>
      </c>
      <c r="M46" s="230">
        <v>8489441.2300000004</v>
      </c>
      <c r="N46" s="230">
        <v>8489441.2300000004</v>
      </c>
      <c r="O46" s="230"/>
      <c r="P46" s="230">
        <v>8489441.2300000004</v>
      </c>
      <c r="Q46" s="230">
        <v>8489441.2300000004</v>
      </c>
      <c r="R46" s="230">
        <v>8489441.2300000004</v>
      </c>
      <c r="S46" s="15"/>
      <c r="T46" s="15">
        <v>14573.540778166667</v>
      </c>
      <c r="U46" s="15">
        <v>14573.540778166667</v>
      </c>
      <c r="V46" s="15">
        <v>14573.540778166667</v>
      </c>
      <c r="W46" s="15"/>
      <c r="X46" s="15">
        <f t="shared" si="0"/>
        <v>14573.540778166667</v>
      </c>
      <c r="Y46" s="15">
        <f t="shared" si="0"/>
        <v>14573.540778166667</v>
      </c>
      <c r="Z46" s="15">
        <f t="shared" si="0"/>
        <v>14573.540778166667</v>
      </c>
      <c r="AB46" s="15">
        <f t="shared" si="1"/>
        <v>43720.622334500003</v>
      </c>
      <c r="AC46" s="15">
        <f t="shared" si="2"/>
        <v>43720.622334500003</v>
      </c>
      <c r="AD46" s="15">
        <f t="shared" si="3"/>
        <v>0</v>
      </c>
      <c r="AF46" s="230">
        <v>8489441.2300000004</v>
      </c>
      <c r="AG46" s="230">
        <v>8489441.2300000004</v>
      </c>
      <c r="AH46" s="230">
        <v>8489441.2300000004</v>
      </c>
      <c r="AI46" s="230"/>
      <c r="AJ46" s="230">
        <v>8489441.2300000004</v>
      </c>
      <c r="AK46" s="230">
        <v>8489441.2300000004</v>
      </c>
      <c r="AL46" s="230">
        <v>8489441.2300000004</v>
      </c>
      <c r="AM46" s="230"/>
      <c r="AN46" s="230">
        <v>14573.540778166667</v>
      </c>
      <c r="AO46" s="230">
        <v>14573.540778166667</v>
      </c>
      <c r="AP46" s="230">
        <v>14573.540778166667</v>
      </c>
      <c r="AQ46" s="15"/>
      <c r="AR46" s="15">
        <f t="shared" si="4"/>
        <v>14573.540778166667</v>
      </c>
      <c r="AS46" s="15">
        <f t="shared" si="4"/>
        <v>14573.540778166667</v>
      </c>
      <c r="AT46" s="15">
        <f t="shared" si="4"/>
        <v>14573.540778166667</v>
      </c>
      <c r="AV46" s="15">
        <f t="shared" si="5"/>
        <v>43720.622334500003</v>
      </c>
      <c r="AW46" s="15">
        <f t="shared" si="6"/>
        <v>43720.622334500003</v>
      </c>
      <c r="AX46" s="15">
        <f t="shared" si="7"/>
        <v>0</v>
      </c>
      <c r="AY46" s="15"/>
      <c r="AZ46" s="15">
        <f t="shared" si="8"/>
        <v>87441.244669000007</v>
      </c>
      <c r="BA46" s="15">
        <f t="shared" si="8"/>
        <v>87441.244669000007</v>
      </c>
      <c r="BB46" s="15">
        <f t="shared" si="10"/>
        <v>0</v>
      </c>
      <c r="BC46" s="15"/>
      <c r="BD46" s="230">
        <v>8489441.2300000004</v>
      </c>
      <c r="BE46" s="230">
        <v>8489441.2300000004</v>
      </c>
      <c r="BF46" s="230">
        <v>8489441.2300000004</v>
      </c>
      <c r="BG46" s="230"/>
      <c r="BH46" s="230"/>
      <c r="BI46" s="230"/>
      <c r="BJ46" s="230"/>
      <c r="BK46" s="230"/>
      <c r="BL46" s="230">
        <v>14573.540778166667</v>
      </c>
      <c r="BM46" s="230">
        <v>14573.540778166667</v>
      </c>
      <c r="BN46" s="230">
        <v>14573.540778166667</v>
      </c>
      <c r="BO46" s="15"/>
      <c r="BP46" s="15">
        <f t="shared" si="23"/>
        <v>0</v>
      </c>
      <c r="BQ46" s="15">
        <f t="shared" si="23"/>
        <v>0</v>
      </c>
      <c r="BR46" s="15">
        <f t="shared" si="23"/>
        <v>0</v>
      </c>
      <c r="BT46" s="15">
        <f t="shared" si="12"/>
        <v>43720.622334500003</v>
      </c>
      <c r="BU46" s="15">
        <f t="shared" si="13"/>
        <v>0</v>
      </c>
      <c r="BV46" s="15">
        <f t="shared" si="14"/>
        <v>-43720.622334500003</v>
      </c>
      <c r="BW46" s="15"/>
      <c r="BX46" s="15">
        <f t="shared" si="15"/>
        <v>131161.8670035</v>
      </c>
      <c r="BY46" s="15">
        <f t="shared" si="15"/>
        <v>87441.244669000007</v>
      </c>
      <c r="BZ46" s="15">
        <f t="shared" si="16"/>
        <v>-43720.622334499989</v>
      </c>
      <c r="CA46" s="15"/>
      <c r="CB46" s="230">
        <v>8489441.2300000004</v>
      </c>
      <c r="CC46" s="230">
        <v>8489441.2300000004</v>
      </c>
      <c r="CD46" s="230">
        <v>8489441.2300000004</v>
      </c>
      <c r="CE46" s="230"/>
      <c r="CF46" s="230"/>
      <c r="CG46" s="230"/>
      <c r="CH46" s="230"/>
      <c r="CI46" s="230"/>
      <c r="CJ46" s="230">
        <v>14573.540778166667</v>
      </c>
      <c r="CK46" s="230">
        <v>14573.540778166667</v>
      </c>
      <c r="CL46" s="230">
        <v>14573.540778166667</v>
      </c>
      <c r="CM46" s="15"/>
      <c r="CN46" s="15">
        <f t="shared" si="17"/>
        <v>0</v>
      </c>
      <c r="CO46" s="15">
        <f t="shared" si="17"/>
        <v>0</v>
      </c>
      <c r="CP46" s="15">
        <f t="shared" si="17"/>
        <v>0</v>
      </c>
      <c r="CR46" s="15">
        <f t="shared" si="18"/>
        <v>43720.622334500003</v>
      </c>
      <c r="CS46" s="15">
        <f t="shared" si="19"/>
        <v>0</v>
      </c>
      <c r="CT46" s="15">
        <f t="shared" si="20"/>
        <v>-43720.622334500003</v>
      </c>
      <c r="CV46" s="15">
        <f t="shared" si="21"/>
        <v>174882.48933800001</v>
      </c>
      <c r="CW46" s="15">
        <f t="shared" si="21"/>
        <v>87441.244669000007</v>
      </c>
      <c r="CX46" s="15">
        <f t="shared" si="22"/>
        <v>-87441.244669000007</v>
      </c>
      <c r="CY46" s="15"/>
    </row>
    <row r="47" spans="1:103" x14ac:dyDescent="0.25">
      <c r="A47" s="3" t="s">
        <v>71</v>
      </c>
      <c r="B47" s="229">
        <v>1.8200000000000001E-2</v>
      </c>
      <c r="C47" s="229">
        <v>2.0500000000000001E-2</v>
      </c>
      <c r="D47" s="229">
        <v>1.8100000000000002E-2</v>
      </c>
      <c r="E47" s="229">
        <v>2.06E-2</v>
      </c>
      <c r="F47" s="229">
        <v>2.06E-2</v>
      </c>
      <c r="G47" s="229">
        <v>2.06E-2</v>
      </c>
      <c r="H47" s="229">
        <v>2.06E-2</v>
      </c>
      <c r="I47" s="229">
        <v>2.06E-2</v>
      </c>
      <c r="J47" s="3">
        <v>403011</v>
      </c>
      <c r="L47" s="230">
        <v>15988470.92</v>
      </c>
      <c r="M47" s="230">
        <v>15988470.92</v>
      </c>
      <c r="N47" s="230">
        <v>15988470.92</v>
      </c>
      <c r="O47" s="230"/>
      <c r="P47" s="230">
        <v>15988470.92</v>
      </c>
      <c r="Q47" s="230">
        <v>15988470.92</v>
      </c>
      <c r="R47" s="230">
        <v>15988470.92</v>
      </c>
      <c r="S47" s="15"/>
      <c r="T47" s="15">
        <v>27446.875079333335</v>
      </c>
      <c r="U47" s="15">
        <v>27446.875079333335</v>
      </c>
      <c r="V47" s="15">
        <v>27446.875079333335</v>
      </c>
      <c r="W47" s="15"/>
      <c r="X47" s="15">
        <f t="shared" si="0"/>
        <v>27446.875079333335</v>
      </c>
      <c r="Y47" s="15">
        <f t="shared" si="0"/>
        <v>27446.875079333335</v>
      </c>
      <c r="Z47" s="15">
        <f t="shared" si="0"/>
        <v>27446.875079333335</v>
      </c>
      <c r="AB47" s="15">
        <f t="shared" si="1"/>
        <v>82340.625238000008</v>
      </c>
      <c r="AC47" s="15">
        <f t="shared" si="2"/>
        <v>82340.625238000008</v>
      </c>
      <c r="AD47" s="15">
        <f t="shared" si="3"/>
        <v>0</v>
      </c>
      <c r="AF47" s="230">
        <v>15988470.92</v>
      </c>
      <c r="AG47" s="230">
        <v>15988470.92</v>
      </c>
      <c r="AH47" s="230">
        <v>15988470.92</v>
      </c>
      <c r="AI47" s="230"/>
      <c r="AJ47" s="230">
        <v>15988470.92</v>
      </c>
      <c r="AK47" s="230">
        <v>15988470.92</v>
      </c>
      <c r="AL47" s="230">
        <v>15988470.92</v>
      </c>
      <c r="AM47" s="230"/>
      <c r="AN47" s="230">
        <v>27446.875079333335</v>
      </c>
      <c r="AO47" s="230">
        <v>27446.875079333335</v>
      </c>
      <c r="AP47" s="230">
        <v>27446.875079333335</v>
      </c>
      <c r="AQ47" s="15"/>
      <c r="AR47" s="15">
        <f t="shared" si="4"/>
        <v>27446.875079333335</v>
      </c>
      <c r="AS47" s="15">
        <f t="shared" si="4"/>
        <v>27446.875079333335</v>
      </c>
      <c r="AT47" s="15">
        <f t="shared" si="4"/>
        <v>27446.875079333335</v>
      </c>
      <c r="AV47" s="15">
        <f t="shared" si="5"/>
        <v>82340.625238000008</v>
      </c>
      <c r="AW47" s="15">
        <f t="shared" si="6"/>
        <v>82340.625238000008</v>
      </c>
      <c r="AX47" s="15">
        <f t="shared" si="7"/>
        <v>0</v>
      </c>
      <c r="AY47" s="15"/>
      <c r="AZ47" s="15">
        <f t="shared" si="8"/>
        <v>164681.25047600002</v>
      </c>
      <c r="BA47" s="15">
        <f t="shared" si="8"/>
        <v>164681.25047600002</v>
      </c>
      <c r="BB47" s="15">
        <f t="shared" si="10"/>
        <v>0</v>
      </c>
      <c r="BC47" s="15"/>
      <c r="BD47" s="230">
        <v>15988470.92</v>
      </c>
      <c r="BE47" s="230">
        <v>15988470.92</v>
      </c>
      <c r="BF47" s="230">
        <v>15988470.92</v>
      </c>
      <c r="BG47" s="230"/>
      <c r="BH47" s="230"/>
      <c r="BI47" s="230"/>
      <c r="BJ47" s="230"/>
      <c r="BK47" s="230"/>
      <c r="BL47" s="230">
        <v>27446.875079333335</v>
      </c>
      <c r="BM47" s="230">
        <v>27446.875079333335</v>
      </c>
      <c r="BN47" s="230">
        <v>27446.875079333335</v>
      </c>
      <c r="BO47" s="15"/>
      <c r="BP47" s="15">
        <f t="shared" si="23"/>
        <v>0</v>
      </c>
      <c r="BQ47" s="15">
        <f t="shared" si="23"/>
        <v>0</v>
      </c>
      <c r="BR47" s="15">
        <f t="shared" si="23"/>
        <v>0</v>
      </c>
      <c r="BT47" s="15">
        <f t="shared" si="12"/>
        <v>82340.625238000008</v>
      </c>
      <c r="BU47" s="15">
        <f t="shared" si="13"/>
        <v>0</v>
      </c>
      <c r="BV47" s="15">
        <f t="shared" si="14"/>
        <v>-82340.625238000008</v>
      </c>
      <c r="BW47" s="15"/>
      <c r="BX47" s="15">
        <f t="shared" si="15"/>
        <v>247021.87571400002</v>
      </c>
      <c r="BY47" s="15">
        <f t="shared" si="15"/>
        <v>164681.25047600002</v>
      </c>
      <c r="BZ47" s="15">
        <f t="shared" si="16"/>
        <v>-82340.625238000008</v>
      </c>
      <c r="CA47" s="15"/>
      <c r="CB47" s="230">
        <v>15988470.92</v>
      </c>
      <c r="CC47" s="230">
        <v>15988470.92</v>
      </c>
      <c r="CD47" s="230">
        <v>15988470.92</v>
      </c>
      <c r="CE47" s="230"/>
      <c r="CF47" s="230"/>
      <c r="CG47" s="230"/>
      <c r="CH47" s="230"/>
      <c r="CI47" s="230"/>
      <c r="CJ47" s="230">
        <v>27446.875079333335</v>
      </c>
      <c r="CK47" s="230">
        <v>27446.875079333335</v>
      </c>
      <c r="CL47" s="230">
        <v>27446.875079333335</v>
      </c>
      <c r="CM47" s="15"/>
      <c r="CN47" s="15">
        <f t="shared" si="17"/>
        <v>0</v>
      </c>
      <c r="CO47" s="15">
        <f t="shared" si="17"/>
        <v>0</v>
      </c>
      <c r="CP47" s="15">
        <f t="shared" si="17"/>
        <v>0</v>
      </c>
      <c r="CR47" s="15">
        <f t="shared" si="18"/>
        <v>82340.625238000008</v>
      </c>
      <c r="CS47" s="15">
        <f t="shared" si="19"/>
        <v>0</v>
      </c>
      <c r="CT47" s="15">
        <f t="shared" si="20"/>
        <v>-82340.625238000008</v>
      </c>
      <c r="CV47" s="15">
        <f t="shared" si="21"/>
        <v>329362.50095200003</v>
      </c>
      <c r="CW47" s="15">
        <f t="shared" si="21"/>
        <v>164681.25047600002</v>
      </c>
      <c r="CX47" s="15">
        <f t="shared" si="22"/>
        <v>-164681.25047600002</v>
      </c>
      <c r="CY47" s="15"/>
    </row>
    <row r="48" spans="1:103" x14ac:dyDescent="0.25">
      <c r="A48" s="3" t="s">
        <v>72</v>
      </c>
      <c r="B48" s="229">
        <v>1.8200000000000001E-2</v>
      </c>
      <c r="C48" s="229">
        <v>2.0500000000000001E-2</v>
      </c>
      <c r="D48" s="229">
        <v>1.8100000000000002E-2</v>
      </c>
      <c r="E48" s="229">
        <v>2.06E-2</v>
      </c>
      <c r="F48" s="229">
        <v>2.06E-2</v>
      </c>
      <c r="G48" s="229">
        <v>2.06E-2</v>
      </c>
      <c r="H48" s="229">
        <v>2.06E-2</v>
      </c>
      <c r="I48" s="229">
        <v>2.06E-2</v>
      </c>
      <c r="J48" s="3">
        <v>403011</v>
      </c>
      <c r="L48" s="230">
        <v>13894055.58</v>
      </c>
      <c r="M48" s="230">
        <v>13894055.58</v>
      </c>
      <c r="N48" s="230">
        <v>13894055.58</v>
      </c>
      <c r="O48" s="230"/>
      <c r="P48" s="230">
        <v>13894055.58</v>
      </c>
      <c r="Q48" s="230">
        <v>13894055.58</v>
      </c>
      <c r="R48" s="230">
        <v>13894055.58</v>
      </c>
      <c r="S48" s="15"/>
      <c r="T48" s="15">
        <v>23851.462079000001</v>
      </c>
      <c r="U48" s="15">
        <v>23851.462079000001</v>
      </c>
      <c r="V48" s="15">
        <v>23851.462079000001</v>
      </c>
      <c r="W48" s="15"/>
      <c r="X48" s="15">
        <f t="shared" si="0"/>
        <v>23851.462079000001</v>
      </c>
      <c r="Y48" s="15">
        <f t="shared" si="0"/>
        <v>23851.462079000001</v>
      </c>
      <c r="Z48" s="15">
        <f t="shared" si="0"/>
        <v>23851.462079000001</v>
      </c>
      <c r="AB48" s="15">
        <f t="shared" si="1"/>
        <v>71554.386236999999</v>
      </c>
      <c r="AC48" s="15">
        <f t="shared" si="2"/>
        <v>71554.386236999999</v>
      </c>
      <c r="AD48" s="15">
        <f t="shared" si="3"/>
        <v>0</v>
      </c>
      <c r="AF48" s="230">
        <v>13894055.58</v>
      </c>
      <c r="AG48" s="230">
        <v>13894055.58</v>
      </c>
      <c r="AH48" s="230">
        <v>13894055.58</v>
      </c>
      <c r="AI48" s="230"/>
      <c r="AJ48" s="230">
        <v>13894055.58</v>
      </c>
      <c r="AK48" s="230">
        <v>13894055.58</v>
      </c>
      <c r="AL48" s="230">
        <v>13894055.58</v>
      </c>
      <c r="AM48" s="230"/>
      <c r="AN48" s="230">
        <v>23851.462079000001</v>
      </c>
      <c r="AO48" s="230">
        <v>23851.462079000001</v>
      </c>
      <c r="AP48" s="230">
        <v>23851.462079000001</v>
      </c>
      <c r="AQ48" s="15"/>
      <c r="AR48" s="15">
        <f t="shared" si="4"/>
        <v>23851.462079000001</v>
      </c>
      <c r="AS48" s="15">
        <f t="shared" si="4"/>
        <v>23851.462079000001</v>
      </c>
      <c r="AT48" s="15">
        <f t="shared" si="4"/>
        <v>23851.462079000001</v>
      </c>
      <c r="AV48" s="15">
        <f t="shared" si="5"/>
        <v>71554.386236999999</v>
      </c>
      <c r="AW48" s="15">
        <f t="shared" si="6"/>
        <v>71554.386236999999</v>
      </c>
      <c r="AX48" s="15">
        <f t="shared" si="7"/>
        <v>0</v>
      </c>
      <c r="AY48" s="15"/>
      <c r="AZ48" s="15">
        <f t="shared" si="8"/>
        <v>143108.772474</v>
      </c>
      <c r="BA48" s="15">
        <f t="shared" si="8"/>
        <v>143108.772474</v>
      </c>
      <c r="BB48" s="15">
        <f t="shared" si="10"/>
        <v>0</v>
      </c>
      <c r="BC48" s="15"/>
      <c r="BD48" s="230">
        <v>13894055.58</v>
      </c>
      <c r="BE48" s="230">
        <v>13894055.58</v>
      </c>
      <c r="BF48" s="230">
        <v>13894055.58</v>
      </c>
      <c r="BG48" s="230"/>
      <c r="BH48" s="230"/>
      <c r="BI48" s="230"/>
      <c r="BJ48" s="230"/>
      <c r="BK48" s="230"/>
      <c r="BL48" s="230">
        <v>23851.462079000001</v>
      </c>
      <c r="BM48" s="230">
        <v>23851.462079000001</v>
      </c>
      <c r="BN48" s="230">
        <v>23851.462079000001</v>
      </c>
      <c r="BO48" s="15"/>
      <c r="BP48" s="15">
        <f t="shared" si="23"/>
        <v>0</v>
      </c>
      <c r="BQ48" s="15">
        <f t="shared" si="23"/>
        <v>0</v>
      </c>
      <c r="BR48" s="15">
        <f t="shared" si="23"/>
        <v>0</v>
      </c>
      <c r="BT48" s="15">
        <f t="shared" si="12"/>
        <v>71554.386236999999</v>
      </c>
      <c r="BU48" s="15">
        <f t="shared" si="13"/>
        <v>0</v>
      </c>
      <c r="BV48" s="15">
        <f t="shared" si="14"/>
        <v>-71554.386236999999</v>
      </c>
      <c r="BW48" s="15"/>
      <c r="BX48" s="15">
        <f t="shared" si="15"/>
        <v>214663.158711</v>
      </c>
      <c r="BY48" s="15">
        <f t="shared" si="15"/>
        <v>143108.772474</v>
      </c>
      <c r="BZ48" s="15">
        <f t="shared" si="16"/>
        <v>-71554.386236999999</v>
      </c>
      <c r="CA48" s="15"/>
      <c r="CB48" s="230">
        <v>13894055.58</v>
      </c>
      <c r="CC48" s="230">
        <v>13894055.58</v>
      </c>
      <c r="CD48" s="230">
        <v>13894055.58</v>
      </c>
      <c r="CE48" s="230"/>
      <c r="CF48" s="230"/>
      <c r="CG48" s="230"/>
      <c r="CH48" s="230"/>
      <c r="CI48" s="230"/>
      <c r="CJ48" s="230">
        <v>23851.462079000001</v>
      </c>
      <c r="CK48" s="230">
        <v>23851.462079000001</v>
      </c>
      <c r="CL48" s="230">
        <v>23851.462079000001</v>
      </c>
      <c r="CM48" s="15"/>
      <c r="CN48" s="15">
        <f t="shared" si="17"/>
        <v>0</v>
      </c>
      <c r="CO48" s="15">
        <f t="shared" si="17"/>
        <v>0</v>
      </c>
      <c r="CP48" s="15">
        <f t="shared" si="17"/>
        <v>0</v>
      </c>
      <c r="CR48" s="15">
        <f t="shared" si="18"/>
        <v>71554.386236999999</v>
      </c>
      <c r="CS48" s="15">
        <f t="shared" si="19"/>
        <v>0</v>
      </c>
      <c r="CT48" s="15">
        <f t="shared" si="20"/>
        <v>-71554.386236999999</v>
      </c>
      <c r="CV48" s="15">
        <f t="shared" si="21"/>
        <v>286217.544948</v>
      </c>
      <c r="CW48" s="15">
        <f t="shared" si="21"/>
        <v>143108.772474</v>
      </c>
      <c r="CX48" s="15">
        <f t="shared" si="22"/>
        <v>-143108.772474</v>
      </c>
      <c r="CY48" s="15"/>
    </row>
    <row r="49" spans="1:103" x14ac:dyDescent="0.25">
      <c r="A49" s="3" t="s">
        <v>73</v>
      </c>
      <c r="B49" s="229">
        <v>1.8200000000000001E-2</v>
      </c>
      <c r="C49" s="229">
        <v>2.0500000000000001E-2</v>
      </c>
      <c r="D49" s="229">
        <v>1.8100000000000002E-2</v>
      </c>
      <c r="E49" s="229">
        <v>2.06E-2</v>
      </c>
      <c r="F49" s="229">
        <v>2.06E-2</v>
      </c>
      <c r="G49" s="229">
        <v>2.06E-2</v>
      </c>
      <c r="H49" s="229">
        <v>2.06E-2</v>
      </c>
      <c r="I49" s="229">
        <v>2.06E-2</v>
      </c>
      <c r="J49" s="3">
        <v>403011</v>
      </c>
      <c r="L49" s="230">
        <v>102706708.66</v>
      </c>
      <c r="M49" s="230">
        <v>102742439.98</v>
      </c>
      <c r="N49" s="230">
        <v>102744927.33</v>
      </c>
      <c r="O49" s="230"/>
      <c r="P49" s="230">
        <v>102449802.97</v>
      </c>
      <c r="Q49" s="230">
        <v>102484270.27</v>
      </c>
      <c r="R49" s="230">
        <v>102531106.40000001</v>
      </c>
      <c r="S49" s="15"/>
      <c r="T49" s="15">
        <v>176313.18319966667</v>
      </c>
      <c r="U49" s="15">
        <v>176374.52196566667</v>
      </c>
      <c r="V49" s="15">
        <v>176378.79191649999</v>
      </c>
      <c r="W49" s="15"/>
      <c r="X49" s="15">
        <f t="shared" si="0"/>
        <v>175872.16176516667</v>
      </c>
      <c r="Y49" s="15">
        <f t="shared" si="0"/>
        <v>175931.33063016666</v>
      </c>
      <c r="Z49" s="15">
        <f t="shared" si="0"/>
        <v>176011.73265333334</v>
      </c>
      <c r="AB49" s="15">
        <f t="shared" si="1"/>
        <v>529066.49708183331</v>
      </c>
      <c r="AC49" s="15">
        <f t="shared" si="2"/>
        <v>527815.2250486667</v>
      </c>
      <c r="AD49" s="15">
        <f t="shared" si="3"/>
        <v>-1251.272033166606</v>
      </c>
      <c r="AF49" s="230">
        <v>102742265.38</v>
      </c>
      <c r="AG49" s="230">
        <v>102693867.38</v>
      </c>
      <c r="AH49" s="230">
        <v>102578515.78</v>
      </c>
      <c r="AI49" s="230"/>
      <c r="AJ49" s="230">
        <v>102621097.58</v>
      </c>
      <c r="AK49" s="230">
        <v>102698778.18000001</v>
      </c>
      <c r="AL49" s="230">
        <v>102682636.47</v>
      </c>
      <c r="AM49" s="230"/>
      <c r="AN49" s="230">
        <v>176374.22223566668</v>
      </c>
      <c r="AO49" s="230">
        <v>176291.13900233331</v>
      </c>
      <c r="AP49" s="230">
        <v>176093.11875566666</v>
      </c>
      <c r="AQ49" s="15"/>
      <c r="AR49" s="15">
        <f t="shared" si="4"/>
        <v>176166.21751233333</v>
      </c>
      <c r="AS49" s="15">
        <f t="shared" si="4"/>
        <v>176299.56920900001</v>
      </c>
      <c r="AT49" s="15">
        <f t="shared" si="4"/>
        <v>176271.85927350001</v>
      </c>
      <c r="AV49" s="15">
        <f t="shared" si="5"/>
        <v>528758.47999366664</v>
      </c>
      <c r="AW49" s="15">
        <f t="shared" si="6"/>
        <v>528737.64599483332</v>
      </c>
      <c r="AX49" s="15">
        <f t="shared" si="7"/>
        <v>-20.83399883331731</v>
      </c>
      <c r="AY49" s="15"/>
      <c r="AZ49" s="15">
        <f t="shared" si="8"/>
        <v>1057824.9770754999</v>
      </c>
      <c r="BA49" s="15">
        <f t="shared" si="8"/>
        <v>1056552.8710435</v>
      </c>
      <c r="BB49" s="15">
        <f t="shared" si="10"/>
        <v>-1272.1060319999233</v>
      </c>
      <c r="BC49" s="15"/>
      <c r="BD49" s="230">
        <v>102497420.31</v>
      </c>
      <c r="BE49" s="230">
        <v>102520028.3</v>
      </c>
      <c r="BF49" s="230">
        <v>102314569.36</v>
      </c>
      <c r="BG49" s="230"/>
      <c r="BH49" s="230"/>
      <c r="BI49" s="230"/>
      <c r="BJ49" s="230"/>
      <c r="BK49" s="230"/>
      <c r="BL49" s="230">
        <v>175953.90486550002</v>
      </c>
      <c r="BM49" s="230">
        <v>175992.71524833332</v>
      </c>
      <c r="BN49" s="230">
        <v>175640.01073466669</v>
      </c>
      <c r="BO49" s="15"/>
      <c r="BP49" s="15">
        <f t="shared" si="23"/>
        <v>0</v>
      </c>
      <c r="BQ49" s="15">
        <f t="shared" si="23"/>
        <v>0</v>
      </c>
      <c r="BR49" s="15">
        <f t="shared" si="23"/>
        <v>0</v>
      </c>
      <c r="BT49" s="15">
        <f t="shared" si="12"/>
        <v>527586.63084850006</v>
      </c>
      <c r="BU49" s="15">
        <f t="shared" si="13"/>
        <v>0</v>
      </c>
      <c r="BV49" s="15">
        <f t="shared" si="14"/>
        <v>-527586.63084850006</v>
      </c>
      <c r="BW49" s="15"/>
      <c r="BX49" s="15">
        <f t="shared" si="15"/>
        <v>1585411.6079239999</v>
      </c>
      <c r="BY49" s="15">
        <f t="shared" si="15"/>
        <v>1056552.8710435</v>
      </c>
      <c r="BZ49" s="15">
        <f t="shared" si="16"/>
        <v>-528858.73688049987</v>
      </c>
      <c r="CA49" s="15"/>
      <c r="CB49" s="230">
        <v>102077263.84</v>
      </c>
      <c r="CC49" s="230">
        <v>102068678.61</v>
      </c>
      <c r="CD49" s="230">
        <v>102251073.51000001</v>
      </c>
      <c r="CE49" s="230"/>
      <c r="CF49" s="230"/>
      <c r="CG49" s="230"/>
      <c r="CH49" s="230"/>
      <c r="CI49" s="230"/>
      <c r="CJ49" s="230">
        <v>175232.63625866667</v>
      </c>
      <c r="CK49" s="230">
        <v>175217.8982805</v>
      </c>
      <c r="CL49" s="230">
        <v>175531.00952550001</v>
      </c>
      <c r="CM49" s="15"/>
      <c r="CN49" s="15">
        <f t="shared" si="17"/>
        <v>0</v>
      </c>
      <c r="CO49" s="15">
        <f t="shared" si="17"/>
        <v>0</v>
      </c>
      <c r="CP49" s="15">
        <f t="shared" si="17"/>
        <v>0</v>
      </c>
      <c r="CR49" s="15">
        <f t="shared" si="18"/>
        <v>525981.54406466661</v>
      </c>
      <c r="CS49" s="15">
        <f t="shared" si="19"/>
        <v>0</v>
      </c>
      <c r="CT49" s="15">
        <f t="shared" si="20"/>
        <v>-525981.54406466661</v>
      </c>
      <c r="CV49" s="15">
        <f t="shared" si="21"/>
        <v>2111393.1519886665</v>
      </c>
      <c r="CW49" s="15">
        <f t="shared" si="21"/>
        <v>1056552.8710435</v>
      </c>
      <c r="CX49" s="15">
        <f t="shared" si="22"/>
        <v>-1054840.2809451665</v>
      </c>
      <c r="CY49" s="15"/>
    </row>
    <row r="50" spans="1:103" x14ac:dyDescent="0.25">
      <c r="A50" s="3" t="s">
        <v>74</v>
      </c>
      <c r="B50" s="229">
        <v>1.8200000000000001E-2</v>
      </c>
      <c r="C50" s="229">
        <v>2.0500000000000001E-2</v>
      </c>
      <c r="D50" s="229">
        <v>1.8100000000000002E-2</v>
      </c>
      <c r="E50" s="229">
        <v>2.06E-2</v>
      </c>
      <c r="F50" s="229">
        <v>2.06E-2</v>
      </c>
      <c r="G50" s="229">
        <v>2.06E-2</v>
      </c>
      <c r="H50" s="229">
        <v>2.06E-2</v>
      </c>
      <c r="I50" s="229">
        <v>2.06E-2</v>
      </c>
      <c r="J50" s="3">
        <v>403026</v>
      </c>
      <c r="L50" s="230">
        <v>0</v>
      </c>
      <c r="M50" s="230">
        <v>0</v>
      </c>
      <c r="N50" s="230">
        <v>0</v>
      </c>
      <c r="O50" s="230"/>
      <c r="P50" s="230">
        <v>0</v>
      </c>
      <c r="Q50" s="230">
        <v>0</v>
      </c>
      <c r="R50" s="230">
        <v>0</v>
      </c>
      <c r="S50" s="15"/>
      <c r="T50" s="15">
        <v>0</v>
      </c>
      <c r="U50" s="15">
        <v>0</v>
      </c>
      <c r="V50" s="15">
        <v>0</v>
      </c>
      <c r="W50" s="15"/>
      <c r="X50" s="15">
        <f t="shared" si="0"/>
        <v>0</v>
      </c>
      <c r="Y50" s="15">
        <f t="shared" si="0"/>
        <v>0</v>
      </c>
      <c r="Z50" s="15">
        <f t="shared" si="0"/>
        <v>0</v>
      </c>
      <c r="AB50" s="15">
        <f t="shared" si="1"/>
        <v>0</v>
      </c>
      <c r="AC50" s="15">
        <f t="shared" si="2"/>
        <v>0</v>
      </c>
      <c r="AD50" s="15">
        <f t="shared" si="3"/>
        <v>0</v>
      </c>
      <c r="AF50" s="230">
        <v>0</v>
      </c>
      <c r="AG50" s="230">
        <v>0</v>
      </c>
      <c r="AH50" s="230">
        <v>0</v>
      </c>
      <c r="AI50" s="230"/>
      <c r="AJ50" s="230">
        <v>0</v>
      </c>
      <c r="AK50" s="230">
        <v>0</v>
      </c>
      <c r="AL50" s="230">
        <v>0</v>
      </c>
      <c r="AM50" s="230"/>
      <c r="AN50" s="230">
        <v>0</v>
      </c>
      <c r="AO50" s="230">
        <v>0</v>
      </c>
      <c r="AP50" s="230">
        <v>0</v>
      </c>
      <c r="AQ50" s="15"/>
      <c r="AR50" s="15">
        <f t="shared" si="4"/>
        <v>0</v>
      </c>
      <c r="AS50" s="15">
        <f t="shared" si="4"/>
        <v>0</v>
      </c>
      <c r="AT50" s="15">
        <f t="shared" si="4"/>
        <v>0</v>
      </c>
      <c r="AV50" s="15">
        <f t="shared" si="5"/>
        <v>0</v>
      </c>
      <c r="AW50" s="15">
        <f t="shared" si="6"/>
        <v>0</v>
      </c>
      <c r="AX50" s="15">
        <f t="shared" si="7"/>
        <v>0</v>
      </c>
      <c r="AY50" s="15"/>
      <c r="AZ50" s="15">
        <f t="shared" si="8"/>
        <v>0</v>
      </c>
      <c r="BA50" s="15">
        <f t="shared" si="8"/>
        <v>0</v>
      </c>
      <c r="BB50" s="15">
        <f t="shared" si="10"/>
        <v>0</v>
      </c>
      <c r="BC50" s="15"/>
      <c r="BD50" s="230">
        <v>0</v>
      </c>
      <c r="BE50" s="230">
        <v>0</v>
      </c>
      <c r="BF50" s="230">
        <v>0</v>
      </c>
      <c r="BG50" s="230"/>
      <c r="BH50" s="230"/>
      <c r="BI50" s="230"/>
      <c r="BJ50" s="230"/>
      <c r="BK50" s="230"/>
      <c r="BL50" s="230">
        <v>0</v>
      </c>
      <c r="BM50" s="230">
        <v>0</v>
      </c>
      <c r="BN50" s="230">
        <v>0</v>
      </c>
      <c r="BO50" s="15"/>
      <c r="BP50" s="15">
        <f t="shared" si="23"/>
        <v>0</v>
      </c>
      <c r="BQ50" s="15">
        <f t="shared" si="23"/>
        <v>0</v>
      </c>
      <c r="BR50" s="15">
        <f t="shared" si="23"/>
        <v>0</v>
      </c>
      <c r="BT50" s="15">
        <f t="shared" si="12"/>
        <v>0</v>
      </c>
      <c r="BU50" s="15">
        <f t="shared" si="13"/>
        <v>0</v>
      </c>
      <c r="BV50" s="15">
        <f t="shared" si="14"/>
        <v>0</v>
      </c>
      <c r="BW50" s="15"/>
      <c r="BX50" s="15">
        <f t="shared" si="15"/>
        <v>0</v>
      </c>
      <c r="BY50" s="15">
        <f t="shared" si="15"/>
        <v>0</v>
      </c>
      <c r="BZ50" s="15">
        <f t="shared" si="16"/>
        <v>0</v>
      </c>
      <c r="CA50" s="15"/>
      <c r="CB50" s="230">
        <v>0</v>
      </c>
      <c r="CC50" s="230">
        <v>0</v>
      </c>
      <c r="CD50" s="230">
        <v>0</v>
      </c>
      <c r="CE50" s="230"/>
      <c r="CF50" s="230"/>
      <c r="CG50" s="230"/>
      <c r="CH50" s="230"/>
      <c r="CI50" s="230"/>
      <c r="CJ50" s="230">
        <v>0</v>
      </c>
      <c r="CK50" s="230">
        <v>0</v>
      </c>
      <c r="CL50" s="230">
        <v>0</v>
      </c>
      <c r="CM50" s="15"/>
      <c r="CN50" s="15">
        <f t="shared" si="17"/>
        <v>0</v>
      </c>
      <c r="CO50" s="15">
        <f t="shared" si="17"/>
        <v>0</v>
      </c>
      <c r="CP50" s="15">
        <f t="shared" si="17"/>
        <v>0</v>
      </c>
      <c r="CR50" s="15">
        <f t="shared" si="18"/>
        <v>0</v>
      </c>
      <c r="CS50" s="15">
        <f t="shared" si="19"/>
        <v>0</v>
      </c>
      <c r="CT50" s="15">
        <f t="shared" si="20"/>
        <v>0</v>
      </c>
      <c r="CV50" s="15">
        <f t="shared" si="21"/>
        <v>0</v>
      </c>
      <c r="CW50" s="15">
        <f t="shared" si="21"/>
        <v>0</v>
      </c>
      <c r="CX50" s="15">
        <f t="shared" si="22"/>
        <v>0</v>
      </c>
      <c r="CY50" s="15"/>
    </row>
    <row r="51" spans="1:103" x14ac:dyDescent="0.25">
      <c r="A51" s="3" t="s">
        <v>75</v>
      </c>
      <c r="B51" s="229">
        <v>1.8200000000000001E-2</v>
      </c>
      <c r="C51" s="229">
        <v>2.0500000000000001E-2</v>
      </c>
      <c r="D51" s="229">
        <v>1.8100000000000002E-2</v>
      </c>
      <c r="E51" s="229">
        <v>2.06E-2</v>
      </c>
      <c r="F51" s="229">
        <v>2.06E-2</v>
      </c>
      <c r="G51" s="229">
        <v>2.06E-2</v>
      </c>
      <c r="H51" s="229">
        <v>2.06E-2</v>
      </c>
      <c r="I51" s="229">
        <v>2.06E-2</v>
      </c>
      <c r="J51" s="3">
        <v>403026</v>
      </c>
      <c r="L51" s="230">
        <v>320016.99</v>
      </c>
      <c r="M51" s="230">
        <v>320016.99</v>
      </c>
      <c r="N51" s="230">
        <v>320016.99</v>
      </c>
      <c r="O51" s="230"/>
      <c r="P51" s="230">
        <v>320016.99</v>
      </c>
      <c r="Q51" s="230">
        <v>320016.99</v>
      </c>
      <c r="R51" s="230">
        <v>320016.99</v>
      </c>
      <c r="S51" s="15"/>
      <c r="T51" s="15">
        <v>549.36249950000001</v>
      </c>
      <c r="U51" s="15">
        <v>549.36249950000001</v>
      </c>
      <c r="V51" s="15">
        <v>549.36249950000001</v>
      </c>
      <c r="W51" s="15"/>
      <c r="X51" s="15">
        <f t="shared" si="0"/>
        <v>549.36249950000001</v>
      </c>
      <c r="Y51" s="15">
        <f t="shared" si="0"/>
        <v>549.36249950000001</v>
      </c>
      <c r="Z51" s="15">
        <f t="shared" si="0"/>
        <v>549.36249950000001</v>
      </c>
      <c r="AB51" s="15">
        <f t="shared" si="1"/>
        <v>1648.0874985</v>
      </c>
      <c r="AC51" s="15">
        <f t="shared" si="2"/>
        <v>1648.0874985</v>
      </c>
      <c r="AD51" s="15">
        <f t="shared" si="3"/>
        <v>0</v>
      </c>
      <c r="AF51" s="230">
        <v>320016.99</v>
      </c>
      <c r="AG51" s="230">
        <v>320016.99</v>
      </c>
      <c r="AH51" s="230">
        <v>320016.99</v>
      </c>
      <c r="AI51" s="230"/>
      <c r="AJ51" s="230">
        <v>320016.99</v>
      </c>
      <c r="AK51" s="230">
        <v>320016.99</v>
      </c>
      <c r="AL51" s="230">
        <v>320016.99</v>
      </c>
      <c r="AM51" s="230"/>
      <c r="AN51" s="230">
        <v>549.36249950000001</v>
      </c>
      <c r="AO51" s="230">
        <v>549.36249950000001</v>
      </c>
      <c r="AP51" s="230">
        <v>549.36249950000001</v>
      </c>
      <c r="AQ51" s="15"/>
      <c r="AR51" s="15">
        <f t="shared" si="4"/>
        <v>549.36249950000001</v>
      </c>
      <c r="AS51" s="15">
        <f t="shared" si="4"/>
        <v>549.36249950000001</v>
      </c>
      <c r="AT51" s="15">
        <f t="shared" si="4"/>
        <v>549.36249950000001</v>
      </c>
      <c r="AV51" s="15">
        <f t="shared" si="5"/>
        <v>1648.0874985</v>
      </c>
      <c r="AW51" s="15">
        <f t="shared" si="6"/>
        <v>1648.0874985</v>
      </c>
      <c r="AX51" s="15">
        <f t="shared" si="7"/>
        <v>0</v>
      </c>
      <c r="AY51" s="15"/>
      <c r="AZ51" s="15">
        <f t="shared" si="8"/>
        <v>3296.1749970000001</v>
      </c>
      <c r="BA51" s="15">
        <f t="shared" si="8"/>
        <v>3296.1749970000001</v>
      </c>
      <c r="BB51" s="15">
        <f t="shared" si="10"/>
        <v>0</v>
      </c>
      <c r="BC51" s="15"/>
      <c r="BD51" s="230">
        <v>320016.99</v>
      </c>
      <c r="BE51" s="230">
        <v>320016.99</v>
      </c>
      <c r="BF51" s="230">
        <v>320016.99</v>
      </c>
      <c r="BG51" s="230"/>
      <c r="BH51" s="230"/>
      <c r="BI51" s="230"/>
      <c r="BJ51" s="230"/>
      <c r="BK51" s="230"/>
      <c r="BL51" s="230">
        <v>549.36249950000001</v>
      </c>
      <c r="BM51" s="230">
        <v>549.36249950000001</v>
      </c>
      <c r="BN51" s="230">
        <v>549.36249950000001</v>
      </c>
      <c r="BO51" s="15"/>
      <c r="BP51" s="15">
        <f t="shared" si="23"/>
        <v>0</v>
      </c>
      <c r="BQ51" s="15">
        <f t="shared" si="23"/>
        <v>0</v>
      </c>
      <c r="BR51" s="15">
        <f t="shared" si="23"/>
        <v>0</v>
      </c>
      <c r="BT51" s="15">
        <f t="shared" si="12"/>
        <v>1648.0874985</v>
      </c>
      <c r="BU51" s="15">
        <f t="shared" si="13"/>
        <v>0</v>
      </c>
      <c r="BV51" s="15">
        <f t="shared" si="14"/>
        <v>-1648.0874985</v>
      </c>
      <c r="BW51" s="15"/>
      <c r="BX51" s="15">
        <f t="shared" si="15"/>
        <v>4944.2624955000001</v>
      </c>
      <c r="BY51" s="15">
        <f t="shared" si="15"/>
        <v>3296.1749970000001</v>
      </c>
      <c r="BZ51" s="15">
        <f t="shared" si="16"/>
        <v>-1648.0874985</v>
      </c>
      <c r="CA51" s="15"/>
      <c r="CB51" s="230">
        <v>320016.99</v>
      </c>
      <c r="CC51" s="230">
        <v>320016.99</v>
      </c>
      <c r="CD51" s="230">
        <v>320016.99</v>
      </c>
      <c r="CE51" s="230"/>
      <c r="CF51" s="230"/>
      <c r="CG51" s="230"/>
      <c r="CH51" s="230"/>
      <c r="CI51" s="230"/>
      <c r="CJ51" s="230">
        <v>549.36249950000001</v>
      </c>
      <c r="CK51" s="230">
        <v>549.36249950000001</v>
      </c>
      <c r="CL51" s="230">
        <v>549.36249950000001</v>
      </c>
      <c r="CM51" s="15"/>
      <c r="CN51" s="15">
        <f t="shared" si="17"/>
        <v>0</v>
      </c>
      <c r="CO51" s="15">
        <f t="shared" si="17"/>
        <v>0</v>
      </c>
      <c r="CP51" s="15">
        <f t="shared" si="17"/>
        <v>0</v>
      </c>
      <c r="CR51" s="15">
        <f t="shared" si="18"/>
        <v>1648.0874985</v>
      </c>
      <c r="CS51" s="15">
        <f t="shared" si="19"/>
        <v>0</v>
      </c>
      <c r="CT51" s="15">
        <f t="shared" si="20"/>
        <v>-1648.0874985</v>
      </c>
      <c r="CV51" s="15">
        <f t="shared" si="21"/>
        <v>6592.3499940000002</v>
      </c>
      <c r="CW51" s="15">
        <f t="shared" si="21"/>
        <v>3296.1749970000001</v>
      </c>
      <c r="CX51" s="15">
        <f t="shared" si="22"/>
        <v>-3296.1749970000001</v>
      </c>
      <c r="CY51" s="15"/>
    </row>
    <row r="52" spans="1:103" x14ac:dyDescent="0.25">
      <c r="A52" s="3" t="s">
        <v>76</v>
      </c>
      <c r="B52" s="229">
        <v>0</v>
      </c>
      <c r="C52" s="229">
        <v>0</v>
      </c>
      <c r="D52" s="229">
        <v>0</v>
      </c>
      <c r="E52" s="229">
        <v>0</v>
      </c>
      <c r="F52" s="229">
        <v>0</v>
      </c>
      <c r="G52" s="229">
        <v>0</v>
      </c>
      <c r="H52" s="229">
        <v>0</v>
      </c>
      <c r="I52" s="229">
        <v>0</v>
      </c>
      <c r="J52" s="3">
        <v>403011</v>
      </c>
      <c r="L52" s="230">
        <v>0</v>
      </c>
      <c r="M52" s="230">
        <v>0</v>
      </c>
      <c r="N52" s="230">
        <v>0</v>
      </c>
      <c r="O52" s="230"/>
      <c r="P52" s="230">
        <v>0</v>
      </c>
      <c r="Q52" s="230">
        <v>0</v>
      </c>
      <c r="R52" s="230">
        <v>0</v>
      </c>
      <c r="S52" s="15"/>
      <c r="T52" s="15">
        <v>0</v>
      </c>
      <c r="U52" s="15">
        <v>0</v>
      </c>
      <c r="V52" s="15">
        <v>0</v>
      </c>
      <c r="W52" s="15"/>
      <c r="X52" s="15">
        <f t="shared" si="0"/>
        <v>0</v>
      </c>
      <c r="Y52" s="15">
        <f t="shared" si="0"/>
        <v>0</v>
      </c>
      <c r="Z52" s="15">
        <f t="shared" si="0"/>
        <v>0</v>
      </c>
      <c r="AB52" s="15">
        <f t="shared" si="1"/>
        <v>0</v>
      </c>
      <c r="AC52" s="15">
        <f t="shared" si="2"/>
        <v>0</v>
      </c>
      <c r="AD52" s="15">
        <f t="shared" si="3"/>
        <v>0</v>
      </c>
      <c r="AF52" s="230">
        <v>0</v>
      </c>
      <c r="AG52" s="230">
        <v>0</v>
      </c>
      <c r="AH52" s="230">
        <v>0</v>
      </c>
      <c r="AI52" s="230"/>
      <c r="AJ52" s="230">
        <v>0</v>
      </c>
      <c r="AK52" s="230">
        <v>0</v>
      </c>
      <c r="AL52" s="230">
        <v>0</v>
      </c>
      <c r="AM52" s="230"/>
      <c r="AN52" s="230">
        <v>0</v>
      </c>
      <c r="AO52" s="230">
        <v>0</v>
      </c>
      <c r="AP52" s="230">
        <v>0</v>
      </c>
      <c r="AQ52" s="15"/>
      <c r="AR52" s="15">
        <f t="shared" si="4"/>
        <v>0</v>
      </c>
      <c r="AS52" s="15">
        <f t="shared" si="4"/>
        <v>0</v>
      </c>
      <c r="AT52" s="15">
        <f t="shared" si="4"/>
        <v>0</v>
      </c>
      <c r="AV52" s="15">
        <f t="shared" si="5"/>
        <v>0</v>
      </c>
      <c r="AW52" s="15">
        <f t="shared" si="6"/>
        <v>0</v>
      </c>
      <c r="AX52" s="15">
        <f t="shared" si="7"/>
        <v>0</v>
      </c>
      <c r="AY52" s="15"/>
      <c r="AZ52" s="15">
        <f t="shared" si="8"/>
        <v>0</v>
      </c>
      <c r="BA52" s="15">
        <f t="shared" si="8"/>
        <v>0</v>
      </c>
      <c r="BB52" s="15">
        <f t="shared" si="10"/>
        <v>0</v>
      </c>
      <c r="BC52" s="15"/>
      <c r="BD52" s="230">
        <v>0</v>
      </c>
      <c r="BE52" s="230">
        <v>0</v>
      </c>
      <c r="BF52" s="230">
        <v>0</v>
      </c>
      <c r="BG52" s="230"/>
      <c r="BH52" s="230"/>
      <c r="BI52" s="230"/>
      <c r="BJ52" s="230"/>
      <c r="BK52" s="230"/>
      <c r="BL52" s="230">
        <v>0</v>
      </c>
      <c r="BM52" s="230">
        <v>0</v>
      </c>
      <c r="BN52" s="230">
        <v>0</v>
      </c>
      <c r="BO52" s="15"/>
      <c r="BP52" s="15">
        <f t="shared" si="23"/>
        <v>0</v>
      </c>
      <c r="BQ52" s="15">
        <f t="shared" si="23"/>
        <v>0</v>
      </c>
      <c r="BR52" s="15">
        <f t="shared" si="23"/>
        <v>0</v>
      </c>
      <c r="BT52" s="15">
        <f t="shared" si="12"/>
        <v>0</v>
      </c>
      <c r="BU52" s="15">
        <f t="shared" si="13"/>
        <v>0</v>
      </c>
      <c r="BV52" s="15">
        <f t="shared" si="14"/>
        <v>0</v>
      </c>
      <c r="BW52" s="15"/>
      <c r="BX52" s="15">
        <f t="shared" si="15"/>
        <v>0</v>
      </c>
      <c r="BY52" s="15">
        <f t="shared" si="15"/>
        <v>0</v>
      </c>
      <c r="BZ52" s="15">
        <f t="shared" si="16"/>
        <v>0</v>
      </c>
      <c r="CA52" s="15"/>
      <c r="CB52" s="230">
        <v>0</v>
      </c>
      <c r="CC52" s="230">
        <v>0</v>
      </c>
      <c r="CD52" s="230">
        <v>0</v>
      </c>
      <c r="CE52" s="230"/>
      <c r="CF52" s="230"/>
      <c r="CG52" s="230"/>
      <c r="CH52" s="230"/>
      <c r="CI52" s="230"/>
      <c r="CJ52" s="230">
        <v>0</v>
      </c>
      <c r="CK52" s="230">
        <v>0</v>
      </c>
      <c r="CL52" s="230">
        <v>0</v>
      </c>
      <c r="CM52" s="15"/>
      <c r="CN52" s="15">
        <f t="shared" si="17"/>
        <v>0</v>
      </c>
      <c r="CO52" s="15">
        <f t="shared" si="17"/>
        <v>0</v>
      </c>
      <c r="CP52" s="15">
        <f t="shared" si="17"/>
        <v>0</v>
      </c>
      <c r="CR52" s="15">
        <f t="shared" si="18"/>
        <v>0</v>
      </c>
      <c r="CS52" s="15">
        <f t="shared" si="19"/>
        <v>0</v>
      </c>
      <c r="CT52" s="15">
        <f t="shared" si="20"/>
        <v>0</v>
      </c>
      <c r="CV52" s="15">
        <f t="shared" si="21"/>
        <v>0</v>
      </c>
      <c r="CW52" s="15">
        <f t="shared" si="21"/>
        <v>0</v>
      </c>
      <c r="CX52" s="15">
        <f t="shared" si="22"/>
        <v>0</v>
      </c>
      <c r="CY52" s="15"/>
    </row>
    <row r="53" spans="1:103" x14ac:dyDescent="0.25">
      <c r="A53" s="3" t="s">
        <v>77</v>
      </c>
      <c r="B53" s="229">
        <v>0</v>
      </c>
      <c r="C53" s="229">
        <v>0</v>
      </c>
      <c r="D53" s="229">
        <v>0</v>
      </c>
      <c r="E53" s="229">
        <v>0</v>
      </c>
      <c r="F53" s="229">
        <v>0</v>
      </c>
      <c r="G53" s="229">
        <v>0</v>
      </c>
      <c r="H53" s="229">
        <v>0</v>
      </c>
      <c r="I53" s="229">
        <v>0</v>
      </c>
      <c r="J53" s="3">
        <v>403011</v>
      </c>
      <c r="L53" s="230">
        <v>0</v>
      </c>
      <c r="M53" s="230">
        <v>0</v>
      </c>
      <c r="N53" s="230">
        <v>0</v>
      </c>
      <c r="O53" s="230"/>
      <c r="P53" s="230">
        <v>0</v>
      </c>
      <c r="Q53" s="230">
        <v>0</v>
      </c>
      <c r="R53" s="230">
        <v>0</v>
      </c>
      <c r="S53" s="15"/>
      <c r="T53" s="15">
        <v>0</v>
      </c>
      <c r="U53" s="15">
        <v>0</v>
      </c>
      <c r="V53" s="15">
        <v>0</v>
      </c>
      <c r="W53" s="15"/>
      <c r="X53" s="15">
        <f t="shared" si="0"/>
        <v>0</v>
      </c>
      <c r="Y53" s="15">
        <f t="shared" si="0"/>
        <v>0</v>
      </c>
      <c r="Z53" s="15">
        <f t="shared" si="0"/>
        <v>0</v>
      </c>
      <c r="AB53" s="15">
        <f t="shared" si="1"/>
        <v>0</v>
      </c>
      <c r="AC53" s="15">
        <f t="shared" si="2"/>
        <v>0</v>
      </c>
      <c r="AD53" s="15">
        <f t="shared" si="3"/>
        <v>0</v>
      </c>
      <c r="AF53" s="230">
        <v>0</v>
      </c>
      <c r="AG53" s="230">
        <v>0</v>
      </c>
      <c r="AH53" s="230">
        <v>0</v>
      </c>
      <c r="AI53" s="230"/>
      <c r="AJ53" s="230">
        <v>0</v>
      </c>
      <c r="AK53" s="230">
        <v>0</v>
      </c>
      <c r="AL53" s="230">
        <v>0</v>
      </c>
      <c r="AM53" s="230"/>
      <c r="AN53" s="230">
        <v>0</v>
      </c>
      <c r="AO53" s="230">
        <v>0</v>
      </c>
      <c r="AP53" s="230">
        <v>0</v>
      </c>
      <c r="AQ53" s="15"/>
      <c r="AR53" s="15">
        <f t="shared" si="4"/>
        <v>0</v>
      </c>
      <c r="AS53" s="15">
        <f t="shared" si="4"/>
        <v>0</v>
      </c>
      <c r="AT53" s="15">
        <f t="shared" si="4"/>
        <v>0</v>
      </c>
      <c r="AV53" s="15">
        <f t="shared" si="5"/>
        <v>0</v>
      </c>
      <c r="AW53" s="15">
        <f t="shared" si="6"/>
        <v>0</v>
      </c>
      <c r="AX53" s="15">
        <f t="shared" si="7"/>
        <v>0</v>
      </c>
      <c r="AY53" s="15"/>
      <c r="AZ53" s="15">
        <f t="shared" si="8"/>
        <v>0</v>
      </c>
      <c r="BA53" s="15">
        <f t="shared" si="8"/>
        <v>0</v>
      </c>
      <c r="BB53" s="15">
        <f t="shared" si="10"/>
        <v>0</v>
      </c>
      <c r="BC53" s="15"/>
      <c r="BD53" s="230">
        <v>0</v>
      </c>
      <c r="BE53" s="230">
        <v>0</v>
      </c>
      <c r="BF53" s="230">
        <v>0</v>
      </c>
      <c r="BG53" s="230"/>
      <c r="BH53" s="230"/>
      <c r="BI53" s="230"/>
      <c r="BJ53" s="230"/>
      <c r="BK53" s="230"/>
      <c r="BL53" s="230">
        <v>0</v>
      </c>
      <c r="BM53" s="230">
        <v>0</v>
      </c>
      <c r="BN53" s="230">
        <v>0</v>
      </c>
      <c r="BO53" s="15"/>
      <c r="BP53" s="15">
        <f t="shared" si="23"/>
        <v>0</v>
      </c>
      <c r="BQ53" s="15">
        <f t="shared" si="23"/>
        <v>0</v>
      </c>
      <c r="BR53" s="15">
        <f t="shared" si="23"/>
        <v>0</v>
      </c>
      <c r="BT53" s="15">
        <f t="shared" si="12"/>
        <v>0</v>
      </c>
      <c r="BU53" s="15">
        <f t="shared" si="13"/>
        <v>0</v>
      </c>
      <c r="BV53" s="15">
        <f t="shared" si="14"/>
        <v>0</v>
      </c>
      <c r="BW53" s="15"/>
      <c r="BX53" s="15">
        <f t="shared" si="15"/>
        <v>0</v>
      </c>
      <c r="BY53" s="15">
        <f t="shared" si="15"/>
        <v>0</v>
      </c>
      <c r="BZ53" s="15">
        <f t="shared" si="16"/>
        <v>0</v>
      </c>
      <c r="CA53" s="15"/>
      <c r="CB53" s="230">
        <v>0</v>
      </c>
      <c r="CC53" s="230">
        <v>0</v>
      </c>
      <c r="CD53" s="230">
        <v>0</v>
      </c>
      <c r="CE53" s="230"/>
      <c r="CF53" s="230"/>
      <c r="CG53" s="230"/>
      <c r="CH53" s="230"/>
      <c r="CI53" s="230"/>
      <c r="CJ53" s="230">
        <v>0</v>
      </c>
      <c r="CK53" s="230">
        <v>0</v>
      </c>
      <c r="CL53" s="230">
        <v>0</v>
      </c>
      <c r="CM53" s="15"/>
      <c r="CN53" s="15">
        <f t="shared" si="17"/>
        <v>0</v>
      </c>
      <c r="CO53" s="15">
        <f t="shared" si="17"/>
        <v>0</v>
      </c>
      <c r="CP53" s="15">
        <f t="shared" si="17"/>
        <v>0</v>
      </c>
      <c r="CR53" s="15">
        <f t="shared" si="18"/>
        <v>0</v>
      </c>
      <c r="CS53" s="15">
        <f t="shared" si="19"/>
        <v>0</v>
      </c>
      <c r="CT53" s="15">
        <f t="shared" si="20"/>
        <v>0</v>
      </c>
      <c r="CV53" s="15">
        <f t="shared" si="21"/>
        <v>0</v>
      </c>
      <c r="CW53" s="15">
        <f t="shared" si="21"/>
        <v>0</v>
      </c>
      <c r="CX53" s="15">
        <f t="shared" si="22"/>
        <v>0</v>
      </c>
      <c r="CY53" s="15"/>
    </row>
    <row r="54" spans="1:103" x14ac:dyDescent="0.25">
      <c r="A54" s="3" t="s">
        <v>78</v>
      </c>
      <c r="B54" s="229">
        <v>2.8000000000000001E-2</v>
      </c>
      <c r="C54" s="229">
        <v>3.1600000000000003E-2</v>
      </c>
      <c r="D54" s="229">
        <v>3.2099999999999997E-2</v>
      </c>
      <c r="E54" s="229">
        <v>0</v>
      </c>
      <c r="F54" s="229">
        <v>0</v>
      </c>
      <c r="G54" s="229">
        <v>0</v>
      </c>
      <c r="H54" s="229">
        <v>0</v>
      </c>
      <c r="I54" s="229">
        <v>0</v>
      </c>
      <c r="J54" s="3">
        <v>403011</v>
      </c>
      <c r="L54" s="230">
        <v>0</v>
      </c>
      <c r="M54" s="230">
        <v>0</v>
      </c>
      <c r="N54" s="230">
        <v>0</v>
      </c>
      <c r="O54" s="230"/>
      <c r="P54" s="230">
        <v>0</v>
      </c>
      <c r="Q54" s="230">
        <v>0</v>
      </c>
      <c r="R54" s="230">
        <v>0</v>
      </c>
      <c r="S54" s="15"/>
      <c r="T54" s="15">
        <v>0</v>
      </c>
      <c r="U54" s="15">
        <v>0</v>
      </c>
      <c r="V54" s="15">
        <v>0</v>
      </c>
      <c r="W54" s="15"/>
      <c r="X54" s="15">
        <f t="shared" si="0"/>
        <v>0</v>
      </c>
      <c r="Y54" s="15">
        <f t="shared" si="0"/>
        <v>0</v>
      </c>
      <c r="Z54" s="15">
        <f t="shared" si="0"/>
        <v>0</v>
      </c>
      <c r="AB54" s="15">
        <f t="shared" si="1"/>
        <v>0</v>
      </c>
      <c r="AC54" s="15">
        <f t="shared" ref="AC54:AC117" si="34">X54+Y54+Z54</f>
        <v>0</v>
      </c>
      <c r="AD54" s="15">
        <f t="shared" si="3"/>
        <v>0</v>
      </c>
      <c r="AF54" s="230">
        <v>0</v>
      </c>
      <c r="AG54" s="230">
        <v>0</v>
      </c>
      <c r="AH54" s="230">
        <v>0</v>
      </c>
      <c r="AI54" s="230"/>
      <c r="AJ54" s="230">
        <v>0</v>
      </c>
      <c r="AK54" s="230">
        <v>0</v>
      </c>
      <c r="AL54" s="230">
        <v>0</v>
      </c>
      <c r="AM54" s="230"/>
      <c r="AN54" s="230">
        <v>0</v>
      </c>
      <c r="AO54" s="230">
        <v>0</v>
      </c>
      <c r="AP54" s="230">
        <v>0</v>
      </c>
      <c r="AQ54" s="15"/>
      <c r="AR54" s="15">
        <f t="shared" si="4"/>
        <v>0</v>
      </c>
      <c r="AS54" s="15">
        <f t="shared" si="4"/>
        <v>0</v>
      </c>
      <c r="AT54" s="15">
        <f t="shared" si="4"/>
        <v>0</v>
      </c>
      <c r="AV54" s="15">
        <f t="shared" si="5"/>
        <v>0</v>
      </c>
      <c r="AW54" s="15">
        <f t="shared" si="6"/>
        <v>0</v>
      </c>
      <c r="AX54" s="15">
        <f t="shared" si="7"/>
        <v>0</v>
      </c>
      <c r="AY54" s="15"/>
      <c r="AZ54" s="15">
        <f t="shared" si="8"/>
        <v>0</v>
      </c>
      <c r="BA54" s="15">
        <f t="shared" si="8"/>
        <v>0</v>
      </c>
      <c r="BB54" s="15">
        <f t="shared" si="10"/>
        <v>0</v>
      </c>
      <c r="BC54" s="15"/>
      <c r="BD54" s="230">
        <v>0</v>
      </c>
      <c r="BE54" s="230">
        <v>0</v>
      </c>
      <c r="BF54" s="230">
        <v>0</v>
      </c>
      <c r="BG54" s="230"/>
      <c r="BH54" s="230"/>
      <c r="BI54" s="230"/>
      <c r="BJ54" s="230"/>
      <c r="BK54" s="230"/>
      <c r="BL54" s="230">
        <v>0</v>
      </c>
      <c r="BM54" s="230">
        <v>0</v>
      </c>
      <c r="BN54" s="230">
        <v>0</v>
      </c>
      <c r="BO54" s="15"/>
      <c r="BP54" s="15">
        <f t="shared" si="23"/>
        <v>0</v>
      </c>
      <c r="BQ54" s="15">
        <f t="shared" si="23"/>
        <v>0</v>
      </c>
      <c r="BR54" s="15">
        <f t="shared" si="23"/>
        <v>0</v>
      </c>
      <c r="BT54" s="15">
        <f t="shared" ref="BT54:BT157" si="35">BL54+BM54+BN54</f>
        <v>0</v>
      </c>
      <c r="BU54" s="15">
        <f t="shared" ref="BU54:BU157" si="36">BP54+BQ54+BR54</f>
        <v>0</v>
      </c>
      <c r="BV54" s="15">
        <f t="shared" si="14"/>
        <v>0</v>
      </c>
      <c r="BW54" s="15"/>
      <c r="BX54" s="15">
        <f t="shared" si="15"/>
        <v>0</v>
      </c>
      <c r="BY54" s="15">
        <f t="shared" si="15"/>
        <v>0</v>
      </c>
      <c r="BZ54" s="15">
        <f t="shared" si="16"/>
        <v>0</v>
      </c>
      <c r="CA54" s="15"/>
      <c r="CB54" s="230">
        <v>0</v>
      </c>
      <c r="CC54" s="230">
        <v>0</v>
      </c>
      <c r="CD54" s="230">
        <v>0</v>
      </c>
      <c r="CE54" s="230"/>
      <c r="CF54" s="230"/>
      <c r="CG54" s="230"/>
      <c r="CH54" s="230"/>
      <c r="CI54" s="230"/>
      <c r="CJ54" s="230">
        <v>0</v>
      </c>
      <c r="CK54" s="230">
        <v>0</v>
      </c>
      <c r="CL54" s="230">
        <v>0</v>
      </c>
      <c r="CM54" s="15"/>
      <c r="CN54" s="15">
        <f t="shared" si="17"/>
        <v>0</v>
      </c>
      <c r="CO54" s="15">
        <f t="shared" si="17"/>
        <v>0</v>
      </c>
      <c r="CP54" s="15">
        <f t="shared" si="17"/>
        <v>0</v>
      </c>
      <c r="CR54" s="15">
        <f t="shared" ref="CR54:CR134" si="37">CJ54+CK54+CL54</f>
        <v>0</v>
      </c>
      <c r="CS54" s="15">
        <f t="shared" ref="CS54:CS134" si="38">CN54+CO54+CP54</f>
        <v>0</v>
      </c>
      <c r="CT54" s="15">
        <f t="shared" si="20"/>
        <v>0</v>
      </c>
      <c r="CV54" s="15">
        <f t="shared" si="21"/>
        <v>0</v>
      </c>
      <c r="CW54" s="15">
        <f t="shared" si="21"/>
        <v>0</v>
      </c>
      <c r="CX54" s="15">
        <f t="shared" si="22"/>
        <v>0</v>
      </c>
      <c r="CY54" s="15"/>
    </row>
    <row r="55" spans="1:103" x14ac:dyDescent="0.25">
      <c r="A55" s="3" t="s">
        <v>79</v>
      </c>
      <c r="B55" s="229">
        <v>2.8000000000000001E-2</v>
      </c>
      <c r="C55" s="229">
        <v>0</v>
      </c>
      <c r="D55" s="229">
        <v>1.2999999999999999E-2</v>
      </c>
      <c r="E55" s="229">
        <v>0</v>
      </c>
      <c r="F55" s="229">
        <v>0</v>
      </c>
      <c r="G55" s="229">
        <v>0</v>
      </c>
      <c r="H55" s="229">
        <v>0</v>
      </c>
      <c r="I55" s="229">
        <v>0</v>
      </c>
      <c r="J55" s="3">
        <v>403011</v>
      </c>
      <c r="L55" s="230">
        <v>0</v>
      </c>
      <c r="M55" s="230">
        <v>0</v>
      </c>
      <c r="N55" s="230">
        <v>0</v>
      </c>
      <c r="O55" s="230"/>
      <c r="P55" s="230">
        <v>0</v>
      </c>
      <c r="Q55" s="230">
        <v>0</v>
      </c>
      <c r="R55" s="230">
        <v>0</v>
      </c>
      <c r="S55" s="15"/>
      <c r="T55" s="15">
        <v>0</v>
      </c>
      <c r="U55" s="15">
        <v>0</v>
      </c>
      <c r="V55" s="15">
        <v>0</v>
      </c>
      <c r="W55" s="15"/>
      <c r="X55" s="15">
        <f t="shared" si="0"/>
        <v>0</v>
      </c>
      <c r="Y55" s="15">
        <f t="shared" si="0"/>
        <v>0</v>
      </c>
      <c r="Z55" s="15">
        <f t="shared" si="0"/>
        <v>0</v>
      </c>
      <c r="AB55" s="15">
        <f t="shared" si="1"/>
        <v>0</v>
      </c>
      <c r="AC55" s="15">
        <f t="shared" si="34"/>
        <v>0</v>
      </c>
      <c r="AD55" s="15">
        <f t="shared" si="3"/>
        <v>0</v>
      </c>
      <c r="AF55" s="230">
        <v>0</v>
      </c>
      <c r="AG55" s="230">
        <v>0</v>
      </c>
      <c r="AH55" s="230">
        <v>0</v>
      </c>
      <c r="AI55" s="230"/>
      <c r="AJ55" s="230">
        <v>0</v>
      </c>
      <c r="AK55" s="230">
        <v>0</v>
      </c>
      <c r="AL55" s="230">
        <v>0</v>
      </c>
      <c r="AM55" s="230"/>
      <c r="AN55" s="230">
        <v>0</v>
      </c>
      <c r="AO55" s="230">
        <v>0</v>
      </c>
      <c r="AP55" s="230">
        <v>0</v>
      </c>
      <c r="AQ55" s="15"/>
      <c r="AR55" s="15">
        <f t="shared" si="4"/>
        <v>0</v>
      </c>
      <c r="AS55" s="15">
        <f t="shared" si="4"/>
        <v>0</v>
      </c>
      <c r="AT55" s="15">
        <f t="shared" si="4"/>
        <v>0</v>
      </c>
      <c r="AV55" s="15">
        <f t="shared" si="5"/>
        <v>0</v>
      </c>
      <c r="AW55" s="15">
        <f t="shared" ref="AW55:AW118" si="39">+AR55+AS55+AT55</f>
        <v>0</v>
      </c>
      <c r="AX55" s="15">
        <f t="shared" si="7"/>
        <v>0</v>
      </c>
      <c r="AY55" s="15"/>
      <c r="AZ55" s="15">
        <f t="shared" si="8"/>
        <v>0</v>
      </c>
      <c r="BA55" s="15">
        <f t="shared" si="8"/>
        <v>0</v>
      </c>
      <c r="BB55" s="15">
        <f t="shared" si="10"/>
        <v>0</v>
      </c>
      <c r="BC55" s="15"/>
      <c r="BD55" s="230">
        <v>0</v>
      </c>
      <c r="BE55" s="230">
        <v>0</v>
      </c>
      <c r="BF55" s="230">
        <v>0</v>
      </c>
      <c r="BG55" s="230"/>
      <c r="BH55" s="230"/>
      <c r="BI55" s="230"/>
      <c r="BJ55" s="230"/>
      <c r="BK55" s="230"/>
      <c r="BL55" s="230">
        <v>0</v>
      </c>
      <c r="BM55" s="230">
        <v>0</v>
      </c>
      <c r="BN55" s="230">
        <v>0</v>
      </c>
      <c r="BO55" s="15"/>
      <c r="BP55" s="15">
        <f t="shared" si="23"/>
        <v>0</v>
      </c>
      <c r="BQ55" s="15">
        <f t="shared" si="23"/>
        <v>0</v>
      </c>
      <c r="BR55" s="15">
        <f t="shared" si="23"/>
        <v>0</v>
      </c>
      <c r="BT55" s="15">
        <f t="shared" si="35"/>
        <v>0</v>
      </c>
      <c r="BU55" s="15">
        <f t="shared" si="36"/>
        <v>0</v>
      </c>
      <c r="BV55" s="15">
        <f t="shared" si="14"/>
        <v>0</v>
      </c>
      <c r="BW55" s="15"/>
      <c r="BX55" s="15">
        <f t="shared" si="15"/>
        <v>0</v>
      </c>
      <c r="BY55" s="15">
        <f t="shared" si="15"/>
        <v>0</v>
      </c>
      <c r="BZ55" s="15">
        <f t="shared" si="16"/>
        <v>0</v>
      </c>
      <c r="CA55" s="15"/>
      <c r="CB55" s="230">
        <v>0</v>
      </c>
      <c r="CC55" s="230">
        <v>0</v>
      </c>
      <c r="CD55" s="230">
        <v>0</v>
      </c>
      <c r="CE55" s="230"/>
      <c r="CF55" s="230"/>
      <c r="CG55" s="230"/>
      <c r="CH55" s="230"/>
      <c r="CI55" s="230"/>
      <c r="CJ55" s="230">
        <v>0</v>
      </c>
      <c r="CK55" s="230">
        <v>0</v>
      </c>
      <c r="CL55" s="230">
        <v>0</v>
      </c>
      <c r="CM55" s="15"/>
      <c r="CN55" s="15">
        <f t="shared" si="17"/>
        <v>0</v>
      </c>
      <c r="CO55" s="15">
        <f t="shared" si="17"/>
        <v>0</v>
      </c>
      <c r="CP55" s="15">
        <f t="shared" si="17"/>
        <v>0</v>
      </c>
      <c r="CR55" s="15">
        <f t="shared" si="37"/>
        <v>0</v>
      </c>
      <c r="CS55" s="15">
        <f t="shared" si="38"/>
        <v>0</v>
      </c>
      <c r="CT55" s="15">
        <f t="shared" si="20"/>
        <v>0</v>
      </c>
      <c r="CV55" s="15">
        <f t="shared" si="21"/>
        <v>0</v>
      </c>
      <c r="CW55" s="15">
        <f t="shared" si="21"/>
        <v>0</v>
      </c>
      <c r="CX55" s="15">
        <f t="shared" si="22"/>
        <v>0</v>
      </c>
      <c r="CY55" s="15"/>
    </row>
    <row r="56" spans="1:103" x14ac:dyDescent="0.25">
      <c r="A56" s="3" t="s">
        <v>80</v>
      </c>
      <c r="B56" s="229">
        <v>2.64E-2</v>
      </c>
      <c r="C56" s="229">
        <v>2.98E-2</v>
      </c>
      <c r="D56" s="229">
        <v>3.0800000000000001E-2</v>
      </c>
      <c r="E56" s="229">
        <v>0</v>
      </c>
      <c r="F56" s="229">
        <v>0</v>
      </c>
      <c r="G56" s="229">
        <v>0</v>
      </c>
      <c r="H56" s="229">
        <v>0</v>
      </c>
      <c r="I56" s="229">
        <v>0</v>
      </c>
      <c r="J56" s="3">
        <v>403011</v>
      </c>
      <c r="L56" s="230">
        <v>0</v>
      </c>
      <c r="M56" s="230">
        <v>0</v>
      </c>
      <c r="N56" s="230">
        <v>0</v>
      </c>
      <c r="O56" s="230"/>
      <c r="P56" s="230">
        <v>0</v>
      </c>
      <c r="Q56" s="230">
        <v>0</v>
      </c>
      <c r="R56" s="230">
        <v>0</v>
      </c>
      <c r="S56" s="15"/>
      <c r="T56" s="15">
        <v>0</v>
      </c>
      <c r="U56" s="15">
        <v>0</v>
      </c>
      <c r="V56" s="15">
        <v>0</v>
      </c>
      <c r="W56" s="15"/>
      <c r="X56" s="15">
        <f t="shared" si="0"/>
        <v>0</v>
      </c>
      <c r="Y56" s="15">
        <f t="shared" si="0"/>
        <v>0</v>
      </c>
      <c r="Z56" s="15">
        <f t="shared" si="0"/>
        <v>0</v>
      </c>
      <c r="AB56" s="15">
        <f t="shared" si="1"/>
        <v>0</v>
      </c>
      <c r="AC56" s="15">
        <f t="shared" si="34"/>
        <v>0</v>
      </c>
      <c r="AD56" s="15">
        <f t="shared" si="3"/>
        <v>0</v>
      </c>
      <c r="AF56" s="230">
        <v>0</v>
      </c>
      <c r="AG56" s="230">
        <v>0</v>
      </c>
      <c r="AH56" s="230">
        <v>0</v>
      </c>
      <c r="AI56" s="230"/>
      <c r="AJ56" s="230">
        <v>0</v>
      </c>
      <c r="AK56" s="230">
        <v>0</v>
      </c>
      <c r="AL56" s="230">
        <v>0</v>
      </c>
      <c r="AM56" s="230"/>
      <c r="AN56" s="230">
        <v>0</v>
      </c>
      <c r="AO56" s="230">
        <v>0</v>
      </c>
      <c r="AP56" s="230">
        <v>0</v>
      </c>
      <c r="AQ56" s="15"/>
      <c r="AR56" s="15">
        <f t="shared" si="4"/>
        <v>0</v>
      </c>
      <c r="AS56" s="15">
        <f t="shared" si="4"/>
        <v>0</v>
      </c>
      <c r="AT56" s="15">
        <f t="shared" si="4"/>
        <v>0</v>
      </c>
      <c r="AV56" s="15">
        <f t="shared" si="5"/>
        <v>0</v>
      </c>
      <c r="AW56" s="15">
        <f t="shared" si="39"/>
        <v>0</v>
      </c>
      <c r="AX56" s="15">
        <f t="shared" si="7"/>
        <v>0</v>
      </c>
      <c r="AY56" s="15"/>
      <c r="AZ56" s="15">
        <f t="shared" si="8"/>
        <v>0</v>
      </c>
      <c r="BA56" s="15">
        <f t="shared" si="8"/>
        <v>0</v>
      </c>
      <c r="BB56" s="15">
        <f t="shared" si="10"/>
        <v>0</v>
      </c>
      <c r="BC56" s="15"/>
      <c r="BD56" s="230">
        <v>0</v>
      </c>
      <c r="BE56" s="230">
        <v>0</v>
      </c>
      <c r="BF56" s="230">
        <v>0</v>
      </c>
      <c r="BG56" s="230"/>
      <c r="BH56" s="230"/>
      <c r="BI56" s="230"/>
      <c r="BJ56" s="230"/>
      <c r="BK56" s="230"/>
      <c r="BL56" s="230">
        <v>0</v>
      </c>
      <c r="BM56" s="230">
        <v>0</v>
      </c>
      <c r="BN56" s="230">
        <v>0</v>
      </c>
      <c r="BO56" s="15"/>
      <c r="BP56" s="15">
        <f t="shared" si="23"/>
        <v>0</v>
      </c>
      <c r="BQ56" s="15">
        <f t="shared" si="23"/>
        <v>0</v>
      </c>
      <c r="BR56" s="15">
        <f t="shared" si="23"/>
        <v>0</v>
      </c>
      <c r="BT56" s="15">
        <f t="shared" si="35"/>
        <v>0</v>
      </c>
      <c r="BU56" s="15">
        <f t="shared" si="36"/>
        <v>0</v>
      </c>
      <c r="BV56" s="15">
        <f t="shared" si="14"/>
        <v>0</v>
      </c>
      <c r="BW56" s="15"/>
      <c r="BX56" s="15">
        <f t="shared" si="15"/>
        <v>0</v>
      </c>
      <c r="BY56" s="15">
        <f t="shared" si="15"/>
        <v>0</v>
      </c>
      <c r="BZ56" s="15">
        <f t="shared" si="16"/>
        <v>0</v>
      </c>
      <c r="CA56" s="15"/>
      <c r="CB56" s="230">
        <v>0</v>
      </c>
      <c r="CC56" s="230">
        <v>0</v>
      </c>
      <c r="CD56" s="230">
        <v>0</v>
      </c>
      <c r="CE56" s="230"/>
      <c r="CF56" s="230"/>
      <c r="CG56" s="230"/>
      <c r="CH56" s="230"/>
      <c r="CI56" s="230"/>
      <c r="CJ56" s="230">
        <v>0</v>
      </c>
      <c r="CK56" s="230">
        <v>0</v>
      </c>
      <c r="CL56" s="230">
        <v>0</v>
      </c>
      <c r="CM56" s="15"/>
      <c r="CN56" s="15">
        <f t="shared" si="17"/>
        <v>0</v>
      </c>
      <c r="CO56" s="15">
        <f t="shared" si="17"/>
        <v>0</v>
      </c>
      <c r="CP56" s="15">
        <f t="shared" si="17"/>
        <v>0</v>
      </c>
      <c r="CR56" s="15">
        <f t="shared" si="37"/>
        <v>0</v>
      </c>
      <c r="CS56" s="15">
        <f t="shared" si="38"/>
        <v>0</v>
      </c>
      <c r="CT56" s="15">
        <f t="shared" si="20"/>
        <v>0</v>
      </c>
      <c r="CV56" s="15">
        <f t="shared" si="21"/>
        <v>0</v>
      </c>
      <c r="CW56" s="15">
        <f t="shared" si="21"/>
        <v>0</v>
      </c>
      <c r="CX56" s="15">
        <f t="shared" si="22"/>
        <v>0</v>
      </c>
      <c r="CY56" s="15"/>
    </row>
    <row r="57" spans="1:103" x14ac:dyDescent="0.25">
      <c r="A57" s="3" t="s">
        <v>81</v>
      </c>
      <c r="B57" s="229">
        <v>2.35E-2</v>
      </c>
      <c r="C57" s="229">
        <v>2.6499999999999999E-2</v>
      </c>
      <c r="D57" s="229">
        <v>5.1900000000000002E-2</v>
      </c>
      <c r="E57" s="229">
        <v>5.1900000000000002E-2</v>
      </c>
      <c r="F57" s="229">
        <v>5.4003549999999997E-2</v>
      </c>
      <c r="G57" s="229">
        <v>5.4154949000000001E-2</v>
      </c>
      <c r="H57" s="229">
        <v>5.3898418999999996E-2</v>
      </c>
      <c r="I57" s="229">
        <v>5.3957773000000001E-2</v>
      </c>
      <c r="J57" s="3">
        <v>403011</v>
      </c>
      <c r="L57" s="230">
        <v>465033087.35000002</v>
      </c>
      <c r="M57" s="230">
        <v>464937252.98000002</v>
      </c>
      <c r="N57" s="230">
        <v>464867535.31999999</v>
      </c>
      <c r="O57" s="230"/>
      <c r="P57" s="230">
        <v>466707142.63</v>
      </c>
      <c r="Q57" s="230">
        <v>466737528.81</v>
      </c>
      <c r="R57" s="230">
        <v>466773576.24000001</v>
      </c>
      <c r="S57" s="15"/>
      <c r="T57" s="15">
        <v>2088712.3492378248</v>
      </c>
      <c r="U57" s="15">
        <v>2088281.9058187532</v>
      </c>
      <c r="V57" s="15">
        <v>2087968.7665145546</v>
      </c>
      <c r="W57" s="15"/>
      <c r="X57" s="15">
        <f>P57*$I57/12</f>
        <v>2098539.8382923468</v>
      </c>
      <c r="Y57" s="15">
        <f>Q57*$I57/12</f>
        <v>2098676.469175912</v>
      </c>
      <c r="Z57" s="15">
        <f>R57*$I57/12</f>
        <v>2098838.5557630095</v>
      </c>
      <c r="AB57" s="15">
        <f t="shared" si="1"/>
        <v>6264963.0215711324</v>
      </c>
      <c r="AC57" s="15">
        <f t="shared" si="34"/>
        <v>6296054.8632312678</v>
      </c>
      <c r="AD57" s="15">
        <f t="shared" si="3"/>
        <v>31091.841660135426</v>
      </c>
      <c r="AF57" s="230">
        <v>464867535.31999999</v>
      </c>
      <c r="AG57" s="230">
        <v>465618730.32999998</v>
      </c>
      <c r="AH57" s="230">
        <v>466328166.73000002</v>
      </c>
      <c r="AI57" s="230"/>
      <c r="AJ57" s="230">
        <v>466778642.25999999</v>
      </c>
      <c r="AK57" s="230">
        <v>466775694.80000001</v>
      </c>
      <c r="AL57" s="230">
        <v>466747742.38999999</v>
      </c>
      <c r="AM57" s="230"/>
      <c r="AN57" s="230">
        <v>2087968.7665145546</v>
      </c>
      <c r="AO57" s="230">
        <v>2091342.7851311956</v>
      </c>
      <c r="AP57" s="230">
        <v>2094529.24349295</v>
      </c>
      <c r="AQ57" s="15"/>
      <c r="AR57" s="15">
        <f>AJ57*$I57/12</f>
        <v>2098861.3350261073</v>
      </c>
      <c r="AS57" s="15">
        <f>AK57*$I57/12</f>
        <v>2098848.0818279735</v>
      </c>
      <c r="AT57" s="15">
        <f>AL57*$I57/12</f>
        <v>2098722.394345175</v>
      </c>
      <c r="AV57" s="15">
        <f t="shared" si="5"/>
        <v>6273840.7951386999</v>
      </c>
      <c r="AW57" s="15">
        <f t="shared" si="39"/>
        <v>6296431.8111992553</v>
      </c>
      <c r="AX57" s="15">
        <f t="shared" si="7"/>
        <v>22591.016060555354</v>
      </c>
      <c r="AY57" s="15"/>
      <c r="AZ57" s="15">
        <f t="shared" si="8"/>
        <v>12538803.816709831</v>
      </c>
      <c r="BA57" s="15">
        <f t="shared" si="8"/>
        <v>12592486.674430523</v>
      </c>
      <c r="BB57" s="15">
        <f t="shared" si="10"/>
        <v>53682.857720691711</v>
      </c>
      <c r="BC57" s="15"/>
      <c r="BD57" s="230">
        <v>466241462.19999999</v>
      </c>
      <c r="BE57" s="230">
        <v>466315888.44</v>
      </c>
      <c r="BF57" s="230">
        <v>466608141.88999999</v>
      </c>
      <c r="BG57" s="230"/>
      <c r="BH57" s="230"/>
      <c r="BI57" s="230"/>
      <c r="BJ57" s="230"/>
      <c r="BK57" s="230"/>
      <c r="BL57" s="230">
        <v>2094139.8070690215</v>
      </c>
      <c r="BM57" s="230">
        <v>2094474.095124698</v>
      </c>
      <c r="BN57" s="230">
        <v>2095786.7616998891</v>
      </c>
      <c r="BO57" s="15"/>
      <c r="BP57" s="15">
        <f>BH57*$I57/12</f>
        <v>0</v>
      </c>
      <c r="BQ57" s="15">
        <f>BI57*$I57/12</f>
        <v>0</v>
      </c>
      <c r="BR57" s="15">
        <f>BJ57*$I57/12</f>
        <v>0</v>
      </c>
      <c r="BT57" s="15">
        <f t="shared" si="35"/>
        <v>6284400.6638936084</v>
      </c>
      <c r="BU57" s="15">
        <f t="shared" si="36"/>
        <v>0</v>
      </c>
      <c r="BV57" s="15">
        <f t="shared" si="14"/>
        <v>-6284400.6638936084</v>
      </c>
      <c r="BW57" s="15"/>
      <c r="BX57" s="15">
        <f t="shared" si="15"/>
        <v>18823204.480603442</v>
      </c>
      <c r="BY57" s="15">
        <f t="shared" si="15"/>
        <v>12592486.674430523</v>
      </c>
      <c r="BZ57" s="15">
        <f t="shared" si="16"/>
        <v>-6230717.8061729185</v>
      </c>
      <c r="CA57" s="15"/>
      <c r="CB57" s="230">
        <v>466781023.17000002</v>
      </c>
      <c r="CC57" s="230">
        <v>466716564.13999999</v>
      </c>
      <c r="CD57" s="230">
        <v>466679623.87</v>
      </c>
      <c r="CE57" s="230"/>
      <c r="CF57" s="230"/>
      <c r="CG57" s="230"/>
      <c r="CH57" s="230"/>
      <c r="CI57" s="230"/>
      <c r="CJ57" s="230">
        <v>2096563.2640054475</v>
      </c>
      <c r="CK57" s="230">
        <v>2096273.7440215077</v>
      </c>
      <c r="CL57" s="230">
        <v>2096107.8255089717</v>
      </c>
      <c r="CM57" s="15"/>
      <c r="CN57" s="15">
        <f>CF57*$I57/12</f>
        <v>0</v>
      </c>
      <c r="CO57" s="15">
        <f>CG57*$I57/12</f>
        <v>0</v>
      </c>
      <c r="CP57" s="15">
        <f>CH57*$I57/12</f>
        <v>0</v>
      </c>
      <c r="CR57" s="15">
        <f t="shared" si="37"/>
        <v>6288944.8335359264</v>
      </c>
      <c r="CS57" s="15">
        <f t="shared" si="38"/>
        <v>0</v>
      </c>
      <c r="CT57" s="15">
        <f t="shared" si="20"/>
        <v>-6288944.8335359264</v>
      </c>
      <c r="CV57" s="15">
        <f t="shared" si="21"/>
        <v>25112149.314139366</v>
      </c>
      <c r="CW57" s="15">
        <f t="shared" si="21"/>
        <v>12592486.674430523</v>
      </c>
      <c r="CX57" s="15">
        <f t="shared" si="22"/>
        <v>-12519662.639708843</v>
      </c>
      <c r="CY57" s="15"/>
    </row>
    <row r="58" spans="1:103" x14ac:dyDescent="0.25">
      <c r="A58" s="3" t="s">
        <v>82</v>
      </c>
      <c r="B58" s="229">
        <v>2.35E-2</v>
      </c>
      <c r="C58" s="229">
        <v>0</v>
      </c>
      <c r="D58" s="229">
        <v>4.1099999999999998E-2</v>
      </c>
      <c r="E58" s="229">
        <v>4.1099999999999998E-2</v>
      </c>
      <c r="F58" s="229">
        <v>4.0455970000000001E-2</v>
      </c>
      <c r="G58" s="229">
        <v>4.0409617999999994E-2</v>
      </c>
      <c r="H58" s="229">
        <v>4.0488157999999989E-2</v>
      </c>
      <c r="I58" s="229">
        <v>4.0469985999999999E-2</v>
      </c>
      <c r="J58" s="3">
        <v>403011</v>
      </c>
      <c r="L58" s="230">
        <v>19802080.260000002</v>
      </c>
      <c r="M58" s="230">
        <v>19802080.260000002</v>
      </c>
      <c r="N58" s="230">
        <v>19802080.260000002</v>
      </c>
      <c r="O58" s="230"/>
      <c r="P58" s="230">
        <v>19802080.260000002</v>
      </c>
      <c r="Q58" s="230">
        <v>19802080.260000002</v>
      </c>
      <c r="R58" s="230">
        <v>19802080.260000002</v>
      </c>
      <c r="S58" s="15"/>
      <c r="T58" s="15">
        <v>66812.479524630078</v>
      </c>
      <c r="U58" s="15">
        <v>66812.479524630078</v>
      </c>
      <c r="V58" s="15">
        <v>66812.479524630078</v>
      </c>
      <c r="W58" s="15"/>
      <c r="X58" s="15">
        <f t="shared" si="0"/>
        <v>66782.492574423042</v>
      </c>
      <c r="Y58" s="15">
        <f t="shared" si="0"/>
        <v>66782.492574423042</v>
      </c>
      <c r="Z58" s="15">
        <f t="shared" si="0"/>
        <v>66782.492574423042</v>
      </c>
      <c r="AB58" s="15">
        <f t="shared" si="1"/>
        <v>200437.43857389025</v>
      </c>
      <c r="AC58" s="15">
        <f t="shared" si="34"/>
        <v>200347.47772326914</v>
      </c>
      <c r="AD58" s="15">
        <f t="shared" si="3"/>
        <v>-89.960850621107966</v>
      </c>
      <c r="AF58" s="230">
        <v>19802080.260000002</v>
      </c>
      <c r="AG58" s="230">
        <v>19802080.260000002</v>
      </c>
      <c r="AH58" s="230">
        <v>19802080.260000002</v>
      </c>
      <c r="AI58" s="230"/>
      <c r="AJ58" s="230">
        <v>19802080.260000002</v>
      </c>
      <c r="AK58" s="230">
        <v>19802080.260000002</v>
      </c>
      <c r="AL58" s="230">
        <v>19802080.260000002</v>
      </c>
      <c r="AM58" s="230"/>
      <c r="AN58" s="230">
        <v>66812.479524630078</v>
      </c>
      <c r="AO58" s="230">
        <v>66812.479524630078</v>
      </c>
      <c r="AP58" s="230">
        <v>66812.479524630078</v>
      </c>
      <c r="AQ58" s="15"/>
      <c r="AR58" s="15">
        <f t="shared" si="4"/>
        <v>66782.492574423042</v>
      </c>
      <c r="AS58" s="15">
        <f t="shared" si="4"/>
        <v>66782.492574423042</v>
      </c>
      <c r="AT58" s="15">
        <f t="shared" si="4"/>
        <v>66782.492574423042</v>
      </c>
      <c r="AV58" s="15">
        <f t="shared" si="5"/>
        <v>200437.43857389025</v>
      </c>
      <c r="AW58" s="15">
        <f t="shared" si="39"/>
        <v>200347.47772326914</v>
      </c>
      <c r="AX58" s="15">
        <f t="shared" si="7"/>
        <v>-89.960850621107966</v>
      </c>
      <c r="AY58" s="15"/>
      <c r="AZ58" s="15">
        <f t="shared" si="8"/>
        <v>400874.8771477805</v>
      </c>
      <c r="BA58" s="15">
        <f t="shared" si="8"/>
        <v>400694.95544653828</v>
      </c>
      <c r="BB58" s="15">
        <f t="shared" si="10"/>
        <v>-179.92170124221593</v>
      </c>
      <c r="BC58" s="15"/>
      <c r="BD58" s="230">
        <v>19802080.260000002</v>
      </c>
      <c r="BE58" s="230">
        <v>19802080.260000002</v>
      </c>
      <c r="BF58" s="230">
        <v>19802080.260000002</v>
      </c>
      <c r="BG58" s="230"/>
      <c r="BH58" s="230"/>
      <c r="BI58" s="230"/>
      <c r="BJ58" s="230"/>
      <c r="BK58" s="230"/>
      <c r="BL58" s="230">
        <v>66812.479524630078</v>
      </c>
      <c r="BM58" s="230">
        <v>66812.479524630078</v>
      </c>
      <c r="BN58" s="230">
        <v>66812.479524630078</v>
      </c>
      <c r="BO58" s="15"/>
      <c r="BP58" s="15">
        <f t="shared" si="23"/>
        <v>0</v>
      </c>
      <c r="BQ58" s="15">
        <f t="shared" si="23"/>
        <v>0</v>
      </c>
      <c r="BR58" s="15">
        <f t="shared" si="23"/>
        <v>0</v>
      </c>
      <c r="BT58" s="15">
        <f t="shared" si="35"/>
        <v>200437.43857389025</v>
      </c>
      <c r="BU58" s="15">
        <f t="shared" si="36"/>
        <v>0</v>
      </c>
      <c r="BV58" s="15">
        <f t="shared" si="14"/>
        <v>-200437.43857389025</v>
      </c>
      <c r="BW58" s="15"/>
      <c r="BX58" s="15">
        <f t="shared" si="15"/>
        <v>601312.31572167075</v>
      </c>
      <c r="BY58" s="15">
        <f t="shared" si="15"/>
        <v>400694.95544653828</v>
      </c>
      <c r="BZ58" s="15">
        <f t="shared" si="16"/>
        <v>-200617.36027513247</v>
      </c>
      <c r="CA58" s="15"/>
      <c r="CB58" s="230">
        <v>19802080.260000002</v>
      </c>
      <c r="CC58" s="230">
        <v>19802080.260000002</v>
      </c>
      <c r="CD58" s="230">
        <v>19802080.260000002</v>
      </c>
      <c r="CE58" s="230"/>
      <c r="CF58" s="230"/>
      <c r="CG58" s="230"/>
      <c r="CH58" s="230"/>
      <c r="CI58" s="230"/>
      <c r="CJ58" s="230">
        <v>66812.479524630078</v>
      </c>
      <c r="CK58" s="230">
        <v>66812.479524630078</v>
      </c>
      <c r="CL58" s="230">
        <v>66812.479524630078</v>
      </c>
      <c r="CM58" s="15"/>
      <c r="CN58" s="15">
        <f t="shared" si="17"/>
        <v>0</v>
      </c>
      <c r="CO58" s="15">
        <f t="shared" si="17"/>
        <v>0</v>
      </c>
      <c r="CP58" s="15">
        <f t="shared" si="17"/>
        <v>0</v>
      </c>
      <c r="CR58" s="15">
        <f t="shared" si="37"/>
        <v>200437.43857389025</v>
      </c>
      <c r="CS58" s="15">
        <f t="shared" si="38"/>
        <v>0</v>
      </c>
      <c r="CT58" s="15">
        <f t="shared" si="20"/>
        <v>-200437.43857389025</v>
      </c>
      <c r="CV58" s="15">
        <f t="shared" si="21"/>
        <v>801749.754295561</v>
      </c>
      <c r="CW58" s="15">
        <f t="shared" si="21"/>
        <v>400694.95544653828</v>
      </c>
      <c r="CX58" s="15">
        <f t="shared" si="22"/>
        <v>-401054.79884902271</v>
      </c>
      <c r="CY58" s="15"/>
    </row>
    <row r="59" spans="1:103" x14ac:dyDescent="0.25">
      <c r="A59" s="3" t="s">
        <v>83</v>
      </c>
      <c r="B59" s="229">
        <v>2.35E-2</v>
      </c>
      <c r="C59" s="229">
        <v>2.6499999999999999E-2</v>
      </c>
      <c r="D59" s="229">
        <v>5.1900000000000002E-2</v>
      </c>
      <c r="E59" s="229">
        <v>5.1900000000000002E-2</v>
      </c>
      <c r="F59" s="229">
        <v>5.4003549999999997E-2</v>
      </c>
      <c r="G59" s="229">
        <v>5.4154949000000001E-2</v>
      </c>
      <c r="H59" s="229">
        <v>5.3898418999999996E-2</v>
      </c>
      <c r="I59" s="229">
        <v>5.3957773000000001E-2</v>
      </c>
      <c r="J59" s="3">
        <v>403026</v>
      </c>
      <c r="L59" s="230">
        <v>0</v>
      </c>
      <c r="M59" s="230">
        <v>0</v>
      </c>
      <c r="N59" s="230">
        <v>0</v>
      </c>
      <c r="O59" s="230"/>
      <c r="P59" s="230">
        <v>0</v>
      </c>
      <c r="Q59" s="230">
        <v>0</v>
      </c>
      <c r="R59" s="230">
        <v>0</v>
      </c>
      <c r="S59" s="15"/>
      <c r="T59" s="15">
        <v>0</v>
      </c>
      <c r="U59" s="15">
        <v>0</v>
      </c>
      <c r="V59" s="15">
        <v>0</v>
      </c>
      <c r="W59" s="15"/>
      <c r="X59" s="15">
        <f>P59*$I59/12</f>
        <v>0</v>
      </c>
      <c r="Y59" s="15">
        <f>Q59*$I59/12</f>
        <v>0</v>
      </c>
      <c r="Z59" s="15">
        <f>R59*$I59/12</f>
        <v>0</v>
      </c>
      <c r="AB59" s="15">
        <f t="shared" si="1"/>
        <v>0</v>
      </c>
      <c r="AC59" s="15">
        <f t="shared" si="34"/>
        <v>0</v>
      </c>
      <c r="AD59" s="15">
        <f t="shared" si="3"/>
        <v>0</v>
      </c>
      <c r="AF59" s="230">
        <v>0</v>
      </c>
      <c r="AG59" s="230">
        <v>0</v>
      </c>
      <c r="AH59" s="230">
        <v>0</v>
      </c>
      <c r="AI59" s="230"/>
      <c r="AJ59" s="230">
        <v>0</v>
      </c>
      <c r="AK59" s="230">
        <v>0</v>
      </c>
      <c r="AL59" s="230">
        <v>0</v>
      </c>
      <c r="AM59" s="230"/>
      <c r="AN59" s="230">
        <v>0</v>
      </c>
      <c r="AO59" s="230">
        <v>0</v>
      </c>
      <c r="AP59" s="230">
        <v>0</v>
      </c>
      <c r="AQ59" s="15"/>
      <c r="AR59" s="15">
        <f>AJ59*$I59/12</f>
        <v>0</v>
      </c>
      <c r="AS59" s="15">
        <f>AK59*$I59/12</f>
        <v>0</v>
      </c>
      <c r="AT59" s="15">
        <f>AL59*$I59/12</f>
        <v>0</v>
      </c>
      <c r="AV59" s="15">
        <f t="shared" si="5"/>
        <v>0</v>
      </c>
      <c r="AW59" s="15">
        <f t="shared" si="39"/>
        <v>0</v>
      </c>
      <c r="AX59" s="15">
        <f t="shared" si="7"/>
        <v>0</v>
      </c>
      <c r="AY59" s="15"/>
      <c r="AZ59" s="15">
        <f t="shared" si="8"/>
        <v>0</v>
      </c>
      <c r="BA59" s="15">
        <f t="shared" si="8"/>
        <v>0</v>
      </c>
      <c r="BB59" s="15">
        <f t="shared" si="10"/>
        <v>0</v>
      </c>
      <c r="BC59" s="15"/>
      <c r="BD59" s="230">
        <v>0</v>
      </c>
      <c r="BE59" s="230">
        <v>0</v>
      </c>
      <c r="BF59" s="230">
        <v>0</v>
      </c>
      <c r="BG59" s="230"/>
      <c r="BH59" s="230"/>
      <c r="BI59" s="230"/>
      <c r="BJ59" s="230"/>
      <c r="BK59" s="230"/>
      <c r="BL59" s="230">
        <v>0</v>
      </c>
      <c r="BM59" s="230">
        <v>0</v>
      </c>
      <c r="BN59" s="230">
        <v>0</v>
      </c>
      <c r="BO59" s="15"/>
      <c r="BP59" s="15">
        <f>BH59*$I59/12</f>
        <v>0</v>
      </c>
      <c r="BQ59" s="15">
        <f>BI59*$I59/12</f>
        <v>0</v>
      </c>
      <c r="BR59" s="15">
        <f>BJ59*$I59/12</f>
        <v>0</v>
      </c>
      <c r="BT59" s="15">
        <f t="shared" si="35"/>
        <v>0</v>
      </c>
      <c r="BU59" s="15">
        <f t="shared" si="36"/>
        <v>0</v>
      </c>
      <c r="BV59" s="15">
        <f t="shared" si="14"/>
        <v>0</v>
      </c>
      <c r="BW59" s="15"/>
      <c r="BX59" s="15">
        <f t="shared" si="15"/>
        <v>0</v>
      </c>
      <c r="BY59" s="15">
        <f t="shared" si="15"/>
        <v>0</v>
      </c>
      <c r="BZ59" s="15">
        <f t="shared" si="16"/>
        <v>0</v>
      </c>
      <c r="CA59" s="15"/>
      <c r="CB59" s="230">
        <v>0</v>
      </c>
      <c r="CC59" s="230">
        <v>0</v>
      </c>
      <c r="CD59" s="230">
        <v>0</v>
      </c>
      <c r="CE59" s="230"/>
      <c r="CF59" s="230"/>
      <c r="CG59" s="230"/>
      <c r="CH59" s="230"/>
      <c r="CI59" s="230"/>
      <c r="CJ59" s="230">
        <v>0</v>
      </c>
      <c r="CK59" s="230">
        <v>0</v>
      </c>
      <c r="CL59" s="230">
        <v>0</v>
      </c>
      <c r="CM59" s="15"/>
      <c r="CN59" s="15">
        <f>CF59*$I59/12</f>
        <v>0</v>
      </c>
      <c r="CO59" s="15">
        <f>CG59*$I59/12</f>
        <v>0</v>
      </c>
      <c r="CP59" s="15">
        <f>CH59*$I59/12</f>
        <v>0</v>
      </c>
      <c r="CR59" s="15">
        <f t="shared" si="37"/>
        <v>0</v>
      </c>
      <c r="CS59" s="15">
        <f t="shared" si="38"/>
        <v>0</v>
      </c>
      <c r="CT59" s="15">
        <f t="shared" si="20"/>
        <v>0</v>
      </c>
      <c r="CV59" s="15">
        <f t="shared" si="21"/>
        <v>0</v>
      </c>
      <c r="CW59" s="15">
        <f t="shared" si="21"/>
        <v>0</v>
      </c>
      <c r="CX59" s="15">
        <f t="shared" si="22"/>
        <v>0</v>
      </c>
      <c r="CY59" s="15"/>
    </row>
    <row r="60" spans="1:103" x14ac:dyDescent="0.25">
      <c r="A60" s="3" t="s">
        <v>84</v>
      </c>
      <c r="B60" s="229">
        <v>2.35E-2</v>
      </c>
      <c r="C60" s="229">
        <v>2.6499999999999999E-2</v>
      </c>
      <c r="D60" s="229">
        <v>5.1900000000000002E-2</v>
      </c>
      <c r="E60" s="229">
        <v>5.1900000000000002E-2</v>
      </c>
      <c r="F60" s="229">
        <v>5.4003549999999997E-2</v>
      </c>
      <c r="G60" s="229">
        <v>5.4154949000000001E-2</v>
      </c>
      <c r="H60" s="229">
        <v>5.3898418999999996E-2</v>
      </c>
      <c r="I60" s="229">
        <v>5.3957773000000001E-2</v>
      </c>
      <c r="J60" s="3">
        <v>403026</v>
      </c>
      <c r="L60" s="230">
        <v>0</v>
      </c>
      <c r="M60" s="230">
        <v>0</v>
      </c>
      <c r="N60" s="230">
        <v>0</v>
      </c>
      <c r="O60" s="230"/>
      <c r="P60" s="230">
        <v>0</v>
      </c>
      <c r="Q60" s="230">
        <v>0</v>
      </c>
      <c r="R60" s="230">
        <v>0</v>
      </c>
      <c r="S60" s="15"/>
      <c r="T60" s="15">
        <v>0</v>
      </c>
      <c r="U60" s="15">
        <v>0</v>
      </c>
      <c r="V60" s="15">
        <v>0</v>
      </c>
      <c r="W60" s="15"/>
      <c r="X60" s="15">
        <f t="shared" si="0"/>
        <v>0</v>
      </c>
      <c r="Y60" s="15">
        <f t="shared" si="0"/>
        <v>0</v>
      </c>
      <c r="Z60" s="15">
        <f t="shared" si="0"/>
        <v>0</v>
      </c>
      <c r="AB60" s="15">
        <f t="shared" si="1"/>
        <v>0</v>
      </c>
      <c r="AC60" s="15">
        <f t="shared" si="34"/>
        <v>0</v>
      </c>
      <c r="AD60" s="15">
        <f t="shared" si="3"/>
        <v>0</v>
      </c>
      <c r="AF60" s="230">
        <v>0</v>
      </c>
      <c r="AG60" s="230">
        <v>0</v>
      </c>
      <c r="AH60" s="230">
        <v>0</v>
      </c>
      <c r="AI60" s="230"/>
      <c r="AJ60" s="230">
        <v>0</v>
      </c>
      <c r="AK60" s="230">
        <v>0</v>
      </c>
      <c r="AL60" s="230">
        <v>0</v>
      </c>
      <c r="AM60" s="230"/>
      <c r="AN60" s="230">
        <v>0</v>
      </c>
      <c r="AO60" s="230">
        <v>0</v>
      </c>
      <c r="AP60" s="230">
        <v>0</v>
      </c>
      <c r="AQ60" s="15"/>
      <c r="AR60" s="15">
        <f t="shared" si="4"/>
        <v>0</v>
      </c>
      <c r="AS60" s="15">
        <f t="shared" si="4"/>
        <v>0</v>
      </c>
      <c r="AT60" s="15">
        <f t="shared" si="4"/>
        <v>0</v>
      </c>
      <c r="AV60" s="15">
        <f t="shared" si="5"/>
        <v>0</v>
      </c>
      <c r="AW60" s="15">
        <f t="shared" si="39"/>
        <v>0</v>
      </c>
      <c r="AX60" s="15">
        <f t="shared" si="7"/>
        <v>0</v>
      </c>
      <c r="AY60" s="15"/>
      <c r="AZ60" s="15">
        <f t="shared" si="8"/>
        <v>0</v>
      </c>
      <c r="BA60" s="15">
        <f t="shared" si="8"/>
        <v>0</v>
      </c>
      <c r="BB60" s="15">
        <f t="shared" si="10"/>
        <v>0</v>
      </c>
      <c r="BC60" s="15"/>
      <c r="BD60" s="230">
        <v>0</v>
      </c>
      <c r="BE60" s="230">
        <v>0</v>
      </c>
      <c r="BF60" s="230">
        <v>0</v>
      </c>
      <c r="BG60" s="230"/>
      <c r="BH60" s="230"/>
      <c r="BI60" s="230"/>
      <c r="BJ60" s="230"/>
      <c r="BK60" s="230"/>
      <c r="BL60" s="230">
        <v>0</v>
      </c>
      <c r="BM60" s="230">
        <v>0</v>
      </c>
      <c r="BN60" s="230">
        <v>0</v>
      </c>
      <c r="BO60" s="15"/>
      <c r="BP60" s="15">
        <f t="shared" si="23"/>
        <v>0</v>
      </c>
      <c r="BQ60" s="15">
        <f t="shared" si="23"/>
        <v>0</v>
      </c>
      <c r="BR60" s="15">
        <f t="shared" si="23"/>
        <v>0</v>
      </c>
      <c r="BT60" s="15">
        <f t="shared" si="35"/>
        <v>0</v>
      </c>
      <c r="BU60" s="15">
        <f t="shared" si="36"/>
        <v>0</v>
      </c>
      <c r="BV60" s="15">
        <f t="shared" si="14"/>
        <v>0</v>
      </c>
      <c r="BW60" s="15"/>
      <c r="BX60" s="15">
        <f t="shared" si="15"/>
        <v>0</v>
      </c>
      <c r="BY60" s="15">
        <f t="shared" si="15"/>
        <v>0</v>
      </c>
      <c r="BZ60" s="15">
        <f t="shared" si="16"/>
        <v>0</v>
      </c>
      <c r="CA60" s="15"/>
      <c r="CB60" s="230">
        <v>0</v>
      </c>
      <c r="CC60" s="230">
        <v>0</v>
      </c>
      <c r="CD60" s="230">
        <v>0</v>
      </c>
      <c r="CE60" s="230"/>
      <c r="CF60" s="230"/>
      <c r="CG60" s="230"/>
      <c r="CH60" s="230"/>
      <c r="CI60" s="230"/>
      <c r="CJ60" s="230">
        <v>0</v>
      </c>
      <c r="CK60" s="230">
        <v>0</v>
      </c>
      <c r="CL60" s="230">
        <v>0</v>
      </c>
      <c r="CM60" s="15"/>
      <c r="CN60" s="15">
        <f t="shared" si="17"/>
        <v>0</v>
      </c>
      <c r="CO60" s="15">
        <f t="shared" si="17"/>
        <v>0</v>
      </c>
      <c r="CP60" s="15">
        <f t="shared" si="17"/>
        <v>0</v>
      </c>
      <c r="CR60" s="15">
        <f t="shared" si="37"/>
        <v>0</v>
      </c>
      <c r="CS60" s="15">
        <f t="shared" si="38"/>
        <v>0</v>
      </c>
      <c r="CT60" s="15">
        <f t="shared" si="20"/>
        <v>0</v>
      </c>
      <c r="CV60" s="15">
        <f t="shared" si="21"/>
        <v>0</v>
      </c>
      <c r="CW60" s="15">
        <f t="shared" si="21"/>
        <v>0</v>
      </c>
      <c r="CX60" s="15">
        <f t="shared" si="22"/>
        <v>0</v>
      </c>
      <c r="CY60" s="15"/>
    </row>
    <row r="61" spans="1:103" x14ac:dyDescent="0.25">
      <c r="A61" s="3" t="s">
        <v>85</v>
      </c>
      <c r="B61" s="229">
        <v>2.35E-2</v>
      </c>
      <c r="C61" s="229">
        <v>2.6499999999999999E-2</v>
      </c>
      <c r="D61" s="229">
        <v>5.1900000000000002E-2</v>
      </c>
      <c r="E61" s="229">
        <v>5.1900000000000002E-2</v>
      </c>
      <c r="F61" s="229">
        <v>5.4003549999999997E-2</v>
      </c>
      <c r="G61" s="229">
        <v>5.4154949000000001E-2</v>
      </c>
      <c r="H61" s="229">
        <v>5.3898418999999996E-2</v>
      </c>
      <c r="I61" s="229">
        <v>5.3957773000000001E-2</v>
      </c>
      <c r="J61" s="3">
        <v>403026</v>
      </c>
      <c r="L61" s="230">
        <v>0</v>
      </c>
      <c r="M61" s="230">
        <v>0</v>
      </c>
      <c r="N61" s="230">
        <v>0</v>
      </c>
      <c r="O61" s="230"/>
      <c r="P61" s="230">
        <v>0</v>
      </c>
      <c r="Q61" s="230">
        <v>0</v>
      </c>
      <c r="R61" s="230">
        <v>0</v>
      </c>
      <c r="S61" s="15"/>
      <c r="T61" s="15">
        <v>0</v>
      </c>
      <c r="U61" s="15">
        <v>0</v>
      </c>
      <c r="V61" s="15">
        <v>0</v>
      </c>
      <c r="W61" s="15"/>
      <c r="X61" s="15">
        <f t="shared" si="0"/>
        <v>0</v>
      </c>
      <c r="Y61" s="15">
        <f t="shared" si="0"/>
        <v>0</v>
      </c>
      <c r="Z61" s="15">
        <f t="shared" si="0"/>
        <v>0</v>
      </c>
      <c r="AB61" s="15">
        <f t="shared" si="1"/>
        <v>0</v>
      </c>
      <c r="AC61" s="15">
        <f t="shared" si="34"/>
        <v>0</v>
      </c>
      <c r="AD61" s="15">
        <f t="shared" si="3"/>
        <v>0</v>
      </c>
      <c r="AF61" s="230">
        <v>0</v>
      </c>
      <c r="AG61" s="230">
        <v>0</v>
      </c>
      <c r="AH61" s="230">
        <v>0</v>
      </c>
      <c r="AI61" s="230"/>
      <c r="AJ61" s="230">
        <v>0</v>
      </c>
      <c r="AK61" s="230">
        <v>0</v>
      </c>
      <c r="AL61" s="230">
        <v>0</v>
      </c>
      <c r="AM61" s="230"/>
      <c r="AN61" s="230">
        <v>0</v>
      </c>
      <c r="AO61" s="230">
        <v>0</v>
      </c>
      <c r="AP61" s="230">
        <v>0</v>
      </c>
      <c r="AQ61" s="15"/>
      <c r="AR61" s="15">
        <f t="shared" si="4"/>
        <v>0</v>
      </c>
      <c r="AS61" s="15">
        <f t="shared" si="4"/>
        <v>0</v>
      </c>
      <c r="AT61" s="15">
        <f t="shared" si="4"/>
        <v>0</v>
      </c>
      <c r="AV61" s="15">
        <f t="shared" si="5"/>
        <v>0</v>
      </c>
      <c r="AW61" s="15">
        <f t="shared" si="39"/>
        <v>0</v>
      </c>
      <c r="AX61" s="15">
        <f t="shared" si="7"/>
        <v>0</v>
      </c>
      <c r="AY61" s="15"/>
      <c r="AZ61" s="15">
        <f t="shared" si="8"/>
        <v>0</v>
      </c>
      <c r="BA61" s="15">
        <f t="shared" si="8"/>
        <v>0</v>
      </c>
      <c r="BB61" s="15">
        <f t="shared" si="10"/>
        <v>0</v>
      </c>
      <c r="BC61" s="15"/>
      <c r="BD61" s="230">
        <v>0</v>
      </c>
      <c r="BE61" s="230">
        <v>0</v>
      </c>
      <c r="BF61" s="230">
        <v>0</v>
      </c>
      <c r="BG61" s="230"/>
      <c r="BH61" s="230"/>
      <c r="BI61" s="230"/>
      <c r="BJ61" s="230"/>
      <c r="BK61" s="230"/>
      <c r="BL61" s="230">
        <v>0</v>
      </c>
      <c r="BM61" s="230">
        <v>0</v>
      </c>
      <c r="BN61" s="230">
        <v>0</v>
      </c>
      <c r="BO61" s="15"/>
      <c r="BP61" s="15">
        <f t="shared" si="23"/>
        <v>0</v>
      </c>
      <c r="BQ61" s="15">
        <f t="shared" si="23"/>
        <v>0</v>
      </c>
      <c r="BR61" s="15">
        <f t="shared" si="23"/>
        <v>0</v>
      </c>
      <c r="BT61" s="15">
        <f t="shared" si="35"/>
        <v>0</v>
      </c>
      <c r="BU61" s="15">
        <f t="shared" si="36"/>
        <v>0</v>
      </c>
      <c r="BV61" s="15">
        <f t="shared" si="14"/>
        <v>0</v>
      </c>
      <c r="BW61" s="15"/>
      <c r="BX61" s="15">
        <f t="shared" si="15"/>
        <v>0</v>
      </c>
      <c r="BY61" s="15">
        <f t="shared" si="15"/>
        <v>0</v>
      </c>
      <c r="BZ61" s="15">
        <f t="shared" si="16"/>
        <v>0</v>
      </c>
      <c r="CA61" s="15"/>
      <c r="CB61" s="230">
        <v>0</v>
      </c>
      <c r="CC61" s="230">
        <v>0</v>
      </c>
      <c r="CD61" s="230">
        <v>0</v>
      </c>
      <c r="CE61" s="230"/>
      <c r="CF61" s="230"/>
      <c r="CG61" s="230"/>
      <c r="CH61" s="230"/>
      <c r="CI61" s="230"/>
      <c r="CJ61" s="230">
        <v>0</v>
      </c>
      <c r="CK61" s="230">
        <v>0</v>
      </c>
      <c r="CL61" s="230">
        <v>0</v>
      </c>
      <c r="CM61" s="15"/>
      <c r="CN61" s="15">
        <f t="shared" si="17"/>
        <v>0</v>
      </c>
      <c r="CO61" s="15">
        <f t="shared" si="17"/>
        <v>0</v>
      </c>
      <c r="CP61" s="15">
        <f t="shared" si="17"/>
        <v>0</v>
      </c>
      <c r="CR61" s="15">
        <f t="shared" si="37"/>
        <v>0</v>
      </c>
      <c r="CS61" s="15">
        <f t="shared" si="38"/>
        <v>0</v>
      </c>
      <c r="CT61" s="15">
        <f t="shared" si="20"/>
        <v>0</v>
      </c>
      <c r="CV61" s="15">
        <f t="shared" si="21"/>
        <v>0</v>
      </c>
      <c r="CW61" s="15">
        <f t="shared" si="21"/>
        <v>0</v>
      </c>
      <c r="CX61" s="15">
        <f t="shared" si="22"/>
        <v>0</v>
      </c>
      <c r="CY61" s="15"/>
    </row>
    <row r="62" spans="1:103" x14ac:dyDescent="0.25">
      <c r="A62" s="3" t="s">
        <v>86</v>
      </c>
      <c r="B62" s="229">
        <v>2.35E-2</v>
      </c>
      <c r="C62" s="229">
        <v>2.6499999999999999E-2</v>
      </c>
      <c r="D62" s="229">
        <v>5.1900000000000002E-2</v>
      </c>
      <c r="E62" s="229">
        <v>5.1900000000000002E-2</v>
      </c>
      <c r="F62" s="229">
        <v>5.4003549999999997E-2</v>
      </c>
      <c r="G62" s="229">
        <v>5.4154949000000001E-2</v>
      </c>
      <c r="H62" s="229">
        <v>5.3898418999999996E-2</v>
      </c>
      <c r="I62" s="229">
        <v>5.3957773000000001E-2</v>
      </c>
      <c r="J62" s="3">
        <v>403026</v>
      </c>
      <c r="L62" s="230">
        <v>25341236.030000001</v>
      </c>
      <c r="M62" s="230">
        <v>25341236.030000001</v>
      </c>
      <c r="N62" s="230">
        <v>25341236.030000001</v>
      </c>
      <c r="O62" s="230"/>
      <c r="P62" s="230">
        <v>25341236.030000001</v>
      </c>
      <c r="Q62" s="230">
        <v>25341236.030000001</v>
      </c>
      <c r="R62" s="230">
        <v>25341236.030000001</v>
      </c>
      <c r="S62" s="15"/>
      <c r="T62" s="15">
        <v>113821.04646023638</v>
      </c>
      <c r="U62" s="15">
        <v>113821.04646023638</v>
      </c>
      <c r="V62" s="15">
        <v>113821.04646023638</v>
      </c>
      <c r="W62" s="15"/>
      <c r="X62" s="15">
        <f t="shared" si="0"/>
        <v>113946.3884371801</v>
      </c>
      <c r="Y62" s="15">
        <f t="shared" si="0"/>
        <v>113946.3884371801</v>
      </c>
      <c r="Z62" s="15">
        <f t="shared" si="0"/>
        <v>113946.3884371801</v>
      </c>
      <c r="AB62" s="15">
        <f t="shared" si="1"/>
        <v>341463.13938070915</v>
      </c>
      <c r="AC62" s="15">
        <f t="shared" si="34"/>
        <v>341839.1653115403</v>
      </c>
      <c r="AD62" s="15">
        <f t="shared" si="3"/>
        <v>376.02593083115062</v>
      </c>
      <c r="AF62" s="230">
        <v>25341236.030000001</v>
      </c>
      <c r="AG62" s="230">
        <v>25341236.030000001</v>
      </c>
      <c r="AH62" s="230">
        <v>25341236.030000001</v>
      </c>
      <c r="AI62" s="230"/>
      <c r="AJ62" s="230">
        <v>25341236.030000001</v>
      </c>
      <c r="AK62" s="230">
        <v>25341236.030000001</v>
      </c>
      <c r="AL62" s="230">
        <v>25341236.030000001</v>
      </c>
      <c r="AM62" s="230"/>
      <c r="AN62" s="230">
        <v>113821.04646023638</v>
      </c>
      <c r="AO62" s="230">
        <v>113821.04646023638</v>
      </c>
      <c r="AP62" s="230">
        <v>113821.04646023638</v>
      </c>
      <c r="AQ62" s="15"/>
      <c r="AR62" s="15">
        <f t="shared" si="4"/>
        <v>113946.3884371801</v>
      </c>
      <c r="AS62" s="15">
        <f t="shared" si="4"/>
        <v>113946.3884371801</v>
      </c>
      <c r="AT62" s="15">
        <f t="shared" si="4"/>
        <v>113946.3884371801</v>
      </c>
      <c r="AV62" s="15">
        <f t="shared" si="5"/>
        <v>341463.13938070915</v>
      </c>
      <c r="AW62" s="15">
        <f t="shared" si="39"/>
        <v>341839.1653115403</v>
      </c>
      <c r="AX62" s="15">
        <f t="shared" si="7"/>
        <v>376.02593083115062</v>
      </c>
      <c r="AY62" s="15"/>
      <c r="AZ62" s="15">
        <f t="shared" si="8"/>
        <v>682926.2787614183</v>
      </c>
      <c r="BA62" s="15">
        <f t="shared" si="8"/>
        <v>683678.3306230806</v>
      </c>
      <c r="BB62" s="15">
        <f t="shared" si="10"/>
        <v>752.05186166230123</v>
      </c>
      <c r="BC62" s="15"/>
      <c r="BD62" s="230">
        <v>25341236.030000001</v>
      </c>
      <c r="BE62" s="230">
        <v>25341236.030000001</v>
      </c>
      <c r="BF62" s="230">
        <v>25341236.030000001</v>
      </c>
      <c r="BG62" s="230"/>
      <c r="BH62" s="230"/>
      <c r="BI62" s="230"/>
      <c r="BJ62" s="230"/>
      <c r="BK62" s="230"/>
      <c r="BL62" s="230">
        <v>113821.04646023638</v>
      </c>
      <c r="BM62" s="230">
        <v>113821.04646023638</v>
      </c>
      <c r="BN62" s="230">
        <v>113821.04646023638</v>
      </c>
      <c r="BO62" s="15"/>
      <c r="BP62" s="15">
        <f t="shared" si="23"/>
        <v>0</v>
      </c>
      <c r="BQ62" s="15">
        <f t="shared" si="23"/>
        <v>0</v>
      </c>
      <c r="BR62" s="15">
        <f t="shared" si="23"/>
        <v>0</v>
      </c>
      <c r="BT62" s="15">
        <f t="shared" si="35"/>
        <v>341463.13938070915</v>
      </c>
      <c r="BU62" s="15">
        <f t="shared" si="36"/>
        <v>0</v>
      </c>
      <c r="BV62" s="15">
        <f t="shared" si="14"/>
        <v>-341463.13938070915</v>
      </c>
      <c r="BW62" s="15"/>
      <c r="BX62" s="15">
        <f t="shared" si="15"/>
        <v>1024389.4181421275</v>
      </c>
      <c r="BY62" s="15">
        <f t="shared" si="15"/>
        <v>683678.3306230806</v>
      </c>
      <c r="BZ62" s="15">
        <f t="shared" si="16"/>
        <v>-340711.08751904685</v>
      </c>
      <c r="CA62" s="15"/>
      <c r="CB62" s="230">
        <v>25341236.030000001</v>
      </c>
      <c r="CC62" s="230">
        <v>25341236.030000001</v>
      </c>
      <c r="CD62" s="230">
        <v>25341236.030000001</v>
      </c>
      <c r="CE62" s="230"/>
      <c r="CF62" s="230"/>
      <c r="CG62" s="230"/>
      <c r="CH62" s="230"/>
      <c r="CI62" s="230"/>
      <c r="CJ62" s="230">
        <v>113821.04646023638</v>
      </c>
      <c r="CK62" s="230">
        <v>113821.04646023638</v>
      </c>
      <c r="CL62" s="230">
        <v>113821.04646023638</v>
      </c>
      <c r="CM62" s="15"/>
      <c r="CN62" s="15">
        <f t="shared" si="17"/>
        <v>0</v>
      </c>
      <c r="CO62" s="15">
        <f t="shared" si="17"/>
        <v>0</v>
      </c>
      <c r="CP62" s="15">
        <f t="shared" si="17"/>
        <v>0</v>
      </c>
      <c r="CR62" s="15">
        <f t="shared" si="37"/>
        <v>341463.13938070915</v>
      </c>
      <c r="CS62" s="15">
        <f t="shared" si="38"/>
        <v>0</v>
      </c>
      <c r="CT62" s="15">
        <f t="shared" si="20"/>
        <v>-341463.13938070915</v>
      </c>
      <c r="CV62" s="15">
        <f t="shared" si="21"/>
        <v>1365852.5575228366</v>
      </c>
      <c r="CW62" s="15">
        <f t="shared" si="21"/>
        <v>683678.3306230806</v>
      </c>
      <c r="CX62" s="15">
        <f t="shared" si="22"/>
        <v>-682174.226899756</v>
      </c>
      <c r="CY62" s="15"/>
    </row>
    <row r="63" spans="1:103" x14ac:dyDescent="0.25">
      <c r="A63" s="3" t="s">
        <v>87</v>
      </c>
      <c r="B63" s="229">
        <v>2.35E-2</v>
      </c>
      <c r="C63" s="229">
        <v>2.6499999999999999E-2</v>
      </c>
      <c r="D63" s="229">
        <v>5.1900000000000002E-2</v>
      </c>
      <c r="E63" s="229">
        <v>5.1900000000000002E-2</v>
      </c>
      <c r="F63" s="229">
        <v>5.4003549999999997E-2</v>
      </c>
      <c r="G63" s="229">
        <v>5.4154949000000001E-2</v>
      </c>
      <c r="H63" s="229">
        <v>5.3898418999999996E-2</v>
      </c>
      <c r="I63" s="229">
        <v>5.3957773000000001E-2</v>
      </c>
      <c r="J63" s="3">
        <v>403026</v>
      </c>
      <c r="L63" s="230">
        <v>12680906.18</v>
      </c>
      <c r="M63" s="230">
        <v>12680906.18</v>
      </c>
      <c r="N63" s="230">
        <v>12680906.18</v>
      </c>
      <c r="O63" s="230"/>
      <c r="P63" s="230">
        <v>12680906.18</v>
      </c>
      <c r="Q63" s="230">
        <v>12680906.18</v>
      </c>
      <c r="R63" s="230">
        <v>12680906.18</v>
      </c>
      <c r="S63" s="15"/>
      <c r="T63" s="15">
        <v>56956.732882444114</v>
      </c>
      <c r="U63" s="15">
        <v>56956.732882444114</v>
      </c>
      <c r="V63" s="15">
        <v>56956.732882444114</v>
      </c>
      <c r="W63" s="15"/>
      <c r="X63" s="15">
        <f t="shared" si="0"/>
        <v>57019.45475789476</v>
      </c>
      <c r="Y63" s="15">
        <f t="shared" si="0"/>
        <v>57019.45475789476</v>
      </c>
      <c r="Z63" s="15">
        <f t="shared" si="0"/>
        <v>57019.45475789476</v>
      </c>
      <c r="AB63" s="15">
        <f t="shared" si="1"/>
        <v>170870.19864733235</v>
      </c>
      <c r="AC63" s="15">
        <f t="shared" si="34"/>
        <v>171058.36427368427</v>
      </c>
      <c r="AD63" s="15">
        <f t="shared" si="3"/>
        <v>188.16562635192531</v>
      </c>
      <c r="AF63" s="230">
        <v>12680906.18</v>
      </c>
      <c r="AG63" s="230">
        <v>12680906.18</v>
      </c>
      <c r="AH63" s="230">
        <v>12680906.18</v>
      </c>
      <c r="AI63" s="230"/>
      <c r="AJ63" s="230">
        <v>12680906.18</v>
      </c>
      <c r="AK63" s="230">
        <v>12680906.18</v>
      </c>
      <c r="AL63" s="230">
        <v>12680906.18</v>
      </c>
      <c r="AM63" s="230"/>
      <c r="AN63" s="230">
        <v>56956.732882444114</v>
      </c>
      <c r="AO63" s="230">
        <v>56956.732882444114</v>
      </c>
      <c r="AP63" s="230">
        <v>56956.732882444114</v>
      </c>
      <c r="AQ63" s="15"/>
      <c r="AR63" s="15">
        <f t="shared" si="4"/>
        <v>57019.45475789476</v>
      </c>
      <c r="AS63" s="15">
        <f t="shared" si="4"/>
        <v>57019.45475789476</v>
      </c>
      <c r="AT63" s="15">
        <f t="shared" si="4"/>
        <v>57019.45475789476</v>
      </c>
      <c r="AV63" s="15">
        <f t="shared" si="5"/>
        <v>170870.19864733235</v>
      </c>
      <c r="AW63" s="15">
        <f t="shared" si="39"/>
        <v>171058.36427368427</v>
      </c>
      <c r="AX63" s="15">
        <f t="shared" si="7"/>
        <v>188.16562635192531</v>
      </c>
      <c r="AY63" s="15"/>
      <c r="AZ63" s="15">
        <f t="shared" si="8"/>
        <v>341740.3972946647</v>
      </c>
      <c r="BA63" s="15">
        <f t="shared" si="8"/>
        <v>342116.72854736855</v>
      </c>
      <c r="BB63" s="15">
        <f t="shared" si="10"/>
        <v>376.33125270385062</v>
      </c>
      <c r="BC63" s="15"/>
      <c r="BD63" s="230">
        <v>12680906.18</v>
      </c>
      <c r="BE63" s="230">
        <v>12680906.18</v>
      </c>
      <c r="BF63" s="230">
        <v>12680906.18</v>
      </c>
      <c r="BG63" s="230"/>
      <c r="BH63" s="230"/>
      <c r="BI63" s="230"/>
      <c r="BJ63" s="230"/>
      <c r="BK63" s="230"/>
      <c r="BL63" s="230">
        <v>56956.732882444114</v>
      </c>
      <c r="BM63" s="230">
        <v>56956.732882444114</v>
      </c>
      <c r="BN63" s="230">
        <v>56956.732882444114</v>
      </c>
      <c r="BO63" s="15"/>
      <c r="BP63" s="15">
        <f t="shared" si="23"/>
        <v>0</v>
      </c>
      <c r="BQ63" s="15">
        <f t="shared" si="23"/>
        <v>0</v>
      </c>
      <c r="BR63" s="15">
        <f t="shared" si="23"/>
        <v>0</v>
      </c>
      <c r="BT63" s="15">
        <f t="shared" si="35"/>
        <v>170870.19864733235</v>
      </c>
      <c r="BU63" s="15">
        <f t="shared" si="36"/>
        <v>0</v>
      </c>
      <c r="BV63" s="15">
        <f t="shared" si="14"/>
        <v>-170870.19864733235</v>
      </c>
      <c r="BW63" s="15"/>
      <c r="BX63" s="15">
        <f t="shared" si="15"/>
        <v>512610.59594199702</v>
      </c>
      <c r="BY63" s="15">
        <f t="shared" si="15"/>
        <v>342116.72854736855</v>
      </c>
      <c r="BZ63" s="15">
        <f t="shared" si="16"/>
        <v>-170493.86739462847</v>
      </c>
      <c r="CA63" s="15"/>
      <c r="CB63" s="230">
        <v>12680906.18</v>
      </c>
      <c r="CC63" s="230">
        <v>12680906.18</v>
      </c>
      <c r="CD63" s="230">
        <v>12680906.18</v>
      </c>
      <c r="CE63" s="230"/>
      <c r="CF63" s="230"/>
      <c r="CG63" s="230"/>
      <c r="CH63" s="230"/>
      <c r="CI63" s="230"/>
      <c r="CJ63" s="230">
        <v>56956.732882444114</v>
      </c>
      <c r="CK63" s="230">
        <v>56956.732882444114</v>
      </c>
      <c r="CL63" s="230">
        <v>56956.732882444114</v>
      </c>
      <c r="CM63" s="15"/>
      <c r="CN63" s="15">
        <f t="shared" si="17"/>
        <v>0</v>
      </c>
      <c r="CO63" s="15">
        <f t="shared" si="17"/>
        <v>0</v>
      </c>
      <c r="CP63" s="15">
        <f t="shared" si="17"/>
        <v>0</v>
      </c>
      <c r="CR63" s="15">
        <f t="shared" si="37"/>
        <v>170870.19864733235</v>
      </c>
      <c r="CS63" s="15">
        <f t="shared" si="38"/>
        <v>0</v>
      </c>
      <c r="CT63" s="15">
        <f t="shared" si="20"/>
        <v>-170870.19864733235</v>
      </c>
      <c r="CV63" s="15">
        <f t="shared" si="21"/>
        <v>683480.79458932939</v>
      </c>
      <c r="CW63" s="15">
        <f t="shared" si="21"/>
        <v>342116.72854736855</v>
      </c>
      <c r="CX63" s="15">
        <f t="shared" si="22"/>
        <v>-341364.06604196085</v>
      </c>
      <c r="CY63" s="15"/>
    </row>
    <row r="64" spans="1:103" x14ac:dyDescent="0.25">
      <c r="A64" s="3" t="s">
        <v>88</v>
      </c>
      <c r="B64" s="229">
        <v>4.2700000000000002E-2</v>
      </c>
      <c r="C64" s="229">
        <v>4.8099999999999997E-2</v>
      </c>
      <c r="D64" s="229">
        <v>4.9200000000000001E-2</v>
      </c>
      <c r="E64" s="229">
        <v>4.9200000000000001E-2</v>
      </c>
      <c r="F64" s="229">
        <v>5.09188E-2</v>
      </c>
      <c r="G64" s="229">
        <v>5.1042512999999998E-2</v>
      </c>
      <c r="H64" s="229">
        <v>5.0832903000000006E-2</v>
      </c>
      <c r="I64" s="229">
        <v>5.0881400999999993E-2</v>
      </c>
      <c r="J64" s="3">
        <v>403011</v>
      </c>
      <c r="L64" s="230">
        <v>336117828.94999999</v>
      </c>
      <c r="M64" s="230">
        <v>336117828.94999999</v>
      </c>
      <c r="N64" s="230">
        <v>336117828.94999999</v>
      </c>
      <c r="O64" s="230"/>
      <c r="P64" s="230">
        <v>336174237.43000001</v>
      </c>
      <c r="Q64" s="230">
        <v>336174237.43000001</v>
      </c>
      <c r="R64" s="230">
        <v>336174237.43000001</v>
      </c>
      <c r="S64" s="15"/>
      <c r="T64" s="15">
        <v>1423820.4162988288</v>
      </c>
      <c r="U64" s="15">
        <v>1423820.4162988288</v>
      </c>
      <c r="V64" s="15">
        <v>1423820.4162988288</v>
      </c>
      <c r="W64" s="15"/>
      <c r="X64" s="15">
        <f t="shared" si="0"/>
        <v>1425418.0150454196</v>
      </c>
      <c r="Y64" s="15">
        <f t="shared" si="0"/>
        <v>1425418.0150454196</v>
      </c>
      <c r="Z64" s="15">
        <f t="shared" si="0"/>
        <v>1425418.0150454196</v>
      </c>
      <c r="AB64" s="15">
        <f t="shared" si="1"/>
        <v>4271461.2488964861</v>
      </c>
      <c r="AC64" s="15">
        <f t="shared" si="34"/>
        <v>4276254.0451362589</v>
      </c>
      <c r="AD64" s="15">
        <f t="shared" si="3"/>
        <v>4792.7962397728115</v>
      </c>
      <c r="AF64" s="230">
        <v>336117828.94999999</v>
      </c>
      <c r="AG64" s="230">
        <v>336117828.94999999</v>
      </c>
      <c r="AH64" s="230">
        <v>336117828.94999999</v>
      </c>
      <c r="AI64" s="230"/>
      <c r="AJ64" s="230">
        <v>336174237.43000001</v>
      </c>
      <c r="AK64" s="230">
        <v>336157608.68000001</v>
      </c>
      <c r="AL64" s="230">
        <v>336140979.93000001</v>
      </c>
      <c r="AM64" s="230"/>
      <c r="AN64" s="230">
        <v>1423820.4162988288</v>
      </c>
      <c r="AO64" s="230">
        <v>1423820.4162988288</v>
      </c>
      <c r="AP64" s="230">
        <v>1423820.4162988288</v>
      </c>
      <c r="AQ64" s="15"/>
      <c r="AR64" s="15">
        <f t="shared" si="4"/>
        <v>1425418.0150454196</v>
      </c>
      <c r="AS64" s="15">
        <f t="shared" si="4"/>
        <v>1425347.5072040132</v>
      </c>
      <c r="AT64" s="15">
        <f t="shared" si="4"/>
        <v>1425276.9993626066</v>
      </c>
      <c r="AV64" s="15">
        <f t="shared" si="5"/>
        <v>4271461.2488964861</v>
      </c>
      <c r="AW64" s="15">
        <f t="shared" si="39"/>
        <v>4276042.5216120388</v>
      </c>
      <c r="AX64" s="15">
        <f t="shared" si="7"/>
        <v>4581.27271555271</v>
      </c>
      <c r="AY64" s="15"/>
      <c r="AZ64" s="15">
        <f t="shared" si="8"/>
        <v>8542922.4977929723</v>
      </c>
      <c r="BA64" s="15">
        <f t="shared" si="8"/>
        <v>8552296.5667482987</v>
      </c>
      <c r="BB64" s="15">
        <f t="shared" si="10"/>
        <v>9374.0689553264529</v>
      </c>
      <c r="BC64" s="15"/>
      <c r="BD64" s="230">
        <v>336117828.94999999</v>
      </c>
      <c r="BE64" s="230">
        <v>336117828.94999999</v>
      </c>
      <c r="BF64" s="230">
        <v>336117828.94999999</v>
      </c>
      <c r="BG64" s="230"/>
      <c r="BH64" s="230"/>
      <c r="BI64" s="230"/>
      <c r="BJ64" s="230"/>
      <c r="BK64" s="230"/>
      <c r="BL64" s="230">
        <v>1423820.4162988288</v>
      </c>
      <c r="BM64" s="230">
        <v>1423820.4162988288</v>
      </c>
      <c r="BN64" s="230">
        <v>1423820.4162988288</v>
      </c>
      <c r="BO64" s="15"/>
      <c r="BP64" s="15">
        <f t="shared" si="23"/>
        <v>0</v>
      </c>
      <c r="BQ64" s="15">
        <f t="shared" si="23"/>
        <v>0</v>
      </c>
      <c r="BR64" s="15">
        <f t="shared" si="23"/>
        <v>0</v>
      </c>
      <c r="BT64" s="15">
        <f t="shared" si="35"/>
        <v>4271461.2488964861</v>
      </c>
      <c r="BU64" s="15">
        <f t="shared" si="36"/>
        <v>0</v>
      </c>
      <c r="BV64" s="15">
        <f t="shared" si="14"/>
        <v>-4271461.2488964861</v>
      </c>
      <c r="BW64" s="15"/>
      <c r="BX64" s="15">
        <f t="shared" si="15"/>
        <v>12814383.746689457</v>
      </c>
      <c r="BY64" s="15">
        <f t="shared" si="15"/>
        <v>8552296.5667482987</v>
      </c>
      <c r="BZ64" s="15">
        <f t="shared" si="16"/>
        <v>-4262087.1799411587</v>
      </c>
      <c r="CA64" s="15"/>
      <c r="CB64" s="230">
        <v>336117828.94999999</v>
      </c>
      <c r="CC64" s="230">
        <v>336117828.94999999</v>
      </c>
      <c r="CD64" s="230">
        <v>336146033.19</v>
      </c>
      <c r="CE64" s="230"/>
      <c r="CF64" s="230"/>
      <c r="CG64" s="230"/>
      <c r="CH64" s="230"/>
      <c r="CI64" s="230"/>
      <c r="CJ64" s="230">
        <v>1423820.4162988288</v>
      </c>
      <c r="CK64" s="230">
        <v>1423820.4162988288</v>
      </c>
      <c r="CL64" s="230">
        <v>1423939.8915818378</v>
      </c>
      <c r="CM64" s="15"/>
      <c r="CN64" s="15">
        <f t="shared" si="17"/>
        <v>0</v>
      </c>
      <c r="CO64" s="15">
        <f t="shared" si="17"/>
        <v>0</v>
      </c>
      <c r="CP64" s="15">
        <f t="shared" si="17"/>
        <v>0</v>
      </c>
      <c r="CR64" s="15">
        <f t="shared" si="37"/>
        <v>4271580.7241794951</v>
      </c>
      <c r="CS64" s="15">
        <f t="shared" si="38"/>
        <v>0</v>
      </c>
      <c r="CT64" s="15">
        <f t="shared" si="20"/>
        <v>-4271580.7241794951</v>
      </c>
      <c r="CV64" s="15">
        <f t="shared" si="21"/>
        <v>17085964.470868953</v>
      </c>
      <c r="CW64" s="15">
        <f t="shared" si="21"/>
        <v>8552296.5667482987</v>
      </c>
      <c r="CX64" s="15">
        <f t="shared" si="22"/>
        <v>-8533667.9041206539</v>
      </c>
      <c r="CY64" s="15"/>
    </row>
    <row r="65" spans="1:103" x14ac:dyDescent="0.25">
      <c r="A65" s="3" t="s">
        <v>89</v>
      </c>
      <c r="B65" s="229">
        <v>2.5999999999999999E-2</v>
      </c>
      <c r="C65" s="229">
        <v>2.93E-2</v>
      </c>
      <c r="D65" s="229">
        <v>4.8300000000000003E-2</v>
      </c>
      <c r="E65" s="229">
        <v>5.4100000000000002E-2</v>
      </c>
      <c r="F65" s="229">
        <v>5.4100000000000002E-2</v>
      </c>
      <c r="G65" s="229">
        <v>5.4100000000000002E-2</v>
      </c>
      <c r="H65" s="229">
        <v>5.4100000000000002E-2</v>
      </c>
      <c r="I65" s="229">
        <v>5.4100000000000002E-2</v>
      </c>
      <c r="J65" s="3">
        <v>403011</v>
      </c>
      <c r="L65" s="230">
        <v>392970394.54000002</v>
      </c>
      <c r="M65" s="230">
        <v>393130799.17000002</v>
      </c>
      <c r="N65" s="230">
        <v>393083391.43000001</v>
      </c>
      <c r="O65" s="230"/>
      <c r="P65" s="230">
        <v>395040077.52999997</v>
      </c>
      <c r="Q65" s="230">
        <v>395147236.17000002</v>
      </c>
      <c r="R65" s="230">
        <v>395254394.80000001</v>
      </c>
      <c r="S65" s="15"/>
      <c r="T65" s="15">
        <v>1771641.5287178336</v>
      </c>
      <c r="U65" s="15">
        <v>1772364.6862580834</v>
      </c>
      <c r="V65" s="15">
        <v>1772150.9563635832</v>
      </c>
      <c r="W65" s="15"/>
      <c r="X65" s="15">
        <f t="shared" si="0"/>
        <v>1780972.3495310834</v>
      </c>
      <c r="Y65" s="15">
        <f t="shared" si="0"/>
        <v>1781455.4563997502</v>
      </c>
      <c r="Z65" s="15">
        <f t="shared" si="0"/>
        <v>1781938.5632233333</v>
      </c>
      <c r="AB65" s="15">
        <f t="shared" si="1"/>
        <v>5316157.1713394998</v>
      </c>
      <c r="AC65" s="15">
        <f t="shared" si="34"/>
        <v>5344366.3691541664</v>
      </c>
      <c r="AD65" s="15">
        <f t="shared" si="3"/>
        <v>28209.197814666666</v>
      </c>
      <c r="AF65" s="230">
        <v>393083391.43000001</v>
      </c>
      <c r="AG65" s="230">
        <v>393083391.43000001</v>
      </c>
      <c r="AH65" s="230">
        <v>393495262.16000003</v>
      </c>
      <c r="AI65" s="230"/>
      <c r="AJ65" s="230">
        <v>395254394.80000001</v>
      </c>
      <c r="AK65" s="230">
        <v>395164547.06999999</v>
      </c>
      <c r="AL65" s="230">
        <v>395077719.16000003</v>
      </c>
      <c r="AM65" s="230"/>
      <c r="AN65" s="230">
        <v>1772150.9563635832</v>
      </c>
      <c r="AO65" s="230">
        <v>1772150.9563635832</v>
      </c>
      <c r="AP65" s="230">
        <v>1774007.8069046668</v>
      </c>
      <c r="AQ65" s="15"/>
      <c r="AR65" s="15">
        <f t="shared" si="4"/>
        <v>1781938.5632233333</v>
      </c>
      <c r="AS65" s="15">
        <f t="shared" si="4"/>
        <v>1781533.4997072499</v>
      </c>
      <c r="AT65" s="15">
        <f t="shared" si="4"/>
        <v>1781142.0505463334</v>
      </c>
      <c r="AV65" s="15">
        <f t="shared" si="5"/>
        <v>5318309.719631833</v>
      </c>
      <c r="AW65" s="15">
        <f t="shared" si="39"/>
        <v>5344614.1134769162</v>
      </c>
      <c r="AX65" s="15">
        <f t="shared" si="7"/>
        <v>26304.393845083192</v>
      </c>
      <c r="AY65" s="15"/>
      <c r="AZ65" s="15">
        <f t="shared" si="8"/>
        <v>10634466.890971333</v>
      </c>
      <c r="BA65" s="15">
        <f t="shared" si="8"/>
        <v>10688980.482631084</v>
      </c>
      <c r="BB65" s="15">
        <f t="shared" si="10"/>
        <v>54513.591659750789</v>
      </c>
      <c r="BC65" s="15"/>
      <c r="BD65" s="230">
        <v>394141299.58999997</v>
      </c>
      <c r="BE65" s="230">
        <v>394474447.50999999</v>
      </c>
      <c r="BF65" s="230">
        <v>394794592.01999998</v>
      </c>
      <c r="BG65" s="230"/>
      <c r="BH65" s="230"/>
      <c r="BI65" s="230"/>
      <c r="BJ65" s="230"/>
      <c r="BK65" s="230"/>
      <c r="BL65" s="230">
        <v>1776920.3589849165</v>
      </c>
      <c r="BM65" s="230">
        <v>1778422.3008575833</v>
      </c>
      <c r="BN65" s="230">
        <v>1779865.6190235</v>
      </c>
      <c r="BO65" s="15"/>
      <c r="BP65" s="15">
        <f t="shared" si="23"/>
        <v>0</v>
      </c>
      <c r="BQ65" s="15">
        <f t="shared" si="23"/>
        <v>0</v>
      </c>
      <c r="BR65" s="15">
        <f t="shared" si="23"/>
        <v>0</v>
      </c>
      <c r="BT65" s="15">
        <f t="shared" si="35"/>
        <v>5335208.2788659995</v>
      </c>
      <c r="BU65" s="15">
        <f t="shared" si="36"/>
        <v>0</v>
      </c>
      <c r="BV65" s="15">
        <f t="shared" si="14"/>
        <v>-5335208.2788659995</v>
      </c>
      <c r="BW65" s="15"/>
      <c r="BX65" s="15">
        <f t="shared" si="15"/>
        <v>15969675.169837333</v>
      </c>
      <c r="BY65" s="15">
        <f t="shared" si="15"/>
        <v>10688980.482631084</v>
      </c>
      <c r="BZ65" s="15">
        <f t="shared" si="16"/>
        <v>-5280694.6872062497</v>
      </c>
      <c r="CA65" s="15"/>
      <c r="CB65" s="230">
        <v>395015189.74000001</v>
      </c>
      <c r="CC65" s="230">
        <v>394992097.38</v>
      </c>
      <c r="CD65" s="230">
        <v>395004824.07999998</v>
      </c>
      <c r="CE65" s="230"/>
      <c r="CF65" s="230"/>
      <c r="CG65" s="230"/>
      <c r="CH65" s="230"/>
      <c r="CI65" s="230"/>
      <c r="CJ65" s="230">
        <v>1780860.1470778333</v>
      </c>
      <c r="CK65" s="230">
        <v>1780756.0390215002</v>
      </c>
      <c r="CL65" s="230">
        <v>1780813.4152273333</v>
      </c>
      <c r="CM65" s="15"/>
      <c r="CN65" s="15">
        <f t="shared" si="17"/>
        <v>0</v>
      </c>
      <c r="CO65" s="15">
        <f t="shared" si="17"/>
        <v>0</v>
      </c>
      <c r="CP65" s="15">
        <f t="shared" si="17"/>
        <v>0</v>
      </c>
      <c r="CR65" s="15">
        <f t="shared" si="37"/>
        <v>5342429.6013266668</v>
      </c>
      <c r="CS65" s="15">
        <f t="shared" si="38"/>
        <v>0</v>
      </c>
      <c r="CT65" s="15">
        <f t="shared" si="20"/>
        <v>-5342429.6013266668</v>
      </c>
      <c r="CV65" s="15">
        <f t="shared" si="21"/>
        <v>21312104.771164</v>
      </c>
      <c r="CW65" s="15">
        <f t="shared" si="21"/>
        <v>10688980.482631084</v>
      </c>
      <c r="CX65" s="15">
        <f t="shared" si="22"/>
        <v>-10623124.288532916</v>
      </c>
      <c r="CY65" s="15"/>
    </row>
    <row r="66" spans="1:103" x14ac:dyDescent="0.25">
      <c r="A66" s="3" t="s">
        <v>90</v>
      </c>
      <c r="B66" s="229">
        <v>2.5999999999999999E-2</v>
      </c>
      <c r="C66" s="229">
        <v>0</v>
      </c>
      <c r="D66" s="229">
        <v>8.0000000000000004E-4</v>
      </c>
      <c r="E66" s="229">
        <v>2E-3</v>
      </c>
      <c r="F66" s="229">
        <v>2E-3</v>
      </c>
      <c r="G66" s="229">
        <v>2E-3</v>
      </c>
      <c r="H66" s="229">
        <v>2E-3</v>
      </c>
      <c r="I66" s="229">
        <v>2E-3</v>
      </c>
      <c r="J66" s="3">
        <v>403011</v>
      </c>
      <c r="L66" s="230">
        <v>0</v>
      </c>
      <c r="M66" s="230">
        <v>0</v>
      </c>
      <c r="N66" s="230">
        <v>0</v>
      </c>
      <c r="O66" s="230"/>
      <c r="P66" s="230">
        <v>0</v>
      </c>
      <c r="Q66" s="230">
        <v>0</v>
      </c>
      <c r="R66" s="230">
        <v>0</v>
      </c>
      <c r="S66" s="15"/>
      <c r="T66" s="15">
        <v>0</v>
      </c>
      <c r="U66" s="15">
        <v>0</v>
      </c>
      <c r="V66" s="15">
        <v>0</v>
      </c>
      <c r="W66" s="15"/>
      <c r="X66" s="15">
        <f t="shared" si="0"/>
        <v>0</v>
      </c>
      <c r="Y66" s="15">
        <f t="shared" si="0"/>
        <v>0</v>
      </c>
      <c r="Z66" s="15">
        <f t="shared" si="0"/>
        <v>0</v>
      </c>
      <c r="AB66" s="15">
        <f t="shared" si="1"/>
        <v>0</v>
      </c>
      <c r="AC66" s="15">
        <f t="shared" si="34"/>
        <v>0</v>
      </c>
      <c r="AD66" s="15">
        <f t="shared" si="3"/>
        <v>0</v>
      </c>
      <c r="AF66" s="230">
        <v>0</v>
      </c>
      <c r="AG66" s="230">
        <v>0</v>
      </c>
      <c r="AH66" s="230">
        <v>0</v>
      </c>
      <c r="AI66" s="230"/>
      <c r="AJ66" s="230">
        <v>0</v>
      </c>
      <c r="AK66" s="230">
        <v>0</v>
      </c>
      <c r="AL66" s="230">
        <v>0</v>
      </c>
      <c r="AM66" s="230"/>
      <c r="AN66" s="230">
        <v>0</v>
      </c>
      <c r="AO66" s="230">
        <v>0</v>
      </c>
      <c r="AP66" s="230">
        <v>0</v>
      </c>
      <c r="AQ66" s="15"/>
      <c r="AR66" s="15">
        <f t="shared" si="4"/>
        <v>0</v>
      </c>
      <c r="AS66" s="15">
        <f t="shared" si="4"/>
        <v>0</v>
      </c>
      <c r="AT66" s="15">
        <f t="shared" si="4"/>
        <v>0</v>
      </c>
      <c r="AV66" s="15">
        <f t="shared" si="5"/>
        <v>0</v>
      </c>
      <c r="AW66" s="15">
        <f t="shared" si="39"/>
        <v>0</v>
      </c>
      <c r="AX66" s="15">
        <f t="shared" si="7"/>
        <v>0</v>
      </c>
      <c r="AY66" s="15"/>
      <c r="AZ66" s="15">
        <f t="shared" si="8"/>
        <v>0</v>
      </c>
      <c r="BA66" s="15">
        <f t="shared" si="8"/>
        <v>0</v>
      </c>
      <c r="BB66" s="15">
        <f t="shared" si="10"/>
        <v>0</v>
      </c>
      <c r="BC66" s="15"/>
      <c r="BD66" s="230">
        <v>0</v>
      </c>
      <c r="BE66" s="230">
        <v>0</v>
      </c>
      <c r="BF66" s="230">
        <v>0</v>
      </c>
      <c r="BG66" s="230"/>
      <c r="BH66" s="230"/>
      <c r="BI66" s="230"/>
      <c r="BJ66" s="230"/>
      <c r="BK66" s="230"/>
      <c r="BL66" s="230">
        <v>0</v>
      </c>
      <c r="BM66" s="230">
        <v>0</v>
      </c>
      <c r="BN66" s="230">
        <v>0</v>
      </c>
      <c r="BO66" s="15"/>
      <c r="BP66" s="15">
        <f t="shared" si="23"/>
        <v>0</v>
      </c>
      <c r="BQ66" s="15">
        <f t="shared" si="23"/>
        <v>0</v>
      </c>
      <c r="BR66" s="15">
        <f t="shared" si="23"/>
        <v>0</v>
      </c>
      <c r="BT66" s="15">
        <f t="shared" si="35"/>
        <v>0</v>
      </c>
      <c r="BU66" s="15">
        <f t="shared" si="36"/>
        <v>0</v>
      </c>
      <c r="BV66" s="15">
        <f t="shared" si="14"/>
        <v>0</v>
      </c>
      <c r="BW66" s="15"/>
      <c r="BX66" s="15">
        <f t="shared" si="15"/>
        <v>0</v>
      </c>
      <c r="BY66" s="15">
        <f t="shared" si="15"/>
        <v>0</v>
      </c>
      <c r="BZ66" s="15">
        <f t="shared" si="16"/>
        <v>0</v>
      </c>
      <c r="CA66" s="15"/>
      <c r="CB66" s="230">
        <v>0</v>
      </c>
      <c r="CC66" s="230">
        <v>0</v>
      </c>
      <c r="CD66" s="230">
        <v>0</v>
      </c>
      <c r="CE66" s="230"/>
      <c r="CF66" s="230"/>
      <c r="CG66" s="230"/>
      <c r="CH66" s="230"/>
      <c r="CI66" s="230"/>
      <c r="CJ66" s="230">
        <v>0</v>
      </c>
      <c r="CK66" s="230">
        <v>0</v>
      </c>
      <c r="CL66" s="230">
        <v>0</v>
      </c>
      <c r="CM66" s="15"/>
      <c r="CN66" s="15">
        <f t="shared" si="17"/>
        <v>0</v>
      </c>
      <c r="CO66" s="15">
        <f t="shared" si="17"/>
        <v>0</v>
      </c>
      <c r="CP66" s="15">
        <f t="shared" si="17"/>
        <v>0</v>
      </c>
      <c r="CR66" s="15">
        <f t="shared" si="37"/>
        <v>0</v>
      </c>
      <c r="CS66" s="15">
        <f t="shared" si="38"/>
        <v>0</v>
      </c>
      <c r="CT66" s="15">
        <f t="shared" si="20"/>
        <v>0</v>
      </c>
      <c r="CV66" s="15">
        <f t="shared" si="21"/>
        <v>0</v>
      </c>
      <c r="CW66" s="15">
        <f t="shared" si="21"/>
        <v>0</v>
      </c>
      <c r="CX66" s="15">
        <f t="shared" si="22"/>
        <v>0</v>
      </c>
      <c r="CY66" s="15"/>
    </row>
    <row r="67" spans="1:103" x14ac:dyDescent="0.25">
      <c r="A67" s="3" t="s">
        <v>91</v>
      </c>
      <c r="B67" s="229">
        <v>2.5999999999999999E-2</v>
      </c>
      <c r="C67" s="229">
        <v>2.93E-2</v>
      </c>
      <c r="D67" s="229">
        <v>4.8300000000000003E-2</v>
      </c>
      <c r="E67" s="229">
        <v>5.4100000000000002E-2</v>
      </c>
      <c r="F67" s="229">
        <v>5.4100000000000002E-2</v>
      </c>
      <c r="G67" s="229">
        <v>5.4100000000000002E-2</v>
      </c>
      <c r="H67" s="229">
        <v>5.4100000000000002E-2</v>
      </c>
      <c r="I67" s="229">
        <v>5.4100000000000002E-2</v>
      </c>
      <c r="J67" s="3">
        <v>403026</v>
      </c>
      <c r="L67" s="230">
        <v>0</v>
      </c>
      <c r="M67" s="230">
        <v>0</v>
      </c>
      <c r="N67" s="230">
        <v>0</v>
      </c>
      <c r="O67" s="230"/>
      <c r="P67" s="230">
        <v>0</v>
      </c>
      <c r="Q67" s="230">
        <v>0</v>
      </c>
      <c r="R67" s="230">
        <v>0</v>
      </c>
      <c r="S67" s="15"/>
      <c r="T67" s="15">
        <v>0</v>
      </c>
      <c r="U67" s="15">
        <v>0</v>
      </c>
      <c r="V67" s="15">
        <v>0</v>
      </c>
      <c r="W67" s="15"/>
      <c r="X67" s="15">
        <f t="shared" si="0"/>
        <v>0</v>
      </c>
      <c r="Y67" s="15">
        <f t="shared" si="0"/>
        <v>0</v>
      </c>
      <c r="Z67" s="15">
        <f t="shared" si="0"/>
        <v>0</v>
      </c>
      <c r="AB67" s="15">
        <f t="shared" si="1"/>
        <v>0</v>
      </c>
      <c r="AC67" s="15">
        <f t="shared" si="34"/>
        <v>0</v>
      </c>
      <c r="AD67" s="15">
        <f t="shared" si="3"/>
        <v>0</v>
      </c>
      <c r="AF67" s="230">
        <v>0</v>
      </c>
      <c r="AG67" s="230">
        <v>0</v>
      </c>
      <c r="AH67" s="230">
        <v>0</v>
      </c>
      <c r="AI67" s="230"/>
      <c r="AJ67" s="230">
        <v>0</v>
      </c>
      <c r="AK67" s="230">
        <v>0</v>
      </c>
      <c r="AL67" s="230">
        <v>0</v>
      </c>
      <c r="AM67" s="230"/>
      <c r="AN67" s="230">
        <v>0</v>
      </c>
      <c r="AO67" s="230">
        <v>0</v>
      </c>
      <c r="AP67" s="230">
        <v>0</v>
      </c>
      <c r="AQ67" s="15"/>
      <c r="AR67" s="15">
        <f t="shared" si="4"/>
        <v>0</v>
      </c>
      <c r="AS67" s="15">
        <f t="shared" si="4"/>
        <v>0</v>
      </c>
      <c r="AT67" s="15">
        <f t="shared" si="4"/>
        <v>0</v>
      </c>
      <c r="AV67" s="15">
        <f t="shared" si="5"/>
        <v>0</v>
      </c>
      <c r="AW67" s="15">
        <f t="shared" si="39"/>
        <v>0</v>
      </c>
      <c r="AX67" s="15">
        <f t="shared" si="7"/>
        <v>0</v>
      </c>
      <c r="AY67" s="15"/>
      <c r="AZ67" s="15">
        <f t="shared" si="8"/>
        <v>0</v>
      </c>
      <c r="BA67" s="15">
        <f t="shared" si="8"/>
        <v>0</v>
      </c>
      <c r="BB67" s="15">
        <f t="shared" si="10"/>
        <v>0</v>
      </c>
      <c r="BC67" s="15"/>
      <c r="BD67" s="230">
        <v>0</v>
      </c>
      <c r="BE67" s="230">
        <v>0</v>
      </c>
      <c r="BF67" s="230">
        <v>0</v>
      </c>
      <c r="BG67" s="230"/>
      <c r="BH67" s="230"/>
      <c r="BI67" s="230"/>
      <c r="BJ67" s="230"/>
      <c r="BK67" s="230"/>
      <c r="BL67" s="230">
        <v>0</v>
      </c>
      <c r="BM67" s="230">
        <v>0</v>
      </c>
      <c r="BN67" s="230">
        <v>0</v>
      </c>
      <c r="BO67" s="15"/>
      <c r="BP67" s="15">
        <f t="shared" si="23"/>
        <v>0</v>
      </c>
      <c r="BQ67" s="15">
        <f t="shared" si="23"/>
        <v>0</v>
      </c>
      <c r="BR67" s="15">
        <f t="shared" si="23"/>
        <v>0</v>
      </c>
      <c r="BT67" s="15">
        <f t="shared" si="35"/>
        <v>0</v>
      </c>
      <c r="BU67" s="15">
        <f t="shared" si="36"/>
        <v>0</v>
      </c>
      <c r="BV67" s="15">
        <f t="shared" si="14"/>
        <v>0</v>
      </c>
      <c r="BW67" s="15"/>
      <c r="BX67" s="15">
        <f t="shared" si="15"/>
        <v>0</v>
      </c>
      <c r="BY67" s="15">
        <f t="shared" si="15"/>
        <v>0</v>
      </c>
      <c r="BZ67" s="15">
        <f t="shared" si="16"/>
        <v>0</v>
      </c>
      <c r="CA67" s="15"/>
      <c r="CB67" s="230">
        <v>0</v>
      </c>
      <c r="CC67" s="230">
        <v>0</v>
      </c>
      <c r="CD67" s="230">
        <v>0</v>
      </c>
      <c r="CE67" s="230"/>
      <c r="CF67" s="230"/>
      <c r="CG67" s="230"/>
      <c r="CH67" s="230"/>
      <c r="CI67" s="230"/>
      <c r="CJ67" s="230">
        <v>0</v>
      </c>
      <c r="CK67" s="230">
        <v>0</v>
      </c>
      <c r="CL67" s="230">
        <v>0</v>
      </c>
      <c r="CM67" s="15"/>
      <c r="CN67" s="15">
        <f t="shared" ref="CN67:CP139" si="40">CF67*$I67/12</f>
        <v>0</v>
      </c>
      <c r="CO67" s="15">
        <f t="shared" si="40"/>
        <v>0</v>
      </c>
      <c r="CP67" s="15">
        <f t="shared" si="40"/>
        <v>0</v>
      </c>
      <c r="CR67" s="15">
        <f t="shared" si="37"/>
        <v>0</v>
      </c>
      <c r="CS67" s="15">
        <f t="shared" si="38"/>
        <v>0</v>
      </c>
      <c r="CT67" s="15">
        <f t="shared" si="20"/>
        <v>0</v>
      </c>
      <c r="CV67" s="15">
        <f t="shared" si="21"/>
        <v>0</v>
      </c>
      <c r="CW67" s="15">
        <f t="shared" si="21"/>
        <v>0</v>
      </c>
      <c r="CX67" s="15">
        <f t="shared" si="22"/>
        <v>0</v>
      </c>
      <c r="CY67" s="15"/>
    </row>
    <row r="68" spans="1:103" x14ac:dyDescent="0.25">
      <c r="A68" s="3" t="s">
        <v>92</v>
      </c>
      <c r="B68" s="229">
        <v>2.5999999999999999E-2</v>
      </c>
      <c r="C68" s="229">
        <v>2.93E-2</v>
      </c>
      <c r="D68" s="229">
        <v>4.8300000000000003E-2</v>
      </c>
      <c r="E68" s="229">
        <v>5.4100000000000002E-2</v>
      </c>
      <c r="F68" s="229">
        <v>5.4100000000000002E-2</v>
      </c>
      <c r="G68" s="229">
        <v>5.4100000000000002E-2</v>
      </c>
      <c r="H68" s="229">
        <v>5.4100000000000002E-2</v>
      </c>
      <c r="I68" s="229">
        <v>5.4100000000000002E-2</v>
      </c>
      <c r="J68" s="3">
        <v>403026</v>
      </c>
      <c r="L68" s="230">
        <v>3454003.0300000003</v>
      </c>
      <c r="M68" s="230">
        <v>3454003.0300000003</v>
      </c>
      <c r="N68" s="230">
        <v>3454003.0300000003</v>
      </c>
      <c r="O68" s="230"/>
      <c r="P68" s="230">
        <v>3454003.0300000003</v>
      </c>
      <c r="Q68" s="230">
        <v>3454003.0300000003</v>
      </c>
      <c r="R68" s="230">
        <v>3454003.0300000003</v>
      </c>
      <c r="S68" s="15"/>
      <c r="T68" s="15">
        <v>15571.796993583333</v>
      </c>
      <c r="U68" s="15">
        <v>15571.796993583333</v>
      </c>
      <c r="V68" s="15">
        <v>15571.796993583333</v>
      </c>
      <c r="W68" s="15"/>
      <c r="X68" s="15">
        <f t="shared" ref="X68:Z83" si="41">P68*$I68/12</f>
        <v>15571.796993583333</v>
      </c>
      <c r="Y68" s="15">
        <f t="shared" si="41"/>
        <v>15571.796993583333</v>
      </c>
      <c r="Z68" s="15">
        <f t="shared" si="41"/>
        <v>15571.796993583333</v>
      </c>
      <c r="AB68" s="15">
        <f t="shared" si="1"/>
        <v>46715.390980750002</v>
      </c>
      <c r="AC68" s="15">
        <f t="shared" si="34"/>
        <v>46715.390980750002</v>
      </c>
      <c r="AD68" s="15">
        <f t="shared" si="3"/>
        <v>0</v>
      </c>
      <c r="AF68" s="230">
        <v>3454003.0300000003</v>
      </c>
      <c r="AG68" s="230">
        <v>3454003.0300000003</v>
      </c>
      <c r="AH68" s="230">
        <v>3454003.0300000003</v>
      </c>
      <c r="AI68" s="230"/>
      <c r="AJ68" s="230">
        <v>3454003.0300000003</v>
      </c>
      <c r="AK68" s="230">
        <v>3454003.0300000003</v>
      </c>
      <c r="AL68" s="230">
        <v>3454003.0300000003</v>
      </c>
      <c r="AM68" s="230"/>
      <c r="AN68" s="230">
        <v>15571.796993583333</v>
      </c>
      <c r="AO68" s="230">
        <v>15571.796993583333</v>
      </c>
      <c r="AP68" s="230">
        <v>15571.796993583333</v>
      </c>
      <c r="AQ68" s="15"/>
      <c r="AR68" s="15">
        <f t="shared" ref="AR68:AT83" si="42">AJ68*$I68/12</f>
        <v>15571.796993583333</v>
      </c>
      <c r="AS68" s="15">
        <f t="shared" si="42"/>
        <v>15571.796993583333</v>
      </c>
      <c r="AT68" s="15">
        <f t="shared" si="42"/>
        <v>15571.796993583333</v>
      </c>
      <c r="AV68" s="15">
        <f t="shared" si="5"/>
        <v>46715.390980750002</v>
      </c>
      <c r="AW68" s="15">
        <f t="shared" si="39"/>
        <v>46715.390980750002</v>
      </c>
      <c r="AX68" s="15">
        <f t="shared" si="7"/>
        <v>0</v>
      </c>
      <c r="AY68" s="15"/>
      <c r="AZ68" s="15">
        <f t="shared" si="8"/>
        <v>93430.781961500004</v>
      </c>
      <c r="BA68" s="15">
        <f t="shared" si="8"/>
        <v>93430.781961500004</v>
      </c>
      <c r="BB68" s="15">
        <f t="shared" si="10"/>
        <v>0</v>
      </c>
      <c r="BC68" s="15"/>
      <c r="BD68" s="230">
        <v>3454003.0300000003</v>
      </c>
      <c r="BE68" s="230">
        <v>3454003.0300000003</v>
      </c>
      <c r="BF68" s="230">
        <v>3454003.0300000003</v>
      </c>
      <c r="BG68" s="230"/>
      <c r="BH68" s="230"/>
      <c r="BI68" s="230"/>
      <c r="BJ68" s="230"/>
      <c r="BK68" s="230"/>
      <c r="BL68" s="230">
        <v>15571.796993583333</v>
      </c>
      <c r="BM68" s="230">
        <v>15571.796993583333</v>
      </c>
      <c r="BN68" s="230">
        <v>15571.796993583333</v>
      </c>
      <c r="BO68" s="15"/>
      <c r="BP68" s="15">
        <f t="shared" si="23"/>
        <v>0</v>
      </c>
      <c r="BQ68" s="15">
        <f t="shared" si="23"/>
        <v>0</v>
      </c>
      <c r="BR68" s="15">
        <f t="shared" si="23"/>
        <v>0</v>
      </c>
      <c r="BT68" s="15">
        <f t="shared" si="35"/>
        <v>46715.390980750002</v>
      </c>
      <c r="BU68" s="15">
        <f t="shared" si="36"/>
        <v>0</v>
      </c>
      <c r="BV68" s="15">
        <f t="shared" si="14"/>
        <v>-46715.390980750002</v>
      </c>
      <c r="BW68" s="15"/>
      <c r="BX68" s="15">
        <f t="shared" si="15"/>
        <v>140146.17294225001</v>
      </c>
      <c r="BY68" s="15">
        <f t="shared" si="15"/>
        <v>93430.781961500004</v>
      </c>
      <c r="BZ68" s="15">
        <f t="shared" si="16"/>
        <v>-46715.390980750002</v>
      </c>
      <c r="CA68" s="15"/>
      <c r="CB68" s="230">
        <v>3454003.0300000003</v>
      </c>
      <c r="CC68" s="230">
        <v>3454003.0300000003</v>
      </c>
      <c r="CD68" s="230">
        <v>3454003.0300000003</v>
      </c>
      <c r="CE68" s="230"/>
      <c r="CF68" s="230"/>
      <c r="CG68" s="230"/>
      <c r="CH68" s="230"/>
      <c r="CI68" s="230"/>
      <c r="CJ68" s="230">
        <v>15571.796993583333</v>
      </c>
      <c r="CK68" s="230">
        <v>15571.796993583333</v>
      </c>
      <c r="CL68" s="230">
        <v>15571.796993583333</v>
      </c>
      <c r="CM68" s="15"/>
      <c r="CN68" s="15">
        <f t="shared" si="40"/>
        <v>0</v>
      </c>
      <c r="CO68" s="15">
        <f t="shared" si="40"/>
        <v>0</v>
      </c>
      <c r="CP68" s="15">
        <f t="shared" si="40"/>
        <v>0</v>
      </c>
      <c r="CR68" s="15">
        <f t="shared" si="37"/>
        <v>46715.390980750002</v>
      </c>
      <c r="CS68" s="15">
        <f t="shared" si="38"/>
        <v>0</v>
      </c>
      <c r="CT68" s="15">
        <f t="shared" si="20"/>
        <v>-46715.390980750002</v>
      </c>
      <c r="CV68" s="15">
        <f t="shared" si="21"/>
        <v>186861.56392300001</v>
      </c>
      <c r="CW68" s="15">
        <f t="shared" si="21"/>
        <v>93430.781961500004</v>
      </c>
      <c r="CX68" s="15">
        <f t="shared" si="22"/>
        <v>-93430.781961500004</v>
      </c>
      <c r="CY68" s="15"/>
    </row>
    <row r="69" spans="1:103" x14ac:dyDescent="0.25">
      <c r="A69" s="3" t="s">
        <v>93</v>
      </c>
      <c r="B69" s="229">
        <v>3.6999999999999998E-2</v>
      </c>
      <c r="C69" s="229">
        <v>0</v>
      </c>
      <c r="D69" s="229">
        <v>4.0000000000000002E-4</v>
      </c>
      <c r="E69" s="229">
        <v>0</v>
      </c>
      <c r="F69" s="229">
        <v>0</v>
      </c>
      <c r="G69" s="229">
        <v>0</v>
      </c>
      <c r="H69" s="229">
        <v>0</v>
      </c>
      <c r="I69" s="229">
        <v>0</v>
      </c>
      <c r="J69" s="3">
        <v>403011</v>
      </c>
      <c r="L69" s="230">
        <v>0</v>
      </c>
      <c r="M69" s="230">
        <v>0</v>
      </c>
      <c r="N69" s="230">
        <v>0</v>
      </c>
      <c r="O69" s="230"/>
      <c r="P69" s="230">
        <v>0</v>
      </c>
      <c r="Q69" s="230">
        <v>0</v>
      </c>
      <c r="R69" s="230">
        <v>0</v>
      </c>
      <c r="S69" s="15"/>
      <c r="T69" s="15">
        <v>0</v>
      </c>
      <c r="U69" s="15">
        <v>0</v>
      </c>
      <c r="V69" s="15">
        <v>0</v>
      </c>
      <c r="W69" s="15"/>
      <c r="X69" s="15">
        <f t="shared" si="41"/>
        <v>0</v>
      </c>
      <c r="Y69" s="15">
        <f t="shared" si="41"/>
        <v>0</v>
      </c>
      <c r="Z69" s="15">
        <f t="shared" si="41"/>
        <v>0</v>
      </c>
      <c r="AB69" s="15">
        <f t="shared" si="1"/>
        <v>0</v>
      </c>
      <c r="AC69" s="15">
        <f t="shared" si="34"/>
        <v>0</v>
      </c>
      <c r="AD69" s="15">
        <f t="shared" si="3"/>
        <v>0</v>
      </c>
      <c r="AF69" s="230">
        <v>0</v>
      </c>
      <c r="AG69" s="230">
        <v>0</v>
      </c>
      <c r="AH69" s="230">
        <v>0</v>
      </c>
      <c r="AI69" s="230"/>
      <c r="AJ69" s="230">
        <v>0</v>
      </c>
      <c r="AK69" s="230">
        <v>0</v>
      </c>
      <c r="AL69" s="230">
        <v>0</v>
      </c>
      <c r="AM69" s="230"/>
      <c r="AN69" s="230">
        <v>0</v>
      </c>
      <c r="AO69" s="230">
        <v>0</v>
      </c>
      <c r="AP69" s="230">
        <v>0</v>
      </c>
      <c r="AQ69" s="15"/>
      <c r="AR69" s="15">
        <f t="shared" si="42"/>
        <v>0</v>
      </c>
      <c r="AS69" s="15">
        <f t="shared" si="42"/>
        <v>0</v>
      </c>
      <c r="AT69" s="15">
        <f t="shared" si="42"/>
        <v>0</v>
      </c>
      <c r="AV69" s="15">
        <f t="shared" si="5"/>
        <v>0</v>
      </c>
      <c r="AW69" s="15">
        <f t="shared" si="39"/>
        <v>0</v>
      </c>
      <c r="AX69" s="15">
        <f t="shared" si="7"/>
        <v>0</v>
      </c>
      <c r="AY69" s="15"/>
      <c r="AZ69" s="15">
        <f t="shared" si="8"/>
        <v>0</v>
      </c>
      <c r="BA69" s="15">
        <f t="shared" si="8"/>
        <v>0</v>
      </c>
      <c r="BB69" s="15">
        <f t="shared" si="10"/>
        <v>0</v>
      </c>
      <c r="BC69" s="15"/>
      <c r="BD69" s="230">
        <v>0</v>
      </c>
      <c r="BE69" s="230">
        <v>0</v>
      </c>
      <c r="BF69" s="230">
        <v>0</v>
      </c>
      <c r="BG69" s="230"/>
      <c r="BH69" s="230"/>
      <c r="BI69" s="230"/>
      <c r="BJ69" s="230"/>
      <c r="BK69" s="230"/>
      <c r="BL69" s="230">
        <v>0</v>
      </c>
      <c r="BM69" s="230">
        <v>0</v>
      </c>
      <c r="BN69" s="230">
        <v>0</v>
      </c>
      <c r="BO69" s="15"/>
      <c r="BP69" s="15">
        <f t="shared" si="23"/>
        <v>0</v>
      </c>
      <c r="BQ69" s="15">
        <f t="shared" si="23"/>
        <v>0</v>
      </c>
      <c r="BR69" s="15">
        <f t="shared" si="23"/>
        <v>0</v>
      </c>
      <c r="BT69" s="15">
        <f t="shared" si="35"/>
        <v>0</v>
      </c>
      <c r="BU69" s="15">
        <f t="shared" si="36"/>
        <v>0</v>
      </c>
      <c r="BV69" s="15">
        <f t="shared" si="14"/>
        <v>0</v>
      </c>
      <c r="BW69" s="15"/>
      <c r="BX69" s="15">
        <f t="shared" si="15"/>
        <v>0</v>
      </c>
      <c r="BY69" s="15">
        <f t="shared" si="15"/>
        <v>0</v>
      </c>
      <c r="BZ69" s="15">
        <f t="shared" si="16"/>
        <v>0</v>
      </c>
      <c r="CA69" s="15"/>
      <c r="CB69" s="230">
        <v>0</v>
      </c>
      <c r="CC69" s="230">
        <v>0</v>
      </c>
      <c r="CD69" s="230">
        <v>0</v>
      </c>
      <c r="CE69" s="230"/>
      <c r="CF69" s="230"/>
      <c r="CG69" s="230"/>
      <c r="CH69" s="230"/>
      <c r="CI69" s="230"/>
      <c r="CJ69" s="230">
        <v>0</v>
      </c>
      <c r="CK69" s="230">
        <v>0</v>
      </c>
      <c r="CL69" s="230">
        <v>0</v>
      </c>
      <c r="CM69" s="15"/>
      <c r="CN69" s="15">
        <f t="shared" si="40"/>
        <v>0</v>
      </c>
      <c r="CO69" s="15">
        <f t="shared" si="40"/>
        <v>0</v>
      </c>
      <c r="CP69" s="15">
        <f t="shared" si="40"/>
        <v>0</v>
      </c>
      <c r="CR69" s="15">
        <f t="shared" si="37"/>
        <v>0</v>
      </c>
      <c r="CS69" s="15">
        <f t="shared" si="38"/>
        <v>0</v>
      </c>
      <c r="CT69" s="15">
        <f t="shared" si="20"/>
        <v>0</v>
      </c>
      <c r="CV69" s="15">
        <f t="shared" si="21"/>
        <v>0</v>
      </c>
      <c r="CW69" s="15">
        <f t="shared" si="21"/>
        <v>0</v>
      </c>
      <c r="CX69" s="15">
        <f t="shared" si="22"/>
        <v>0</v>
      </c>
      <c r="CY69" s="15"/>
    </row>
    <row r="70" spans="1:103" x14ac:dyDescent="0.25">
      <c r="A70" s="3" t="s">
        <v>94</v>
      </c>
      <c r="B70" s="229">
        <v>3.6999999999999998E-2</v>
      </c>
      <c r="C70" s="229">
        <v>4.1700000000000001E-2</v>
      </c>
      <c r="D70" s="229">
        <v>4.1599999999999998E-2</v>
      </c>
      <c r="E70" s="229">
        <v>4.1500000000000002E-2</v>
      </c>
      <c r="F70" s="229">
        <v>4.1500000000000002E-2</v>
      </c>
      <c r="G70" s="229">
        <v>4.1500000000000002E-2</v>
      </c>
      <c r="H70" s="229">
        <v>4.1500000000000002E-2</v>
      </c>
      <c r="I70" s="229">
        <v>4.1500000000000002E-2</v>
      </c>
      <c r="J70" s="3">
        <v>403011</v>
      </c>
      <c r="L70" s="230">
        <v>141220455.72999999</v>
      </c>
      <c r="M70" s="230">
        <v>141220455.72999999</v>
      </c>
      <c r="N70" s="230">
        <v>141220455.72999999</v>
      </c>
      <c r="O70" s="230"/>
      <c r="P70" s="230">
        <v>141368039.69999999</v>
      </c>
      <c r="Q70" s="230">
        <v>141368039.69999999</v>
      </c>
      <c r="R70" s="230">
        <v>141368039.69999999</v>
      </c>
      <c r="S70" s="15"/>
      <c r="T70" s="15">
        <v>488387.4093995833</v>
      </c>
      <c r="U70" s="15">
        <v>488387.4093995833</v>
      </c>
      <c r="V70" s="15">
        <v>488387.4093995833</v>
      </c>
      <c r="W70" s="15"/>
      <c r="X70" s="15">
        <f t="shared" si="41"/>
        <v>488897.80396250001</v>
      </c>
      <c r="Y70" s="15">
        <f t="shared" si="41"/>
        <v>488897.80396250001</v>
      </c>
      <c r="Z70" s="15">
        <f t="shared" si="41"/>
        <v>488897.80396250001</v>
      </c>
      <c r="AB70" s="15">
        <f t="shared" si="1"/>
        <v>1465162.2281987499</v>
      </c>
      <c r="AC70" s="15">
        <f t="shared" si="34"/>
        <v>1466693.4118875</v>
      </c>
      <c r="AD70" s="15">
        <f t="shared" ref="AD70:AD141" si="43">AC70-AB70</f>
        <v>1531.1836887500249</v>
      </c>
      <c r="AF70" s="230">
        <v>141220455.72999999</v>
      </c>
      <c r="AG70" s="230">
        <v>141220455.72999999</v>
      </c>
      <c r="AH70" s="230">
        <v>141543593.74000001</v>
      </c>
      <c r="AI70" s="230"/>
      <c r="AJ70" s="230">
        <v>141368039.69999999</v>
      </c>
      <c r="AK70" s="230">
        <v>141368039.69999999</v>
      </c>
      <c r="AL70" s="230">
        <v>141368039.69999999</v>
      </c>
      <c r="AM70" s="230"/>
      <c r="AN70" s="230">
        <v>488387.4093995833</v>
      </c>
      <c r="AO70" s="230">
        <v>488387.4093995833</v>
      </c>
      <c r="AP70" s="230">
        <v>489504.92835083342</v>
      </c>
      <c r="AQ70" s="15"/>
      <c r="AR70" s="15">
        <f t="shared" si="42"/>
        <v>488897.80396250001</v>
      </c>
      <c r="AS70" s="15">
        <f t="shared" si="42"/>
        <v>488897.80396250001</v>
      </c>
      <c r="AT70" s="15">
        <f t="shared" si="42"/>
        <v>488897.80396250001</v>
      </c>
      <c r="AV70" s="15">
        <f t="shared" si="5"/>
        <v>1466279.74715</v>
      </c>
      <c r="AW70" s="15">
        <f t="shared" si="39"/>
        <v>1466693.4118875</v>
      </c>
      <c r="AX70" s="15">
        <f t="shared" si="7"/>
        <v>413.66473750001751</v>
      </c>
      <c r="AY70" s="15"/>
      <c r="AZ70" s="15">
        <f t="shared" si="8"/>
        <v>2931441.9753487501</v>
      </c>
      <c r="BA70" s="15">
        <f t="shared" si="8"/>
        <v>2933386.8237749999</v>
      </c>
      <c r="BB70" s="15">
        <f t="shared" si="10"/>
        <v>1944.8484262498096</v>
      </c>
      <c r="BC70" s="15"/>
      <c r="BD70" s="230">
        <v>141640523.22999999</v>
      </c>
      <c r="BE70" s="230">
        <v>141387528.30000001</v>
      </c>
      <c r="BF70" s="230">
        <v>141360741.88999999</v>
      </c>
      <c r="BG70" s="230"/>
      <c r="BH70" s="230"/>
      <c r="BI70" s="230"/>
      <c r="BJ70" s="230"/>
      <c r="BK70" s="230"/>
      <c r="BL70" s="230">
        <v>489840.14283708337</v>
      </c>
      <c r="BM70" s="230">
        <v>488965.20203750004</v>
      </c>
      <c r="BN70" s="230">
        <v>488872.56570291665</v>
      </c>
      <c r="BO70" s="15"/>
      <c r="BP70" s="15">
        <f t="shared" si="23"/>
        <v>0</v>
      </c>
      <c r="BQ70" s="15">
        <f t="shared" si="23"/>
        <v>0</v>
      </c>
      <c r="BR70" s="15">
        <f t="shared" si="23"/>
        <v>0</v>
      </c>
      <c r="BT70" s="15">
        <f t="shared" si="35"/>
        <v>1467677.9105775</v>
      </c>
      <c r="BU70" s="15">
        <f t="shared" si="36"/>
        <v>0</v>
      </c>
      <c r="BV70" s="15">
        <f t="shared" si="14"/>
        <v>-1467677.9105775</v>
      </c>
      <c r="BW70" s="15"/>
      <c r="BX70" s="15">
        <f t="shared" si="15"/>
        <v>4399119.8859262504</v>
      </c>
      <c r="BY70" s="15">
        <f t="shared" si="15"/>
        <v>2933386.8237749999</v>
      </c>
      <c r="BZ70" s="15">
        <f t="shared" si="16"/>
        <v>-1465733.0621512504</v>
      </c>
      <c r="CA70" s="15"/>
      <c r="CB70" s="230">
        <v>141360741.88999999</v>
      </c>
      <c r="CC70" s="230">
        <v>141364390.80000001</v>
      </c>
      <c r="CD70" s="230">
        <v>141368039.69999999</v>
      </c>
      <c r="CE70" s="230"/>
      <c r="CF70" s="230"/>
      <c r="CG70" s="230"/>
      <c r="CH70" s="230"/>
      <c r="CI70" s="230"/>
      <c r="CJ70" s="230">
        <v>488872.56570291665</v>
      </c>
      <c r="CK70" s="230">
        <v>488885.18485000008</v>
      </c>
      <c r="CL70" s="230">
        <v>488897.80396250001</v>
      </c>
      <c r="CM70" s="15"/>
      <c r="CN70" s="15">
        <f t="shared" si="40"/>
        <v>0</v>
      </c>
      <c r="CO70" s="15">
        <f t="shared" si="40"/>
        <v>0</v>
      </c>
      <c r="CP70" s="15">
        <f t="shared" si="40"/>
        <v>0</v>
      </c>
      <c r="CR70" s="15">
        <f t="shared" si="37"/>
        <v>1466655.5545154167</v>
      </c>
      <c r="CS70" s="15">
        <f t="shared" si="38"/>
        <v>0</v>
      </c>
      <c r="CT70" s="15">
        <f t="shared" si="20"/>
        <v>-1466655.5545154167</v>
      </c>
      <c r="CV70" s="15">
        <f t="shared" si="21"/>
        <v>5865775.4404416671</v>
      </c>
      <c r="CW70" s="15">
        <f t="shared" si="21"/>
        <v>2933386.8237749999</v>
      </c>
      <c r="CX70" s="15">
        <f t="shared" si="22"/>
        <v>-2932388.6166666672</v>
      </c>
      <c r="CY70" s="15"/>
    </row>
    <row r="71" spans="1:103" x14ac:dyDescent="0.25">
      <c r="A71" s="3" t="s">
        <v>95</v>
      </c>
      <c r="B71" s="229">
        <v>3.6999999999999998E-2</v>
      </c>
      <c r="C71" s="229">
        <v>4.1700000000000001E-2</v>
      </c>
      <c r="D71" s="229">
        <v>4.1599999999999998E-2</v>
      </c>
      <c r="E71" s="229">
        <v>4.1500000000000002E-2</v>
      </c>
      <c r="F71" s="229">
        <v>4.1500000000000002E-2</v>
      </c>
      <c r="G71" s="229">
        <v>4.1500000000000002E-2</v>
      </c>
      <c r="H71" s="229">
        <v>4.1500000000000002E-2</v>
      </c>
      <c r="I71" s="229">
        <v>4.1500000000000002E-2</v>
      </c>
      <c r="J71" s="3">
        <v>403011</v>
      </c>
      <c r="L71" s="230">
        <v>0</v>
      </c>
      <c r="M71" s="230">
        <v>0</v>
      </c>
      <c r="N71" s="230">
        <v>0</v>
      </c>
      <c r="O71" s="230"/>
      <c r="P71" s="230">
        <v>0</v>
      </c>
      <c r="Q71" s="230">
        <v>0</v>
      </c>
      <c r="R71" s="230">
        <v>0</v>
      </c>
      <c r="S71" s="15"/>
      <c r="T71" s="15">
        <v>0</v>
      </c>
      <c r="U71" s="15">
        <v>0</v>
      </c>
      <c r="V71" s="15">
        <v>0</v>
      </c>
      <c r="W71" s="15"/>
      <c r="X71" s="15">
        <f t="shared" si="41"/>
        <v>0</v>
      </c>
      <c r="Y71" s="15">
        <f t="shared" si="41"/>
        <v>0</v>
      </c>
      <c r="Z71" s="15">
        <f t="shared" si="41"/>
        <v>0</v>
      </c>
      <c r="AB71" s="15">
        <f t="shared" si="1"/>
        <v>0</v>
      </c>
      <c r="AC71" s="15">
        <f t="shared" si="34"/>
        <v>0</v>
      </c>
      <c r="AD71" s="15">
        <f t="shared" si="43"/>
        <v>0</v>
      </c>
      <c r="AF71" s="230">
        <v>0</v>
      </c>
      <c r="AG71" s="230">
        <v>0</v>
      </c>
      <c r="AH71" s="230">
        <v>0</v>
      </c>
      <c r="AI71" s="230"/>
      <c r="AJ71" s="230">
        <v>0</v>
      </c>
      <c r="AK71" s="230">
        <v>0</v>
      </c>
      <c r="AL71" s="230">
        <v>0</v>
      </c>
      <c r="AM71" s="230"/>
      <c r="AN71" s="230">
        <v>0</v>
      </c>
      <c r="AO71" s="230">
        <v>0</v>
      </c>
      <c r="AP71" s="230">
        <v>0</v>
      </c>
      <c r="AQ71" s="15"/>
      <c r="AR71" s="15">
        <f t="shared" si="42"/>
        <v>0</v>
      </c>
      <c r="AS71" s="15">
        <f t="shared" si="42"/>
        <v>0</v>
      </c>
      <c r="AT71" s="15">
        <f t="shared" si="42"/>
        <v>0</v>
      </c>
      <c r="AV71" s="15">
        <f t="shared" si="5"/>
        <v>0</v>
      </c>
      <c r="AW71" s="15">
        <f t="shared" si="39"/>
        <v>0</v>
      </c>
      <c r="AX71" s="15">
        <f t="shared" si="7"/>
        <v>0</v>
      </c>
      <c r="AY71" s="15"/>
      <c r="AZ71" s="15">
        <f t="shared" si="8"/>
        <v>0</v>
      </c>
      <c r="BA71" s="15">
        <f t="shared" si="8"/>
        <v>0</v>
      </c>
      <c r="BB71" s="15">
        <f t="shared" si="10"/>
        <v>0</v>
      </c>
      <c r="BC71" s="15"/>
      <c r="BD71" s="230">
        <v>0</v>
      </c>
      <c r="BE71" s="230">
        <v>0</v>
      </c>
      <c r="BF71" s="230">
        <v>0</v>
      </c>
      <c r="BG71" s="230"/>
      <c r="BH71" s="230"/>
      <c r="BI71" s="230"/>
      <c r="BJ71" s="230"/>
      <c r="BK71" s="230"/>
      <c r="BL71" s="230">
        <v>0</v>
      </c>
      <c r="BM71" s="230">
        <v>0</v>
      </c>
      <c r="BN71" s="230">
        <v>0</v>
      </c>
      <c r="BO71" s="15"/>
      <c r="BP71" s="15">
        <f t="shared" si="23"/>
        <v>0</v>
      </c>
      <c r="BQ71" s="15">
        <f t="shared" si="23"/>
        <v>0</v>
      </c>
      <c r="BR71" s="15">
        <f t="shared" si="23"/>
        <v>0</v>
      </c>
      <c r="BT71" s="15">
        <f t="shared" si="35"/>
        <v>0</v>
      </c>
      <c r="BU71" s="15">
        <f t="shared" si="36"/>
        <v>0</v>
      </c>
      <c r="BV71" s="15">
        <f t="shared" si="14"/>
        <v>0</v>
      </c>
      <c r="BW71" s="15"/>
      <c r="BX71" s="15">
        <f t="shared" si="15"/>
        <v>0</v>
      </c>
      <c r="BY71" s="15">
        <f t="shared" si="15"/>
        <v>0</v>
      </c>
      <c r="BZ71" s="15">
        <f t="shared" si="16"/>
        <v>0</v>
      </c>
      <c r="CA71" s="15"/>
      <c r="CB71" s="230">
        <v>0</v>
      </c>
      <c r="CC71" s="230">
        <v>0</v>
      </c>
      <c r="CD71" s="230">
        <v>0</v>
      </c>
      <c r="CE71" s="230"/>
      <c r="CF71" s="230"/>
      <c r="CG71" s="230"/>
      <c r="CH71" s="230"/>
      <c r="CI71" s="230"/>
      <c r="CJ71" s="230">
        <v>0</v>
      </c>
      <c r="CK71" s="230">
        <v>0</v>
      </c>
      <c r="CL71" s="230">
        <v>0</v>
      </c>
      <c r="CM71" s="15"/>
      <c r="CN71" s="15">
        <f t="shared" si="40"/>
        <v>0</v>
      </c>
      <c r="CO71" s="15">
        <f t="shared" si="40"/>
        <v>0</v>
      </c>
      <c r="CP71" s="15">
        <f t="shared" si="40"/>
        <v>0</v>
      </c>
      <c r="CR71" s="15">
        <f t="shared" si="37"/>
        <v>0</v>
      </c>
      <c r="CS71" s="15">
        <f t="shared" si="38"/>
        <v>0</v>
      </c>
      <c r="CT71" s="15">
        <f t="shared" si="20"/>
        <v>0</v>
      </c>
      <c r="CV71" s="15">
        <f t="shared" si="21"/>
        <v>0</v>
      </c>
      <c r="CW71" s="15">
        <f t="shared" si="21"/>
        <v>0</v>
      </c>
      <c r="CX71" s="15">
        <f t="shared" si="22"/>
        <v>0</v>
      </c>
      <c r="CY71" s="15"/>
    </row>
    <row r="72" spans="1:103" x14ac:dyDescent="0.25">
      <c r="A72" s="3" t="s">
        <v>96</v>
      </c>
      <c r="B72" s="229">
        <v>1.46E-2</v>
      </c>
      <c r="C72" s="229">
        <v>1.6500000000000001E-2</v>
      </c>
      <c r="D72" s="229">
        <v>5.0999999999999997E-2</v>
      </c>
      <c r="E72" s="229">
        <v>5.62E-2</v>
      </c>
      <c r="F72" s="229">
        <v>5.62E-2</v>
      </c>
      <c r="G72" s="229">
        <v>5.62E-2</v>
      </c>
      <c r="H72" s="229">
        <v>5.62E-2</v>
      </c>
      <c r="I72" s="229">
        <v>5.62E-2</v>
      </c>
      <c r="J72" s="3">
        <v>403011</v>
      </c>
      <c r="L72" s="230">
        <v>283223140.69</v>
      </c>
      <c r="M72" s="230">
        <v>283223140.69</v>
      </c>
      <c r="N72" s="230">
        <v>283203381.88999999</v>
      </c>
      <c r="O72" s="230"/>
      <c r="P72" s="230">
        <v>286790677.08999997</v>
      </c>
      <c r="Q72" s="230">
        <v>287674239.99000001</v>
      </c>
      <c r="R72" s="230">
        <v>288684573.19999999</v>
      </c>
      <c r="S72" s="15"/>
      <c r="T72" s="15">
        <v>1326428.3755648334</v>
      </c>
      <c r="U72" s="15">
        <v>1326428.3755648334</v>
      </c>
      <c r="V72" s="15">
        <v>1326335.8385181667</v>
      </c>
      <c r="W72" s="15"/>
      <c r="X72" s="15">
        <f t="shared" si="41"/>
        <v>1343136.3377048334</v>
      </c>
      <c r="Y72" s="15">
        <f t="shared" si="41"/>
        <v>1347274.3572865</v>
      </c>
      <c r="Z72" s="15">
        <f t="shared" si="41"/>
        <v>1352006.0844866666</v>
      </c>
      <c r="AB72" s="15">
        <f t="shared" si="1"/>
        <v>3979192.5896478333</v>
      </c>
      <c r="AC72" s="15">
        <f t="shared" si="34"/>
        <v>4042416.779478</v>
      </c>
      <c r="AD72" s="15">
        <f t="shared" si="43"/>
        <v>63224.189830166753</v>
      </c>
      <c r="AF72" s="230">
        <v>283465310.06999999</v>
      </c>
      <c r="AG72" s="230">
        <v>283744902.32999998</v>
      </c>
      <c r="AH72" s="230">
        <v>283742807.61000001</v>
      </c>
      <c r="AI72" s="230"/>
      <c r="AJ72" s="230">
        <v>288961470.79000002</v>
      </c>
      <c r="AK72" s="230">
        <v>288919915.57999998</v>
      </c>
      <c r="AL72" s="230">
        <v>288755248.13999999</v>
      </c>
      <c r="AM72" s="230"/>
      <c r="AN72" s="230">
        <v>1327562.5354945001</v>
      </c>
      <c r="AO72" s="230">
        <v>1328871.9592454999</v>
      </c>
      <c r="AP72" s="230">
        <v>1328862.1489735001</v>
      </c>
      <c r="AQ72" s="15"/>
      <c r="AR72" s="15">
        <f t="shared" si="42"/>
        <v>1353302.8881998335</v>
      </c>
      <c r="AS72" s="15">
        <f t="shared" si="42"/>
        <v>1353108.2712996665</v>
      </c>
      <c r="AT72" s="15">
        <f t="shared" si="42"/>
        <v>1352337.0787889999</v>
      </c>
      <c r="AV72" s="15">
        <f t="shared" si="5"/>
        <v>3985296.6437135004</v>
      </c>
      <c r="AW72" s="15">
        <f t="shared" si="39"/>
        <v>4058748.2382884999</v>
      </c>
      <c r="AX72" s="15">
        <f t="shared" si="7"/>
        <v>73451.59457499953</v>
      </c>
      <c r="AY72" s="15"/>
      <c r="AZ72" s="15">
        <f t="shared" si="8"/>
        <v>7964489.2333613336</v>
      </c>
      <c r="BA72" s="15">
        <f t="shared" si="8"/>
        <v>8101165.0177664999</v>
      </c>
      <c r="BB72" s="15">
        <f t="shared" si="10"/>
        <v>136675.78440516628</v>
      </c>
      <c r="BC72" s="15"/>
      <c r="BD72" s="230">
        <v>283905604.08999997</v>
      </c>
      <c r="BE72" s="230">
        <v>284430243.75999999</v>
      </c>
      <c r="BF72" s="230">
        <v>284533229.79000002</v>
      </c>
      <c r="BG72" s="230"/>
      <c r="BH72" s="230"/>
      <c r="BI72" s="230"/>
      <c r="BJ72" s="230"/>
      <c r="BK72" s="230"/>
      <c r="BL72" s="230">
        <v>1329624.5791548332</v>
      </c>
      <c r="BM72" s="230">
        <v>1332081.6416093332</v>
      </c>
      <c r="BN72" s="230">
        <v>1332563.9595165001</v>
      </c>
      <c r="BO72" s="15"/>
      <c r="BP72" s="15">
        <f t="shared" si="23"/>
        <v>0</v>
      </c>
      <c r="BQ72" s="15">
        <f t="shared" si="23"/>
        <v>0</v>
      </c>
      <c r="BR72" s="15">
        <f t="shared" si="23"/>
        <v>0</v>
      </c>
      <c r="BT72" s="15">
        <f t="shared" si="35"/>
        <v>3994270.1802806668</v>
      </c>
      <c r="BU72" s="15">
        <f t="shared" si="36"/>
        <v>0</v>
      </c>
      <c r="BV72" s="15">
        <f t="shared" si="14"/>
        <v>-3994270.1802806668</v>
      </c>
      <c r="BW72" s="15"/>
      <c r="BX72" s="15">
        <f t="shared" si="15"/>
        <v>11958759.413642</v>
      </c>
      <c r="BY72" s="15">
        <f t="shared" si="15"/>
        <v>8101165.0177664999</v>
      </c>
      <c r="BZ72" s="15">
        <f t="shared" si="16"/>
        <v>-3857594.3958755005</v>
      </c>
      <c r="CA72" s="15"/>
      <c r="CB72" s="230">
        <v>284273810.85000002</v>
      </c>
      <c r="CC72" s="230">
        <v>284539787.55000001</v>
      </c>
      <c r="CD72" s="230">
        <v>285798501.56</v>
      </c>
      <c r="CE72" s="230"/>
      <c r="CF72" s="230"/>
      <c r="CG72" s="230"/>
      <c r="CH72" s="230"/>
      <c r="CI72" s="230"/>
      <c r="CJ72" s="230">
        <v>1331349.0141475</v>
      </c>
      <c r="CK72" s="230">
        <v>1332594.6716925001</v>
      </c>
      <c r="CL72" s="230">
        <v>1338489.6489726666</v>
      </c>
      <c r="CM72" s="15"/>
      <c r="CN72" s="15">
        <f t="shared" si="40"/>
        <v>0</v>
      </c>
      <c r="CO72" s="15">
        <f t="shared" si="40"/>
        <v>0</v>
      </c>
      <c r="CP72" s="15">
        <f t="shared" si="40"/>
        <v>0</v>
      </c>
      <c r="CR72" s="15">
        <f t="shared" si="37"/>
        <v>4002433.3348126672</v>
      </c>
      <c r="CS72" s="15">
        <f t="shared" si="38"/>
        <v>0</v>
      </c>
      <c r="CT72" s="15">
        <f t="shared" ref="CT72:CT145" si="44">CS72-CR72</f>
        <v>-4002433.3348126672</v>
      </c>
      <c r="CV72" s="15">
        <f t="shared" ref="CV72:CW145" si="45">+BX72+CR72</f>
        <v>15961192.748454668</v>
      </c>
      <c r="CW72" s="15">
        <f t="shared" si="45"/>
        <v>8101165.0177664999</v>
      </c>
      <c r="CX72" s="15">
        <f t="shared" ref="CX72:CX145" si="46">CW72-CV72</f>
        <v>-7860027.7306881677</v>
      </c>
      <c r="CY72" s="15"/>
    </row>
    <row r="73" spans="1:103" x14ac:dyDescent="0.25">
      <c r="A73" s="3" t="s">
        <v>97</v>
      </c>
      <c r="B73" s="229">
        <v>1.46E-2</v>
      </c>
      <c r="C73" s="229">
        <v>1.6500000000000001E-2</v>
      </c>
      <c r="D73" s="229">
        <v>5.0999999999999997E-2</v>
      </c>
      <c r="E73" s="229">
        <v>5.62E-2</v>
      </c>
      <c r="F73" s="229">
        <v>5.62E-2</v>
      </c>
      <c r="G73" s="229">
        <v>5.62E-2</v>
      </c>
      <c r="H73" s="229">
        <v>5.62E-2</v>
      </c>
      <c r="I73" s="229">
        <v>5.62E-2</v>
      </c>
      <c r="J73" s="3">
        <v>403026</v>
      </c>
      <c r="L73" s="230">
        <v>0</v>
      </c>
      <c r="M73" s="230">
        <v>0</v>
      </c>
      <c r="N73" s="230">
        <v>0</v>
      </c>
      <c r="O73" s="230"/>
      <c r="P73" s="230">
        <v>0</v>
      </c>
      <c r="Q73" s="230">
        <v>0</v>
      </c>
      <c r="R73" s="230">
        <v>0</v>
      </c>
      <c r="S73" s="15"/>
      <c r="T73" s="15">
        <v>0</v>
      </c>
      <c r="U73" s="15">
        <v>0</v>
      </c>
      <c r="V73" s="15">
        <v>0</v>
      </c>
      <c r="W73" s="15"/>
      <c r="X73" s="15">
        <f t="shared" si="41"/>
        <v>0</v>
      </c>
      <c r="Y73" s="15">
        <f t="shared" si="41"/>
        <v>0</v>
      </c>
      <c r="Z73" s="15">
        <f t="shared" si="41"/>
        <v>0</v>
      </c>
      <c r="AB73" s="15">
        <f t="shared" si="1"/>
        <v>0</v>
      </c>
      <c r="AC73" s="15">
        <f t="shared" si="34"/>
        <v>0</v>
      </c>
      <c r="AD73" s="15">
        <f t="shared" si="43"/>
        <v>0</v>
      </c>
      <c r="AF73" s="230">
        <v>0</v>
      </c>
      <c r="AG73" s="230">
        <v>0</v>
      </c>
      <c r="AH73" s="230">
        <v>0</v>
      </c>
      <c r="AI73" s="230"/>
      <c r="AJ73" s="230">
        <v>0</v>
      </c>
      <c r="AK73" s="230">
        <v>0</v>
      </c>
      <c r="AL73" s="230">
        <v>0</v>
      </c>
      <c r="AM73" s="230"/>
      <c r="AN73" s="230">
        <v>0</v>
      </c>
      <c r="AO73" s="230">
        <v>0</v>
      </c>
      <c r="AP73" s="230">
        <v>0</v>
      </c>
      <c r="AQ73" s="15"/>
      <c r="AR73" s="15">
        <f t="shared" si="42"/>
        <v>0</v>
      </c>
      <c r="AS73" s="15">
        <f t="shared" si="42"/>
        <v>0</v>
      </c>
      <c r="AT73" s="15">
        <f t="shared" si="42"/>
        <v>0</v>
      </c>
      <c r="AV73" s="15">
        <f t="shared" si="5"/>
        <v>0</v>
      </c>
      <c r="AW73" s="15">
        <f t="shared" si="39"/>
        <v>0</v>
      </c>
      <c r="AX73" s="15">
        <f t="shared" si="7"/>
        <v>0</v>
      </c>
      <c r="AY73" s="15"/>
      <c r="AZ73" s="15">
        <f t="shared" si="8"/>
        <v>0</v>
      </c>
      <c r="BA73" s="15">
        <f t="shared" si="8"/>
        <v>0</v>
      </c>
      <c r="BB73" s="15">
        <f t="shared" si="10"/>
        <v>0</v>
      </c>
      <c r="BC73" s="15"/>
      <c r="BD73" s="230">
        <v>0</v>
      </c>
      <c r="BE73" s="230">
        <v>0</v>
      </c>
      <c r="BF73" s="230">
        <v>0</v>
      </c>
      <c r="BG73" s="230"/>
      <c r="BH73" s="230"/>
      <c r="BI73" s="230"/>
      <c r="BJ73" s="230"/>
      <c r="BK73" s="230"/>
      <c r="BL73" s="230">
        <v>0</v>
      </c>
      <c r="BM73" s="230">
        <v>0</v>
      </c>
      <c r="BN73" s="230">
        <v>0</v>
      </c>
      <c r="BO73" s="15"/>
      <c r="BP73" s="15">
        <f t="shared" si="23"/>
        <v>0</v>
      </c>
      <c r="BQ73" s="15">
        <f t="shared" si="23"/>
        <v>0</v>
      </c>
      <c r="BR73" s="15">
        <f t="shared" si="23"/>
        <v>0</v>
      </c>
      <c r="BT73" s="15">
        <f t="shared" si="35"/>
        <v>0</v>
      </c>
      <c r="BU73" s="15">
        <f t="shared" si="36"/>
        <v>0</v>
      </c>
      <c r="BV73" s="15">
        <f t="shared" si="14"/>
        <v>0</v>
      </c>
      <c r="BW73" s="15"/>
      <c r="BX73" s="15">
        <f t="shared" si="15"/>
        <v>0</v>
      </c>
      <c r="BY73" s="15">
        <f t="shared" si="15"/>
        <v>0</v>
      </c>
      <c r="BZ73" s="15">
        <f t="shared" si="16"/>
        <v>0</v>
      </c>
      <c r="CA73" s="15"/>
      <c r="CB73" s="230">
        <v>0</v>
      </c>
      <c r="CC73" s="230">
        <v>0</v>
      </c>
      <c r="CD73" s="230">
        <v>0</v>
      </c>
      <c r="CE73" s="230"/>
      <c r="CF73" s="230"/>
      <c r="CG73" s="230"/>
      <c r="CH73" s="230"/>
      <c r="CI73" s="230"/>
      <c r="CJ73" s="230">
        <v>0</v>
      </c>
      <c r="CK73" s="230">
        <v>0</v>
      </c>
      <c r="CL73" s="230">
        <v>0</v>
      </c>
      <c r="CM73" s="15"/>
      <c r="CN73" s="15">
        <f t="shared" si="40"/>
        <v>0</v>
      </c>
      <c r="CO73" s="15">
        <f t="shared" si="40"/>
        <v>0</v>
      </c>
      <c r="CP73" s="15">
        <f t="shared" si="40"/>
        <v>0</v>
      </c>
      <c r="CR73" s="15">
        <f t="shared" si="37"/>
        <v>0</v>
      </c>
      <c r="CS73" s="15">
        <f t="shared" si="38"/>
        <v>0</v>
      </c>
      <c r="CT73" s="15">
        <f t="shared" si="44"/>
        <v>0</v>
      </c>
      <c r="CV73" s="15">
        <f t="shared" si="45"/>
        <v>0</v>
      </c>
      <c r="CW73" s="15">
        <f t="shared" si="45"/>
        <v>0</v>
      </c>
      <c r="CX73" s="15">
        <f t="shared" si="46"/>
        <v>0</v>
      </c>
      <c r="CY73" s="15"/>
    </row>
    <row r="74" spans="1:103" x14ac:dyDescent="0.25">
      <c r="A74" s="3" t="s">
        <v>98</v>
      </c>
      <c r="B74" s="229">
        <v>1.46E-2</v>
      </c>
      <c r="C74" s="229">
        <v>1.6500000000000001E-2</v>
      </c>
      <c r="D74" s="229">
        <v>5.0999999999999997E-2</v>
      </c>
      <c r="E74" s="229">
        <v>5.62E-2</v>
      </c>
      <c r="F74" s="229">
        <v>5.62E-2</v>
      </c>
      <c r="G74" s="229">
        <v>5.62E-2</v>
      </c>
      <c r="H74" s="229">
        <v>5.62E-2</v>
      </c>
      <c r="I74" s="229">
        <v>5.62E-2</v>
      </c>
      <c r="J74" s="3">
        <v>403026</v>
      </c>
      <c r="L74" s="230">
        <v>0</v>
      </c>
      <c r="M74" s="230">
        <v>1428869.9</v>
      </c>
      <c r="N74" s="230">
        <v>2857739.8</v>
      </c>
      <c r="O74" s="230"/>
      <c r="P74" s="230">
        <v>2857739.8</v>
      </c>
      <c r="Q74" s="230">
        <v>2857739.8</v>
      </c>
      <c r="R74" s="230">
        <v>2857739.8</v>
      </c>
      <c r="S74" s="15"/>
      <c r="T74" s="15">
        <v>0</v>
      </c>
      <c r="U74" s="15">
        <v>6691.8740316666663</v>
      </c>
      <c r="V74" s="15">
        <v>13383.748063333333</v>
      </c>
      <c r="W74" s="15"/>
      <c r="X74" s="15">
        <f t="shared" si="41"/>
        <v>13383.748063333333</v>
      </c>
      <c r="Y74" s="15">
        <f t="shared" si="41"/>
        <v>13383.748063333333</v>
      </c>
      <c r="Z74" s="15">
        <f t="shared" si="41"/>
        <v>13383.748063333333</v>
      </c>
      <c r="AB74" s="15">
        <f t="shared" si="1"/>
        <v>20075.622094999999</v>
      </c>
      <c r="AC74" s="15">
        <f t="shared" si="34"/>
        <v>40151.244189999998</v>
      </c>
      <c r="AD74" s="15">
        <f t="shared" si="43"/>
        <v>20075.622094999999</v>
      </c>
      <c r="AF74" s="230">
        <v>2857739.8</v>
      </c>
      <c r="AG74" s="230">
        <v>2857739.8</v>
      </c>
      <c r="AH74" s="230">
        <v>2857739.8</v>
      </c>
      <c r="AI74" s="230"/>
      <c r="AJ74" s="230">
        <v>2857739.8</v>
      </c>
      <c r="AK74" s="230">
        <v>2857739.8</v>
      </c>
      <c r="AL74" s="230">
        <v>2857739.8</v>
      </c>
      <c r="AM74" s="230"/>
      <c r="AN74" s="230">
        <v>13383.748063333333</v>
      </c>
      <c r="AO74" s="230">
        <v>13383.748063333333</v>
      </c>
      <c r="AP74" s="230">
        <v>13383.748063333333</v>
      </c>
      <c r="AQ74" s="15"/>
      <c r="AR74" s="15">
        <f t="shared" si="42"/>
        <v>13383.748063333333</v>
      </c>
      <c r="AS74" s="15">
        <f t="shared" si="42"/>
        <v>13383.748063333333</v>
      </c>
      <c r="AT74" s="15">
        <f t="shared" si="42"/>
        <v>13383.748063333333</v>
      </c>
      <c r="AV74" s="15">
        <f t="shared" si="5"/>
        <v>40151.244189999998</v>
      </c>
      <c r="AW74" s="15">
        <f t="shared" si="39"/>
        <v>40151.244189999998</v>
      </c>
      <c r="AX74" s="15">
        <f t="shared" si="7"/>
        <v>0</v>
      </c>
      <c r="AY74" s="15"/>
      <c r="AZ74" s="15">
        <f t="shared" si="8"/>
        <v>60226.866284999996</v>
      </c>
      <c r="BA74" s="15">
        <f t="shared" si="8"/>
        <v>80302.488379999995</v>
      </c>
      <c r="BB74" s="15">
        <f t="shared" si="10"/>
        <v>20075.622094999999</v>
      </c>
      <c r="BC74" s="15"/>
      <c r="BD74" s="230">
        <v>2857739.8</v>
      </c>
      <c r="BE74" s="230">
        <v>2857739.8</v>
      </c>
      <c r="BF74" s="230">
        <v>2857739.8</v>
      </c>
      <c r="BG74" s="230"/>
      <c r="BH74" s="230"/>
      <c r="BI74" s="230"/>
      <c r="BJ74" s="230"/>
      <c r="BK74" s="230"/>
      <c r="BL74" s="230">
        <v>13383.748063333333</v>
      </c>
      <c r="BM74" s="230">
        <v>13383.748063333333</v>
      </c>
      <c r="BN74" s="230">
        <v>13383.748063333333</v>
      </c>
      <c r="BO74" s="15"/>
      <c r="BP74" s="15">
        <f t="shared" si="23"/>
        <v>0</v>
      </c>
      <c r="BQ74" s="15">
        <f t="shared" si="23"/>
        <v>0</v>
      </c>
      <c r="BR74" s="15">
        <f t="shared" si="23"/>
        <v>0</v>
      </c>
      <c r="BT74" s="15">
        <f t="shared" si="35"/>
        <v>40151.244189999998</v>
      </c>
      <c r="BU74" s="15">
        <f t="shared" si="36"/>
        <v>0</v>
      </c>
      <c r="BV74" s="15">
        <f t="shared" si="14"/>
        <v>-40151.244189999998</v>
      </c>
      <c r="BW74" s="15"/>
      <c r="BX74" s="15">
        <f t="shared" si="15"/>
        <v>100378.11047499999</v>
      </c>
      <c r="BY74" s="15">
        <f t="shared" si="15"/>
        <v>80302.488379999995</v>
      </c>
      <c r="BZ74" s="15">
        <f t="shared" si="16"/>
        <v>-20075.622094999999</v>
      </c>
      <c r="CA74" s="15"/>
      <c r="CB74" s="230">
        <v>2857739.8</v>
      </c>
      <c r="CC74" s="230">
        <v>2857739.8</v>
      </c>
      <c r="CD74" s="230">
        <v>2857739.8</v>
      </c>
      <c r="CE74" s="230"/>
      <c r="CF74" s="230"/>
      <c r="CG74" s="230"/>
      <c r="CH74" s="230"/>
      <c r="CI74" s="230"/>
      <c r="CJ74" s="230">
        <v>13383.748063333333</v>
      </c>
      <c r="CK74" s="230">
        <v>13383.748063333333</v>
      </c>
      <c r="CL74" s="230">
        <v>13383.748063333333</v>
      </c>
      <c r="CM74" s="15"/>
      <c r="CN74" s="15">
        <f t="shared" si="40"/>
        <v>0</v>
      </c>
      <c r="CO74" s="15">
        <f t="shared" si="40"/>
        <v>0</v>
      </c>
      <c r="CP74" s="15">
        <f t="shared" si="40"/>
        <v>0</v>
      </c>
      <c r="CR74" s="15">
        <f t="shared" si="37"/>
        <v>40151.244189999998</v>
      </c>
      <c r="CS74" s="15">
        <f t="shared" si="38"/>
        <v>0</v>
      </c>
      <c r="CT74" s="15">
        <f t="shared" si="44"/>
        <v>-40151.244189999998</v>
      </c>
      <c r="CV74" s="15">
        <f t="shared" si="45"/>
        <v>140529.35466499999</v>
      </c>
      <c r="CW74" s="15">
        <f t="shared" si="45"/>
        <v>80302.488379999995</v>
      </c>
      <c r="CX74" s="15">
        <f t="shared" si="46"/>
        <v>-60226.866284999996</v>
      </c>
      <c r="CY74" s="15"/>
    </row>
    <row r="75" spans="1:103" x14ac:dyDescent="0.25">
      <c r="A75" s="3" t="s">
        <v>99</v>
      </c>
      <c r="B75" s="229">
        <v>2.1100000000000001E-2</v>
      </c>
      <c r="C75" s="229">
        <v>0</v>
      </c>
      <c r="D75" s="229">
        <v>0</v>
      </c>
      <c r="E75" s="229">
        <v>0</v>
      </c>
      <c r="F75" s="229">
        <v>0</v>
      </c>
      <c r="G75" s="229">
        <v>0</v>
      </c>
      <c r="H75" s="229">
        <v>0</v>
      </c>
      <c r="I75" s="229">
        <v>0</v>
      </c>
      <c r="J75" s="3">
        <v>403011</v>
      </c>
      <c r="L75" s="230">
        <v>0</v>
      </c>
      <c r="M75" s="230">
        <v>0</v>
      </c>
      <c r="N75" s="230">
        <v>0</v>
      </c>
      <c r="O75" s="230"/>
      <c r="P75" s="230">
        <v>0</v>
      </c>
      <c r="Q75" s="230">
        <v>0</v>
      </c>
      <c r="R75" s="230">
        <v>0</v>
      </c>
      <c r="S75" s="15"/>
      <c r="T75" s="15">
        <v>0</v>
      </c>
      <c r="U75" s="15">
        <v>0</v>
      </c>
      <c r="V75" s="15">
        <v>0</v>
      </c>
      <c r="W75" s="15"/>
      <c r="X75" s="15">
        <f t="shared" si="41"/>
        <v>0</v>
      </c>
      <c r="Y75" s="15">
        <f t="shared" si="41"/>
        <v>0</v>
      </c>
      <c r="Z75" s="15">
        <f t="shared" si="41"/>
        <v>0</v>
      </c>
      <c r="AB75" s="15">
        <f t="shared" si="1"/>
        <v>0</v>
      </c>
      <c r="AC75" s="15">
        <f t="shared" si="34"/>
        <v>0</v>
      </c>
      <c r="AD75" s="15">
        <f t="shared" si="43"/>
        <v>0</v>
      </c>
      <c r="AF75" s="230">
        <v>0</v>
      </c>
      <c r="AG75" s="230">
        <v>0</v>
      </c>
      <c r="AH75" s="230">
        <v>0</v>
      </c>
      <c r="AI75" s="230"/>
      <c r="AJ75" s="230">
        <v>0</v>
      </c>
      <c r="AK75" s="230">
        <v>0</v>
      </c>
      <c r="AL75" s="230">
        <v>0</v>
      </c>
      <c r="AM75" s="230"/>
      <c r="AN75" s="230">
        <v>0</v>
      </c>
      <c r="AO75" s="230">
        <v>0</v>
      </c>
      <c r="AP75" s="230">
        <v>0</v>
      </c>
      <c r="AQ75" s="15"/>
      <c r="AR75" s="15">
        <f t="shared" si="42"/>
        <v>0</v>
      </c>
      <c r="AS75" s="15">
        <f t="shared" si="42"/>
        <v>0</v>
      </c>
      <c r="AT75" s="15">
        <f t="shared" si="42"/>
        <v>0</v>
      </c>
      <c r="AV75" s="15">
        <f t="shared" si="5"/>
        <v>0</v>
      </c>
      <c r="AW75" s="15">
        <f t="shared" si="39"/>
        <v>0</v>
      </c>
      <c r="AX75" s="15">
        <f t="shared" si="7"/>
        <v>0</v>
      </c>
      <c r="AY75" s="15"/>
      <c r="AZ75" s="15">
        <f t="shared" si="8"/>
        <v>0</v>
      </c>
      <c r="BA75" s="15">
        <f t="shared" si="8"/>
        <v>0</v>
      </c>
      <c r="BB75" s="15">
        <f t="shared" si="10"/>
        <v>0</v>
      </c>
      <c r="BC75" s="15"/>
      <c r="BD75" s="230">
        <v>0</v>
      </c>
      <c r="BE75" s="230">
        <v>0</v>
      </c>
      <c r="BF75" s="230">
        <v>0</v>
      </c>
      <c r="BG75" s="230"/>
      <c r="BH75" s="230"/>
      <c r="BI75" s="230"/>
      <c r="BJ75" s="230"/>
      <c r="BK75" s="230"/>
      <c r="BL75" s="230">
        <v>0</v>
      </c>
      <c r="BM75" s="230">
        <v>0</v>
      </c>
      <c r="BN75" s="230">
        <v>0</v>
      </c>
      <c r="BO75" s="15"/>
      <c r="BP75" s="15">
        <f t="shared" si="23"/>
        <v>0</v>
      </c>
      <c r="BQ75" s="15">
        <f t="shared" si="23"/>
        <v>0</v>
      </c>
      <c r="BR75" s="15">
        <f t="shared" si="23"/>
        <v>0</v>
      </c>
      <c r="BT75" s="15">
        <f t="shared" si="35"/>
        <v>0</v>
      </c>
      <c r="BU75" s="15">
        <f t="shared" si="36"/>
        <v>0</v>
      </c>
      <c r="BV75" s="15">
        <f t="shared" si="14"/>
        <v>0</v>
      </c>
      <c r="BW75" s="15"/>
      <c r="BX75" s="15">
        <f t="shared" si="15"/>
        <v>0</v>
      </c>
      <c r="BY75" s="15">
        <f t="shared" si="15"/>
        <v>0</v>
      </c>
      <c r="BZ75" s="15">
        <f t="shared" si="16"/>
        <v>0</v>
      </c>
      <c r="CA75" s="15"/>
      <c r="CB75" s="230">
        <v>0</v>
      </c>
      <c r="CC75" s="230">
        <v>0</v>
      </c>
      <c r="CD75" s="230">
        <v>0</v>
      </c>
      <c r="CE75" s="230"/>
      <c r="CF75" s="230"/>
      <c r="CG75" s="230"/>
      <c r="CH75" s="230"/>
      <c r="CI75" s="230"/>
      <c r="CJ75" s="230">
        <v>0</v>
      </c>
      <c r="CK75" s="230">
        <v>0</v>
      </c>
      <c r="CL75" s="230">
        <v>0</v>
      </c>
      <c r="CM75" s="15"/>
      <c r="CN75" s="15">
        <f t="shared" si="40"/>
        <v>0</v>
      </c>
      <c r="CO75" s="15">
        <f t="shared" si="40"/>
        <v>0</v>
      </c>
      <c r="CP75" s="15">
        <f t="shared" si="40"/>
        <v>0</v>
      </c>
      <c r="CR75" s="15">
        <f t="shared" si="37"/>
        <v>0</v>
      </c>
      <c r="CS75" s="15">
        <f t="shared" si="38"/>
        <v>0</v>
      </c>
      <c r="CT75" s="15">
        <f t="shared" si="44"/>
        <v>0</v>
      </c>
      <c r="CV75" s="15">
        <f t="shared" si="45"/>
        <v>0</v>
      </c>
      <c r="CW75" s="15">
        <f t="shared" si="45"/>
        <v>0</v>
      </c>
      <c r="CX75" s="15">
        <f t="shared" si="46"/>
        <v>0</v>
      </c>
      <c r="CY75" s="15"/>
    </row>
    <row r="76" spans="1:103" x14ac:dyDescent="0.25">
      <c r="A76" s="3" t="s">
        <v>100</v>
      </c>
      <c r="B76" s="229">
        <v>2.1100000000000001E-2</v>
      </c>
      <c r="C76" s="229">
        <v>2.3800000000000002E-2</v>
      </c>
      <c r="D76" s="229">
        <v>1.1900000000000001E-2</v>
      </c>
      <c r="E76" s="229">
        <v>1.17E-2</v>
      </c>
      <c r="F76" s="229">
        <v>1.17E-2</v>
      </c>
      <c r="G76" s="229">
        <v>1.17E-2</v>
      </c>
      <c r="H76" s="229">
        <v>1.17E-2</v>
      </c>
      <c r="I76" s="229">
        <v>1.17E-2</v>
      </c>
      <c r="J76" s="3">
        <v>403011</v>
      </c>
      <c r="L76" s="230">
        <v>72544588.109999999</v>
      </c>
      <c r="M76" s="230">
        <v>72544745.230000004</v>
      </c>
      <c r="N76" s="230">
        <v>72544745.230000004</v>
      </c>
      <c r="O76" s="230"/>
      <c r="P76" s="230">
        <v>73084627.349999994</v>
      </c>
      <c r="Q76" s="230">
        <v>73136913.909999996</v>
      </c>
      <c r="R76" s="230">
        <v>73189200.459999993</v>
      </c>
      <c r="S76" s="15"/>
      <c r="T76" s="15">
        <v>70730.97340725</v>
      </c>
      <c r="U76" s="15">
        <v>70731.126599249998</v>
      </c>
      <c r="V76" s="15">
        <v>70731.126599249998</v>
      </c>
      <c r="W76" s="15"/>
      <c r="X76" s="15">
        <f t="shared" si="41"/>
        <v>71257.511666249993</v>
      </c>
      <c r="Y76" s="15">
        <f t="shared" si="41"/>
        <v>71308.491062250003</v>
      </c>
      <c r="Z76" s="15">
        <f t="shared" si="41"/>
        <v>71359.470448499997</v>
      </c>
      <c r="AB76" s="15">
        <f t="shared" si="1"/>
        <v>212193.22660574998</v>
      </c>
      <c r="AC76" s="15">
        <f t="shared" si="34"/>
        <v>213925.47317700001</v>
      </c>
      <c r="AD76" s="15">
        <f t="shared" si="43"/>
        <v>1732.246571250027</v>
      </c>
      <c r="AF76" s="230">
        <v>72544745.230000004</v>
      </c>
      <c r="AG76" s="230">
        <v>72544745.230000004</v>
      </c>
      <c r="AH76" s="230">
        <v>72544745.230000004</v>
      </c>
      <c r="AI76" s="230"/>
      <c r="AJ76" s="230">
        <v>73161132.920000002</v>
      </c>
      <c r="AK76" s="230">
        <v>73096576.870000005</v>
      </c>
      <c r="AL76" s="230">
        <v>73060088.359999999</v>
      </c>
      <c r="AM76" s="230"/>
      <c r="AN76" s="230">
        <v>70731.126599249998</v>
      </c>
      <c r="AO76" s="230">
        <v>70731.126599249998</v>
      </c>
      <c r="AP76" s="230">
        <v>70731.126599249998</v>
      </c>
      <c r="AQ76" s="15"/>
      <c r="AR76" s="15">
        <f t="shared" si="42"/>
        <v>71332.104597000012</v>
      </c>
      <c r="AS76" s="15">
        <f t="shared" si="42"/>
        <v>71269.162448250005</v>
      </c>
      <c r="AT76" s="15">
        <f t="shared" si="42"/>
        <v>71233.58615100001</v>
      </c>
      <c r="AV76" s="15">
        <f t="shared" si="5"/>
        <v>212193.37979774998</v>
      </c>
      <c r="AW76" s="15">
        <f t="shared" si="39"/>
        <v>213834.85319625004</v>
      </c>
      <c r="AX76" s="15">
        <f t="shared" si="7"/>
        <v>1641.4733985000639</v>
      </c>
      <c r="AY76" s="15"/>
      <c r="AZ76" s="15">
        <f t="shared" si="8"/>
        <v>424386.60640349996</v>
      </c>
      <c r="BA76" s="15">
        <f t="shared" si="8"/>
        <v>427760.32637325005</v>
      </c>
      <c r="BB76" s="15">
        <f t="shared" si="10"/>
        <v>3373.719969750091</v>
      </c>
      <c r="BC76" s="15"/>
      <c r="BD76" s="230">
        <v>72544745.230000004</v>
      </c>
      <c r="BE76" s="230">
        <v>72544745.230000004</v>
      </c>
      <c r="BF76" s="230">
        <v>72673189.549999997</v>
      </c>
      <c r="BG76" s="230"/>
      <c r="BH76" s="230"/>
      <c r="BI76" s="230"/>
      <c r="BJ76" s="230"/>
      <c r="BK76" s="230"/>
      <c r="BL76" s="230">
        <v>70731.126599249998</v>
      </c>
      <c r="BM76" s="230">
        <v>70731.126599249998</v>
      </c>
      <c r="BN76" s="230">
        <v>70856.359811249989</v>
      </c>
      <c r="BO76" s="15"/>
      <c r="BP76" s="15">
        <f t="shared" si="23"/>
        <v>0</v>
      </c>
      <c r="BQ76" s="15">
        <f t="shared" si="23"/>
        <v>0</v>
      </c>
      <c r="BR76" s="15">
        <f t="shared" si="23"/>
        <v>0</v>
      </c>
      <c r="BT76" s="15">
        <f t="shared" si="35"/>
        <v>212318.61300974997</v>
      </c>
      <c r="BU76" s="15">
        <f t="shared" si="36"/>
        <v>0</v>
      </c>
      <c r="BV76" s="15">
        <f t="shared" si="14"/>
        <v>-212318.61300974997</v>
      </c>
      <c r="BW76" s="15"/>
      <c r="BX76" s="15">
        <f t="shared" si="15"/>
        <v>636705.21941324999</v>
      </c>
      <c r="BY76" s="15">
        <f t="shared" si="15"/>
        <v>427760.32637325005</v>
      </c>
      <c r="BZ76" s="15">
        <f t="shared" si="16"/>
        <v>-208944.89303999994</v>
      </c>
      <c r="CA76" s="15"/>
      <c r="CB76" s="230">
        <v>72801633.859999999</v>
      </c>
      <c r="CC76" s="230">
        <v>72801633.859999999</v>
      </c>
      <c r="CD76" s="230">
        <v>72943130.609999999</v>
      </c>
      <c r="CE76" s="230"/>
      <c r="CF76" s="230"/>
      <c r="CG76" s="230"/>
      <c r="CH76" s="230"/>
      <c r="CI76" s="230"/>
      <c r="CJ76" s="230">
        <v>70981.593013499994</v>
      </c>
      <c r="CK76" s="230">
        <v>70981.593013499994</v>
      </c>
      <c r="CL76" s="230">
        <v>71119.552344750002</v>
      </c>
      <c r="CM76" s="15"/>
      <c r="CN76" s="15">
        <f t="shared" si="40"/>
        <v>0</v>
      </c>
      <c r="CO76" s="15">
        <f t="shared" si="40"/>
        <v>0</v>
      </c>
      <c r="CP76" s="15">
        <f t="shared" si="40"/>
        <v>0</v>
      </c>
      <c r="CR76" s="15">
        <f t="shared" si="37"/>
        <v>213082.73837174999</v>
      </c>
      <c r="CS76" s="15">
        <f t="shared" si="38"/>
        <v>0</v>
      </c>
      <c r="CT76" s="15">
        <f t="shared" si="44"/>
        <v>-213082.73837174999</v>
      </c>
      <c r="CV76" s="15">
        <f t="shared" si="45"/>
        <v>849787.95778499998</v>
      </c>
      <c r="CW76" s="15">
        <f t="shared" si="45"/>
        <v>427760.32637325005</v>
      </c>
      <c r="CX76" s="15">
        <f t="shared" si="46"/>
        <v>-422027.63141174993</v>
      </c>
      <c r="CY76" s="15"/>
    </row>
    <row r="77" spans="1:103" x14ac:dyDescent="0.25">
      <c r="A77" s="3" t="s">
        <v>101</v>
      </c>
      <c r="B77" s="229">
        <v>2.1100000000000001E-2</v>
      </c>
      <c r="C77" s="229">
        <v>2.3800000000000002E-2</v>
      </c>
      <c r="D77" s="229">
        <v>1.1900000000000001E-2</v>
      </c>
      <c r="E77" s="229">
        <v>1.17E-2</v>
      </c>
      <c r="F77" s="229">
        <v>1.17E-2</v>
      </c>
      <c r="G77" s="229">
        <v>1.17E-2</v>
      </c>
      <c r="H77" s="229">
        <v>1.17E-2</v>
      </c>
      <c r="I77" s="229">
        <v>1.17E-2</v>
      </c>
      <c r="J77" s="3">
        <v>403026</v>
      </c>
      <c r="L77" s="230">
        <v>0</v>
      </c>
      <c r="M77" s="230">
        <v>0</v>
      </c>
      <c r="N77" s="230">
        <v>0</v>
      </c>
      <c r="O77" s="230"/>
      <c r="P77" s="230">
        <v>0</v>
      </c>
      <c r="Q77" s="230">
        <v>0</v>
      </c>
      <c r="R77" s="230">
        <v>0</v>
      </c>
      <c r="S77" s="15"/>
      <c r="T77" s="15">
        <v>0</v>
      </c>
      <c r="U77" s="15">
        <v>0</v>
      </c>
      <c r="V77" s="15">
        <v>0</v>
      </c>
      <c r="W77" s="15"/>
      <c r="X77" s="15">
        <f t="shared" si="41"/>
        <v>0</v>
      </c>
      <c r="Y77" s="15">
        <f t="shared" si="41"/>
        <v>0</v>
      </c>
      <c r="Z77" s="15">
        <f t="shared" si="41"/>
        <v>0</v>
      </c>
      <c r="AB77" s="15">
        <f t="shared" si="1"/>
        <v>0</v>
      </c>
      <c r="AC77" s="15">
        <f t="shared" si="34"/>
        <v>0</v>
      </c>
      <c r="AD77" s="15">
        <f t="shared" si="43"/>
        <v>0</v>
      </c>
      <c r="AF77" s="230">
        <v>0</v>
      </c>
      <c r="AG77" s="230">
        <v>0</v>
      </c>
      <c r="AH77" s="230">
        <v>0</v>
      </c>
      <c r="AI77" s="230"/>
      <c r="AJ77" s="230">
        <v>0</v>
      </c>
      <c r="AK77" s="230">
        <v>0</v>
      </c>
      <c r="AL77" s="230">
        <v>0</v>
      </c>
      <c r="AM77" s="230"/>
      <c r="AN77" s="230">
        <v>0</v>
      </c>
      <c r="AO77" s="230">
        <v>0</v>
      </c>
      <c r="AP77" s="230">
        <v>0</v>
      </c>
      <c r="AQ77" s="15"/>
      <c r="AR77" s="15">
        <f t="shared" si="42"/>
        <v>0</v>
      </c>
      <c r="AS77" s="15">
        <f t="shared" si="42"/>
        <v>0</v>
      </c>
      <c r="AT77" s="15">
        <f t="shared" si="42"/>
        <v>0</v>
      </c>
      <c r="AV77" s="15">
        <f t="shared" si="5"/>
        <v>0</v>
      </c>
      <c r="AW77" s="15">
        <f t="shared" si="39"/>
        <v>0</v>
      </c>
      <c r="AX77" s="15">
        <f t="shared" si="7"/>
        <v>0</v>
      </c>
      <c r="AY77" s="15"/>
      <c r="AZ77" s="15">
        <f t="shared" si="8"/>
        <v>0</v>
      </c>
      <c r="BA77" s="15">
        <f t="shared" si="8"/>
        <v>0</v>
      </c>
      <c r="BB77" s="15">
        <f t="shared" si="10"/>
        <v>0</v>
      </c>
      <c r="BC77" s="15"/>
      <c r="BD77" s="230">
        <v>0</v>
      </c>
      <c r="BE77" s="230">
        <v>0</v>
      </c>
      <c r="BF77" s="230">
        <v>0</v>
      </c>
      <c r="BG77" s="230"/>
      <c r="BH77" s="230"/>
      <c r="BI77" s="230"/>
      <c r="BJ77" s="230"/>
      <c r="BK77" s="230"/>
      <c r="BL77" s="230">
        <v>0</v>
      </c>
      <c r="BM77" s="230">
        <v>0</v>
      </c>
      <c r="BN77" s="230">
        <v>0</v>
      </c>
      <c r="BO77" s="15"/>
      <c r="BP77" s="15">
        <f t="shared" si="23"/>
        <v>0</v>
      </c>
      <c r="BQ77" s="15">
        <f t="shared" si="23"/>
        <v>0</v>
      </c>
      <c r="BR77" s="15">
        <f t="shared" si="23"/>
        <v>0</v>
      </c>
      <c r="BT77" s="15">
        <f t="shared" si="35"/>
        <v>0</v>
      </c>
      <c r="BU77" s="15">
        <f t="shared" si="36"/>
        <v>0</v>
      </c>
      <c r="BV77" s="15">
        <f t="shared" si="14"/>
        <v>0</v>
      </c>
      <c r="BW77" s="15"/>
      <c r="BX77" s="15">
        <f t="shared" si="15"/>
        <v>0</v>
      </c>
      <c r="BY77" s="15">
        <f t="shared" si="15"/>
        <v>0</v>
      </c>
      <c r="BZ77" s="15">
        <f t="shared" si="16"/>
        <v>0</v>
      </c>
      <c r="CA77" s="15"/>
      <c r="CB77" s="230">
        <v>0</v>
      </c>
      <c r="CC77" s="230">
        <v>0</v>
      </c>
      <c r="CD77" s="230">
        <v>0</v>
      </c>
      <c r="CE77" s="230"/>
      <c r="CF77" s="230"/>
      <c r="CG77" s="230"/>
      <c r="CH77" s="230"/>
      <c r="CI77" s="230"/>
      <c r="CJ77" s="230">
        <v>0</v>
      </c>
      <c r="CK77" s="230">
        <v>0</v>
      </c>
      <c r="CL77" s="230">
        <v>0</v>
      </c>
      <c r="CM77" s="15"/>
      <c r="CN77" s="15">
        <f t="shared" si="40"/>
        <v>0</v>
      </c>
      <c r="CO77" s="15">
        <f t="shared" si="40"/>
        <v>0</v>
      </c>
      <c r="CP77" s="15">
        <f t="shared" si="40"/>
        <v>0</v>
      </c>
      <c r="CR77" s="15">
        <f t="shared" si="37"/>
        <v>0</v>
      </c>
      <c r="CS77" s="15">
        <f t="shared" si="38"/>
        <v>0</v>
      </c>
      <c r="CT77" s="15">
        <f t="shared" si="44"/>
        <v>0</v>
      </c>
      <c r="CV77" s="15">
        <f t="shared" si="45"/>
        <v>0</v>
      </c>
      <c r="CW77" s="15">
        <f t="shared" si="45"/>
        <v>0</v>
      </c>
      <c r="CX77" s="15">
        <f t="shared" si="46"/>
        <v>0</v>
      </c>
      <c r="CY77" s="15"/>
    </row>
    <row r="78" spans="1:103" x14ac:dyDescent="0.25">
      <c r="A78" s="3" t="s">
        <v>102</v>
      </c>
      <c r="B78" s="229">
        <v>0.02</v>
      </c>
      <c r="C78" s="229">
        <v>2.2599999999999999E-2</v>
      </c>
      <c r="D78" s="229">
        <v>3.5400000000000001E-2</v>
      </c>
      <c r="E78" s="229">
        <v>3.8600000000000002E-2</v>
      </c>
      <c r="F78" s="229">
        <v>3.8600000000000002E-2</v>
      </c>
      <c r="G78" s="229">
        <v>3.8600000000000002E-2</v>
      </c>
      <c r="H78" s="229">
        <v>3.8600000000000002E-2</v>
      </c>
      <c r="I78" s="229">
        <v>3.8600000000000002E-2</v>
      </c>
      <c r="J78" s="3">
        <v>403011</v>
      </c>
      <c r="L78" s="230">
        <v>459084685.95999998</v>
      </c>
      <c r="M78" s="230">
        <v>458411826.60000002</v>
      </c>
      <c r="N78" s="230">
        <v>457281947.00999999</v>
      </c>
      <c r="O78" s="230"/>
      <c r="P78" s="230">
        <v>459143942.93000001</v>
      </c>
      <c r="Q78" s="230">
        <v>459067725.89999998</v>
      </c>
      <c r="R78" s="230">
        <v>458989816.98000002</v>
      </c>
      <c r="S78" s="15"/>
      <c r="T78" s="15">
        <v>1476722.4065046667</v>
      </c>
      <c r="U78" s="15">
        <v>1474558.04223</v>
      </c>
      <c r="V78" s="15">
        <v>1470923.5962155003</v>
      </c>
      <c r="W78" s="15"/>
      <c r="X78" s="15">
        <f t="shared" si="41"/>
        <v>1476913.0164248336</v>
      </c>
      <c r="Y78" s="15">
        <f t="shared" si="41"/>
        <v>1476667.851645</v>
      </c>
      <c r="Z78" s="15">
        <f t="shared" si="41"/>
        <v>1476417.244619</v>
      </c>
      <c r="AB78" s="15">
        <f t="shared" si="1"/>
        <v>4422204.0449501667</v>
      </c>
      <c r="AC78" s="15">
        <f t="shared" si="34"/>
        <v>4429998.1126888338</v>
      </c>
      <c r="AD78" s="15">
        <f t="shared" si="43"/>
        <v>7794.0677386671305</v>
      </c>
      <c r="AF78" s="230">
        <v>457466108.06999999</v>
      </c>
      <c r="AG78" s="230">
        <v>457870079.19</v>
      </c>
      <c r="AH78" s="230">
        <v>458332636.54000002</v>
      </c>
      <c r="AI78" s="230"/>
      <c r="AJ78" s="230">
        <v>458894984.23000002</v>
      </c>
      <c r="AK78" s="230">
        <v>458735840.33999997</v>
      </c>
      <c r="AL78" s="230">
        <v>458775041.74000001</v>
      </c>
      <c r="AM78" s="230"/>
      <c r="AN78" s="230">
        <v>1471515.9809584999</v>
      </c>
      <c r="AO78" s="230">
        <v>1472815.4213945</v>
      </c>
      <c r="AP78" s="230">
        <v>1474303.3142036668</v>
      </c>
      <c r="AQ78" s="15"/>
      <c r="AR78" s="15">
        <f t="shared" si="42"/>
        <v>1476112.1992731669</v>
      </c>
      <c r="AS78" s="15">
        <f t="shared" si="42"/>
        <v>1475600.2864269998</v>
      </c>
      <c r="AT78" s="15">
        <f t="shared" si="42"/>
        <v>1475726.3842636666</v>
      </c>
      <c r="AV78" s="15">
        <f t="shared" si="5"/>
        <v>4418634.7165566664</v>
      </c>
      <c r="AW78" s="15">
        <f t="shared" si="39"/>
        <v>4427438.8699638331</v>
      </c>
      <c r="AX78" s="15">
        <f t="shared" si="7"/>
        <v>8804.153407166712</v>
      </c>
      <c r="AY78" s="15"/>
      <c r="AZ78" s="15">
        <f t="shared" si="8"/>
        <v>8840838.7615068331</v>
      </c>
      <c r="BA78" s="15">
        <f t="shared" si="8"/>
        <v>8857436.9826526679</v>
      </c>
      <c r="BB78" s="15">
        <f t="shared" si="10"/>
        <v>16598.221145834774</v>
      </c>
      <c r="BC78" s="15"/>
      <c r="BD78" s="230">
        <v>458406200.50999999</v>
      </c>
      <c r="BE78" s="230">
        <v>458254530.24000001</v>
      </c>
      <c r="BF78" s="230">
        <v>458204080.42000002</v>
      </c>
      <c r="BG78" s="230"/>
      <c r="BH78" s="230"/>
      <c r="BI78" s="230"/>
      <c r="BJ78" s="230"/>
      <c r="BK78" s="230"/>
      <c r="BL78" s="230">
        <v>1474539.9449738332</v>
      </c>
      <c r="BM78" s="230">
        <v>1474052.0722720001</v>
      </c>
      <c r="BN78" s="230">
        <v>1473889.7920176669</v>
      </c>
      <c r="BO78" s="15"/>
      <c r="BP78" s="15">
        <f t="shared" si="23"/>
        <v>0</v>
      </c>
      <c r="BQ78" s="15">
        <f t="shared" si="23"/>
        <v>0</v>
      </c>
      <c r="BR78" s="15">
        <f t="shared" si="23"/>
        <v>0</v>
      </c>
      <c r="BT78" s="15">
        <f t="shared" si="35"/>
        <v>4422481.8092635004</v>
      </c>
      <c r="BU78" s="15">
        <f t="shared" si="36"/>
        <v>0</v>
      </c>
      <c r="BV78" s="15">
        <f t="shared" si="14"/>
        <v>-4422481.8092635004</v>
      </c>
      <c r="BW78" s="15"/>
      <c r="BX78" s="15">
        <f t="shared" si="15"/>
        <v>13263320.570770334</v>
      </c>
      <c r="BY78" s="15">
        <f t="shared" si="15"/>
        <v>8857436.9826526679</v>
      </c>
      <c r="BZ78" s="15">
        <f t="shared" si="16"/>
        <v>-4405883.5881176665</v>
      </c>
      <c r="CA78" s="15"/>
      <c r="CB78" s="230">
        <v>458188088.06999999</v>
      </c>
      <c r="CC78" s="230">
        <v>458396397.56</v>
      </c>
      <c r="CD78" s="230">
        <v>458854687.94999999</v>
      </c>
      <c r="CE78" s="230"/>
      <c r="CF78" s="230"/>
      <c r="CG78" s="230"/>
      <c r="CH78" s="230"/>
      <c r="CI78" s="230"/>
      <c r="CJ78" s="230">
        <v>1473838.3499585001</v>
      </c>
      <c r="CK78" s="230">
        <v>1474508.4121513336</v>
      </c>
      <c r="CL78" s="230">
        <v>1475982.5795725</v>
      </c>
      <c r="CM78" s="15"/>
      <c r="CN78" s="15">
        <f t="shared" si="40"/>
        <v>0</v>
      </c>
      <c r="CO78" s="15">
        <f t="shared" si="40"/>
        <v>0</v>
      </c>
      <c r="CP78" s="15">
        <f t="shared" si="40"/>
        <v>0</v>
      </c>
      <c r="CR78" s="15">
        <f t="shared" si="37"/>
        <v>4424329.3416823335</v>
      </c>
      <c r="CS78" s="15">
        <f t="shared" si="38"/>
        <v>0</v>
      </c>
      <c r="CT78" s="15">
        <f t="shared" si="44"/>
        <v>-4424329.3416823335</v>
      </c>
      <c r="CV78" s="15">
        <f t="shared" si="45"/>
        <v>17687649.912452668</v>
      </c>
      <c r="CW78" s="15">
        <f t="shared" si="45"/>
        <v>8857436.9826526679</v>
      </c>
      <c r="CX78" s="15">
        <f t="shared" si="46"/>
        <v>-8830212.9298</v>
      </c>
      <c r="CY78" s="15"/>
    </row>
    <row r="79" spans="1:103" x14ac:dyDescent="0.25">
      <c r="A79" s="3" t="s">
        <v>103</v>
      </c>
      <c r="B79" s="229">
        <v>0.02</v>
      </c>
      <c r="C79" s="229">
        <v>2.2599999999999999E-2</v>
      </c>
      <c r="D79" s="229">
        <v>3.5400000000000001E-2</v>
      </c>
      <c r="E79" s="229">
        <v>3.8600000000000002E-2</v>
      </c>
      <c r="F79" s="229">
        <v>3.8600000000000002E-2</v>
      </c>
      <c r="G79" s="229">
        <v>3.8600000000000002E-2</v>
      </c>
      <c r="H79" s="229">
        <v>3.8600000000000002E-2</v>
      </c>
      <c r="I79" s="229">
        <v>3.8600000000000002E-2</v>
      </c>
      <c r="J79" s="3">
        <v>403026</v>
      </c>
      <c r="L79" s="230">
        <v>0</v>
      </c>
      <c r="M79" s="230">
        <v>0</v>
      </c>
      <c r="N79" s="230">
        <v>0</v>
      </c>
      <c r="O79" s="230"/>
      <c r="P79" s="230">
        <v>0</v>
      </c>
      <c r="Q79" s="230">
        <v>0</v>
      </c>
      <c r="R79" s="230">
        <v>0</v>
      </c>
      <c r="S79" s="15"/>
      <c r="T79" s="15">
        <v>0</v>
      </c>
      <c r="U79" s="15">
        <v>0</v>
      </c>
      <c r="V79" s="15">
        <v>0</v>
      </c>
      <c r="W79" s="15"/>
      <c r="X79" s="15">
        <f t="shared" si="41"/>
        <v>0</v>
      </c>
      <c r="Y79" s="15">
        <f t="shared" si="41"/>
        <v>0</v>
      </c>
      <c r="Z79" s="15">
        <f t="shared" si="41"/>
        <v>0</v>
      </c>
      <c r="AB79" s="15">
        <f t="shared" si="1"/>
        <v>0</v>
      </c>
      <c r="AC79" s="15">
        <f t="shared" si="34"/>
        <v>0</v>
      </c>
      <c r="AD79" s="15">
        <f t="shared" si="43"/>
        <v>0</v>
      </c>
      <c r="AF79" s="230">
        <v>0</v>
      </c>
      <c r="AG79" s="230">
        <v>0</v>
      </c>
      <c r="AH79" s="230">
        <v>0</v>
      </c>
      <c r="AI79" s="230"/>
      <c r="AJ79" s="230">
        <v>0</v>
      </c>
      <c r="AK79" s="230">
        <v>0</v>
      </c>
      <c r="AL79" s="230">
        <v>0</v>
      </c>
      <c r="AM79" s="230"/>
      <c r="AN79" s="230">
        <v>0</v>
      </c>
      <c r="AO79" s="230">
        <v>0</v>
      </c>
      <c r="AP79" s="230">
        <v>0</v>
      </c>
      <c r="AQ79" s="15"/>
      <c r="AR79" s="15">
        <f t="shared" si="42"/>
        <v>0</v>
      </c>
      <c r="AS79" s="15">
        <f t="shared" si="42"/>
        <v>0</v>
      </c>
      <c r="AT79" s="15">
        <f t="shared" si="42"/>
        <v>0</v>
      </c>
      <c r="AV79" s="15">
        <f t="shared" si="5"/>
        <v>0</v>
      </c>
      <c r="AW79" s="15">
        <f t="shared" si="39"/>
        <v>0</v>
      </c>
      <c r="AX79" s="15">
        <f t="shared" si="7"/>
        <v>0</v>
      </c>
      <c r="AY79" s="15"/>
      <c r="AZ79" s="15">
        <f t="shared" si="8"/>
        <v>0</v>
      </c>
      <c r="BA79" s="15">
        <f t="shared" si="8"/>
        <v>0</v>
      </c>
      <c r="BB79" s="15">
        <f t="shared" si="10"/>
        <v>0</v>
      </c>
      <c r="BC79" s="15"/>
      <c r="BD79" s="230">
        <v>0</v>
      </c>
      <c r="BE79" s="230">
        <v>0</v>
      </c>
      <c r="BF79" s="230">
        <v>0</v>
      </c>
      <c r="BG79" s="230"/>
      <c r="BH79" s="230"/>
      <c r="BI79" s="230"/>
      <c r="BJ79" s="230"/>
      <c r="BK79" s="230"/>
      <c r="BL79" s="230">
        <v>0</v>
      </c>
      <c r="BM79" s="230">
        <v>0</v>
      </c>
      <c r="BN79" s="230">
        <v>0</v>
      </c>
      <c r="BO79" s="15"/>
      <c r="BP79" s="15">
        <f t="shared" si="23"/>
        <v>0</v>
      </c>
      <c r="BQ79" s="15">
        <f t="shared" si="23"/>
        <v>0</v>
      </c>
      <c r="BR79" s="15">
        <f t="shared" si="23"/>
        <v>0</v>
      </c>
      <c r="BT79" s="15">
        <f t="shared" si="35"/>
        <v>0</v>
      </c>
      <c r="BU79" s="15">
        <f t="shared" si="36"/>
        <v>0</v>
      </c>
      <c r="BV79" s="15">
        <f t="shared" si="14"/>
        <v>0</v>
      </c>
      <c r="BW79" s="15"/>
      <c r="BX79" s="15">
        <f t="shared" si="15"/>
        <v>0</v>
      </c>
      <c r="BY79" s="15">
        <f t="shared" si="15"/>
        <v>0</v>
      </c>
      <c r="BZ79" s="15">
        <f t="shared" si="16"/>
        <v>0</v>
      </c>
      <c r="CA79" s="15"/>
      <c r="CB79" s="230">
        <v>0</v>
      </c>
      <c r="CC79" s="230">
        <v>0</v>
      </c>
      <c r="CD79" s="230">
        <v>0</v>
      </c>
      <c r="CE79" s="230"/>
      <c r="CF79" s="230"/>
      <c r="CG79" s="230"/>
      <c r="CH79" s="230"/>
      <c r="CI79" s="230"/>
      <c r="CJ79" s="230">
        <v>0</v>
      </c>
      <c r="CK79" s="230">
        <v>0</v>
      </c>
      <c r="CL79" s="230">
        <v>0</v>
      </c>
      <c r="CM79" s="15"/>
      <c r="CN79" s="15">
        <f t="shared" si="40"/>
        <v>0</v>
      </c>
      <c r="CO79" s="15">
        <f t="shared" si="40"/>
        <v>0</v>
      </c>
      <c r="CP79" s="15">
        <f t="shared" si="40"/>
        <v>0</v>
      </c>
      <c r="CR79" s="15">
        <f t="shared" si="37"/>
        <v>0</v>
      </c>
      <c r="CS79" s="15">
        <f t="shared" si="38"/>
        <v>0</v>
      </c>
      <c r="CT79" s="15">
        <f t="shared" si="44"/>
        <v>0</v>
      </c>
      <c r="CV79" s="15">
        <f t="shared" si="45"/>
        <v>0</v>
      </c>
      <c r="CW79" s="15">
        <f t="shared" si="45"/>
        <v>0</v>
      </c>
      <c r="CX79" s="15">
        <f t="shared" si="46"/>
        <v>0</v>
      </c>
      <c r="CY79" s="15"/>
    </row>
    <row r="80" spans="1:103" x14ac:dyDescent="0.25">
      <c r="A80" s="3" t="s">
        <v>104</v>
      </c>
      <c r="B80" s="229">
        <v>0.02</v>
      </c>
      <c r="C80" s="229">
        <v>2.2599999999999999E-2</v>
      </c>
      <c r="D80" s="229">
        <v>3.5400000000000001E-2</v>
      </c>
      <c r="E80" s="229">
        <v>3.8600000000000002E-2</v>
      </c>
      <c r="F80" s="229">
        <v>3.8600000000000002E-2</v>
      </c>
      <c r="G80" s="229">
        <v>3.8600000000000002E-2</v>
      </c>
      <c r="H80" s="229">
        <v>3.8600000000000002E-2</v>
      </c>
      <c r="I80" s="229">
        <v>3.8600000000000002E-2</v>
      </c>
      <c r="J80" s="3">
        <v>403026</v>
      </c>
      <c r="L80" s="230">
        <v>0</v>
      </c>
      <c r="M80" s="230">
        <v>0</v>
      </c>
      <c r="N80" s="230">
        <v>0</v>
      </c>
      <c r="O80" s="230"/>
      <c r="P80" s="230">
        <v>0</v>
      </c>
      <c r="Q80" s="230">
        <v>0</v>
      </c>
      <c r="R80" s="230">
        <v>0</v>
      </c>
      <c r="S80" s="15"/>
      <c r="T80" s="15">
        <v>0</v>
      </c>
      <c r="U80" s="15">
        <v>0</v>
      </c>
      <c r="V80" s="15">
        <v>0</v>
      </c>
      <c r="W80" s="15"/>
      <c r="X80" s="15">
        <f t="shared" si="41"/>
        <v>0</v>
      </c>
      <c r="Y80" s="15">
        <f t="shared" si="41"/>
        <v>0</v>
      </c>
      <c r="Z80" s="15">
        <f t="shared" si="41"/>
        <v>0</v>
      </c>
      <c r="AB80" s="15">
        <f t="shared" si="1"/>
        <v>0</v>
      </c>
      <c r="AC80" s="15">
        <f t="shared" si="34"/>
        <v>0</v>
      </c>
      <c r="AD80" s="15">
        <f t="shared" si="43"/>
        <v>0</v>
      </c>
      <c r="AF80" s="230">
        <v>0</v>
      </c>
      <c r="AG80" s="230">
        <v>0</v>
      </c>
      <c r="AH80" s="230">
        <v>0</v>
      </c>
      <c r="AI80" s="230"/>
      <c r="AJ80" s="230">
        <v>0</v>
      </c>
      <c r="AK80" s="230">
        <v>0</v>
      </c>
      <c r="AL80" s="230">
        <v>0</v>
      </c>
      <c r="AM80" s="230"/>
      <c r="AN80" s="230">
        <v>0</v>
      </c>
      <c r="AO80" s="230">
        <v>0</v>
      </c>
      <c r="AP80" s="230">
        <v>0</v>
      </c>
      <c r="AQ80" s="15"/>
      <c r="AR80" s="15">
        <f t="shared" si="42"/>
        <v>0</v>
      </c>
      <c r="AS80" s="15">
        <f t="shared" si="42"/>
        <v>0</v>
      </c>
      <c r="AT80" s="15">
        <f t="shared" si="42"/>
        <v>0</v>
      </c>
      <c r="AV80" s="15">
        <f t="shared" si="5"/>
        <v>0</v>
      </c>
      <c r="AW80" s="15">
        <f t="shared" si="39"/>
        <v>0</v>
      </c>
      <c r="AX80" s="15">
        <f t="shared" si="7"/>
        <v>0</v>
      </c>
      <c r="AY80" s="15"/>
      <c r="AZ80" s="15">
        <f t="shared" si="8"/>
        <v>0</v>
      </c>
      <c r="BA80" s="15">
        <f t="shared" si="8"/>
        <v>0</v>
      </c>
      <c r="BB80" s="15">
        <f t="shared" si="10"/>
        <v>0</v>
      </c>
      <c r="BC80" s="15"/>
      <c r="BD80" s="230">
        <v>0</v>
      </c>
      <c r="BE80" s="230">
        <v>0</v>
      </c>
      <c r="BF80" s="230">
        <v>0</v>
      </c>
      <c r="BG80" s="230"/>
      <c r="BH80" s="230"/>
      <c r="BI80" s="230"/>
      <c r="BJ80" s="230"/>
      <c r="BK80" s="230"/>
      <c r="BL80" s="230">
        <v>0</v>
      </c>
      <c r="BM80" s="230">
        <v>0</v>
      </c>
      <c r="BN80" s="230">
        <v>0</v>
      </c>
      <c r="BO80" s="15"/>
      <c r="BP80" s="15">
        <f t="shared" si="23"/>
        <v>0</v>
      </c>
      <c r="BQ80" s="15">
        <f t="shared" si="23"/>
        <v>0</v>
      </c>
      <c r="BR80" s="15">
        <f t="shared" si="23"/>
        <v>0</v>
      </c>
      <c r="BT80" s="15">
        <f t="shared" si="35"/>
        <v>0</v>
      </c>
      <c r="BU80" s="15">
        <f t="shared" si="36"/>
        <v>0</v>
      </c>
      <c r="BV80" s="15">
        <f t="shared" si="14"/>
        <v>0</v>
      </c>
      <c r="BW80" s="15"/>
      <c r="BX80" s="15">
        <f t="shared" si="15"/>
        <v>0</v>
      </c>
      <c r="BY80" s="15">
        <f t="shared" si="15"/>
        <v>0</v>
      </c>
      <c r="BZ80" s="15">
        <f t="shared" si="16"/>
        <v>0</v>
      </c>
      <c r="CA80" s="15"/>
      <c r="CB80" s="230">
        <v>0</v>
      </c>
      <c r="CC80" s="230">
        <v>0</v>
      </c>
      <c r="CD80" s="230">
        <v>0</v>
      </c>
      <c r="CE80" s="230"/>
      <c r="CF80" s="230"/>
      <c r="CG80" s="230"/>
      <c r="CH80" s="230"/>
      <c r="CI80" s="230"/>
      <c r="CJ80" s="230">
        <v>0</v>
      </c>
      <c r="CK80" s="230">
        <v>0</v>
      </c>
      <c r="CL80" s="230">
        <v>0</v>
      </c>
      <c r="CM80" s="15"/>
      <c r="CN80" s="15">
        <f t="shared" si="40"/>
        <v>0</v>
      </c>
      <c r="CO80" s="15">
        <f t="shared" si="40"/>
        <v>0</v>
      </c>
      <c r="CP80" s="15">
        <f t="shared" si="40"/>
        <v>0</v>
      </c>
      <c r="CR80" s="15">
        <f t="shared" si="37"/>
        <v>0</v>
      </c>
      <c r="CS80" s="15">
        <f t="shared" si="38"/>
        <v>0</v>
      </c>
      <c r="CT80" s="15">
        <f t="shared" si="44"/>
        <v>0</v>
      </c>
      <c r="CV80" s="15">
        <f t="shared" si="45"/>
        <v>0</v>
      </c>
      <c r="CW80" s="15">
        <f t="shared" si="45"/>
        <v>0</v>
      </c>
      <c r="CX80" s="15">
        <f t="shared" si="46"/>
        <v>0</v>
      </c>
      <c r="CY80" s="15"/>
    </row>
    <row r="81" spans="1:103" x14ac:dyDescent="0.25">
      <c r="A81" s="3" t="s">
        <v>105</v>
      </c>
      <c r="B81" s="229">
        <v>0.02</v>
      </c>
      <c r="C81" s="229">
        <v>2.2599999999999999E-2</v>
      </c>
      <c r="D81" s="229">
        <v>3.5400000000000001E-2</v>
      </c>
      <c r="E81" s="229">
        <v>3.8600000000000002E-2</v>
      </c>
      <c r="F81" s="229">
        <v>3.8600000000000002E-2</v>
      </c>
      <c r="G81" s="229">
        <v>3.8600000000000002E-2</v>
      </c>
      <c r="H81" s="229">
        <v>3.8600000000000002E-2</v>
      </c>
      <c r="I81" s="229">
        <v>3.8600000000000002E-2</v>
      </c>
      <c r="J81" s="3">
        <v>403026</v>
      </c>
      <c r="L81" s="230">
        <v>0</v>
      </c>
      <c r="M81" s="230">
        <v>0</v>
      </c>
      <c r="N81" s="230">
        <v>0</v>
      </c>
      <c r="O81" s="230"/>
      <c r="P81" s="230">
        <v>4409129.67</v>
      </c>
      <c r="Q81" s="230">
        <v>4409129.67</v>
      </c>
      <c r="R81" s="230">
        <v>4409129.67</v>
      </c>
      <c r="S81" s="15"/>
      <c r="T81" s="15">
        <v>0</v>
      </c>
      <c r="U81" s="15">
        <v>0</v>
      </c>
      <c r="V81" s="15">
        <v>0</v>
      </c>
      <c r="W81" s="15"/>
      <c r="X81" s="15">
        <f t="shared" si="41"/>
        <v>14182.700438500002</v>
      </c>
      <c r="Y81" s="15">
        <f t="shared" si="41"/>
        <v>14182.700438500002</v>
      </c>
      <c r="Z81" s="15">
        <f t="shared" si="41"/>
        <v>14182.700438500002</v>
      </c>
      <c r="AB81" s="15">
        <f t="shared" si="1"/>
        <v>0</v>
      </c>
      <c r="AC81" s="15">
        <f t="shared" si="34"/>
        <v>42548.101315500004</v>
      </c>
      <c r="AD81" s="15">
        <f t="shared" si="43"/>
        <v>42548.101315500004</v>
      </c>
      <c r="AF81" s="230">
        <v>0</v>
      </c>
      <c r="AG81" s="230">
        <v>2204564.84</v>
      </c>
      <c r="AH81" s="230">
        <v>4409129.67</v>
      </c>
      <c r="AI81" s="230"/>
      <c r="AJ81" s="230">
        <v>4409129.67</v>
      </c>
      <c r="AK81" s="230">
        <v>4409129.67</v>
      </c>
      <c r="AL81" s="230">
        <v>4409129.67</v>
      </c>
      <c r="AM81" s="230"/>
      <c r="AN81" s="230">
        <v>0</v>
      </c>
      <c r="AO81" s="230">
        <v>7091.3502353333324</v>
      </c>
      <c r="AP81" s="230">
        <v>14182.700438500002</v>
      </c>
      <c r="AQ81" s="15"/>
      <c r="AR81" s="15">
        <f t="shared" si="42"/>
        <v>14182.700438500002</v>
      </c>
      <c r="AS81" s="15">
        <f t="shared" si="42"/>
        <v>14182.700438500002</v>
      </c>
      <c r="AT81" s="15">
        <f t="shared" si="42"/>
        <v>14182.700438500002</v>
      </c>
      <c r="AV81" s="15">
        <f t="shared" si="5"/>
        <v>21274.050673833335</v>
      </c>
      <c r="AW81" s="15">
        <f t="shared" si="39"/>
        <v>42548.101315500004</v>
      </c>
      <c r="AX81" s="15">
        <f t="shared" si="7"/>
        <v>21274.050641666669</v>
      </c>
      <c r="AY81" s="15"/>
      <c r="AZ81" s="15">
        <f t="shared" si="8"/>
        <v>21274.050673833335</v>
      </c>
      <c r="BA81" s="15">
        <f t="shared" si="8"/>
        <v>85096.202631000007</v>
      </c>
      <c r="BB81" s="15">
        <f t="shared" si="10"/>
        <v>63822.151957166672</v>
      </c>
      <c r="BC81" s="15"/>
      <c r="BD81" s="230">
        <v>4409129.67</v>
      </c>
      <c r="BE81" s="230">
        <v>4409129.67</v>
      </c>
      <c r="BF81" s="230">
        <v>4409129.67</v>
      </c>
      <c r="BG81" s="230"/>
      <c r="BH81" s="230"/>
      <c r="BI81" s="230"/>
      <c r="BJ81" s="230"/>
      <c r="BK81" s="230"/>
      <c r="BL81" s="230">
        <v>14182.700438500002</v>
      </c>
      <c r="BM81" s="230">
        <v>14182.700438500002</v>
      </c>
      <c r="BN81" s="230">
        <v>14182.700438500002</v>
      </c>
      <c r="BO81" s="15"/>
      <c r="BP81" s="15">
        <f t="shared" si="23"/>
        <v>0</v>
      </c>
      <c r="BQ81" s="15">
        <f t="shared" si="23"/>
        <v>0</v>
      </c>
      <c r="BR81" s="15">
        <f t="shared" si="23"/>
        <v>0</v>
      </c>
      <c r="BT81" s="15">
        <f t="shared" si="35"/>
        <v>42548.101315500004</v>
      </c>
      <c r="BU81" s="15">
        <f t="shared" si="36"/>
        <v>0</v>
      </c>
      <c r="BV81" s="15">
        <f t="shared" si="14"/>
        <v>-42548.101315500004</v>
      </c>
      <c r="BW81" s="15"/>
      <c r="BX81" s="15">
        <f t="shared" si="15"/>
        <v>63822.151989333339</v>
      </c>
      <c r="BY81" s="15">
        <f t="shared" si="15"/>
        <v>85096.202631000007</v>
      </c>
      <c r="BZ81" s="15">
        <f t="shared" si="16"/>
        <v>21274.050641666669</v>
      </c>
      <c r="CA81" s="15"/>
      <c r="CB81" s="230">
        <v>4409129.67</v>
      </c>
      <c r="CC81" s="230">
        <v>4409129.67</v>
      </c>
      <c r="CD81" s="230">
        <v>4409129.67</v>
      </c>
      <c r="CE81" s="230"/>
      <c r="CF81" s="230"/>
      <c r="CG81" s="230"/>
      <c r="CH81" s="230"/>
      <c r="CI81" s="230"/>
      <c r="CJ81" s="230">
        <v>14182.700438500002</v>
      </c>
      <c r="CK81" s="230">
        <v>14182.700438500002</v>
      </c>
      <c r="CL81" s="230">
        <v>14182.700438500002</v>
      </c>
      <c r="CM81" s="15"/>
      <c r="CN81" s="15">
        <f t="shared" si="40"/>
        <v>0</v>
      </c>
      <c r="CO81" s="15">
        <f t="shared" si="40"/>
        <v>0</v>
      </c>
      <c r="CP81" s="15">
        <f t="shared" si="40"/>
        <v>0</v>
      </c>
      <c r="CR81" s="15">
        <f t="shared" si="37"/>
        <v>42548.101315500004</v>
      </c>
      <c r="CS81" s="15">
        <f t="shared" si="38"/>
        <v>0</v>
      </c>
      <c r="CT81" s="15">
        <f t="shared" si="44"/>
        <v>-42548.101315500004</v>
      </c>
      <c r="CV81" s="15">
        <f t="shared" si="45"/>
        <v>106370.25330483334</v>
      </c>
      <c r="CW81" s="15">
        <f t="shared" si="45"/>
        <v>85096.202631000007</v>
      </c>
      <c r="CX81" s="15">
        <f t="shared" si="46"/>
        <v>-21274.050673833335</v>
      </c>
      <c r="CY81" s="15"/>
    </row>
    <row r="82" spans="1:103" x14ac:dyDescent="0.25">
      <c r="A82" s="3" t="s">
        <v>106</v>
      </c>
      <c r="B82" s="229">
        <v>2.3099999999999999E-2</v>
      </c>
      <c r="C82" s="229">
        <v>2.5999999999999999E-2</v>
      </c>
      <c r="D82" s="229">
        <v>4.3499999999999997E-2</v>
      </c>
      <c r="E82" s="229">
        <v>5.1400000000000001E-2</v>
      </c>
      <c r="F82" s="229">
        <v>5.1400000000000001E-2</v>
      </c>
      <c r="G82" s="229">
        <v>5.1400000000000001E-2</v>
      </c>
      <c r="H82" s="229">
        <v>5.1400000000000001E-2</v>
      </c>
      <c r="I82" s="229">
        <v>5.1400000000000001E-2</v>
      </c>
      <c r="J82" s="3">
        <v>403011</v>
      </c>
      <c r="L82" s="230">
        <v>800008218.50999999</v>
      </c>
      <c r="M82" s="230">
        <v>799846597.87</v>
      </c>
      <c r="N82" s="230">
        <v>799446129.49000001</v>
      </c>
      <c r="O82" s="230"/>
      <c r="P82" s="230">
        <v>806284485.22000003</v>
      </c>
      <c r="Q82" s="230">
        <v>806180960.49000001</v>
      </c>
      <c r="R82" s="230">
        <v>806446020.86000001</v>
      </c>
      <c r="S82" s="15"/>
      <c r="T82" s="15">
        <v>3426701.8692844999</v>
      </c>
      <c r="U82" s="15">
        <v>3426009.5942098335</v>
      </c>
      <c r="V82" s="15">
        <v>3424294.2546488331</v>
      </c>
      <c r="W82" s="15"/>
      <c r="X82" s="15">
        <f t="shared" si="41"/>
        <v>3453585.2116923337</v>
      </c>
      <c r="Y82" s="15">
        <f t="shared" si="41"/>
        <v>3453141.7807654999</v>
      </c>
      <c r="Z82" s="15">
        <f t="shared" si="41"/>
        <v>3454277.1226836666</v>
      </c>
      <c r="AB82" s="15">
        <f t="shared" si="1"/>
        <v>10277005.718143167</v>
      </c>
      <c r="AC82" s="15">
        <f t="shared" si="34"/>
        <v>10361004.1151415</v>
      </c>
      <c r="AD82" s="15">
        <f t="shared" si="43"/>
        <v>83998.396998332813</v>
      </c>
      <c r="AF82" s="230">
        <v>799416569.42999995</v>
      </c>
      <c r="AG82" s="230">
        <v>799447907.90999997</v>
      </c>
      <c r="AH82" s="230">
        <v>799493153.55999994</v>
      </c>
      <c r="AI82" s="230"/>
      <c r="AJ82" s="230">
        <v>807700304.89999998</v>
      </c>
      <c r="AK82" s="230">
        <v>808281669.33000004</v>
      </c>
      <c r="AL82" s="230">
        <v>807805874.54999995</v>
      </c>
      <c r="AM82" s="230"/>
      <c r="AN82" s="230">
        <v>3424167.6390585001</v>
      </c>
      <c r="AO82" s="230">
        <v>3424301.8722144999</v>
      </c>
      <c r="AP82" s="230">
        <v>3424495.6744153332</v>
      </c>
      <c r="AQ82" s="15"/>
      <c r="AR82" s="15">
        <f t="shared" si="42"/>
        <v>3459649.6393216667</v>
      </c>
      <c r="AS82" s="15">
        <f t="shared" si="42"/>
        <v>3462139.8169634999</v>
      </c>
      <c r="AT82" s="15">
        <f t="shared" si="42"/>
        <v>3460101.8293225002</v>
      </c>
      <c r="AV82" s="15">
        <f t="shared" si="5"/>
        <v>10272965.185688334</v>
      </c>
      <c r="AW82" s="15">
        <f t="shared" si="39"/>
        <v>10381891.285607666</v>
      </c>
      <c r="AX82" s="15">
        <f t="shared" si="7"/>
        <v>108926.09991933219</v>
      </c>
      <c r="AY82" s="15"/>
      <c r="AZ82" s="15">
        <f t="shared" si="8"/>
        <v>20549970.903831501</v>
      </c>
      <c r="BA82" s="15">
        <f t="shared" si="8"/>
        <v>20742895.400749166</v>
      </c>
      <c r="BB82" s="15">
        <f t="shared" si="10"/>
        <v>192924.496917665</v>
      </c>
      <c r="BC82" s="15"/>
      <c r="BD82" s="230">
        <v>799887092.40999997</v>
      </c>
      <c r="BE82" s="230">
        <v>800319578.47000003</v>
      </c>
      <c r="BF82" s="230">
        <v>800384663.50999999</v>
      </c>
      <c r="BG82" s="230"/>
      <c r="BH82" s="230"/>
      <c r="BI82" s="230"/>
      <c r="BJ82" s="230"/>
      <c r="BK82" s="230"/>
      <c r="BL82" s="230">
        <v>3426183.0458228332</v>
      </c>
      <c r="BM82" s="230">
        <v>3428035.5277798339</v>
      </c>
      <c r="BN82" s="230">
        <v>3428314.3087011669</v>
      </c>
      <c r="BO82" s="15"/>
      <c r="BP82" s="15">
        <f t="shared" si="23"/>
        <v>0</v>
      </c>
      <c r="BQ82" s="15">
        <f t="shared" si="23"/>
        <v>0</v>
      </c>
      <c r="BR82" s="15">
        <f t="shared" si="23"/>
        <v>0</v>
      </c>
      <c r="BT82" s="15">
        <f t="shared" si="35"/>
        <v>10282532.882303834</v>
      </c>
      <c r="BU82" s="15">
        <f t="shared" si="36"/>
        <v>0</v>
      </c>
      <c r="BV82" s="15">
        <f t="shared" si="14"/>
        <v>-10282532.882303834</v>
      </c>
      <c r="BW82" s="15"/>
      <c r="BX82" s="15">
        <f t="shared" si="15"/>
        <v>30832503.786135335</v>
      </c>
      <c r="BY82" s="15">
        <f t="shared" si="15"/>
        <v>20742895.400749166</v>
      </c>
      <c r="BZ82" s="15">
        <f t="shared" si="16"/>
        <v>-10089608.385386169</v>
      </c>
      <c r="CA82" s="15"/>
      <c r="CB82" s="230">
        <v>800367096.12</v>
      </c>
      <c r="CC82" s="230">
        <v>800325223.73000002</v>
      </c>
      <c r="CD82" s="230">
        <v>803272857.28999996</v>
      </c>
      <c r="CE82" s="230"/>
      <c r="CF82" s="230"/>
      <c r="CG82" s="230"/>
      <c r="CH82" s="230"/>
      <c r="CI82" s="230"/>
      <c r="CJ82" s="230">
        <v>3428239.0617140005</v>
      </c>
      <c r="CK82" s="230">
        <v>3428059.7083101668</v>
      </c>
      <c r="CL82" s="230">
        <v>3440685.4053921667</v>
      </c>
      <c r="CM82" s="15"/>
      <c r="CN82" s="15">
        <f t="shared" si="40"/>
        <v>0</v>
      </c>
      <c r="CO82" s="15">
        <f t="shared" si="40"/>
        <v>0</v>
      </c>
      <c r="CP82" s="15">
        <f t="shared" si="40"/>
        <v>0</v>
      </c>
      <c r="CR82" s="15">
        <f t="shared" si="37"/>
        <v>10296984.175416334</v>
      </c>
      <c r="CS82" s="15">
        <f t="shared" si="38"/>
        <v>0</v>
      </c>
      <c r="CT82" s="15">
        <f t="shared" si="44"/>
        <v>-10296984.175416334</v>
      </c>
      <c r="CV82" s="15">
        <f t="shared" si="45"/>
        <v>41129487.961551666</v>
      </c>
      <c r="CW82" s="15">
        <f t="shared" si="45"/>
        <v>20742895.400749166</v>
      </c>
      <c r="CX82" s="15">
        <f t="shared" si="46"/>
        <v>-20386592.560802501</v>
      </c>
      <c r="CY82" s="15"/>
    </row>
    <row r="83" spans="1:103" x14ac:dyDescent="0.25">
      <c r="A83" s="3" t="s">
        <v>107</v>
      </c>
      <c r="B83" s="229">
        <v>2.3099999999999999E-2</v>
      </c>
      <c r="C83" s="229">
        <v>0</v>
      </c>
      <c r="D83" s="229">
        <v>2.6800000000000001E-2</v>
      </c>
      <c r="E83" s="229">
        <v>3.7100000000000001E-2</v>
      </c>
      <c r="F83" s="229">
        <v>3.7100000000000001E-2</v>
      </c>
      <c r="G83" s="229">
        <v>3.7100000000000001E-2</v>
      </c>
      <c r="H83" s="229">
        <v>3.7100000000000001E-2</v>
      </c>
      <c r="I83" s="229">
        <v>3.7100000000000001E-2</v>
      </c>
      <c r="J83" s="3">
        <v>403011</v>
      </c>
      <c r="L83" s="230">
        <v>32692663.850000001</v>
      </c>
      <c r="M83" s="230">
        <v>32692663.850000001</v>
      </c>
      <c r="N83" s="230">
        <v>32692663.850000001</v>
      </c>
      <c r="O83" s="230"/>
      <c r="P83" s="230">
        <v>0</v>
      </c>
      <c r="Q83" s="230">
        <v>0</v>
      </c>
      <c r="R83" s="230">
        <v>0</v>
      </c>
      <c r="S83" s="15"/>
      <c r="T83" s="15">
        <v>101074.81906958333</v>
      </c>
      <c r="U83" s="15">
        <v>101074.81906958333</v>
      </c>
      <c r="V83" s="15">
        <v>101074.81906958333</v>
      </c>
      <c r="W83" s="15"/>
      <c r="X83" s="15">
        <f t="shared" si="41"/>
        <v>0</v>
      </c>
      <c r="Y83" s="15">
        <f t="shared" si="41"/>
        <v>0</v>
      </c>
      <c r="Z83" s="15">
        <f t="shared" si="41"/>
        <v>0</v>
      </c>
      <c r="AB83" s="15">
        <f t="shared" si="1"/>
        <v>303224.45720875001</v>
      </c>
      <c r="AC83" s="15">
        <f t="shared" si="34"/>
        <v>0</v>
      </c>
      <c r="AD83" s="15">
        <f t="shared" si="43"/>
        <v>-303224.45720875001</v>
      </c>
      <c r="AF83" s="230">
        <v>32692663.850000001</v>
      </c>
      <c r="AG83" s="230">
        <v>32692663.850000001</v>
      </c>
      <c r="AH83" s="230">
        <v>32692663.850000001</v>
      </c>
      <c r="AI83" s="230"/>
      <c r="AJ83" s="230">
        <v>0</v>
      </c>
      <c r="AK83" s="230">
        <v>0</v>
      </c>
      <c r="AL83" s="230">
        <v>0</v>
      </c>
      <c r="AM83" s="230"/>
      <c r="AN83" s="230">
        <v>101074.81906958333</v>
      </c>
      <c r="AO83" s="230">
        <v>101074.81906958333</v>
      </c>
      <c r="AP83" s="230">
        <v>101074.81906958333</v>
      </c>
      <c r="AQ83" s="15"/>
      <c r="AR83" s="15">
        <f t="shared" si="42"/>
        <v>0</v>
      </c>
      <c r="AS83" s="15">
        <f t="shared" si="42"/>
        <v>0</v>
      </c>
      <c r="AT83" s="15">
        <f t="shared" si="42"/>
        <v>0</v>
      </c>
      <c r="AV83" s="15">
        <f t="shared" si="5"/>
        <v>303224.45720875001</v>
      </c>
      <c r="AW83" s="15">
        <f t="shared" si="39"/>
        <v>0</v>
      </c>
      <c r="AX83" s="15">
        <f t="shared" si="7"/>
        <v>-303224.45720875001</v>
      </c>
      <c r="AY83" s="15"/>
      <c r="AZ83" s="15">
        <f t="shared" si="8"/>
        <v>606448.91441750003</v>
      </c>
      <c r="BA83" s="15">
        <f t="shared" si="8"/>
        <v>0</v>
      </c>
      <c r="BB83" s="15">
        <f t="shared" si="10"/>
        <v>-606448.91441750003</v>
      </c>
      <c r="BC83" s="15"/>
      <c r="BD83" s="230">
        <v>32692663.850000001</v>
      </c>
      <c r="BE83" s="230">
        <v>32692663.850000001</v>
      </c>
      <c r="BF83" s="230">
        <v>16346331.93</v>
      </c>
      <c r="BG83" s="230"/>
      <c r="BH83" s="230"/>
      <c r="BI83" s="230"/>
      <c r="BJ83" s="230"/>
      <c r="BK83" s="230"/>
      <c r="BL83" s="230">
        <v>101074.81906958333</v>
      </c>
      <c r="BM83" s="230">
        <v>101074.81906958333</v>
      </c>
      <c r="BN83" s="230">
        <v>50537.409550250006</v>
      </c>
      <c r="BO83" s="15"/>
      <c r="BP83" s="15">
        <f t="shared" si="23"/>
        <v>0</v>
      </c>
      <c r="BQ83" s="15">
        <f t="shared" si="23"/>
        <v>0</v>
      </c>
      <c r="BR83" s="15">
        <f t="shared" si="23"/>
        <v>0</v>
      </c>
      <c r="BT83" s="15">
        <f t="shared" si="35"/>
        <v>252687.04768941668</v>
      </c>
      <c r="BU83" s="15">
        <f t="shared" si="36"/>
        <v>0</v>
      </c>
      <c r="BV83" s="15">
        <f t="shared" si="14"/>
        <v>-252687.04768941668</v>
      </c>
      <c r="BW83" s="15"/>
      <c r="BX83" s="15">
        <f t="shared" si="15"/>
        <v>859135.9621069167</v>
      </c>
      <c r="BY83" s="15">
        <f t="shared" si="15"/>
        <v>0</v>
      </c>
      <c r="BZ83" s="15">
        <f t="shared" si="16"/>
        <v>-859135.9621069167</v>
      </c>
      <c r="CA83" s="15"/>
      <c r="CB83" s="230">
        <v>0</v>
      </c>
      <c r="CC83" s="230">
        <v>0</v>
      </c>
      <c r="CD83" s="230">
        <v>0</v>
      </c>
      <c r="CE83" s="230"/>
      <c r="CF83" s="230"/>
      <c r="CG83" s="230"/>
      <c r="CH83" s="230"/>
      <c r="CI83" s="230"/>
      <c r="CJ83" s="230">
        <v>0</v>
      </c>
      <c r="CK83" s="230">
        <v>0</v>
      </c>
      <c r="CL83" s="230">
        <v>0</v>
      </c>
      <c r="CM83" s="15"/>
      <c r="CN83" s="15">
        <f t="shared" si="40"/>
        <v>0</v>
      </c>
      <c r="CO83" s="15">
        <f t="shared" si="40"/>
        <v>0</v>
      </c>
      <c r="CP83" s="15">
        <f t="shared" si="40"/>
        <v>0</v>
      </c>
      <c r="CR83" s="15">
        <f t="shared" si="37"/>
        <v>0</v>
      </c>
      <c r="CS83" s="15">
        <f t="shared" si="38"/>
        <v>0</v>
      </c>
      <c r="CT83" s="15">
        <f t="shared" si="44"/>
        <v>0</v>
      </c>
      <c r="CV83" s="15">
        <f t="shared" si="45"/>
        <v>859135.9621069167</v>
      </c>
      <c r="CW83" s="15">
        <f t="shared" si="45"/>
        <v>0</v>
      </c>
      <c r="CX83" s="15">
        <f t="shared" si="46"/>
        <v>-859135.9621069167</v>
      </c>
      <c r="CY83" s="15"/>
    </row>
    <row r="84" spans="1:103" x14ac:dyDescent="0.25">
      <c r="A84" s="3" t="s">
        <v>108</v>
      </c>
      <c r="B84" s="229">
        <v>2.3099999999999999E-2</v>
      </c>
      <c r="C84" s="229">
        <v>2.5999999999999999E-2</v>
      </c>
      <c r="D84" s="229">
        <v>4.3499999999999997E-2</v>
      </c>
      <c r="E84" s="229">
        <v>5.1400000000000001E-2</v>
      </c>
      <c r="F84" s="229">
        <v>5.1400000000000001E-2</v>
      </c>
      <c r="G84" s="229">
        <v>5.1400000000000001E-2</v>
      </c>
      <c r="H84" s="229">
        <v>5.1400000000000001E-2</v>
      </c>
      <c r="I84" s="229">
        <v>5.1400000000000001E-2</v>
      </c>
      <c r="J84" s="3">
        <v>403026</v>
      </c>
      <c r="L84" s="230">
        <v>0</v>
      </c>
      <c r="M84" s="230">
        <v>0</v>
      </c>
      <c r="N84" s="230">
        <v>0</v>
      </c>
      <c r="O84" s="230"/>
      <c r="P84" s="230">
        <v>0</v>
      </c>
      <c r="Q84" s="230">
        <v>0</v>
      </c>
      <c r="R84" s="230">
        <v>0</v>
      </c>
      <c r="S84" s="15"/>
      <c r="T84" s="15">
        <v>0</v>
      </c>
      <c r="U84" s="15">
        <v>0</v>
      </c>
      <c r="V84" s="15">
        <v>0</v>
      </c>
      <c r="W84" s="15"/>
      <c r="X84" s="15">
        <f t="shared" ref="X84:Z155" si="47">P84*$I84/12</f>
        <v>0</v>
      </c>
      <c r="Y84" s="15">
        <f t="shared" si="47"/>
        <v>0</v>
      </c>
      <c r="Z84" s="15">
        <f t="shared" si="47"/>
        <v>0</v>
      </c>
      <c r="AB84" s="15">
        <f t="shared" si="1"/>
        <v>0</v>
      </c>
      <c r="AC84" s="15">
        <f t="shared" si="34"/>
        <v>0</v>
      </c>
      <c r="AD84" s="15">
        <f t="shared" si="43"/>
        <v>0</v>
      </c>
      <c r="AF84" s="230">
        <v>0</v>
      </c>
      <c r="AG84" s="230">
        <v>0</v>
      </c>
      <c r="AH84" s="230">
        <v>0</v>
      </c>
      <c r="AI84" s="230"/>
      <c r="AJ84" s="230">
        <v>0</v>
      </c>
      <c r="AK84" s="230">
        <v>0</v>
      </c>
      <c r="AL84" s="230">
        <v>0</v>
      </c>
      <c r="AM84" s="230"/>
      <c r="AN84" s="230">
        <v>0</v>
      </c>
      <c r="AO84" s="230">
        <v>0</v>
      </c>
      <c r="AP84" s="230">
        <v>0</v>
      </c>
      <c r="AQ84" s="15"/>
      <c r="AR84" s="15">
        <f t="shared" ref="AR84:AT155" si="48">AJ84*$I84/12</f>
        <v>0</v>
      </c>
      <c r="AS84" s="15">
        <f t="shared" si="48"/>
        <v>0</v>
      </c>
      <c r="AT84" s="15">
        <f t="shared" si="48"/>
        <v>0</v>
      </c>
      <c r="AV84" s="15">
        <f t="shared" si="5"/>
        <v>0</v>
      </c>
      <c r="AW84" s="15">
        <f t="shared" si="39"/>
        <v>0</v>
      </c>
      <c r="AX84" s="15">
        <f t="shared" si="7"/>
        <v>0</v>
      </c>
      <c r="AY84" s="15"/>
      <c r="AZ84" s="15">
        <f t="shared" si="8"/>
        <v>0</v>
      </c>
      <c r="BA84" s="15">
        <f t="shared" si="8"/>
        <v>0</v>
      </c>
      <c r="BB84" s="15">
        <f t="shared" si="10"/>
        <v>0</v>
      </c>
      <c r="BC84" s="15"/>
      <c r="BD84" s="230">
        <v>0</v>
      </c>
      <c r="BE84" s="230">
        <v>0</v>
      </c>
      <c r="BF84" s="230">
        <v>0</v>
      </c>
      <c r="BG84" s="230"/>
      <c r="BH84" s="230"/>
      <c r="BI84" s="230"/>
      <c r="BJ84" s="230"/>
      <c r="BK84" s="230"/>
      <c r="BL84" s="230">
        <v>0</v>
      </c>
      <c r="BM84" s="230">
        <v>0</v>
      </c>
      <c r="BN84" s="230">
        <v>0</v>
      </c>
      <c r="BO84" s="15"/>
      <c r="BP84" s="15">
        <f t="shared" si="23"/>
        <v>0</v>
      </c>
      <c r="BQ84" s="15">
        <f t="shared" si="23"/>
        <v>0</v>
      </c>
      <c r="BR84" s="15">
        <f t="shared" si="23"/>
        <v>0</v>
      </c>
      <c r="BT84" s="15">
        <f t="shared" si="35"/>
        <v>0</v>
      </c>
      <c r="BU84" s="15">
        <f t="shared" si="36"/>
        <v>0</v>
      </c>
      <c r="BV84" s="15">
        <f t="shared" si="14"/>
        <v>0</v>
      </c>
      <c r="BW84" s="15"/>
      <c r="BX84" s="15">
        <f t="shared" si="15"/>
        <v>0</v>
      </c>
      <c r="BY84" s="15">
        <f t="shared" si="15"/>
        <v>0</v>
      </c>
      <c r="BZ84" s="15">
        <f t="shared" si="16"/>
        <v>0</v>
      </c>
      <c r="CA84" s="15"/>
      <c r="CB84" s="230">
        <v>0</v>
      </c>
      <c r="CC84" s="230">
        <v>0</v>
      </c>
      <c r="CD84" s="230">
        <v>0</v>
      </c>
      <c r="CE84" s="230"/>
      <c r="CF84" s="230"/>
      <c r="CG84" s="230"/>
      <c r="CH84" s="230"/>
      <c r="CI84" s="230"/>
      <c r="CJ84" s="230">
        <v>0</v>
      </c>
      <c r="CK84" s="230">
        <v>0</v>
      </c>
      <c r="CL84" s="230">
        <v>0</v>
      </c>
      <c r="CM84" s="15"/>
      <c r="CN84" s="15">
        <f t="shared" si="40"/>
        <v>0</v>
      </c>
      <c r="CO84" s="15">
        <f t="shared" si="40"/>
        <v>0</v>
      </c>
      <c r="CP84" s="15">
        <f t="shared" si="40"/>
        <v>0</v>
      </c>
      <c r="CR84" s="15">
        <f t="shared" si="37"/>
        <v>0</v>
      </c>
      <c r="CS84" s="15">
        <f t="shared" si="38"/>
        <v>0</v>
      </c>
      <c r="CT84" s="15">
        <f t="shared" si="44"/>
        <v>0</v>
      </c>
      <c r="CV84" s="15">
        <f t="shared" si="45"/>
        <v>0</v>
      </c>
      <c r="CW84" s="15">
        <f t="shared" si="45"/>
        <v>0</v>
      </c>
      <c r="CX84" s="15">
        <f t="shared" si="46"/>
        <v>0</v>
      </c>
      <c r="CY84" s="15"/>
    </row>
    <row r="85" spans="1:103" x14ac:dyDescent="0.25">
      <c r="A85" s="3" t="s">
        <v>109</v>
      </c>
      <c r="B85" s="229">
        <v>2.3099999999999999E-2</v>
      </c>
      <c r="C85" s="229">
        <v>2.5999999999999999E-2</v>
      </c>
      <c r="D85" s="229">
        <v>4.3499999999999997E-2</v>
      </c>
      <c r="E85" s="229">
        <v>5.1400000000000001E-2</v>
      </c>
      <c r="F85" s="229">
        <v>5.1400000000000001E-2</v>
      </c>
      <c r="G85" s="229">
        <v>5.1400000000000001E-2</v>
      </c>
      <c r="H85" s="229">
        <v>5.1400000000000001E-2</v>
      </c>
      <c r="I85" s="229">
        <v>5.1400000000000001E-2</v>
      </c>
      <c r="J85" s="3">
        <v>403026</v>
      </c>
      <c r="L85" s="230">
        <v>0</v>
      </c>
      <c r="M85" s="230">
        <v>0</v>
      </c>
      <c r="N85" s="230">
        <v>0</v>
      </c>
      <c r="O85" s="230"/>
      <c r="P85" s="230">
        <v>0</v>
      </c>
      <c r="Q85" s="230">
        <v>0</v>
      </c>
      <c r="R85" s="230">
        <v>0</v>
      </c>
      <c r="S85" s="15"/>
      <c r="T85" s="15">
        <v>0</v>
      </c>
      <c r="U85" s="15">
        <v>0</v>
      </c>
      <c r="V85" s="15">
        <v>0</v>
      </c>
      <c r="W85" s="15"/>
      <c r="X85" s="15">
        <f t="shared" si="47"/>
        <v>0</v>
      </c>
      <c r="Y85" s="15">
        <f t="shared" si="47"/>
        <v>0</v>
      </c>
      <c r="Z85" s="15">
        <f t="shared" si="47"/>
        <v>0</v>
      </c>
      <c r="AB85" s="15">
        <f t="shared" si="1"/>
        <v>0</v>
      </c>
      <c r="AC85" s="15">
        <f t="shared" si="34"/>
        <v>0</v>
      </c>
      <c r="AD85" s="15">
        <f t="shared" si="43"/>
        <v>0</v>
      </c>
      <c r="AF85" s="230">
        <v>0</v>
      </c>
      <c r="AG85" s="230">
        <v>0</v>
      </c>
      <c r="AH85" s="230">
        <v>0</v>
      </c>
      <c r="AI85" s="230"/>
      <c r="AJ85" s="230">
        <v>0</v>
      </c>
      <c r="AK85" s="230">
        <v>0</v>
      </c>
      <c r="AL85" s="230">
        <v>0</v>
      </c>
      <c r="AM85" s="230"/>
      <c r="AN85" s="230">
        <v>0</v>
      </c>
      <c r="AO85" s="230">
        <v>0</v>
      </c>
      <c r="AP85" s="230">
        <v>0</v>
      </c>
      <c r="AQ85" s="15"/>
      <c r="AR85" s="15">
        <f t="shared" si="48"/>
        <v>0</v>
      </c>
      <c r="AS85" s="15">
        <f t="shared" si="48"/>
        <v>0</v>
      </c>
      <c r="AT85" s="15">
        <f t="shared" si="48"/>
        <v>0</v>
      </c>
      <c r="AV85" s="15">
        <f t="shared" si="5"/>
        <v>0</v>
      </c>
      <c r="AW85" s="15">
        <f t="shared" si="39"/>
        <v>0</v>
      </c>
      <c r="AX85" s="15">
        <f t="shared" si="7"/>
        <v>0</v>
      </c>
      <c r="AY85" s="15"/>
      <c r="AZ85" s="15">
        <f t="shared" si="8"/>
        <v>0</v>
      </c>
      <c r="BA85" s="15">
        <f t="shared" si="8"/>
        <v>0</v>
      </c>
      <c r="BB85" s="15">
        <f t="shared" si="10"/>
        <v>0</v>
      </c>
      <c r="BC85" s="15"/>
      <c r="BD85" s="230">
        <v>0</v>
      </c>
      <c r="BE85" s="230">
        <v>0</v>
      </c>
      <c r="BF85" s="230">
        <v>0</v>
      </c>
      <c r="BG85" s="230"/>
      <c r="BH85" s="230"/>
      <c r="BI85" s="230"/>
      <c r="BJ85" s="230"/>
      <c r="BK85" s="230"/>
      <c r="BL85" s="230">
        <v>0</v>
      </c>
      <c r="BM85" s="230">
        <v>0</v>
      </c>
      <c r="BN85" s="230">
        <v>0</v>
      </c>
      <c r="BO85" s="15"/>
      <c r="BP85" s="15">
        <f t="shared" si="23"/>
        <v>0</v>
      </c>
      <c r="BQ85" s="15">
        <f t="shared" si="23"/>
        <v>0</v>
      </c>
      <c r="BR85" s="15">
        <f t="shared" si="23"/>
        <v>0</v>
      </c>
      <c r="BT85" s="15">
        <f t="shared" si="35"/>
        <v>0</v>
      </c>
      <c r="BU85" s="15">
        <f t="shared" si="36"/>
        <v>0</v>
      </c>
      <c r="BV85" s="15">
        <f t="shared" si="14"/>
        <v>0</v>
      </c>
      <c r="BW85" s="15"/>
      <c r="BX85" s="15">
        <f t="shared" si="15"/>
        <v>0</v>
      </c>
      <c r="BY85" s="15">
        <f t="shared" si="15"/>
        <v>0</v>
      </c>
      <c r="BZ85" s="15">
        <f t="shared" si="16"/>
        <v>0</v>
      </c>
      <c r="CA85" s="15"/>
      <c r="CB85" s="230">
        <v>0</v>
      </c>
      <c r="CC85" s="230">
        <v>0</v>
      </c>
      <c r="CD85" s="230">
        <v>0</v>
      </c>
      <c r="CE85" s="230"/>
      <c r="CF85" s="230"/>
      <c r="CG85" s="230"/>
      <c r="CH85" s="230"/>
      <c r="CI85" s="230"/>
      <c r="CJ85" s="230">
        <v>0</v>
      </c>
      <c r="CK85" s="230">
        <v>0</v>
      </c>
      <c r="CL85" s="230">
        <v>0</v>
      </c>
      <c r="CM85" s="15"/>
      <c r="CN85" s="15">
        <f t="shared" si="40"/>
        <v>0</v>
      </c>
      <c r="CO85" s="15">
        <f t="shared" si="40"/>
        <v>0</v>
      </c>
      <c r="CP85" s="15">
        <f t="shared" si="40"/>
        <v>0</v>
      </c>
      <c r="CR85" s="15">
        <f t="shared" si="37"/>
        <v>0</v>
      </c>
      <c r="CS85" s="15">
        <f t="shared" si="38"/>
        <v>0</v>
      </c>
      <c r="CT85" s="15">
        <f t="shared" si="44"/>
        <v>0</v>
      </c>
      <c r="CV85" s="15">
        <f t="shared" si="45"/>
        <v>0</v>
      </c>
      <c r="CW85" s="15">
        <f t="shared" si="45"/>
        <v>0</v>
      </c>
      <c r="CX85" s="15">
        <f t="shared" si="46"/>
        <v>0</v>
      </c>
      <c r="CY85" s="15"/>
    </row>
    <row r="86" spans="1:103" x14ac:dyDescent="0.25">
      <c r="A86" s="3" t="s">
        <v>110</v>
      </c>
      <c r="B86" s="229">
        <v>2.3099999999999999E-2</v>
      </c>
      <c r="C86" s="229">
        <v>2.5999999999999999E-2</v>
      </c>
      <c r="D86" s="229">
        <v>4.3499999999999997E-2</v>
      </c>
      <c r="E86" s="229">
        <v>5.1400000000000001E-2</v>
      </c>
      <c r="F86" s="229">
        <v>5.1400000000000001E-2</v>
      </c>
      <c r="G86" s="229">
        <v>5.1400000000000001E-2</v>
      </c>
      <c r="H86" s="229">
        <v>5.1400000000000001E-2</v>
      </c>
      <c r="I86" s="229">
        <v>5.1400000000000001E-2</v>
      </c>
      <c r="J86" s="3">
        <v>403026</v>
      </c>
      <c r="L86" s="230"/>
      <c r="M86" s="230"/>
      <c r="N86" s="230"/>
      <c r="O86" s="230"/>
      <c r="P86" s="230">
        <v>0</v>
      </c>
      <c r="Q86" s="230">
        <v>0</v>
      </c>
      <c r="R86" s="230">
        <v>0</v>
      </c>
      <c r="S86" s="15"/>
      <c r="T86" s="15">
        <v>0</v>
      </c>
      <c r="U86" s="15">
        <v>0</v>
      </c>
      <c r="V86" s="15">
        <v>0</v>
      </c>
      <c r="W86" s="15"/>
      <c r="X86" s="15">
        <f t="shared" si="47"/>
        <v>0</v>
      </c>
      <c r="Y86" s="15">
        <f t="shared" si="47"/>
        <v>0</v>
      </c>
      <c r="Z86" s="15">
        <f t="shared" si="47"/>
        <v>0</v>
      </c>
      <c r="AB86" s="15">
        <f t="shared" si="1"/>
        <v>0</v>
      </c>
      <c r="AC86" s="15">
        <f t="shared" si="34"/>
        <v>0</v>
      </c>
      <c r="AD86" s="15">
        <f t="shared" si="43"/>
        <v>0</v>
      </c>
      <c r="AF86" s="230"/>
      <c r="AG86" s="230">
        <v>29066182.210000001</v>
      </c>
      <c r="AH86" s="230">
        <v>29066182.210000001</v>
      </c>
      <c r="AI86" s="230"/>
      <c r="AJ86" s="230">
        <v>0</v>
      </c>
      <c r="AK86" s="230">
        <v>0</v>
      </c>
      <c r="AL86" s="230">
        <v>0</v>
      </c>
      <c r="AM86" s="230"/>
      <c r="AN86" s="230">
        <v>0</v>
      </c>
      <c r="AO86" s="230">
        <v>124500.14713283333</v>
      </c>
      <c r="AP86" s="230">
        <v>124500.14713283333</v>
      </c>
      <c r="AQ86" s="15"/>
      <c r="AR86" s="15">
        <f t="shared" si="48"/>
        <v>0</v>
      </c>
      <c r="AS86" s="15">
        <f t="shared" si="48"/>
        <v>0</v>
      </c>
      <c r="AT86" s="15">
        <f t="shared" si="48"/>
        <v>0</v>
      </c>
      <c r="AV86" s="15">
        <f t="shared" si="5"/>
        <v>249000.29426566666</v>
      </c>
      <c r="AW86" s="15">
        <f t="shared" si="39"/>
        <v>0</v>
      </c>
      <c r="AX86" s="15">
        <f t="shared" si="7"/>
        <v>-249000.29426566666</v>
      </c>
      <c r="AY86" s="15"/>
      <c r="AZ86" s="15">
        <f t="shared" si="8"/>
        <v>249000.29426566666</v>
      </c>
      <c r="BA86" s="15">
        <f t="shared" si="8"/>
        <v>0</v>
      </c>
      <c r="BB86" s="15">
        <f t="shared" si="10"/>
        <v>-249000.29426566666</v>
      </c>
      <c r="BC86" s="15"/>
      <c r="BD86" s="230">
        <v>0</v>
      </c>
      <c r="BE86" s="230">
        <v>0</v>
      </c>
      <c r="BF86" s="230">
        <v>0</v>
      </c>
      <c r="BG86" s="230"/>
      <c r="BH86" s="230"/>
      <c r="BI86" s="230"/>
      <c r="BJ86" s="230"/>
      <c r="BK86" s="230"/>
      <c r="BL86" s="230">
        <v>0</v>
      </c>
      <c r="BM86" s="230">
        <v>0</v>
      </c>
      <c r="BN86" s="230">
        <v>0</v>
      </c>
      <c r="BO86" s="15"/>
      <c r="BP86" s="15">
        <f t="shared" ref="BP86:BR101" si="49">BH86*$I86/12</f>
        <v>0</v>
      </c>
      <c r="BQ86" s="15">
        <f t="shared" si="49"/>
        <v>0</v>
      </c>
      <c r="BR86" s="15">
        <f t="shared" si="49"/>
        <v>0</v>
      </c>
      <c r="BT86" s="15">
        <f t="shared" si="35"/>
        <v>0</v>
      </c>
      <c r="BU86" s="15">
        <f t="shared" si="36"/>
        <v>0</v>
      </c>
      <c r="BV86" s="15">
        <f t="shared" si="14"/>
        <v>0</v>
      </c>
      <c r="BW86" s="15"/>
      <c r="BX86" s="15">
        <f t="shared" si="15"/>
        <v>249000.29426566666</v>
      </c>
      <c r="BY86" s="15">
        <f t="shared" si="15"/>
        <v>0</v>
      </c>
      <c r="BZ86" s="15">
        <f t="shared" si="16"/>
        <v>-249000.29426566666</v>
      </c>
      <c r="CA86" s="15"/>
      <c r="CB86" s="230">
        <v>0</v>
      </c>
      <c r="CC86" s="230">
        <v>0</v>
      </c>
      <c r="CD86" s="230">
        <v>0</v>
      </c>
      <c r="CE86" s="230"/>
      <c r="CF86" s="230"/>
      <c r="CG86" s="230"/>
      <c r="CH86" s="230"/>
      <c r="CI86" s="230"/>
      <c r="CJ86" s="230">
        <v>0</v>
      </c>
      <c r="CK86" s="230">
        <v>0</v>
      </c>
      <c r="CL86" s="230">
        <v>0</v>
      </c>
      <c r="CM86" s="15"/>
      <c r="CN86" s="15">
        <f t="shared" si="40"/>
        <v>0</v>
      </c>
      <c r="CO86" s="15">
        <f t="shared" si="40"/>
        <v>0</v>
      </c>
      <c r="CP86" s="15">
        <f t="shared" si="40"/>
        <v>0</v>
      </c>
      <c r="CR86" s="15">
        <f t="shared" si="37"/>
        <v>0</v>
      </c>
      <c r="CS86" s="15">
        <f t="shared" si="38"/>
        <v>0</v>
      </c>
      <c r="CT86" s="15">
        <f t="shared" si="44"/>
        <v>0</v>
      </c>
      <c r="CV86" s="15">
        <f t="shared" si="45"/>
        <v>249000.29426566666</v>
      </c>
      <c r="CW86" s="15">
        <f t="shared" si="45"/>
        <v>0</v>
      </c>
      <c r="CX86" s="15">
        <f t="shared" si="46"/>
        <v>-249000.29426566666</v>
      </c>
      <c r="CY86" s="15"/>
    </row>
    <row r="87" spans="1:103" x14ac:dyDescent="0.25">
      <c r="A87" s="3" t="s">
        <v>111</v>
      </c>
      <c r="B87" s="229">
        <v>2.3099999999999999E-2</v>
      </c>
      <c r="C87" s="229">
        <v>2.5999999999999999E-2</v>
      </c>
      <c r="D87" s="229">
        <v>4.3499999999999997E-2</v>
      </c>
      <c r="E87" s="229">
        <v>5.1400000000000001E-2</v>
      </c>
      <c r="F87" s="229">
        <v>5.1400000000000001E-2</v>
      </c>
      <c r="G87" s="229">
        <v>5.1400000000000001E-2</v>
      </c>
      <c r="H87" s="229">
        <v>5.1400000000000001E-2</v>
      </c>
      <c r="I87" s="229">
        <v>5.1400000000000001E-2</v>
      </c>
      <c r="J87" s="3">
        <v>403026</v>
      </c>
      <c r="L87" s="230">
        <v>111393330.2</v>
      </c>
      <c r="M87" s="230">
        <v>111393330.2</v>
      </c>
      <c r="N87" s="230">
        <v>111393330.2</v>
      </c>
      <c r="O87" s="230"/>
      <c r="P87" s="230">
        <v>111393330.2</v>
      </c>
      <c r="Q87" s="230">
        <v>111393330.2</v>
      </c>
      <c r="R87" s="230">
        <v>111393330.2</v>
      </c>
      <c r="S87" s="15"/>
      <c r="T87" s="15">
        <v>477134.76435666671</v>
      </c>
      <c r="U87" s="15">
        <v>477134.76435666671</v>
      </c>
      <c r="V87" s="15">
        <v>477134.76435666671</v>
      </c>
      <c r="W87" s="15"/>
      <c r="X87" s="15">
        <f t="shared" si="47"/>
        <v>477134.76435666671</v>
      </c>
      <c r="Y87" s="15">
        <f t="shared" si="47"/>
        <v>477134.76435666671</v>
      </c>
      <c r="Z87" s="15">
        <f t="shared" si="47"/>
        <v>477134.76435666671</v>
      </c>
      <c r="AB87" s="15">
        <f t="shared" si="1"/>
        <v>1431404.2930700001</v>
      </c>
      <c r="AC87" s="15">
        <f t="shared" si="34"/>
        <v>1431404.2930700001</v>
      </c>
      <c r="AD87" s="15">
        <f t="shared" si="43"/>
        <v>0</v>
      </c>
      <c r="AF87" s="230">
        <v>111393330.2</v>
      </c>
      <c r="AG87" s="230">
        <v>111393330.2</v>
      </c>
      <c r="AH87" s="230">
        <v>111393330.2</v>
      </c>
      <c r="AI87" s="230"/>
      <c r="AJ87" s="230">
        <v>111469287.56</v>
      </c>
      <c r="AK87" s="230">
        <v>111545244.92</v>
      </c>
      <c r="AL87" s="230">
        <v>111545244.92</v>
      </c>
      <c r="AM87" s="230"/>
      <c r="AN87" s="230">
        <v>477134.76435666671</v>
      </c>
      <c r="AO87" s="230">
        <v>477134.76435666671</v>
      </c>
      <c r="AP87" s="230">
        <v>477134.76435666671</v>
      </c>
      <c r="AQ87" s="15"/>
      <c r="AR87" s="15">
        <f t="shared" si="48"/>
        <v>477460.11504866672</v>
      </c>
      <c r="AS87" s="15">
        <f t="shared" si="48"/>
        <v>477785.46574066667</v>
      </c>
      <c r="AT87" s="15">
        <f t="shared" si="48"/>
        <v>477785.46574066667</v>
      </c>
      <c r="AV87" s="15">
        <f t="shared" si="5"/>
        <v>1431404.2930700001</v>
      </c>
      <c r="AW87" s="15">
        <f t="shared" si="39"/>
        <v>1433031.0465300002</v>
      </c>
      <c r="AX87" s="15">
        <f t="shared" si="7"/>
        <v>1626.7534600000363</v>
      </c>
      <c r="AY87" s="15"/>
      <c r="AZ87" s="15">
        <f t="shared" si="8"/>
        <v>2862808.5861400003</v>
      </c>
      <c r="BA87" s="15">
        <f t="shared" si="8"/>
        <v>2864435.3396000005</v>
      </c>
      <c r="BB87" s="15">
        <f t="shared" si="10"/>
        <v>1626.7534600002691</v>
      </c>
      <c r="BC87" s="15"/>
      <c r="BD87" s="230">
        <v>111393330.2</v>
      </c>
      <c r="BE87" s="230">
        <v>111393330.2</v>
      </c>
      <c r="BF87" s="230">
        <v>111393330.2</v>
      </c>
      <c r="BG87" s="230"/>
      <c r="BH87" s="230"/>
      <c r="BI87" s="230"/>
      <c r="BJ87" s="230"/>
      <c r="BK87" s="230"/>
      <c r="BL87" s="230">
        <v>477134.76435666671</v>
      </c>
      <c r="BM87" s="230">
        <v>477134.76435666671</v>
      </c>
      <c r="BN87" s="230">
        <v>477134.76435666671</v>
      </c>
      <c r="BO87" s="15"/>
      <c r="BP87" s="15">
        <f t="shared" si="49"/>
        <v>0</v>
      </c>
      <c r="BQ87" s="15">
        <f t="shared" si="49"/>
        <v>0</v>
      </c>
      <c r="BR87" s="15">
        <f t="shared" si="49"/>
        <v>0</v>
      </c>
      <c r="BT87" s="15">
        <f t="shared" si="35"/>
        <v>1431404.2930700001</v>
      </c>
      <c r="BU87" s="15">
        <f t="shared" si="36"/>
        <v>0</v>
      </c>
      <c r="BV87" s="15">
        <f t="shared" si="14"/>
        <v>-1431404.2930700001</v>
      </c>
      <c r="BW87" s="15"/>
      <c r="BX87" s="15">
        <f t="shared" si="15"/>
        <v>4294212.8792100009</v>
      </c>
      <c r="BY87" s="15">
        <f t="shared" si="15"/>
        <v>2864435.3396000005</v>
      </c>
      <c r="BZ87" s="15">
        <f t="shared" si="16"/>
        <v>-1429777.5396100003</v>
      </c>
      <c r="CA87" s="15"/>
      <c r="CB87" s="230">
        <v>111393330.2</v>
      </c>
      <c r="CC87" s="230">
        <v>111393330.2</v>
      </c>
      <c r="CD87" s="230">
        <v>111393330.2</v>
      </c>
      <c r="CE87" s="230"/>
      <c r="CF87" s="230"/>
      <c r="CG87" s="230"/>
      <c r="CH87" s="230"/>
      <c r="CI87" s="230"/>
      <c r="CJ87" s="230">
        <v>477134.76435666671</v>
      </c>
      <c r="CK87" s="230">
        <v>477134.76435666671</v>
      </c>
      <c r="CL87" s="230">
        <v>477134.76435666671</v>
      </c>
      <c r="CM87" s="15"/>
      <c r="CN87" s="15">
        <f t="shared" si="40"/>
        <v>0</v>
      </c>
      <c r="CO87" s="15">
        <f t="shared" si="40"/>
        <v>0</v>
      </c>
      <c r="CP87" s="15">
        <f t="shared" si="40"/>
        <v>0</v>
      </c>
      <c r="CR87" s="15">
        <f t="shared" si="37"/>
        <v>1431404.2930700001</v>
      </c>
      <c r="CS87" s="15">
        <f t="shared" si="38"/>
        <v>0</v>
      </c>
      <c r="CT87" s="15">
        <f t="shared" si="44"/>
        <v>-1431404.2930700001</v>
      </c>
      <c r="CV87" s="15">
        <f t="shared" si="45"/>
        <v>5725617.1722800005</v>
      </c>
      <c r="CW87" s="15">
        <f t="shared" si="45"/>
        <v>2864435.3396000005</v>
      </c>
      <c r="CX87" s="15">
        <f t="shared" si="46"/>
        <v>-2861181.83268</v>
      </c>
      <c r="CY87" s="15"/>
    </row>
    <row r="88" spans="1:103" x14ac:dyDescent="0.25">
      <c r="A88" s="3" t="s">
        <v>112</v>
      </c>
      <c r="B88" s="229">
        <v>2.3099999999999999E-2</v>
      </c>
      <c r="C88" s="229">
        <v>2.5999999999999999E-2</v>
      </c>
      <c r="D88" s="229">
        <v>4.3499999999999997E-2</v>
      </c>
      <c r="E88" s="229">
        <v>5.1400000000000001E-2</v>
      </c>
      <c r="F88" s="229">
        <v>5.1400000000000001E-2</v>
      </c>
      <c r="G88" s="229">
        <v>5.1400000000000001E-2</v>
      </c>
      <c r="H88" s="229">
        <v>5.1400000000000001E-2</v>
      </c>
      <c r="I88" s="229">
        <v>5.1400000000000001E-2</v>
      </c>
      <c r="J88" s="3">
        <v>403026</v>
      </c>
      <c r="L88" s="230">
        <v>0</v>
      </c>
      <c r="M88" s="230">
        <v>0</v>
      </c>
      <c r="N88" s="230">
        <v>0</v>
      </c>
      <c r="O88" s="230"/>
      <c r="P88" s="230">
        <v>58132364.420000002</v>
      </c>
      <c r="Q88" s="230">
        <v>58132364.420000002</v>
      </c>
      <c r="R88" s="230">
        <v>58132364.420000002</v>
      </c>
      <c r="S88" s="15"/>
      <c r="T88" s="15">
        <v>0</v>
      </c>
      <c r="U88" s="15">
        <v>0</v>
      </c>
      <c r="V88" s="15">
        <v>0</v>
      </c>
      <c r="W88" s="15"/>
      <c r="X88" s="15">
        <f t="shared" si="47"/>
        <v>249000.29426566666</v>
      </c>
      <c r="Y88" s="15">
        <f t="shared" si="47"/>
        <v>249000.29426566666</v>
      </c>
      <c r="Z88" s="15">
        <f t="shared" si="47"/>
        <v>249000.29426566666</v>
      </c>
      <c r="AB88" s="15">
        <f t="shared" si="1"/>
        <v>0</v>
      </c>
      <c r="AC88" s="15">
        <f t="shared" si="34"/>
        <v>747000.882797</v>
      </c>
      <c r="AD88" s="15">
        <f t="shared" si="43"/>
        <v>747000.882797</v>
      </c>
      <c r="AF88" s="230">
        <v>0</v>
      </c>
      <c r="AG88" s="230">
        <v>0</v>
      </c>
      <c r="AH88" s="230">
        <v>29066182.210000001</v>
      </c>
      <c r="AI88" s="230"/>
      <c r="AJ88" s="230">
        <v>58132364.420000002</v>
      </c>
      <c r="AK88" s="230">
        <v>58132364.420000002</v>
      </c>
      <c r="AL88" s="230">
        <v>58132364.420000002</v>
      </c>
      <c r="AM88" s="230"/>
      <c r="AN88" s="230">
        <v>0</v>
      </c>
      <c r="AO88" s="230">
        <v>0</v>
      </c>
      <c r="AP88" s="230">
        <v>124500.14713283333</v>
      </c>
      <c r="AQ88" s="15"/>
      <c r="AR88" s="15">
        <f t="shared" si="48"/>
        <v>249000.29426566666</v>
      </c>
      <c r="AS88" s="15">
        <f t="shared" si="48"/>
        <v>249000.29426566666</v>
      </c>
      <c r="AT88" s="15">
        <f t="shared" si="48"/>
        <v>249000.29426566666</v>
      </c>
      <c r="AV88" s="15">
        <f t="shared" si="5"/>
        <v>124500.14713283333</v>
      </c>
      <c r="AW88" s="15">
        <f t="shared" si="39"/>
        <v>747000.882797</v>
      </c>
      <c r="AX88" s="15">
        <f t="shared" si="7"/>
        <v>622500.73566416663</v>
      </c>
      <c r="AY88" s="15"/>
      <c r="AZ88" s="15">
        <f t="shared" si="8"/>
        <v>124500.14713283333</v>
      </c>
      <c r="BA88" s="15">
        <f t="shared" si="8"/>
        <v>1494001.765594</v>
      </c>
      <c r="BB88" s="15">
        <f t="shared" si="10"/>
        <v>1369501.6184611667</v>
      </c>
      <c r="BC88" s="15"/>
      <c r="BD88" s="230">
        <v>58132364.420000002</v>
      </c>
      <c r="BE88" s="230">
        <v>58132364.420000002</v>
      </c>
      <c r="BF88" s="230">
        <v>58132364.420000002</v>
      </c>
      <c r="BG88" s="230"/>
      <c r="BH88" s="230"/>
      <c r="BI88" s="230"/>
      <c r="BJ88" s="230"/>
      <c r="BK88" s="230"/>
      <c r="BL88" s="230">
        <v>249000.29426566666</v>
      </c>
      <c r="BM88" s="230">
        <v>249000.29426566666</v>
      </c>
      <c r="BN88" s="230">
        <v>249000.29426566666</v>
      </c>
      <c r="BO88" s="15"/>
      <c r="BP88" s="15">
        <f t="shared" si="49"/>
        <v>0</v>
      </c>
      <c r="BQ88" s="15">
        <f t="shared" si="49"/>
        <v>0</v>
      </c>
      <c r="BR88" s="15">
        <f t="shared" si="49"/>
        <v>0</v>
      </c>
      <c r="BT88" s="15">
        <f t="shared" si="35"/>
        <v>747000.882797</v>
      </c>
      <c r="BU88" s="15">
        <f t="shared" si="36"/>
        <v>0</v>
      </c>
      <c r="BV88" s="15">
        <f t="shared" si="14"/>
        <v>-747000.882797</v>
      </c>
      <c r="BW88" s="15"/>
      <c r="BX88" s="15">
        <f t="shared" si="15"/>
        <v>871501.02992983337</v>
      </c>
      <c r="BY88" s="15">
        <f t="shared" si="15"/>
        <v>1494001.765594</v>
      </c>
      <c r="BZ88" s="15">
        <f t="shared" si="16"/>
        <v>622500.73566416663</v>
      </c>
      <c r="CA88" s="15"/>
      <c r="CB88" s="230">
        <v>58132364.420000002</v>
      </c>
      <c r="CC88" s="230">
        <v>58132364.420000002</v>
      </c>
      <c r="CD88" s="230">
        <v>58132364.420000002</v>
      </c>
      <c r="CE88" s="230"/>
      <c r="CF88" s="230"/>
      <c r="CG88" s="230"/>
      <c r="CH88" s="230"/>
      <c r="CI88" s="230"/>
      <c r="CJ88" s="230">
        <v>249000.29426566666</v>
      </c>
      <c r="CK88" s="230">
        <v>249000.29426566666</v>
      </c>
      <c r="CL88" s="230">
        <v>249000.29426566666</v>
      </c>
      <c r="CM88" s="15"/>
      <c r="CN88" s="15">
        <f t="shared" si="40"/>
        <v>0</v>
      </c>
      <c r="CO88" s="15">
        <f t="shared" si="40"/>
        <v>0</v>
      </c>
      <c r="CP88" s="15">
        <f t="shared" si="40"/>
        <v>0</v>
      </c>
      <c r="CR88" s="15">
        <f t="shared" si="37"/>
        <v>747000.882797</v>
      </c>
      <c r="CS88" s="15">
        <f t="shared" si="38"/>
        <v>0</v>
      </c>
      <c r="CT88" s="15">
        <f t="shared" si="44"/>
        <v>-747000.882797</v>
      </c>
      <c r="CV88" s="15">
        <f t="shared" si="45"/>
        <v>1618501.9127268335</v>
      </c>
      <c r="CW88" s="15">
        <f t="shared" si="45"/>
        <v>1494001.765594</v>
      </c>
      <c r="CX88" s="15">
        <f t="shared" si="46"/>
        <v>-124500.14713283349</v>
      </c>
      <c r="CY88" s="15"/>
    </row>
    <row r="89" spans="1:103" x14ac:dyDescent="0.25">
      <c r="A89" s="3" t="s">
        <v>113</v>
      </c>
      <c r="B89" s="229">
        <v>2.3099999999999999E-2</v>
      </c>
      <c r="C89" s="229">
        <v>2.5999999999999999E-2</v>
      </c>
      <c r="D89" s="229">
        <v>4.3499999999999997E-2</v>
      </c>
      <c r="E89" s="229">
        <v>5.1400000000000001E-2</v>
      </c>
      <c r="F89" s="229">
        <v>5.1400000000000001E-2</v>
      </c>
      <c r="G89" s="229">
        <v>5.1400000000000001E-2</v>
      </c>
      <c r="H89" s="229">
        <v>5.1400000000000001E-2</v>
      </c>
      <c r="I89" s="229">
        <v>5.1400000000000001E-2</v>
      </c>
      <c r="J89" s="3">
        <v>403026</v>
      </c>
      <c r="L89" s="230">
        <v>7327465.79</v>
      </c>
      <c r="M89" s="230">
        <v>7327465.79</v>
      </c>
      <c r="N89" s="230">
        <v>7327465.79</v>
      </c>
      <c r="O89" s="230"/>
      <c r="P89" s="230">
        <v>7327465.79</v>
      </c>
      <c r="Q89" s="230">
        <v>7327465.79</v>
      </c>
      <c r="R89" s="230">
        <v>7327465.79</v>
      </c>
      <c r="S89" s="15"/>
      <c r="T89" s="15">
        <v>31385.978467166668</v>
      </c>
      <c r="U89" s="15">
        <v>31385.978467166668</v>
      </c>
      <c r="V89" s="15">
        <v>31385.978467166668</v>
      </c>
      <c r="W89" s="15"/>
      <c r="X89" s="15">
        <f t="shared" si="47"/>
        <v>31385.978467166668</v>
      </c>
      <c r="Y89" s="15">
        <f t="shared" si="47"/>
        <v>31385.978467166668</v>
      </c>
      <c r="Z89" s="15">
        <f t="shared" si="47"/>
        <v>31385.978467166668</v>
      </c>
      <c r="AB89" s="15">
        <f t="shared" si="1"/>
        <v>94157.935401499999</v>
      </c>
      <c r="AC89" s="15">
        <f t="shared" si="34"/>
        <v>94157.935401499999</v>
      </c>
      <c r="AD89" s="15">
        <f t="shared" si="43"/>
        <v>0</v>
      </c>
      <c r="AF89" s="230">
        <v>7327465.79</v>
      </c>
      <c r="AG89" s="230">
        <v>7327465.79</v>
      </c>
      <c r="AH89" s="230">
        <v>7327465.79</v>
      </c>
      <c r="AI89" s="230"/>
      <c r="AJ89" s="230">
        <v>7327465.79</v>
      </c>
      <c r="AK89" s="230">
        <v>7327465.79</v>
      </c>
      <c r="AL89" s="230">
        <v>7327465.79</v>
      </c>
      <c r="AM89" s="230"/>
      <c r="AN89" s="230">
        <v>31385.978467166668</v>
      </c>
      <c r="AO89" s="230">
        <v>31385.978467166668</v>
      </c>
      <c r="AP89" s="230">
        <v>31385.978467166668</v>
      </c>
      <c r="AQ89" s="15"/>
      <c r="AR89" s="15">
        <f t="shared" si="48"/>
        <v>31385.978467166668</v>
      </c>
      <c r="AS89" s="15">
        <f t="shared" si="48"/>
        <v>31385.978467166668</v>
      </c>
      <c r="AT89" s="15">
        <f t="shared" si="48"/>
        <v>31385.978467166668</v>
      </c>
      <c r="AV89" s="15">
        <f t="shared" si="5"/>
        <v>94157.935401499999</v>
      </c>
      <c r="AW89" s="15">
        <f t="shared" si="39"/>
        <v>94157.935401499999</v>
      </c>
      <c r="AX89" s="15">
        <f t="shared" si="7"/>
        <v>0</v>
      </c>
      <c r="AY89" s="15"/>
      <c r="AZ89" s="15">
        <f t="shared" si="8"/>
        <v>188315.870803</v>
      </c>
      <c r="BA89" s="15">
        <f t="shared" si="8"/>
        <v>188315.870803</v>
      </c>
      <c r="BB89" s="15">
        <f t="shared" si="10"/>
        <v>0</v>
      </c>
      <c r="BC89" s="15"/>
      <c r="BD89" s="230">
        <v>7327465.79</v>
      </c>
      <c r="BE89" s="230">
        <v>7327465.79</v>
      </c>
      <c r="BF89" s="230">
        <v>7327465.79</v>
      </c>
      <c r="BG89" s="230"/>
      <c r="BH89" s="230"/>
      <c r="BI89" s="230"/>
      <c r="BJ89" s="230"/>
      <c r="BK89" s="230"/>
      <c r="BL89" s="230">
        <v>31385.978467166668</v>
      </c>
      <c r="BM89" s="230">
        <v>31385.978467166668</v>
      </c>
      <c r="BN89" s="230">
        <v>31385.978467166668</v>
      </c>
      <c r="BO89" s="15"/>
      <c r="BP89" s="15">
        <f t="shared" si="49"/>
        <v>0</v>
      </c>
      <c r="BQ89" s="15">
        <f t="shared" si="49"/>
        <v>0</v>
      </c>
      <c r="BR89" s="15">
        <f t="shared" si="49"/>
        <v>0</v>
      </c>
      <c r="BT89" s="15">
        <f t="shared" si="35"/>
        <v>94157.935401499999</v>
      </c>
      <c r="BU89" s="15">
        <f t="shared" si="36"/>
        <v>0</v>
      </c>
      <c r="BV89" s="15">
        <f t="shared" si="14"/>
        <v>-94157.935401499999</v>
      </c>
      <c r="BW89" s="15"/>
      <c r="BX89" s="15">
        <f t="shared" si="15"/>
        <v>282473.80620450003</v>
      </c>
      <c r="BY89" s="15">
        <f t="shared" si="15"/>
        <v>188315.870803</v>
      </c>
      <c r="BZ89" s="15">
        <f t="shared" si="16"/>
        <v>-94157.935401500028</v>
      </c>
      <c r="CA89" s="15"/>
      <c r="CB89" s="230">
        <v>7327465.79</v>
      </c>
      <c r="CC89" s="230">
        <v>7327465.79</v>
      </c>
      <c r="CD89" s="230">
        <v>7327465.79</v>
      </c>
      <c r="CE89" s="230"/>
      <c r="CF89" s="230"/>
      <c r="CG89" s="230"/>
      <c r="CH89" s="230"/>
      <c r="CI89" s="230"/>
      <c r="CJ89" s="230">
        <v>31385.978467166668</v>
      </c>
      <c r="CK89" s="230">
        <v>31385.978467166668</v>
      </c>
      <c r="CL89" s="230">
        <v>31385.978467166668</v>
      </c>
      <c r="CM89" s="15"/>
      <c r="CN89" s="15">
        <f t="shared" si="40"/>
        <v>0</v>
      </c>
      <c r="CO89" s="15">
        <f t="shared" si="40"/>
        <v>0</v>
      </c>
      <c r="CP89" s="15">
        <f t="shared" si="40"/>
        <v>0</v>
      </c>
      <c r="CR89" s="15">
        <f t="shared" si="37"/>
        <v>94157.935401499999</v>
      </c>
      <c r="CS89" s="15">
        <f t="shared" si="38"/>
        <v>0</v>
      </c>
      <c r="CT89" s="15">
        <f t="shared" si="44"/>
        <v>-94157.935401499999</v>
      </c>
      <c r="CV89" s="15">
        <f t="shared" si="45"/>
        <v>376631.741606</v>
      </c>
      <c r="CW89" s="15">
        <f t="shared" si="45"/>
        <v>188315.870803</v>
      </c>
      <c r="CX89" s="15">
        <f t="shared" si="46"/>
        <v>-188315.870803</v>
      </c>
      <c r="CY89" s="15"/>
    </row>
    <row r="90" spans="1:103" x14ac:dyDescent="0.25">
      <c r="A90" s="3" t="s">
        <v>114</v>
      </c>
      <c r="B90" s="229">
        <v>2.3099999999999999E-2</v>
      </c>
      <c r="C90" s="229">
        <v>2.5999999999999999E-2</v>
      </c>
      <c r="D90" s="229">
        <v>4.3499999999999997E-2</v>
      </c>
      <c r="E90" s="229">
        <v>5.1400000000000001E-2</v>
      </c>
      <c r="F90" s="229">
        <v>5.1400000000000001E-2</v>
      </c>
      <c r="G90" s="229">
        <v>5.1400000000000001E-2</v>
      </c>
      <c r="H90" s="229">
        <v>5.1400000000000001E-2</v>
      </c>
      <c r="I90" s="229">
        <v>5.1400000000000001E-2</v>
      </c>
      <c r="J90" s="3">
        <v>403026</v>
      </c>
      <c r="L90" s="230">
        <v>0</v>
      </c>
      <c r="M90" s="230">
        <v>0</v>
      </c>
      <c r="N90" s="230">
        <v>0</v>
      </c>
      <c r="O90" s="230"/>
      <c r="P90" s="230">
        <v>49809986.159999996</v>
      </c>
      <c r="Q90" s="230">
        <v>49809986.159999996</v>
      </c>
      <c r="R90" s="230">
        <v>49809986.159999996</v>
      </c>
      <c r="S90" s="15"/>
      <c r="T90" s="15">
        <v>0</v>
      </c>
      <c r="U90" s="15">
        <v>0</v>
      </c>
      <c r="V90" s="15">
        <v>0</v>
      </c>
      <c r="W90" s="15"/>
      <c r="X90" s="15">
        <f t="shared" si="47"/>
        <v>213352.77405199999</v>
      </c>
      <c r="Y90" s="15">
        <f t="shared" si="47"/>
        <v>213352.77405199999</v>
      </c>
      <c r="Z90" s="15">
        <f t="shared" si="47"/>
        <v>213352.77405199999</v>
      </c>
      <c r="AB90" s="15">
        <f t="shared" si="1"/>
        <v>0</v>
      </c>
      <c r="AC90" s="15">
        <f t="shared" si="34"/>
        <v>640058.32215599995</v>
      </c>
      <c r="AD90" s="15">
        <f t="shared" si="43"/>
        <v>640058.32215599995</v>
      </c>
      <c r="AF90" s="230">
        <v>24904993.079999998</v>
      </c>
      <c r="AG90" s="230">
        <v>49809986.159999996</v>
      </c>
      <c r="AH90" s="230">
        <v>49809986.159999996</v>
      </c>
      <c r="AI90" s="230"/>
      <c r="AJ90" s="230">
        <v>49809986.159999996</v>
      </c>
      <c r="AK90" s="230">
        <v>49809986.159999996</v>
      </c>
      <c r="AL90" s="230">
        <v>49809986.159999996</v>
      </c>
      <c r="AM90" s="230"/>
      <c r="AN90" s="230">
        <v>106676.387026</v>
      </c>
      <c r="AO90" s="230">
        <v>213352.77405199999</v>
      </c>
      <c r="AP90" s="230">
        <v>213352.77405199999</v>
      </c>
      <c r="AQ90" s="15"/>
      <c r="AR90" s="15">
        <f t="shared" si="48"/>
        <v>213352.77405199999</v>
      </c>
      <c r="AS90" s="15">
        <f t="shared" si="48"/>
        <v>213352.77405199999</v>
      </c>
      <c r="AT90" s="15">
        <f t="shared" si="48"/>
        <v>213352.77405199999</v>
      </c>
      <c r="AV90" s="15">
        <f t="shared" si="5"/>
        <v>533381.93513</v>
      </c>
      <c r="AW90" s="15">
        <f t="shared" si="39"/>
        <v>640058.32215599995</v>
      </c>
      <c r="AX90" s="15">
        <f t="shared" si="7"/>
        <v>106676.38702599995</v>
      </c>
      <c r="AY90" s="15"/>
      <c r="AZ90" s="15">
        <f t="shared" si="8"/>
        <v>533381.93513</v>
      </c>
      <c r="BA90" s="15">
        <f t="shared" si="8"/>
        <v>1280116.6443119999</v>
      </c>
      <c r="BB90" s="15">
        <f t="shared" si="10"/>
        <v>746734.7091819999</v>
      </c>
      <c r="BC90" s="15"/>
      <c r="BD90" s="230">
        <v>49809986.159999996</v>
      </c>
      <c r="BE90" s="230">
        <v>49809986.159999996</v>
      </c>
      <c r="BF90" s="230">
        <v>49809986.159999996</v>
      </c>
      <c r="BG90" s="230"/>
      <c r="BH90" s="230"/>
      <c r="BI90" s="230"/>
      <c r="BJ90" s="230"/>
      <c r="BK90" s="230"/>
      <c r="BL90" s="230">
        <v>213352.77405199999</v>
      </c>
      <c r="BM90" s="230">
        <v>213352.77405199999</v>
      </c>
      <c r="BN90" s="230">
        <v>213352.77405199999</v>
      </c>
      <c r="BO90" s="15"/>
      <c r="BP90" s="15">
        <f t="shared" si="49"/>
        <v>0</v>
      </c>
      <c r="BQ90" s="15">
        <f t="shared" si="49"/>
        <v>0</v>
      </c>
      <c r="BR90" s="15">
        <f t="shared" si="49"/>
        <v>0</v>
      </c>
      <c r="BT90" s="15">
        <f t="shared" si="35"/>
        <v>640058.32215599995</v>
      </c>
      <c r="BU90" s="15">
        <f t="shared" si="36"/>
        <v>0</v>
      </c>
      <c r="BV90" s="15">
        <f t="shared" si="14"/>
        <v>-640058.32215599995</v>
      </c>
      <c r="BW90" s="15"/>
      <c r="BX90" s="15">
        <f t="shared" si="15"/>
        <v>1173440.2572860001</v>
      </c>
      <c r="BY90" s="15">
        <f t="shared" si="15"/>
        <v>1280116.6443119999</v>
      </c>
      <c r="BZ90" s="15">
        <f t="shared" si="16"/>
        <v>106676.38702599984</v>
      </c>
      <c r="CA90" s="15"/>
      <c r="CB90" s="230">
        <v>49809986.159999996</v>
      </c>
      <c r="CC90" s="230">
        <v>49809986.159999996</v>
      </c>
      <c r="CD90" s="230">
        <v>49809986.159999996</v>
      </c>
      <c r="CE90" s="230"/>
      <c r="CF90" s="230"/>
      <c r="CG90" s="230"/>
      <c r="CH90" s="230"/>
      <c r="CI90" s="230"/>
      <c r="CJ90" s="230">
        <v>213352.77405199999</v>
      </c>
      <c r="CK90" s="230">
        <v>213352.77405199999</v>
      </c>
      <c r="CL90" s="230">
        <v>213352.77405199999</v>
      </c>
      <c r="CM90" s="15"/>
      <c r="CN90" s="15">
        <f t="shared" si="40"/>
        <v>0</v>
      </c>
      <c r="CO90" s="15">
        <f t="shared" si="40"/>
        <v>0</v>
      </c>
      <c r="CP90" s="15">
        <f t="shared" si="40"/>
        <v>0</v>
      </c>
      <c r="CR90" s="15">
        <f t="shared" si="37"/>
        <v>640058.32215599995</v>
      </c>
      <c r="CS90" s="15">
        <f t="shared" si="38"/>
        <v>0</v>
      </c>
      <c r="CT90" s="15">
        <f t="shared" si="44"/>
        <v>-640058.32215599995</v>
      </c>
      <c r="CV90" s="15">
        <f t="shared" si="45"/>
        <v>1813498.579442</v>
      </c>
      <c r="CW90" s="15">
        <f t="shared" si="45"/>
        <v>1280116.6443119999</v>
      </c>
      <c r="CX90" s="15">
        <f t="shared" si="46"/>
        <v>-533381.93513000011</v>
      </c>
      <c r="CY90" s="15"/>
    </row>
    <row r="91" spans="1:103" x14ac:dyDescent="0.25">
      <c r="A91" s="3" t="s">
        <v>115</v>
      </c>
      <c r="B91" s="229">
        <v>2.3099999999999999E-2</v>
      </c>
      <c r="C91" s="229">
        <v>2.5999999999999999E-2</v>
      </c>
      <c r="D91" s="229">
        <v>4.3499999999999997E-2</v>
      </c>
      <c r="E91" s="229">
        <v>5.1400000000000001E-2</v>
      </c>
      <c r="F91" s="229">
        <v>5.1400000000000001E-2</v>
      </c>
      <c r="G91" s="229">
        <v>5.1400000000000001E-2</v>
      </c>
      <c r="H91" s="229">
        <v>5.1400000000000001E-2</v>
      </c>
      <c r="I91" s="229">
        <v>5.1400000000000001E-2</v>
      </c>
      <c r="J91" s="3">
        <v>403026</v>
      </c>
      <c r="L91" s="230">
        <v>0</v>
      </c>
      <c r="M91" s="230">
        <v>940834.70000000007</v>
      </c>
      <c r="N91" s="230">
        <v>1881669.3900000001</v>
      </c>
      <c r="O91" s="230"/>
      <c r="P91" s="230">
        <v>1881669.3900000001</v>
      </c>
      <c r="Q91" s="230">
        <v>1881669.3900000001</v>
      </c>
      <c r="R91" s="230">
        <v>1881669.3900000001</v>
      </c>
      <c r="S91" s="15"/>
      <c r="T91" s="15">
        <v>0</v>
      </c>
      <c r="U91" s="15">
        <v>4029.9086316666671</v>
      </c>
      <c r="V91" s="15">
        <v>8059.817220500001</v>
      </c>
      <c r="W91" s="15"/>
      <c r="X91" s="15">
        <f t="shared" si="47"/>
        <v>8059.817220500001</v>
      </c>
      <c r="Y91" s="15">
        <f t="shared" si="47"/>
        <v>8059.817220500001</v>
      </c>
      <c r="Z91" s="15">
        <f t="shared" si="47"/>
        <v>8059.817220500001</v>
      </c>
      <c r="AB91" s="15">
        <f t="shared" si="1"/>
        <v>12089.725852166668</v>
      </c>
      <c r="AC91" s="15">
        <f t="shared" si="34"/>
        <v>24179.451661500003</v>
      </c>
      <c r="AD91" s="15">
        <f t="shared" si="43"/>
        <v>12089.725809333335</v>
      </c>
      <c r="AF91" s="230">
        <v>1881669.3900000001</v>
      </c>
      <c r="AG91" s="230">
        <v>1881669.3900000001</v>
      </c>
      <c r="AH91" s="230">
        <v>1881669.3900000001</v>
      </c>
      <c r="AI91" s="230"/>
      <c r="AJ91" s="230">
        <v>1881669.3900000001</v>
      </c>
      <c r="AK91" s="230">
        <v>1881669.3900000001</v>
      </c>
      <c r="AL91" s="230">
        <v>1881669.3900000001</v>
      </c>
      <c r="AM91" s="230"/>
      <c r="AN91" s="230">
        <v>8059.817220500001</v>
      </c>
      <c r="AO91" s="230">
        <v>8059.817220500001</v>
      </c>
      <c r="AP91" s="230">
        <v>8059.817220500001</v>
      </c>
      <c r="AQ91" s="15"/>
      <c r="AR91" s="15">
        <f t="shared" si="48"/>
        <v>8059.817220500001</v>
      </c>
      <c r="AS91" s="15">
        <f t="shared" si="48"/>
        <v>8059.817220500001</v>
      </c>
      <c r="AT91" s="15">
        <f t="shared" si="48"/>
        <v>8059.817220500001</v>
      </c>
      <c r="AV91" s="15">
        <f t="shared" si="5"/>
        <v>24179.451661500003</v>
      </c>
      <c r="AW91" s="15">
        <f t="shared" si="39"/>
        <v>24179.451661500003</v>
      </c>
      <c r="AX91" s="15">
        <f t="shared" si="7"/>
        <v>0</v>
      </c>
      <c r="AY91" s="15"/>
      <c r="AZ91" s="15">
        <f t="shared" si="8"/>
        <v>36269.177513666669</v>
      </c>
      <c r="BA91" s="15">
        <f t="shared" si="8"/>
        <v>48358.903323000006</v>
      </c>
      <c r="BB91" s="15">
        <f t="shared" si="10"/>
        <v>12089.725809333337</v>
      </c>
      <c r="BC91" s="15"/>
      <c r="BD91" s="230">
        <v>1881669.3900000001</v>
      </c>
      <c r="BE91" s="230">
        <v>1881669.3900000001</v>
      </c>
      <c r="BF91" s="230">
        <v>1881669.3900000001</v>
      </c>
      <c r="BG91" s="230"/>
      <c r="BH91" s="230"/>
      <c r="BI91" s="230"/>
      <c r="BJ91" s="230"/>
      <c r="BK91" s="230"/>
      <c r="BL91" s="230">
        <v>8059.817220500001</v>
      </c>
      <c r="BM91" s="230">
        <v>8059.817220500001</v>
      </c>
      <c r="BN91" s="230">
        <v>8059.817220500001</v>
      </c>
      <c r="BO91" s="15"/>
      <c r="BP91" s="15">
        <f t="shared" si="49"/>
        <v>0</v>
      </c>
      <c r="BQ91" s="15">
        <f t="shared" si="49"/>
        <v>0</v>
      </c>
      <c r="BR91" s="15">
        <f t="shared" si="49"/>
        <v>0</v>
      </c>
      <c r="BT91" s="15">
        <f t="shared" si="35"/>
        <v>24179.451661500003</v>
      </c>
      <c r="BU91" s="15">
        <f t="shared" si="36"/>
        <v>0</v>
      </c>
      <c r="BV91" s="15">
        <f t="shared" si="14"/>
        <v>-24179.451661500003</v>
      </c>
      <c r="BW91" s="15"/>
      <c r="BX91" s="15">
        <f t="shared" si="15"/>
        <v>60448.629175166672</v>
      </c>
      <c r="BY91" s="15">
        <f t="shared" si="15"/>
        <v>48358.903323000006</v>
      </c>
      <c r="BZ91" s="15">
        <f t="shared" si="16"/>
        <v>-12089.725852166666</v>
      </c>
      <c r="CA91" s="15"/>
      <c r="CB91" s="230">
        <v>1881669.3900000001</v>
      </c>
      <c r="CC91" s="230">
        <v>1881669.3900000001</v>
      </c>
      <c r="CD91" s="230">
        <v>1881669.3900000001</v>
      </c>
      <c r="CE91" s="230"/>
      <c r="CF91" s="230"/>
      <c r="CG91" s="230"/>
      <c r="CH91" s="230"/>
      <c r="CI91" s="230"/>
      <c r="CJ91" s="230">
        <v>8059.817220500001</v>
      </c>
      <c r="CK91" s="230">
        <v>8059.817220500001</v>
      </c>
      <c r="CL91" s="230">
        <v>8059.817220500001</v>
      </c>
      <c r="CM91" s="15"/>
      <c r="CN91" s="15">
        <f t="shared" si="40"/>
        <v>0</v>
      </c>
      <c r="CO91" s="15">
        <f t="shared" si="40"/>
        <v>0</v>
      </c>
      <c r="CP91" s="15">
        <f t="shared" si="40"/>
        <v>0</v>
      </c>
      <c r="CR91" s="15">
        <f t="shared" si="37"/>
        <v>24179.451661500003</v>
      </c>
      <c r="CS91" s="15">
        <f t="shared" si="38"/>
        <v>0</v>
      </c>
      <c r="CT91" s="15">
        <f t="shared" si="44"/>
        <v>-24179.451661500003</v>
      </c>
      <c r="CV91" s="15">
        <f t="shared" si="45"/>
        <v>84628.080836666675</v>
      </c>
      <c r="CW91" s="15">
        <f t="shared" si="45"/>
        <v>48358.903323000006</v>
      </c>
      <c r="CX91" s="15">
        <f t="shared" si="46"/>
        <v>-36269.177513666669</v>
      </c>
      <c r="CY91" s="15"/>
    </row>
    <row r="92" spans="1:103" x14ac:dyDescent="0.25">
      <c r="A92" s="3" t="s">
        <v>116</v>
      </c>
      <c r="B92" s="229">
        <v>3.4500000000000003E-2</v>
      </c>
      <c r="C92" s="229">
        <v>3.8899999999999997E-2</v>
      </c>
      <c r="D92" s="229">
        <v>3.9899999999999998E-2</v>
      </c>
      <c r="E92" s="229">
        <v>4.1099999999999998E-2</v>
      </c>
      <c r="F92" s="229">
        <v>4.1099999999999998E-2</v>
      </c>
      <c r="G92" s="229">
        <v>4.1099999999999998E-2</v>
      </c>
      <c r="H92" s="229">
        <v>4.1099999999999998E-2</v>
      </c>
      <c r="I92" s="229">
        <v>4.1099999999999998E-2</v>
      </c>
      <c r="J92" s="3">
        <v>403011</v>
      </c>
      <c r="L92" s="230">
        <v>120608760.81</v>
      </c>
      <c r="M92" s="230">
        <v>120610993.63</v>
      </c>
      <c r="N92" s="230">
        <v>120613226.44</v>
      </c>
      <c r="O92" s="230"/>
      <c r="P92" s="230">
        <v>120598981.29000001</v>
      </c>
      <c r="Q92" s="230">
        <v>120810688.13</v>
      </c>
      <c r="R92" s="230">
        <v>121010347.3</v>
      </c>
      <c r="S92" s="15"/>
      <c r="T92" s="15">
        <v>413085.00577425002</v>
      </c>
      <c r="U92" s="15">
        <v>413092.65318274993</v>
      </c>
      <c r="V92" s="15">
        <v>413100.30055699992</v>
      </c>
      <c r="W92" s="15"/>
      <c r="X92" s="15">
        <f t="shared" si="47"/>
        <v>413051.51091825002</v>
      </c>
      <c r="Y92" s="15">
        <f t="shared" si="47"/>
        <v>413776.60684524995</v>
      </c>
      <c r="Z92" s="15">
        <f t="shared" si="47"/>
        <v>414460.4395025</v>
      </c>
      <c r="AB92" s="15">
        <f t="shared" si="1"/>
        <v>1239277.9595139998</v>
      </c>
      <c r="AC92" s="15">
        <f t="shared" si="34"/>
        <v>1241288.557266</v>
      </c>
      <c r="AD92" s="15">
        <f t="shared" si="43"/>
        <v>2010.5977520002052</v>
      </c>
      <c r="AF92" s="230">
        <v>120613226.44</v>
      </c>
      <c r="AG92" s="230">
        <v>120613226.44</v>
      </c>
      <c r="AH92" s="230">
        <v>120613226.44</v>
      </c>
      <c r="AI92" s="230"/>
      <c r="AJ92" s="230">
        <v>120998299.63</v>
      </c>
      <c r="AK92" s="230">
        <v>120988153.45</v>
      </c>
      <c r="AL92" s="230">
        <v>120863994.31999999</v>
      </c>
      <c r="AM92" s="230"/>
      <c r="AN92" s="230">
        <v>413100.30055699992</v>
      </c>
      <c r="AO92" s="230">
        <v>413100.30055699992</v>
      </c>
      <c r="AP92" s="230">
        <v>413100.30055699992</v>
      </c>
      <c r="AQ92" s="15"/>
      <c r="AR92" s="15">
        <f t="shared" si="48"/>
        <v>414419.17623275</v>
      </c>
      <c r="AS92" s="15">
        <f t="shared" si="48"/>
        <v>414384.42556624999</v>
      </c>
      <c r="AT92" s="15">
        <f t="shared" si="48"/>
        <v>413959.18054599996</v>
      </c>
      <c r="AV92" s="15">
        <f t="shared" si="5"/>
        <v>1239300.9016709998</v>
      </c>
      <c r="AW92" s="15">
        <f t="shared" si="39"/>
        <v>1242762.782345</v>
      </c>
      <c r="AX92" s="15">
        <f t="shared" si="7"/>
        <v>3461.880674000131</v>
      </c>
      <c r="AY92" s="15"/>
      <c r="AZ92" s="15">
        <f t="shared" si="8"/>
        <v>2478578.8611849993</v>
      </c>
      <c r="BA92" s="15">
        <f t="shared" si="8"/>
        <v>2484051.3396109999</v>
      </c>
      <c r="BB92" s="15">
        <f t="shared" si="10"/>
        <v>5472.478426000569</v>
      </c>
      <c r="BC92" s="15"/>
      <c r="BD92" s="230">
        <v>120613226.44</v>
      </c>
      <c r="BE92" s="230">
        <v>120587263.76000001</v>
      </c>
      <c r="BF92" s="230">
        <v>120561301.08</v>
      </c>
      <c r="BG92" s="230"/>
      <c r="BH92" s="230"/>
      <c r="BI92" s="230"/>
      <c r="BJ92" s="230"/>
      <c r="BK92" s="230"/>
      <c r="BL92" s="230">
        <v>413100.30055699992</v>
      </c>
      <c r="BM92" s="230">
        <v>413011.37837800005</v>
      </c>
      <c r="BN92" s="230">
        <v>412922.45619899995</v>
      </c>
      <c r="BO92" s="15"/>
      <c r="BP92" s="15">
        <f t="shared" si="49"/>
        <v>0</v>
      </c>
      <c r="BQ92" s="15">
        <f t="shared" si="49"/>
        <v>0</v>
      </c>
      <c r="BR92" s="15">
        <f t="shared" si="49"/>
        <v>0</v>
      </c>
      <c r="BT92" s="15">
        <f t="shared" si="35"/>
        <v>1239034.1351339999</v>
      </c>
      <c r="BU92" s="15">
        <f t="shared" si="36"/>
        <v>0</v>
      </c>
      <c r="BV92" s="15">
        <f t="shared" si="14"/>
        <v>-1239034.1351339999</v>
      </c>
      <c r="BW92" s="15"/>
      <c r="BX92" s="15">
        <f t="shared" si="15"/>
        <v>3717612.9963189992</v>
      </c>
      <c r="BY92" s="15">
        <f t="shared" si="15"/>
        <v>2484051.3396109999</v>
      </c>
      <c r="BZ92" s="15">
        <f t="shared" si="16"/>
        <v>-1233561.6567079993</v>
      </c>
      <c r="CA92" s="15"/>
      <c r="CB92" s="230">
        <v>120561301.08</v>
      </c>
      <c r="CC92" s="230">
        <v>120580141.19</v>
      </c>
      <c r="CD92" s="230">
        <v>120598981.29000001</v>
      </c>
      <c r="CE92" s="230"/>
      <c r="CF92" s="230"/>
      <c r="CG92" s="230"/>
      <c r="CH92" s="230"/>
      <c r="CI92" s="230"/>
      <c r="CJ92" s="230">
        <v>412922.45619899995</v>
      </c>
      <c r="CK92" s="230">
        <v>412986.98357574997</v>
      </c>
      <c r="CL92" s="230">
        <v>413051.51091825002</v>
      </c>
      <c r="CM92" s="15"/>
      <c r="CN92" s="15">
        <f t="shared" si="40"/>
        <v>0</v>
      </c>
      <c r="CO92" s="15">
        <f t="shared" si="40"/>
        <v>0</v>
      </c>
      <c r="CP92" s="15">
        <f t="shared" si="40"/>
        <v>0</v>
      </c>
      <c r="CR92" s="15">
        <f t="shared" si="37"/>
        <v>1238960.9506929999</v>
      </c>
      <c r="CS92" s="15">
        <f t="shared" si="38"/>
        <v>0</v>
      </c>
      <c r="CT92" s="15">
        <f t="shared" si="44"/>
        <v>-1238960.9506929999</v>
      </c>
      <c r="CV92" s="15">
        <f t="shared" si="45"/>
        <v>4956573.9470119989</v>
      </c>
      <c r="CW92" s="15">
        <f t="shared" si="45"/>
        <v>2484051.3396109999</v>
      </c>
      <c r="CX92" s="15">
        <f t="shared" si="46"/>
        <v>-2472522.6074009989</v>
      </c>
      <c r="CY92" s="15"/>
    </row>
    <row r="93" spans="1:103" x14ac:dyDescent="0.25">
      <c r="A93" s="3" t="s">
        <v>117</v>
      </c>
      <c r="B93" s="229">
        <v>3.4500000000000003E-2</v>
      </c>
      <c r="C93" s="229">
        <v>3.8899999999999997E-2</v>
      </c>
      <c r="D93" s="229">
        <v>3.9899999999999998E-2</v>
      </c>
      <c r="E93" s="229">
        <v>4.1099999999999998E-2</v>
      </c>
      <c r="F93" s="229">
        <v>4.1099999999999998E-2</v>
      </c>
      <c r="G93" s="229">
        <v>4.1099999999999998E-2</v>
      </c>
      <c r="H93" s="229">
        <v>4.1099999999999998E-2</v>
      </c>
      <c r="I93" s="229">
        <v>4.1099999999999998E-2</v>
      </c>
      <c r="J93" s="3">
        <v>403011</v>
      </c>
      <c r="L93" s="230">
        <v>0</v>
      </c>
      <c r="M93" s="230">
        <v>0</v>
      </c>
      <c r="N93" s="230">
        <v>0</v>
      </c>
      <c r="O93" s="230"/>
      <c r="P93" s="230">
        <v>0</v>
      </c>
      <c r="Q93" s="230">
        <v>0</v>
      </c>
      <c r="R93" s="230">
        <v>0</v>
      </c>
      <c r="S93" s="15"/>
      <c r="T93" s="15">
        <v>0</v>
      </c>
      <c r="U93" s="15">
        <v>0</v>
      </c>
      <c r="V93" s="15">
        <v>0</v>
      </c>
      <c r="W93" s="15"/>
      <c r="X93" s="15">
        <f t="shared" si="47"/>
        <v>0</v>
      </c>
      <c r="Y93" s="15">
        <f t="shared" si="47"/>
        <v>0</v>
      </c>
      <c r="Z93" s="15">
        <f t="shared" si="47"/>
        <v>0</v>
      </c>
      <c r="AB93" s="15">
        <f t="shared" ref="AB93:AB156" si="50">T93+U93+V93</f>
        <v>0</v>
      </c>
      <c r="AC93" s="15">
        <f t="shared" si="34"/>
        <v>0</v>
      </c>
      <c r="AD93" s="15">
        <f t="shared" si="43"/>
        <v>0</v>
      </c>
      <c r="AF93" s="230">
        <v>0</v>
      </c>
      <c r="AG93" s="230">
        <v>0</v>
      </c>
      <c r="AH93" s="230">
        <v>0</v>
      </c>
      <c r="AI93" s="230"/>
      <c r="AJ93" s="230">
        <v>0</v>
      </c>
      <c r="AK93" s="230">
        <v>0</v>
      </c>
      <c r="AL93" s="230">
        <v>0</v>
      </c>
      <c r="AM93" s="230"/>
      <c r="AN93" s="230">
        <v>0</v>
      </c>
      <c r="AO93" s="230">
        <v>0</v>
      </c>
      <c r="AP93" s="230">
        <v>0</v>
      </c>
      <c r="AQ93" s="15"/>
      <c r="AR93" s="15">
        <f t="shared" si="48"/>
        <v>0</v>
      </c>
      <c r="AS93" s="15">
        <f t="shared" si="48"/>
        <v>0</v>
      </c>
      <c r="AT93" s="15">
        <f t="shared" si="48"/>
        <v>0</v>
      </c>
      <c r="AV93" s="15">
        <f t="shared" si="5"/>
        <v>0</v>
      </c>
      <c r="AW93" s="15">
        <f t="shared" si="39"/>
        <v>0</v>
      </c>
      <c r="AX93" s="15">
        <f t="shared" si="7"/>
        <v>0</v>
      </c>
      <c r="AY93" s="15"/>
      <c r="AZ93" s="15">
        <f t="shared" si="8"/>
        <v>0</v>
      </c>
      <c r="BA93" s="15">
        <f t="shared" si="8"/>
        <v>0</v>
      </c>
      <c r="BB93" s="15">
        <f t="shared" si="10"/>
        <v>0</v>
      </c>
      <c r="BC93" s="15"/>
      <c r="BD93" s="230">
        <v>0</v>
      </c>
      <c r="BE93" s="230">
        <v>0</v>
      </c>
      <c r="BF93" s="230">
        <v>0</v>
      </c>
      <c r="BG93" s="230"/>
      <c r="BH93" s="230"/>
      <c r="BI93" s="230"/>
      <c r="BJ93" s="230"/>
      <c r="BK93" s="230"/>
      <c r="BL93" s="230">
        <v>0</v>
      </c>
      <c r="BM93" s="230">
        <v>0</v>
      </c>
      <c r="BN93" s="230">
        <v>0</v>
      </c>
      <c r="BO93" s="15"/>
      <c r="BP93" s="15">
        <f t="shared" si="49"/>
        <v>0</v>
      </c>
      <c r="BQ93" s="15">
        <f t="shared" si="49"/>
        <v>0</v>
      </c>
      <c r="BR93" s="15">
        <f t="shared" si="49"/>
        <v>0</v>
      </c>
      <c r="BT93" s="15">
        <f t="shared" si="35"/>
        <v>0</v>
      </c>
      <c r="BU93" s="15">
        <f t="shared" si="36"/>
        <v>0</v>
      </c>
      <c r="BV93" s="15">
        <f t="shared" si="14"/>
        <v>0</v>
      </c>
      <c r="BW93" s="15"/>
      <c r="BX93" s="15">
        <f t="shared" si="15"/>
        <v>0</v>
      </c>
      <c r="BY93" s="15">
        <f t="shared" si="15"/>
        <v>0</v>
      </c>
      <c r="BZ93" s="15">
        <f t="shared" si="16"/>
        <v>0</v>
      </c>
      <c r="CA93" s="15"/>
      <c r="CB93" s="230">
        <v>0</v>
      </c>
      <c r="CC93" s="230">
        <v>0</v>
      </c>
      <c r="CD93" s="230">
        <v>0</v>
      </c>
      <c r="CE93" s="230"/>
      <c r="CF93" s="230"/>
      <c r="CG93" s="230"/>
      <c r="CH93" s="230"/>
      <c r="CI93" s="230"/>
      <c r="CJ93" s="230">
        <v>0</v>
      </c>
      <c r="CK93" s="230">
        <v>0</v>
      </c>
      <c r="CL93" s="230">
        <v>0</v>
      </c>
      <c r="CM93" s="15"/>
      <c r="CN93" s="15">
        <f t="shared" si="40"/>
        <v>0</v>
      </c>
      <c r="CO93" s="15">
        <f t="shared" si="40"/>
        <v>0</v>
      </c>
      <c r="CP93" s="15">
        <f t="shared" si="40"/>
        <v>0</v>
      </c>
      <c r="CR93" s="15">
        <f t="shared" si="37"/>
        <v>0</v>
      </c>
      <c r="CS93" s="15">
        <f t="shared" si="38"/>
        <v>0</v>
      </c>
      <c r="CT93" s="15">
        <f t="shared" si="44"/>
        <v>0</v>
      </c>
      <c r="CV93" s="15">
        <f t="shared" si="45"/>
        <v>0</v>
      </c>
      <c r="CW93" s="15">
        <f t="shared" si="45"/>
        <v>0</v>
      </c>
      <c r="CX93" s="15">
        <f t="shared" si="46"/>
        <v>0</v>
      </c>
      <c r="CY93" s="15"/>
    </row>
    <row r="94" spans="1:103" x14ac:dyDescent="0.25">
      <c r="A94" s="3" t="s">
        <v>118</v>
      </c>
      <c r="B94" s="229">
        <v>3.56E-2</v>
      </c>
      <c r="C94" s="229">
        <v>4.0099999999999997E-2</v>
      </c>
      <c r="D94" s="229">
        <v>3.5700000000000003E-2</v>
      </c>
      <c r="E94" s="229">
        <v>3.8699999999999998E-2</v>
      </c>
      <c r="F94" s="229">
        <v>3.8699999999999998E-2</v>
      </c>
      <c r="G94" s="229">
        <v>3.8699999999999998E-2</v>
      </c>
      <c r="H94" s="229">
        <v>3.8699999999999998E-2</v>
      </c>
      <c r="I94" s="229">
        <v>3.8699999999999998E-2</v>
      </c>
      <c r="J94" s="3">
        <v>403011</v>
      </c>
      <c r="L94" s="230">
        <v>255956854.61000001</v>
      </c>
      <c r="M94" s="230">
        <v>255975824.66999999</v>
      </c>
      <c r="N94" s="230">
        <v>255975824.66999999</v>
      </c>
      <c r="O94" s="230"/>
      <c r="P94" s="230">
        <v>256404156.74000001</v>
      </c>
      <c r="Q94" s="230">
        <v>256404156.74000001</v>
      </c>
      <c r="R94" s="230">
        <v>256399733.47999999</v>
      </c>
      <c r="S94" s="15"/>
      <c r="T94" s="15">
        <v>825460.85611724993</v>
      </c>
      <c r="U94" s="15">
        <v>825522.03456074989</v>
      </c>
      <c r="V94" s="15">
        <v>825522.03456074989</v>
      </c>
      <c r="W94" s="15"/>
      <c r="X94" s="15">
        <f t="shared" si="47"/>
        <v>826903.40548650001</v>
      </c>
      <c r="Y94" s="15">
        <f t="shared" si="47"/>
        <v>826903.40548650001</v>
      </c>
      <c r="Z94" s="15">
        <f t="shared" si="47"/>
        <v>826889.14047299989</v>
      </c>
      <c r="AB94" s="15">
        <f t="shared" si="50"/>
        <v>2476504.9252387495</v>
      </c>
      <c r="AC94" s="15">
        <f t="shared" si="34"/>
        <v>2480695.951446</v>
      </c>
      <c r="AD94" s="15">
        <f t="shared" si="43"/>
        <v>4191.0262072505429</v>
      </c>
      <c r="AF94" s="230">
        <v>256067659.66</v>
      </c>
      <c r="AG94" s="230">
        <v>256159494.65000001</v>
      </c>
      <c r="AH94" s="230">
        <v>256159494.65000001</v>
      </c>
      <c r="AI94" s="230"/>
      <c r="AJ94" s="230">
        <v>256636383.78</v>
      </c>
      <c r="AK94" s="230">
        <v>256838074.03999999</v>
      </c>
      <c r="AL94" s="230">
        <v>256798690.72999999</v>
      </c>
      <c r="AM94" s="230"/>
      <c r="AN94" s="230">
        <v>825818.20240349986</v>
      </c>
      <c r="AO94" s="230">
        <v>826114.37024625007</v>
      </c>
      <c r="AP94" s="230">
        <v>826114.37024625007</v>
      </c>
      <c r="AQ94" s="15"/>
      <c r="AR94" s="15">
        <f t="shared" si="48"/>
        <v>827652.33769049996</v>
      </c>
      <c r="AS94" s="15">
        <f t="shared" si="48"/>
        <v>828302.78877899994</v>
      </c>
      <c r="AT94" s="15">
        <f t="shared" si="48"/>
        <v>828175.77760424989</v>
      </c>
      <c r="AV94" s="15">
        <f t="shared" si="5"/>
        <v>2478046.9428960001</v>
      </c>
      <c r="AW94" s="15">
        <f t="shared" si="39"/>
        <v>2484130.9040737497</v>
      </c>
      <c r="AX94" s="15">
        <f t="shared" si="7"/>
        <v>6083.9611777495593</v>
      </c>
      <c r="AY94" s="15"/>
      <c r="AZ94" s="15">
        <f t="shared" si="8"/>
        <v>4954551.8681347501</v>
      </c>
      <c r="BA94" s="15">
        <f t="shared" si="8"/>
        <v>4964826.8555197492</v>
      </c>
      <c r="BB94" s="15">
        <f t="shared" si="10"/>
        <v>10274.987384999171</v>
      </c>
      <c r="BC94" s="15"/>
      <c r="BD94" s="230">
        <v>256147419.55000001</v>
      </c>
      <c r="BE94" s="230">
        <v>256094292.94999999</v>
      </c>
      <c r="BF94" s="230">
        <v>256053241.46000001</v>
      </c>
      <c r="BG94" s="230"/>
      <c r="BH94" s="230"/>
      <c r="BI94" s="230"/>
      <c r="BJ94" s="230"/>
      <c r="BK94" s="230"/>
      <c r="BL94" s="230">
        <v>826075.42804875004</v>
      </c>
      <c r="BM94" s="230">
        <v>825904.09476374986</v>
      </c>
      <c r="BN94" s="230">
        <v>825771.70370850002</v>
      </c>
      <c r="BO94" s="15"/>
      <c r="BP94" s="15">
        <f t="shared" si="49"/>
        <v>0</v>
      </c>
      <c r="BQ94" s="15">
        <f t="shared" si="49"/>
        <v>0</v>
      </c>
      <c r="BR94" s="15">
        <f t="shared" si="49"/>
        <v>0</v>
      </c>
      <c r="BT94" s="15">
        <f t="shared" si="35"/>
        <v>2477751.2265209998</v>
      </c>
      <c r="BU94" s="15">
        <f t="shared" si="36"/>
        <v>0</v>
      </c>
      <c r="BV94" s="15">
        <f t="shared" si="14"/>
        <v>-2477751.2265209998</v>
      </c>
      <c r="BW94" s="15"/>
      <c r="BX94" s="15">
        <f t="shared" si="15"/>
        <v>7432303.0946557503</v>
      </c>
      <c r="BY94" s="15">
        <f t="shared" si="15"/>
        <v>4964826.8555197492</v>
      </c>
      <c r="BZ94" s="15">
        <f t="shared" si="16"/>
        <v>-2467476.2391360011</v>
      </c>
      <c r="CA94" s="15"/>
      <c r="CB94" s="230">
        <v>256053241.46000001</v>
      </c>
      <c r="CC94" s="230">
        <v>256053241.46000001</v>
      </c>
      <c r="CD94" s="230">
        <v>256228699.09999999</v>
      </c>
      <c r="CE94" s="230"/>
      <c r="CF94" s="230"/>
      <c r="CG94" s="230"/>
      <c r="CH94" s="230"/>
      <c r="CI94" s="230"/>
      <c r="CJ94" s="230">
        <v>825771.70370850002</v>
      </c>
      <c r="CK94" s="230">
        <v>825771.70370850002</v>
      </c>
      <c r="CL94" s="230">
        <v>826337.5545974999</v>
      </c>
      <c r="CM94" s="15"/>
      <c r="CN94" s="15">
        <f t="shared" si="40"/>
        <v>0</v>
      </c>
      <c r="CO94" s="15">
        <f t="shared" si="40"/>
        <v>0</v>
      </c>
      <c r="CP94" s="15">
        <f t="shared" si="40"/>
        <v>0</v>
      </c>
      <c r="CR94" s="15">
        <f t="shared" si="37"/>
        <v>2477880.9620145001</v>
      </c>
      <c r="CS94" s="15">
        <f t="shared" si="38"/>
        <v>0</v>
      </c>
      <c r="CT94" s="15">
        <f t="shared" si="44"/>
        <v>-2477880.9620145001</v>
      </c>
      <c r="CV94" s="15">
        <f t="shared" si="45"/>
        <v>9910184.0566702504</v>
      </c>
      <c r="CW94" s="15">
        <f t="shared" si="45"/>
        <v>4964826.8555197492</v>
      </c>
      <c r="CX94" s="15">
        <f t="shared" si="46"/>
        <v>-4945357.2011505011</v>
      </c>
      <c r="CY94" s="15"/>
    </row>
    <row r="95" spans="1:103" x14ac:dyDescent="0.25">
      <c r="A95" s="3" t="s">
        <v>119</v>
      </c>
      <c r="B95" s="229">
        <v>3.56E-2</v>
      </c>
      <c r="C95" s="229">
        <v>4.0099999999999997E-2</v>
      </c>
      <c r="D95" s="229">
        <v>3.5700000000000003E-2</v>
      </c>
      <c r="E95" s="229">
        <v>3.8699999999999998E-2</v>
      </c>
      <c r="F95" s="229">
        <v>3.8699999999999998E-2</v>
      </c>
      <c r="G95" s="229">
        <v>3.8699999999999998E-2</v>
      </c>
      <c r="H95" s="229">
        <v>3.8699999999999998E-2</v>
      </c>
      <c r="I95" s="229">
        <v>3.8699999999999998E-2</v>
      </c>
      <c r="J95" s="3">
        <v>403011</v>
      </c>
      <c r="L95" s="230">
        <v>0</v>
      </c>
      <c r="M95" s="230">
        <v>0</v>
      </c>
      <c r="N95" s="230">
        <v>0</v>
      </c>
      <c r="O95" s="230"/>
      <c r="P95" s="230">
        <v>0</v>
      </c>
      <c r="Q95" s="230">
        <v>0</v>
      </c>
      <c r="R95" s="230">
        <v>0</v>
      </c>
      <c r="S95" s="15"/>
      <c r="T95" s="15">
        <v>0</v>
      </c>
      <c r="U95" s="15">
        <v>0</v>
      </c>
      <c r="V95" s="15">
        <v>0</v>
      </c>
      <c r="W95" s="15"/>
      <c r="X95" s="15">
        <f t="shared" si="47"/>
        <v>0</v>
      </c>
      <c r="Y95" s="15">
        <f t="shared" si="47"/>
        <v>0</v>
      </c>
      <c r="Z95" s="15">
        <f t="shared" si="47"/>
        <v>0</v>
      </c>
      <c r="AB95" s="15">
        <f t="shared" si="50"/>
        <v>0</v>
      </c>
      <c r="AC95" s="15">
        <f t="shared" si="34"/>
        <v>0</v>
      </c>
      <c r="AD95" s="15">
        <f t="shared" si="43"/>
        <v>0</v>
      </c>
      <c r="AF95" s="230">
        <v>0</v>
      </c>
      <c r="AG95" s="230">
        <v>0</v>
      </c>
      <c r="AH95" s="230">
        <v>0</v>
      </c>
      <c r="AI95" s="230"/>
      <c r="AJ95" s="230">
        <v>0</v>
      </c>
      <c r="AK95" s="230">
        <v>0</v>
      </c>
      <c r="AL95" s="230">
        <v>0</v>
      </c>
      <c r="AM95" s="230"/>
      <c r="AN95" s="230">
        <v>0</v>
      </c>
      <c r="AO95" s="230">
        <v>0</v>
      </c>
      <c r="AP95" s="230">
        <v>0</v>
      </c>
      <c r="AQ95" s="15"/>
      <c r="AR95" s="15">
        <f t="shared" si="48"/>
        <v>0</v>
      </c>
      <c r="AS95" s="15">
        <f t="shared" si="48"/>
        <v>0</v>
      </c>
      <c r="AT95" s="15">
        <f t="shared" si="48"/>
        <v>0</v>
      </c>
      <c r="AV95" s="15">
        <f t="shared" si="5"/>
        <v>0</v>
      </c>
      <c r="AW95" s="15">
        <f t="shared" si="39"/>
        <v>0</v>
      </c>
      <c r="AX95" s="15">
        <f t="shared" si="7"/>
        <v>0</v>
      </c>
      <c r="AY95" s="15"/>
      <c r="AZ95" s="15">
        <f t="shared" si="8"/>
        <v>0</v>
      </c>
      <c r="BA95" s="15">
        <f t="shared" si="8"/>
        <v>0</v>
      </c>
      <c r="BB95" s="15">
        <f t="shared" si="10"/>
        <v>0</v>
      </c>
      <c r="BC95" s="15"/>
      <c r="BD95" s="230">
        <v>0</v>
      </c>
      <c r="BE95" s="230">
        <v>0</v>
      </c>
      <c r="BF95" s="230">
        <v>0</v>
      </c>
      <c r="BG95" s="230"/>
      <c r="BH95" s="230"/>
      <c r="BI95" s="230"/>
      <c r="BJ95" s="230"/>
      <c r="BK95" s="230"/>
      <c r="BL95" s="230">
        <v>0</v>
      </c>
      <c r="BM95" s="230">
        <v>0</v>
      </c>
      <c r="BN95" s="230">
        <v>0</v>
      </c>
      <c r="BO95" s="15"/>
      <c r="BP95" s="15">
        <f t="shared" si="49"/>
        <v>0</v>
      </c>
      <c r="BQ95" s="15">
        <f t="shared" si="49"/>
        <v>0</v>
      </c>
      <c r="BR95" s="15">
        <f t="shared" si="49"/>
        <v>0</v>
      </c>
      <c r="BT95" s="15">
        <f t="shared" si="35"/>
        <v>0</v>
      </c>
      <c r="BU95" s="15">
        <f t="shared" si="36"/>
        <v>0</v>
      </c>
      <c r="BV95" s="15">
        <f t="shared" ref="BV95:BV158" si="51">BU95-BT95</f>
        <v>0</v>
      </c>
      <c r="BW95" s="15"/>
      <c r="BX95" s="15">
        <f t="shared" ref="BX95:BY110" si="52">+AZ95+BT95</f>
        <v>0</v>
      </c>
      <c r="BY95" s="15">
        <f t="shared" si="52"/>
        <v>0</v>
      </c>
      <c r="BZ95" s="15">
        <f t="shared" ref="BZ95:BZ158" si="53">BY95-BX95</f>
        <v>0</v>
      </c>
      <c r="CA95" s="15"/>
      <c r="CB95" s="230">
        <v>0</v>
      </c>
      <c r="CC95" s="230">
        <v>0</v>
      </c>
      <c r="CD95" s="230">
        <v>0</v>
      </c>
      <c r="CE95" s="230"/>
      <c r="CF95" s="230"/>
      <c r="CG95" s="230"/>
      <c r="CH95" s="230"/>
      <c r="CI95" s="230"/>
      <c r="CJ95" s="230">
        <v>0</v>
      </c>
      <c r="CK95" s="230">
        <v>0</v>
      </c>
      <c r="CL95" s="230">
        <v>0</v>
      </c>
      <c r="CM95" s="15"/>
      <c r="CN95" s="15">
        <f t="shared" si="40"/>
        <v>0</v>
      </c>
      <c r="CO95" s="15">
        <f t="shared" si="40"/>
        <v>0</v>
      </c>
      <c r="CP95" s="15">
        <f t="shared" si="40"/>
        <v>0</v>
      </c>
      <c r="CR95" s="15">
        <f t="shared" si="37"/>
        <v>0</v>
      </c>
      <c r="CS95" s="15">
        <f t="shared" si="38"/>
        <v>0</v>
      </c>
      <c r="CT95" s="15">
        <f t="shared" si="44"/>
        <v>0</v>
      </c>
      <c r="CV95" s="15">
        <f t="shared" si="45"/>
        <v>0</v>
      </c>
      <c r="CW95" s="15">
        <f t="shared" si="45"/>
        <v>0</v>
      </c>
      <c r="CX95" s="15">
        <f t="shared" si="46"/>
        <v>0</v>
      </c>
      <c r="CY95" s="15"/>
    </row>
    <row r="96" spans="1:103" x14ac:dyDescent="0.25">
      <c r="A96" s="3" t="s">
        <v>120</v>
      </c>
      <c r="B96" s="229">
        <v>0</v>
      </c>
      <c r="C96" s="229">
        <v>0</v>
      </c>
      <c r="D96" s="229">
        <v>0</v>
      </c>
      <c r="E96" s="229">
        <v>0</v>
      </c>
      <c r="F96" s="229">
        <v>0</v>
      </c>
      <c r="G96" s="229">
        <v>0</v>
      </c>
      <c r="H96" s="229">
        <v>0</v>
      </c>
      <c r="I96" s="229">
        <v>0</v>
      </c>
      <c r="J96" s="3">
        <v>403011</v>
      </c>
      <c r="L96" s="230">
        <v>0</v>
      </c>
      <c r="M96" s="230">
        <v>0</v>
      </c>
      <c r="N96" s="230">
        <v>0</v>
      </c>
      <c r="O96" s="230"/>
      <c r="P96" s="230">
        <v>0</v>
      </c>
      <c r="Q96" s="230">
        <v>0</v>
      </c>
      <c r="R96" s="230">
        <v>0</v>
      </c>
      <c r="S96" s="15"/>
      <c r="T96" s="15">
        <v>0</v>
      </c>
      <c r="U96" s="15">
        <v>0</v>
      </c>
      <c r="V96" s="15">
        <v>0</v>
      </c>
      <c r="W96" s="15"/>
      <c r="X96" s="15">
        <f t="shared" si="47"/>
        <v>0</v>
      </c>
      <c r="Y96" s="15">
        <f t="shared" si="47"/>
        <v>0</v>
      </c>
      <c r="Z96" s="15">
        <f t="shared" si="47"/>
        <v>0</v>
      </c>
      <c r="AB96" s="15">
        <f t="shared" si="50"/>
        <v>0</v>
      </c>
      <c r="AC96" s="15">
        <f t="shared" si="34"/>
        <v>0</v>
      </c>
      <c r="AD96" s="15">
        <f t="shared" si="43"/>
        <v>0</v>
      </c>
      <c r="AF96" s="230">
        <v>0</v>
      </c>
      <c r="AG96" s="230">
        <v>0</v>
      </c>
      <c r="AH96" s="230">
        <v>0</v>
      </c>
      <c r="AI96" s="230"/>
      <c r="AJ96" s="230">
        <v>0</v>
      </c>
      <c r="AK96" s="230">
        <v>0</v>
      </c>
      <c r="AL96" s="230">
        <v>0</v>
      </c>
      <c r="AM96" s="230"/>
      <c r="AN96" s="230">
        <v>0</v>
      </c>
      <c r="AO96" s="230">
        <v>0</v>
      </c>
      <c r="AP96" s="230">
        <v>0</v>
      </c>
      <c r="AQ96" s="15"/>
      <c r="AR96" s="15">
        <f t="shared" si="48"/>
        <v>0</v>
      </c>
      <c r="AS96" s="15">
        <f t="shared" si="48"/>
        <v>0</v>
      </c>
      <c r="AT96" s="15">
        <f t="shared" si="48"/>
        <v>0</v>
      </c>
      <c r="AV96" s="15">
        <f t="shared" si="5"/>
        <v>0</v>
      </c>
      <c r="AW96" s="15">
        <f t="shared" si="39"/>
        <v>0</v>
      </c>
      <c r="AX96" s="15">
        <f t="shared" si="7"/>
        <v>0</v>
      </c>
      <c r="AY96" s="15"/>
      <c r="AZ96" s="15">
        <f t="shared" si="8"/>
        <v>0</v>
      </c>
      <c r="BA96" s="15">
        <f t="shared" si="8"/>
        <v>0</v>
      </c>
      <c r="BB96" s="15">
        <f t="shared" si="10"/>
        <v>0</v>
      </c>
      <c r="BC96" s="15"/>
      <c r="BD96" s="230">
        <v>0</v>
      </c>
      <c r="BE96" s="230">
        <v>0</v>
      </c>
      <c r="BF96" s="230">
        <v>0</v>
      </c>
      <c r="BG96" s="230"/>
      <c r="BH96" s="230"/>
      <c r="BI96" s="230"/>
      <c r="BJ96" s="230"/>
      <c r="BK96" s="230"/>
      <c r="BL96" s="230">
        <v>0</v>
      </c>
      <c r="BM96" s="230">
        <v>0</v>
      </c>
      <c r="BN96" s="230">
        <v>0</v>
      </c>
      <c r="BO96" s="15"/>
      <c r="BP96" s="15">
        <f t="shared" si="49"/>
        <v>0</v>
      </c>
      <c r="BQ96" s="15">
        <f t="shared" si="49"/>
        <v>0</v>
      </c>
      <c r="BR96" s="15">
        <f t="shared" si="49"/>
        <v>0</v>
      </c>
      <c r="BT96" s="15">
        <f t="shared" si="35"/>
        <v>0</v>
      </c>
      <c r="BU96" s="15">
        <f t="shared" si="36"/>
        <v>0</v>
      </c>
      <c r="BV96" s="15">
        <f t="shared" si="51"/>
        <v>0</v>
      </c>
      <c r="BW96" s="15"/>
      <c r="BX96" s="15">
        <f t="shared" si="52"/>
        <v>0</v>
      </c>
      <c r="BY96" s="15">
        <f t="shared" si="52"/>
        <v>0</v>
      </c>
      <c r="BZ96" s="15">
        <f t="shared" si="53"/>
        <v>0</v>
      </c>
      <c r="CA96" s="15"/>
      <c r="CB96" s="230">
        <v>0</v>
      </c>
      <c r="CC96" s="230">
        <v>0</v>
      </c>
      <c r="CD96" s="230">
        <v>0</v>
      </c>
      <c r="CE96" s="230"/>
      <c r="CF96" s="230"/>
      <c r="CG96" s="230"/>
      <c r="CH96" s="230"/>
      <c r="CI96" s="230"/>
      <c r="CJ96" s="230">
        <v>0</v>
      </c>
      <c r="CK96" s="230">
        <v>0</v>
      </c>
      <c r="CL96" s="230">
        <v>0</v>
      </c>
      <c r="CM96" s="15"/>
      <c r="CN96" s="15">
        <f t="shared" si="40"/>
        <v>0</v>
      </c>
      <c r="CO96" s="15">
        <f t="shared" si="40"/>
        <v>0</v>
      </c>
      <c r="CP96" s="15">
        <f t="shared" si="40"/>
        <v>0</v>
      </c>
      <c r="CR96" s="15">
        <f t="shared" si="37"/>
        <v>0</v>
      </c>
      <c r="CS96" s="15">
        <f t="shared" si="38"/>
        <v>0</v>
      </c>
      <c r="CT96" s="15">
        <f t="shared" si="44"/>
        <v>0</v>
      </c>
      <c r="CV96" s="15">
        <f t="shared" si="45"/>
        <v>0</v>
      </c>
      <c r="CW96" s="15">
        <f t="shared" si="45"/>
        <v>0</v>
      </c>
      <c r="CX96" s="15">
        <f t="shared" si="46"/>
        <v>0</v>
      </c>
      <c r="CY96" s="15"/>
    </row>
    <row r="97" spans="1:103" x14ac:dyDescent="0.25">
      <c r="A97" s="3" t="s">
        <v>121</v>
      </c>
      <c r="B97" s="229">
        <v>5.5399999999999998E-2</v>
      </c>
      <c r="C97" s="229">
        <v>0</v>
      </c>
      <c r="D97" s="229">
        <v>0</v>
      </c>
      <c r="E97" s="229">
        <v>0</v>
      </c>
      <c r="F97" s="229">
        <v>0</v>
      </c>
      <c r="G97" s="229">
        <v>0</v>
      </c>
      <c r="H97" s="229">
        <v>0</v>
      </c>
      <c r="I97" s="229">
        <v>0</v>
      </c>
      <c r="J97" s="3">
        <v>403011</v>
      </c>
      <c r="L97" s="230">
        <v>0</v>
      </c>
      <c r="M97" s="230">
        <v>0</v>
      </c>
      <c r="N97" s="230">
        <v>0</v>
      </c>
      <c r="O97" s="230"/>
      <c r="P97" s="230">
        <v>0</v>
      </c>
      <c r="Q97" s="230">
        <v>0</v>
      </c>
      <c r="R97" s="230">
        <v>0</v>
      </c>
      <c r="S97" s="15"/>
      <c r="T97" s="15">
        <v>0</v>
      </c>
      <c r="U97" s="15">
        <v>0</v>
      </c>
      <c r="V97" s="15">
        <v>0</v>
      </c>
      <c r="W97" s="15"/>
      <c r="X97" s="15">
        <f t="shared" si="47"/>
        <v>0</v>
      </c>
      <c r="Y97" s="15">
        <f t="shared" si="47"/>
        <v>0</v>
      </c>
      <c r="Z97" s="15">
        <f t="shared" si="47"/>
        <v>0</v>
      </c>
      <c r="AB97" s="15">
        <f t="shared" si="50"/>
        <v>0</v>
      </c>
      <c r="AC97" s="15">
        <f t="shared" si="34"/>
        <v>0</v>
      </c>
      <c r="AD97" s="15">
        <f t="shared" si="43"/>
        <v>0</v>
      </c>
      <c r="AF97" s="230">
        <v>0</v>
      </c>
      <c r="AG97" s="230">
        <v>0</v>
      </c>
      <c r="AH97" s="230">
        <v>0</v>
      </c>
      <c r="AI97" s="230"/>
      <c r="AJ97" s="230">
        <v>0</v>
      </c>
      <c r="AK97" s="230">
        <v>0</v>
      </c>
      <c r="AL97" s="230">
        <v>0</v>
      </c>
      <c r="AM97" s="230"/>
      <c r="AN97" s="230">
        <v>0</v>
      </c>
      <c r="AO97" s="230">
        <v>0</v>
      </c>
      <c r="AP97" s="230">
        <v>0</v>
      </c>
      <c r="AQ97" s="15"/>
      <c r="AR97" s="15">
        <f t="shared" si="48"/>
        <v>0</v>
      </c>
      <c r="AS97" s="15">
        <f t="shared" si="48"/>
        <v>0</v>
      </c>
      <c r="AT97" s="15">
        <f t="shared" si="48"/>
        <v>0</v>
      </c>
      <c r="AV97" s="15">
        <f t="shared" si="5"/>
        <v>0</v>
      </c>
      <c r="AW97" s="15">
        <f t="shared" si="39"/>
        <v>0</v>
      </c>
      <c r="AX97" s="15">
        <f t="shared" si="7"/>
        <v>0</v>
      </c>
      <c r="AY97" s="15"/>
      <c r="AZ97" s="15">
        <f t="shared" si="8"/>
        <v>0</v>
      </c>
      <c r="BA97" s="15">
        <f t="shared" si="8"/>
        <v>0</v>
      </c>
      <c r="BB97" s="15">
        <f t="shared" si="10"/>
        <v>0</v>
      </c>
      <c r="BC97" s="15"/>
      <c r="BD97" s="230">
        <v>0</v>
      </c>
      <c r="BE97" s="230">
        <v>0</v>
      </c>
      <c r="BF97" s="230">
        <v>0</v>
      </c>
      <c r="BG97" s="230"/>
      <c r="BH97" s="230"/>
      <c r="BI97" s="230"/>
      <c r="BJ97" s="230"/>
      <c r="BK97" s="230"/>
      <c r="BL97" s="230">
        <v>0</v>
      </c>
      <c r="BM97" s="230">
        <v>0</v>
      </c>
      <c r="BN97" s="230">
        <v>0</v>
      </c>
      <c r="BO97" s="15"/>
      <c r="BP97" s="15">
        <f t="shared" si="49"/>
        <v>0</v>
      </c>
      <c r="BQ97" s="15">
        <f t="shared" si="49"/>
        <v>0</v>
      </c>
      <c r="BR97" s="15">
        <f t="shared" si="49"/>
        <v>0</v>
      </c>
      <c r="BT97" s="15">
        <f t="shared" si="35"/>
        <v>0</v>
      </c>
      <c r="BU97" s="15">
        <f t="shared" si="36"/>
        <v>0</v>
      </c>
      <c r="BV97" s="15">
        <f t="shared" si="51"/>
        <v>0</v>
      </c>
      <c r="BW97" s="15"/>
      <c r="BX97" s="15">
        <f t="shared" si="52"/>
        <v>0</v>
      </c>
      <c r="BY97" s="15">
        <f t="shared" si="52"/>
        <v>0</v>
      </c>
      <c r="BZ97" s="15">
        <f t="shared" si="53"/>
        <v>0</v>
      </c>
      <c r="CA97" s="15"/>
      <c r="CB97" s="230">
        <v>0</v>
      </c>
      <c r="CC97" s="230">
        <v>0</v>
      </c>
      <c r="CD97" s="230">
        <v>0</v>
      </c>
      <c r="CE97" s="230"/>
      <c r="CF97" s="230"/>
      <c r="CG97" s="230"/>
      <c r="CH97" s="230"/>
      <c r="CI97" s="230"/>
      <c r="CJ97" s="230">
        <v>0</v>
      </c>
      <c r="CK97" s="230">
        <v>0</v>
      </c>
      <c r="CL97" s="230">
        <v>0</v>
      </c>
      <c r="CM97" s="15"/>
      <c r="CN97" s="15">
        <f t="shared" si="40"/>
        <v>0</v>
      </c>
      <c r="CO97" s="15">
        <f t="shared" si="40"/>
        <v>0</v>
      </c>
      <c r="CP97" s="15">
        <f t="shared" si="40"/>
        <v>0</v>
      </c>
      <c r="CR97" s="15">
        <f t="shared" si="37"/>
        <v>0</v>
      </c>
      <c r="CS97" s="15">
        <f t="shared" si="38"/>
        <v>0</v>
      </c>
      <c r="CT97" s="15">
        <f t="shared" si="44"/>
        <v>0</v>
      </c>
      <c r="CV97" s="15">
        <f t="shared" si="45"/>
        <v>0</v>
      </c>
      <c r="CW97" s="15">
        <f t="shared" si="45"/>
        <v>0</v>
      </c>
      <c r="CX97" s="15">
        <f t="shared" si="46"/>
        <v>0</v>
      </c>
      <c r="CY97" s="15"/>
    </row>
    <row r="98" spans="1:103" x14ac:dyDescent="0.25">
      <c r="A98" s="3" t="s">
        <v>122</v>
      </c>
      <c r="B98" s="229">
        <v>5.5399999999999998E-2</v>
      </c>
      <c r="C98" s="229">
        <v>0</v>
      </c>
      <c r="D98" s="229">
        <v>0</v>
      </c>
      <c r="E98" s="229">
        <v>0</v>
      </c>
      <c r="F98" s="229">
        <v>0</v>
      </c>
      <c r="G98" s="229">
        <v>0</v>
      </c>
      <c r="H98" s="229">
        <v>0</v>
      </c>
      <c r="I98" s="229">
        <v>0</v>
      </c>
      <c r="J98" s="3">
        <v>403011</v>
      </c>
      <c r="L98" s="230">
        <v>0</v>
      </c>
      <c r="M98" s="230">
        <v>0</v>
      </c>
      <c r="N98" s="230">
        <v>0</v>
      </c>
      <c r="O98" s="230"/>
      <c r="P98" s="230">
        <v>0</v>
      </c>
      <c r="Q98" s="230">
        <v>0</v>
      </c>
      <c r="R98" s="230">
        <v>0</v>
      </c>
      <c r="S98" s="15"/>
      <c r="T98" s="15">
        <v>0</v>
      </c>
      <c r="U98" s="15">
        <v>0</v>
      </c>
      <c r="V98" s="15">
        <v>0</v>
      </c>
      <c r="W98" s="15"/>
      <c r="X98" s="15">
        <f t="shared" si="47"/>
        <v>0</v>
      </c>
      <c r="Y98" s="15">
        <f t="shared" si="47"/>
        <v>0</v>
      </c>
      <c r="Z98" s="15">
        <f t="shared" si="47"/>
        <v>0</v>
      </c>
      <c r="AB98" s="15">
        <f t="shared" si="50"/>
        <v>0</v>
      </c>
      <c r="AC98" s="15">
        <f t="shared" si="34"/>
        <v>0</v>
      </c>
      <c r="AD98" s="15">
        <f t="shared" si="43"/>
        <v>0</v>
      </c>
      <c r="AF98" s="230">
        <v>0</v>
      </c>
      <c r="AG98" s="230">
        <v>0</v>
      </c>
      <c r="AH98" s="230">
        <v>0</v>
      </c>
      <c r="AI98" s="230"/>
      <c r="AJ98" s="230">
        <v>0</v>
      </c>
      <c r="AK98" s="230">
        <v>0</v>
      </c>
      <c r="AL98" s="230">
        <v>0</v>
      </c>
      <c r="AM98" s="230"/>
      <c r="AN98" s="230">
        <v>0</v>
      </c>
      <c r="AO98" s="230">
        <v>0</v>
      </c>
      <c r="AP98" s="230">
        <v>0</v>
      </c>
      <c r="AQ98" s="15"/>
      <c r="AR98" s="15">
        <f t="shared" si="48"/>
        <v>0</v>
      </c>
      <c r="AS98" s="15">
        <f t="shared" si="48"/>
        <v>0</v>
      </c>
      <c r="AT98" s="15">
        <f t="shared" si="48"/>
        <v>0</v>
      </c>
      <c r="AV98" s="15">
        <f t="shared" si="5"/>
        <v>0</v>
      </c>
      <c r="AW98" s="15">
        <f t="shared" si="39"/>
        <v>0</v>
      </c>
      <c r="AX98" s="15">
        <f t="shared" si="7"/>
        <v>0</v>
      </c>
      <c r="AY98" s="15"/>
      <c r="AZ98" s="15">
        <f t="shared" si="8"/>
        <v>0</v>
      </c>
      <c r="BA98" s="15">
        <f t="shared" si="8"/>
        <v>0</v>
      </c>
      <c r="BB98" s="15">
        <f t="shared" si="10"/>
        <v>0</v>
      </c>
      <c r="BC98" s="15"/>
      <c r="BD98" s="230">
        <v>0</v>
      </c>
      <c r="BE98" s="230">
        <v>0</v>
      </c>
      <c r="BF98" s="230">
        <v>0</v>
      </c>
      <c r="BG98" s="230"/>
      <c r="BH98" s="230"/>
      <c r="BI98" s="230"/>
      <c r="BJ98" s="230"/>
      <c r="BK98" s="230"/>
      <c r="BL98" s="230">
        <v>0</v>
      </c>
      <c r="BM98" s="230">
        <v>0</v>
      </c>
      <c r="BN98" s="230">
        <v>0</v>
      </c>
      <c r="BO98" s="15"/>
      <c r="BP98" s="15">
        <f t="shared" si="49"/>
        <v>0</v>
      </c>
      <c r="BQ98" s="15">
        <f t="shared" si="49"/>
        <v>0</v>
      </c>
      <c r="BR98" s="15">
        <f t="shared" si="49"/>
        <v>0</v>
      </c>
      <c r="BT98" s="15">
        <f t="shared" si="35"/>
        <v>0</v>
      </c>
      <c r="BU98" s="15">
        <f t="shared" si="36"/>
        <v>0</v>
      </c>
      <c r="BV98" s="15">
        <f t="shared" si="51"/>
        <v>0</v>
      </c>
      <c r="BW98" s="15"/>
      <c r="BX98" s="15">
        <f t="shared" si="52"/>
        <v>0</v>
      </c>
      <c r="BY98" s="15">
        <f t="shared" si="52"/>
        <v>0</v>
      </c>
      <c r="BZ98" s="15">
        <f t="shared" si="53"/>
        <v>0</v>
      </c>
      <c r="CA98" s="15"/>
      <c r="CB98" s="230">
        <v>0</v>
      </c>
      <c r="CC98" s="230">
        <v>0</v>
      </c>
      <c r="CD98" s="230">
        <v>0</v>
      </c>
      <c r="CE98" s="230"/>
      <c r="CF98" s="230"/>
      <c r="CG98" s="230"/>
      <c r="CH98" s="230"/>
      <c r="CI98" s="230"/>
      <c r="CJ98" s="230">
        <v>0</v>
      </c>
      <c r="CK98" s="230">
        <v>0</v>
      </c>
      <c r="CL98" s="230">
        <v>0</v>
      </c>
      <c r="CM98" s="15"/>
      <c r="CN98" s="15">
        <f t="shared" si="40"/>
        <v>0</v>
      </c>
      <c r="CO98" s="15">
        <f t="shared" si="40"/>
        <v>0</v>
      </c>
      <c r="CP98" s="15">
        <f t="shared" si="40"/>
        <v>0</v>
      </c>
      <c r="CR98" s="15">
        <f t="shared" si="37"/>
        <v>0</v>
      </c>
      <c r="CS98" s="15">
        <f t="shared" si="38"/>
        <v>0</v>
      </c>
      <c r="CT98" s="15">
        <f t="shared" si="44"/>
        <v>0</v>
      </c>
      <c r="CV98" s="15">
        <f t="shared" si="45"/>
        <v>0</v>
      </c>
      <c r="CW98" s="15">
        <f t="shared" si="45"/>
        <v>0</v>
      </c>
      <c r="CX98" s="15">
        <f t="shared" si="46"/>
        <v>0</v>
      </c>
      <c r="CY98" s="15"/>
    </row>
    <row r="99" spans="1:103" x14ac:dyDescent="0.25">
      <c r="A99" s="3" t="s">
        <v>123</v>
      </c>
      <c r="B99" s="229">
        <v>5.5399999999999998E-2</v>
      </c>
      <c r="C99" s="229">
        <v>0</v>
      </c>
      <c r="D99" s="229">
        <v>0</v>
      </c>
      <c r="E99" s="229">
        <v>0</v>
      </c>
      <c r="F99" s="229">
        <v>0</v>
      </c>
      <c r="G99" s="229">
        <v>0</v>
      </c>
      <c r="H99" s="229">
        <v>0</v>
      </c>
      <c r="I99" s="229">
        <v>0</v>
      </c>
      <c r="J99" s="3">
        <v>403011</v>
      </c>
      <c r="L99" s="230">
        <v>0</v>
      </c>
      <c r="M99" s="230">
        <v>0</v>
      </c>
      <c r="N99" s="230">
        <v>0</v>
      </c>
      <c r="O99" s="230"/>
      <c r="P99" s="230">
        <v>0</v>
      </c>
      <c r="Q99" s="230">
        <v>0</v>
      </c>
      <c r="R99" s="230">
        <v>0</v>
      </c>
      <c r="S99" s="15"/>
      <c r="T99" s="15">
        <v>0</v>
      </c>
      <c r="U99" s="15">
        <v>0</v>
      </c>
      <c r="V99" s="15">
        <v>0</v>
      </c>
      <c r="W99" s="15"/>
      <c r="X99" s="15">
        <f t="shared" si="47"/>
        <v>0</v>
      </c>
      <c r="Y99" s="15">
        <f t="shared" si="47"/>
        <v>0</v>
      </c>
      <c r="Z99" s="15">
        <f t="shared" si="47"/>
        <v>0</v>
      </c>
      <c r="AB99" s="15">
        <f t="shared" si="50"/>
        <v>0</v>
      </c>
      <c r="AC99" s="15">
        <f t="shared" si="34"/>
        <v>0</v>
      </c>
      <c r="AD99" s="15">
        <f t="shared" si="43"/>
        <v>0</v>
      </c>
      <c r="AF99" s="230">
        <v>0</v>
      </c>
      <c r="AG99" s="230">
        <v>0</v>
      </c>
      <c r="AH99" s="230">
        <v>0</v>
      </c>
      <c r="AI99" s="230"/>
      <c r="AJ99" s="230">
        <v>0</v>
      </c>
      <c r="AK99" s="230">
        <v>0</v>
      </c>
      <c r="AL99" s="230">
        <v>0</v>
      </c>
      <c r="AM99" s="230"/>
      <c r="AN99" s="230">
        <v>0</v>
      </c>
      <c r="AO99" s="230">
        <v>0</v>
      </c>
      <c r="AP99" s="230">
        <v>0</v>
      </c>
      <c r="AQ99" s="15"/>
      <c r="AR99" s="15">
        <f t="shared" si="48"/>
        <v>0</v>
      </c>
      <c r="AS99" s="15">
        <f t="shared" si="48"/>
        <v>0</v>
      </c>
      <c r="AT99" s="15">
        <f t="shared" si="48"/>
        <v>0</v>
      </c>
      <c r="AV99" s="15">
        <f t="shared" si="5"/>
        <v>0</v>
      </c>
      <c r="AW99" s="15">
        <f t="shared" si="39"/>
        <v>0</v>
      </c>
      <c r="AX99" s="15">
        <f t="shared" si="7"/>
        <v>0</v>
      </c>
      <c r="AY99" s="15"/>
      <c r="AZ99" s="15">
        <f t="shared" si="8"/>
        <v>0</v>
      </c>
      <c r="BA99" s="15">
        <f t="shared" si="8"/>
        <v>0</v>
      </c>
      <c r="BB99" s="15">
        <f t="shared" si="10"/>
        <v>0</v>
      </c>
      <c r="BC99" s="15"/>
      <c r="BD99" s="230">
        <v>0</v>
      </c>
      <c r="BE99" s="230">
        <v>0</v>
      </c>
      <c r="BF99" s="230">
        <v>0</v>
      </c>
      <c r="BG99" s="230"/>
      <c r="BH99" s="230"/>
      <c r="BI99" s="230"/>
      <c r="BJ99" s="230"/>
      <c r="BK99" s="230"/>
      <c r="BL99" s="230">
        <v>0</v>
      </c>
      <c r="BM99" s="230">
        <v>0</v>
      </c>
      <c r="BN99" s="230">
        <v>0</v>
      </c>
      <c r="BO99" s="15"/>
      <c r="BP99" s="15">
        <f t="shared" si="49"/>
        <v>0</v>
      </c>
      <c r="BQ99" s="15">
        <f t="shared" si="49"/>
        <v>0</v>
      </c>
      <c r="BR99" s="15">
        <f t="shared" si="49"/>
        <v>0</v>
      </c>
      <c r="BT99" s="15">
        <f t="shared" si="35"/>
        <v>0</v>
      </c>
      <c r="BU99" s="15">
        <f t="shared" si="36"/>
        <v>0</v>
      </c>
      <c r="BV99" s="15">
        <f t="shared" si="51"/>
        <v>0</v>
      </c>
      <c r="BW99" s="15"/>
      <c r="BX99" s="15">
        <f t="shared" si="52"/>
        <v>0</v>
      </c>
      <c r="BY99" s="15">
        <f t="shared" si="52"/>
        <v>0</v>
      </c>
      <c r="BZ99" s="15">
        <f t="shared" si="53"/>
        <v>0</v>
      </c>
      <c r="CA99" s="15"/>
      <c r="CB99" s="230">
        <v>0</v>
      </c>
      <c r="CC99" s="230">
        <v>0</v>
      </c>
      <c r="CD99" s="230">
        <v>0</v>
      </c>
      <c r="CE99" s="230"/>
      <c r="CF99" s="230"/>
      <c r="CG99" s="230"/>
      <c r="CH99" s="230"/>
      <c r="CI99" s="230"/>
      <c r="CJ99" s="230">
        <v>0</v>
      </c>
      <c r="CK99" s="230">
        <v>0</v>
      </c>
      <c r="CL99" s="230">
        <v>0</v>
      </c>
      <c r="CM99" s="15"/>
      <c r="CN99" s="15">
        <f t="shared" si="40"/>
        <v>0</v>
      </c>
      <c r="CO99" s="15">
        <f t="shared" si="40"/>
        <v>0</v>
      </c>
      <c r="CP99" s="15">
        <f t="shared" si="40"/>
        <v>0</v>
      </c>
      <c r="CR99" s="15">
        <f t="shared" si="37"/>
        <v>0</v>
      </c>
      <c r="CS99" s="15">
        <f t="shared" si="38"/>
        <v>0</v>
      </c>
      <c r="CT99" s="15">
        <f t="shared" si="44"/>
        <v>0</v>
      </c>
      <c r="CV99" s="15">
        <f t="shared" si="45"/>
        <v>0</v>
      </c>
      <c r="CW99" s="15">
        <f t="shared" si="45"/>
        <v>0</v>
      </c>
      <c r="CX99" s="15">
        <f t="shared" si="46"/>
        <v>0</v>
      </c>
      <c r="CY99" s="15"/>
    </row>
    <row r="100" spans="1:103" x14ac:dyDescent="0.25">
      <c r="A100" s="3" t="s">
        <v>124</v>
      </c>
      <c r="B100" s="229">
        <v>0</v>
      </c>
      <c r="C100" s="229">
        <v>0</v>
      </c>
      <c r="D100" s="229">
        <v>0</v>
      </c>
      <c r="E100" s="229">
        <v>0</v>
      </c>
      <c r="F100" s="229">
        <v>0</v>
      </c>
      <c r="G100" s="229">
        <v>0</v>
      </c>
      <c r="H100" s="229">
        <v>0</v>
      </c>
      <c r="I100" s="229">
        <v>0</v>
      </c>
      <c r="J100" s="3">
        <v>403011</v>
      </c>
      <c r="L100" s="230">
        <v>0</v>
      </c>
      <c r="M100" s="230">
        <v>0</v>
      </c>
      <c r="N100" s="230">
        <v>0</v>
      </c>
      <c r="O100" s="230"/>
      <c r="P100" s="230">
        <v>0</v>
      </c>
      <c r="Q100" s="230">
        <v>0</v>
      </c>
      <c r="R100" s="230">
        <v>0</v>
      </c>
      <c r="S100" s="15"/>
      <c r="T100" s="15">
        <v>0</v>
      </c>
      <c r="U100" s="15">
        <v>0</v>
      </c>
      <c r="V100" s="15">
        <v>0</v>
      </c>
      <c r="W100" s="15"/>
      <c r="X100" s="15">
        <f t="shared" si="47"/>
        <v>0</v>
      </c>
      <c r="Y100" s="15">
        <f t="shared" si="47"/>
        <v>0</v>
      </c>
      <c r="Z100" s="15">
        <f t="shared" si="47"/>
        <v>0</v>
      </c>
      <c r="AB100" s="15">
        <f t="shared" si="50"/>
        <v>0</v>
      </c>
      <c r="AC100" s="15">
        <f t="shared" si="34"/>
        <v>0</v>
      </c>
      <c r="AD100" s="15">
        <f t="shared" si="43"/>
        <v>0</v>
      </c>
      <c r="AF100" s="230">
        <v>0</v>
      </c>
      <c r="AG100" s="230">
        <v>0</v>
      </c>
      <c r="AH100" s="230">
        <v>0</v>
      </c>
      <c r="AI100" s="230"/>
      <c r="AJ100" s="230">
        <v>0</v>
      </c>
      <c r="AK100" s="230">
        <v>0</v>
      </c>
      <c r="AL100" s="230">
        <v>0</v>
      </c>
      <c r="AM100" s="230"/>
      <c r="AN100" s="230">
        <v>0</v>
      </c>
      <c r="AO100" s="230">
        <v>0</v>
      </c>
      <c r="AP100" s="230">
        <v>0</v>
      </c>
      <c r="AQ100" s="15"/>
      <c r="AR100" s="15">
        <f t="shared" si="48"/>
        <v>0</v>
      </c>
      <c r="AS100" s="15">
        <f t="shared" si="48"/>
        <v>0</v>
      </c>
      <c r="AT100" s="15">
        <f t="shared" si="48"/>
        <v>0</v>
      </c>
      <c r="AV100" s="15">
        <f t="shared" ref="AV100:AV159" si="54">AN100+AO100+AP100</f>
        <v>0</v>
      </c>
      <c r="AW100" s="15">
        <f t="shared" si="39"/>
        <v>0</v>
      </c>
      <c r="AX100" s="15">
        <f t="shared" si="7"/>
        <v>0</v>
      </c>
      <c r="AY100" s="15"/>
      <c r="AZ100" s="15">
        <f t="shared" si="8"/>
        <v>0</v>
      </c>
      <c r="BA100" s="15">
        <f t="shared" si="8"/>
        <v>0</v>
      </c>
      <c r="BB100" s="15">
        <f t="shared" si="10"/>
        <v>0</v>
      </c>
      <c r="BC100" s="15"/>
      <c r="BD100" s="230">
        <v>0</v>
      </c>
      <c r="BE100" s="230">
        <v>0</v>
      </c>
      <c r="BF100" s="230">
        <v>0</v>
      </c>
      <c r="BG100" s="230"/>
      <c r="BH100" s="230"/>
      <c r="BI100" s="230"/>
      <c r="BJ100" s="230"/>
      <c r="BK100" s="230"/>
      <c r="BL100" s="230">
        <v>0</v>
      </c>
      <c r="BM100" s="230">
        <v>0</v>
      </c>
      <c r="BN100" s="230">
        <v>0</v>
      </c>
      <c r="BO100" s="15"/>
      <c r="BP100" s="15">
        <f t="shared" si="49"/>
        <v>0</v>
      </c>
      <c r="BQ100" s="15">
        <f t="shared" si="49"/>
        <v>0</v>
      </c>
      <c r="BR100" s="15">
        <f t="shared" si="49"/>
        <v>0</v>
      </c>
      <c r="BT100" s="15">
        <f t="shared" si="35"/>
        <v>0</v>
      </c>
      <c r="BU100" s="15">
        <f t="shared" si="36"/>
        <v>0</v>
      </c>
      <c r="BV100" s="15">
        <f t="shared" si="51"/>
        <v>0</v>
      </c>
      <c r="BW100" s="15"/>
      <c r="BX100" s="15">
        <f t="shared" si="52"/>
        <v>0</v>
      </c>
      <c r="BY100" s="15">
        <f t="shared" si="52"/>
        <v>0</v>
      </c>
      <c r="BZ100" s="15">
        <f t="shared" si="53"/>
        <v>0</v>
      </c>
      <c r="CA100" s="15"/>
      <c r="CB100" s="230">
        <v>0</v>
      </c>
      <c r="CC100" s="230">
        <v>0</v>
      </c>
      <c r="CD100" s="230">
        <v>0</v>
      </c>
      <c r="CE100" s="230"/>
      <c r="CF100" s="230"/>
      <c r="CG100" s="230"/>
      <c r="CH100" s="230"/>
      <c r="CI100" s="230"/>
      <c r="CJ100" s="230">
        <v>0</v>
      </c>
      <c r="CK100" s="230">
        <v>0</v>
      </c>
      <c r="CL100" s="230">
        <v>0</v>
      </c>
      <c r="CM100" s="15"/>
      <c r="CN100" s="15">
        <f t="shared" si="40"/>
        <v>0</v>
      </c>
      <c r="CO100" s="15">
        <f t="shared" si="40"/>
        <v>0</v>
      </c>
      <c r="CP100" s="15">
        <f t="shared" si="40"/>
        <v>0</v>
      </c>
      <c r="CR100" s="15">
        <f t="shared" si="37"/>
        <v>0</v>
      </c>
      <c r="CS100" s="15">
        <f t="shared" si="38"/>
        <v>0</v>
      </c>
      <c r="CT100" s="15">
        <f t="shared" si="44"/>
        <v>0</v>
      </c>
      <c r="CV100" s="15">
        <f t="shared" si="45"/>
        <v>0</v>
      </c>
      <c r="CW100" s="15">
        <f t="shared" si="45"/>
        <v>0</v>
      </c>
      <c r="CX100" s="15">
        <f t="shared" si="46"/>
        <v>0</v>
      </c>
      <c r="CY100" s="15"/>
    </row>
    <row r="101" spans="1:103" x14ac:dyDescent="0.25">
      <c r="A101" s="3" t="s">
        <v>125</v>
      </c>
      <c r="B101" s="229">
        <v>0</v>
      </c>
      <c r="C101" s="229">
        <v>0</v>
      </c>
      <c r="D101" s="229">
        <v>0</v>
      </c>
      <c r="E101" s="229">
        <v>0</v>
      </c>
      <c r="F101" s="229">
        <v>0</v>
      </c>
      <c r="G101" s="229">
        <v>0</v>
      </c>
      <c r="H101" s="229">
        <v>0</v>
      </c>
      <c r="I101" s="229">
        <v>0</v>
      </c>
      <c r="J101" s="3">
        <v>403011</v>
      </c>
      <c r="L101" s="230">
        <v>0</v>
      </c>
      <c r="M101" s="230">
        <v>0</v>
      </c>
      <c r="N101" s="230">
        <v>0</v>
      </c>
      <c r="O101" s="230"/>
      <c r="P101" s="230">
        <v>0</v>
      </c>
      <c r="Q101" s="230">
        <v>0</v>
      </c>
      <c r="R101" s="230">
        <v>0</v>
      </c>
      <c r="S101" s="15"/>
      <c r="T101" s="15">
        <v>0</v>
      </c>
      <c r="U101" s="15">
        <v>0</v>
      </c>
      <c r="V101" s="15">
        <v>0</v>
      </c>
      <c r="W101" s="15"/>
      <c r="X101" s="15">
        <f t="shared" si="47"/>
        <v>0</v>
      </c>
      <c r="Y101" s="15">
        <f t="shared" si="47"/>
        <v>0</v>
      </c>
      <c r="Z101" s="15">
        <f t="shared" si="47"/>
        <v>0</v>
      </c>
      <c r="AB101" s="15">
        <f t="shared" si="50"/>
        <v>0</v>
      </c>
      <c r="AC101" s="15">
        <f t="shared" si="34"/>
        <v>0</v>
      </c>
      <c r="AD101" s="15">
        <f t="shared" si="43"/>
        <v>0</v>
      </c>
      <c r="AF101" s="230">
        <v>0</v>
      </c>
      <c r="AG101" s="230">
        <v>0</v>
      </c>
      <c r="AH101" s="230">
        <v>0</v>
      </c>
      <c r="AI101" s="230"/>
      <c r="AJ101" s="230">
        <v>0</v>
      </c>
      <c r="AK101" s="230">
        <v>0</v>
      </c>
      <c r="AL101" s="230">
        <v>0</v>
      </c>
      <c r="AM101" s="230"/>
      <c r="AN101" s="230">
        <v>0</v>
      </c>
      <c r="AO101" s="230">
        <v>0</v>
      </c>
      <c r="AP101" s="230">
        <v>0</v>
      </c>
      <c r="AQ101" s="15"/>
      <c r="AR101" s="15">
        <f t="shared" si="48"/>
        <v>0</v>
      </c>
      <c r="AS101" s="15">
        <f t="shared" si="48"/>
        <v>0</v>
      </c>
      <c r="AT101" s="15">
        <f t="shared" si="48"/>
        <v>0</v>
      </c>
      <c r="AV101" s="15">
        <f t="shared" si="54"/>
        <v>0</v>
      </c>
      <c r="AW101" s="15">
        <f t="shared" si="39"/>
        <v>0</v>
      </c>
      <c r="AX101" s="15">
        <f t="shared" si="7"/>
        <v>0</v>
      </c>
      <c r="AY101" s="15"/>
      <c r="AZ101" s="15">
        <f t="shared" si="8"/>
        <v>0</v>
      </c>
      <c r="BA101" s="15">
        <f t="shared" si="8"/>
        <v>0</v>
      </c>
      <c r="BB101" s="15">
        <f t="shared" si="10"/>
        <v>0</v>
      </c>
      <c r="BC101" s="15"/>
      <c r="BD101" s="230">
        <v>0</v>
      </c>
      <c r="BE101" s="230">
        <v>0</v>
      </c>
      <c r="BF101" s="230">
        <v>0</v>
      </c>
      <c r="BG101" s="230"/>
      <c r="BH101" s="230"/>
      <c r="BI101" s="230"/>
      <c r="BJ101" s="230"/>
      <c r="BK101" s="230"/>
      <c r="BL101" s="230">
        <v>0</v>
      </c>
      <c r="BM101" s="230">
        <v>0</v>
      </c>
      <c r="BN101" s="230">
        <v>0</v>
      </c>
      <c r="BO101" s="15"/>
      <c r="BP101" s="15">
        <f t="shared" si="49"/>
        <v>0</v>
      </c>
      <c r="BQ101" s="15">
        <f t="shared" si="49"/>
        <v>0</v>
      </c>
      <c r="BR101" s="15">
        <f t="shared" si="49"/>
        <v>0</v>
      </c>
      <c r="BT101" s="15">
        <f t="shared" si="35"/>
        <v>0</v>
      </c>
      <c r="BU101" s="15">
        <f t="shared" si="36"/>
        <v>0</v>
      </c>
      <c r="BV101" s="15">
        <f t="shared" si="51"/>
        <v>0</v>
      </c>
      <c r="BW101" s="15"/>
      <c r="BX101" s="15">
        <f t="shared" si="52"/>
        <v>0</v>
      </c>
      <c r="BY101" s="15">
        <f t="shared" si="52"/>
        <v>0</v>
      </c>
      <c r="BZ101" s="15">
        <f t="shared" si="53"/>
        <v>0</v>
      </c>
      <c r="CA101" s="15"/>
      <c r="CB101" s="230">
        <v>0</v>
      </c>
      <c r="CC101" s="230">
        <v>0</v>
      </c>
      <c r="CD101" s="230">
        <v>0</v>
      </c>
      <c r="CE101" s="230"/>
      <c r="CF101" s="230"/>
      <c r="CG101" s="230"/>
      <c r="CH101" s="230"/>
      <c r="CI101" s="230"/>
      <c r="CJ101" s="230">
        <v>0</v>
      </c>
      <c r="CK101" s="230">
        <v>0</v>
      </c>
      <c r="CL101" s="230">
        <v>0</v>
      </c>
      <c r="CM101" s="15"/>
      <c r="CN101" s="15">
        <f t="shared" si="40"/>
        <v>0</v>
      </c>
      <c r="CO101" s="15">
        <f t="shared" si="40"/>
        <v>0</v>
      </c>
      <c r="CP101" s="15">
        <f t="shared" si="40"/>
        <v>0</v>
      </c>
      <c r="CR101" s="15">
        <f t="shared" si="37"/>
        <v>0</v>
      </c>
      <c r="CS101" s="15">
        <f t="shared" si="38"/>
        <v>0</v>
      </c>
      <c r="CT101" s="15">
        <f t="shared" si="44"/>
        <v>0</v>
      </c>
      <c r="CV101" s="15">
        <f t="shared" si="45"/>
        <v>0</v>
      </c>
      <c r="CW101" s="15">
        <f t="shared" si="45"/>
        <v>0</v>
      </c>
      <c r="CX101" s="15">
        <f t="shared" si="46"/>
        <v>0</v>
      </c>
      <c r="CY101" s="15"/>
    </row>
    <row r="102" spans="1:103" x14ac:dyDescent="0.25">
      <c r="A102" s="3" t="s">
        <v>126</v>
      </c>
      <c r="B102" s="229">
        <v>2.1000000000000001E-2</v>
      </c>
      <c r="C102" s="229">
        <v>2.3699999999999999E-2</v>
      </c>
      <c r="D102" s="229">
        <v>2.1700000000000001E-2</v>
      </c>
      <c r="E102" s="229">
        <v>2.3399999999999997E-2</v>
      </c>
      <c r="F102" s="229">
        <v>2.3399999999999997E-2</v>
      </c>
      <c r="G102" s="229">
        <v>2.3399999999999997E-2</v>
      </c>
      <c r="H102" s="229">
        <v>2.3399999999999997E-2</v>
      </c>
      <c r="I102" s="229">
        <v>2.3399999999999997E-2</v>
      </c>
      <c r="J102" s="3">
        <v>403011</v>
      </c>
      <c r="L102" s="230">
        <v>561713140.96000004</v>
      </c>
      <c r="M102" s="230">
        <v>561852198.61000001</v>
      </c>
      <c r="N102" s="230">
        <v>561909374.32000005</v>
      </c>
      <c r="O102" s="230"/>
      <c r="P102" s="230">
        <v>572748368.95000005</v>
      </c>
      <c r="Q102" s="230">
        <v>570914173.82000005</v>
      </c>
      <c r="R102" s="230">
        <v>569185505.07000005</v>
      </c>
      <c r="S102" s="15"/>
      <c r="T102" s="15">
        <v>1095340.624872</v>
      </c>
      <c r="U102" s="15">
        <v>1095611.7872895</v>
      </c>
      <c r="V102" s="15">
        <v>1095723.2799239999</v>
      </c>
      <c r="W102" s="15"/>
      <c r="X102" s="15">
        <f t="shared" si="47"/>
        <v>1116859.3194525</v>
      </c>
      <c r="Y102" s="15">
        <f t="shared" si="47"/>
        <v>1113282.638949</v>
      </c>
      <c r="Z102" s="15">
        <f t="shared" si="47"/>
        <v>1109911.7348864998</v>
      </c>
      <c r="AB102" s="15">
        <f t="shared" si="50"/>
        <v>3286675.6920854999</v>
      </c>
      <c r="AC102" s="15">
        <f t="shared" si="34"/>
        <v>3340053.6932880003</v>
      </c>
      <c r="AD102" s="15">
        <f t="shared" si="43"/>
        <v>53378.001202500425</v>
      </c>
      <c r="AF102" s="230">
        <v>561847258.83000004</v>
      </c>
      <c r="AG102" s="230">
        <v>561360947.04999995</v>
      </c>
      <c r="AH102" s="230">
        <v>560899775.73000002</v>
      </c>
      <c r="AI102" s="230"/>
      <c r="AJ102" s="230">
        <v>569135768.51999998</v>
      </c>
      <c r="AK102" s="230">
        <v>569047297.11000001</v>
      </c>
      <c r="AL102" s="230">
        <v>569198826.17999995</v>
      </c>
      <c r="AM102" s="230"/>
      <c r="AN102" s="230">
        <v>1095602.1547184999</v>
      </c>
      <c r="AO102" s="230">
        <v>1094653.8467474997</v>
      </c>
      <c r="AP102" s="230">
        <v>1093754.5626735</v>
      </c>
      <c r="AQ102" s="15"/>
      <c r="AR102" s="15">
        <f t="shared" si="48"/>
        <v>1109814.7486139999</v>
      </c>
      <c r="AS102" s="15">
        <f t="shared" si="48"/>
        <v>1109642.2293644999</v>
      </c>
      <c r="AT102" s="15">
        <f t="shared" si="48"/>
        <v>1109937.7110509998</v>
      </c>
      <c r="AV102" s="15">
        <f t="shared" si="54"/>
        <v>3284010.5641394993</v>
      </c>
      <c r="AW102" s="15">
        <f t="shared" si="39"/>
        <v>3329394.6890294994</v>
      </c>
      <c r="AX102" s="15">
        <f t="shared" ref="AX102:AX172" si="55">AW102-AV102</f>
        <v>45384.124890000094</v>
      </c>
      <c r="AY102" s="15"/>
      <c r="AZ102" s="15">
        <f t="shared" ref="AZ102:BA172" si="56">+AB102+AV102</f>
        <v>6570686.2562249992</v>
      </c>
      <c r="BA102" s="15">
        <f t="shared" si="56"/>
        <v>6669448.3823175002</v>
      </c>
      <c r="BB102" s="15">
        <f t="shared" ref="BB102:BB172" si="57">BA102-AZ102</f>
        <v>98762.126092500985</v>
      </c>
      <c r="BC102" s="15"/>
      <c r="BD102" s="230">
        <v>560837162.24000001</v>
      </c>
      <c r="BE102" s="230">
        <v>560774527.13</v>
      </c>
      <c r="BF102" s="230">
        <v>561189834.66999996</v>
      </c>
      <c r="BG102" s="230"/>
      <c r="BH102" s="230"/>
      <c r="BI102" s="230"/>
      <c r="BJ102" s="230"/>
      <c r="BK102" s="230"/>
      <c r="BL102" s="230">
        <v>1093632.4663679998</v>
      </c>
      <c r="BM102" s="230">
        <v>1093510.3279034998</v>
      </c>
      <c r="BN102" s="230">
        <v>1094320.1776064998</v>
      </c>
      <c r="BO102" s="15"/>
      <c r="BP102" s="15">
        <f t="shared" ref="BP102:BR166" si="58">BH102*$I102/12</f>
        <v>0</v>
      </c>
      <c r="BQ102" s="15">
        <f t="shared" si="58"/>
        <v>0</v>
      </c>
      <c r="BR102" s="15">
        <f t="shared" si="58"/>
        <v>0</v>
      </c>
      <c r="BT102" s="15">
        <f t="shared" si="35"/>
        <v>3281462.9718779996</v>
      </c>
      <c r="BU102" s="15">
        <f t="shared" si="36"/>
        <v>0</v>
      </c>
      <c r="BV102" s="15">
        <f t="shared" si="51"/>
        <v>-3281462.9718779996</v>
      </c>
      <c r="BW102" s="15"/>
      <c r="BX102" s="15">
        <f t="shared" si="52"/>
        <v>9852149.2281029988</v>
      </c>
      <c r="BY102" s="15">
        <f t="shared" si="52"/>
        <v>6669448.3823175002</v>
      </c>
      <c r="BZ102" s="15">
        <f t="shared" si="53"/>
        <v>-3182700.8457854986</v>
      </c>
      <c r="CA102" s="15"/>
      <c r="CB102" s="230">
        <v>561564740.08000004</v>
      </c>
      <c r="CC102" s="230">
        <v>561715190.70000005</v>
      </c>
      <c r="CD102" s="230">
        <v>567306639.54999995</v>
      </c>
      <c r="CE102" s="230"/>
      <c r="CF102" s="230"/>
      <c r="CG102" s="230"/>
      <c r="CH102" s="230"/>
      <c r="CI102" s="230"/>
      <c r="CJ102" s="230">
        <v>1095051.2431559998</v>
      </c>
      <c r="CK102" s="230">
        <v>1095344.6218649999</v>
      </c>
      <c r="CL102" s="230">
        <v>1106247.9471224998</v>
      </c>
      <c r="CM102" s="15"/>
      <c r="CN102" s="15">
        <f t="shared" si="40"/>
        <v>0</v>
      </c>
      <c r="CO102" s="15">
        <f t="shared" si="40"/>
        <v>0</v>
      </c>
      <c r="CP102" s="15">
        <f t="shared" si="40"/>
        <v>0</v>
      </c>
      <c r="CR102" s="15">
        <f t="shared" si="37"/>
        <v>3296643.8121434995</v>
      </c>
      <c r="CS102" s="15">
        <f t="shared" si="38"/>
        <v>0</v>
      </c>
      <c r="CT102" s="15">
        <f t="shared" si="44"/>
        <v>-3296643.8121434995</v>
      </c>
      <c r="CV102" s="15">
        <f t="shared" si="45"/>
        <v>13148793.040246498</v>
      </c>
      <c r="CW102" s="15">
        <f t="shared" si="45"/>
        <v>6669448.3823175002</v>
      </c>
      <c r="CX102" s="15">
        <f t="shared" si="46"/>
        <v>-6479344.6579289977</v>
      </c>
      <c r="CY102" s="15"/>
    </row>
    <row r="103" spans="1:103" x14ac:dyDescent="0.25">
      <c r="A103" s="3" t="s">
        <v>127</v>
      </c>
      <c r="B103" s="229">
        <v>2.1000000000000001E-2</v>
      </c>
      <c r="C103" s="229">
        <v>0</v>
      </c>
      <c r="D103" s="229">
        <v>9.1999999999999998E-3</v>
      </c>
      <c r="E103" s="229">
        <v>2.1999999999999999E-2</v>
      </c>
      <c r="F103" s="229">
        <v>2.1999999999999999E-2</v>
      </c>
      <c r="G103" s="229">
        <v>2.1999999999999999E-2</v>
      </c>
      <c r="H103" s="229">
        <v>2.1999999999999999E-2</v>
      </c>
      <c r="I103" s="229">
        <v>2.1999999999999999E-2</v>
      </c>
      <c r="J103" s="3">
        <v>403011</v>
      </c>
      <c r="L103" s="230">
        <v>4473565.59</v>
      </c>
      <c r="M103" s="230">
        <v>4473565.59</v>
      </c>
      <c r="N103" s="230">
        <v>4473565.59</v>
      </c>
      <c r="O103" s="230"/>
      <c r="P103" s="230">
        <v>4473565.59</v>
      </c>
      <c r="Q103" s="230">
        <v>4473565.59</v>
      </c>
      <c r="R103" s="230">
        <v>4473565.59</v>
      </c>
      <c r="S103" s="15"/>
      <c r="T103" s="15">
        <v>8201.5369149999988</v>
      </c>
      <c r="U103" s="15">
        <v>8201.5369149999988</v>
      </c>
      <c r="V103" s="15">
        <v>8201.5369149999988</v>
      </c>
      <c r="W103" s="15"/>
      <c r="X103" s="15">
        <f t="shared" si="47"/>
        <v>8201.5369149999988</v>
      </c>
      <c r="Y103" s="15">
        <f t="shared" si="47"/>
        <v>8201.5369149999988</v>
      </c>
      <c r="Z103" s="15">
        <f t="shared" si="47"/>
        <v>8201.5369149999988</v>
      </c>
      <c r="AB103" s="15">
        <f t="shared" si="50"/>
        <v>24604.610744999998</v>
      </c>
      <c r="AC103" s="15">
        <f t="shared" si="34"/>
        <v>24604.610744999998</v>
      </c>
      <c r="AD103" s="15">
        <f t="shared" si="43"/>
        <v>0</v>
      </c>
      <c r="AF103" s="230">
        <v>4473565.59</v>
      </c>
      <c r="AG103" s="230">
        <v>4473565.59</v>
      </c>
      <c r="AH103" s="230">
        <v>4473565.59</v>
      </c>
      <c r="AI103" s="230"/>
      <c r="AJ103" s="230">
        <v>4473565.59</v>
      </c>
      <c r="AK103" s="230">
        <v>4473565.59</v>
      </c>
      <c r="AL103" s="230">
        <v>4473565.59</v>
      </c>
      <c r="AM103" s="230"/>
      <c r="AN103" s="230">
        <v>8201.5369149999988</v>
      </c>
      <c r="AO103" s="230">
        <v>8201.5369149999988</v>
      </c>
      <c r="AP103" s="230">
        <v>8201.5369149999988</v>
      </c>
      <c r="AQ103" s="15"/>
      <c r="AR103" s="15">
        <f t="shared" si="48"/>
        <v>8201.5369149999988</v>
      </c>
      <c r="AS103" s="15">
        <f t="shared" si="48"/>
        <v>8201.5369149999988</v>
      </c>
      <c r="AT103" s="15">
        <f t="shared" si="48"/>
        <v>8201.5369149999988</v>
      </c>
      <c r="AV103" s="15">
        <f t="shared" si="54"/>
        <v>24604.610744999998</v>
      </c>
      <c r="AW103" s="15">
        <f t="shared" si="39"/>
        <v>24604.610744999998</v>
      </c>
      <c r="AX103" s="15">
        <f t="shared" si="55"/>
        <v>0</v>
      </c>
      <c r="AY103" s="15"/>
      <c r="AZ103" s="15">
        <f t="shared" si="56"/>
        <v>49209.221489999996</v>
      </c>
      <c r="BA103" s="15">
        <f t="shared" si="56"/>
        <v>49209.221489999996</v>
      </c>
      <c r="BB103" s="15">
        <f t="shared" si="57"/>
        <v>0</v>
      </c>
      <c r="BC103" s="15"/>
      <c r="BD103" s="230">
        <v>4473565.59</v>
      </c>
      <c r="BE103" s="230">
        <v>4473565.59</v>
      </c>
      <c r="BF103" s="230">
        <v>4473565.59</v>
      </c>
      <c r="BG103" s="230"/>
      <c r="BH103" s="230"/>
      <c r="BI103" s="230"/>
      <c r="BJ103" s="230"/>
      <c r="BK103" s="230"/>
      <c r="BL103" s="230">
        <v>8201.5369149999988</v>
      </c>
      <c r="BM103" s="230">
        <v>8201.5369149999988</v>
      </c>
      <c r="BN103" s="230">
        <v>8201.5369149999988</v>
      </c>
      <c r="BO103" s="15"/>
      <c r="BP103" s="15">
        <f t="shared" si="58"/>
        <v>0</v>
      </c>
      <c r="BQ103" s="15">
        <f t="shared" si="58"/>
        <v>0</v>
      </c>
      <c r="BR103" s="15">
        <f t="shared" si="58"/>
        <v>0</v>
      </c>
      <c r="BT103" s="15">
        <f t="shared" si="35"/>
        <v>24604.610744999998</v>
      </c>
      <c r="BU103" s="15">
        <f t="shared" si="36"/>
        <v>0</v>
      </c>
      <c r="BV103" s="15">
        <f t="shared" si="51"/>
        <v>-24604.610744999998</v>
      </c>
      <c r="BW103" s="15"/>
      <c r="BX103" s="15">
        <f t="shared" si="52"/>
        <v>73813.832234999994</v>
      </c>
      <c r="BY103" s="15">
        <f t="shared" si="52"/>
        <v>49209.221489999996</v>
      </c>
      <c r="BZ103" s="15">
        <f t="shared" si="53"/>
        <v>-24604.610744999998</v>
      </c>
      <c r="CA103" s="15"/>
      <c r="CB103" s="230">
        <v>4473565.59</v>
      </c>
      <c r="CC103" s="230">
        <v>4473565.59</v>
      </c>
      <c r="CD103" s="230">
        <v>4473565.59</v>
      </c>
      <c r="CE103" s="230"/>
      <c r="CF103" s="230"/>
      <c r="CG103" s="230"/>
      <c r="CH103" s="230"/>
      <c r="CI103" s="230"/>
      <c r="CJ103" s="230">
        <v>8201.5369149999988</v>
      </c>
      <c r="CK103" s="230">
        <v>8201.5369149999988</v>
      </c>
      <c r="CL103" s="230">
        <v>8201.5369149999988</v>
      </c>
      <c r="CM103" s="15"/>
      <c r="CN103" s="15">
        <f t="shared" si="40"/>
        <v>0</v>
      </c>
      <c r="CO103" s="15">
        <f t="shared" si="40"/>
        <v>0</v>
      </c>
      <c r="CP103" s="15">
        <f t="shared" si="40"/>
        <v>0</v>
      </c>
      <c r="CR103" s="15">
        <f t="shared" si="37"/>
        <v>24604.610744999998</v>
      </c>
      <c r="CS103" s="15">
        <f t="shared" si="38"/>
        <v>0</v>
      </c>
      <c r="CT103" s="15">
        <f t="shared" si="44"/>
        <v>-24604.610744999998</v>
      </c>
      <c r="CV103" s="15">
        <f t="shared" si="45"/>
        <v>98418.442979999993</v>
      </c>
      <c r="CW103" s="15">
        <f t="shared" si="45"/>
        <v>49209.221489999996</v>
      </c>
      <c r="CX103" s="15">
        <f t="shared" si="46"/>
        <v>-49209.221489999996</v>
      </c>
      <c r="CY103" s="15"/>
    </row>
    <row r="104" spans="1:103" x14ac:dyDescent="0.25">
      <c r="A104" s="3" t="s">
        <v>128</v>
      </c>
      <c r="B104" s="229"/>
      <c r="C104" s="229"/>
      <c r="D104" s="229"/>
      <c r="E104" s="229">
        <v>2.1600000000000001E-2</v>
      </c>
      <c r="F104" s="229">
        <v>2.1600000000000001E-2</v>
      </c>
      <c r="G104" s="229">
        <v>2.1600000000000001E-2</v>
      </c>
      <c r="H104" s="229">
        <v>2.1600000000000001E-2</v>
      </c>
      <c r="I104" s="229">
        <v>2.1600000000000001E-2</v>
      </c>
      <c r="J104" s="3">
        <v>403011</v>
      </c>
      <c r="L104" s="230">
        <v>4610665.2300000004</v>
      </c>
      <c r="M104" s="230">
        <v>4610665.2300000004</v>
      </c>
      <c r="N104" s="230">
        <v>4610665.2300000004</v>
      </c>
      <c r="O104" s="230"/>
      <c r="P104" s="230">
        <v>0</v>
      </c>
      <c r="Q104" s="230">
        <v>0</v>
      </c>
      <c r="R104" s="230">
        <v>0</v>
      </c>
      <c r="S104" s="15"/>
      <c r="T104" s="15">
        <v>8299.1974140000002</v>
      </c>
      <c r="U104" s="15">
        <v>8299.1974140000002</v>
      </c>
      <c r="V104" s="15">
        <v>8299.1974140000002</v>
      </c>
      <c r="W104" s="15"/>
      <c r="X104" s="15">
        <f t="shared" si="47"/>
        <v>0</v>
      </c>
      <c r="Y104" s="15">
        <f t="shared" si="47"/>
        <v>0</v>
      </c>
      <c r="Z104" s="15">
        <f t="shared" si="47"/>
        <v>0</v>
      </c>
      <c r="AB104" s="15">
        <f t="shared" si="50"/>
        <v>24897.592241999999</v>
      </c>
      <c r="AC104" s="15">
        <f t="shared" si="34"/>
        <v>0</v>
      </c>
      <c r="AD104" s="15">
        <f t="shared" si="43"/>
        <v>-24897.592241999999</v>
      </c>
      <c r="AF104" s="230">
        <v>4610665.2300000004</v>
      </c>
      <c r="AG104" s="230">
        <v>4610665.2300000004</v>
      </c>
      <c r="AH104" s="230">
        <v>4610665.2300000004</v>
      </c>
      <c r="AI104" s="230"/>
      <c r="AJ104" s="230">
        <v>0</v>
      </c>
      <c r="AK104" s="230">
        <v>0</v>
      </c>
      <c r="AL104" s="230">
        <v>0</v>
      </c>
      <c r="AM104" s="230"/>
      <c r="AN104" s="230">
        <v>8299.1974140000002</v>
      </c>
      <c r="AO104" s="230">
        <v>8299.1974140000002</v>
      </c>
      <c r="AP104" s="230">
        <v>8299.1974140000002</v>
      </c>
      <c r="AQ104" s="15"/>
      <c r="AR104" s="15">
        <f t="shared" si="48"/>
        <v>0</v>
      </c>
      <c r="AS104" s="15">
        <f t="shared" si="48"/>
        <v>0</v>
      </c>
      <c r="AT104" s="15">
        <f t="shared" si="48"/>
        <v>0</v>
      </c>
      <c r="AV104" s="15">
        <f t="shared" si="54"/>
        <v>24897.592241999999</v>
      </c>
      <c r="AW104" s="15">
        <f t="shared" si="39"/>
        <v>0</v>
      </c>
      <c r="AX104" s="15">
        <f t="shared" si="55"/>
        <v>-24897.592241999999</v>
      </c>
      <c r="AY104" s="15"/>
      <c r="AZ104" s="15">
        <f t="shared" si="56"/>
        <v>49795.184483999998</v>
      </c>
      <c r="BA104" s="15">
        <f t="shared" si="56"/>
        <v>0</v>
      </c>
      <c r="BB104" s="15">
        <f t="shared" si="57"/>
        <v>-49795.184483999998</v>
      </c>
      <c r="BC104" s="15"/>
      <c r="BD104" s="230">
        <v>4610665.2300000004</v>
      </c>
      <c r="BE104" s="230">
        <v>4610665.2300000004</v>
      </c>
      <c r="BF104" s="230">
        <v>4610665.2300000004</v>
      </c>
      <c r="BG104" s="230"/>
      <c r="BH104" s="230"/>
      <c r="BI104" s="230"/>
      <c r="BJ104" s="230"/>
      <c r="BK104" s="230"/>
      <c r="BL104" s="230">
        <v>8299.1974140000002</v>
      </c>
      <c r="BM104" s="230">
        <v>8299.1974140000002</v>
      </c>
      <c r="BN104" s="230">
        <v>8299.1974140000002</v>
      </c>
      <c r="BO104" s="15"/>
      <c r="BP104" s="15">
        <f t="shared" si="58"/>
        <v>0</v>
      </c>
      <c r="BQ104" s="15">
        <f t="shared" si="58"/>
        <v>0</v>
      </c>
      <c r="BR104" s="15">
        <f t="shared" si="58"/>
        <v>0</v>
      </c>
      <c r="BT104" s="15">
        <f t="shared" si="35"/>
        <v>24897.592241999999</v>
      </c>
      <c r="BU104" s="15">
        <f t="shared" si="36"/>
        <v>0</v>
      </c>
      <c r="BV104" s="15">
        <f t="shared" si="51"/>
        <v>-24897.592241999999</v>
      </c>
      <c r="BW104" s="15"/>
      <c r="BX104" s="15">
        <f t="shared" si="52"/>
        <v>74692.776725999996</v>
      </c>
      <c r="BY104" s="15">
        <f t="shared" si="52"/>
        <v>0</v>
      </c>
      <c r="BZ104" s="15">
        <f t="shared" si="53"/>
        <v>-74692.776725999996</v>
      </c>
      <c r="CA104" s="15"/>
      <c r="CB104" s="230">
        <v>2305332.62</v>
      </c>
      <c r="CC104" s="230">
        <v>0</v>
      </c>
      <c r="CD104" s="230">
        <v>0</v>
      </c>
      <c r="CE104" s="230"/>
      <c r="CF104" s="230"/>
      <c r="CG104" s="230"/>
      <c r="CH104" s="230"/>
      <c r="CI104" s="230"/>
      <c r="CJ104" s="230">
        <v>4149.5987160000004</v>
      </c>
      <c r="CK104" s="230">
        <v>0</v>
      </c>
      <c r="CL104" s="230">
        <v>0</v>
      </c>
      <c r="CM104" s="15"/>
      <c r="CN104" s="15">
        <f t="shared" si="40"/>
        <v>0</v>
      </c>
      <c r="CO104" s="15">
        <f t="shared" si="40"/>
        <v>0</v>
      </c>
      <c r="CP104" s="15">
        <f t="shared" si="40"/>
        <v>0</v>
      </c>
      <c r="CR104" s="15">
        <f t="shared" si="37"/>
        <v>4149.5987160000004</v>
      </c>
      <c r="CS104" s="15">
        <f t="shared" si="38"/>
        <v>0</v>
      </c>
      <c r="CT104" s="15">
        <f t="shared" si="44"/>
        <v>-4149.5987160000004</v>
      </c>
      <c r="CV104" s="15">
        <f t="shared" si="45"/>
        <v>78842.37544199999</v>
      </c>
      <c r="CW104" s="15">
        <f t="shared" si="45"/>
        <v>0</v>
      </c>
      <c r="CX104" s="15">
        <f t="shared" si="46"/>
        <v>-78842.37544199999</v>
      </c>
      <c r="CY104" s="15"/>
    </row>
    <row r="105" spans="1:103" x14ac:dyDescent="0.25">
      <c r="A105" s="3" t="s">
        <v>129</v>
      </c>
      <c r="B105" s="229">
        <v>2.1000000000000001E-2</v>
      </c>
      <c r="C105" s="229">
        <v>2.3699999999999999E-2</v>
      </c>
      <c r="D105" s="229">
        <v>2.1700000000000001E-2</v>
      </c>
      <c r="E105" s="229">
        <v>2.3399999999999997E-2</v>
      </c>
      <c r="F105" s="229">
        <v>2.3399999999999997E-2</v>
      </c>
      <c r="G105" s="229">
        <v>2.3399999999999997E-2</v>
      </c>
      <c r="H105" s="229">
        <v>2.3399999999999997E-2</v>
      </c>
      <c r="I105" s="229">
        <v>2.3399999999999997E-2</v>
      </c>
      <c r="J105" s="3">
        <v>403026</v>
      </c>
      <c r="L105" s="230">
        <v>0</v>
      </c>
      <c r="M105" s="230">
        <v>0</v>
      </c>
      <c r="N105" s="230">
        <v>0</v>
      </c>
      <c r="O105" s="230"/>
      <c r="P105" s="230">
        <v>0</v>
      </c>
      <c r="Q105" s="230">
        <v>0</v>
      </c>
      <c r="R105" s="230">
        <v>0</v>
      </c>
      <c r="S105" s="15"/>
      <c r="T105" s="15">
        <v>0</v>
      </c>
      <c r="U105" s="15">
        <v>0</v>
      </c>
      <c r="V105" s="15">
        <v>0</v>
      </c>
      <c r="W105" s="15"/>
      <c r="X105" s="15">
        <f t="shared" si="47"/>
        <v>0</v>
      </c>
      <c r="Y105" s="15">
        <f t="shared" si="47"/>
        <v>0</v>
      </c>
      <c r="Z105" s="15">
        <f t="shared" si="47"/>
        <v>0</v>
      </c>
      <c r="AB105" s="15">
        <f t="shared" si="50"/>
        <v>0</v>
      </c>
      <c r="AC105" s="15">
        <f t="shared" si="34"/>
        <v>0</v>
      </c>
      <c r="AD105" s="15">
        <f t="shared" si="43"/>
        <v>0</v>
      </c>
      <c r="AF105" s="230">
        <v>0</v>
      </c>
      <c r="AG105" s="230">
        <v>0</v>
      </c>
      <c r="AH105" s="230">
        <v>0</v>
      </c>
      <c r="AI105" s="230"/>
      <c r="AJ105" s="230">
        <v>0</v>
      </c>
      <c r="AK105" s="230">
        <v>0</v>
      </c>
      <c r="AL105" s="230">
        <v>0</v>
      </c>
      <c r="AM105" s="230"/>
      <c r="AN105" s="230">
        <v>0</v>
      </c>
      <c r="AO105" s="230">
        <v>0</v>
      </c>
      <c r="AP105" s="230">
        <v>0</v>
      </c>
      <c r="AQ105" s="15"/>
      <c r="AR105" s="15">
        <f t="shared" si="48"/>
        <v>0</v>
      </c>
      <c r="AS105" s="15">
        <f t="shared" si="48"/>
        <v>0</v>
      </c>
      <c r="AT105" s="15">
        <f t="shared" si="48"/>
        <v>0</v>
      </c>
      <c r="AV105" s="15">
        <f t="shared" si="54"/>
        <v>0</v>
      </c>
      <c r="AW105" s="15">
        <f t="shared" si="39"/>
        <v>0</v>
      </c>
      <c r="AX105" s="15">
        <f t="shared" si="55"/>
        <v>0</v>
      </c>
      <c r="AY105" s="15"/>
      <c r="AZ105" s="15">
        <f t="shared" si="56"/>
        <v>0</v>
      </c>
      <c r="BA105" s="15">
        <f t="shared" si="56"/>
        <v>0</v>
      </c>
      <c r="BB105" s="15">
        <f t="shared" si="57"/>
        <v>0</v>
      </c>
      <c r="BC105" s="15"/>
      <c r="BD105" s="230">
        <v>0</v>
      </c>
      <c r="BE105" s="230">
        <v>0</v>
      </c>
      <c r="BF105" s="230">
        <v>0</v>
      </c>
      <c r="BG105" s="230"/>
      <c r="BH105" s="230"/>
      <c r="BI105" s="230"/>
      <c r="BJ105" s="230"/>
      <c r="BK105" s="230"/>
      <c r="BL105" s="230">
        <v>0</v>
      </c>
      <c r="BM105" s="230">
        <v>0</v>
      </c>
      <c r="BN105" s="230">
        <v>0</v>
      </c>
      <c r="BO105" s="15"/>
      <c r="BP105" s="15">
        <f t="shared" si="58"/>
        <v>0</v>
      </c>
      <c r="BQ105" s="15">
        <f t="shared" si="58"/>
        <v>0</v>
      </c>
      <c r="BR105" s="15">
        <f t="shared" si="58"/>
        <v>0</v>
      </c>
      <c r="BT105" s="15">
        <f t="shared" si="35"/>
        <v>0</v>
      </c>
      <c r="BU105" s="15">
        <f t="shared" si="36"/>
        <v>0</v>
      </c>
      <c r="BV105" s="15">
        <f t="shared" si="51"/>
        <v>0</v>
      </c>
      <c r="BW105" s="15"/>
      <c r="BX105" s="15">
        <f t="shared" si="52"/>
        <v>0</v>
      </c>
      <c r="BY105" s="15">
        <f t="shared" si="52"/>
        <v>0</v>
      </c>
      <c r="BZ105" s="15">
        <f t="shared" si="53"/>
        <v>0</v>
      </c>
      <c r="CA105" s="15"/>
      <c r="CB105" s="230">
        <v>0</v>
      </c>
      <c r="CC105" s="230">
        <v>0</v>
      </c>
      <c r="CD105" s="230">
        <v>0</v>
      </c>
      <c r="CE105" s="230"/>
      <c r="CF105" s="230"/>
      <c r="CG105" s="230"/>
      <c r="CH105" s="230"/>
      <c r="CI105" s="230"/>
      <c r="CJ105" s="230">
        <v>0</v>
      </c>
      <c r="CK105" s="230">
        <v>0</v>
      </c>
      <c r="CL105" s="230">
        <v>0</v>
      </c>
      <c r="CM105" s="15"/>
      <c r="CN105" s="15">
        <f t="shared" si="40"/>
        <v>0</v>
      </c>
      <c r="CO105" s="15">
        <f t="shared" si="40"/>
        <v>0</v>
      </c>
      <c r="CP105" s="15">
        <f t="shared" si="40"/>
        <v>0</v>
      </c>
      <c r="CR105" s="15">
        <f t="shared" si="37"/>
        <v>0</v>
      </c>
      <c r="CS105" s="15">
        <f t="shared" si="38"/>
        <v>0</v>
      </c>
      <c r="CT105" s="15">
        <f t="shared" si="44"/>
        <v>0</v>
      </c>
      <c r="CV105" s="15">
        <f t="shared" si="45"/>
        <v>0</v>
      </c>
      <c r="CW105" s="15">
        <f t="shared" si="45"/>
        <v>0</v>
      </c>
      <c r="CX105" s="15">
        <f t="shared" si="46"/>
        <v>0</v>
      </c>
      <c r="CY105" s="15"/>
    </row>
    <row r="106" spans="1:103" x14ac:dyDescent="0.25">
      <c r="A106" s="3" t="s">
        <v>130</v>
      </c>
      <c r="B106" s="229">
        <v>2.1000000000000001E-2</v>
      </c>
      <c r="C106" s="229">
        <v>0</v>
      </c>
      <c r="D106" s="229">
        <v>9.1999999999999998E-3</v>
      </c>
      <c r="E106" s="229">
        <v>2.1999999999999999E-2</v>
      </c>
      <c r="F106" s="229">
        <v>2.1999999999999999E-2</v>
      </c>
      <c r="G106" s="229">
        <v>2.1999999999999999E-2</v>
      </c>
      <c r="H106" s="229">
        <v>2.1999999999999999E-2</v>
      </c>
      <c r="I106" s="229">
        <v>2.1999999999999999E-2</v>
      </c>
      <c r="J106" s="3">
        <v>403026</v>
      </c>
      <c r="L106" s="230">
        <v>0</v>
      </c>
      <c r="M106" s="230">
        <v>0</v>
      </c>
      <c r="N106" s="230">
        <v>0</v>
      </c>
      <c r="O106" s="230"/>
      <c r="P106" s="230">
        <v>0</v>
      </c>
      <c r="Q106" s="230">
        <v>0</v>
      </c>
      <c r="R106" s="230">
        <v>0</v>
      </c>
      <c r="S106" s="15"/>
      <c r="T106" s="15">
        <v>0</v>
      </c>
      <c r="U106" s="15">
        <v>0</v>
      </c>
      <c r="V106" s="15">
        <v>0</v>
      </c>
      <c r="W106" s="15"/>
      <c r="X106" s="15">
        <f t="shared" si="47"/>
        <v>0</v>
      </c>
      <c r="Y106" s="15">
        <f t="shared" si="47"/>
        <v>0</v>
      </c>
      <c r="Z106" s="15">
        <f t="shared" si="47"/>
        <v>0</v>
      </c>
      <c r="AB106" s="15">
        <f t="shared" si="50"/>
        <v>0</v>
      </c>
      <c r="AC106" s="15">
        <f t="shared" si="34"/>
        <v>0</v>
      </c>
      <c r="AD106" s="15">
        <f t="shared" si="43"/>
        <v>0</v>
      </c>
      <c r="AF106" s="230">
        <v>0</v>
      </c>
      <c r="AG106" s="230">
        <v>0</v>
      </c>
      <c r="AH106" s="230">
        <v>0</v>
      </c>
      <c r="AI106" s="230"/>
      <c r="AJ106" s="230">
        <v>0</v>
      </c>
      <c r="AK106" s="230">
        <v>0</v>
      </c>
      <c r="AL106" s="230">
        <v>0</v>
      </c>
      <c r="AM106" s="230"/>
      <c r="AN106" s="230">
        <v>0</v>
      </c>
      <c r="AO106" s="230">
        <v>0</v>
      </c>
      <c r="AP106" s="230">
        <v>0</v>
      </c>
      <c r="AQ106" s="15"/>
      <c r="AR106" s="15">
        <f t="shared" si="48"/>
        <v>0</v>
      </c>
      <c r="AS106" s="15">
        <f t="shared" si="48"/>
        <v>0</v>
      </c>
      <c r="AT106" s="15">
        <f t="shared" si="48"/>
        <v>0</v>
      </c>
      <c r="AV106" s="15">
        <f t="shared" si="54"/>
        <v>0</v>
      </c>
      <c r="AW106" s="15">
        <f t="shared" si="39"/>
        <v>0</v>
      </c>
      <c r="AX106" s="15">
        <f t="shared" si="55"/>
        <v>0</v>
      </c>
      <c r="AY106" s="15"/>
      <c r="AZ106" s="15">
        <f t="shared" si="56"/>
        <v>0</v>
      </c>
      <c r="BA106" s="15">
        <f t="shared" si="56"/>
        <v>0</v>
      </c>
      <c r="BB106" s="15">
        <f t="shared" si="57"/>
        <v>0</v>
      </c>
      <c r="BC106" s="15"/>
      <c r="BD106" s="230">
        <v>0</v>
      </c>
      <c r="BE106" s="230">
        <v>0</v>
      </c>
      <c r="BF106" s="230">
        <v>0</v>
      </c>
      <c r="BG106" s="230"/>
      <c r="BH106" s="230"/>
      <c r="BI106" s="230"/>
      <c r="BJ106" s="230"/>
      <c r="BK106" s="230"/>
      <c r="BL106" s="230">
        <v>0</v>
      </c>
      <c r="BM106" s="230">
        <v>0</v>
      </c>
      <c r="BN106" s="230">
        <v>0</v>
      </c>
      <c r="BO106" s="15"/>
      <c r="BP106" s="15">
        <f t="shared" si="58"/>
        <v>0</v>
      </c>
      <c r="BQ106" s="15">
        <f t="shared" si="58"/>
        <v>0</v>
      </c>
      <c r="BR106" s="15">
        <f t="shared" si="58"/>
        <v>0</v>
      </c>
      <c r="BT106" s="15">
        <f t="shared" si="35"/>
        <v>0</v>
      </c>
      <c r="BU106" s="15">
        <f t="shared" si="36"/>
        <v>0</v>
      </c>
      <c r="BV106" s="15">
        <f t="shared" si="51"/>
        <v>0</v>
      </c>
      <c r="BW106" s="15"/>
      <c r="BX106" s="15">
        <f t="shared" si="52"/>
        <v>0</v>
      </c>
      <c r="BY106" s="15">
        <f t="shared" si="52"/>
        <v>0</v>
      </c>
      <c r="BZ106" s="15">
        <f t="shared" si="53"/>
        <v>0</v>
      </c>
      <c r="CA106" s="15"/>
      <c r="CB106" s="230">
        <v>0</v>
      </c>
      <c r="CC106" s="230">
        <v>0</v>
      </c>
      <c r="CD106" s="230">
        <v>0</v>
      </c>
      <c r="CE106" s="230"/>
      <c r="CF106" s="230"/>
      <c r="CG106" s="230"/>
      <c r="CH106" s="230"/>
      <c r="CI106" s="230"/>
      <c r="CJ106" s="230">
        <v>0</v>
      </c>
      <c r="CK106" s="230">
        <v>0</v>
      </c>
      <c r="CL106" s="230">
        <v>0</v>
      </c>
      <c r="CM106" s="15"/>
      <c r="CN106" s="15">
        <f t="shared" si="40"/>
        <v>0</v>
      </c>
      <c r="CO106" s="15">
        <f t="shared" si="40"/>
        <v>0</v>
      </c>
      <c r="CP106" s="15">
        <f t="shared" si="40"/>
        <v>0</v>
      </c>
      <c r="CR106" s="15">
        <f t="shared" si="37"/>
        <v>0</v>
      </c>
      <c r="CS106" s="15">
        <f t="shared" si="38"/>
        <v>0</v>
      </c>
      <c r="CT106" s="15">
        <f t="shared" si="44"/>
        <v>0</v>
      </c>
      <c r="CV106" s="15">
        <f t="shared" si="45"/>
        <v>0</v>
      </c>
      <c r="CW106" s="15">
        <f t="shared" si="45"/>
        <v>0</v>
      </c>
      <c r="CX106" s="15">
        <f t="shared" si="46"/>
        <v>0</v>
      </c>
      <c r="CY106" s="15"/>
    </row>
    <row r="107" spans="1:103" x14ac:dyDescent="0.25">
      <c r="A107" s="3" t="s">
        <v>131</v>
      </c>
      <c r="B107" s="229">
        <v>2.1000000000000001E-2</v>
      </c>
      <c r="C107" s="229">
        <v>2.3699999999999999E-2</v>
      </c>
      <c r="D107" s="229">
        <v>2.1700000000000001E-2</v>
      </c>
      <c r="E107" s="229">
        <v>2.3399999999999997E-2</v>
      </c>
      <c r="F107" s="229">
        <v>2.3399999999999997E-2</v>
      </c>
      <c r="G107" s="229">
        <v>2.3399999999999997E-2</v>
      </c>
      <c r="H107" s="229">
        <v>2.3399999999999997E-2</v>
      </c>
      <c r="I107" s="229">
        <v>2.3399999999999997E-2</v>
      </c>
      <c r="J107" s="3">
        <v>403026</v>
      </c>
      <c r="L107" s="230">
        <v>39431864.759999998</v>
      </c>
      <c r="M107" s="230">
        <v>39431864.759999998</v>
      </c>
      <c r="N107" s="230">
        <v>39431864.759999998</v>
      </c>
      <c r="O107" s="230"/>
      <c r="P107" s="230">
        <v>39431864.759999998</v>
      </c>
      <c r="Q107" s="230">
        <v>39431864.759999998</v>
      </c>
      <c r="R107" s="230">
        <v>39431864.759999998</v>
      </c>
      <c r="S107" s="15"/>
      <c r="T107" s="15">
        <v>76892.136281999978</v>
      </c>
      <c r="U107" s="15">
        <v>76892.136281999978</v>
      </c>
      <c r="V107" s="15">
        <v>76892.136281999978</v>
      </c>
      <c r="W107" s="15"/>
      <c r="X107" s="15">
        <f t="shared" si="47"/>
        <v>76892.136281999978</v>
      </c>
      <c r="Y107" s="15">
        <f t="shared" si="47"/>
        <v>76892.136281999978</v>
      </c>
      <c r="Z107" s="15">
        <f t="shared" si="47"/>
        <v>76892.136281999978</v>
      </c>
      <c r="AB107" s="15">
        <f t="shared" si="50"/>
        <v>230676.40884599992</v>
      </c>
      <c r="AC107" s="15">
        <f t="shared" si="34"/>
        <v>230676.40884599992</v>
      </c>
      <c r="AD107" s="15">
        <f t="shared" si="43"/>
        <v>0</v>
      </c>
      <c r="AF107" s="230">
        <v>39431864.759999998</v>
      </c>
      <c r="AG107" s="230">
        <v>39431864.759999998</v>
      </c>
      <c r="AH107" s="230">
        <v>39431864.759999998</v>
      </c>
      <c r="AI107" s="230"/>
      <c r="AJ107" s="230">
        <v>39431864.759999998</v>
      </c>
      <c r="AK107" s="230">
        <v>39431864.759999998</v>
      </c>
      <c r="AL107" s="230">
        <v>39431864.759999998</v>
      </c>
      <c r="AM107" s="230"/>
      <c r="AN107" s="230">
        <v>76892.136281999978</v>
      </c>
      <c r="AO107" s="230">
        <v>76892.136281999978</v>
      </c>
      <c r="AP107" s="230">
        <v>76892.136281999978</v>
      </c>
      <c r="AQ107" s="15"/>
      <c r="AR107" s="15">
        <f t="shared" si="48"/>
        <v>76892.136281999978</v>
      </c>
      <c r="AS107" s="15">
        <f t="shared" si="48"/>
        <v>76892.136281999978</v>
      </c>
      <c r="AT107" s="15">
        <f t="shared" si="48"/>
        <v>76892.136281999978</v>
      </c>
      <c r="AV107" s="15">
        <f t="shared" si="54"/>
        <v>230676.40884599992</v>
      </c>
      <c r="AW107" s="15">
        <f t="shared" si="39"/>
        <v>230676.40884599992</v>
      </c>
      <c r="AX107" s="15">
        <f t="shared" si="55"/>
        <v>0</v>
      </c>
      <c r="AY107" s="15"/>
      <c r="AZ107" s="15">
        <f t="shared" si="56"/>
        <v>461352.81769199984</v>
      </c>
      <c r="BA107" s="15">
        <f t="shared" si="56"/>
        <v>461352.81769199984</v>
      </c>
      <c r="BB107" s="15">
        <f t="shared" si="57"/>
        <v>0</v>
      </c>
      <c r="BC107" s="15"/>
      <c r="BD107" s="230">
        <v>39431864.759999998</v>
      </c>
      <c r="BE107" s="230">
        <v>39431864.759999998</v>
      </c>
      <c r="BF107" s="230">
        <v>39431864.759999998</v>
      </c>
      <c r="BG107" s="230"/>
      <c r="BH107" s="230"/>
      <c r="BI107" s="230"/>
      <c r="BJ107" s="230"/>
      <c r="BK107" s="230"/>
      <c r="BL107" s="230">
        <v>76892.136281999978</v>
      </c>
      <c r="BM107" s="230">
        <v>76892.136281999978</v>
      </c>
      <c r="BN107" s="230">
        <v>76892.136281999978</v>
      </c>
      <c r="BO107" s="15"/>
      <c r="BP107" s="15">
        <f t="shared" si="58"/>
        <v>0</v>
      </c>
      <c r="BQ107" s="15">
        <f t="shared" si="58"/>
        <v>0</v>
      </c>
      <c r="BR107" s="15">
        <f t="shared" si="58"/>
        <v>0</v>
      </c>
      <c r="BT107" s="15">
        <f t="shared" si="35"/>
        <v>230676.40884599992</v>
      </c>
      <c r="BU107" s="15">
        <f t="shared" si="36"/>
        <v>0</v>
      </c>
      <c r="BV107" s="15">
        <f t="shared" si="51"/>
        <v>-230676.40884599992</v>
      </c>
      <c r="BW107" s="15"/>
      <c r="BX107" s="15">
        <f t="shared" si="52"/>
        <v>692029.2265379997</v>
      </c>
      <c r="BY107" s="15">
        <f t="shared" si="52"/>
        <v>461352.81769199984</v>
      </c>
      <c r="BZ107" s="15">
        <f t="shared" si="53"/>
        <v>-230676.40884599986</v>
      </c>
      <c r="CA107" s="15"/>
      <c r="CB107" s="230">
        <v>39431864.759999998</v>
      </c>
      <c r="CC107" s="230">
        <v>39431864.759999998</v>
      </c>
      <c r="CD107" s="230">
        <v>39431864.759999998</v>
      </c>
      <c r="CE107" s="230"/>
      <c r="CF107" s="230"/>
      <c r="CG107" s="230"/>
      <c r="CH107" s="230"/>
      <c r="CI107" s="230"/>
      <c r="CJ107" s="230">
        <v>76892.136281999978</v>
      </c>
      <c r="CK107" s="230">
        <v>76892.136281999978</v>
      </c>
      <c r="CL107" s="230">
        <v>76892.136281999978</v>
      </c>
      <c r="CM107" s="15"/>
      <c r="CN107" s="15">
        <f t="shared" si="40"/>
        <v>0</v>
      </c>
      <c r="CO107" s="15">
        <f t="shared" si="40"/>
        <v>0</v>
      </c>
      <c r="CP107" s="15">
        <f t="shared" si="40"/>
        <v>0</v>
      </c>
      <c r="CR107" s="15">
        <f t="shared" si="37"/>
        <v>230676.40884599992</v>
      </c>
      <c r="CS107" s="15">
        <f t="shared" si="38"/>
        <v>0</v>
      </c>
      <c r="CT107" s="15">
        <f t="shared" si="44"/>
        <v>-230676.40884599992</v>
      </c>
      <c r="CV107" s="15">
        <f t="shared" si="45"/>
        <v>922705.63538399967</v>
      </c>
      <c r="CW107" s="15">
        <f t="shared" si="45"/>
        <v>461352.81769199984</v>
      </c>
      <c r="CX107" s="15">
        <f t="shared" si="46"/>
        <v>-461352.81769199984</v>
      </c>
      <c r="CY107" s="15"/>
    </row>
    <row r="108" spans="1:103" x14ac:dyDescent="0.25">
      <c r="A108" s="3" t="s">
        <v>132</v>
      </c>
      <c r="B108" s="229">
        <v>2.1000000000000001E-2</v>
      </c>
      <c r="C108" s="229">
        <v>2.3699999999999999E-2</v>
      </c>
      <c r="D108" s="229">
        <v>2.1700000000000001E-2</v>
      </c>
      <c r="E108" s="229">
        <v>2.3399999999999997E-2</v>
      </c>
      <c r="F108" s="229">
        <v>2.3399999999999997E-2</v>
      </c>
      <c r="G108" s="229">
        <v>2.3399999999999997E-2</v>
      </c>
      <c r="H108" s="229">
        <v>2.3399999999999997E-2</v>
      </c>
      <c r="I108" s="229">
        <v>2.3399999999999997E-2</v>
      </c>
      <c r="J108" s="3">
        <v>403026</v>
      </c>
      <c r="L108" s="230">
        <v>2838006.98</v>
      </c>
      <c r="M108" s="230">
        <v>2838006.98</v>
      </c>
      <c r="N108" s="230">
        <v>2838006.98</v>
      </c>
      <c r="O108" s="230"/>
      <c r="P108" s="230">
        <v>2838006.98</v>
      </c>
      <c r="Q108" s="230">
        <v>2838006.98</v>
      </c>
      <c r="R108" s="230">
        <v>2838006.98</v>
      </c>
      <c r="S108" s="15"/>
      <c r="T108" s="15">
        <v>5534.1136109999998</v>
      </c>
      <c r="U108" s="15">
        <v>5534.1136109999998</v>
      </c>
      <c r="V108" s="15">
        <v>5534.1136109999998</v>
      </c>
      <c r="W108" s="15"/>
      <c r="X108" s="15">
        <f t="shared" si="47"/>
        <v>5534.1136109999998</v>
      </c>
      <c r="Y108" s="15">
        <f t="shared" si="47"/>
        <v>5534.1136109999998</v>
      </c>
      <c r="Z108" s="15">
        <f t="shared" si="47"/>
        <v>5534.1136109999998</v>
      </c>
      <c r="AB108" s="15">
        <f t="shared" si="50"/>
        <v>16602.340832999998</v>
      </c>
      <c r="AC108" s="15">
        <f t="shared" si="34"/>
        <v>16602.340832999998</v>
      </c>
      <c r="AD108" s="15">
        <f t="shared" si="43"/>
        <v>0</v>
      </c>
      <c r="AF108" s="230">
        <v>2838006.98</v>
      </c>
      <c r="AG108" s="230">
        <v>2838006.98</v>
      </c>
      <c r="AH108" s="230">
        <v>2838006.98</v>
      </c>
      <c r="AI108" s="230"/>
      <c r="AJ108" s="230">
        <v>2838006.98</v>
      </c>
      <c r="AK108" s="230">
        <v>2838006.98</v>
      </c>
      <c r="AL108" s="230">
        <v>2838006.98</v>
      </c>
      <c r="AM108" s="230"/>
      <c r="AN108" s="230">
        <v>5534.1136109999998</v>
      </c>
      <c r="AO108" s="230">
        <v>5534.1136109999998</v>
      </c>
      <c r="AP108" s="230">
        <v>5534.1136109999998</v>
      </c>
      <c r="AQ108" s="15"/>
      <c r="AR108" s="15">
        <f t="shared" si="48"/>
        <v>5534.1136109999998</v>
      </c>
      <c r="AS108" s="15">
        <f t="shared" si="48"/>
        <v>5534.1136109999998</v>
      </c>
      <c r="AT108" s="15">
        <f t="shared" si="48"/>
        <v>5534.1136109999998</v>
      </c>
      <c r="AV108" s="15">
        <f t="shared" si="54"/>
        <v>16602.340832999998</v>
      </c>
      <c r="AW108" s="15">
        <f t="shared" si="39"/>
        <v>16602.340832999998</v>
      </c>
      <c r="AX108" s="15">
        <f t="shared" si="55"/>
        <v>0</v>
      </c>
      <c r="AY108" s="15"/>
      <c r="AZ108" s="15">
        <f t="shared" si="56"/>
        <v>33204.681665999997</v>
      </c>
      <c r="BA108" s="15">
        <f t="shared" si="56"/>
        <v>33204.681665999997</v>
      </c>
      <c r="BB108" s="15">
        <f t="shared" si="57"/>
        <v>0</v>
      </c>
      <c r="BC108" s="15"/>
      <c r="BD108" s="230">
        <v>2838006.98</v>
      </c>
      <c r="BE108" s="230">
        <v>2838006.98</v>
      </c>
      <c r="BF108" s="230">
        <v>2838006.98</v>
      </c>
      <c r="BG108" s="230"/>
      <c r="BH108" s="230"/>
      <c r="BI108" s="230"/>
      <c r="BJ108" s="230"/>
      <c r="BK108" s="230"/>
      <c r="BL108" s="230">
        <v>5534.1136109999998</v>
      </c>
      <c r="BM108" s="230">
        <v>5534.1136109999998</v>
      </c>
      <c r="BN108" s="230">
        <v>5534.1136109999998</v>
      </c>
      <c r="BO108" s="15"/>
      <c r="BP108" s="15">
        <f t="shared" si="58"/>
        <v>0</v>
      </c>
      <c r="BQ108" s="15">
        <f t="shared" si="58"/>
        <v>0</v>
      </c>
      <c r="BR108" s="15">
        <f t="shared" si="58"/>
        <v>0</v>
      </c>
      <c r="BT108" s="15">
        <f t="shared" si="35"/>
        <v>16602.340832999998</v>
      </c>
      <c r="BU108" s="15">
        <f t="shared" si="36"/>
        <v>0</v>
      </c>
      <c r="BV108" s="15">
        <f t="shared" si="51"/>
        <v>-16602.340832999998</v>
      </c>
      <c r="BW108" s="15"/>
      <c r="BX108" s="15">
        <f t="shared" si="52"/>
        <v>49807.022498999999</v>
      </c>
      <c r="BY108" s="15">
        <f t="shared" si="52"/>
        <v>33204.681665999997</v>
      </c>
      <c r="BZ108" s="15">
        <f t="shared" si="53"/>
        <v>-16602.340833000002</v>
      </c>
      <c r="CA108" s="15"/>
      <c r="CB108" s="230">
        <v>2838006.98</v>
      </c>
      <c r="CC108" s="230">
        <v>2838006.98</v>
      </c>
      <c r="CD108" s="230">
        <v>2838006.98</v>
      </c>
      <c r="CE108" s="230"/>
      <c r="CF108" s="230"/>
      <c r="CG108" s="230"/>
      <c r="CH108" s="230"/>
      <c r="CI108" s="230"/>
      <c r="CJ108" s="230">
        <v>5534.1136109999998</v>
      </c>
      <c r="CK108" s="230">
        <v>5534.1136109999998</v>
      </c>
      <c r="CL108" s="230">
        <v>5534.1136109999998</v>
      </c>
      <c r="CM108" s="15"/>
      <c r="CN108" s="15">
        <f t="shared" si="40"/>
        <v>0</v>
      </c>
      <c r="CO108" s="15">
        <f t="shared" si="40"/>
        <v>0</v>
      </c>
      <c r="CP108" s="15">
        <f t="shared" si="40"/>
        <v>0</v>
      </c>
      <c r="CR108" s="15">
        <f t="shared" si="37"/>
        <v>16602.340832999998</v>
      </c>
      <c r="CS108" s="15">
        <f t="shared" si="38"/>
        <v>0</v>
      </c>
      <c r="CT108" s="15">
        <f t="shared" si="44"/>
        <v>-16602.340832999998</v>
      </c>
      <c r="CV108" s="15">
        <f t="shared" si="45"/>
        <v>66409.363331999994</v>
      </c>
      <c r="CW108" s="15">
        <f t="shared" si="45"/>
        <v>33204.681665999997</v>
      </c>
      <c r="CX108" s="15">
        <f t="shared" si="46"/>
        <v>-33204.681665999997</v>
      </c>
      <c r="CY108" s="15"/>
    </row>
    <row r="109" spans="1:103" x14ac:dyDescent="0.25">
      <c r="A109" s="3" t="s">
        <v>133</v>
      </c>
      <c r="B109" s="229">
        <v>2.1000000000000001E-2</v>
      </c>
      <c r="C109" s="229">
        <v>2.3699999999999999E-2</v>
      </c>
      <c r="D109" s="229">
        <v>2.1700000000000001E-2</v>
      </c>
      <c r="E109" s="229">
        <v>2.3399999999999997E-2</v>
      </c>
      <c r="F109" s="229">
        <v>2.3399999999999997E-2</v>
      </c>
      <c r="G109" s="229">
        <v>2.3399999999999997E-2</v>
      </c>
      <c r="H109" s="229">
        <v>2.3399999999999997E-2</v>
      </c>
      <c r="I109" s="229">
        <v>2.3399999999999997E-2</v>
      </c>
      <c r="J109" s="3">
        <v>403026</v>
      </c>
      <c r="L109" s="230">
        <v>42224122.259999998</v>
      </c>
      <c r="M109" s="230">
        <v>42224122.259999998</v>
      </c>
      <c r="N109" s="230">
        <v>42224122.259999998</v>
      </c>
      <c r="O109" s="230"/>
      <c r="P109" s="230">
        <v>42224122.259999998</v>
      </c>
      <c r="Q109" s="230">
        <v>42224122.259999998</v>
      </c>
      <c r="R109" s="230">
        <v>42224122.259999998</v>
      </c>
      <c r="S109" s="15"/>
      <c r="T109" s="15">
        <v>82337.038406999985</v>
      </c>
      <c r="U109" s="15">
        <v>82337.038406999985</v>
      </c>
      <c r="V109" s="15">
        <v>82337.038406999985</v>
      </c>
      <c r="W109" s="15"/>
      <c r="X109" s="15">
        <f t="shared" si="47"/>
        <v>82337.038406999985</v>
      </c>
      <c r="Y109" s="15">
        <f t="shared" si="47"/>
        <v>82337.038406999985</v>
      </c>
      <c r="Z109" s="15">
        <f t="shared" si="47"/>
        <v>82337.038406999985</v>
      </c>
      <c r="AB109" s="15">
        <f t="shared" si="50"/>
        <v>247011.11522099996</v>
      </c>
      <c r="AC109" s="15">
        <f t="shared" si="34"/>
        <v>247011.11522099996</v>
      </c>
      <c r="AD109" s="15">
        <f t="shared" si="43"/>
        <v>0</v>
      </c>
      <c r="AF109" s="230">
        <v>42224122.259999998</v>
      </c>
      <c r="AG109" s="230">
        <v>42224122.259999998</v>
      </c>
      <c r="AH109" s="230">
        <v>42224122.259999998</v>
      </c>
      <c r="AI109" s="230"/>
      <c r="AJ109" s="230">
        <v>42224122.259999998</v>
      </c>
      <c r="AK109" s="230">
        <v>42224122.259999998</v>
      </c>
      <c r="AL109" s="230">
        <v>42224122.259999998</v>
      </c>
      <c r="AM109" s="230"/>
      <c r="AN109" s="230">
        <v>82337.038406999985</v>
      </c>
      <c r="AO109" s="230">
        <v>82337.038406999985</v>
      </c>
      <c r="AP109" s="230">
        <v>82337.038406999985</v>
      </c>
      <c r="AQ109" s="15"/>
      <c r="AR109" s="15">
        <f t="shared" si="48"/>
        <v>82337.038406999985</v>
      </c>
      <c r="AS109" s="15">
        <f t="shared" si="48"/>
        <v>82337.038406999985</v>
      </c>
      <c r="AT109" s="15">
        <f t="shared" si="48"/>
        <v>82337.038406999985</v>
      </c>
      <c r="AV109" s="15">
        <f t="shared" si="54"/>
        <v>247011.11522099996</v>
      </c>
      <c r="AW109" s="15">
        <f t="shared" si="39"/>
        <v>247011.11522099996</v>
      </c>
      <c r="AX109" s="15">
        <f t="shared" si="55"/>
        <v>0</v>
      </c>
      <c r="AY109" s="15"/>
      <c r="AZ109" s="15">
        <f t="shared" si="56"/>
        <v>494022.23044199991</v>
      </c>
      <c r="BA109" s="15">
        <f t="shared" si="56"/>
        <v>494022.23044199991</v>
      </c>
      <c r="BB109" s="15">
        <f t="shared" si="57"/>
        <v>0</v>
      </c>
      <c r="BC109" s="15"/>
      <c r="BD109" s="230">
        <v>42224122.259999998</v>
      </c>
      <c r="BE109" s="230">
        <v>42224122.259999998</v>
      </c>
      <c r="BF109" s="230">
        <v>42224122.259999998</v>
      </c>
      <c r="BG109" s="230"/>
      <c r="BH109" s="230"/>
      <c r="BI109" s="230"/>
      <c r="BJ109" s="230"/>
      <c r="BK109" s="230"/>
      <c r="BL109" s="230">
        <v>82337.038406999985</v>
      </c>
      <c r="BM109" s="230">
        <v>82337.038406999985</v>
      </c>
      <c r="BN109" s="230">
        <v>82337.038406999985</v>
      </c>
      <c r="BO109" s="15"/>
      <c r="BP109" s="15">
        <f t="shared" si="58"/>
        <v>0</v>
      </c>
      <c r="BQ109" s="15">
        <f t="shared" si="58"/>
        <v>0</v>
      </c>
      <c r="BR109" s="15">
        <f t="shared" si="58"/>
        <v>0</v>
      </c>
      <c r="BT109" s="15">
        <f t="shared" si="35"/>
        <v>247011.11522099996</v>
      </c>
      <c r="BU109" s="15">
        <f t="shared" si="36"/>
        <v>0</v>
      </c>
      <c r="BV109" s="15">
        <f t="shared" si="51"/>
        <v>-247011.11522099996</v>
      </c>
      <c r="BW109" s="15"/>
      <c r="BX109" s="15">
        <f t="shared" si="52"/>
        <v>741033.3456629999</v>
      </c>
      <c r="BY109" s="15">
        <f t="shared" si="52"/>
        <v>494022.23044199991</v>
      </c>
      <c r="BZ109" s="15">
        <f t="shared" si="53"/>
        <v>-247011.11522099999</v>
      </c>
      <c r="CA109" s="15"/>
      <c r="CB109" s="230">
        <v>42224122.259999998</v>
      </c>
      <c r="CC109" s="230">
        <v>42224122.259999998</v>
      </c>
      <c r="CD109" s="230">
        <v>42224122.259999998</v>
      </c>
      <c r="CE109" s="230"/>
      <c r="CF109" s="230"/>
      <c r="CG109" s="230"/>
      <c r="CH109" s="230"/>
      <c r="CI109" s="230"/>
      <c r="CJ109" s="230">
        <v>82337.038406999985</v>
      </c>
      <c r="CK109" s="230">
        <v>82337.038406999985</v>
      </c>
      <c r="CL109" s="230">
        <v>82337.038406999985</v>
      </c>
      <c r="CM109" s="15"/>
      <c r="CN109" s="15">
        <f t="shared" si="40"/>
        <v>0</v>
      </c>
      <c r="CO109" s="15">
        <f t="shared" si="40"/>
        <v>0</v>
      </c>
      <c r="CP109" s="15">
        <f t="shared" si="40"/>
        <v>0</v>
      </c>
      <c r="CR109" s="15">
        <f t="shared" si="37"/>
        <v>247011.11522099996</v>
      </c>
      <c r="CS109" s="15">
        <f t="shared" si="38"/>
        <v>0</v>
      </c>
      <c r="CT109" s="15">
        <f t="shared" si="44"/>
        <v>-247011.11522099996</v>
      </c>
      <c r="CV109" s="15">
        <f t="shared" si="45"/>
        <v>988044.46088399983</v>
      </c>
      <c r="CW109" s="15">
        <f t="shared" si="45"/>
        <v>494022.23044199991</v>
      </c>
      <c r="CX109" s="15">
        <f t="shared" si="46"/>
        <v>-494022.23044199991</v>
      </c>
      <c r="CY109" s="15"/>
    </row>
    <row r="110" spans="1:103" x14ac:dyDescent="0.25">
      <c r="A110" s="3" t="s">
        <v>134</v>
      </c>
      <c r="B110" s="229">
        <v>2.1000000000000001E-2</v>
      </c>
      <c r="C110" s="229">
        <v>2.3699999999999999E-2</v>
      </c>
      <c r="D110" s="229">
        <v>2.1700000000000001E-2</v>
      </c>
      <c r="E110" s="229">
        <v>2.3399999999999997E-2</v>
      </c>
      <c r="F110" s="229">
        <v>2.3399999999999997E-2</v>
      </c>
      <c r="G110" s="229">
        <v>2.3399999999999997E-2</v>
      </c>
      <c r="H110" s="229">
        <v>2.3399999999999997E-2</v>
      </c>
      <c r="I110" s="229">
        <v>2.3399999999999997E-2</v>
      </c>
      <c r="J110" s="3">
        <v>403026</v>
      </c>
      <c r="L110" s="230">
        <v>0</v>
      </c>
      <c r="M110" s="230">
        <v>0</v>
      </c>
      <c r="N110" s="230">
        <v>0</v>
      </c>
      <c r="O110" s="230"/>
      <c r="P110" s="230">
        <v>24189203.579999998</v>
      </c>
      <c r="Q110" s="230">
        <v>24189203.579999998</v>
      </c>
      <c r="R110" s="230">
        <v>25162210.25</v>
      </c>
      <c r="S110" s="15"/>
      <c r="T110" s="15">
        <v>0</v>
      </c>
      <c r="U110" s="15">
        <v>0</v>
      </c>
      <c r="V110" s="15">
        <v>0</v>
      </c>
      <c r="W110" s="15"/>
      <c r="X110" s="15">
        <f t="shared" si="47"/>
        <v>47168.946980999986</v>
      </c>
      <c r="Y110" s="15">
        <f t="shared" si="47"/>
        <v>47168.946980999986</v>
      </c>
      <c r="Z110" s="15">
        <f t="shared" si="47"/>
        <v>49066.30998749999</v>
      </c>
      <c r="AB110" s="15">
        <f t="shared" si="50"/>
        <v>0</v>
      </c>
      <c r="AC110" s="15">
        <f t="shared" si="34"/>
        <v>143404.20394949996</v>
      </c>
      <c r="AD110" s="15">
        <f t="shared" si="43"/>
        <v>143404.20394949996</v>
      </c>
      <c r="AF110" s="230">
        <v>0</v>
      </c>
      <c r="AG110" s="230">
        <v>0</v>
      </c>
      <c r="AH110" s="230">
        <v>12094601.789999999</v>
      </c>
      <c r="AI110" s="230"/>
      <c r="AJ110" s="230">
        <v>26135216.91</v>
      </c>
      <c r="AK110" s="230">
        <v>26135216.91</v>
      </c>
      <c r="AL110" s="230">
        <v>26135216.91</v>
      </c>
      <c r="AM110" s="230"/>
      <c r="AN110" s="230">
        <v>0</v>
      </c>
      <c r="AO110" s="230">
        <v>0</v>
      </c>
      <c r="AP110" s="230">
        <v>23584.473490499993</v>
      </c>
      <c r="AQ110" s="15"/>
      <c r="AR110" s="15">
        <f t="shared" si="48"/>
        <v>50963.67297449999</v>
      </c>
      <c r="AS110" s="15">
        <f t="shared" si="48"/>
        <v>50963.67297449999</v>
      </c>
      <c r="AT110" s="15">
        <f t="shared" si="48"/>
        <v>50963.67297449999</v>
      </c>
      <c r="AV110" s="15">
        <f t="shared" si="54"/>
        <v>23584.473490499993</v>
      </c>
      <c r="AW110" s="15">
        <f t="shared" si="39"/>
        <v>152891.01892349997</v>
      </c>
      <c r="AX110" s="15">
        <f t="shared" si="55"/>
        <v>129306.54543299998</v>
      </c>
      <c r="AY110" s="15"/>
      <c r="AZ110" s="15">
        <f t="shared" si="56"/>
        <v>23584.473490499993</v>
      </c>
      <c r="BA110" s="15">
        <f t="shared" si="56"/>
        <v>296295.22287299996</v>
      </c>
      <c r="BB110" s="15">
        <f t="shared" si="57"/>
        <v>272710.74938249995</v>
      </c>
      <c r="BC110" s="15"/>
      <c r="BD110" s="230">
        <v>24189203.579999998</v>
      </c>
      <c r="BE110" s="230">
        <v>24189203.579999998</v>
      </c>
      <c r="BF110" s="230">
        <v>24189203.579999998</v>
      </c>
      <c r="BG110" s="230"/>
      <c r="BH110" s="230"/>
      <c r="BI110" s="230"/>
      <c r="BJ110" s="230"/>
      <c r="BK110" s="230"/>
      <c r="BL110" s="230">
        <v>47168.946980999986</v>
      </c>
      <c r="BM110" s="230">
        <v>47168.946980999986</v>
      </c>
      <c r="BN110" s="230">
        <v>47168.946980999986</v>
      </c>
      <c r="BO110" s="15"/>
      <c r="BP110" s="15">
        <f t="shared" si="58"/>
        <v>0</v>
      </c>
      <c r="BQ110" s="15">
        <f t="shared" si="58"/>
        <v>0</v>
      </c>
      <c r="BR110" s="15">
        <f t="shared" si="58"/>
        <v>0</v>
      </c>
      <c r="BT110" s="15">
        <f t="shared" si="35"/>
        <v>141506.84094299996</v>
      </c>
      <c r="BU110" s="15">
        <f t="shared" si="36"/>
        <v>0</v>
      </c>
      <c r="BV110" s="15">
        <f t="shared" si="51"/>
        <v>-141506.84094299996</v>
      </c>
      <c r="BW110" s="15"/>
      <c r="BX110" s="15">
        <f t="shared" si="52"/>
        <v>165091.31443349994</v>
      </c>
      <c r="BY110" s="15">
        <f t="shared" si="52"/>
        <v>296295.22287299996</v>
      </c>
      <c r="BZ110" s="15">
        <f t="shared" si="53"/>
        <v>131203.90843950002</v>
      </c>
      <c r="CA110" s="15"/>
      <c r="CB110" s="230">
        <v>24189203.579999998</v>
      </c>
      <c r="CC110" s="230">
        <v>24189203.579999998</v>
      </c>
      <c r="CD110" s="230">
        <v>24189203.579999998</v>
      </c>
      <c r="CE110" s="230"/>
      <c r="CF110" s="230"/>
      <c r="CG110" s="230"/>
      <c r="CH110" s="230"/>
      <c r="CI110" s="230"/>
      <c r="CJ110" s="230">
        <v>47168.946980999986</v>
      </c>
      <c r="CK110" s="230">
        <v>47168.946980999986</v>
      </c>
      <c r="CL110" s="230">
        <v>47168.946980999986</v>
      </c>
      <c r="CM110" s="15"/>
      <c r="CN110" s="15">
        <f t="shared" si="40"/>
        <v>0</v>
      </c>
      <c r="CO110" s="15">
        <f t="shared" si="40"/>
        <v>0</v>
      </c>
      <c r="CP110" s="15">
        <f t="shared" si="40"/>
        <v>0</v>
      </c>
      <c r="CR110" s="15">
        <f t="shared" si="37"/>
        <v>141506.84094299996</v>
      </c>
      <c r="CS110" s="15">
        <f t="shared" si="38"/>
        <v>0</v>
      </c>
      <c r="CT110" s="15">
        <f t="shared" si="44"/>
        <v>-141506.84094299996</v>
      </c>
      <c r="CV110" s="15">
        <f t="shared" si="45"/>
        <v>306598.15537649987</v>
      </c>
      <c r="CW110" s="15">
        <f t="shared" si="45"/>
        <v>296295.22287299996</v>
      </c>
      <c r="CX110" s="15">
        <f t="shared" si="46"/>
        <v>-10302.932503499906</v>
      </c>
      <c r="CY110" s="15"/>
    </row>
    <row r="111" spans="1:103" x14ac:dyDescent="0.25">
      <c r="A111" s="3" t="s">
        <v>135</v>
      </c>
      <c r="B111" s="229">
        <v>2.1000000000000001E-2</v>
      </c>
      <c r="C111" s="229">
        <v>2.3699999999999999E-2</v>
      </c>
      <c r="D111" s="229">
        <v>2.1700000000000001E-2</v>
      </c>
      <c r="E111" s="229">
        <v>2.3399999999999997E-2</v>
      </c>
      <c r="F111" s="229">
        <v>2.3399999999999997E-2</v>
      </c>
      <c r="G111" s="229">
        <v>2.3399999999999997E-2</v>
      </c>
      <c r="H111" s="229">
        <v>2.3399999999999997E-2</v>
      </c>
      <c r="I111" s="229">
        <v>2.3399999999999997E-2</v>
      </c>
      <c r="J111" s="3">
        <v>403026</v>
      </c>
      <c r="L111" s="230">
        <v>13550483.5</v>
      </c>
      <c r="M111" s="230">
        <v>13550483.5</v>
      </c>
      <c r="N111" s="230">
        <v>13550483.5</v>
      </c>
      <c r="O111" s="230"/>
      <c r="P111" s="230">
        <v>13550483.5</v>
      </c>
      <c r="Q111" s="230">
        <v>13550483.5</v>
      </c>
      <c r="R111" s="230">
        <v>13550483.5</v>
      </c>
      <c r="S111" s="15"/>
      <c r="T111" s="15">
        <v>26423.442824999995</v>
      </c>
      <c r="U111" s="15">
        <v>26423.442824999995</v>
      </c>
      <c r="V111" s="15">
        <v>26423.442824999995</v>
      </c>
      <c r="W111" s="15"/>
      <c r="X111" s="15">
        <f t="shared" si="47"/>
        <v>26423.442824999995</v>
      </c>
      <c r="Y111" s="15">
        <f t="shared" si="47"/>
        <v>26423.442824999995</v>
      </c>
      <c r="Z111" s="15">
        <f t="shared" si="47"/>
        <v>26423.442824999995</v>
      </c>
      <c r="AB111" s="15">
        <f t="shared" si="50"/>
        <v>79270.328474999988</v>
      </c>
      <c r="AC111" s="15">
        <f t="shared" si="34"/>
        <v>79270.328474999988</v>
      </c>
      <c r="AD111" s="15">
        <f t="shared" si="43"/>
        <v>0</v>
      </c>
      <c r="AF111" s="230">
        <v>13550483.5</v>
      </c>
      <c r="AG111" s="230">
        <v>13550483.5</v>
      </c>
      <c r="AH111" s="230">
        <v>13550483.5</v>
      </c>
      <c r="AI111" s="230"/>
      <c r="AJ111" s="230">
        <v>13550483.5</v>
      </c>
      <c r="AK111" s="230">
        <v>13550483.5</v>
      </c>
      <c r="AL111" s="230">
        <v>13550483.5</v>
      </c>
      <c r="AM111" s="230"/>
      <c r="AN111" s="230">
        <v>26423.442824999995</v>
      </c>
      <c r="AO111" s="230">
        <v>26423.442824999995</v>
      </c>
      <c r="AP111" s="230">
        <v>26423.442824999995</v>
      </c>
      <c r="AQ111" s="15"/>
      <c r="AR111" s="15">
        <f t="shared" si="48"/>
        <v>26423.442824999995</v>
      </c>
      <c r="AS111" s="15">
        <f t="shared" si="48"/>
        <v>26423.442824999995</v>
      </c>
      <c r="AT111" s="15">
        <f t="shared" si="48"/>
        <v>26423.442824999995</v>
      </c>
      <c r="AV111" s="15">
        <f t="shared" si="54"/>
        <v>79270.328474999988</v>
      </c>
      <c r="AW111" s="15">
        <f t="shared" si="39"/>
        <v>79270.328474999988</v>
      </c>
      <c r="AX111" s="15">
        <f t="shared" si="55"/>
        <v>0</v>
      </c>
      <c r="AY111" s="15"/>
      <c r="AZ111" s="15">
        <f t="shared" si="56"/>
        <v>158540.65694999998</v>
      </c>
      <c r="BA111" s="15">
        <f t="shared" si="56"/>
        <v>158540.65694999998</v>
      </c>
      <c r="BB111" s="15">
        <f t="shared" si="57"/>
        <v>0</v>
      </c>
      <c r="BC111" s="15"/>
      <c r="BD111" s="230">
        <v>13550483.5</v>
      </c>
      <c r="BE111" s="230">
        <v>13550483.5</v>
      </c>
      <c r="BF111" s="230">
        <v>13550483.5</v>
      </c>
      <c r="BG111" s="230"/>
      <c r="BH111" s="230"/>
      <c r="BI111" s="230"/>
      <c r="BJ111" s="230"/>
      <c r="BK111" s="230"/>
      <c r="BL111" s="230">
        <v>26423.442824999995</v>
      </c>
      <c r="BM111" s="230">
        <v>26423.442824999995</v>
      </c>
      <c r="BN111" s="230">
        <v>26423.442824999995</v>
      </c>
      <c r="BO111" s="15"/>
      <c r="BP111" s="15">
        <f t="shared" si="58"/>
        <v>0</v>
      </c>
      <c r="BQ111" s="15">
        <f t="shared" si="58"/>
        <v>0</v>
      </c>
      <c r="BR111" s="15">
        <f t="shared" si="58"/>
        <v>0</v>
      </c>
      <c r="BT111" s="15">
        <f t="shared" si="35"/>
        <v>79270.328474999988</v>
      </c>
      <c r="BU111" s="15">
        <f t="shared" si="36"/>
        <v>0</v>
      </c>
      <c r="BV111" s="15">
        <f t="shared" si="51"/>
        <v>-79270.328474999988</v>
      </c>
      <c r="BW111" s="15"/>
      <c r="BX111" s="15">
        <f t="shared" ref="BX111:BY126" si="59">+AZ111+BT111</f>
        <v>237810.98542499996</v>
      </c>
      <c r="BY111" s="15">
        <f t="shared" si="59"/>
        <v>158540.65694999998</v>
      </c>
      <c r="BZ111" s="15">
        <f t="shared" si="53"/>
        <v>-79270.328474999988</v>
      </c>
      <c r="CA111" s="15"/>
      <c r="CB111" s="230">
        <v>13550483.5</v>
      </c>
      <c r="CC111" s="230">
        <v>13550483.5</v>
      </c>
      <c r="CD111" s="230">
        <v>13550483.5</v>
      </c>
      <c r="CE111" s="230"/>
      <c r="CF111" s="230"/>
      <c r="CG111" s="230"/>
      <c r="CH111" s="230"/>
      <c r="CI111" s="230"/>
      <c r="CJ111" s="230">
        <v>26423.442824999995</v>
      </c>
      <c r="CK111" s="230">
        <v>26423.442824999995</v>
      </c>
      <c r="CL111" s="230">
        <v>26423.442824999995</v>
      </c>
      <c r="CM111" s="15"/>
      <c r="CN111" s="15">
        <f t="shared" si="40"/>
        <v>0</v>
      </c>
      <c r="CO111" s="15">
        <f t="shared" si="40"/>
        <v>0</v>
      </c>
      <c r="CP111" s="15">
        <f t="shared" si="40"/>
        <v>0</v>
      </c>
      <c r="CR111" s="15">
        <f t="shared" si="37"/>
        <v>79270.328474999988</v>
      </c>
      <c r="CS111" s="15">
        <f t="shared" si="38"/>
        <v>0</v>
      </c>
      <c r="CT111" s="15">
        <f t="shared" si="44"/>
        <v>-79270.328474999988</v>
      </c>
      <c r="CV111" s="15">
        <f t="shared" si="45"/>
        <v>317081.31389999995</v>
      </c>
      <c r="CW111" s="15">
        <f t="shared" si="45"/>
        <v>158540.65694999998</v>
      </c>
      <c r="CX111" s="15">
        <f t="shared" si="46"/>
        <v>-158540.65694999998</v>
      </c>
      <c r="CY111" s="15"/>
    </row>
    <row r="112" spans="1:103" x14ac:dyDescent="0.25">
      <c r="A112" s="3" t="s">
        <v>136</v>
      </c>
      <c r="B112" s="229">
        <v>2.1000000000000001E-2</v>
      </c>
      <c r="C112" s="229">
        <v>2.3699999999999999E-2</v>
      </c>
      <c r="D112" s="229">
        <v>2.1700000000000001E-2</v>
      </c>
      <c r="E112" s="229">
        <v>2.3399999999999997E-2</v>
      </c>
      <c r="F112" s="229">
        <v>2.3399999999999997E-2</v>
      </c>
      <c r="G112" s="229">
        <v>2.3399999999999997E-2</v>
      </c>
      <c r="H112" s="229">
        <v>2.3399999999999997E-2</v>
      </c>
      <c r="I112" s="229">
        <v>2.3399999999999997E-2</v>
      </c>
      <c r="J112" s="3">
        <v>403026</v>
      </c>
      <c r="L112" s="230">
        <v>50382774.93</v>
      </c>
      <c r="M112" s="230">
        <v>50382774.93</v>
      </c>
      <c r="N112" s="230">
        <v>50382774.93</v>
      </c>
      <c r="O112" s="230"/>
      <c r="P112" s="230">
        <v>50382774.93</v>
      </c>
      <c r="Q112" s="230">
        <v>50382774.93</v>
      </c>
      <c r="R112" s="230">
        <v>50382774.93</v>
      </c>
      <c r="S112" s="15"/>
      <c r="T112" s="15">
        <v>98246.411113499998</v>
      </c>
      <c r="U112" s="15">
        <v>98246.411113499998</v>
      </c>
      <c r="V112" s="15">
        <v>98246.411113499998</v>
      </c>
      <c r="W112" s="15"/>
      <c r="X112" s="15">
        <f t="shared" si="47"/>
        <v>98246.411113499998</v>
      </c>
      <c r="Y112" s="15">
        <f t="shared" si="47"/>
        <v>98246.411113499998</v>
      </c>
      <c r="Z112" s="15">
        <f t="shared" si="47"/>
        <v>98246.411113499998</v>
      </c>
      <c r="AB112" s="15">
        <f t="shared" si="50"/>
        <v>294739.23334049998</v>
      </c>
      <c r="AC112" s="15">
        <f t="shared" si="34"/>
        <v>294739.23334049998</v>
      </c>
      <c r="AD112" s="15">
        <f t="shared" si="43"/>
        <v>0</v>
      </c>
      <c r="AF112" s="230">
        <v>50382774.93</v>
      </c>
      <c r="AG112" s="230">
        <v>50382774.93</v>
      </c>
      <c r="AH112" s="230">
        <v>50382774.93</v>
      </c>
      <c r="AI112" s="230"/>
      <c r="AJ112" s="230">
        <v>50382774.93</v>
      </c>
      <c r="AK112" s="230">
        <v>50382774.93</v>
      </c>
      <c r="AL112" s="230">
        <v>50382774.93</v>
      </c>
      <c r="AM112" s="230"/>
      <c r="AN112" s="230">
        <v>98246.411113499998</v>
      </c>
      <c r="AO112" s="230">
        <v>98246.411113499998</v>
      </c>
      <c r="AP112" s="230">
        <v>98246.411113499998</v>
      </c>
      <c r="AQ112" s="15"/>
      <c r="AR112" s="15">
        <f t="shared" si="48"/>
        <v>98246.411113499998</v>
      </c>
      <c r="AS112" s="15">
        <f t="shared" si="48"/>
        <v>98246.411113499998</v>
      </c>
      <c r="AT112" s="15">
        <f t="shared" si="48"/>
        <v>98246.411113499998</v>
      </c>
      <c r="AV112" s="15">
        <f t="shared" si="54"/>
        <v>294739.23334049998</v>
      </c>
      <c r="AW112" s="15">
        <f t="shared" si="39"/>
        <v>294739.23334049998</v>
      </c>
      <c r="AX112" s="15">
        <f t="shared" si="55"/>
        <v>0</v>
      </c>
      <c r="AY112" s="15"/>
      <c r="AZ112" s="15">
        <f t="shared" si="56"/>
        <v>589478.46668099996</v>
      </c>
      <c r="BA112" s="15">
        <f t="shared" si="56"/>
        <v>589478.46668099996</v>
      </c>
      <c r="BB112" s="15">
        <f t="shared" si="57"/>
        <v>0</v>
      </c>
      <c r="BC112" s="15"/>
      <c r="BD112" s="230">
        <v>50382774.93</v>
      </c>
      <c r="BE112" s="230">
        <v>50382774.93</v>
      </c>
      <c r="BF112" s="230">
        <v>50382774.93</v>
      </c>
      <c r="BG112" s="230"/>
      <c r="BH112" s="230"/>
      <c r="BI112" s="230"/>
      <c r="BJ112" s="230"/>
      <c r="BK112" s="230"/>
      <c r="BL112" s="230">
        <v>98246.411113499998</v>
      </c>
      <c r="BM112" s="230">
        <v>98246.411113499998</v>
      </c>
      <c r="BN112" s="230">
        <v>98246.411113499998</v>
      </c>
      <c r="BO112" s="15"/>
      <c r="BP112" s="15">
        <f t="shared" si="58"/>
        <v>0</v>
      </c>
      <c r="BQ112" s="15">
        <f t="shared" si="58"/>
        <v>0</v>
      </c>
      <c r="BR112" s="15">
        <f t="shared" si="58"/>
        <v>0</v>
      </c>
      <c r="BT112" s="15">
        <f t="shared" si="35"/>
        <v>294739.23334049998</v>
      </c>
      <c r="BU112" s="15">
        <f t="shared" si="36"/>
        <v>0</v>
      </c>
      <c r="BV112" s="15">
        <f t="shared" si="51"/>
        <v>-294739.23334049998</v>
      </c>
      <c r="BW112" s="15"/>
      <c r="BX112" s="15">
        <f t="shared" si="59"/>
        <v>884217.7000215</v>
      </c>
      <c r="BY112" s="15">
        <f t="shared" si="59"/>
        <v>589478.46668099996</v>
      </c>
      <c r="BZ112" s="15">
        <f t="shared" si="53"/>
        <v>-294739.23334050004</v>
      </c>
      <c r="CA112" s="15"/>
      <c r="CB112" s="230">
        <v>50382774.93</v>
      </c>
      <c r="CC112" s="230">
        <v>50382774.93</v>
      </c>
      <c r="CD112" s="230">
        <v>50382774.93</v>
      </c>
      <c r="CE112" s="230"/>
      <c r="CF112" s="230"/>
      <c r="CG112" s="230"/>
      <c r="CH112" s="230"/>
      <c r="CI112" s="230"/>
      <c r="CJ112" s="230">
        <v>98246.411113499998</v>
      </c>
      <c r="CK112" s="230">
        <v>98246.411113499998</v>
      </c>
      <c r="CL112" s="230">
        <v>98246.411113499998</v>
      </c>
      <c r="CM112" s="15"/>
      <c r="CN112" s="15">
        <f t="shared" si="40"/>
        <v>0</v>
      </c>
      <c r="CO112" s="15">
        <f t="shared" si="40"/>
        <v>0</v>
      </c>
      <c r="CP112" s="15">
        <f t="shared" si="40"/>
        <v>0</v>
      </c>
      <c r="CR112" s="15">
        <f t="shared" si="37"/>
        <v>294739.23334049998</v>
      </c>
      <c r="CS112" s="15">
        <f t="shared" si="38"/>
        <v>0</v>
      </c>
      <c r="CT112" s="15">
        <f t="shared" si="44"/>
        <v>-294739.23334049998</v>
      </c>
      <c r="CV112" s="15">
        <f t="shared" si="45"/>
        <v>1178956.9333619999</v>
      </c>
      <c r="CW112" s="15">
        <f t="shared" si="45"/>
        <v>589478.46668099996</v>
      </c>
      <c r="CX112" s="15">
        <f t="shared" si="46"/>
        <v>-589478.46668099996</v>
      </c>
      <c r="CY112" s="15"/>
    </row>
    <row r="113" spans="1:103" x14ac:dyDescent="0.25">
      <c r="A113" s="3" t="s">
        <v>137</v>
      </c>
      <c r="B113" s="229">
        <v>2.1000000000000001E-2</v>
      </c>
      <c r="C113" s="229">
        <v>2.3699999999999999E-2</v>
      </c>
      <c r="D113" s="229">
        <v>2.1700000000000001E-2</v>
      </c>
      <c r="E113" s="229">
        <v>2.3399999999999997E-2</v>
      </c>
      <c r="F113" s="229">
        <v>2.3399999999999997E-2</v>
      </c>
      <c r="G113" s="229">
        <v>2.3399999999999997E-2</v>
      </c>
      <c r="H113" s="229">
        <v>2.3399999999999997E-2</v>
      </c>
      <c r="I113" s="229">
        <v>2.3399999999999997E-2</v>
      </c>
      <c r="J113" s="3">
        <v>403026</v>
      </c>
      <c r="L113" s="230">
        <v>30538.420000000002</v>
      </c>
      <c r="M113" s="230">
        <v>30538.420000000002</v>
      </c>
      <c r="N113" s="230">
        <v>30538.420000000002</v>
      </c>
      <c r="O113" s="230"/>
      <c r="P113" s="230">
        <v>30538.420000000002</v>
      </c>
      <c r="Q113" s="230">
        <v>30538.420000000002</v>
      </c>
      <c r="R113" s="230">
        <v>30538.420000000002</v>
      </c>
      <c r="S113" s="15"/>
      <c r="T113" s="15">
        <v>59.549918999999996</v>
      </c>
      <c r="U113" s="15">
        <v>59.549918999999996</v>
      </c>
      <c r="V113" s="15">
        <v>59.549918999999996</v>
      </c>
      <c r="W113" s="15"/>
      <c r="X113" s="15">
        <f t="shared" si="47"/>
        <v>59.549918999999996</v>
      </c>
      <c r="Y113" s="15">
        <f t="shared" si="47"/>
        <v>59.549918999999996</v>
      </c>
      <c r="Z113" s="15">
        <f t="shared" si="47"/>
        <v>59.549918999999996</v>
      </c>
      <c r="AB113" s="15">
        <f t="shared" si="50"/>
        <v>178.64975699999999</v>
      </c>
      <c r="AC113" s="15">
        <f t="shared" si="34"/>
        <v>178.64975699999999</v>
      </c>
      <c r="AD113" s="15">
        <f t="shared" si="43"/>
        <v>0</v>
      </c>
      <c r="AF113" s="230">
        <v>30538.420000000002</v>
      </c>
      <c r="AG113" s="230">
        <v>30538.420000000002</v>
      </c>
      <c r="AH113" s="230">
        <v>30538.420000000002</v>
      </c>
      <c r="AI113" s="230"/>
      <c r="AJ113" s="230">
        <v>30538.420000000002</v>
      </c>
      <c r="AK113" s="230">
        <v>30538.420000000002</v>
      </c>
      <c r="AL113" s="230">
        <v>30538.420000000002</v>
      </c>
      <c r="AM113" s="230"/>
      <c r="AN113" s="230">
        <v>59.549918999999996</v>
      </c>
      <c r="AO113" s="230">
        <v>59.549918999999996</v>
      </c>
      <c r="AP113" s="230">
        <v>59.549918999999996</v>
      </c>
      <c r="AQ113" s="15"/>
      <c r="AR113" s="15">
        <f t="shared" si="48"/>
        <v>59.549918999999996</v>
      </c>
      <c r="AS113" s="15">
        <f t="shared" si="48"/>
        <v>59.549918999999996</v>
      </c>
      <c r="AT113" s="15">
        <f t="shared" si="48"/>
        <v>59.549918999999996</v>
      </c>
      <c r="AV113" s="15">
        <f t="shared" si="54"/>
        <v>178.64975699999999</v>
      </c>
      <c r="AW113" s="15">
        <f t="shared" si="39"/>
        <v>178.64975699999999</v>
      </c>
      <c r="AX113" s="15">
        <f t="shared" si="55"/>
        <v>0</v>
      </c>
      <c r="AY113" s="15"/>
      <c r="AZ113" s="15">
        <f t="shared" si="56"/>
        <v>357.29951399999999</v>
      </c>
      <c r="BA113" s="15">
        <f t="shared" si="56"/>
        <v>357.29951399999999</v>
      </c>
      <c r="BB113" s="15">
        <f t="shared" si="57"/>
        <v>0</v>
      </c>
      <c r="BC113" s="15"/>
      <c r="BD113" s="230">
        <v>30538.420000000002</v>
      </c>
      <c r="BE113" s="230">
        <v>30538.420000000002</v>
      </c>
      <c r="BF113" s="230">
        <v>30538.420000000002</v>
      </c>
      <c r="BG113" s="230"/>
      <c r="BH113" s="230"/>
      <c r="BI113" s="230"/>
      <c r="BJ113" s="230"/>
      <c r="BK113" s="230"/>
      <c r="BL113" s="230">
        <v>59.549918999999996</v>
      </c>
      <c r="BM113" s="230">
        <v>59.549918999999996</v>
      </c>
      <c r="BN113" s="230">
        <v>59.549918999999996</v>
      </c>
      <c r="BO113" s="15"/>
      <c r="BP113" s="15">
        <f t="shared" si="58"/>
        <v>0</v>
      </c>
      <c r="BQ113" s="15">
        <f t="shared" si="58"/>
        <v>0</v>
      </c>
      <c r="BR113" s="15">
        <f t="shared" si="58"/>
        <v>0</v>
      </c>
      <c r="BT113" s="15">
        <f t="shared" si="35"/>
        <v>178.64975699999999</v>
      </c>
      <c r="BU113" s="15">
        <f t="shared" si="36"/>
        <v>0</v>
      </c>
      <c r="BV113" s="15">
        <f t="shared" si="51"/>
        <v>-178.64975699999999</v>
      </c>
      <c r="BW113" s="15"/>
      <c r="BX113" s="15">
        <f t="shared" si="59"/>
        <v>535.94927099999995</v>
      </c>
      <c r="BY113" s="15">
        <f t="shared" si="59"/>
        <v>357.29951399999999</v>
      </c>
      <c r="BZ113" s="15">
        <f t="shared" si="53"/>
        <v>-178.64975699999997</v>
      </c>
      <c r="CA113" s="15"/>
      <c r="CB113" s="230">
        <v>30538.420000000002</v>
      </c>
      <c r="CC113" s="230">
        <v>30538.420000000002</v>
      </c>
      <c r="CD113" s="230">
        <v>30538.420000000002</v>
      </c>
      <c r="CE113" s="230"/>
      <c r="CF113" s="230"/>
      <c r="CG113" s="230"/>
      <c r="CH113" s="230"/>
      <c r="CI113" s="230"/>
      <c r="CJ113" s="230">
        <v>59.549918999999996</v>
      </c>
      <c r="CK113" s="230">
        <v>59.549918999999996</v>
      </c>
      <c r="CL113" s="230">
        <v>59.549918999999996</v>
      </c>
      <c r="CM113" s="15"/>
      <c r="CN113" s="15">
        <f t="shared" si="40"/>
        <v>0</v>
      </c>
      <c r="CO113" s="15">
        <f t="shared" si="40"/>
        <v>0</v>
      </c>
      <c r="CP113" s="15">
        <f t="shared" si="40"/>
        <v>0</v>
      </c>
      <c r="CR113" s="15">
        <f t="shared" si="37"/>
        <v>178.64975699999999</v>
      </c>
      <c r="CS113" s="15">
        <f t="shared" si="38"/>
        <v>0</v>
      </c>
      <c r="CT113" s="15">
        <f t="shared" si="44"/>
        <v>-178.64975699999999</v>
      </c>
      <c r="CV113" s="15">
        <f t="shared" si="45"/>
        <v>714.59902799999998</v>
      </c>
      <c r="CW113" s="15">
        <f t="shared" si="45"/>
        <v>357.29951399999999</v>
      </c>
      <c r="CX113" s="15">
        <f t="shared" si="46"/>
        <v>-357.29951399999999</v>
      </c>
      <c r="CY113" s="15"/>
    </row>
    <row r="114" spans="1:103" x14ac:dyDescent="0.25">
      <c r="A114" s="3" t="s">
        <v>138</v>
      </c>
      <c r="B114" s="229">
        <v>2.1000000000000001E-2</v>
      </c>
      <c r="C114" s="229">
        <v>2.3699999999999999E-2</v>
      </c>
      <c r="D114" s="229">
        <v>2.1700000000000001E-2</v>
      </c>
      <c r="E114" s="229">
        <v>2.3399999999999997E-2</v>
      </c>
      <c r="F114" s="229">
        <v>2.3399999999999997E-2</v>
      </c>
      <c r="G114" s="229">
        <v>2.3399999999999997E-2</v>
      </c>
      <c r="H114" s="229">
        <v>2.3399999999999997E-2</v>
      </c>
      <c r="I114" s="229">
        <v>2.3399999999999997E-2</v>
      </c>
      <c r="J114" s="3">
        <v>403026</v>
      </c>
      <c r="L114" s="230">
        <v>210521.85</v>
      </c>
      <c r="M114" s="230">
        <v>210521.85</v>
      </c>
      <c r="N114" s="230">
        <v>210521.85</v>
      </c>
      <c r="O114" s="230"/>
      <c r="P114" s="230">
        <v>210521.85</v>
      </c>
      <c r="Q114" s="230">
        <v>210521.85</v>
      </c>
      <c r="R114" s="230">
        <v>210521.85</v>
      </c>
      <c r="S114" s="15"/>
      <c r="T114" s="15">
        <v>410.51760749999994</v>
      </c>
      <c r="U114" s="15">
        <v>410.51760749999994</v>
      </c>
      <c r="V114" s="15">
        <v>410.51760749999994</v>
      </c>
      <c r="W114" s="15"/>
      <c r="X114" s="15">
        <f t="shared" si="47"/>
        <v>410.51760749999994</v>
      </c>
      <c r="Y114" s="15">
        <f t="shared" si="47"/>
        <v>410.51760749999994</v>
      </c>
      <c r="Z114" s="15">
        <f t="shared" si="47"/>
        <v>410.51760749999994</v>
      </c>
      <c r="AB114" s="15">
        <f t="shared" si="50"/>
        <v>1231.5528224999998</v>
      </c>
      <c r="AC114" s="15">
        <f t="shared" si="34"/>
        <v>1231.5528224999998</v>
      </c>
      <c r="AD114" s="15">
        <f t="shared" si="43"/>
        <v>0</v>
      </c>
      <c r="AF114" s="230">
        <v>210521.85</v>
      </c>
      <c r="AG114" s="230">
        <v>210521.85</v>
      </c>
      <c r="AH114" s="230">
        <v>210521.85</v>
      </c>
      <c r="AI114" s="230"/>
      <c r="AJ114" s="230">
        <v>210521.85</v>
      </c>
      <c r="AK114" s="230">
        <v>210521.85</v>
      </c>
      <c r="AL114" s="230">
        <v>210521.85</v>
      </c>
      <c r="AM114" s="230"/>
      <c r="AN114" s="230">
        <v>410.51760749999994</v>
      </c>
      <c r="AO114" s="230">
        <v>410.51760749999994</v>
      </c>
      <c r="AP114" s="230">
        <v>410.51760749999994</v>
      </c>
      <c r="AQ114" s="15"/>
      <c r="AR114" s="15">
        <f t="shared" si="48"/>
        <v>410.51760749999994</v>
      </c>
      <c r="AS114" s="15">
        <f t="shared" si="48"/>
        <v>410.51760749999994</v>
      </c>
      <c r="AT114" s="15">
        <f t="shared" si="48"/>
        <v>410.51760749999994</v>
      </c>
      <c r="AV114" s="15">
        <f t="shared" si="54"/>
        <v>1231.5528224999998</v>
      </c>
      <c r="AW114" s="15">
        <f t="shared" si="39"/>
        <v>1231.5528224999998</v>
      </c>
      <c r="AX114" s="15">
        <f t="shared" si="55"/>
        <v>0</v>
      </c>
      <c r="AY114" s="15"/>
      <c r="AZ114" s="15">
        <f t="shared" si="56"/>
        <v>2463.1056449999996</v>
      </c>
      <c r="BA114" s="15">
        <f t="shared" si="56"/>
        <v>2463.1056449999996</v>
      </c>
      <c r="BB114" s="15">
        <f t="shared" si="57"/>
        <v>0</v>
      </c>
      <c r="BC114" s="15"/>
      <c r="BD114" s="230">
        <v>210521.85</v>
      </c>
      <c r="BE114" s="230">
        <v>210521.85</v>
      </c>
      <c r="BF114" s="230">
        <v>210521.85</v>
      </c>
      <c r="BG114" s="230"/>
      <c r="BH114" s="230"/>
      <c r="BI114" s="230"/>
      <c r="BJ114" s="230"/>
      <c r="BK114" s="230"/>
      <c r="BL114" s="230">
        <v>410.51760749999994</v>
      </c>
      <c r="BM114" s="230">
        <v>410.51760749999994</v>
      </c>
      <c r="BN114" s="230">
        <v>410.51760749999994</v>
      </c>
      <c r="BO114" s="15"/>
      <c r="BP114" s="15">
        <f t="shared" si="58"/>
        <v>0</v>
      </c>
      <c r="BQ114" s="15">
        <f t="shared" si="58"/>
        <v>0</v>
      </c>
      <c r="BR114" s="15">
        <f t="shared" si="58"/>
        <v>0</v>
      </c>
      <c r="BT114" s="15">
        <f t="shared" si="35"/>
        <v>1231.5528224999998</v>
      </c>
      <c r="BU114" s="15">
        <f t="shared" si="36"/>
        <v>0</v>
      </c>
      <c r="BV114" s="15">
        <f t="shared" si="51"/>
        <v>-1231.5528224999998</v>
      </c>
      <c r="BW114" s="15"/>
      <c r="BX114" s="15">
        <f t="shared" si="59"/>
        <v>3694.6584674999995</v>
      </c>
      <c r="BY114" s="15">
        <f t="shared" si="59"/>
        <v>2463.1056449999996</v>
      </c>
      <c r="BZ114" s="15">
        <f t="shared" si="53"/>
        <v>-1231.5528224999998</v>
      </c>
      <c r="CA114" s="15"/>
      <c r="CB114" s="230">
        <v>210521.85</v>
      </c>
      <c r="CC114" s="230">
        <v>210521.85</v>
      </c>
      <c r="CD114" s="230">
        <v>210521.85</v>
      </c>
      <c r="CE114" s="230"/>
      <c r="CF114" s="230"/>
      <c r="CG114" s="230"/>
      <c r="CH114" s="230"/>
      <c r="CI114" s="230"/>
      <c r="CJ114" s="230">
        <v>410.51760749999994</v>
      </c>
      <c r="CK114" s="230">
        <v>410.51760749999994</v>
      </c>
      <c r="CL114" s="230">
        <v>410.51760749999994</v>
      </c>
      <c r="CM114" s="15"/>
      <c r="CN114" s="15">
        <f t="shared" si="40"/>
        <v>0</v>
      </c>
      <c r="CO114" s="15">
        <f t="shared" si="40"/>
        <v>0</v>
      </c>
      <c r="CP114" s="15">
        <f t="shared" si="40"/>
        <v>0</v>
      </c>
      <c r="CR114" s="15">
        <f t="shared" si="37"/>
        <v>1231.5528224999998</v>
      </c>
      <c r="CS114" s="15">
        <f t="shared" si="38"/>
        <v>0</v>
      </c>
      <c r="CT114" s="15">
        <f t="shared" si="44"/>
        <v>-1231.5528224999998</v>
      </c>
      <c r="CV114" s="15">
        <f t="shared" si="45"/>
        <v>4926.2112899999993</v>
      </c>
      <c r="CW114" s="15">
        <f t="shared" si="45"/>
        <v>2463.1056449999996</v>
      </c>
      <c r="CX114" s="15">
        <f t="shared" si="46"/>
        <v>-2463.1056449999996</v>
      </c>
      <c r="CY114" s="15"/>
    </row>
    <row r="115" spans="1:103" x14ac:dyDescent="0.25">
      <c r="A115" s="3" t="s">
        <v>139</v>
      </c>
      <c r="B115" s="229">
        <v>1.9699999999999999E-2</v>
      </c>
      <c r="C115" s="229">
        <v>2.2200000000000001E-2</v>
      </c>
      <c r="D115" s="229">
        <v>1.9599999999999999E-2</v>
      </c>
      <c r="E115" s="229">
        <v>2.0400000000000001E-2</v>
      </c>
      <c r="F115" s="229">
        <v>2.0400000000000001E-2</v>
      </c>
      <c r="G115" s="229">
        <v>2.0400000000000001E-2</v>
      </c>
      <c r="H115" s="229">
        <v>2.0400000000000001E-2</v>
      </c>
      <c r="I115" s="229">
        <v>2.0400000000000001E-2</v>
      </c>
      <c r="J115" s="3">
        <v>403011</v>
      </c>
      <c r="L115" s="230">
        <v>73363796.180000007</v>
      </c>
      <c r="M115" s="230">
        <v>73345145.700000003</v>
      </c>
      <c r="N115" s="230">
        <v>73326495.209999993</v>
      </c>
      <c r="O115" s="230"/>
      <c r="P115" s="230">
        <v>73368781.640000001</v>
      </c>
      <c r="Q115" s="230">
        <v>73368781.640000001</v>
      </c>
      <c r="R115" s="230">
        <v>73368781.640000001</v>
      </c>
      <c r="S115" s="15"/>
      <c r="T115" s="15">
        <v>124718.45350600003</v>
      </c>
      <c r="U115" s="15">
        <v>124686.74769</v>
      </c>
      <c r="V115" s="15">
        <v>124655.04185699999</v>
      </c>
      <c r="W115" s="15"/>
      <c r="X115" s="15">
        <f t="shared" si="47"/>
        <v>124726.92878800002</v>
      </c>
      <c r="Y115" s="15">
        <f t="shared" si="47"/>
        <v>124726.92878800002</v>
      </c>
      <c r="Z115" s="15">
        <f t="shared" si="47"/>
        <v>124726.92878800002</v>
      </c>
      <c r="AB115" s="15">
        <f t="shared" si="50"/>
        <v>374060.24305300001</v>
      </c>
      <c r="AC115" s="15">
        <f t="shared" si="34"/>
        <v>374180.78636400006</v>
      </c>
      <c r="AD115" s="15">
        <f t="shared" si="43"/>
        <v>120.54331100004492</v>
      </c>
      <c r="AF115" s="230">
        <v>73326495.209999993</v>
      </c>
      <c r="AG115" s="230">
        <v>73326495.209999993</v>
      </c>
      <c r="AH115" s="230">
        <v>73326495.209999993</v>
      </c>
      <c r="AI115" s="230"/>
      <c r="AJ115" s="230">
        <v>73368781.640000001</v>
      </c>
      <c r="AK115" s="230">
        <v>73378236.75</v>
      </c>
      <c r="AL115" s="230">
        <v>73391901.900000006</v>
      </c>
      <c r="AM115" s="230"/>
      <c r="AN115" s="230">
        <v>124655.04185699999</v>
      </c>
      <c r="AO115" s="230">
        <v>124655.04185699999</v>
      </c>
      <c r="AP115" s="230">
        <v>124655.04185699999</v>
      </c>
      <c r="AQ115" s="15"/>
      <c r="AR115" s="15">
        <f t="shared" si="48"/>
        <v>124726.92878800002</v>
      </c>
      <c r="AS115" s="15">
        <f t="shared" si="48"/>
        <v>124743.002475</v>
      </c>
      <c r="AT115" s="15">
        <f t="shared" si="48"/>
        <v>124766.23323000001</v>
      </c>
      <c r="AV115" s="15">
        <f t="shared" si="54"/>
        <v>373965.12557099998</v>
      </c>
      <c r="AW115" s="15">
        <f t="shared" si="39"/>
        <v>374236.16449300002</v>
      </c>
      <c r="AX115" s="15">
        <f t="shared" si="55"/>
        <v>271.03892200003611</v>
      </c>
      <c r="AY115" s="15"/>
      <c r="AZ115" s="15">
        <f t="shared" si="56"/>
        <v>748025.368624</v>
      </c>
      <c r="BA115" s="15">
        <f t="shared" si="56"/>
        <v>748416.95085700008</v>
      </c>
      <c r="BB115" s="15">
        <f t="shared" si="57"/>
        <v>391.58223300008103</v>
      </c>
      <c r="BC115" s="15"/>
      <c r="BD115" s="230">
        <v>73326495.209999993</v>
      </c>
      <c r="BE115" s="230">
        <v>73326495.209999993</v>
      </c>
      <c r="BF115" s="230">
        <v>73347638.430000007</v>
      </c>
      <c r="BG115" s="230"/>
      <c r="BH115" s="230"/>
      <c r="BI115" s="230"/>
      <c r="BJ115" s="230"/>
      <c r="BK115" s="230"/>
      <c r="BL115" s="230">
        <v>124655.04185699999</v>
      </c>
      <c r="BM115" s="230">
        <v>124655.04185699999</v>
      </c>
      <c r="BN115" s="230">
        <v>124690.98533100002</v>
      </c>
      <c r="BO115" s="15"/>
      <c r="BP115" s="15">
        <f t="shared" si="58"/>
        <v>0</v>
      </c>
      <c r="BQ115" s="15">
        <f t="shared" si="58"/>
        <v>0</v>
      </c>
      <c r="BR115" s="15">
        <f t="shared" si="58"/>
        <v>0</v>
      </c>
      <c r="BT115" s="15">
        <f t="shared" si="35"/>
        <v>374001.06904500001</v>
      </c>
      <c r="BU115" s="15">
        <f t="shared" si="36"/>
        <v>0</v>
      </c>
      <c r="BV115" s="15">
        <f t="shared" si="51"/>
        <v>-374001.06904500001</v>
      </c>
      <c r="BW115" s="15"/>
      <c r="BX115" s="15">
        <f t="shared" si="59"/>
        <v>1122026.4376690001</v>
      </c>
      <c r="BY115" s="15">
        <f t="shared" si="59"/>
        <v>748416.95085700008</v>
      </c>
      <c r="BZ115" s="15">
        <f t="shared" si="53"/>
        <v>-373609.48681200005</v>
      </c>
      <c r="CA115" s="15"/>
      <c r="CB115" s="230">
        <v>73368781.640000001</v>
      </c>
      <c r="CC115" s="230">
        <v>73368781.640000001</v>
      </c>
      <c r="CD115" s="230">
        <v>73368781.640000001</v>
      </c>
      <c r="CE115" s="230"/>
      <c r="CF115" s="230"/>
      <c r="CG115" s="230"/>
      <c r="CH115" s="230"/>
      <c r="CI115" s="230"/>
      <c r="CJ115" s="230">
        <v>124726.92878800002</v>
      </c>
      <c r="CK115" s="230">
        <v>124726.92878800002</v>
      </c>
      <c r="CL115" s="230">
        <v>124726.92878800002</v>
      </c>
      <c r="CM115" s="15"/>
      <c r="CN115" s="15">
        <f t="shared" si="40"/>
        <v>0</v>
      </c>
      <c r="CO115" s="15">
        <f t="shared" si="40"/>
        <v>0</v>
      </c>
      <c r="CP115" s="15">
        <f t="shared" si="40"/>
        <v>0</v>
      </c>
      <c r="CR115" s="15">
        <f t="shared" si="37"/>
        <v>374180.78636400006</v>
      </c>
      <c r="CS115" s="15">
        <f t="shared" si="38"/>
        <v>0</v>
      </c>
      <c r="CT115" s="15">
        <f t="shared" si="44"/>
        <v>-374180.78636400006</v>
      </c>
      <c r="CV115" s="15">
        <f t="shared" si="45"/>
        <v>1496207.2240330002</v>
      </c>
      <c r="CW115" s="15">
        <f t="shared" si="45"/>
        <v>748416.95085700008</v>
      </c>
      <c r="CX115" s="15">
        <f t="shared" si="46"/>
        <v>-747790.2731760001</v>
      </c>
      <c r="CY115" s="15"/>
    </row>
    <row r="116" spans="1:103" x14ac:dyDescent="0.25">
      <c r="A116" s="3" t="s">
        <v>140</v>
      </c>
      <c r="B116" s="229">
        <v>0</v>
      </c>
      <c r="C116" s="229">
        <v>0</v>
      </c>
      <c r="D116" s="229">
        <v>0</v>
      </c>
      <c r="E116" s="229">
        <v>0</v>
      </c>
      <c r="F116" s="229">
        <v>0</v>
      </c>
      <c r="G116" s="229">
        <v>0</v>
      </c>
      <c r="H116" s="229">
        <v>0</v>
      </c>
      <c r="I116" s="229">
        <v>0</v>
      </c>
      <c r="J116" s="3">
        <v>403011</v>
      </c>
      <c r="L116" s="230">
        <v>0</v>
      </c>
      <c r="M116" s="230">
        <v>0</v>
      </c>
      <c r="N116" s="230">
        <v>0</v>
      </c>
      <c r="O116" s="230"/>
      <c r="P116" s="230">
        <v>0</v>
      </c>
      <c r="Q116" s="230">
        <v>0</v>
      </c>
      <c r="R116" s="230">
        <v>0</v>
      </c>
      <c r="S116" s="15"/>
      <c r="T116" s="15">
        <v>0</v>
      </c>
      <c r="U116" s="15">
        <v>0</v>
      </c>
      <c r="V116" s="15">
        <v>0</v>
      </c>
      <c r="W116" s="15"/>
      <c r="X116" s="15">
        <f t="shared" si="47"/>
        <v>0</v>
      </c>
      <c r="Y116" s="15">
        <f t="shared" si="47"/>
        <v>0</v>
      </c>
      <c r="Z116" s="15">
        <f t="shared" si="47"/>
        <v>0</v>
      </c>
      <c r="AB116" s="15">
        <f t="shared" si="50"/>
        <v>0</v>
      </c>
      <c r="AC116" s="15">
        <f t="shared" si="34"/>
        <v>0</v>
      </c>
      <c r="AD116" s="15">
        <f t="shared" si="43"/>
        <v>0</v>
      </c>
      <c r="AF116" s="230">
        <v>0</v>
      </c>
      <c r="AG116" s="230">
        <v>0</v>
      </c>
      <c r="AH116" s="230">
        <v>0</v>
      </c>
      <c r="AI116" s="230"/>
      <c r="AJ116" s="230">
        <v>0</v>
      </c>
      <c r="AK116" s="230">
        <v>0</v>
      </c>
      <c r="AL116" s="230">
        <v>0</v>
      </c>
      <c r="AM116" s="230"/>
      <c r="AN116" s="230">
        <v>0</v>
      </c>
      <c r="AO116" s="230">
        <v>0</v>
      </c>
      <c r="AP116" s="230">
        <v>0</v>
      </c>
      <c r="AQ116" s="15"/>
      <c r="AR116" s="15">
        <f t="shared" si="48"/>
        <v>0</v>
      </c>
      <c r="AS116" s="15">
        <f t="shared" si="48"/>
        <v>0</v>
      </c>
      <c r="AT116" s="15">
        <f t="shared" si="48"/>
        <v>0</v>
      </c>
      <c r="AV116" s="15">
        <f t="shared" si="54"/>
        <v>0</v>
      </c>
      <c r="AW116" s="15">
        <f t="shared" si="39"/>
        <v>0</v>
      </c>
      <c r="AX116" s="15">
        <f t="shared" si="55"/>
        <v>0</v>
      </c>
      <c r="AY116" s="15"/>
      <c r="AZ116" s="15">
        <f t="shared" si="56"/>
        <v>0</v>
      </c>
      <c r="BA116" s="15">
        <f t="shared" si="56"/>
        <v>0</v>
      </c>
      <c r="BB116" s="15">
        <f t="shared" si="57"/>
        <v>0</v>
      </c>
      <c r="BC116" s="15"/>
      <c r="BD116" s="230">
        <v>0</v>
      </c>
      <c r="BE116" s="230">
        <v>0</v>
      </c>
      <c r="BF116" s="230">
        <v>0</v>
      </c>
      <c r="BG116" s="230"/>
      <c r="BH116" s="230"/>
      <c r="BI116" s="230"/>
      <c r="BJ116" s="230"/>
      <c r="BK116" s="230"/>
      <c r="BL116" s="230">
        <v>0</v>
      </c>
      <c r="BM116" s="230">
        <v>0</v>
      </c>
      <c r="BN116" s="230">
        <v>0</v>
      </c>
      <c r="BO116" s="15"/>
      <c r="BP116" s="15">
        <f t="shared" si="58"/>
        <v>0</v>
      </c>
      <c r="BQ116" s="15">
        <f t="shared" si="58"/>
        <v>0</v>
      </c>
      <c r="BR116" s="15">
        <f t="shared" si="58"/>
        <v>0</v>
      </c>
      <c r="BT116" s="15">
        <f t="shared" si="35"/>
        <v>0</v>
      </c>
      <c r="BU116" s="15">
        <f t="shared" si="36"/>
        <v>0</v>
      </c>
      <c r="BV116" s="15">
        <f t="shared" si="51"/>
        <v>0</v>
      </c>
      <c r="BW116" s="15"/>
      <c r="BX116" s="15">
        <f t="shared" si="59"/>
        <v>0</v>
      </c>
      <c r="BY116" s="15">
        <f t="shared" si="59"/>
        <v>0</v>
      </c>
      <c r="BZ116" s="15">
        <f t="shared" si="53"/>
        <v>0</v>
      </c>
      <c r="CA116" s="15"/>
      <c r="CB116" s="230">
        <v>0</v>
      </c>
      <c r="CC116" s="230">
        <v>0</v>
      </c>
      <c r="CD116" s="230">
        <v>0</v>
      </c>
      <c r="CE116" s="230"/>
      <c r="CF116" s="230"/>
      <c r="CG116" s="230"/>
      <c r="CH116" s="230"/>
      <c r="CI116" s="230"/>
      <c r="CJ116" s="230">
        <v>0</v>
      </c>
      <c r="CK116" s="230">
        <v>0</v>
      </c>
      <c r="CL116" s="230">
        <v>0</v>
      </c>
      <c r="CM116" s="15"/>
      <c r="CN116" s="15">
        <f t="shared" si="40"/>
        <v>0</v>
      </c>
      <c r="CO116" s="15">
        <f t="shared" si="40"/>
        <v>0</v>
      </c>
      <c r="CP116" s="15">
        <f t="shared" si="40"/>
        <v>0</v>
      </c>
      <c r="CR116" s="15">
        <f t="shared" si="37"/>
        <v>0</v>
      </c>
      <c r="CS116" s="15">
        <f t="shared" si="38"/>
        <v>0</v>
      </c>
      <c r="CT116" s="15">
        <f t="shared" si="44"/>
        <v>0</v>
      </c>
      <c r="CV116" s="15">
        <f t="shared" si="45"/>
        <v>0</v>
      </c>
      <c r="CW116" s="15">
        <f t="shared" si="45"/>
        <v>0</v>
      </c>
      <c r="CX116" s="15">
        <f t="shared" si="46"/>
        <v>0</v>
      </c>
      <c r="CY116" s="15"/>
    </row>
    <row r="117" spans="1:103" x14ac:dyDescent="0.25">
      <c r="A117" s="3" t="s">
        <v>141</v>
      </c>
      <c r="B117" s="229">
        <v>5.9499999999999997E-2</v>
      </c>
      <c r="C117" s="229">
        <v>0</v>
      </c>
      <c r="D117" s="229">
        <v>0</v>
      </c>
      <c r="E117" s="229">
        <v>0</v>
      </c>
      <c r="F117" s="229">
        <v>0</v>
      </c>
      <c r="G117" s="229">
        <v>0</v>
      </c>
      <c r="H117" s="229">
        <v>0</v>
      </c>
      <c r="I117" s="229">
        <v>0</v>
      </c>
      <c r="J117" s="3">
        <v>403011</v>
      </c>
      <c r="L117" s="230">
        <v>0</v>
      </c>
      <c r="M117" s="230">
        <v>0</v>
      </c>
      <c r="N117" s="230">
        <v>0</v>
      </c>
      <c r="O117" s="230"/>
      <c r="P117" s="230">
        <v>0</v>
      </c>
      <c r="Q117" s="230">
        <v>0</v>
      </c>
      <c r="R117" s="230">
        <v>0</v>
      </c>
      <c r="S117" s="15"/>
      <c r="T117" s="15">
        <v>0</v>
      </c>
      <c r="U117" s="15">
        <v>0</v>
      </c>
      <c r="V117" s="15">
        <v>0</v>
      </c>
      <c r="W117" s="15"/>
      <c r="X117" s="15">
        <f t="shared" si="47"/>
        <v>0</v>
      </c>
      <c r="Y117" s="15">
        <f t="shared" si="47"/>
        <v>0</v>
      </c>
      <c r="Z117" s="15">
        <f t="shared" si="47"/>
        <v>0</v>
      </c>
      <c r="AB117" s="15">
        <f t="shared" si="50"/>
        <v>0</v>
      </c>
      <c r="AC117" s="15">
        <f t="shared" si="34"/>
        <v>0</v>
      </c>
      <c r="AD117" s="15">
        <f t="shared" si="43"/>
        <v>0</v>
      </c>
      <c r="AF117" s="230">
        <v>0</v>
      </c>
      <c r="AG117" s="230">
        <v>0</v>
      </c>
      <c r="AH117" s="230">
        <v>0</v>
      </c>
      <c r="AI117" s="230"/>
      <c r="AJ117" s="230">
        <v>0</v>
      </c>
      <c r="AK117" s="230">
        <v>0</v>
      </c>
      <c r="AL117" s="230">
        <v>0</v>
      </c>
      <c r="AM117" s="230"/>
      <c r="AN117" s="230">
        <v>0</v>
      </c>
      <c r="AO117" s="230">
        <v>0</v>
      </c>
      <c r="AP117" s="230">
        <v>0</v>
      </c>
      <c r="AQ117" s="15"/>
      <c r="AR117" s="15">
        <f t="shared" si="48"/>
        <v>0</v>
      </c>
      <c r="AS117" s="15">
        <f t="shared" si="48"/>
        <v>0</v>
      </c>
      <c r="AT117" s="15">
        <f t="shared" si="48"/>
        <v>0</v>
      </c>
      <c r="AV117" s="15">
        <f t="shared" si="54"/>
        <v>0</v>
      </c>
      <c r="AW117" s="15">
        <f t="shared" si="39"/>
        <v>0</v>
      </c>
      <c r="AX117" s="15">
        <f t="shared" si="55"/>
        <v>0</v>
      </c>
      <c r="AY117" s="15"/>
      <c r="AZ117" s="15">
        <f t="shared" si="56"/>
        <v>0</v>
      </c>
      <c r="BA117" s="15">
        <f t="shared" si="56"/>
        <v>0</v>
      </c>
      <c r="BB117" s="15">
        <f t="shared" si="57"/>
        <v>0</v>
      </c>
      <c r="BC117" s="15"/>
      <c r="BD117" s="230">
        <v>0</v>
      </c>
      <c r="BE117" s="230">
        <v>0</v>
      </c>
      <c r="BF117" s="230">
        <v>0</v>
      </c>
      <c r="BG117" s="230"/>
      <c r="BH117" s="230"/>
      <c r="BI117" s="230"/>
      <c r="BJ117" s="230"/>
      <c r="BK117" s="230"/>
      <c r="BL117" s="230">
        <v>0</v>
      </c>
      <c r="BM117" s="230">
        <v>0</v>
      </c>
      <c r="BN117" s="230">
        <v>0</v>
      </c>
      <c r="BO117" s="15"/>
      <c r="BP117" s="15">
        <f t="shared" si="58"/>
        <v>0</v>
      </c>
      <c r="BQ117" s="15">
        <f t="shared" si="58"/>
        <v>0</v>
      </c>
      <c r="BR117" s="15">
        <f t="shared" si="58"/>
        <v>0</v>
      </c>
      <c r="BT117" s="15">
        <f t="shared" si="35"/>
        <v>0</v>
      </c>
      <c r="BU117" s="15">
        <f t="shared" si="36"/>
        <v>0</v>
      </c>
      <c r="BV117" s="15">
        <f t="shared" si="51"/>
        <v>0</v>
      </c>
      <c r="BW117" s="15"/>
      <c r="BX117" s="15">
        <f t="shared" si="59"/>
        <v>0</v>
      </c>
      <c r="BY117" s="15">
        <f t="shared" si="59"/>
        <v>0</v>
      </c>
      <c r="BZ117" s="15">
        <f t="shared" si="53"/>
        <v>0</v>
      </c>
      <c r="CA117" s="15"/>
      <c r="CB117" s="230">
        <v>0</v>
      </c>
      <c r="CC117" s="230">
        <v>0</v>
      </c>
      <c r="CD117" s="230">
        <v>0</v>
      </c>
      <c r="CE117" s="230"/>
      <c r="CF117" s="230"/>
      <c r="CG117" s="230"/>
      <c r="CH117" s="230"/>
      <c r="CI117" s="230"/>
      <c r="CJ117" s="230">
        <v>0</v>
      </c>
      <c r="CK117" s="230">
        <v>0</v>
      </c>
      <c r="CL117" s="230">
        <v>0</v>
      </c>
      <c r="CM117" s="15"/>
      <c r="CN117" s="15">
        <f t="shared" si="40"/>
        <v>0</v>
      </c>
      <c r="CO117" s="15">
        <f t="shared" si="40"/>
        <v>0</v>
      </c>
      <c r="CP117" s="15">
        <f t="shared" si="40"/>
        <v>0</v>
      </c>
      <c r="CR117" s="15">
        <f t="shared" si="37"/>
        <v>0</v>
      </c>
      <c r="CS117" s="15">
        <f t="shared" si="38"/>
        <v>0</v>
      </c>
      <c r="CT117" s="15">
        <f t="shared" si="44"/>
        <v>0</v>
      </c>
      <c r="CV117" s="15">
        <f t="shared" si="45"/>
        <v>0</v>
      </c>
      <c r="CW117" s="15">
        <f t="shared" si="45"/>
        <v>0</v>
      </c>
      <c r="CX117" s="15">
        <f t="shared" si="46"/>
        <v>0</v>
      </c>
      <c r="CY117" s="15"/>
    </row>
    <row r="118" spans="1:103" x14ac:dyDescent="0.25">
      <c r="A118" s="3" t="s">
        <v>142</v>
      </c>
      <c r="B118" s="229">
        <v>5.9499999999999997E-2</v>
      </c>
      <c r="C118" s="229">
        <v>0</v>
      </c>
      <c r="D118" s="229">
        <v>0</v>
      </c>
      <c r="E118" s="229">
        <v>0</v>
      </c>
      <c r="F118" s="229">
        <v>0</v>
      </c>
      <c r="G118" s="229">
        <v>0</v>
      </c>
      <c r="H118" s="229">
        <v>0</v>
      </c>
      <c r="I118" s="229">
        <v>0</v>
      </c>
      <c r="J118" s="3">
        <v>403011</v>
      </c>
      <c r="L118" s="230">
        <v>0</v>
      </c>
      <c r="M118" s="230">
        <v>0</v>
      </c>
      <c r="N118" s="230">
        <v>0</v>
      </c>
      <c r="O118" s="230">
        <v>0</v>
      </c>
      <c r="P118" s="230">
        <v>0</v>
      </c>
      <c r="Q118" s="230">
        <v>0</v>
      </c>
      <c r="R118" s="230">
        <v>0</v>
      </c>
      <c r="S118" s="15"/>
      <c r="T118" s="15">
        <v>0</v>
      </c>
      <c r="U118" s="15">
        <v>0</v>
      </c>
      <c r="V118" s="15">
        <v>0</v>
      </c>
      <c r="W118" s="15"/>
      <c r="X118" s="15">
        <f t="shared" si="47"/>
        <v>0</v>
      </c>
      <c r="Y118" s="15">
        <f t="shared" si="47"/>
        <v>0</v>
      </c>
      <c r="Z118" s="15">
        <f t="shared" si="47"/>
        <v>0</v>
      </c>
      <c r="AB118" s="15">
        <f t="shared" si="50"/>
        <v>0</v>
      </c>
      <c r="AC118" s="15">
        <f t="shared" ref="AC118:AC174" si="60">X118+Y118+Z118</f>
        <v>0</v>
      </c>
      <c r="AD118" s="15">
        <f t="shared" si="43"/>
        <v>0</v>
      </c>
      <c r="AF118" s="230">
        <v>0</v>
      </c>
      <c r="AG118" s="230">
        <v>0</v>
      </c>
      <c r="AH118" s="230">
        <v>0</v>
      </c>
      <c r="AI118" s="230"/>
      <c r="AJ118" s="230">
        <v>0</v>
      </c>
      <c r="AK118" s="230">
        <v>0</v>
      </c>
      <c r="AL118" s="230">
        <v>0</v>
      </c>
      <c r="AM118" s="230"/>
      <c r="AN118" s="230">
        <v>0</v>
      </c>
      <c r="AO118" s="230">
        <v>0</v>
      </c>
      <c r="AP118" s="230">
        <v>0</v>
      </c>
      <c r="AQ118" s="15"/>
      <c r="AR118" s="15">
        <f t="shared" si="48"/>
        <v>0</v>
      </c>
      <c r="AS118" s="15">
        <f t="shared" si="48"/>
        <v>0</v>
      </c>
      <c r="AT118" s="15">
        <f t="shared" si="48"/>
        <v>0</v>
      </c>
      <c r="AV118" s="15">
        <f t="shared" si="54"/>
        <v>0</v>
      </c>
      <c r="AW118" s="15">
        <f t="shared" si="39"/>
        <v>0</v>
      </c>
      <c r="AX118" s="15">
        <f t="shared" si="55"/>
        <v>0</v>
      </c>
      <c r="AY118" s="15"/>
      <c r="AZ118" s="15">
        <f t="shared" si="56"/>
        <v>0</v>
      </c>
      <c r="BA118" s="15">
        <f t="shared" si="56"/>
        <v>0</v>
      </c>
      <c r="BB118" s="15">
        <f t="shared" si="57"/>
        <v>0</v>
      </c>
      <c r="BC118" s="15"/>
      <c r="BD118" s="230">
        <v>0</v>
      </c>
      <c r="BE118" s="230">
        <v>0</v>
      </c>
      <c r="BF118" s="230">
        <v>0</v>
      </c>
      <c r="BG118" s="230"/>
      <c r="BH118" s="230"/>
      <c r="BI118" s="230"/>
      <c r="BJ118" s="230"/>
      <c r="BK118" s="230"/>
      <c r="BL118" s="230">
        <v>0</v>
      </c>
      <c r="BM118" s="230">
        <v>0</v>
      </c>
      <c r="BN118" s="230">
        <v>0</v>
      </c>
      <c r="BO118" s="15"/>
      <c r="BP118" s="15">
        <f t="shared" si="58"/>
        <v>0</v>
      </c>
      <c r="BQ118" s="15">
        <f t="shared" si="58"/>
        <v>0</v>
      </c>
      <c r="BR118" s="15">
        <f t="shared" si="58"/>
        <v>0</v>
      </c>
      <c r="BT118" s="15">
        <f t="shared" si="35"/>
        <v>0</v>
      </c>
      <c r="BU118" s="15">
        <f t="shared" si="36"/>
        <v>0</v>
      </c>
      <c r="BV118" s="15">
        <f t="shared" si="51"/>
        <v>0</v>
      </c>
      <c r="BW118" s="15"/>
      <c r="BX118" s="15">
        <f t="shared" si="59"/>
        <v>0</v>
      </c>
      <c r="BY118" s="15">
        <f t="shared" si="59"/>
        <v>0</v>
      </c>
      <c r="BZ118" s="15">
        <f t="shared" si="53"/>
        <v>0</v>
      </c>
      <c r="CA118" s="15"/>
      <c r="CB118" s="230">
        <v>0</v>
      </c>
      <c r="CC118" s="230">
        <v>0</v>
      </c>
      <c r="CD118" s="230">
        <v>0</v>
      </c>
      <c r="CE118" s="230"/>
      <c r="CF118" s="230"/>
      <c r="CG118" s="230"/>
      <c r="CH118" s="230"/>
      <c r="CI118" s="230"/>
      <c r="CJ118" s="230">
        <v>0</v>
      </c>
      <c r="CK118" s="230">
        <v>0</v>
      </c>
      <c r="CL118" s="230">
        <v>0</v>
      </c>
      <c r="CM118" s="15"/>
      <c r="CN118" s="15">
        <f t="shared" si="40"/>
        <v>0</v>
      </c>
      <c r="CO118" s="15">
        <f t="shared" si="40"/>
        <v>0</v>
      </c>
      <c r="CP118" s="15">
        <f t="shared" si="40"/>
        <v>0</v>
      </c>
      <c r="CR118" s="15">
        <f t="shared" si="37"/>
        <v>0</v>
      </c>
      <c r="CS118" s="15">
        <f t="shared" si="38"/>
        <v>0</v>
      </c>
      <c r="CT118" s="15">
        <f t="shared" si="44"/>
        <v>0</v>
      </c>
      <c r="CV118" s="15">
        <f t="shared" si="45"/>
        <v>0</v>
      </c>
      <c r="CW118" s="15">
        <f t="shared" si="45"/>
        <v>0</v>
      </c>
      <c r="CX118" s="15">
        <f t="shared" si="46"/>
        <v>0</v>
      </c>
      <c r="CY118" s="15"/>
    </row>
    <row r="119" spans="1:103" x14ac:dyDescent="0.25">
      <c r="A119" s="3" t="s">
        <v>143</v>
      </c>
      <c r="B119" s="229">
        <v>2.3800000000000002E-2</v>
      </c>
      <c r="C119" s="229">
        <v>2.6800000000000001E-2</v>
      </c>
      <c r="D119" s="229">
        <v>2.52E-2</v>
      </c>
      <c r="E119" s="229">
        <v>0</v>
      </c>
      <c r="F119" s="229">
        <v>0</v>
      </c>
      <c r="G119" s="229">
        <v>0</v>
      </c>
      <c r="H119" s="229">
        <v>0</v>
      </c>
      <c r="I119" s="229">
        <v>0</v>
      </c>
      <c r="J119" s="3">
        <v>403011</v>
      </c>
      <c r="L119" s="230">
        <v>0</v>
      </c>
      <c r="M119" s="230">
        <v>0</v>
      </c>
      <c r="N119" s="230">
        <v>0</v>
      </c>
      <c r="O119" s="230"/>
      <c r="P119" s="230">
        <v>0</v>
      </c>
      <c r="Q119" s="230">
        <v>0</v>
      </c>
      <c r="R119" s="230">
        <v>0</v>
      </c>
      <c r="S119" s="15"/>
      <c r="T119" s="15">
        <v>0</v>
      </c>
      <c r="U119" s="15">
        <v>0</v>
      </c>
      <c r="V119" s="15">
        <v>0</v>
      </c>
      <c r="W119" s="15"/>
      <c r="X119" s="15">
        <f t="shared" si="47"/>
        <v>0</v>
      </c>
      <c r="Y119" s="15">
        <f t="shared" si="47"/>
        <v>0</v>
      </c>
      <c r="Z119" s="15">
        <f t="shared" si="47"/>
        <v>0</v>
      </c>
      <c r="AB119" s="15">
        <f t="shared" si="50"/>
        <v>0</v>
      </c>
      <c r="AC119" s="15">
        <f t="shared" si="60"/>
        <v>0</v>
      </c>
      <c r="AD119" s="15">
        <f t="shared" si="43"/>
        <v>0</v>
      </c>
      <c r="AF119" s="230">
        <v>0</v>
      </c>
      <c r="AG119" s="230">
        <v>0</v>
      </c>
      <c r="AH119" s="230">
        <v>0</v>
      </c>
      <c r="AI119" s="230"/>
      <c r="AJ119" s="230">
        <v>0</v>
      </c>
      <c r="AK119" s="230">
        <v>0</v>
      </c>
      <c r="AL119" s="230">
        <v>0</v>
      </c>
      <c r="AM119" s="230"/>
      <c r="AN119" s="230">
        <v>0</v>
      </c>
      <c r="AO119" s="230">
        <v>0</v>
      </c>
      <c r="AP119" s="230">
        <v>0</v>
      </c>
      <c r="AQ119" s="15"/>
      <c r="AR119" s="15">
        <f t="shared" si="48"/>
        <v>0</v>
      </c>
      <c r="AS119" s="15">
        <f t="shared" si="48"/>
        <v>0</v>
      </c>
      <c r="AT119" s="15">
        <f t="shared" si="48"/>
        <v>0</v>
      </c>
      <c r="AV119" s="15">
        <f t="shared" si="54"/>
        <v>0</v>
      </c>
      <c r="AW119" s="15">
        <f t="shared" ref="AW119:AW175" si="61">+AR119+AS119+AT119</f>
        <v>0</v>
      </c>
      <c r="AX119" s="15">
        <f t="shared" si="55"/>
        <v>0</v>
      </c>
      <c r="AY119" s="15"/>
      <c r="AZ119" s="15">
        <f t="shared" si="56"/>
        <v>0</v>
      </c>
      <c r="BA119" s="15">
        <f t="shared" si="56"/>
        <v>0</v>
      </c>
      <c r="BB119" s="15">
        <f t="shared" si="57"/>
        <v>0</v>
      </c>
      <c r="BC119" s="15"/>
      <c r="BD119" s="230">
        <v>0</v>
      </c>
      <c r="BE119" s="230">
        <v>0</v>
      </c>
      <c r="BF119" s="230">
        <v>0</v>
      </c>
      <c r="BG119" s="230"/>
      <c r="BH119" s="230"/>
      <c r="BI119" s="230"/>
      <c r="BJ119" s="230"/>
      <c r="BK119" s="230"/>
      <c r="BL119" s="230">
        <v>0</v>
      </c>
      <c r="BM119" s="230">
        <v>0</v>
      </c>
      <c r="BN119" s="230">
        <v>0</v>
      </c>
      <c r="BO119" s="15"/>
      <c r="BP119" s="15">
        <f t="shared" si="58"/>
        <v>0</v>
      </c>
      <c r="BQ119" s="15">
        <f t="shared" si="58"/>
        <v>0</v>
      </c>
      <c r="BR119" s="15">
        <f t="shared" si="58"/>
        <v>0</v>
      </c>
      <c r="BT119" s="15">
        <f t="shared" si="35"/>
        <v>0</v>
      </c>
      <c r="BU119" s="15">
        <f t="shared" si="36"/>
        <v>0</v>
      </c>
      <c r="BV119" s="15">
        <f t="shared" si="51"/>
        <v>0</v>
      </c>
      <c r="BW119" s="15"/>
      <c r="BX119" s="15">
        <f t="shared" si="59"/>
        <v>0</v>
      </c>
      <c r="BY119" s="15">
        <f t="shared" si="59"/>
        <v>0</v>
      </c>
      <c r="BZ119" s="15">
        <f t="shared" si="53"/>
        <v>0</v>
      </c>
      <c r="CA119" s="15"/>
      <c r="CB119" s="230">
        <v>0</v>
      </c>
      <c r="CC119" s="230">
        <v>0</v>
      </c>
      <c r="CD119" s="230">
        <v>0</v>
      </c>
      <c r="CE119" s="230"/>
      <c r="CF119" s="230"/>
      <c r="CG119" s="230"/>
      <c r="CH119" s="230"/>
      <c r="CI119" s="230"/>
      <c r="CJ119" s="230">
        <v>0</v>
      </c>
      <c r="CK119" s="230">
        <v>0</v>
      </c>
      <c r="CL119" s="230">
        <v>0</v>
      </c>
      <c r="CM119" s="15"/>
      <c r="CN119" s="15">
        <f t="shared" si="40"/>
        <v>0</v>
      </c>
      <c r="CO119" s="15">
        <f t="shared" si="40"/>
        <v>0</v>
      </c>
      <c r="CP119" s="15">
        <f t="shared" si="40"/>
        <v>0</v>
      </c>
      <c r="CR119" s="15">
        <f t="shared" si="37"/>
        <v>0</v>
      </c>
      <c r="CS119" s="15">
        <f t="shared" si="38"/>
        <v>0</v>
      </c>
      <c r="CT119" s="15">
        <f t="shared" si="44"/>
        <v>0</v>
      </c>
      <c r="CV119" s="15">
        <f t="shared" si="45"/>
        <v>0</v>
      </c>
      <c r="CW119" s="15">
        <f t="shared" si="45"/>
        <v>0</v>
      </c>
      <c r="CX119" s="15">
        <f t="shared" si="46"/>
        <v>0</v>
      </c>
      <c r="CY119" s="15"/>
    </row>
    <row r="120" spans="1:103" x14ac:dyDescent="0.25">
      <c r="A120" s="3" t="s">
        <v>144</v>
      </c>
      <c r="B120" s="229">
        <v>1.5299999999999999E-2</v>
      </c>
      <c r="C120" s="229">
        <v>1.7299999999999999E-2</v>
      </c>
      <c r="D120" s="229">
        <v>1.6199999999999999E-2</v>
      </c>
      <c r="E120" s="229">
        <v>0</v>
      </c>
      <c r="F120" s="229">
        <v>0</v>
      </c>
      <c r="G120" s="229">
        <v>0</v>
      </c>
      <c r="H120" s="229">
        <v>0</v>
      </c>
      <c r="I120" s="229">
        <v>0</v>
      </c>
      <c r="J120" s="3">
        <v>403011</v>
      </c>
      <c r="L120" s="230">
        <v>0</v>
      </c>
      <c r="M120" s="230">
        <v>0</v>
      </c>
      <c r="N120" s="230">
        <v>0</v>
      </c>
      <c r="O120" s="230"/>
      <c r="P120" s="230">
        <v>0</v>
      </c>
      <c r="Q120" s="230">
        <v>0</v>
      </c>
      <c r="R120" s="230">
        <v>0</v>
      </c>
      <c r="S120" s="15"/>
      <c r="T120" s="15">
        <v>0</v>
      </c>
      <c r="U120" s="15">
        <v>0</v>
      </c>
      <c r="V120" s="15">
        <v>0</v>
      </c>
      <c r="W120" s="15"/>
      <c r="X120" s="15">
        <f t="shared" si="47"/>
        <v>0</v>
      </c>
      <c r="Y120" s="15">
        <f t="shared" si="47"/>
        <v>0</v>
      </c>
      <c r="Z120" s="15">
        <f t="shared" si="47"/>
        <v>0</v>
      </c>
      <c r="AB120" s="15">
        <f t="shared" si="50"/>
        <v>0</v>
      </c>
      <c r="AC120" s="15">
        <f t="shared" si="60"/>
        <v>0</v>
      </c>
      <c r="AD120" s="15">
        <f t="shared" si="43"/>
        <v>0</v>
      </c>
      <c r="AF120" s="230">
        <v>0</v>
      </c>
      <c r="AG120" s="230">
        <v>0</v>
      </c>
      <c r="AH120" s="230">
        <v>0</v>
      </c>
      <c r="AI120" s="230"/>
      <c r="AJ120" s="230">
        <v>0</v>
      </c>
      <c r="AK120" s="230">
        <v>0</v>
      </c>
      <c r="AL120" s="230">
        <v>0</v>
      </c>
      <c r="AM120" s="230"/>
      <c r="AN120" s="230">
        <v>0</v>
      </c>
      <c r="AO120" s="230">
        <v>0</v>
      </c>
      <c r="AP120" s="230">
        <v>0</v>
      </c>
      <c r="AQ120" s="15"/>
      <c r="AR120" s="15">
        <f t="shared" si="48"/>
        <v>0</v>
      </c>
      <c r="AS120" s="15">
        <f t="shared" si="48"/>
        <v>0</v>
      </c>
      <c r="AT120" s="15">
        <f t="shared" si="48"/>
        <v>0</v>
      </c>
      <c r="AV120" s="15">
        <f t="shared" si="54"/>
        <v>0</v>
      </c>
      <c r="AW120" s="15">
        <f t="shared" si="61"/>
        <v>0</v>
      </c>
      <c r="AX120" s="15">
        <f t="shared" si="55"/>
        <v>0</v>
      </c>
      <c r="AY120" s="15"/>
      <c r="AZ120" s="15">
        <f t="shared" si="56"/>
        <v>0</v>
      </c>
      <c r="BA120" s="15">
        <f t="shared" si="56"/>
        <v>0</v>
      </c>
      <c r="BB120" s="15">
        <f t="shared" si="57"/>
        <v>0</v>
      </c>
      <c r="BC120" s="15"/>
      <c r="BD120" s="230">
        <v>0</v>
      </c>
      <c r="BE120" s="230">
        <v>0</v>
      </c>
      <c r="BF120" s="230">
        <v>0</v>
      </c>
      <c r="BG120" s="230"/>
      <c r="BH120" s="230"/>
      <c r="BI120" s="230"/>
      <c r="BJ120" s="230"/>
      <c r="BK120" s="230"/>
      <c r="BL120" s="230">
        <v>0</v>
      </c>
      <c r="BM120" s="230">
        <v>0</v>
      </c>
      <c r="BN120" s="230">
        <v>0</v>
      </c>
      <c r="BO120" s="15"/>
      <c r="BP120" s="15">
        <f t="shared" si="58"/>
        <v>0</v>
      </c>
      <c r="BQ120" s="15">
        <f t="shared" si="58"/>
        <v>0</v>
      </c>
      <c r="BR120" s="15">
        <f t="shared" si="58"/>
        <v>0</v>
      </c>
      <c r="BT120" s="15">
        <f t="shared" si="35"/>
        <v>0</v>
      </c>
      <c r="BU120" s="15">
        <f t="shared" si="36"/>
        <v>0</v>
      </c>
      <c r="BV120" s="15">
        <f t="shared" si="51"/>
        <v>0</v>
      </c>
      <c r="BW120" s="15"/>
      <c r="BX120" s="15">
        <f t="shared" si="59"/>
        <v>0</v>
      </c>
      <c r="BY120" s="15">
        <f t="shared" si="59"/>
        <v>0</v>
      </c>
      <c r="BZ120" s="15">
        <f t="shared" si="53"/>
        <v>0</v>
      </c>
      <c r="CA120" s="15"/>
      <c r="CB120" s="230">
        <v>0</v>
      </c>
      <c r="CC120" s="230">
        <v>0</v>
      </c>
      <c r="CD120" s="230">
        <v>0</v>
      </c>
      <c r="CE120" s="230"/>
      <c r="CF120" s="230"/>
      <c r="CG120" s="230"/>
      <c r="CH120" s="230"/>
      <c r="CI120" s="230"/>
      <c r="CJ120" s="230">
        <v>0</v>
      </c>
      <c r="CK120" s="230">
        <v>0</v>
      </c>
      <c r="CL120" s="230">
        <v>0</v>
      </c>
      <c r="CM120" s="15"/>
      <c r="CN120" s="15">
        <f t="shared" si="40"/>
        <v>0</v>
      </c>
      <c r="CO120" s="15">
        <f t="shared" si="40"/>
        <v>0</v>
      </c>
      <c r="CP120" s="15">
        <f t="shared" si="40"/>
        <v>0</v>
      </c>
      <c r="CR120" s="15">
        <f t="shared" si="37"/>
        <v>0</v>
      </c>
      <c r="CS120" s="15">
        <f t="shared" si="38"/>
        <v>0</v>
      </c>
      <c r="CT120" s="15">
        <f t="shared" si="44"/>
        <v>0</v>
      </c>
      <c r="CV120" s="15">
        <f t="shared" si="45"/>
        <v>0</v>
      </c>
      <c r="CW120" s="15">
        <f t="shared" si="45"/>
        <v>0</v>
      </c>
      <c r="CX120" s="15">
        <f t="shared" si="46"/>
        <v>0</v>
      </c>
      <c r="CY120" s="15"/>
    </row>
    <row r="121" spans="1:103" x14ac:dyDescent="0.25">
      <c r="A121" s="3" t="s">
        <v>145</v>
      </c>
      <c r="B121" s="229">
        <v>1.5299999999999999E-2</v>
      </c>
      <c r="C121" s="229">
        <v>1.7299999999999999E-2</v>
      </c>
      <c r="D121" s="229">
        <v>5.2900000000000003E-2</v>
      </c>
      <c r="E121" s="229">
        <v>5.2899999999999996E-2</v>
      </c>
      <c r="F121" s="229">
        <v>5.5120639999999999E-2</v>
      </c>
      <c r="G121" s="229">
        <v>5.5280472999999997E-2</v>
      </c>
      <c r="H121" s="229">
        <v>5.5009663E-2</v>
      </c>
      <c r="I121" s="229">
        <v>5.5072321E-2</v>
      </c>
      <c r="J121" s="3">
        <v>403011</v>
      </c>
      <c r="L121" s="230">
        <v>51310326.670000002</v>
      </c>
      <c r="M121" s="230">
        <v>51310326.670000002</v>
      </c>
      <c r="N121" s="230">
        <v>51310326.670000002</v>
      </c>
      <c r="O121" s="230"/>
      <c r="P121" s="230">
        <v>51310326.670000002</v>
      </c>
      <c r="Q121" s="230">
        <v>51310326.670000002</v>
      </c>
      <c r="R121" s="230">
        <v>51310326.670000002</v>
      </c>
      <c r="S121" s="15"/>
      <c r="T121" s="15">
        <v>235213.64821138434</v>
      </c>
      <c r="U121" s="15">
        <v>235213.64821138434</v>
      </c>
      <c r="V121" s="15">
        <v>235213.64821138434</v>
      </c>
      <c r="W121" s="15"/>
      <c r="X121" s="15">
        <f t="shared" si="47"/>
        <v>235481.56508209175</v>
      </c>
      <c r="Y121" s="15">
        <f t="shared" si="47"/>
        <v>235481.56508209175</v>
      </c>
      <c r="Z121" s="15">
        <f t="shared" si="47"/>
        <v>235481.56508209175</v>
      </c>
      <c r="AB121" s="15">
        <f t="shared" si="50"/>
        <v>705640.94463415304</v>
      </c>
      <c r="AC121" s="15">
        <f t="shared" si="60"/>
        <v>706444.69524627528</v>
      </c>
      <c r="AD121" s="15">
        <f t="shared" si="43"/>
        <v>803.75061212223954</v>
      </c>
      <c r="AF121" s="230">
        <v>51310326.670000002</v>
      </c>
      <c r="AG121" s="230">
        <v>51310326.670000002</v>
      </c>
      <c r="AH121" s="230">
        <v>51310326.670000002</v>
      </c>
      <c r="AI121" s="230"/>
      <c r="AJ121" s="230">
        <v>51310326.670000002</v>
      </c>
      <c r="AK121" s="230">
        <v>51310326.670000002</v>
      </c>
      <c r="AL121" s="230">
        <v>51310326.670000002</v>
      </c>
      <c r="AM121" s="230"/>
      <c r="AN121" s="230">
        <v>235213.64821138434</v>
      </c>
      <c r="AO121" s="230">
        <v>235213.64821138434</v>
      </c>
      <c r="AP121" s="230">
        <v>235213.64821138434</v>
      </c>
      <c r="AQ121" s="15"/>
      <c r="AR121" s="15">
        <f t="shared" si="48"/>
        <v>235481.56508209175</v>
      </c>
      <c r="AS121" s="15">
        <f t="shared" si="48"/>
        <v>235481.56508209175</v>
      </c>
      <c r="AT121" s="15">
        <f t="shared" si="48"/>
        <v>235481.56508209175</v>
      </c>
      <c r="AV121" s="15">
        <f t="shared" si="54"/>
        <v>705640.94463415304</v>
      </c>
      <c r="AW121" s="15">
        <f t="shared" si="61"/>
        <v>706444.69524627528</v>
      </c>
      <c r="AX121" s="15">
        <f t="shared" si="55"/>
        <v>803.75061212223954</v>
      </c>
      <c r="AY121" s="15"/>
      <c r="AZ121" s="15">
        <f t="shared" si="56"/>
        <v>1411281.8892683061</v>
      </c>
      <c r="BA121" s="15">
        <f t="shared" si="56"/>
        <v>1412889.3904925506</v>
      </c>
      <c r="BB121" s="15">
        <f t="shared" si="57"/>
        <v>1607.5012242444791</v>
      </c>
      <c r="BC121" s="15"/>
      <c r="BD121" s="230">
        <v>51310326.670000002</v>
      </c>
      <c r="BE121" s="230">
        <v>51310326.670000002</v>
      </c>
      <c r="BF121" s="230">
        <v>51310326.670000002</v>
      </c>
      <c r="BG121" s="230"/>
      <c r="BH121" s="230"/>
      <c r="BI121" s="230"/>
      <c r="BJ121" s="230"/>
      <c r="BK121" s="230"/>
      <c r="BL121" s="230">
        <v>235213.64821138434</v>
      </c>
      <c r="BM121" s="230">
        <v>235213.64821138434</v>
      </c>
      <c r="BN121" s="230">
        <v>235213.64821138434</v>
      </c>
      <c r="BO121" s="15"/>
      <c r="BP121" s="15">
        <f t="shared" si="58"/>
        <v>0</v>
      </c>
      <c r="BQ121" s="15">
        <f t="shared" si="58"/>
        <v>0</v>
      </c>
      <c r="BR121" s="15">
        <f t="shared" si="58"/>
        <v>0</v>
      </c>
      <c r="BT121" s="15">
        <f t="shared" si="35"/>
        <v>705640.94463415304</v>
      </c>
      <c r="BU121" s="15">
        <f t="shared" si="36"/>
        <v>0</v>
      </c>
      <c r="BV121" s="15">
        <f t="shared" si="51"/>
        <v>-705640.94463415304</v>
      </c>
      <c r="BW121" s="15"/>
      <c r="BX121" s="15">
        <f t="shared" si="59"/>
        <v>2116922.8339024591</v>
      </c>
      <c r="BY121" s="15">
        <f t="shared" si="59"/>
        <v>1412889.3904925506</v>
      </c>
      <c r="BZ121" s="15">
        <f t="shared" si="53"/>
        <v>-704033.44340990856</v>
      </c>
      <c r="CA121" s="15"/>
      <c r="CB121" s="230">
        <v>51310326.670000002</v>
      </c>
      <c r="CC121" s="230">
        <v>51310326.670000002</v>
      </c>
      <c r="CD121" s="230">
        <v>51310326.670000002</v>
      </c>
      <c r="CE121" s="230"/>
      <c r="CF121" s="230"/>
      <c r="CG121" s="230"/>
      <c r="CH121" s="230"/>
      <c r="CI121" s="230"/>
      <c r="CJ121" s="230">
        <v>235213.64821138434</v>
      </c>
      <c r="CK121" s="230">
        <v>235213.64821138434</v>
      </c>
      <c r="CL121" s="230">
        <v>235213.64821138434</v>
      </c>
      <c r="CM121" s="15"/>
      <c r="CN121" s="15">
        <f t="shared" si="40"/>
        <v>0</v>
      </c>
      <c r="CO121" s="15">
        <f t="shared" si="40"/>
        <v>0</v>
      </c>
      <c r="CP121" s="15">
        <f t="shared" si="40"/>
        <v>0</v>
      </c>
      <c r="CR121" s="15">
        <f t="shared" si="37"/>
        <v>705640.94463415304</v>
      </c>
      <c r="CS121" s="15">
        <f t="shared" si="38"/>
        <v>0</v>
      </c>
      <c r="CT121" s="15">
        <f t="shared" si="44"/>
        <v>-705640.94463415304</v>
      </c>
      <c r="CV121" s="15">
        <f t="shared" si="45"/>
        <v>2822563.7785366122</v>
      </c>
      <c r="CW121" s="15">
        <f t="shared" si="45"/>
        <v>1412889.3904925506</v>
      </c>
      <c r="CX121" s="15">
        <f t="shared" si="46"/>
        <v>-1409674.3880440616</v>
      </c>
      <c r="CY121" s="15"/>
    </row>
    <row r="122" spans="1:103" x14ac:dyDescent="0.25">
      <c r="A122" s="3" t="s">
        <v>146</v>
      </c>
      <c r="B122" s="229">
        <v>2.3099999999999999E-2</v>
      </c>
      <c r="C122" s="229">
        <v>2.5999999999999999E-2</v>
      </c>
      <c r="D122" s="229">
        <v>3.3399999999999999E-2</v>
      </c>
      <c r="E122" s="229">
        <v>3.7199999999999997E-2</v>
      </c>
      <c r="F122" s="229">
        <v>3.7199999999999997E-2</v>
      </c>
      <c r="G122" s="229">
        <v>3.7199999999999997E-2</v>
      </c>
      <c r="H122" s="229">
        <v>3.7199999999999997E-2</v>
      </c>
      <c r="I122" s="229">
        <v>3.7199999999999997E-2</v>
      </c>
      <c r="J122" s="3">
        <v>403011</v>
      </c>
      <c r="L122" s="230">
        <v>58055511.799999997</v>
      </c>
      <c r="M122" s="230">
        <v>58082935.439999998</v>
      </c>
      <c r="N122" s="230">
        <v>58082935.439999998</v>
      </c>
      <c r="O122" s="230"/>
      <c r="P122" s="230">
        <v>58082935.439999998</v>
      </c>
      <c r="Q122" s="230">
        <v>58082935.439999998</v>
      </c>
      <c r="R122" s="230">
        <v>58082935.439999998</v>
      </c>
      <c r="S122" s="15"/>
      <c r="T122" s="15">
        <v>179972.08657999997</v>
      </c>
      <c r="U122" s="15">
        <v>180057.09986399999</v>
      </c>
      <c r="V122" s="15">
        <v>180057.09986399999</v>
      </c>
      <c r="W122" s="15"/>
      <c r="X122" s="15">
        <f t="shared" si="47"/>
        <v>180057.09986399999</v>
      </c>
      <c r="Y122" s="15">
        <f t="shared" si="47"/>
        <v>180057.09986399999</v>
      </c>
      <c r="Z122" s="15">
        <f t="shared" si="47"/>
        <v>180057.09986399999</v>
      </c>
      <c r="AB122" s="15">
        <f t="shared" si="50"/>
        <v>540086.28630799998</v>
      </c>
      <c r="AC122" s="15">
        <f t="shared" si="60"/>
        <v>540171.29959199997</v>
      </c>
      <c r="AD122" s="15">
        <f t="shared" si="43"/>
        <v>85.013283999986015</v>
      </c>
      <c r="AF122" s="230">
        <v>58082935.439999998</v>
      </c>
      <c r="AG122" s="230">
        <v>58082935.439999998</v>
      </c>
      <c r="AH122" s="230">
        <v>58082935.439999998</v>
      </c>
      <c r="AI122" s="230"/>
      <c r="AJ122" s="230">
        <v>58082935.439999998</v>
      </c>
      <c r="AK122" s="230">
        <v>58082935.439999998</v>
      </c>
      <c r="AL122" s="230">
        <v>58082935.439999998</v>
      </c>
      <c r="AM122" s="230"/>
      <c r="AN122" s="230">
        <v>180057.09986399999</v>
      </c>
      <c r="AO122" s="230">
        <v>180057.09986399999</v>
      </c>
      <c r="AP122" s="230">
        <v>180057.09986399999</v>
      </c>
      <c r="AQ122" s="15"/>
      <c r="AR122" s="15">
        <f t="shared" si="48"/>
        <v>180057.09986399999</v>
      </c>
      <c r="AS122" s="15">
        <f t="shared" si="48"/>
        <v>180057.09986399999</v>
      </c>
      <c r="AT122" s="15">
        <f t="shared" si="48"/>
        <v>180057.09986399999</v>
      </c>
      <c r="AV122" s="15">
        <f t="shared" si="54"/>
        <v>540171.29959199997</v>
      </c>
      <c r="AW122" s="15">
        <f t="shared" si="61"/>
        <v>540171.29959199997</v>
      </c>
      <c r="AX122" s="15">
        <f t="shared" si="55"/>
        <v>0</v>
      </c>
      <c r="AY122" s="15"/>
      <c r="AZ122" s="15">
        <f t="shared" si="56"/>
        <v>1080257.5858999998</v>
      </c>
      <c r="BA122" s="15">
        <f t="shared" si="56"/>
        <v>1080342.5991839999</v>
      </c>
      <c r="BB122" s="15">
        <f t="shared" si="57"/>
        <v>85.013284000102431</v>
      </c>
      <c r="BC122" s="15"/>
      <c r="BD122" s="230">
        <v>58082935.439999998</v>
      </c>
      <c r="BE122" s="230">
        <v>58082935.439999998</v>
      </c>
      <c r="BF122" s="230">
        <v>58082935.439999998</v>
      </c>
      <c r="BG122" s="230"/>
      <c r="BH122" s="230"/>
      <c r="BI122" s="230"/>
      <c r="BJ122" s="230"/>
      <c r="BK122" s="230"/>
      <c r="BL122" s="230">
        <v>180057.09986399999</v>
      </c>
      <c r="BM122" s="230">
        <v>180057.09986399999</v>
      </c>
      <c r="BN122" s="230">
        <v>180057.09986399999</v>
      </c>
      <c r="BO122" s="15"/>
      <c r="BP122" s="15">
        <f t="shared" si="58"/>
        <v>0</v>
      </c>
      <c r="BQ122" s="15">
        <f t="shared" si="58"/>
        <v>0</v>
      </c>
      <c r="BR122" s="15">
        <f t="shared" si="58"/>
        <v>0</v>
      </c>
      <c r="BT122" s="15">
        <f t="shared" si="35"/>
        <v>540171.29959199997</v>
      </c>
      <c r="BU122" s="15">
        <f t="shared" si="36"/>
        <v>0</v>
      </c>
      <c r="BV122" s="15">
        <f t="shared" si="51"/>
        <v>-540171.29959199997</v>
      </c>
      <c r="BW122" s="15"/>
      <c r="BX122" s="15">
        <f t="shared" si="59"/>
        <v>1620428.8854919998</v>
      </c>
      <c r="BY122" s="15">
        <f t="shared" si="59"/>
        <v>1080342.5991839999</v>
      </c>
      <c r="BZ122" s="15">
        <f t="shared" si="53"/>
        <v>-540086.28630799986</v>
      </c>
      <c r="CA122" s="15"/>
      <c r="CB122" s="230">
        <v>58082935.439999998</v>
      </c>
      <c r="CC122" s="230">
        <v>58082935.439999998</v>
      </c>
      <c r="CD122" s="230">
        <v>58082935.439999998</v>
      </c>
      <c r="CE122" s="230"/>
      <c r="CF122" s="230"/>
      <c r="CG122" s="230"/>
      <c r="CH122" s="230"/>
      <c r="CI122" s="230"/>
      <c r="CJ122" s="230">
        <v>180057.09986399999</v>
      </c>
      <c r="CK122" s="230">
        <v>180057.09986399999</v>
      </c>
      <c r="CL122" s="230">
        <v>180057.09986399999</v>
      </c>
      <c r="CM122" s="15"/>
      <c r="CN122" s="15">
        <f t="shared" si="40"/>
        <v>0</v>
      </c>
      <c r="CO122" s="15">
        <f t="shared" si="40"/>
        <v>0</v>
      </c>
      <c r="CP122" s="15">
        <f t="shared" si="40"/>
        <v>0</v>
      </c>
      <c r="CR122" s="15">
        <f t="shared" si="37"/>
        <v>540171.29959199997</v>
      </c>
      <c r="CS122" s="15">
        <f t="shared" si="38"/>
        <v>0</v>
      </c>
      <c r="CT122" s="15">
        <f t="shared" si="44"/>
        <v>-540171.29959199997</v>
      </c>
      <c r="CV122" s="15">
        <f t="shared" si="45"/>
        <v>2160600.1850839998</v>
      </c>
      <c r="CW122" s="15">
        <f t="shared" si="45"/>
        <v>1080342.5991839999</v>
      </c>
      <c r="CX122" s="15">
        <f t="shared" si="46"/>
        <v>-1080257.5858999998</v>
      </c>
      <c r="CY122" s="15"/>
    </row>
    <row r="123" spans="1:103" x14ac:dyDescent="0.25">
      <c r="A123" s="3" t="s">
        <v>147</v>
      </c>
      <c r="B123" s="229">
        <v>1.8700000000000001E-2</v>
      </c>
      <c r="C123" s="229">
        <v>2.1100000000000001E-2</v>
      </c>
      <c r="D123" s="229">
        <v>2.6200000000000001E-2</v>
      </c>
      <c r="E123" s="229">
        <v>3.6999999999999998E-2</v>
      </c>
      <c r="F123" s="229">
        <v>3.6999999999999998E-2</v>
      </c>
      <c r="G123" s="229">
        <v>3.6999999999999998E-2</v>
      </c>
      <c r="H123" s="229">
        <v>3.6999999999999998E-2</v>
      </c>
      <c r="I123" s="229">
        <v>3.6999999999999998E-2</v>
      </c>
      <c r="J123" s="3">
        <v>403011</v>
      </c>
      <c r="L123" s="230">
        <v>37673152.57</v>
      </c>
      <c r="M123" s="230">
        <v>37673152.57</v>
      </c>
      <c r="N123" s="230">
        <v>37673152.57</v>
      </c>
      <c r="O123" s="230"/>
      <c r="P123" s="230">
        <v>38265583.030000001</v>
      </c>
      <c r="Q123" s="230">
        <v>38264641.200000003</v>
      </c>
      <c r="R123" s="230">
        <v>38263699.359999999</v>
      </c>
      <c r="S123" s="15"/>
      <c r="T123" s="15">
        <v>116158.88709083333</v>
      </c>
      <c r="U123" s="15">
        <v>116158.88709083333</v>
      </c>
      <c r="V123" s="15">
        <v>116158.88709083333</v>
      </c>
      <c r="W123" s="15"/>
      <c r="X123" s="15">
        <f t="shared" si="47"/>
        <v>117985.54767583334</v>
      </c>
      <c r="Y123" s="15">
        <f t="shared" si="47"/>
        <v>117982.6437</v>
      </c>
      <c r="Z123" s="15">
        <f t="shared" si="47"/>
        <v>117979.73969333332</v>
      </c>
      <c r="AB123" s="15">
        <f t="shared" si="50"/>
        <v>348476.6612725</v>
      </c>
      <c r="AC123" s="15">
        <f t="shared" si="60"/>
        <v>353947.93106916669</v>
      </c>
      <c r="AD123" s="15">
        <f t="shared" si="43"/>
        <v>5471.2697966666892</v>
      </c>
      <c r="AF123" s="230">
        <v>37669548.090000004</v>
      </c>
      <c r="AG123" s="230">
        <v>37665943.600000001</v>
      </c>
      <c r="AH123" s="230">
        <v>37671196.960000001</v>
      </c>
      <c r="AI123" s="230"/>
      <c r="AJ123" s="230">
        <v>38263699.359999999</v>
      </c>
      <c r="AK123" s="230">
        <v>38263699.359999999</v>
      </c>
      <c r="AL123" s="230">
        <v>38211172.539999999</v>
      </c>
      <c r="AM123" s="230"/>
      <c r="AN123" s="230">
        <v>116147.7732775</v>
      </c>
      <c r="AO123" s="230">
        <v>116136.65943333333</v>
      </c>
      <c r="AP123" s="230">
        <v>116152.85729333333</v>
      </c>
      <c r="AQ123" s="15"/>
      <c r="AR123" s="15">
        <f t="shared" si="48"/>
        <v>117979.73969333332</v>
      </c>
      <c r="AS123" s="15">
        <f t="shared" si="48"/>
        <v>117979.73969333332</v>
      </c>
      <c r="AT123" s="15">
        <f t="shared" si="48"/>
        <v>117817.78199833333</v>
      </c>
      <c r="AV123" s="15">
        <f t="shared" si="54"/>
        <v>348437.29000416666</v>
      </c>
      <c r="AW123" s="15">
        <f t="shared" si="61"/>
        <v>353777.26138499996</v>
      </c>
      <c r="AX123" s="15">
        <f t="shared" si="55"/>
        <v>5339.9713808333036</v>
      </c>
      <c r="AY123" s="15"/>
      <c r="AZ123" s="15">
        <f t="shared" si="56"/>
        <v>696913.95127666672</v>
      </c>
      <c r="BA123" s="15">
        <f t="shared" si="56"/>
        <v>707725.19245416671</v>
      </c>
      <c r="BB123" s="15">
        <f t="shared" si="57"/>
        <v>10811.241177499993</v>
      </c>
      <c r="BC123" s="15"/>
      <c r="BD123" s="230">
        <v>37755399.899999999</v>
      </c>
      <c r="BE123" s="230">
        <v>37834349.479999997</v>
      </c>
      <c r="BF123" s="230">
        <v>37871801.619999997</v>
      </c>
      <c r="BG123" s="230"/>
      <c r="BH123" s="230"/>
      <c r="BI123" s="230"/>
      <c r="BJ123" s="230"/>
      <c r="BK123" s="230"/>
      <c r="BL123" s="230">
        <v>116412.48302499998</v>
      </c>
      <c r="BM123" s="230">
        <v>116655.91089666665</v>
      </c>
      <c r="BN123" s="230">
        <v>116771.38832833333</v>
      </c>
      <c r="BO123" s="15"/>
      <c r="BP123" s="15">
        <f t="shared" si="58"/>
        <v>0</v>
      </c>
      <c r="BQ123" s="15">
        <f t="shared" si="58"/>
        <v>0</v>
      </c>
      <c r="BR123" s="15">
        <f t="shared" si="58"/>
        <v>0</v>
      </c>
      <c r="BT123" s="15">
        <f t="shared" si="35"/>
        <v>349839.78224999993</v>
      </c>
      <c r="BU123" s="15">
        <f t="shared" si="36"/>
        <v>0</v>
      </c>
      <c r="BV123" s="15">
        <f t="shared" si="51"/>
        <v>-349839.78224999993</v>
      </c>
      <c r="BW123" s="15"/>
      <c r="BX123" s="15">
        <f t="shared" si="59"/>
        <v>1046753.7335266666</v>
      </c>
      <c r="BY123" s="15">
        <f t="shared" si="59"/>
        <v>707725.19245416671</v>
      </c>
      <c r="BZ123" s="15">
        <f t="shared" si="53"/>
        <v>-339028.54107249994</v>
      </c>
      <c r="CA123" s="15"/>
      <c r="CB123" s="230">
        <v>37909253.75</v>
      </c>
      <c r="CC123" s="230">
        <v>37909253.75</v>
      </c>
      <c r="CD123" s="230">
        <v>38087418.390000001</v>
      </c>
      <c r="CE123" s="230"/>
      <c r="CF123" s="230"/>
      <c r="CG123" s="230"/>
      <c r="CH123" s="230"/>
      <c r="CI123" s="230"/>
      <c r="CJ123" s="230">
        <v>116886.86572916666</v>
      </c>
      <c r="CK123" s="230">
        <v>116886.86572916666</v>
      </c>
      <c r="CL123" s="230">
        <v>117436.2067025</v>
      </c>
      <c r="CM123" s="15"/>
      <c r="CN123" s="15">
        <f t="shared" si="40"/>
        <v>0</v>
      </c>
      <c r="CO123" s="15">
        <f t="shared" si="40"/>
        <v>0</v>
      </c>
      <c r="CP123" s="15">
        <f t="shared" si="40"/>
        <v>0</v>
      </c>
      <c r="CR123" s="15">
        <f t="shared" si="37"/>
        <v>351209.93816083332</v>
      </c>
      <c r="CS123" s="15">
        <f t="shared" si="38"/>
        <v>0</v>
      </c>
      <c r="CT123" s="15">
        <f t="shared" si="44"/>
        <v>-351209.93816083332</v>
      </c>
      <c r="CV123" s="15">
        <f t="shared" si="45"/>
        <v>1397963.6716875001</v>
      </c>
      <c r="CW123" s="15">
        <f t="shared" si="45"/>
        <v>707725.19245416671</v>
      </c>
      <c r="CX123" s="15">
        <f t="shared" si="46"/>
        <v>-690238.47923333338</v>
      </c>
      <c r="CY123" s="15"/>
    </row>
    <row r="124" spans="1:103" x14ac:dyDescent="0.25">
      <c r="A124" s="3" t="s">
        <v>148</v>
      </c>
      <c r="B124" s="229">
        <v>1.7500000000000002E-2</v>
      </c>
      <c r="C124" s="229">
        <v>1.9699999999999999E-2</v>
      </c>
      <c r="D124" s="229">
        <v>2.12E-2</v>
      </c>
      <c r="E124" s="229">
        <v>3.8699999999999998E-2</v>
      </c>
      <c r="F124" s="229">
        <v>3.8699999999999998E-2</v>
      </c>
      <c r="G124" s="229">
        <v>3.8699999999999998E-2</v>
      </c>
      <c r="H124" s="229">
        <v>3.8699999999999998E-2</v>
      </c>
      <c r="I124" s="229">
        <v>3.8699999999999998E-2</v>
      </c>
      <c r="J124" s="3">
        <v>403011</v>
      </c>
      <c r="L124" s="230">
        <v>60699399.450000003</v>
      </c>
      <c r="M124" s="230">
        <v>60101443.189999998</v>
      </c>
      <c r="N124" s="230">
        <v>59503486.920000002</v>
      </c>
      <c r="O124" s="230"/>
      <c r="P124" s="230">
        <v>59851663.979999997</v>
      </c>
      <c r="Q124" s="230">
        <v>59851663.979999997</v>
      </c>
      <c r="R124" s="230">
        <v>59851663.979999997</v>
      </c>
      <c r="S124" s="15"/>
      <c r="T124" s="15">
        <v>195755.56322625</v>
      </c>
      <c r="U124" s="15">
        <v>193827.15428774999</v>
      </c>
      <c r="V124" s="15">
        <v>191898.74531699999</v>
      </c>
      <c r="W124" s="15"/>
      <c r="X124" s="15">
        <f t="shared" si="47"/>
        <v>193021.6163355</v>
      </c>
      <c r="Y124" s="15">
        <f t="shared" si="47"/>
        <v>193021.6163355</v>
      </c>
      <c r="Z124" s="15">
        <f t="shared" si="47"/>
        <v>193021.6163355</v>
      </c>
      <c r="AB124" s="15">
        <f t="shared" si="50"/>
        <v>581481.46283099998</v>
      </c>
      <c r="AC124" s="15">
        <f t="shared" si="60"/>
        <v>579064.84900649998</v>
      </c>
      <c r="AD124" s="15">
        <f t="shared" si="43"/>
        <v>-2416.6138245000038</v>
      </c>
      <c r="AF124" s="230">
        <v>59504591.450000003</v>
      </c>
      <c r="AG124" s="230">
        <v>59475636.979999997</v>
      </c>
      <c r="AH124" s="230">
        <v>59445577.979999997</v>
      </c>
      <c r="AI124" s="230"/>
      <c r="AJ124" s="230">
        <v>59851663.979999997</v>
      </c>
      <c r="AK124" s="230">
        <v>59844638.079999998</v>
      </c>
      <c r="AL124" s="230">
        <v>59837612.18</v>
      </c>
      <c r="AM124" s="230"/>
      <c r="AN124" s="230">
        <v>191902.30742624999</v>
      </c>
      <c r="AO124" s="230">
        <v>191808.92926049998</v>
      </c>
      <c r="AP124" s="230">
        <v>191711.98898549998</v>
      </c>
      <c r="AQ124" s="15"/>
      <c r="AR124" s="15">
        <f t="shared" si="48"/>
        <v>193021.6163355</v>
      </c>
      <c r="AS124" s="15">
        <f t="shared" si="48"/>
        <v>192998.95780800001</v>
      </c>
      <c r="AT124" s="15">
        <f t="shared" si="48"/>
        <v>192976.29928050001</v>
      </c>
      <c r="AV124" s="15">
        <f t="shared" si="54"/>
        <v>575423.22567224992</v>
      </c>
      <c r="AW124" s="15">
        <f t="shared" si="61"/>
        <v>578996.87342399999</v>
      </c>
      <c r="AX124" s="15">
        <f t="shared" si="55"/>
        <v>3573.6477517500753</v>
      </c>
      <c r="AY124" s="15"/>
      <c r="AZ124" s="15">
        <f t="shared" si="56"/>
        <v>1156904.68850325</v>
      </c>
      <c r="BA124" s="15">
        <f t="shared" si="56"/>
        <v>1158061.7224305</v>
      </c>
      <c r="BB124" s="15">
        <f t="shared" si="57"/>
        <v>1157.033927249955</v>
      </c>
      <c r="BC124" s="15"/>
      <c r="BD124" s="230">
        <v>59445577.979999997</v>
      </c>
      <c r="BE124" s="230">
        <v>59445577.979999997</v>
      </c>
      <c r="BF124" s="230">
        <v>59624915.579999998</v>
      </c>
      <c r="BG124" s="230"/>
      <c r="BH124" s="230"/>
      <c r="BI124" s="230"/>
      <c r="BJ124" s="230"/>
      <c r="BK124" s="230"/>
      <c r="BL124" s="230">
        <v>191711.98898549998</v>
      </c>
      <c r="BM124" s="230">
        <v>191711.98898549998</v>
      </c>
      <c r="BN124" s="230">
        <v>192290.35274549996</v>
      </c>
      <c r="BO124" s="15"/>
      <c r="BP124" s="15">
        <f t="shared" si="58"/>
        <v>0</v>
      </c>
      <c r="BQ124" s="15">
        <f t="shared" si="58"/>
        <v>0</v>
      </c>
      <c r="BR124" s="15">
        <f t="shared" si="58"/>
        <v>0</v>
      </c>
      <c r="BT124" s="15">
        <f t="shared" si="35"/>
        <v>575714.33071649994</v>
      </c>
      <c r="BU124" s="15">
        <f t="shared" si="36"/>
        <v>0</v>
      </c>
      <c r="BV124" s="15">
        <f t="shared" si="51"/>
        <v>-575714.33071649994</v>
      </c>
      <c r="BW124" s="15"/>
      <c r="BX124" s="15">
        <f t="shared" si="59"/>
        <v>1732619.0192197501</v>
      </c>
      <c r="BY124" s="15">
        <f t="shared" si="59"/>
        <v>1158061.7224305</v>
      </c>
      <c r="BZ124" s="15">
        <f t="shared" si="53"/>
        <v>-574557.2967892501</v>
      </c>
      <c r="CA124" s="15"/>
      <c r="CB124" s="230">
        <v>59827651.640000001</v>
      </c>
      <c r="CC124" s="230">
        <v>59851050.109999999</v>
      </c>
      <c r="CD124" s="230">
        <v>59851357.049999997</v>
      </c>
      <c r="CE124" s="230"/>
      <c r="CF124" s="230"/>
      <c r="CG124" s="230"/>
      <c r="CH124" s="230"/>
      <c r="CI124" s="230"/>
      <c r="CJ124" s="230">
        <v>192944.17653900001</v>
      </c>
      <c r="CK124" s="230">
        <v>193019.63660474998</v>
      </c>
      <c r="CL124" s="230">
        <v>193020.62648624997</v>
      </c>
      <c r="CM124" s="15"/>
      <c r="CN124" s="15">
        <f t="shared" si="40"/>
        <v>0</v>
      </c>
      <c r="CO124" s="15">
        <f t="shared" si="40"/>
        <v>0</v>
      </c>
      <c r="CP124" s="15">
        <f t="shared" si="40"/>
        <v>0</v>
      </c>
      <c r="CR124" s="15">
        <f t="shared" si="37"/>
        <v>578984.43962999992</v>
      </c>
      <c r="CS124" s="15">
        <f t="shared" si="38"/>
        <v>0</v>
      </c>
      <c r="CT124" s="15">
        <f t="shared" si="44"/>
        <v>-578984.43962999992</v>
      </c>
      <c r="CV124" s="15">
        <f t="shared" si="45"/>
        <v>2311603.45884975</v>
      </c>
      <c r="CW124" s="15">
        <f t="shared" si="45"/>
        <v>1158061.7224305</v>
      </c>
      <c r="CX124" s="15">
        <f t="shared" si="46"/>
        <v>-1153541.73641925</v>
      </c>
      <c r="CY124" s="15"/>
    </row>
    <row r="125" spans="1:103" x14ac:dyDescent="0.25">
      <c r="A125" s="3" t="s">
        <v>149</v>
      </c>
      <c r="B125" s="229">
        <v>2.12E-2</v>
      </c>
      <c r="C125" s="229">
        <v>2.3900000000000001E-2</v>
      </c>
      <c r="D125" s="229">
        <v>2.64E-2</v>
      </c>
      <c r="E125" s="229">
        <v>2.75E-2</v>
      </c>
      <c r="F125" s="229">
        <v>2.75E-2</v>
      </c>
      <c r="G125" s="229">
        <v>2.75E-2</v>
      </c>
      <c r="H125" s="229">
        <v>2.75E-2</v>
      </c>
      <c r="I125" s="229">
        <v>2.75E-2</v>
      </c>
      <c r="J125" s="3">
        <v>403011</v>
      </c>
      <c r="L125" s="230">
        <v>79886073.540000007</v>
      </c>
      <c r="M125" s="230">
        <v>80027623.680000007</v>
      </c>
      <c r="N125" s="230">
        <v>80027744.040000007</v>
      </c>
      <c r="O125" s="230"/>
      <c r="P125" s="230">
        <v>86303499.129999995</v>
      </c>
      <c r="Q125" s="230">
        <v>86386431.909999996</v>
      </c>
      <c r="R125" s="230">
        <v>86469364.689999998</v>
      </c>
      <c r="S125" s="15"/>
      <c r="T125" s="15">
        <v>183072.25186250001</v>
      </c>
      <c r="U125" s="15">
        <v>183396.63760000002</v>
      </c>
      <c r="V125" s="15">
        <v>183396.91342500004</v>
      </c>
      <c r="W125" s="15"/>
      <c r="X125" s="15">
        <f t="shared" si="47"/>
        <v>197778.85217291664</v>
      </c>
      <c r="Y125" s="15">
        <f t="shared" si="47"/>
        <v>197968.90646041665</v>
      </c>
      <c r="Z125" s="15">
        <f t="shared" si="47"/>
        <v>198158.96074791669</v>
      </c>
      <c r="AB125" s="15">
        <f t="shared" si="50"/>
        <v>549865.80288750003</v>
      </c>
      <c r="AC125" s="15">
        <f t="shared" si="60"/>
        <v>593906.71938124998</v>
      </c>
      <c r="AD125" s="15">
        <f t="shared" si="43"/>
        <v>44040.916493749944</v>
      </c>
      <c r="AF125" s="230">
        <v>80027864.390000001</v>
      </c>
      <c r="AG125" s="230">
        <v>80027864.390000001</v>
      </c>
      <c r="AH125" s="230">
        <v>80027864.390000001</v>
      </c>
      <c r="AI125" s="230"/>
      <c r="AJ125" s="230">
        <v>86469364.689999998</v>
      </c>
      <c r="AK125" s="230">
        <v>86456262.739999995</v>
      </c>
      <c r="AL125" s="230">
        <v>86375580.799999997</v>
      </c>
      <c r="AM125" s="230"/>
      <c r="AN125" s="230">
        <v>183397.18922708335</v>
      </c>
      <c r="AO125" s="230">
        <v>183397.18922708335</v>
      </c>
      <c r="AP125" s="230">
        <v>183397.18922708335</v>
      </c>
      <c r="AQ125" s="15"/>
      <c r="AR125" s="15">
        <f t="shared" si="48"/>
        <v>198158.96074791669</v>
      </c>
      <c r="AS125" s="15">
        <f t="shared" si="48"/>
        <v>198128.93544583334</v>
      </c>
      <c r="AT125" s="15">
        <f t="shared" si="48"/>
        <v>197944.03933333335</v>
      </c>
      <c r="AV125" s="15">
        <f t="shared" si="54"/>
        <v>550191.56768125005</v>
      </c>
      <c r="AW125" s="15">
        <f t="shared" si="61"/>
        <v>594231.93552708335</v>
      </c>
      <c r="AX125" s="15">
        <f t="shared" si="55"/>
        <v>44040.367845833302</v>
      </c>
      <c r="AY125" s="15"/>
      <c r="AZ125" s="15">
        <f t="shared" si="56"/>
        <v>1100057.37056875</v>
      </c>
      <c r="BA125" s="15">
        <f t="shared" si="56"/>
        <v>1188138.6549083334</v>
      </c>
      <c r="BB125" s="15">
        <f t="shared" si="57"/>
        <v>88081.284339583479</v>
      </c>
      <c r="BC125" s="15"/>
      <c r="BD125" s="230">
        <v>80027864.390000001</v>
      </c>
      <c r="BE125" s="230">
        <v>80027864.390000001</v>
      </c>
      <c r="BF125" s="230">
        <v>79992503.280000001</v>
      </c>
      <c r="BG125" s="230"/>
      <c r="BH125" s="230"/>
      <c r="BI125" s="230"/>
      <c r="BJ125" s="230"/>
      <c r="BK125" s="230"/>
      <c r="BL125" s="230">
        <v>183397.18922708335</v>
      </c>
      <c r="BM125" s="230">
        <v>183397.18922708335</v>
      </c>
      <c r="BN125" s="230">
        <v>183316.15335000001</v>
      </c>
      <c r="BO125" s="15"/>
      <c r="BP125" s="15">
        <f t="shared" si="58"/>
        <v>0</v>
      </c>
      <c r="BQ125" s="15">
        <f t="shared" si="58"/>
        <v>0</v>
      </c>
      <c r="BR125" s="15">
        <f t="shared" si="58"/>
        <v>0</v>
      </c>
      <c r="BT125" s="15">
        <f t="shared" si="35"/>
        <v>550110.53180416673</v>
      </c>
      <c r="BU125" s="15">
        <f t="shared" si="36"/>
        <v>0</v>
      </c>
      <c r="BV125" s="15">
        <f t="shared" si="51"/>
        <v>-550110.53180416673</v>
      </c>
      <c r="BW125" s="15"/>
      <c r="BX125" s="15">
        <f t="shared" si="59"/>
        <v>1650167.9023729167</v>
      </c>
      <c r="BY125" s="15">
        <f t="shared" si="59"/>
        <v>1188138.6549083334</v>
      </c>
      <c r="BZ125" s="15">
        <f t="shared" si="53"/>
        <v>-462029.24746458326</v>
      </c>
      <c r="CA125" s="15"/>
      <c r="CB125" s="230">
        <v>79957142.159999996</v>
      </c>
      <c r="CC125" s="230">
        <v>79980372.810000002</v>
      </c>
      <c r="CD125" s="230">
        <v>83153551.299999997</v>
      </c>
      <c r="CE125" s="230"/>
      <c r="CF125" s="230"/>
      <c r="CG125" s="230"/>
      <c r="CH125" s="230"/>
      <c r="CI125" s="230"/>
      <c r="CJ125" s="230">
        <v>183235.11744999999</v>
      </c>
      <c r="CK125" s="230">
        <v>183288.35435625</v>
      </c>
      <c r="CL125" s="230">
        <v>190560.22172916666</v>
      </c>
      <c r="CM125" s="15"/>
      <c r="CN125" s="15">
        <f t="shared" si="40"/>
        <v>0</v>
      </c>
      <c r="CO125" s="15">
        <f t="shared" si="40"/>
        <v>0</v>
      </c>
      <c r="CP125" s="15">
        <f t="shared" si="40"/>
        <v>0</v>
      </c>
      <c r="CR125" s="15">
        <f t="shared" si="37"/>
        <v>557083.69353541662</v>
      </c>
      <c r="CS125" s="15">
        <f t="shared" si="38"/>
        <v>0</v>
      </c>
      <c r="CT125" s="15">
        <f t="shared" si="44"/>
        <v>-557083.69353541662</v>
      </c>
      <c r="CV125" s="15">
        <f t="shared" si="45"/>
        <v>2207251.5959083335</v>
      </c>
      <c r="CW125" s="15">
        <f t="shared" si="45"/>
        <v>1188138.6549083334</v>
      </c>
      <c r="CX125" s="15">
        <f t="shared" si="46"/>
        <v>-1019112.9410000001</v>
      </c>
      <c r="CY125" s="15"/>
    </row>
    <row r="126" spans="1:103" x14ac:dyDescent="0.25">
      <c r="A126" s="3" t="s">
        <v>150</v>
      </c>
      <c r="B126" s="229">
        <v>3.2300000000000002E-2</v>
      </c>
      <c r="C126" s="229">
        <v>0</v>
      </c>
      <c r="D126" s="229">
        <v>0</v>
      </c>
      <c r="E126" s="229">
        <v>0</v>
      </c>
      <c r="F126" s="229">
        <v>0</v>
      </c>
      <c r="G126" s="229">
        <v>0</v>
      </c>
      <c r="H126" s="229">
        <v>0</v>
      </c>
      <c r="I126" s="229">
        <v>0</v>
      </c>
      <c r="J126" s="3">
        <v>403011</v>
      </c>
      <c r="L126" s="230">
        <v>0</v>
      </c>
      <c r="M126" s="230">
        <v>0</v>
      </c>
      <c r="N126" s="230">
        <v>0</v>
      </c>
      <c r="O126" s="230"/>
      <c r="P126" s="230">
        <v>0</v>
      </c>
      <c r="Q126" s="230">
        <v>0</v>
      </c>
      <c r="R126" s="230">
        <v>0</v>
      </c>
      <c r="S126" s="15"/>
      <c r="T126" s="15">
        <v>0</v>
      </c>
      <c r="U126" s="15">
        <v>0</v>
      </c>
      <c r="V126" s="15">
        <v>0</v>
      </c>
      <c r="W126" s="15"/>
      <c r="X126" s="15">
        <f t="shared" si="47"/>
        <v>0</v>
      </c>
      <c r="Y126" s="15">
        <f t="shared" si="47"/>
        <v>0</v>
      </c>
      <c r="Z126" s="15">
        <f t="shared" si="47"/>
        <v>0</v>
      </c>
      <c r="AB126" s="15">
        <f t="shared" si="50"/>
        <v>0</v>
      </c>
      <c r="AC126" s="15">
        <f t="shared" si="60"/>
        <v>0</v>
      </c>
      <c r="AD126" s="15">
        <f t="shared" si="43"/>
        <v>0</v>
      </c>
      <c r="AF126" s="230">
        <v>0</v>
      </c>
      <c r="AG126" s="230">
        <v>0</v>
      </c>
      <c r="AH126" s="230">
        <v>0</v>
      </c>
      <c r="AI126" s="230"/>
      <c r="AJ126" s="230">
        <v>0</v>
      </c>
      <c r="AK126" s="230">
        <v>0</v>
      </c>
      <c r="AL126" s="230">
        <v>0</v>
      </c>
      <c r="AM126" s="230"/>
      <c r="AN126" s="230">
        <v>0</v>
      </c>
      <c r="AO126" s="230">
        <v>0</v>
      </c>
      <c r="AP126" s="230">
        <v>0</v>
      </c>
      <c r="AQ126" s="15"/>
      <c r="AR126" s="15">
        <f t="shared" si="48"/>
        <v>0</v>
      </c>
      <c r="AS126" s="15">
        <f t="shared" si="48"/>
        <v>0</v>
      </c>
      <c r="AT126" s="15">
        <f t="shared" si="48"/>
        <v>0</v>
      </c>
      <c r="AV126" s="15">
        <f t="shared" si="54"/>
        <v>0</v>
      </c>
      <c r="AW126" s="15">
        <f t="shared" si="61"/>
        <v>0</v>
      </c>
      <c r="AX126" s="15">
        <f t="shared" si="55"/>
        <v>0</v>
      </c>
      <c r="AY126" s="15"/>
      <c r="AZ126" s="15">
        <f t="shared" si="56"/>
        <v>0</v>
      </c>
      <c r="BA126" s="15">
        <f t="shared" si="56"/>
        <v>0</v>
      </c>
      <c r="BB126" s="15">
        <f t="shared" si="57"/>
        <v>0</v>
      </c>
      <c r="BC126" s="15"/>
      <c r="BD126" s="230">
        <v>0</v>
      </c>
      <c r="BE126" s="230">
        <v>0</v>
      </c>
      <c r="BF126" s="230">
        <v>0</v>
      </c>
      <c r="BG126" s="230"/>
      <c r="BH126" s="230"/>
      <c r="BI126" s="230"/>
      <c r="BJ126" s="230"/>
      <c r="BK126" s="230"/>
      <c r="BL126" s="230">
        <v>0</v>
      </c>
      <c r="BM126" s="230">
        <v>0</v>
      </c>
      <c r="BN126" s="230">
        <v>0</v>
      </c>
      <c r="BO126" s="15"/>
      <c r="BP126" s="15">
        <f t="shared" si="58"/>
        <v>0</v>
      </c>
      <c r="BQ126" s="15">
        <f t="shared" si="58"/>
        <v>0</v>
      </c>
      <c r="BR126" s="15">
        <f t="shared" si="58"/>
        <v>0</v>
      </c>
      <c r="BT126" s="15">
        <f t="shared" si="35"/>
        <v>0</v>
      </c>
      <c r="BU126" s="15">
        <f t="shared" si="36"/>
        <v>0</v>
      </c>
      <c r="BV126" s="15">
        <f t="shared" si="51"/>
        <v>0</v>
      </c>
      <c r="BW126" s="15"/>
      <c r="BX126" s="15">
        <f t="shared" si="59"/>
        <v>0</v>
      </c>
      <c r="BY126" s="15">
        <f t="shared" si="59"/>
        <v>0</v>
      </c>
      <c r="BZ126" s="15">
        <f t="shared" si="53"/>
        <v>0</v>
      </c>
      <c r="CA126" s="15"/>
      <c r="CB126" s="230">
        <v>0</v>
      </c>
      <c r="CC126" s="230">
        <v>0</v>
      </c>
      <c r="CD126" s="230">
        <v>0</v>
      </c>
      <c r="CE126" s="230"/>
      <c r="CF126" s="230"/>
      <c r="CG126" s="230"/>
      <c r="CH126" s="230"/>
      <c r="CI126" s="230"/>
      <c r="CJ126" s="230">
        <v>0</v>
      </c>
      <c r="CK126" s="230">
        <v>0</v>
      </c>
      <c r="CL126" s="230">
        <v>0</v>
      </c>
      <c r="CM126" s="15"/>
      <c r="CN126" s="15">
        <f t="shared" si="40"/>
        <v>0</v>
      </c>
      <c r="CO126" s="15">
        <f t="shared" si="40"/>
        <v>0</v>
      </c>
      <c r="CP126" s="15">
        <f t="shared" si="40"/>
        <v>0</v>
      </c>
      <c r="CR126" s="15">
        <f t="shared" si="37"/>
        <v>0</v>
      </c>
      <c r="CS126" s="15">
        <f t="shared" si="38"/>
        <v>0</v>
      </c>
      <c r="CT126" s="15">
        <f t="shared" si="44"/>
        <v>0</v>
      </c>
      <c r="CV126" s="15">
        <f t="shared" si="45"/>
        <v>0</v>
      </c>
      <c r="CW126" s="15">
        <f t="shared" si="45"/>
        <v>0</v>
      </c>
      <c r="CX126" s="15">
        <f t="shared" si="46"/>
        <v>0</v>
      </c>
      <c r="CY126" s="15"/>
    </row>
    <row r="127" spans="1:103" x14ac:dyDescent="0.25">
      <c r="A127" s="3" t="s">
        <v>151</v>
      </c>
      <c r="B127" s="229">
        <v>2.5399999999999999E-2</v>
      </c>
      <c r="C127" s="229">
        <v>0</v>
      </c>
      <c r="D127" s="229">
        <v>0</v>
      </c>
      <c r="E127" s="229">
        <v>0</v>
      </c>
      <c r="F127" s="229">
        <v>0</v>
      </c>
      <c r="G127" s="229">
        <v>0</v>
      </c>
      <c r="H127" s="229">
        <v>0</v>
      </c>
      <c r="I127" s="229">
        <v>0</v>
      </c>
      <c r="J127" s="3">
        <v>403011</v>
      </c>
      <c r="L127" s="230">
        <v>0</v>
      </c>
      <c r="M127" s="230">
        <v>0</v>
      </c>
      <c r="N127" s="230">
        <v>0</v>
      </c>
      <c r="O127" s="230"/>
      <c r="P127" s="230">
        <v>0</v>
      </c>
      <c r="Q127" s="230">
        <v>0</v>
      </c>
      <c r="R127" s="230">
        <v>0</v>
      </c>
      <c r="S127" s="15"/>
      <c r="T127" s="15">
        <v>0</v>
      </c>
      <c r="U127" s="15">
        <v>0</v>
      </c>
      <c r="V127" s="15">
        <v>0</v>
      </c>
      <c r="W127" s="15"/>
      <c r="X127" s="15">
        <f t="shared" si="47"/>
        <v>0</v>
      </c>
      <c r="Y127" s="15">
        <f t="shared" si="47"/>
        <v>0</v>
      </c>
      <c r="Z127" s="15">
        <f t="shared" si="47"/>
        <v>0</v>
      </c>
      <c r="AB127" s="15">
        <f t="shared" si="50"/>
        <v>0</v>
      </c>
      <c r="AC127" s="15">
        <f t="shared" si="60"/>
        <v>0</v>
      </c>
      <c r="AD127" s="15">
        <f t="shared" si="43"/>
        <v>0</v>
      </c>
      <c r="AF127" s="230">
        <v>0</v>
      </c>
      <c r="AG127" s="230">
        <v>0</v>
      </c>
      <c r="AH127" s="230">
        <v>0</v>
      </c>
      <c r="AI127" s="230"/>
      <c r="AJ127" s="230">
        <v>0</v>
      </c>
      <c r="AK127" s="230">
        <v>0</v>
      </c>
      <c r="AL127" s="230">
        <v>0</v>
      </c>
      <c r="AM127" s="230"/>
      <c r="AN127" s="230">
        <v>0</v>
      </c>
      <c r="AO127" s="230">
        <v>0</v>
      </c>
      <c r="AP127" s="230">
        <v>0</v>
      </c>
      <c r="AQ127" s="15"/>
      <c r="AR127" s="15">
        <f t="shared" si="48"/>
        <v>0</v>
      </c>
      <c r="AS127" s="15">
        <f t="shared" si="48"/>
        <v>0</v>
      </c>
      <c r="AT127" s="15">
        <f t="shared" si="48"/>
        <v>0</v>
      </c>
      <c r="AV127" s="15">
        <f t="shared" si="54"/>
        <v>0</v>
      </c>
      <c r="AW127" s="15">
        <f t="shared" si="61"/>
        <v>0</v>
      </c>
      <c r="AX127" s="15">
        <f t="shared" si="55"/>
        <v>0</v>
      </c>
      <c r="AY127" s="15"/>
      <c r="AZ127" s="15">
        <f t="shared" si="56"/>
        <v>0</v>
      </c>
      <c r="BA127" s="15">
        <f t="shared" si="56"/>
        <v>0</v>
      </c>
      <c r="BB127" s="15">
        <f t="shared" si="57"/>
        <v>0</v>
      </c>
      <c r="BC127" s="15"/>
      <c r="BD127" s="230">
        <v>0</v>
      </c>
      <c r="BE127" s="230">
        <v>0</v>
      </c>
      <c r="BF127" s="230">
        <v>0</v>
      </c>
      <c r="BG127" s="230"/>
      <c r="BH127" s="230"/>
      <c r="BI127" s="230"/>
      <c r="BJ127" s="230"/>
      <c r="BK127" s="230"/>
      <c r="BL127" s="230">
        <v>0</v>
      </c>
      <c r="BM127" s="230">
        <v>0</v>
      </c>
      <c r="BN127" s="230">
        <v>0</v>
      </c>
      <c r="BO127" s="15"/>
      <c r="BP127" s="15">
        <f t="shared" si="58"/>
        <v>0</v>
      </c>
      <c r="BQ127" s="15">
        <f t="shared" si="58"/>
        <v>0</v>
      </c>
      <c r="BR127" s="15">
        <f t="shared" si="58"/>
        <v>0</v>
      </c>
      <c r="BT127" s="15">
        <f t="shared" si="35"/>
        <v>0</v>
      </c>
      <c r="BU127" s="15">
        <f t="shared" si="36"/>
        <v>0</v>
      </c>
      <c r="BV127" s="15">
        <f t="shared" si="51"/>
        <v>0</v>
      </c>
      <c r="BW127" s="15"/>
      <c r="BX127" s="15">
        <f t="shared" ref="BX127:BY175" si="62">+AZ127+BT127</f>
        <v>0</v>
      </c>
      <c r="BY127" s="15">
        <f t="shared" si="62"/>
        <v>0</v>
      </c>
      <c r="BZ127" s="15">
        <f t="shared" si="53"/>
        <v>0</v>
      </c>
      <c r="CA127" s="15"/>
      <c r="CB127" s="230">
        <v>0</v>
      </c>
      <c r="CC127" s="230">
        <v>0</v>
      </c>
      <c r="CD127" s="230">
        <v>0</v>
      </c>
      <c r="CE127" s="230"/>
      <c r="CF127" s="230"/>
      <c r="CG127" s="230"/>
      <c r="CH127" s="230"/>
      <c r="CI127" s="230"/>
      <c r="CJ127" s="230">
        <v>0</v>
      </c>
      <c r="CK127" s="230">
        <v>0</v>
      </c>
      <c r="CL127" s="230">
        <v>0</v>
      </c>
      <c r="CM127" s="15"/>
      <c r="CN127" s="15">
        <f t="shared" si="40"/>
        <v>0</v>
      </c>
      <c r="CO127" s="15">
        <f t="shared" si="40"/>
        <v>0</v>
      </c>
      <c r="CP127" s="15">
        <f t="shared" si="40"/>
        <v>0</v>
      </c>
      <c r="CR127" s="15">
        <f t="shared" si="37"/>
        <v>0</v>
      </c>
      <c r="CS127" s="15">
        <f t="shared" si="38"/>
        <v>0</v>
      </c>
      <c r="CT127" s="15">
        <f t="shared" si="44"/>
        <v>0</v>
      </c>
      <c r="CV127" s="15">
        <f t="shared" si="45"/>
        <v>0</v>
      </c>
      <c r="CW127" s="15">
        <f t="shared" si="45"/>
        <v>0</v>
      </c>
      <c r="CX127" s="15">
        <f t="shared" si="46"/>
        <v>0</v>
      </c>
      <c r="CY127" s="15"/>
    </row>
    <row r="128" spans="1:103" x14ac:dyDescent="0.25">
      <c r="A128" s="3" t="s">
        <v>152</v>
      </c>
      <c r="B128" s="229">
        <v>2.1000000000000001E-2</v>
      </c>
      <c r="C128" s="229">
        <v>2.3699999999999999E-2</v>
      </c>
      <c r="D128" s="229">
        <v>2.1399999999999999E-2</v>
      </c>
      <c r="E128" s="229">
        <v>2.2599999999999999E-2</v>
      </c>
      <c r="F128" s="229">
        <v>2.2599999999999999E-2</v>
      </c>
      <c r="G128" s="229">
        <v>2.2599999999999999E-2</v>
      </c>
      <c r="H128" s="229">
        <v>2.2599999999999999E-2</v>
      </c>
      <c r="I128" s="229">
        <v>2.2599999999999999E-2</v>
      </c>
      <c r="J128" s="3">
        <v>403011</v>
      </c>
      <c r="L128" s="230">
        <v>93464820.459999993</v>
      </c>
      <c r="M128" s="230">
        <v>93464820.459999993</v>
      </c>
      <c r="N128" s="230">
        <v>93433465.730000004</v>
      </c>
      <c r="O128" s="230"/>
      <c r="P128" s="230">
        <v>96015289.340000004</v>
      </c>
      <c r="Q128" s="230">
        <v>95045324.790000007</v>
      </c>
      <c r="R128" s="230">
        <v>94075418.689999998</v>
      </c>
      <c r="S128" s="15"/>
      <c r="T128" s="15">
        <v>176025.41186633331</v>
      </c>
      <c r="U128" s="15">
        <v>176025.41186633331</v>
      </c>
      <c r="V128" s="15">
        <v>175966.36045816666</v>
      </c>
      <c r="W128" s="15"/>
      <c r="X128" s="15">
        <f t="shared" si="47"/>
        <v>180828.79492366666</v>
      </c>
      <c r="Y128" s="15">
        <f t="shared" si="47"/>
        <v>179002.02835449998</v>
      </c>
      <c r="Z128" s="15">
        <f t="shared" si="47"/>
        <v>177175.37186616668</v>
      </c>
      <c r="AB128" s="15">
        <f t="shared" si="50"/>
        <v>528017.18419083324</v>
      </c>
      <c r="AC128" s="15">
        <f t="shared" si="60"/>
        <v>537006.19514433329</v>
      </c>
      <c r="AD128" s="15">
        <f t="shared" si="43"/>
        <v>8989.010953500052</v>
      </c>
      <c r="AF128" s="230">
        <v>93403279.109999999</v>
      </c>
      <c r="AG128" s="230">
        <v>93440370.090000004</v>
      </c>
      <c r="AH128" s="230">
        <v>93477116.409999996</v>
      </c>
      <c r="AI128" s="230"/>
      <c r="AJ128" s="230">
        <v>94062302.310000002</v>
      </c>
      <c r="AK128" s="230">
        <v>94049127.480000004</v>
      </c>
      <c r="AL128" s="230">
        <v>94049135.269999996</v>
      </c>
      <c r="AM128" s="230"/>
      <c r="AN128" s="230">
        <v>175909.50899050001</v>
      </c>
      <c r="AO128" s="230">
        <v>175979.36366949999</v>
      </c>
      <c r="AP128" s="230">
        <v>176048.5692388333</v>
      </c>
      <c r="AQ128" s="15"/>
      <c r="AR128" s="15">
        <f t="shared" si="48"/>
        <v>177150.66935049999</v>
      </c>
      <c r="AS128" s="15">
        <f t="shared" si="48"/>
        <v>177125.85675399998</v>
      </c>
      <c r="AT128" s="15">
        <f t="shared" si="48"/>
        <v>177125.87142516664</v>
      </c>
      <c r="AV128" s="15">
        <f t="shared" si="54"/>
        <v>527937.44189883326</v>
      </c>
      <c r="AW128" s="15">
        <f t="shared" si="61"/>
        <v>531402.39752966654</v>
      </c>
      <c r="AX128" s="15">
        <f t="shared" si="55"/>
        <v>3464.9556308332831</v>
      </c>
      <c r="AY128" s="15"/>
      <c r="AZ128" s="15">
        <f t="shared" si="56"/>
        <v>1055954.6260896665</v>
      </c>
      <c r="BA128" s="15">
        <f t="shared" si="56"/>
        <v>1068408.5926739997</v>
      </c>
      <c r="BB128" s="15">
        <f t="shared" si="57"/>
        <v>12453.966584333219</v>
      </c>
      <c r="BC128" s="15"/>
      <c r="BD128" s="230">
        <v>93479275.120000005</v>
      </c>
      <c r="BE128" s="230">
        <v>93918331.109999999</v>
      </c>
      <c r="BF128" s="230">
        <v>94385354.969999999</v>
      </c>
      <c r="BG128" s="230"/>
      <c r="BH128" s="230"/>
      <c r="BI128" s="230"/>
      <c r="BJ128" s="230"/>
      <c r="BK128" s="230"/>
      <c r="BL128" s="230">
        <v>176052.63480933334</v>
      </c>
      <c r="BM128" s="230">
        <v>176879.5235905</v>
      </c>
      <c r="BN128" s="230">
        <v>177759.08519350001</v>
      </c>
      <c r="BO128" s="15"/>
      <c r="BP128" s="15">
        <f t="shared" si="58"/>
        <v>0</v>
      </c>
      <c r="BQ128" s="15">
        <f t="shared" si="58"/>
        <v>0</v>
      </c>
      <c r="BR128" s="15">
        <f t="shared" si="58"/>
        <v>0</v>
      </c>
      <c r="BT128" s="15">
        <f t="shared" si="35"/>
        <v>530691.24359333341</v>
      </c>
      <c r="BU128" s="15">
        <f t="shared" si="36"/>
        <v>0</v>
      </c>
      <c r="BV128" s="15">
        <f t="shared" si="51"/>
        <v>-530691.24359333341</v>
      </c>
      <c r="BW128" s="15"/>
      <c r="BX128" s="15">
        <f t="shared" si="62"/>
        <v>1586645.8696829998</v>
      </c>
      <c r="BY128" s="15">
        <f t="shared" si="62"/>
        <v>1068408.5926739997</v>
      </c>
      <c r="BZ128" s="15">
        <f t="shared" si="53"/>
        <v>-518237.27700900007</v>
      </c>
      <c r="CA128" s="15"/>
      <c r="CB128" s="230">
        <v>94437344.299999997</v>
      </c>
      <c r="CC128" s="230">
        <v>94716774.129999995</v>
      </c>
      <c r="CD128" s="230">
        <v>95494403.549999997</v>
      </c>
      <c r="CE128" s="230"/>
      <c r="CF128" s="230"/>
      <c r="CG128" s="230"/>
      <c r="CH128" s="230"/>
      <c r="CI128" s="230"/>
      <c r="CJ128" s="230">
        <v>177856.99843166664</v>
      </c>
      <c r="CK128" s="230">
        <v>178383.25794483334</v>
      </c>
      <c r="CL128" s="230">
        <v>179847.79335249998</v>
      </c>
      <c r="CM128" s="15"/>
      <c r="CN128" s="15">
        <f t="shared" si="40"/>
        <v>0</v>
      </c>
      <c r="CO128" s="15">
        <f t="shared" si="40"/>
        <v>0</v>
      </c>
      <c r="CP128" s="15">
        <f t="shared" si="40"/>
        <v>0</v>
      </c>
      <c r="CR128" s="15">
        <f t="shared" si="37"/>
        <v>536088.04972899996</v>
      </c>
      <c r="CS128" s="15">
        <f t="shared" si="38"/>
        <v>0</v>
      </c>
      <c r="CT128" s="15">
        <f t="shared" si="44"/>
        <v>-536088.04972899996</v>
      </c>
      <c r="CV128" s="15">
        <f t="shared" si="45"/>
        <v>2122733.9194119996</v>
      </c>
      <c r="CW128" s="15">
        <f t="shared" si="45"/>
        <v>1068408.5926739997</v>
      </c>
      <c r="CX128" s="15">
        <f t="shared" si="46"/>
        <v>-1054325.3267379999</v>
      </c>
      <c r="CY128" s="15"/>
    </row>
    <row r="129" spans="1:103" x14ac:dyDescent="0.25">
      <c r="A129" s="3" t="s">
        <v>153</v>
      </c>
      <c r="B129" s="229">
        <v>0</v>
      </c>
      <c r="C129" s="229">
        <v>0</v>
      </c>
      <c r="D129" s="229">
        <v>0</v>
      </c>
      <c r="E129" s="229">
        <v>0</v>
      </c>
      <c r="F129" s="229">
        <v>0</v>
      </c>
      <c r="G129" s="229">
        <v>0</v>
      </c>
      <c r="H129" s="229">
        <v>0</v>
      </c>
      <c r="I129" s="229">
        <v>0</v>
      </c>
      <c r="J129" s="3">
        <v>403011</v>
      </c>
      <c r="L129" s="230">
        <v>0</v>
      </c>
      <c r="M129" s="230">
        <v>0</v>
      </c>
      <c r="N129" s="230">
        <v>0</v>
      </c>
      <c r="O129" s="230"/>
      <c r="P129" s="230">
        <v>0</v>
      </c>
      <c r="Q129" s="230">
        <v>0</v>
      </c>
      <c r="R129" s="230">
        <v>0</v>
      </c>
      <c r="S129" s="15"/>
      <c r="T129" s="15">
        <v>0</v>
      </c>
      <c r="U129" s="15">
        <v>0</v>
      </c>
      <c r="V129" s="15">
        <v>0</v>
      </c>
      <c r="W129" s="15"/>
      <c r="X129" s="15">
        <f t="shared" si="47"/>
        <v>0</v>
      </c>
      <c r="Y129" s="15">
        <f t="shared" si="47"/>
        <v>0</v>
      </c>
      <c r="Z129" s="15">
        <f t="shared" si="47"/>
        <v>0</v>
      </c>
      <c r="AB129" s="15">
        <f t="shared" si="50"/>
        <v>0</v>
      </c>
      <c r="AC129" s="15">
        <f t="shared" si="60"/>
        <v>0</v>
      </c>
      <c r="AD129" s="15">
        <f t="shared" si="43"/>
        <v>0</v>
      </c>
      <c r="AF129" s="230">
        <v>0</v>
      </c>
      <c r="AG129" s="230">
        <v>0</v>
      </c>
      <c r="AH129" s="230">
        <v>0</v>
      </c>
      <c r="AI129" s="230"/>
      <c r="AJ129" s="230">
        <v>0</v>
      </c>
      <c r="AK129" s="230">
        <v>0</v>
      </c>
      <c r="AL129" s="230">
        <v>0</v>
      </c>
      <c r="AM129" s="230"/>
      <c r="AN129" s="230">
        <v>0</v>
      </c>
      <c r="AO129" s="230">
        <v>0</v>
      </c>
      <c r="AP129" s="230">
        <v>0</v>
      </c>
      <c r="AQ129" s="15"/>
      <c r="AR129" s="15">
        <f t="shared" si="48"/>
        <v>0</v>
      </c>
      <c r="AS129" s="15">
        <f t="shared" si="48"/>
        <v>0</v>
      </c>
      <c r="AT129" s="15">
        <f t="shared" si="48"/>
        <v>0</v>
      </c>
      <c r="AV129" s="15">
        <f t="shared" si="54"/>
        <v>0</v>
      </c>
      <c r="AW129" s="15">
        <f t="shared" si="61"/>
        <v>0</v>
      </c>
      <c r="AX129" s="15">
        <f t="shared" si="55"/>
        <v>0</v>
      </c>
      <c r="AY129" s="15"/>
      <c r="AZ129" s="15">
        <f t="shared" si="56"/>
        <v>0</v>
      </c>
      <c r="BA129" s="15">
        <f t="shared" si="56"/>
        <v>0</v>
      </c>
      <c r="BB129" s="15">
        <f t="shared" si="57"/>
        <v>0</v>
      </c>
      <c r="BC129" s="15"/>
      <c r="BD129" s="230">
        <v>0</v>
      </c>
      <c r="BE129" s="230">
        <v>0</v>
      </c>
      <c r="BF129" s="230">
        <v>0</v>
      </c>
      <c r="BG129" s="230"/>
      <c r="BH129" s="230"/>
      <c r="BI129" s="230"/>
      <c r="BJ129" s="230"/>
      <c r="BK129" s="230"/>
      <c r="BL129" s="230">
        <v>0</v>
      </c>
      <c r="BM129" s="230">
        <v>0</v>
      </c>
      <c r="BN129" s="230">
        <v>0</v>
      </c>
      <c r="BO129" s="15"/>
      <c r="BP129" s="15">
        <f t="shared" si="58"/>
        <v>0</v>
      </c>
      <c r="BQ129" s="15">
        <f t="shared" si="58"/>
        <v>0</v>
      </c>
      <c r="BR129" s="15">
        <f t="shared" si="58"/>
        <v>0</v>
      </c>
      <c r="BT129" s="15">
        <f t="shared" si="35"/>
        <v>0</v>
      </c>
      <c r="BU129" s="15">
        <f t="shared" si="36"/>
        <v>0</v>
      </c>
      <c r="BV129" s="15">
        <f t="shared" si="51"/>
        <v>0</v>
      </c>
      <c r="BW129" s="15"/>
      <c r="BX129" s="15">
        <f t="shared" si="62"/>
        <v>0</v>
      </c>
      <c r="BY129" s="15">
        <f t="shared" si="62"/>
        <v>0</v>
      </c>
      <c r="BZ129" s="15">
        <f t="shared" si="53"/>
        <v>0</v>
      </c>
      <c r="CA129" s="15"/>
      <c r="CB129" s="230">
        <v>0</v>
      </c>
      <c r="CC129" s="230">
        <v>0</v>
      </c>
      <c r="CD129" s="230">
        <v>0</v>
      </c>
      <c r="CE129" s="230"/>
      <c r="CF129" s="230"/>
      <c r="CG129" s="230"/>
      <c r="CH129" s="230"/>
      <c r="CI129" s="230"/>
      <c r="CJ129" s="230">
        <v>0</v>
      </c>
      <c r="CK129" s="230">
        <v>0</v>
      </c>
      <c r="CL129" s="230">
        <v>0</v>
      </c>
      <c r="CM129" s="15"/>
      <c r="CN129" s="15">
        <f t="shared" si="40"/>
        <v>0</v>
      </c>
      <c r="CO129" s="15">
        <f t="shared" si="40"/>
        <v>0</v>
      </c>
      <c r="CP129" s="15">
        <f t="shared" si="40"/>
        <v>0</v>
      </c>
      <c r="CR129" s="15">
        <f t="shared" si="37"/>
        <v>0</v>
      </c>
      <c r="CS129" s="15">
        <f t="shared" si="38"/>
        <v>0</v>
      </c>
      <c r="CT129" s="15">
        <f t="shared" si="44"/>
        <v>0</v>
      </c>
      <c r="CV129" s="15">
        <f t="shared" si="45"/>
        <v>0</v>
      </c>
      <c r="CW129" s="15">
        <f t="shared" si="45"/>
        <v>0</v>
      </c>
      <c r="CX129" s="15">
        <f t="shared" si="46"/>
        <v>0</v>
      </c>
      <c r="CY129" s="15"/>
    </row>
    <row r="130" spans="1:103" x14ac:dyDescent="0.25">
      <c r="A130" s="3" t="s">
        <v>154</v>
      </c>
      <c r="B130" s="229">
        <v>5.8900000000000001E-2</v>
      </c>
      <c r="C130" s="229">
        <v>0</v>
      </c>
      <c r="D130" s="229">
        <v>0</v>
      </c>
      <c r="E130" s="229">
        <v>0</v>
      </c>
      <c r="F130" s="229">
        <v>0</v>
      </c>
      <c r="G130" s="229">
        <v>0</v>
      </c>
      <c r="H130" s="229">
        <v>0</v>
      </c>
      <c r="I130" s="229">
        <v>0</v>
      </c>
      <c r="J130" s="3">
        <v>403011</v>
      </c>
      <c r="L130" s="230">
        <v>0</v>
      </c>
      <c r="M130" s="230">
        <v>0</v>
      </c>
      <c r="N130" s="230">
        <v>0</v>
      </c>
      <c r="O130" s="230"/>
      <c r="P130" s="230">
        <v>0</v>
      </c>
      <c r="Q130" s="230">
        <v>0</v>
      </c>
      <c r="R130" s="230">
        <v>0</v>
      </c>
      <c r="S130" s="15"/>
      <c r="T130" s="15">
        <v>0</v>
      </c>
      <c r="U130" s="15">
        <v>0</v>
      </c>
      <c r="V130" s="15">
        <v>0</v>
      </c>
      <c r="W130" s="15"/>
      <c r="X130" s="15">
        <f t="shared" si="47"/>
        <v>0</v>
      </c>
      <c r="Y130" s="15">
        <f t="shared" si="47"/>
        <v>0</v>
      </c>
      <c r="Z130" s="15">
        <f t="shared" si="47"/>
        <v>0</v>
      </c>
      <c r="AB130" s="15">
        <f t="shared" si="50"/>
        <v>0</v>
      </c>
      <c r="AC130" s="15">
        <f t="shared" si="60"/>
        <v>0</v>
      </c>
      <c r="AD130" s="15">
        <f t="shared" si="43"/>
        <v>0</v>
      </c>
      <c r="AF130" s="230">
        <v>0</v>
      </c>
      <c r="AG130" s="230">
        <v>0</v>
      </c>
      <c r="AH130" s="230">
        <v>0</v>
      </c>
      <c r="AI130" s="230"/>
      <c r="AJ130" s="230">
        <v>0</v>
      </c>
      <c r="AK130" s="230">
        <v>0</v>
      </c>
      <c r="AL130" s="230">
        <v>0</v>
      </c>
      <c r="AM130" s="230"/>
      <c r="AN130" s="230">
        <v>0</v>
      </c>
      <c r="AO130" s="230">
        <v>0</v>
      </c>
      <c r="AP130" s="230">
        <v>0</v>
      </c>
      <c r="AQ130" s="15"/>
      <c r="AR130" s="15">
        <f t="shared" si="48"/>
        <v>0</v>
      </c>
      <c r="AS130" s="15">
        <f t="shared" si="48"/>
        <v>0</v>
      </c>
      <c r="AT130" s="15">
        <f t="shared" si="48"/>
        <v>0</v>
      </c>
      <c r="AV130" s="15">
        <f t="shared" si="54"/>
        <v>0</v>
      </c>
      <c r="AW130" s="15">
        <f t="shared" si="61"/>
        <v>0</v>
      </c>
      <c r="AX130" s="15">
        <f t="shared" si="55"/>
        <v>0</v>
      </c>
      <c r="AY130" s="15"/>
      <c r="AZ130" s="15">
        <f t="shared" si="56"/>
        <v>0</v>
      </c>
      <c r="BA130" s="15">
        <f t="shared" si="56"/>
        <v>0</v>
      </c>
      <c r="BB130" s="15">
        <f t="shared" si="57"/>
        <v>0</v>
      </c>
      <c r="BC130" s="15"/>
      <c r="BD130" s="230">
        <v>0</v>
      </c>
      <c r="BE130" s="230">
        <v>0</v>
      </c>
      <c r="BF130" s="230">
        <v>0</v>
      </c>
      <c r="BG130" s="230"/>
      <c r="BH130" s="230"/>
      <c r="BI130" s="230"/>
      <c r="BJ130" s="230"/>
      <c r="BK130" s="230"/>
      <c r="BL130" s="230">
        <v>0</v>
      </c>
      <c r="BM130" s="230">
        <v>0</v>
      </c>
      <c r="BN130" s="230">
        <v>0</v>
      </c>
      <c r="BO130" s="15"/>
      <c r="BP130" s="15">
        <f t="shared" si="58"/>
        <v>0</v>
      </c>
      <c r="BQ130" s="15">
        <f t="shared" si="58"/>
        <v>0</v>
      </c>
      <c r="BR130" s="15">
        <f t="shared" si="58"/>
        <v>0</v>
      </c>
      <c r="BT130" s="15">
        <f t="shared" si="35"/>
        <v>0</v>
      </c>
      <c r="BU130" s="15">
        <f t="shared" si="36"/>
        <v>0</v>
      </c>
      <c r="BV130" s="15">
        <f t="shared" si="51"/>
        <v>0</v>
      </c>
      <c r="BW130" s="15"/>
      <c r="BX130" s="15">
        <f t="shared" si="62"/>
        <v>0</v>
      </c>
      <c r="BY130" s="15">
        <f t="shared" si="62"/>
        <v>0</v>
      </c>
      <c r="BZ130" s="15">
        <f t="shared" si="53"/>
        <v>0</v>
      </c>
      <c r="CA130" s="15"/>
      <c r="CB130" s="230">
        <v>0</v>
      </c>
      <c r="CC130" s="230">
        <v>0</v>
      </c>
      <c r="CD130" s="230">
        <v>0</v>
      </c>
      <c r="CE130" s="230"/>
      <c r="CF130" s="230"/>
      <c r="CG130" s="230"/>
      <c r="CH130" s="230"/>
      <c r="CI130" s="230"/>
      <c r="CJ130" s="230">
        <v>0</v>
      </c>
      <c r="CK130" s="230">
        <v>0</v>
      </c>
      <c r="CL130" s="230">
        <v>0</v>
      </c>
      <c r="CM130" s="15"/>
      <c r="CN130" s="15">
        <f t="shared" si="40"/>
        <v>0</v>
      </c>
      <c r="CO130" s="15">
        <f t="shared" si="40"/>
        <v>0</v>
      </c>
      <c r="CP130" s="15">
        <f t="shared" si="40"/>
        <v>0</v>
      </c>
      <c r="CR130" s="15">
        <f t="shared" si="37"/>
        <v>0</v>
      </c>
      <c r="CS130" s="15">
        <f t="shared" si="38"/>
        <v>0</v>
      </c>
      <c r="CT130" s="15">
        <f t="shared" si="44"/>
        <v>0</v>
      </c>
      <c r="CV130" s="15">
        <f t="shared" si="45"/>
        <v>0</v>
      </c>
      <c r="CW130" s="15">
        <f t="shared" si="45"/>
        <v>0</v>
      </c>
      <c r="CX130" s="15">
        <f t="shared" si="46"/>
        <v>0</v>
      </c>
      <c r="CY130" s="15"/>
    </row>
    <row r="131" spans="1:103" x14ac:dyDescent="0.25">
      <c r="A131" s="3" t="s">
        <v>155</v>
      </c>
      <c r="B131" s="229">
        <v>5.8900000000000001E-2</v>
      </c>
      <c r="C131" s="229">
        <v>0</v>
      </c>
      <c r="D131" s="229">
        <v>0</v>
      </c>
      <c r="E131" s="229">
        <v>0</v>
      </c>
      <c r="F131" s="229">
        <v>0</v>
      </c>
      <c r="G131" s="229">
        <v>0</v>
      </c>
      <c r="H131" s="229">
        <v>0</v>
      </c>
      <c r="I131" s="229">
        <v>0</v>
      </c>
      <c r="J131" s="3">
        <v>403011</v>
      </c>
      <c r="L131" s="230">
        <v>0</v>
      </c>
      <c r="M131" s="230">
        <v>0</v>
      </c>
      <c r="N131" s="230">
        <v>0</v>
      </c>
      <c r="O131" s="230"/>
      <c r="P131" s="230">
        <v>0</v>
      </c>
      <c r="Q131" s="230">
        <v>0</v>
      </c>
      <c r="R131" s="230">
        <v>0</v>
      </c>
      <c r="S131" s="15"/>
      <c r="T131" s="15">
        <v>0</v>
      </c>
      <c r="U131" s="15">
        <v>0</v>
      </c>
      <c r="V131" s="15">
        <v>0</v>
      </c>
      <c r="W131" s="15"/>
      <c r="X131" s="15">
        <f t="shared" si="47"/>
        <v>0</v>
      </c>
      <c r="Y131" s="15">
        <f t="shared" si="47"/>
        <v>0</v>
      </c>
      <c r="Z131" s="15">
        <f t="shared" si="47"/>
        <v>0</v>
      </c>
      <c r="AB131" s="15">
        <f t="shared" si="50"/>
        <v>0</v>
      </c>
      <c r="AC131" s="15">
        <f t="shared" si="60"/>
        <v>0</v>
      </c>
      <c r="AD131" s="15">
        <f t="shared" si="43"/>
        <v>0</v>
      </c>
      <c r="AF131" s="230">
        <v>0</v>
      </c>
      <c r="AG131" s="230">
        <v>0</v>
      </c>
      <c r="AH131" s="230">
        <v>0</v>
      </c>
      <c r="AI131" s="230"/>
      <c r="AJ131" s="230">
        <v>0</v>
      </c>
      <c r="AK131" s="230">
        <v>0</v>
      </c>
      <c r="AL131" s="230">
        <v>0</v>
      </c>
      <c r="AM131" s="230"/>
      <c r="AN131" s="230">
        <v>0</v>
      </c>
      <c r="AO131" s="230">
        <v>0</v>
      </c>
      <c r="AP131" s="230">
        <v>0</v>
      </c>
      <c r="AQ131" s="15"/>
      <c r="AR131" s="15">
        <f t="shared" si="48"/>
        <v>0</v>
      </c>
      <c r="AS131" s="15">
        <f t="shared" si="48"/>
        <v>0</v>
      </c>
      <c r="AT131" s="15">
        <f t="shared" si="48"/>
        <v>0</v>
      </c>
      <c r="AV131" s="15">
        <f t="shared" si="54"/>
        <v>0</v>
      </c>
      <c r="AW131" s="15">
        <f t="shared" si="61"/>
        <v>0</v>
      </c>
      <c r="AX131" s="15">
        <f t="shared" si="55"/>
        <v>0</v>
      </c>
      <c r="AY131" s="15"/>
      <c r="AZ131" s="15">
        <f t="shared" si="56"/>
        <v>0</v>
      </c>
      <c r="BA131" s="15">
        <f t="shared" si="56"/>
        <v>0</v>
      </c>
      <c r="BB131" s="15">
        <f t="shared" si="57"/>
        <v>0</v>
      </c>
      <c r="BC131" s="15"/>
      <c r="BD131" s="230">
        <v>0</v>
      </c>
      <c r="BE131" s="230">
        <v>0</v>
      </c>
      <c r="BF131" s="230">
        <v>0</v>
      </c>
      <c r="BG131" s="230"/>
      <c r="BH131" s="230"/>
      <c r="BI131" s="230"/>
      <c r="BJ131" s="230"/>
      <c r="BK131" s="230"/>
      <c r="BL131" s="230">
        <v>0</v>
      </c>
      <c r="BM131" s="230">
        <v>0</v>
      </c>
      <c r="BN131" s="230">
        <v>0</v>
      </c>
      <c r="BO131" s="15"/>
      <c r="BP131" s="15">
        <f t="shared" si="58"/>
        <v>0</v>
      </c>
      <c r="BQ131" s="15">
        <f t="shared" si="58"/>
        <v>0</v>
      </c>
      <c r="BR131" s="15">
        <f t="shared" si="58"/>
        <v>0</v>
      </c>
      <c r="BT131" s="15">
        <f t="shared" si="35"/>
        <v>0</v>
      </c>
      <c r="BU131" s="15">
        <f t="shared" si="36"/>
        <v>0</v>
      </c>
      <c r="BV131" s="15">
        <f t="shared" si="51"/>
        <v>0</v>
      </c>
      <c r="BW131" s="15"/>
      <c r="BX131" s="15">
        <f t="shared" si="62"/>
        <v>0</v>
      </c>
      <c r="BY131" s="15">
        <f t="shared" si="62"/>
        <v>0</v>
      </c>
      <c r="BZ131" s="15">
        <f t="shared" si="53"/>
        <v>0</v>
      </c>
      <c r="CA131" s="15"/>
      <c r="CB131" s="230">
        <v>0</v>
      </c>
      <c r="CC131" s="230">
        <v>0</v>
      </c>
      <c r="CD131" s="230">
        <v>0</v>
      </c>
      <c r="CE131" s="230"/>
      <c r="CF131" s="230"/>
      <c r="CG131" s="230"/>
      <c r="CH131" s="230"/>
      <c r="CI131" s="230"/>
      <c r="CJ131" s="230">
        <v>0</v>
      </c>
      <c r="CK131" s="230">
        <v>0</v>
      </c>
      <c r="CL131" s="230">
        <v>0</v>
      </c>
      <c r="CM131" s="15"/>
      <c r="CN131" s="15">
        <f t="shared" si="40"/>
        <v>0</v>
      </c>
      <c r="CO131" s="15">
        <f t="shared" si="40"/>
        <v>0</v>
      </c>
      <c r="CP131" s="15">
        <f t="shared" si="40"/>
        <v>0</v>
      </c>
      <c r="CR131" s="15">
        <f t="shared" si="37"/>
        <v>0</v>
      </c>
      <c r="CS131" s="15">
        <f t="shared" si="38"/>
        <v>0</v>
      </c>
      <c r="CT131" s="15">
        <f t="shared" si="44"/>
        <v>0</v>
      </c>
      <c r="CV131" s="15">
        <f t="shared" si="45"/>
        <v>0</v>
      </c>
      <c r="CW131" s="15">
        <f t="shared" si="45"/>
        <v>0</v>
      </c>
      <c r="CX131" s="15">
        <f t="shared" si="46"/>
        <v>0</v>
      </c>
      <c r="CY131" s="15"/>
    </row>
    <row r="132" spans="1:103" x14ac:dyDescent="0.25">
      <c r="A132" s="3" t="s">
        <v>156</v>
      </c>
      <c r="B132" s="229">
        <v>1.18E-2</v>
      </c>
      <c r="C132" s="229">
        <v>1.3299999999999999E-2</v>
      </c>
      <c r="D132" s="229">
        <v>1.24E-2</v>
      </c>
      <c r="E132" s="229">
        <v>0</v>
      </c>
      <c r="F132" s="229">
        <v>0</v>
      </c>
      <c r="G132" s="229">
        <v>0</v>
      </c>
      <c r="H132" s="229">
        <v>0</v>
      </c>
      <c r="I132" s="229">
        <v>0</v>
      </c>
      <c r="J132" s="3">
        <v>403011</v>
      </c>
      <c r="L132" s="230">
        <v>0</v>
      </c>
      <c r="M132" s="230">
        <v>0</v>
      </c>
      <c r="N132" s="230">
        <v>0</v>
      </c>
      <c r="O132" s="230"/>
      <c r="P132" s="230">
        <v>0</v>
      </c>
      <c r="Q132" s="230">
        <v>0</v>
      </c>
      <c r="R132" s="230">
        <v>0</v>
      </c>
      <c r="S132" s="15"/>
      <c r="T132" s="15">
        <v>0</v>
      </c>
      <c r="U132" s="15">
        <v>0</v>
      </c>
      <c r="V132" s="15">
        <v>0</v>
      </c>
      <c r="W132" s="15"/>
      <c r="X132" s="15">
        <f t="shared" si="47"/>
        <v>0</v>
      </c>
      <c r="Y132" s="15">
        <f t="shared" si="47"/>
        <v>0</v>
      </c>
      <c r="Z132" s="15">
        <f t="shared" si="47"/>
        <v>0</v>
      </c>
      <c r="AB132" s="15">
        <f t="shared" si="50"/>
        <v>0</v>
      </c>
      <c r="AC132" s="15">
        <f t="shared" si="60"/>
        <v>0</v>
      </c>
      <c r="AD132" s="15">
        <f t="shared" si="43"/>
        <v>0</v>
      </c>
      <c r="AF132" s="230">
        <v>0</v>
      </c>
      <c r="AG132" s="230">
        <v>0</v>
      </c>
      <c r="AH132" s="230">
        <v>0</v>
      </c>
      <c r="AI132" s="230"/>
      <c r="AJ132" s="230">
        <v>0</v>
      </c>
      <c r="AK132" s="230">
        <v>0</v>
      </c>
      <c r="AL132" s="230">
        <v>0</v>
      </c>
      <c r="AM132" s="230"/>
      <c r="AN132" s="230">
        <v>0</v>
      </c>
      <c r="AO132" s="230">
        <v>0</v>
      </c>
      <c r="AP132" s="230">
        <v>0</v>
      </c>
      <c r="AQ132" s="15"/>
      <c r="AR132" s="15">
        <f t="shared" si="48"/>
        <v>0</v>
      </c>
      <c r="AS132" s="15">
        <f t="shared" si="48"/>
        <v>0</v>
      </c>
      <c r="AT132" s="15">
        <f t="shared" si="48"/>
        <v>0</v>
      </c>
      <c r="AV132" s="15">
        <f t="shared" si="54"/>
        <v>0</v>
      </c>
      <c r="AW132" s="15">
        <f t="shared" si="61"/>
        <v>0</v>
      </c>
      <c r="AX132" s="15">
        <f t="shared" si="55"/>
        <v>0</v>
      </c>
      <c r="AY132" s="15"/>
      <c r="AZ132" s="15">
        <f t="shared" si="56"/>
        <v>0</v>
      </c>
      <c r="BA132" s="15">
        <f t="shared" si="56"/>
        <v>0</v>
      </c>
      <c r="BB132" s="15">
        <f t="shared" si="57"/>
        <v>0</v>
      </c>
      <c r="BC132" s="15"/>
      <c r="BD132" s="230">
        <v>0</v>
      </c>
      <c r="BE132" s="230">
        <v>0</v>
      </c>
      <c r="BF132" s="230">
        <v>0</v>
      </c>
      <c r="BG132" s="230"/>
      <c r="BH132" s="230"/>
      <c r="BI132" s="230"/>
      <c r="BJ132" s="230"/>
      <c r="BK132" s="230"/>
      <c r="BL132" s="230">
        <v>0</v>
      </c>
      <c r="BM132" s="230">
        <v>0</v>
      </c>
      <c r="BN132" s="230">
        <v>0</v>
      </c>
      <c r="BO132" s="15"/>
      <c r="BP132" s="15">
        <f t="shared" si="58"/>
        <v>0</v>
      </c>
      <c r="BQ132" s="15">
        <f t="shared" si="58"/>
        <v>0</v>
      </c>
      <c r="BR132" s="15">
        <f t="shared" si="58"/>
        <v>0</v>
      </c>
      <c r="BT132" s="15">
        <f t="shared" si="35"/>
        <v>0</v>
      </c>
      <c r="BU132" s="15">
        <f t="shared" si="36"/>
        <v>0</v>
      </c>
      <c r="BV132" s="15">
        <f t="shared" si="51"/>
        <v>0</v>
      </c>
      <c r="BW132" s="15"/>
      <c r="BX132" s="15">
        <f t="shared" si="62"/>
        <v>0</v>
      </c>
      <c r="BY132" s="15">
        <f t="shared" si="62"/>
        <v>0</v>
      </c>
      <c r="BZ132" s="15">
        <f t="shared" si="53"/>
        <v>0</v>
      </c>
      <c r="CA132" s="15"/>
      <c r="CB132" s="230">
        <v>0</v>
      </c>
      <c r="CC132" s="230">
        <v>0</v>
      </c>
      <c r="CD132" s="230">
        <v>0</v>
      </c>
      <c r="CE132" s="230"/>
      <c r="CF132" s="230"/>
      <c r="CG132" s="230"/>
      <c r="CH132" s="230"/>
      <c r="CI132" s="230"/>
      <c r="CJ132" s="230">
        <v>0</v>
      </c>
      <c r="CK132" s="230">
        <v>0</v>
      </c>
      <c r="CL132" s="230">
        <v>0</v>
      </c>
      <c r="CM132" s="15"/>
      <c r="CN132" s="15">
        <f t="shared" si="40"/>
        <v>0</v>
      </c>
      <c r="CO132" s="15">
        <f t="shared" si="40"/>
        <v>0</v>
      </c>
      <c r="CP132" s="15">
        <f t="shared" si="40"/>
        <v>0</v>
      </c>
      <c r="CR132" s="15">
        <f t="shared" si="37"/>
        <v>0</v>
      </c>
      <c r="CS132" s="15">
        <f t="shared" si="38"/>
        <v>0</v>
      </c>
      <c r="CT132" s="15">
        <f t="shared" si="44"/>
        <v>0</v>
      </c>
      <c r="CV132" s="15">
        <f t="shared" si="45"/>
        <v>0</v>
      </c>
      <c r="CW132" s="15">
        <f t="shared" si="45"/>
        <v>0</v>
      </c>
      <c r="CX132" s="15">
        <f t="shared" si="46"/>
        <v>0</v>
      </c>
      <c r="CY132" s="15"/>
    </row>
    <row r="133" spans="1:103" x14ac:dyDescent="0.25">
      <c r="A133" s="3" t="s">
        <v>157</v>
      </c>
      <c r="B133" s="229">
        <v>1.89E-2</v>
      </c>
      <c r="C133" s="229">
        <v>2.1299999999999999E-2</v>
      </c>
      <c r="D133" s="229">
        <v>0.02</v>
      </c>
      <c r="E133" s="229">
        <v>0</v>
      </c>
      <c r="F133" s="229">
        <v>0</v>
      </c>
      <c r="G133" s="229">
        <v>0</v>
      </c>
      <c r="H133" s="229">
        <v>0</v>
      </c>
      <c r="I133" s="229">
        <v>0</v>
      </c>
      <c r="J133" s="3">
        <v>403011</v>
      </c>
      <c r="L133" s="230">
        <v>0</v>
      </c>
      <c r="M133" s="230">
        <v>0</v>
      </c>
      <c r="N133" s="230">
        <v>0</v>
      </c>
      <c r="O133" s="230"/>
      <c r="P133" s="230">
        <v>0</v>
      </c>
      <c r="Q133" s="230">
        <v>0</v>
      </c>
      <c r="R133" s="230">
        <v>0</v>
      </c>
      <c r="S133" s="15"/>
      <c r="T133" s="15">
        <v>0</v>
      </c>
      <c r="U133" s="15">
        <v>0</v>
      </c>
      <c r="V133" s="15">
        <v>0</v>
      </c>
      <c r="W133" s="15"/>
      <c r="X133" s="15">
        <f t="shared" si="47"/>
        <v>0</v>
      </c>
      <c r="Y133" s="15">
        <f t="shared" si="47"/>
        <v>0</v>
      </c>
      <c r="Z133" s="15">
        <f t="shared" si="47"/>
        <v>0</v>
      </c>
      <c r="AB133" s="15">
        <f t="shared" si="50"/>
        <v>0</v>
      </c>
      <c r="AC133" s="15">
        <f t="shared" si="60"/>
        <v>0</v>
      </c>
      <c r="AD133" s="15">
        <f t="shared" si="43"/>
        <v>0</v>
      </c>
      <c r="AF133" s="230">
        <v>0</v>
      </c>
      <c r="AG133" s="230">
        <v>0</v>
      </c>
      <c r="AH133" s="230">
        <v>0</v>
      </c>
      <c r="AI133" s="230"/>
      <c r="AJ133" s="230">
        <v>0</v>
      </c>
      <c r="AK133" s="230">
        <v>0</v>
      </c>
      <c r="AL133" s="230">
        <v>0</v>
      </c>
      <c r="AM133" s="230"/>
      <c r="AN133" s="230">
        <v>0</v>
      </c>
      <c r="AO133" s="230">
        <v>0</v>
      </c>
      <c r="AP133" s="230">
        <v>0</v>
      </c>
      <c r="AQ133" s="15"/>
      <c r="AR133" s="15">
        <f t="shared" si="48"/>
        <v>0</v>
      </c>
      <c r="AS133" s="15">
        <f t="shared" si="48"/>
        <v>0</v>
      </c>
      <c r="AT133" s="15">
        <f t="shared" si="48"/>
        <v>0</v>
      </c>
      <c r="AV133" s="15">
        <f t="shared" si="54"/>
        <v>0</v>
      </c>
      <c r="AW133" s="15">
        <f t="shared" si="61"/>
        <v>0</v>
      </c>
      <c r="AX133" s="15">
        <f t="shared" si="55"/>
        <v>0</v>
      </c>
      <c r="AY133" s="15"/>
      <c r="AZ133" s="15">
        <f t="shared" si="56"/>
        <v>0</v>
      </c>
      <c r="BA133" s="15">
        <f t="shared" si="56"/>
        <v>0</v>
      </c>
      <c r="BB133" s="15">
        <f t="shared" si="57"/>
        <v>0</v>
      </c>
      <c r="BC133" s="15"/>
      <c r="BD133" s="230">
        <v>0</v>
      </c>
      <c r="BE133" s="230">
        <v>0</v>
      </c>
      <c r="BF133" s="230">
        <v>0</v>
      </c>
      <c r="BG133" s="230"/>
      <c r="BH133" s="230"/>
      <c r="BI133" s="230"/>
      <c r="BJ133" s="230"/>
      <c r="BK133" s="230"/>
      <c r="BL133" s="230">
        <v>0</v>
      </c>
      <c r="BM133" s="230">
        <v>0</v>
      </c>
      <c r="BN133" s="230">
        <v>0</v>
      </c>
      <c r="BO133" s="15"/>
      <c r="BP133" s="15">
        <f t="shared" si="58"/>
        <v>0</v>
      </c>
      <c r="BQ133" s="15">
        <f t="shared" si="58"/>
        <v>0</v>
      </c>
      <c r="BR133" s="15">
        <f t="shared" si="58"/>
        <v>0</v>
      </c>
      <c r="BT133" s="15">
        <f t="shared" si="35"/>
        <v>0</v>
      </c>
      <c r="BU133" s="15">
        <f t="shared" si="36"/>
        <v>0</v>
      </c>
      <c r="BV133" s="15">
        <f t="shared" si="51"/>
        <v>0</v>
      </c>
      <c r="BW133" s="15"/>
      <c r="BX133" s="15">
        <f t="shared" si="62"/>
        <v>0</v>
      </c>
      <c r="BY133" s="15">
        <f t="shared" si="62"/>
        <v>0</v>
      </c>
      <c r="BZ133" s="15">
        <f t="shared" si="53"/>
        <v>0</v>
      </c>
      <c r="CA133" s="15"/>
      <c r="CB133" s="230">
        <v>0</v>
      </c>
      <c r="CC133" s="230">
        <v>0</v>
      </c>
      <c r="CD133" s="230">
        <v>0</v>
      </c>
      <c r="CE133" s="230"/>
      <c r="CF133" s="230"/>
      <c r="CG133" s="230"/>
      <c r="CH133" s="230"/>
      <c r="CI133" s="230"/>
      <c r="CJ133" s="230">
        <v>0</v>
      </c>
      <c r="CK133" s="230">
        <v>0</v>
      </c>
      <c r="CL133" s="230">
        <v>0</v>
      </c>
      <c r="CM133" s="15"/>
      <c r="CN133" s="15">
        <f t="shared" si="40"/>
        <v>0</v>
      </c>
      <c r="CO133" s="15">
        <f t="shared" si="40"/>
        <v>0</v>
      </c>
      <c r="CP133" s="15">
        <f t="shared" si="40"/>
        <v>0</v>
      </c>
      <c r="CR133" s="15">
        <f t="shared" si="37"/>
        <v>0</v>
      </c>
      <c r="CS133" s="15">
        <f t="shared" si="38"/>
        <v>0</v>
      </c>
      <c r="CT133" s="15">
        <f t="shared" si="44"/>
        <v>0</v>
      </c>
      <c r="CV133" s="15">
        <f t="shared" si="45"/>
        <v>0</v>
      </c>
      <c r="CW133" s="15">
        <f t="shared" si="45"/>
        <v>0</v>
      </c>
      <c r="CX133" s="15">
        <f t="shared" si="46"/>
        <v>0</v>
      </c>
      <c r="CY133" s="15"/>
    </row>
    <row r="134" spans="1:103" x14ac:dyDescent="0.25">
      <c r="A134" s="3" t="s">
        <v>158</v>
      </c>
      <c r="B134" s="229">
        <v>1.1900000000000001E-2</v>
      </c>
      <c r="C134" s="229">
        <v>1.34E-2</v>
      </c>
      <c r="D134" s="229">
        <v>3.7400000000000003E-2</v>
      </c>
      <c r="E134" s="229">
        <v>3.7400000000000003E-2</v>
      </c>
      <c r="F134" s="229">
        <v>3.8934799999999999E-2</v>
      </c>
      <c r="G134" s="229">
        <v>3.9045260999999998E-2</v>
      </c>
      <c r="H134" s="229">
        <v>3.8858090999999997E-2</v>
      </c>
      <c r="I134" s="229">
        <v>3.8901396999999997E-2</v>
      </c>
      <c r="J134" s="3">
        <v>403011</v>
      </c>
      <c r="L134" s="230">
        <v>16346656.48</v>
      </c>
      <c r="M134" s="230">
        <v>16346656.48</v>
      </c>
      <c r="N134" s="230">
        <v>16346656.48</v>
      </c>
      <c r="O134" s="230"/>
      <c r="P134" s="230">
        <v>16346656.48</v>
      </c>
      <c r="Q134" s="230">
        <v>16346656.48</v>
      </c>
      <c r="R134" s="230">
        <v>16346656.48</v>
      </c>
      <c r="S134" s="15"/>
      <c r="T134" s="15">
        <v>52933.322087131637</v>
      </c>
      <c r="U134" s="15">
        <v>52933.322087131637</v>
      </c>
      <c r="V134" s="15">
        <v>52933.322087131637</v>
      </c>
      <c r="W134" s="15"/>
      <c r="X134" s="15">
        <f t="shared" si="47"/>
        <v>52992.314445925207</v>
      </c>
      <c r="Y134" s="15">
        <f t="shared" si="47"/>
        <v>52992.314445925207</v>
      </c>
      <c r="Z134" s="15">
        <f t="shared" si="47"/>
        <v>52992.314445925207</v>
      </c>
      <c r="AB134" s="15">
        <f t="shared" si="50"/>
        <v>158799.9662613949</v>
      </c>
      <c r="AC134" s="15">
        <f t="shared" si="60"/>
        <v>158976.94333777562</v>
      </c>
      <c r="AD134" s="15">
        <f t="shared" si="43"/>
        <v>176.97707638071734</v>
      </c>
      <c r="AF134" s="230">
        <v>16346656.48</v>
      </c>
      <c r="AG134" s="230">
        <v>16346656.48</v>
      </c>
      <c r="AH134" s="230">
        <v>16346656.48</v>
      </c>
      <c r="AI134" s="230"/>
      <c r="AJ134" s="230">
        <v>16346656.48</v>
      </c>
      <c r="AK134" s="230">
        <v>16346656.48</v>
      </c>
      <c r="AL134" s="230">
        <v>16346656.48</v>
      </c>
      <c r="AM134" s="230"/>
      <c r="AN134" s="230">
        <v>52933.322087131637</v>
      </c>
      <c r="AO134" s="230">
        <v>52933.322087131637</v>
      </c>
      <c r="AP134" s="230">
        <v>52933.322087131637</v>
      </c>
      <c r="AQ134" s="15"/>
      <c r="AR134" s="15">
        <f t="shared" si="48"/>
        <v>52992.314445925207</v>
      </c>
      <c r="AS134" s="15">
        <f t="shared" si="48"/>
        <v>52992.314445925207</v>
      </c>
      <c r="AT134" s="15">
        <f t="shared" si="48"/>
        <v>52992.314445925207</v>
      </c>
      <c r="AV134" s="15">
        <f t="shared" si="54"/>
        <v>158799.9662613949</v>
      </c>
      <c r="AW134" s="15">
        <f t="shared" si="61"/>
        <v>158976.94333777562</v>
      </c>
      <c r="AX134" s="15">
        <f t="shared" si="55"/>
        <v>176.97707638071734</v>
      </c>
      <c r="AY134" s="15"/>
      <c r="AZ134" s="15">
        <f t="shared" si="56"/>
        <v>317599.93252278981</v>
      </c>
      <c r="BA134" s="15">
        <f t="shared" si="56"/>
        <v>317953.88667555124</v>
      </c>
      <c r="BB134" s="15">
        <f t="shared" si="57"/>
        <v>353.95415276143467</v>
      </c>
      <c r="BC134" s="15"/>
      <c r="BD134" s="230">
        <v>16346656.48</v>
      </c>
      <c r="BE134" s="230">
        <v>16346656.48</v>
      </c>
      <c r="BF134" s="230">
        <v>16346656.48</v>
      </c>
      <c r="BG134" s="230"/>
      <c r="BH134" s="230"/>
      <c r="BI134" s="230"/>
      <c r="BJ134" s="230"/>
      <c r="BK134" s="230"/>
      <c r="BL134" s="230">
        <v>52933.322087131637</v>
      </c>
      <c r="BM134" s="230">
        <v>52933.322087131637</v>
      </c>
      <c r="BN134" s="230">
        <v>52933.322087131637</v>
      </c>
      <c r="BO134" s="15"/>
      <c r="BP134" s="15">
        <f t="shared" si="58"/>
        <v>0</v>
      </c>
      <c r="BQ134" s="15">
        <f t="shared" si="58"/>
        <v>0</v>
      </c>
      <c r="BR134" s="15">
        <f t="shared" si="58"/>
        <v>0</v>
      </c>
      <c r="BT134" s="15">
        <f t="shared" si="35"/>
        <v>158799.9662613949</v>
      </c>
      <c r="BU134" s="15">
        <f t="shared" si="36"/>
        <v>0</v>
      </c>
      <c r="BV134" s="15">
        <f t="shared" si="51"/>
        <v>-158799.9662613949</v>
      </c>
      <c r="BW134" s="15"/>
      <c r="BX134" s="15">
        <f t="shared" si="62"/>
        <v>476399.89878418471</v>
      </c>
      <c r="BY134" s="15">
        <f t="shared" si="62"/>
        <v>317953.88667555124</v>
      </c>
      <c r="BZ134" s="15">
        <f t="shared" si="53"/>
        <v>-158446.01210863347</v>
      </c>
      <c r="CA134" s="15"/>
      <c r="CB134" s="230">
        <v>16346656.48</v>
      </c>
      <c r="CC134" s="230">
        <v>16346656.48</v>
      </c>
      <c r="CD134" s="230">
        <v>16346656.48</v>
      </c>
      <c r="CE134" s="230"/>
      <c r="CF134" s="230"/>
      <c r="CG134" s="230"/>
      <c r="CH134" s="230"/>
      <c r="CI134" s="230"/>
      <c r="CJ134" s="230">
        <v>52933.322087131637</v>
      </c>
      <c r="CK134" s="230">
        <v>52933.322087131637</v>
      </c>
      <c r="CL134" s="230">
        <v>52933.322087131637</v>
      </c>
      <c r="CM134" s="15"/>
      <c r="CN134" s="15">
        <f t="shared" si="40"/>
        <v>0</v>
      </c>
      <c r="CO134" s="15">
        <f t="shared" si="40"/>
        <v>0</v>
      </c>
      <c r="CP134" s="15">
        <f t="shared" si="40"/>
        <v>0</v>
      </c>
      <c r="CR134" s="15">
        <f t="shared" si="37"/>
        <v>158799.9662613949</v>
      </c>
      <c r="CS134" s="15">
        <f t="shared" si="38"/>
        <v>0</v>
      </c>
      <c r="CT134" s="15">
        <f t="shared" si="44"/>
        <v>-158799.9662613949</v>
      </c>
      <c r="CV134" s="15">
        <f t="shared" si="45"/>
        <v>635199.86504557962</v>
      </c>
      <c r="CW134" s="15">
        <f t="shared" si="45"/>
        <v>317953.88667555124</v>
      </c>
      <c r="CX134" s="15">
        <f t="shared" si="46"/>
        <v>-317245.97837002837</v>
      </c>
      <c r="CY134" s="15"/>
    </row>
    <row r="135" spans="1:103" x14ac:dyDescent="0.25">
      <c r="A135" s="3" t="s">
        <v>159</v>
      </c>
      <c r="B135" s="229">
        <v>1.1900000000000001E-2</v>
      </c>
      <c r="C135" s="229">
        <v>1.34E-2</v>
      </c>
      <c r="D135" s="229">
        <v>3.7400000000000003E-2</v>
      </c>
      <c r="E135" s="229">
        <v>3.7400000000000003E-2</v>
      </c>
      <c r="F135" s="229">
        <v>3.8929999999999999E-2</v>
      </c>
      <c r="G135" s="229">
        <v>3.9045260999999998E-2</v>
      </c>
      <c r="H135" s="229">
        <v>3.8858090999999997E-2</v>
      </c>
      <c r="I135" s="229">
        <v>3.8901396999999997E-2</v>
      </c>
      <c r="J135" s="3">
        <v>403026</v>
      </c>
      <c r="L135" s="230">
        <v>0</v>
      </c>
      <c r="M135" s="230">
        <v>0</v>
      </c>
      <c r="N135" s="230">
        <v>0</v>
      </c>
      <c r="O135" s="230"/>
      <c r="P135" s="230">
        <v>0</v>
      </c>
      <c r="Q135" s="230">
        <v>0</v>
      </c>
      <c r="R135" s="230">
        <v>0</v>
      </c>
      <c r="S135" s="15"/>
      <c r="T135" s="15">
        <v>0</v>
      </c>
      <c r="U135" s="15">
        <v>0</v>
      </c>
      <c r="V135" s="15">
        <v>0</v>
      </c>
      <c r="W135" s="15"/>
      <c r="X135" s="15">
        <f t="shared" si="47"/>
        <v>0</v>
      </c>
      <c r="Y135" s="15">
        <f t="shared" si="47"/>
        <v>0</v>
      </c>
      <c r="Z135" s="15">
        <f t="shared" si="47"/>
        <v>0</v>
      </c>
      <c r="AB135" s="15">
        <f t="shared" si="50"/>
        <v>0</v>
      </c>
      <c r="AC135" s="15">
        <f t="shared" si="60"/>
        <v>0</v>
      </c>
      <c r="AD135" s="15">
        <f t="shared" si="43"/>
        <v>0</v>
      </c>
      <c r="AF135" s="230">
        <v>0</v>
      </c>
      <c r="AG135" s="230">
        <v>0</v>
      </c>
      <c r="AH135" s="230">
        <v>0</v>
      </c>
      <c r="AI135" s="230"/>
      <c r="AJ135" s="230">
        <v>0</v>
      </c>
      <c r="AK135" s="230">
        <v>0</v>
      </c>
      <c r="AL135" s="230">
        <v>0</v>
      </c>
      <c r="AM135" s="230"/>
      <c r="AN135" s="230">
        <v>0</v>
      </c>
      <c r="AO135" s="230">
        <v>0</v>
      </c>
      <c r="AP135" s="230">
        <v>0</v>
      </c>
      <c r="AQ135" s="15"/>
      <c r="AR135" s="15">
        <f t="shared" si="48"/>
        <v>0</v>
      </c>
      <c r="AS135" s="15">
        <f t="shared" si="48"/>
        <v>0</v>
      </c>
      <c r="AT135" s="15">
        <f t="shared" si="48"/>
        <v>0</v>
      </c>
      <c r="AV135" s="15">
        <f t="shared" si="54"/>
        <v>0</v>
      </c>
      <c r="AW135" s="15">
        <f t="shared" si="61"/>
        <v>0</v>
      </c>
      <c r="AX135" s="15">
        <f t="shared" si="55"/>
        <v>0</v>
      </c>
      <c r="AY135" s="15"/>
      <c r="AZ135" s="15">
        <f t="shared" si="56"/>
        <v>0</v>
      </c>
      <c r="BA135" s="15">
        <f t="shared" si="56"/>
        <v>0</v>
      </c>
      <c r="BB135" s="15">
        <f t="shared" si="57"/>
        <v>0</v>
      </c>
      <c r="BC135" s="15"/>
      <c r="BD135" s="230">
        <v>0</v>
      </c>
      <c r="BE135" s="230">
        <v>0</v>
      </c>
      <c r="BF135" s="230">
        <v>0</v>
      </c>
      <c r="BG135" s="230"/>
      <c r="BH135" s="230"/>
      <c r="BI135" s="230"/>
      <c r="BJ135" s="230"/>
      <c r="BK135" s="230"/>
      <c r="BL135" s="230">
        <v>0</v>
      </c>
      <c r="BM135" s="230">
        <v>0</v>
      </c>
      <c r="BN135" s="230">
        <v>0</v>
      </c>
      <c r="BO135" s="15"/>
      <c r="BP135" s="15">
        <f t="shared" si="58"/>
        <v>0</v>
      </c>
      <c r="BQ135" s="15">
        <f t="shared" si="58"/>
        <v>0</v>
      </c>
      <c r="BR135" s="15">
        <f t="shared" si="58"/>
        <v>0</v>
      </c>
      <c r="BT135" s="15">
        <f t="shared" si="35"/>
        <v>0</v>
      </c>
      <c r="BU135" s="15">
        <f t="shared" si="36"/>
        <v>0</v>
      </c>
      <c r="BV135" s="15">
        <f t="shared" si="51"/>
        <v>0</v>
      </c>
      <c r="BW135" s="15"/>
      <c r="BX135" s="15">
        <f t="shared" si="62"/>
        <v>0</v>
      </c>
      <c r="BY135" s="15">
        <f t="shared" si="62"/>
        <v>0</v>
      </c>
      <c r="BZ135" s="15">
        <f t="shared" si="53"/>
        <v>0</v>
      </c>
      <c r="CA135" s="15"/>
      <c r="CB135" s="230">
        <v>0</v>
      </c>
      <c r="CC135" s="230">
        <v>0</v>
      </c>
      <c r="CD135" s="230">
        <v>0</v>
      </c>
      <c r="CE135" s="230"/>
      <c r="CF135" s="230"/>
      <c r="CG135" s="230"/>
      <c r="CH135" s="230"/>
      <c r="CI135" s="230"/>
      <c r="CJ135" s="230">
        <v>0</v>
      </c>
      <c r="CK135" s="230">
        <v>0</v>
      </c>
      <c r="CL135" s="230">
        <v>0</v>
      </c>
      <c r="CM135" s="15"/>
      <c r="CN135" s="15">
        <f t="shared" si="40"/>
        <v>0</v>
      </c>
      <c r="CO135" s="15">
        <f t="shared" si="40"/>
        <v>0</v>
      </c>
      <c r="CP135" s="15">
        <f t="shared" si="40"/>
        <v>0</v>
      </c>
      <c r="CR135" s="15">
        <f t="shared" ref="CR135:CR176" si="63">CJ135+CK135+CL135</f>
        <v>0</v>
      </c>
      <c r="CS135" s="15">
        <f t="shared" ref="CS135:CS176" si="64">CN135+CO135+CP135</f>
        <v>0</v>
      </c>
      <c r="CT135" s="15">
        <f t="shared" si="44"/>
        <v>0</v>
      </c>
      <c r="CV135" s="15">
        <f t="shared" si="45"/>
        <v>0</v>
      </c>
      <c r="CW135" s="15">
        <f t="shared" si="45"/>
        <v>0</v>
      </c>
      <c r="CX135" s="15">
        <f t="shared" si="46"/>
        <v>0</v>
      </c>
      <c r="CY135" s="15"/>
    </row>
    <row r="136" spans="1:103" x14ac:dyDescent="0.25">
      <c r="A136" s="3" t="s">
        <v>160</v>
      </c>
      <c r="B136" s="229">
        <v>4.2500000000000003E-2</v>
      </c>
      <c r="C136" s="229">
        <v>4.7899999999999998E-2</v>
      </c>
      <c r="D136" s="229">
        <v>4.7500000000000001E-2</v>
      </c>
      <c r="E136" s="229">
        <v>4.7500000000000001E-2</v>
      </c>
      <c r="F136" s="229">
        <v>4.9097524000000003E-2</v>
      </c>
      <c r="G136" s="229">
        <v>4.9212506000000003E-2</v>
      </c>
      <c r="H136" s="229">
        <v>4.9017685999999998E-2</v>
      </c>
      <c r="I136" s="229">
        <v>4.9062761999999996E-2</v>
      </c>
      <c r="J136" s="3">
        <v>403011</v>
      </c>
      <c r="L136" s="230">
        <v>29186501.609999999</v>
      </c>
      <c r="M136" s="230">
        <v>29186501.609999999</v>
      </c>
      <c r="N136" s="230">
        <v>29186501.609999999</v>
      </c>
      <c r="O136" s="230"/>
      <c r="P136" s="230">
        <v>29236187.129999999</v>
      </c>
      <c r="Q136" s="230">
        <v>29236187.129999999</v>
      </c>
      <c r="R136" s="230">
        <v>29236187.129999999</v>
      </c>
      <c r="S136" s="15"/>
      <c r="T136" s="15">
        <v>119221.2309464562</v>
      </c>
      <c r="U136" s="15">
        <v>119221.2309464562</v>
      </c>
      <c r="V136" s="15">
        <v>119221.2309464562</v>
      </c>
      <c r="W136" s="15"/>
      <c r="X136" s="15">
        <f t="shared" si="47"/>
        <v>119534.00757888774</v>
      </c>
      <c r="Y136" s="15">
        <f t="shared" si="47"/>
        <v>119534.00757888774</v>
      </c>
      <c r="Z136" s="15">
        <f t="shared" si="47"/>
        <v>119534.00757888774</v>
      </c>
      <c r="AB136" s="15">
        <f t="shared" si="50"/>
        <v>357663.6928393686</v>
      </c>
      <c r="AC136" s="15">
        <f t="shared" si="60"/>
        <v>358602.02273666323</v>
      </c>
      <c r="AD136" s="15">
        <f t="shared" si="43"/>
        <v>938.32989729463588</v>
      </c>
      <c r="AF136" s="230">
        <v>29186501.609999999</v>
      </c>
      <c r="AG136" s="230">
        <v>29186501.609999999</v>
      </c>
      <c r="AH136" s="230">
        <v>29227766.57</v>
      </c>
      <c r="AI136" s="230"/>
      <c r="AJ136" s="230">
        <v>29236187.129999999</v>
      </c>
      <c r="AK136" s="230">
        <v>29236187.129999999</v>
      </c>
      <c r="AL136" s="230">
        <v>29236187.129999999</v>
      </c>
      <c r="AM136" s="230"/>
      <c r="AN136" s="230">
        <v>119221.2309464562</v>
      </c>
      <c r="AO136" s="230">
        <v>119221.2309464562</v>
      </c>
      <c r="AP136" s="230">
        <v>119389.79035079642</v>
      </c>
      <c r="AQ136" s="15"/>
      <c r="AR136" s="15">
        <f t="shared" si="48"/>
        <v>119534.00757888774</v>
      </c>
      <c r="AS136" s="15">
        <f t="shared" si="48"/>
        <v>119534.00757888774</v>
      </c>
      <c r="AT136" s="15">
        <f t="shared" si="48"/>
        <v>119534.00757888774</v>
      </c>
      <c r="AV136" s="15">
        <f t="shared" si="54"/>
        <v>357832.25224370882</v>
      </c>
      <c r="AW136" s="15">
        <f t="shared" si="61"/>
        <v>358602.02273666323</v>
      </c>
      <c r="AX136" s="15">
        <f t="shared" si="55"/>
        <v>769.77049295441248</v>
      </c>
      <c r="AY136" s="15"/>
      <c r="AZ136" s="15">
        <f t="shared" si="56"/>
        <v>715495.94508307741</v>
      </c>
      <c r="BA136" s="15">
        <f t="shared" si="56"/>
        <v>717204.04547332646</v>
      </c>
      <c r="BB136" s="15">
        <f t="shared" si="57"/>
        <v>1708.1003902490484</v>
      </c>
      <c r="BC136" s="15"/>
      <c r="BD136" s="230">
        <v>29269031.52</v>
      </c>
      <c r="BE136" s="230">
        <v>29269031.52</v>
      </c>
      <c r="BF136" s="230">
        <v>29269031.52</v>
      </c>
      <c r="BG136" s="230"/>
      <c r="BH136" s="230"/>
      <c r="BI136" s="230"/>
      <c r="BJ136" s="230"/>
      <c r="BK136" s="230"/>
      <c r="BL136" s="230">
        <v>119558.34971428855</v>
      </c>
      <c r="BM136" s="230">
        <v>119558.34971428855</v>
      </c>
      <c r="BN136" s="230">
        <v>119558.34971428855</v>
      </c>
      <c r="BO136" s="15"/>
      <c r="BP136" s="15">
        <f t="shared" si="58"/>
        <v>0</v>
      </c>
      <c r="BQ136" s="15">
        <f t="shared" si="58"/>
        <v>0</v>
      </c>
      <c r="BR136" s="15">
        <f t="shared" si="58"/>
        <v>0</v>
      </c>
      <c r="BT136" s="15">
        <f t="shared" si="35"/>
        <v>358675.04914286564</v>
      </c>
      <c r="BU136" s="15">
        <f t="shared" si="36"/>
        <v>0</v>
      </c>
      <c r="BV136" s="15">
        <f t="shared" si="51"/>
        <v>-358675.04914286564</v>
      </c>
      <c r="BW136" s="15"/>
      <c r="BX136" s="15">
        <f t="shared" si="62"/>
        <v>1074170.994225943</v>
      </c>
      <c r="BY136" s="15">
        <f t="shared" si="62"/>
        <v>717204.04547332646</v>
      </c>
      <c r="BZ136" s="15">
        <f t="shared" si="53"/>
        <v>-356966.94875261653</v>
      </c>
      <c r="CA136" s="15"/>
      <c r="CB136" s="230">
        <v>29252609.329999998</v>
      </c>
      <c r="CC136" s="230">
        <v>29236187.129999999</v>
      </c>
      <c r="CD136" s="230">
        <v>29236187.129999999</v>
      </c>
      <c r="CE136" s="230"/>
      <c r="CF136" s="230"/>
      <c r="CG136" s="230"/>
      <c r="CH136" s="230"/>
      <c r="CI136" s="230"/>
      <c r="CJ136" s="230">
        <v>119491.26823488419</v>
      </c>
      <c r="CK136" s="230">
        <v>119424.18671463175</v>
      </c>
      <c r="CL136" s="230">
        <v>119424.18671463175</v>
      </c>
      <c r="CM136" s="15"/>
      <c r="CN136" s="15">
        <f t="shared" si="40"/>
        <v>0</v>
      </c>
      <c r="CO136" s="15">
        <f t="shared" si="40"/>
        <v>0</v>
      </c>
      <c r="CP136" s="15">
        <f t="shared" si="40"/>
        <v>0</v>
      </c>
      <c r="CR136" s="15">
        <f t="shared" si="63"/>
        <v>358339.64166414767</v>
      </c>
      <c r="CS136" s="15">
        <f t="shared" si="64"/>
        <v>0</v>
      </c>
      <c r="CT136" s="15">
        <f t="shared" si="44"/>
        <v>-358339.64166414767</v>
      </c>
      <c r="CV136" s="15">
        <f t="shared" si="45"/>
        <v>1432510.6358900906</v>
      </c>
      <c r="CW136" s="15">
        <f t="shared" si="45"/>
        <v>717204.04547332646</v>
      </c>
      <c r="CX136" s="15">
        <f t="shared" si="46"/>
        <v>-715306.59041676414</v>
      </c>
      <c r="CY136" s="15"/>
    </row>
    <row r="137" spans="1:103" x14ac:dyDescent="0.25">
      <c r="A137" s="3" t="s">
        <v>161</v>
      </c>
      <c r="B137" s="229">
        <v>5.3E-3</v>
      </c>
      <c r="C137" s="229">
        <v>6.0000000000000001E-3</v>
      </c>
      <c r="D137" s="229">
        <v>2.3699999999999999E-2</v>
      </c>
      <c r="E137" s="229">
        <v>3.1099999999999996E-2</v>
      </c>
      <c r="F137" s="229">
        <v>3.1099999999999996E-2</v>
      </c>
      <c r="G137" s="229">
        <v>3.1099999999999996E-2</v>
      </c>
      <c r="H137" s="229">
        <v>3.1099999999999996E-2</v>
      </c>
      <c r="I137" s="229">
        <v>3.1099999999999996E-2</v>
      </c>
      <c r="J137" s="3">
        <v>403026</v>
      </c>
      <c r="L137" s="230">
        <v>0</v>
      </c>
      <c r="M137" s="230">
        <v>0</v>
      </c>
      <c r="N137" s="230">
        <v>0</v>
      </c>
      <c r="O137" s="230"/>
      <c r="P137" s="230">
        <v>0</v>
      </c>
      <c r="Q137" s="230">
        <v>0</v>
      </c>
      <c r="R137" s="230">
        <v>0</v>
      </c>
      <c r="S137" s="15"/>
      <c r="T137" s="15">
        <v>0</v>
      </c>
      <c r="U137" s="15">
        <v>0</v>
      </c>
      <c r="V137" s="15">
        <v>0</v>
      </c>
      <c r="W137" s="15"/>
      <c r="X137" s="15">
        <f t="shared" si="47"/>
        <v>0</v>
      </c>
      <c r="Y137" s="15">
        <f t="shared" si="47"/>
        <v>0</v>
      </c>
      <c r="Z137" s="15">
        <f t="shared" si="47"/>
        <v>0</v>
      </c>
      <c r="AB137" s="15">
        <f t="shared" si="50"/>
        <v>0</v>
      </c>
      <c r="AC137" s="15">
        <f t="shared" si="60"/>
        <v>0</v>
      </c>
      <c r="AD137" s="15">
        <f t="shared" si="43"/>
        <v>0</v>
      </c>
      <c r="AF137" s="230">
        <v>0</v>
      </c>
      <c r="AG137" s="230">
        <v>0</v>
      </c>
      <c r="AH137" s="230">
        <v>0</v>
      </c>
      <c r="AI137" s="230"/>
      <c r="AJ137" s="230">
        <v>0</v>
      </c>
      <c r="AK137" s="230">
        <v>0</v>
      </c>
      <c r="AL137" s="230">
        <v>0</v>
      </c>
      <c r="AM137" s="230"/>
      <c r="AN137" s="230">
        <v>0</v>
      </c>
      <c r="AO137" s="230">
        <v>0</v>
      </c>
      <c r="AP137" s="230">
        <v>0</v>
      </c>
      <c r="AQ137" s="15"/>
      <c r="AR137" s="15">
        <f t="shared" si="48"/>
        <v>0</v>
      </c>
      <c r="AS137" s="15">
        <f t="shared" si="48"/>
        <v>0</v>
      </c>
      <c r="AT137" s="15">
        <f t="shared" si="48"/>
        <v>0</v>
      </c>
      <c r="AV137" s="15">
        <f t="shared" si="54"/>
        <v>0</v>
      </c>
      <c r="AW137" s="15">
        <f t="shared" si="61"/>
        <v>0</v>
      </c>
      <c r="AX137" s="15">
        <f t="shared" si="55"/>
        <v>0</v>
      </c>
      <c r="AY137" s="15"/>
      <c r="AZ137" s="15">
        <f t="shared" si="56"/>
        <v>0</v>
      </c>
      <c r="BA137" s="15">
        <f t="shared" si="56"/>
        <v>0</v>
      </c>
      <c r="BB137" s="15">
        <f t="shared" si="57"/>
        <v>0</v>
      </c>
      <c r="BC137" s="15"/>
      <c r="BD137" s="230">
        <v>0</v>
      </c>
      <c r="BE137" s="230">
        <v>0</v>
      </c>
      <c r="BF137" s="230">
        <v>0</v>
      </c>
      <c r="BG137" s="230"/>
      <c r="BH137" s="230"/>
      <c r="BI137" s="230"/>
      <c r="BJ137" s="230"/>
      <c r="BK137" s="230"/>
      <c r="BL137" s="230">
        <v>0</v>
      </c>
      <c r="BM137" s="230">
        <v>0</v>
      </c>
      <c r="BN137" s="230">
        <v>0</v>
      </c>
      <c r="BO137" s="15"/>
      <c r="BP137" s="15">
        <f t="shared" si="58"/>
        <v>0</v>
      </c>
      <c r="BQ137" s="15">
        <f t="shared" si="58"/>
        <v>0</v>
      </c>
      <c r="BR137" s="15">
        <f t="shared" si="58"/>
        <v>0</v>
      </c>
      <c r="BT137" s="15">
        <f t="shared" si="35"/>
        <v>0</v>
      </c>
      <c r="BU137" s="15">
        <f t="shared" si="36"/>
        <v>0</v>
      </c>
      <c r="BV137" s="15">
        <f t="shared" si="51"/>
        <v>0</v>
      </c>
      <c r="BW137" s="15"/>
      <c r="BX137" s="15">
        <f t="shared" si="62"/>
        <v>0</v>
      </c>
      <c r="BY137" s="15">
        <f t="shared" si="62"/>
        <v>0</v>
      </c>
      <c r="BZ137" s="15">
        <f t="shared" si="53"/>
        <v>0</v>
      </c>
      <c r="CA137" s="15"/>
      <c r="CB137" s="230">
        <v>0</v>
      </c>
      <c r="CC137" s="230">
        <v>0</v>
      </c>
      <c r="CD137" s="230">
        <v>0</v>
      </c>
      <c r="CE137" s="230"/>
      <c r="CF137" s="230"/>
      <c r="CG137" s="230"/>
      <c r="CH137" s="230"/>
      <c r="CI137" s="230"/>
      <c r="CJ137" s="230">
        <v>0</v>
      </c>
      <c r="CK137" s="230">
        <v>0</v>
      </c>
      <c r="CL137" s="230">
        <v>0</v>
      </c>
      <c r="CM137" s="15"/>
      <c r="CN137" s="15">
        <f t="shared" si="40"/>
        <v>0</v>
      </c>
      <c r="CO137" s="15">
        <f t="shared" si="40"/>
        <v>0</v>
      </c>
      <c r="CP137" s="15">
        <f t="shared" si="40"/>
        <v>0</v>
      </c>
      <c r="CR137" s="15">
        <f t="shared" si="63"/>
        <v>0</v>
      </c>
      <c r="CS137" s="15">
        <f t="shared" si="64"/>
        <v>0</v>
      </c>
      <c r="CT137" s="15">
        <f t="shared" si="44"/>
        <v>0</v>
      </c>
      <c r="CV137" s="15">
        <f t="shared" si="45"/>
        <v>0</v>
      </c>
      <c r="CW137" s="15">
        <f t="shared" si="45"/>
        <v>0</v>
      </c>
      <c r="CX137" s="15">
        <f t="shared" si="46"/>
        <v>0</v>
      </c>
      <c r="CY137" s="15"/>
    </row>
    <row r="138" spans="1:103" x14ac:dyDescent="0.25">
      <c r="A138" s="3" t="s">
        <v>162</v>
      </c>
      <c r="B138" s="229">
        <v>5.3E-3</v>
      </c>
      <c r="C138" s="229">
        <v>6.0000000000000001E-3</v>
      </c>
      <c r="D138" s="229">
        <v>2.3699999999999999E-2</v>
      </c>
      <c r="E138" s="229">
        <v>3.1099999999999996E-2</v>
      </c>
      <c r="F138" s="229">
        <v>3.1099999999999996E-2</v>
      </c>
      <c r="G138" s="229">
        <v>3.1099999999999996E-2</v>
      </c>
      <c r="H138" s="229">
        <v>3.1099999999999996E-2</v>
      </c>
      <c r="I138" s="229">
        <v>3.1099999999999996E-2</v>
      </c>
      <c r="J138" s="3">
        <v>403011</v>
      </c>
      <c r="L138" s="230">
        <v>13849931.24</v>
      </c>
      <c r="M138" s="230">
        <v>13866214.18</v>
      </c>
      <c r="N138" s="230">
        <v>13866214.18</v>
      </c>
      <c r="O138" s="230"/>
      <c r="P138" s="230">
        <v>15156416.48</v>
      </c>
      <c r="Q138" s="230">
        <v>15156416.48</v>
      </c>
      <c r="R138" s="230">
        <v>15156416.48</v>
      </c>
      <c r="S138" s="15"/>
      <c r="T138" s="15">
        <v>35894.405130333333</v>
      </c>
      <c r="U138" s="15">
        <v>35936.605083166658</v>
      </c>
      <c r="V138" s="15">
        <v>35936.605083166658</v>
      </c>
      <c r="W138" s="15"/>
      <c r="X138" s="15">
        <f t="shared" si="47"/>
        <v>39280.379377333331</v>
      </c>
      <c r="Y138" s="15">
        <f t="shared" si="47"/>
        <v>39280.379377333331</v>
      </c>
      <c r="Z138" s="15">
        <f t="shared" si="47"/>
        <v>39280.379377333331</v>
      </c>
      <c r="AB138" s="15">
        <f t="shared" si="50"/>
        <v>107767.61529666666</v>
      </c>
      <c r="AC138" s="15">
        <f t="shared" si="60"/>
        <v>117841.13813199999</v>
      </c>
      <c r="AD138" s="15">
        <f t="shared" si="43"/>
        <v>10073.522835333337</v>
      </c>
      <c r="AF138" s="230">
        <v>13866214.18</v>
      </c>
      <c r="AG138" s="230">
        <v>13866214.18</v>
      </c>
      <c r="AH138" s="230">
        <v>14558775.09</v>
      </c>
      <c r="AI138" s="230"/>
      <c r="AJ138" s="230">
        <v>15156416.48</v>
      </c>
      <c r="AK138" s="230">
        <v>15156416.48</v>
      </c>
      <c r="AL138" s="230">
        <v>15156416.48</v>
      </c>
      <c r="AM138" s="230"/>
      <c r="AN138" s="230">
        <v>35936.605083166658</v>
      </c>
      <c r="AO138" s="230">
        <v>35936.605083166658</v>
      </c>
      <c r="AP138" s="230">
        <v>37731.492108249993</v>
      </c>
      <c r="AQ138" s="15"/>
      <c r="AR138" s="15">
        <f t="shared" si="48"/>
        <v>39280.379377333331</v>
      </c>
      <c r="AS138" s="15">
        <f t="shared" si="48"/>
        <v>39280.379377333331</v>
      </c>
      <c r="AT138" s="15">
        <f t="shared" si="48"/>
        <v>39280.379377333331</v>
      </c>
      <c r="AV138" s="15">
        <f t="shared" si="54"/>
        <v>109604.70227458331</v>
      </c>
      <c r="AW138" s="15">
        <f t="shared" si="61"/>
        <v>117841.13813199999</v>
      </c>
      <c r="AX138" s="15">
        <f t="shared" si="55"/>
        <v>8236.4358574166836</v>
      </c>
      <c r="AY138" s="15"/>
      <c r="AZ138" s="15">
        <f t="shared" si="56"/>
        <v>217372.31757124997</v>
      </c>
      <c r="BA138" s="15">
        <f t="shared" si="56"/>
        <v>235682.27626399999</v>
      </c>
      <c r="BB138" s="15">
        <f t="shared" si="57"/>
        <v>18309.95869275002</v>
      </c>
      <c r="BC138" s="15"/>
      <c r="BD138" s="230">
        <v>15203876.24</v>
      </c>
      <c r="BE138" s="230">
        <v>15156416.48</v>
      </c>
      <c r="BF138" s="230">
        <v>15156416.48</v>
      </c>
      <c r="BG138" s="230"/>
      <c r="BH138" s="230"/>
      <c r="BI138" s="230"/>
      <c r="BJ138" s="230"/>
      <c r="BK138" s="230"/>
      <c r="BL138" s="230">
        <v>39403.379255333326</v>
      </c>
      <c r="BM138" s="230">
        <v>39280.379377333331</v>
      </c>
      <c r="BN138" s="230">
        <v>39280.379377333331</v>
      </c>
      <c r="BO138" s="15"/>
      <c r="BP138" s="15">
        <f t="shared" si="58"/>
        <v>0</v>
      </c>
      <c r="BQ138" s="15">
        <f t="shared" si="58"/>
        <v>0</v>
      </c>
      <c r="BR138" s="15">
        <f t="shared" si="58"/>
        <v>0</v>
      </c>
      <c r="BT138" s="15">
        <f t="shared" si="35"/>
        <v>117964.13801</v>
      </c>
      <c r="BU138" s="15">
        <f t="shared" si="36"/>
        <v>0</v>
      </c>
      <c r="BV138" s="15">
        <f t="shared" si="51"/>
        <v>-117964.13801</v>
      </c>
      <c r="BW138" s="15"/>
      <c r="BX138" s="15">
        <f t="shared" si="62"/>
        <v>335336.45558124996</v>
      </c>
      <c r="BY138" s="15">
        <f t="shared" si="62"/>
        <v>235682.27626399999</v>
      </c>
      <c r="BZ138" s="15">
        <f t="shared" si="53"/>
        <v>-99654.179317249975</v>
      </c>
      <c r="CA138" s="15"/>
      <c r="CB138" s="230">
        <v>15156416.48</v>
      </c>
      <c r="CC138" s="230">
        <v>15156416.48</v>
      </c>
      <c r="CD138" s="230">
        <v>15156416.48</v>
      </c>
      <c r="CE138" s="230"/>
      <c r="CF138" s="230"/>
      <c r="CG138" s="230"/>
      <c r="CH138" s="230"/>
      <c r="CI138" s="230"/>
      <c r="CJ138" s="230">
        <v>39280.379377333331</v>
      </c>
      <c r="CK138" s="230">
        <v>39280.379377333331</v>
      </c>
      <c r="CL138" s="230">
        <v>39280.379377333331</v>
      </c>
      <c r="CM138" s="15"/>
      <c r="CN138" s="15">
        <f t="shared" si="40"/>
        <v>0</v>
      </c>
      <c r="CO138" s="15">
        <f t="shared" si="40"/>
        <v>0</v>
      </c>
      <c r="CP138" s="15">
        <f t="shared" si="40"/>
        <v>0</v>
      </c>
      <c r="CR138" s="15">
        <f t="shared" si="63"/>
        <v>117841.13813199999</v>
      </c>
      <c r="CS138" s="15">
        <f t="shared" si="64"/>
        <v>0</v>
      </c>
      <c r="CT138" s="15">
        <f t="shared" si="44"/>
        <v>-117841.13813199999</v>
      </c>
      <c r="CV138" s="15">
        <f t="shared" si="45"/>
        <v>453177.59371324995</v>
      </c>
      <c r="CW138" s="15">
        <f t="shared" si="45"/>
        <v>235682.27626399999</v>
      </c>
      <c r="CX138" s="15">
        <f t="shared" si="46"/>
        <v>-217495.31744924997</v>
      </c>
      <c r="CY138" s="15"/>
    </row>
    <row r="139" spans="1:103" x14ac:dyDescent="0.25">
      <c r="A139" s="3" t="s">
        <v>163</v>
      </c>
      <c r="B139" s="229">
        <v>3.5799999999999998E-2</v>
      </c>
      <c r="C139" s="229">
        <v>4.0399999999999998E-2</v>
      </c>
      <c r="D139" s="229">
        <v>3.6900000000000002E-2</v>
      </c>
      <c r="E139" s="229">
        <v>3.5900000000000001E-2</v>
      </c>
      <c r="F139" s="229">
        <v>3.5900000000000001E-2</v>
      </c>
      <c r="G139" s="229">
        <v>3.5900000000000001E-2</v>
      </c>
      <c r="H139" s="229">
        <v>3.5900000000000001E-2</v>
      </c>
      <c r="I139" s="229">
        <v>3.5900000000000001E-2</v>
      </c>
      <c r="J139" s="3">
        <v>403011</v>
      </c>
      <c r="L139" s="230">
        <v>12223379.51</v>
      </c>
      <c r="M139" s="230">
        <v>12223379.51</v>
      </c>
      <c r="N139" s="230">
        <v>12223379.51</v>
      </c>
      <c r="O139" s="230"/>
      <c r="P139" s="230">
        <v>12223379.51</v>
      </c>
      <c r="Q139" s="230">
        <v>12223379.51</v>
      </c>
      <c r="R139" s="230">
        <v>12223379.51</v>
      </c>
      <c r="S139" s="15"/>
      <c r="T139" s="15">
        <v>36568.27703408333</v>
      </c>
      <c r="U139" s="15">
        <v>36568.27703408333</v>
      </c>
      <c r="V139" s="15">
        <v>36568.27703408333</v>
      </c>
      <c r="W139" s="15"/>
      <c r="X139" s="15">
        <f t="shared" si="47"/>
        <v>36568.27703408333</v>
      </c>
      <c r="Y139" s="15">
        <f t="shared" si="47"/>
        <v>36568.27703408333</v>
      </c>
      <c r="Z139" s="15">
        <f t="shared" si="47"/>
        <v>36568.27703408333</v>
      </c>
      <c r="AB139" s="15">
        <f t="shared" si="50"/>
        <v>109704.83110225</v>
      </c>
      <c r="AC139" s="15">
        <f t="shared" si="60"/>
        <v>109704.83110225</v>
      </c>
      <c r="AD139" s="15">
        <f t="shared" si="43"/>
        <v>0</v>
      </c>
      <c r="AF139" s="230">
        <v>12223379.51</v>
      </c>
      <c r="AG139" s="230">
        <v>12223379.51</v>
      </c>
      <c r="AH139" s="230">
        <v>12223379.51</v>
      </c>
      <c r="AI139" s="230"/>
      <c r="AJ139" s="230">
        <v>12223379.51</v>
      </c>
      <c r="AK139" s="230">
        <v>12223379.51</v>
      </c>
      <c r="AL139" s="230">
        <v>12223379.51</v>
      </c>
      <c r="AM139" s="230"/>
      <c r="AN139" s="230">
        <v>36568.27703408333</v>
      </c>
      <c r="AO139" s="230">
        <v>36568.27703408333</v>
      </c>
      <c r="AP139" s="230">
        <v>36568.27703408333</v>
      </c>
      <c r="AQ139" s="15"/>
      <c r="AR139" s="15">
        <f t="shared" si="48"/>
        <v>36568.27703408333</v>
      </c>
      <c r="AS139" s="15">
        <f t="shared" si="48"/>
        <v>36568.27703408333</v>
      </c>
      <c r="AT139" s="15">
        <f t="shared" si="48"/>
        <v>36568.27703408333</v>
      </c>
      <c r="AV139" s="15">
        <f t="shared" si="54"/>
        <v>109704.83110225</v>
      </c>
      <c r="AW139" s="15">
        <f t="shared" si="61"/>
        <v>109704.83110225</v>
      </c>
      <c r="AX139" s="15">
        <f t="shared" si="55"/>
        <v>0</v>
      </c>
      <c r="AY139" s="15"/>
      <c r="AZ139" s="15">
        <f t="shared" si="56"/>
        <v>219409.6622045</v>
      </c>
      <c r="BA139" s="15">
        <f t="shared" si="56"/>
        <v>219409.6622045</v>
      </c>
      <c r="BB139" s="15">
        <f t="shared" si="57"/>
        <v>0</v>
      </c>
      <c r="BC139" s="15"/>
      <c r="BD139" s="230">
        <v>12223379.51</v>
      </c>
      <c r="BE139" s="230">
        <v>12223379.51</v>
      </c>
      <c r="BF139" s="230">
        <v>12223379.51</v>
      </c>
      <c r="BG139" s="230"/>
      <c r="BH139" s="230"/>
      <c r="BI139" s="230"/>
      <c r="BJ139" s="230"/>
      <c r="BK139" s="230"/>
      <c r="BL139" s="230">
        <v>36568.27703408333</v>
      </c>
      <c r="BM139" s="230">
        <v>36568.27703408333</v>
      </c>
      <c r="BN139" s="230">
        <v>36568.27703408333</v>
      </c>
      <c r="BO139" s="15"/>
      <c r="BP139" s="15">
        <f t="shared" si="58"/>
        <v>0</v>
      </c>
      <c r="BQ139" s="15">
        <f t="shared" si="58"/>
        <v>0</v>
      </c>
      <c r="BR139" s="15">
        <f t="shared" si="58"/>
        <v>0</v>
      </c>
      <c r="BT139" s="15">
        <f t="shared" si="35"/>
        <v>109704.83110225</v>
      </c>
      <c r="BU139" s="15">
        <f t="shared" si="36"/>
        <v>0</v>
      </c>
      <c r="BV139" s="15">
        <f t="shared" si="51"/>
        <v>-109704.83110225</v>
      </c>
      <c r="BW139" s="15"/>
      <c r="BX139" s="15">
        <f t="shared" si="62"/>
        <v>329114.49330674997</v>
      </c>
      <c r="BY139" s="15">
        <f t="shared" si="62"/>
        <v>219409.6622045</v>
      </c>
      <c r="BZ139" s="15">
        <f t="shared" si="53"/>
        <v>-109704.83110224997</v>
      </c>
      <c r="CA139" s="15"/>
      <c r="CB139" s="230">
        <v>12223379.51</v>
      </c>
      <c r="CC139" s="230">
        <v>12223379.51</v>
      </c>
      <c r="CD139" s="230">
        <v>12223379.51</v>
      </c>
      <c r="CE139" s="230"/>
      <c r="CF139" s="230"/>
      <c r="CG139" s="230"/>
      <c r="CH139" s="230"/>
      <c r="CI139" s="230"/>
      <c r="CJ139" s="230">
        <v>36568.27703408333</v>
      </c>
      <c r="CK139" s="230">
        <v>36568.27703408333</v>
      </c>
      <c r="CL139" s="230">
        <v>36568.27703408333</v>
      </c>
      <c r="CM139" s="15"/>
      <c r="CN139" s="15">
        <f t="shared" si="40"/>
        <v>0</v>
      </c>
      <c r="CO139" s="15">
        <f t="shared" si="40"/>
        <v>0</v>
      </c>
      <c r="CP139" s="15">
        <f t="shared" si="40"/>
        <v>0</v>
      </c>
      <c r="CR139" s="15">
        <f t="shared" si="63"/>
        <v>109704.83110225</v>
      </c>
      <c r="CS139" s="15">
        <f t="shared" si="64"/>
        <v>0</v>
      </c>
      <c r="CT139" s="15">
        <f t="shared" si="44"/>
        <v>-109704.83110225</v>
      </c>
      <c r="CV139" s="15">
        <f t="shared" si="45"/>
        <v>438819.32440899999</v>
      </c>
      <c r="CW139" s="15">
        <f t="shared" si="45"/>
        <v>219409.6622045</v>
      </c>
      <c r="CX139" s="15">
        <f t="shared" si="46"/>
        <v>-219409.6622045</v>
      </c>
      <c r="CY139" s="15"/>
    </row>
    <row r="140" spans="1:103" x14ac:dyDescent="0.25">
      <c r="A140" s="3" t="s">
        <v>164</v>
      </c>
      <c r="B140" s="229">
        <v>1.32E-2</v>
      </c>
      <c r="C140" s="229">
        <v>1.49E-2</v>
      </c>
      <c r="D140" s="229">
        <v>1.66E-2</v>
      </c>
      <c r="E140" s="229">
        <v>3.9399999999999998E-2</v>
      </c>
      <c r="F140" s="229">
        <v>3.9399999999999998E-2</v>
      </c>
      <c r="G140" s="229">
        <v>3.9399999999999998E-2</v>
      </c>
      <c r="H140" s="229">
        <v>3.9399999999999998E-2</v>
      </c>
      <c r="I140" s="229">
        <v>3.9399999999999998E-2</v>
      </c>
      <c r="J140" s="3">
        <v>403026</v>
      </c>
      <c r="L140" s="230">
        <v>0</v>
      </c>
      <c r="M140" s="230">
        <v>0</v>
      </c>
      <c r="N140" s="230">
        <v>0</v>
      </c>
      <c r="O140" s="230"/>
      <c r="P140" s="230">
        <v>0</v>
      </c>
      <c r="Q140" s="230">
        <v>0</v>
      </c>
      <c r="R140" s="230">
        <v>0</v>
      </c>
      <c r="S140" s="15"/>
      <c r="T140" s="15">
        <v>0</v>
      </c>
      <c r="U140" s="15">
        <v>0</v>
      </c>
      <c r="V140" s="15">
        <v>0</v>
      </c>
      <c r="W140" s="15"/>
      <c r="X140" s="15">
        <f t="shared" si="47"/>
        <v>0</v>
      </c>
      <c r="Y140" s="15">
        <f t="shared" si="47"/>
        <v>0</v>
      </c>
      <c r="Z140" s="15">
        <f t="shared" si="47"/>
        <v>0</v>
      </c>
      <c r="AB140" s="15">
        <f t="shared" si="50"/>
        <v>0</v>
      </c>
      <c r="AC140" s="15">
        <f t="shared" si="60"/>
        <v>0</v>
      </c>
      <c r="AD140" s="15">
        <f t="shared" si="43"/>
        <v>0</v>
      </c>
      <c r="AF140" s="230">
        <v>0</v>
      </c>
      <c r="AG140" s="230">
        <v>0</v>
      </c>
      <c r="AH140" s="230">
        <v>0</v>
      </c>
      <c r="AI140" s="230"/>
      <c r="AJ140" s="230">
        <v>0</v>
      </c>
      <c r="AK140" s="230">
        <v>0</v>
      </c>
      <c r="AL140" s="230">
        <v>0</v>
      </c>
      <c r="AM140" s="230"/>
      <c r="AN140" s="230">
        <v>0</v>
      </c>
      <c r="AO140" s="230">
        <v>0</v>
      </c>
      <c r="AP140" s="230">
        <v>0</v>
      </c>
      <c r="AQ140" s="15"/>
      <c r="AR140" s="15">
        <f t="shared" si="48"/>
        <v>0</v>
      </c>
      <c r="AS140" s="15">
        <f t="shared" si="48"/>
        <v>0</v>
      </c>
      <c r="AT140" s="15">
        <f t="shared" si="48"/>
        <v>0</v>
      </c>
      <c r="AV140" s="15">
        <f t="shared" si="54"/>
        <v>0</v>
      </c>
      <c r="AW140" s="15">
        <f t="shared" si="61"/>
        <v>0</v>
      </c>
      <c r="AX140" s="15">
        <f t="shared" si="55"/>
        <v>0</v>
      </c>
      <c r="AY140" s="15"/>
      <c r="AZ140" s="15">
        <f t="shared" si="56"/>
        <v>0</v>
      </c>
      <c r="BA140" s="15">
        <f t="shared" si="56"/>
        <v>0</v>
      </c>
      <c r="BB140" s="15">
        <f t="shared" si="57"/>
        <v>0</v>
      </c>
      <c r="BC140" s="15"/>
      <c r="BD140" s="230">
        <v>0</v>
      </c>
      <c r="BE140" s="230">
        <v>0</v>
      </c>
      <c r="BF140" s="230">
        <v>0</v>
      </c>
      <c r="BG140" s="230"/>
      <c r="BH140" s="230"/>
      <c r="BI140" s="230"/>
      <c r="BJ140" s="230"/>
      <c r="BK140" s="230"/>
      <c r="BL140" s="230">
        <v>0</v>
      </c>
      <c r="BM140" s="230">
        <v>0</v>
      </c>
      <c r="BN140" s="230">
        <v>0</v>
      </c>
      <c r="BO140" s="15"/>
      <c r="BP140" s="15">
        <f t="shared" si="58"/>
        <v>0</v>
      </c>
      <c r="BQ140" s="15">
        <f t="shared" si="58"/>
        <v>0</v>
      </c>
      <c r="BR140" s="15">
        <f t="shared" si="58"/>
        <v>0</v>
      </c>
      <c r="BT140" s="15">
        <f t="shared" si="35"/>
        <v>0</v>
      </c>
      <c r="BU140" s="15">
        <f t="shared" si="36"/>
        <v>0</v>
      </c>
      <c r="BV140" s="15">
        <f t="shared" si="51"/>
        <v>0</v>
      </c>
      <c r="BW140" s="15"/>
      <c r="BX140" s="15">
        <f t="shared" si="62"/>
        <v>0</v>
      </c>
      <c r="BY140" s="15">
        <f t="shared" si="62"/>
        <v>0</v>
      </c>
      <c r="BZ140" s="15">
        <f t="shared" si="53"/>
        <v>0</v>
      </c>
      <c r="CA140" s="15"/>
      <c r="CB140" s="230">
        <v>0</v>
      </c>
      <c r="CC140" s="230">
        <v>0</v>
      </c>
      <c r="CD140" s="230">
        <v>0</v>
      </c>
      <c r="CE140" s="230"/>
      <c r="CF140" s="230"/>
      <c r="CG140" s="230"/>
      <c r="CH140" s="230"/>
      <c r="CI140" s="230"/>
      <c r="CJ140" s="230">
        <v>0</v>
      </c>
      <c r="CK140" s="230">
        <v>0</v>
      </c>
      <c r="CL140" s="230">
        <v>0</v>
      </c>
      <c r="CM140" s="15"/>
      <c r="CN140" s="15">
        <f t="shared" ref="CN140:CP176" si="65">CF140*$I140/12</f>
        <v>0</v>
      </c>
      <c r="CO140" s="15">
        <f t="shared" si="65"/>
        <v>0</v>
      </c>
      <c r="CP140" s="15">
        <f t="shared" si="65"/>
        <v>0</v>
      </c>
      <c r="CR140" s="15">
        <f t="shared" si="63"/>
        <v>0</v>
      </c>
      <c r="CS140" s="15">
        <f t="shared" si="64"/>
        <v>0</v>
      </c>
      <c r="CT140" s="15">
        <f t="shared" si="44"/>
        <v>0</v>
      </c>
      <c r="CV140" s="15">
        <f t="shared" si="45"/>
        <v>0</v>
      </c>
      <c r="CW140" s="15">
        <f t="shared" si="45"/>
        <v>0</v>
      </c>
      <c r="CX140" s="15">
        <f t="shared" si="46"/>
        <v>0</v>
      </c>
      <c r="CY140" s="15"/>
    </row>
    <row r="141" spans="1:103" x14ac:dyDescent="0.25">
      <c r="A141" s="3" t="s">
        <v>165</v>
      </c>
      <c r="B141" s="229">
        <v>1.32E-2</v>
      </c>
      <c r="C141" s="229">
        <v>1.49E-2</v>
      </c>
      <c r="D141" s="229">
        <v>1.66E-2</v>
      </c>
      <c r="E141" s="229">
        <v>3.9399999999999998E-2</v>
      </c>
      <c r="F141" s="229">
        <v>3.9399999999999998E-2</v>
      </c>
      <c r="G141" s="229">
        <v>3.9399999999999998E-2</v>
      </c>
      <c r="H141" s="229">
        <v>3.9399999999999998E-2</v>
      </c>
      <c r="I141" s="229">
        <v>3.9399999999999998E-2</v>
      </c>
      <c r="J141" s="3">
        <v>403011</v>
      </c>
      <c r="L141" s="230">
        <v>22431505.18</v>
      </c>
      <c r="M141" s="230">
        <v>22448358.210000001</v>
      </c>
      <c r="N141" s="230">
        <v>22448358.210000001</v>
      </c>
      <c r="O141" s="230"/>
      <c r="P141" s="230">
        <v>22423466.280000001</v>
      </c>
      <c r="Q141" s="230">
        <v>22420572.670000002</v>
      </c>
      <c r="R141" s="230">
        <v>22417679.059999999</v>
      </c>
      <c r="S141" s="15"/>
      <c r="T141" s="15">
        <v>73650.108674333329</v>
      </c>
      <c r="U141" s="15">
        <v>73705.442789499997</v>
      </c>
      <c r="V141" s="15">
        <v>73705.442789499997</v>
      </c>
      <c r="W141" s="15"/>
      <c r="X141" s="15">
        <f t="shared" si="47"/>
        <v>73623.714286000002</v>
      </c>
      <c r="Y141" s="15">
        <f t="shared" si="47"/>
        <v>73614.213599833325</v>
      </c>
      <c r="Z141" s="15">
        <f t="shared" si="47"/>
        <v>73604.712913666663</v>
      </c>
      <c r="AB141" s="15">
        <f t="shared" si="50"/>
        <v>221060.99425333331</v>
      </c>
      <c r="AC141" s="15">
        <f t="shared" si="60"/>
        <v>220842.64079949999</v>
      </c>
      <c r="AD141" s="15">
        <f t="shared" si="43"/>
        <v>-218.35345383331878</v>
      </c>
      <c r="AF141" s="230">
        <v>22448358.210000001</v>
      </c>
      <c r="AG141" s="230">
        <v>22445361.719999999</v>
      </c>
      <c r="AH141" s="230">
        <v>22442365.23</v>
      </c>
      <c r="AI141" s="230"/>
      <c r="AJ141" s="230">
        <v>22417679.059999999</v>
      </c>
      <c r="AK141" s="230">
        <v>22417679.059999999</v>
      </c>
      <c r="AL141" s="230">
        <v>22417679.059999999</v>
      </c>
      <c r="AM141" s="230"/>
      <c r="AN141" s="230">
        <v>73705.442789499997</v>
      </c>
      <c r="AO141" s="230">
        <v>73695.604313999982</v>
      </c>
      <c r="AP141" s="230">
        <v>73685.765838499996</v>
      </c>
      <c r="AQ141" s="15"/>
      <c r="AR141" s="15">
        <f t="shared" si="48"/>
        <v>73604.712913666663</v>
      </c>
      <c r="AS141" s="15">
        <f t="shared" si="48"/>
        <v>73604.712913666663</v>
      </c>
      <c r="AT141" s="15">
        <f t="shared" si="48"/>
        <v>73604.712913666663</v>
      </c>
      <c r="AV141" s="15">
        <f t="shared" si="54"/>
        <v>221086.81294199999</v>
      </c>
      <c r="AW141" s="15">
        <f t="shared" si="61"/>
        <v>220814.13874099997</v>
      </c>
      <c r="AX141" s="15">
        <f t="shared" si="55"/>
        <v>-272.67420100001618</v>
      </c>
      <c r="AY141" s="15"/>
      <c r="AZ141" s="15">
        <f t="shared" si="56"/>
        <v>442147.8071953333</v>
      </c>
      <c r="BA141" s="15">
        <f t="shared" si="56"/>
        <v>441656.77954049996</v>
      </c>
      <c r="BB141" s="15">
        <f t="shared" si="57"/>
        <v>-491.02765483333496</v>
      </c>
      <c r="BC141" s="15"/>
      <c r="BD141" s="230">
        <v>22442365.23</v>
      </c>
      <c r="BE141" s="230">
        <v>22439669.09</v>
      </c>
      <c r="BF141" s="230">
        <v>22436551.609999999</v>
      </c>
      <c r="BG141" s="230"/>
      <c r="BH141" s="230"/>
      <c r="BI141" s="230"/>
      <c r="BJ141" s="230"/>
      <c r="BK141" s="230"/>
      <c r="BL141" s="230">
        <v>73685.765838499996</v>
      </c>
      <c r="BM141" s="230">
        <v>73676.913512166662</v>
      </c>
      <c r="BN141" s="230">
        <v>73666.677786166663</v>
      </c>
      <c r="BO141" s="15"/>
      <c r="BP141" s="15">
        <f t="shared" si="58"/>
        <v>0</v>
      </c>
      <c r="BQ141" s="15">
        <f t="shared" si="58"/>
        <v>0</v>
      </c>
      <c r="BR141" s="15">
        <f t="shared" si="58"/>
        <v>0</v>
      </c>
      <c r="BT141" s="15">
        <f t="shared" si="35"/>
        <v>221029.35713683331</v>
      </c>
      <c r="BU141" s="15">
        <f t="shared" si="36"/>
        <v>0</v>
      </c>
      <c r="BV141" s="15">
        <f t="shared" si="51"/>
        <v>-221029.35713683331</v>
      </c>
      <c r="BW141" s="15"/>
      <c r="BX141" s="15">
        <f t="shared" si="62"/>
        <v>663177.16433216655</v>
      </c>
      <c r="BY141" s="15">
        <f t="shared" si="62"/>
        <v>441656.77954049996</v>
      </c>
      <c r="BZ141" s="15">
        <f t="shared" si="53"/>
        <v>-221520.38479166658</v>
      </c>
      <c r="CA141" s="15"/>
      <c r="CB141" s="230">
        <v>22436130.27</v>
      </c>
      <c r="CC141" s="230">
        <v>22429798.280000001</v>
      </c>
      <c r="CD141" s="230">
        <v>22423466.280000001</v>
      </c>
      <c r="CE141" s="230"/>
      <c r="CF141" s="230"/>
      <c r="CG141" s="230"/>
      <c r="CH141" s="230"/>
      <c r="CI141" s="230"/>
      <c r="CJ141" s="230">
        <v>73665.294386499998</v>
      </c>
      <c r="CK141" s="230">
        <v>73644.50435266667</v>
      </c>
      <c r="CL141" s="230">
        <v>73623.714286000002</v>
      </c>
      <c r="CM141" s="15"/>
      <c r="CN141" s="15">
        <f t="shared" si="65"/>
        <v>0</v>
      </c>
      <c r="CO141" s="15">
        <f t="shared" si="65"/>
        <v>0</v>
      </c>
      <c r="CP141" s="15">
        <f t="shared" si="65"/>
        <v>0</v>
      </c>
      <c r="CR141" s="15">
        <f t="shared" si="63"/>
        <v>220933.51302516667</v>
      </c>
      <c r="CS141" s="15">
        <f t="shared" si="64"/>
        <v>0</v>
      </c>
      <c r="CT141" s="15">
        <f t="shared" si="44"/>
        <v>-220933.51302516667</v>
      </c>
      <c r="CV141" s="15">
        <f t="shared" si="45"/>
        <v>884110.67735733325</v>
      </c>
      <c r="CW141" s="15">
        <f t="shared" si="45"/>
        <v>441656.77954049996</v>
      </c>
      <c r="CX141" s="15">
        <f t="shared" si="46"/>
        <v>-442453.89781683328</v>
      </c>
      <c r="CY141" s="15"/>
    </row>
    <row r="142" spans="1:103" x14ac:dyDescent="0.25">
      <c r="A142" s="3" t="s">
        <v>166</v>
      </c>
      <c r="B142" s="229">
        <v>4.3799999999999999E-2</v>
      </c>
      <c r="C142" s="229">
        <v>4.9399999999999999E-2</v>
      </c>
      <c r="D142" s="229">
        <v>4.8500000000000001E-2</v>
      </c>
      <c r="E142" s="229">
        <v>4.7699999999999999E-2</v>
      </c>
      <c r="F142" s="229">
        <v>4.7699999999999999E-2</v>
      </c>
      <c r="G142" s="229">
        <v>4.7699999999999999E-2</v>
      </c>
      <c r="H142" s="229">
        <v>4.7699999999999999E-2</v>
      </c>
      <c r="I142" s="229">
        <v>4.7699999999999999E-2</v>
      </c>
      <c r="J142" s="3">
        <v>403011</v>
      </c>
      <c r="L142" s="230">
        <v>951198.87</v>
      </c>
      <c r="M142" s="230">
        <v>951198.87</v>
      </c>
      <c r="N142" s="230">
        <v>951198.87</v>
      </c>
      <c r="O142" s="230"/>
      <c r="P142" s="230">
        <v>951198.87</v>
      </c>
      <c r="Q142" s="230">
        <v>951198.87</v>
      </c>
      <c r="R142" s="230">
        <v>951198.87</v>
      </c>
      <c r="S142" s="15"/>
      <c r="T142" s="15">
        <v>3781.01550825</v>
      </c>
      <c r="U142" s="15">
        <v>3781.01550825</v>
      </c>
      <c r="V142" s="15">
        <v>3781.01550825</v>
      </c>
      <c r="W142" s="15"/>
      <c r="X142" s="15">
        <f t="shared" si="47"/>
        <v>3781.01550825</v>
      </c>
      <c r="Y142" s="15">
        <f t="shared" si="47"/>
        <v>3781.01550825</v>
      </c>
      <c r="Z142" s="15">
        <f t="shared" si="47"/>
        <v>3781.01550825</v>
      </c>
      <c r="AB142" s="15">
        <f t="shared" si="50"/>
        <v>11343.04652475</v>
      </c>
      <c r="AC142" s="15">
        <f t="shared" si="60"/>
        <v>11343.04652475</v>
      </c>
      <c r="AD142" s="15">
        <f t="shared" ref="AD142:AD201" si="66">AC142-AB142</f>
        <v>0</v>
      </c>
      <c r="AF142" s="230">
        <v>951198.87</v>
      </c>
      <c r="AG142" s="230">
        <v>951198.87</v>
      </c>
      <c r="AH142" s="230">
        <v>951198.87</v>
      </c>
      <c r="AI142" s="230"/>
      <c r="AJ142" s="230">
        <v>951198.87</v>
      </c>
      <c r="AK142" s="230">
        <v>951198.87</v>
      </c>
      <c r="AL142" s="230">
        <v>951198.87</v>
      </c>
      <c r="AM142" s="230"/>
      <c r="AN142" s="230">
        <v>3781.01550825</v>
      </c>
      <c r="AO142" s="230">
        <v>3781.01550825</v>
      </c>
      <c r="AP142" s="230">
        <v>3781.01550825</v>
      </c>
      <c r="AQ142" s="15"/>
      <c r="AR142" s="15">
        <f t="shared" si="48"/>
        <v>3781.01550825</v>
      </c>
      <c r="AS142" s="15">
        <f t="shared" si="48"/>
        <v>3781.01550825</v>
      </c>
      <c r="AT142" s="15">
        <f t="shared" si="48"/>
        <v>3781.01550825</v>
      </c>
      <c r="AV142" s="15">
        <f t="shared" si="54"/>
        <v>11343.04652475</v>
      </c>
      <c r="AW142" s="15">
        <f t="shared" si="61"/>
        <v>11343.04652475</v>
      </c>
      <c r="AX142" s="15">
        <f t="shared" si="55"/>
        <v>0</v>
      </c>
      <c r="AY142" s="15"/>
      <c r="AZ142" s="15">
        <f t="shared" si="56"/>
        <v>22686.093049499999</v>
      </c>
      <c r="BA142" s="15">
        <f t="shared" si="56"/>
        <v>22686.093049499999</v>
      </c>
      <c r="BB142" s="15">
        <f t="shared" si="57"/>
        <v>0</v>
      </c>
      <c r="BC142" s="15"/>
      <c r="BD142" s="230">
        <v>951198.87</v>
      </c>
      <c r="BE142" s="230">
        <v>951198.87</v>
      </c>
      <c r="BF142" s="230">
        <v>951198.87</v>
      </c>
      <c r="BG142" s="230"/>
      <c r="BH142" s="230"/>
      <c r="BI142" s="230"/>
      <c r="BJ142" s="230"/>
      <c r="BK142" s="230"/>
      <c r="BL142" s="230">
        <v>3781.01550825</v>
      </c>
      <c r="BM142" s="230">
        <v>3781.01550825</v>
      </c>
      <c r="BN142" s="230">
        <v>3781.01550825</v>
      </c>
      <c r="BO142" s="15"/>
      <c r="BP142" s="15">
        <f t="shared" si="58"/>
        <v>0</v>
      </c>
      <c r="BQ142" s="15">
        <f t="shared" si="58"/>
        <v>0</v>
      </c>
      <c r="BR142" s="15">
        <f t="shared" si="58"/>
        <v>0</v>
      </c>
      <c r="BT142" s="15">
        <f t="shared" si="35"/>
        <v>11343.04652475</v>
      </c>
      <c r="BU142" s="15">
        <f t="shared" si="36"/>
        <v>0</v>
      </c>
      <c r="BV142" s="15">
        <f t="shared" si="51"/>
        <v>-11343.04652475</v>
      </c>
      <c r="BW142" s="15"/>
      <c r="BX142" s="15">
        <f t="shared" si="62"/>
        <v>34029.139574250003</v>
      </c>
      <c r="BY142" s="15">
        <f t="shared" si="62"/>
        <v>22686.093049499999</v>
      </c>
      <c r="BZ142" s="15">
        <f t="shared" si="53"/>
        <v>-11343.046524750003</v>
      </c>
      <c r="CA142" s="15"/>
      <c r="CB142" s="230">
        <v>951198.87</v>
      </c>
      <c r="CC142" s="230">
        <v>951198.87</v>
      </c>
      <c r="CD142" s="230">
        <v>951198.87</v>
      </c>
      <c r="CE142" s="230"/>
      <c r="CF142" s="230"/>
      <c r="CG142" s="230"/>
      <c r="CH142" s="230"/>
      <c r="CI142" s="230"/>
      <c r="CJ142" s="230">
        <v>3781.01550825</v>
      </c>
      <c r="CK142" s="230">
        <v>3781.01550825</v>
      </c>
      <c r="CL142" s="230">
        <v>3781.01550825</v>
      </c>
      <c r="CM142" s="15"/>
      <c r="CN142" s="15">
        <f t="shared" si="65"/>
        <v>0</v>
      </c>
      <c r="CO142" s="15">
        <f t="shared" si="65"/>
        <v>0</v>
      </c>
      <c r="CP142" s="15">
        <f t="shared" si="65"/>
        <v>0</v>
      </c>
      <c r="CR142" s="15">
        <f t="shared" si="63"/>
        <v>11343.04652475</v>
      </c>
      <c r="CS142" s="15">
        <f t="shared" si="64"/>
        <v>0</v>
      </c>
      <c r="CT142" s="15">
        <f t="shared" si="44"/>
        <v>-11343.04652475</v>
      </c>
      <c r="CV142" s="15">
        <f t="shared" si="45"/>
        <v>45372.186098999999</v>
      </c>
      <c r="CW142" s="15">
        <f t="shared" si="45"/>
        <v>22686.093049499999</v>
      </c>
      <c r="CX142" s="15">
        <f t="shared" si="46"/>
        <v>-22686.093049499999</v>
      </c>
      <c r="CY142" s="15"/>
    </row>
    <row r="143" spans="1:103" x14ac:dyDescent="0.25">
      <c r="A143" s="3" t="s">
        <v>167</v>
      </c>
      <c r="B143" s="229">
        <v>1.29E-2</v>
      </c>
      <c r="C143" s="229">
        <v>1.4500000000000001E-2</v>
      </c>
      <c r="D143" s="229">
        <v>1.7299999999999999E-2</v>
      </c>
      <c r="E143" s="229">
        <v>1.6900000000000002E-2</v>
      </c>
      <c r="F143" s="229">
        <v>1.6900000000000002E-2</v>
      </c>
      <c r="G143" s="229">
        <v>1.6900000000000002E-2</v>
      </c>
      <c r="H143" s="229">
        <v>1.6900000000000002E-2</v>
      </c>
      <c r="I143" s="229">
        <v>1.6900000000000002E-2</v>
      </c>
      <c r="J143" s="3">
        <v>403026</v>
      </c>
      <c r="L143" s="230">
        <v>0</v>
      </c>
      <c r="M143" s="230">
        <v>0</v>
      </c>
      <c r="N143" s="230">
        <v>0</v>
      </c>
      <c r="O143" s="230"/>
      <c r="P143" s="230">
        <v>0</v>
      </c>
      <c r="Q143" s="230">
        <v>0</v>
      </c>
      <c r="R143" s="230">
        <v>0</v>
      </c>
      <c r="S143" s="15"/>
      <c r="T143" s="15">
        <v>0</v>
      </c>
      <c r="U143" s="15">
        <v>0</v>
      </c>
      <c r="V143" s="15">
        <v>0</v>
      </c>
      <c r="W143" s="15"/>
      <c r="X143" s="15">
        <f t="shared" si="47"/>
        <v>0</v>
      </c>
      <c r="Y143" s="15">
        <f t="shared" si="47"/>
        <v>0</v>
      </c>
      <c r="Z143" s="15">
        <f t="shared" si="47"/>
        <v>0</v>
      </c>
      <c r="AB143" s="15">
        <f t="shared" si="50"/>
        <v>0</v>
      </c>
      <c r="AC143" s="15">
        <f t="shared" si="60"/>
        <v>0</v>
      </c>
      <c r="AD143" s="15">
        <f t="shared" si="66"/>
        <v>0</v>
      </c>
      <c r="AF143" s="230">
        <v>0</v>
      </c>
      <c r="AG143" s="230">
        <v>0</v>
      </c>
      <c r="AH143" s="230">
        <v>0</v>
      </c>
      <c r="AI143" s="230"/>
      <c r="AJ143" s="230">
        <v>0</v>
      </c>
      <c r="AK143" s="230">
        <v>0</v>
      </c>
      <c r="AL143" s="230">
        <v>0</v>
      </c>
      <c r="AM143" s="230"/>
      <c r="AN143" s="230">
        <v>0</v>
      </c>
      <c r="AO143" s="230">
        <v>0</v>
      </c>
      <c r="AP143" s="230">
        <v>0</v>
      </c>
      <c r="AQ143" s="15"/>
      <c r="AR143" s="15">
        <f t="shared" si="48"/>
        <v>0</v>
      </c>
      <c r="AS143" s="15">
        <f t="shared" si="48"/>
        <v>0</v>
      </c>
      <c r="AT143" s="15">
        <f t="shared" si="48"/>
        <v>0</v>
      </c>
      <c r="AV143" s="15">
        <f t="shared" si="54"/>
        <v>0</v>
      </c>
      <c r="AW143" s="15">
        <f t="shared" si="61"/>
        <v>0</v>
      </c>
      <c r="AX143" s="15">
        <f t="shared" si="55"/>
        <v>0</v>
      </c>
      <c r="AY143" s="15"/>
      <c r="AZ143" s="15">
        <f t="shared" si="56"/>
        <v>0</v>
      </c>
      <c r="BA143" s="15">
        <f t="shared" si="56"/>
        <v>0</v>
      </c>
      <c r="BB143" s="15">
        <f t="shared" si="57"/>
        <v>0</v>
      </c>
      <c r="BC143" s="15"/>
      <c r="BD143" s="230">
        <v>0</v>
      </c>
      <c r="BE143" s="230">
        <v>0</v>
      </c>
      <c r="BF143" s="230">
        <v>0</v>
      </c>
      <c r="BG143" s="230"/>
      <c r="BH143" s="230"/>
      <c r="BI143" s="230"/>
      <c r="BJ143" s="230"/>
      <c r="BK143" s="230"/>
      <c r="BL143" s="230">
        <v>0</v>
      </c>
      <c r="BM143" s="230">
        <v>0</v>
      </c>
      <c r="BN143" s="230">
        <v>0</v>
      </c>
      <c r="BO143" s="15"/>
      <c r="BP143" s="15">
        <f t="shared" si="58"/>
        <v>0</v>
      </c>
      <c r="BQ143" s="15">
        <f t="shared" si="58"/>
        <v>0</v>
      </c>
      <c r="BR143" s="15">
        <f t="shared" si="58"/>
        <v>0</v>
      </c>
      <c r="BT143" s="15">
        <f t="shared" si="35"/>
        <v>0</v>
      </c>
      <c r="BU143" s="15">
        <f t="shared" si="36"/>
        <v>0</v>
      </c>
      <c r="BV143" s="15">
        <f t="shared" si="51"/>
        <v>0</v>
      </c>
      <c r="BW143" s="15"/>
      <c r="BX143" s="15">
        <f t="shared" si="62"/>
        <v>0</v>
      </c>
      <c r="BY143" s="15">
        <f t="shared" si="62"/>
        <v>0</v>
      </c>
      <c r="BZ143" s="15">
        <f t="shared" si="53"/>
        <v>0</v>
      </c>
      <c r="CA143" s="15"/>
      <c r="CB143" s="230">
        <v>0</v>
      </c>
      <c r="CC143" s="230">
        <v>0</v>
      </c>
      <c r="CD143" s="230">
        <v>0</v>
      </c>
      <c r="CE143" s="230"/>
      <c r="CF143" s="230"/>
      <c r="CG143" s="230"/>
      <c r="CH143" s="230"/>
      <c r="CI143" s="230"/>
      <c r="CJ143" s="230">
        <v>0</v>
      </c>
      <c r="CK143" s="230">
        <v>0</v>
      </c>
      <c r="CL143" s="230">
        <v>0</v>
      </c>
      <c r="CM143" s="15"/>
      <c r="CN143" s="15">
        <f t="shared" si="65"/>
        <v>0</v>
      </c>
      <c r="CO143" s="15">
        <f t="shared" si="65"/>
        <v>0</v>
      </c>
      <c r="CP143" s="15">
        <f t="shared" si="65"/>
        <v>0</v>
      </c>
      <c r="CR143" s="15">
        <f t="shared" si="63"/>
        <v>0</v>
      </c>
      <c r="CS143" s="15">
        <f t="shared" si="64"/>
        <v>0</v>
      </c>
      <c r="CT143" s="15">
        <f t="shared" si="44"/>
        <v>0</v>
      </c>
      <c r="CV143" s="15">
        <f t="shared" si="45"/>
        <v>0</v>
      </c>
      <c r="CW143" s="15">
        <f t="shared" si="45"/>
        <v>0</v>
      </c>
      <c r="CX143" s="15">
        <f t="shared" si="46"/>
        <v>0</v>
      </c>
      <c r="CY143" s="15"/>
    </row>
    <row r="144" spans="1:103" x14ac:dyDescent="0.25">
      <c r="A144" s="3" t="s">
        <v>168</v>
      </c>
      <c r="B144" s="229">
        <v>1.29E-2</v>
      </c>
      <c r="C144" s="229">
        <v>1.4500000000000001E-2</v>
      </c>
      <c r="D144" s="229">
        <v>1.7299999999999999E-2</v>
      </c>
      <c r="E144" s="229">
        <v>1.6900000000000002E-2</v>
      </c>
      <c r="F144" s="229">
        <v>1.6900000000000002E-2</v>
      </c>
      <c r="G144" s="229">
        <v>1.6900000000000002E-2</v>
      </c>
      <c r="H144" s="229">
        <v>1.6900000000000002E-2</v>
      </c>
      <c r="I144" s="229">
        <v>1.6900000000000002E-2</v>
      </c>
      <c r="J144" s="3">
        <v>403011</v>
      </c>
      <c r="L144" s="230">
        <v>34941445.240000002</v>
      </c>
      <c r="M144" s="230">
        <v>35198804.530000001</v>
      </c>
      <c r="N144" s="230">
        <v>35438038.060000002</v>
      </c>
      <c r="O144" s="230"/>
      <c r="P144" s="230">
        <v>34787154.369999997</v>
      </c>
      <c r="Q144" s="230">
        <v>34787154.369999997</v>
      </c>
      <c r="R144" s="230">
        <v>34787154.369999997</v>
      </c>
      <c r="S144" s="15"/>
      <c r="T144" s="15">
        <v>49209.202046333339</v>
      </c>
      <c r="U144" s="15">
        <v>49571.649713083345</v>
      </c>
      <c r="V144" s="15">
        <v>49908.57026783334</v>
      </c>
      <c r="W144" s="15"/>
      <c r="X144" s="15">
        <f t="shared" si="47"/>
        <v>48991.909071083333</v>
      </c>
      <c r="Y144" s="15">
        <f t="shared" si="47"/>
        <v>48991.909071083333</v>
      </c>
      <c r="Z144" s="15">
        <f t="shared" si="47"/>
        <v>48991.909071083333</v>
      </c>
      <c r="AB144" s="15">
        <f t="shared" si="50"/>
        <v>148689.42202725002</v>
      </c>
      <c r="AC144" s="15">
        <f t="shared" si="60"/>
        <v>146975.72721325001</v>
      </c>
      <c r="AD144" s="15">
        <f t="shared" si="66"/>
        <v>-1713.6948140000168</v>
      </c>
      <c r="AF144" s="230">
        <v>35438118.579999998</v>
      </c>
      <c r="AG144" s="230">
        <v>35389235.090000004</v>
      </c>
      <c r="AH144" s="230">
        <v>35339924.899999999</v>
      </c>
      <c r="AI144" s="230"/>
      <c r="AJ144" s="230">
        <v>34787154.369999997</v>
      </c>
      <c r="AK144" s="230">
        <v>34787154.369999997</v>
      </c>
      <c r="AL144" s="230">
        <v>34787154.369999997</v>
      </c>
      <c r="AM144" s="230"/>
      <c r="AN144" s="230">
        <v>49908.683666833334</v>
      </c>
      <c r="AO144" s="230">
        <v>49839.839418416675</v>
      </c>
      <c r="AP144" s="230">
        <v>49770.394234166677</v>
      </c>
      <c r="AQ144" s="15"/>
      <c r="AR144" s="15">
        <f t="shared" si="48"/>
        <v>48991.909071083333</v>
      </c>
      <c r="AS144" s="15">
        <f t="shared" si="48"/>
        <v>48991.909071083333</v>
      </c>
      <c r="AT144" s="15">
        <f t="shared" si="48"/>
        <v>48991.909071083333</v>
      </c>
      <c r="AV144" s="15">
        <f t="shared" si="54"/>
        <v>149518.91731941668</v>
      </c>
      <c r="AW144" s="15">
        <f t="shared" si="61"/>
        <v>146975.72721325001</v>
      </c>
      <c r="AX144" s="15">
        <f t="shared" si="55"/>
        <v>-2543.1901061666722</v>
      </c>
      <c r="AY144" s="15"/>
      <c r="AZ144" s="15">
        <f t="shared" si="56"/>
        <v>298208.3393466667</v>
      </c>
      <c r="BA144" s="15">
        <f t="shared" si="56"/>
        <v>293951.45442650001</v>
      </c>
      <c r="BB144" s="15">
        <f t="shared" si="57"/>
        <v>-4256.884920166689</v>
      </c>
      <c r="BC144" s="15"/>
      <c r="BD144" s="230">
        <v>35339924.899999999</v>
      </c>
      <c r="BE144" s="230">
        <v>35339924.899999999</v>
      </c>
      <c r="BF144" s="230">
        <v>35063539.640000001</v>
      </c>
      <c r="BG144" s="230"/>
      <c r="BH144" s="230"/>
      <c r="BI144" s="230"/>
      <c r="BJ144" s="230"/>
      <c r="BK144" s="230"/>
      <c r="BL144" s="230">
        <v>49770.394234166677</v>
      </c>
      <c r="BM144" s="230">
        <v>49770.394234166677</v>
      </c>
      <c r="BN144" s="230">
        <v>49381.151659666677</v>
      </c>
      <c r="BO144" s="15"/>
      <c r="BP144" s="15">
        <f t="shared" si="58"/>
        <v>0</v>
      </c>
      <c r="BQ144" s="15">
        <f t="shared" si="58"/>
        <v>0</v>
      </c>
      <c r="BR144" s="15">
        <f t="shared" si="58"/>
        <v>0</v>
      </c>
      <c r="BT144" s="15">
        <f t="shared" si="35"/>
        <v>148921.94012800005</v>
      </c>
      <c r="BU144" s="15">
        <f t="shared" si="36"/>
        <v>0</v>
      </c>
      <c r="BV144" s="15">
        <f t="shared" si="51"/>
        <v>-148921.94012800005</v>
      </c>
      <c r="BW144" s="15"/>
      <c r="BX144" s="15">
        <f t="shared" si="62"/>
        <v>447130.27947466675</v>
      </c>
      <c r="BY144" s="15">
        <f t="shared" si="62"/>
        <v>293951.45442650001</v>
      </c>
      <c r="BZ144" s="15">
        <f t="shared" si="53"/>
        <v>-153178.82504816673</v>
      </c>
      <c r="CA144" s="15"/>
      <c r="CB144" s="230">
        <v>34787154.369999997</v>
      </c>
      <c r="CC144" s="230">
        <v>34787154.369999997</v>
      </c>
      <c r="CD144" s="230">
        <v>34787154.369999997</v>
      </c>
      <c r="CE144" s="230"/>
      <c r="CF144" s="230"/>
      <c r="CG144" s="230"/>
      <c r="CH144" s="230"/>
      <c r="CI144" s="230"/>
      <c r="CJ144" s="230">
        <v>48991.909071083333</v>
      </c>
      <c r="CK144" s="230">
        <v>48991.909071083333</v>
      </c>
      <c r="CL144" s="230">
        <v>48991.909071083333</v>
      </c>
      <c r="CM144" s="15"/>
      <c r="CN144" s="15">
        <f t="shared" si="65"/>
        <v>0</v>
      </c>
      <c r="CO144" s="15">
        <f t="shared" si="65"/>
        <v>0</v>
      </c>
      <c r="CP144" s="15">
        <f t="shared" si="65"/>
        <v>0</v>
      </c>
      <c r="CR144" s="15">
        <f t="shared" si="63"/>
        <v>146975.72721325001</v>
      </c>
      <c r="CS144" s="15">
        <f t="shared" si="64"/>
        <v>0</v>
      </c>
      <c r="CT144" s="15">
        <f t="shared" si="44"/>
        <v>-146975.72721325001</v>
      </c>
      <c r="CV144" s="15">
        <f t="shared" si="45"/>
        <v>594106.00668791682</v>
      </c>
      <c r="CW144" s="15">
        <f t="shared" si="45"/>
        <v>293951.45442650001</v>
      </c>
      <c r="CX144" s="15">
        <f t="shared" si="46"/>
        <v>-300154.5522614168</v>
      </c>
      <c r="CY144" s="15"/>
    </row>
    <row r="145" spans="1:103" x14ac:dyDescent="0.25">
      <c r="A145" s="3" t="s">
        <v>169</v>
      </c>
      <c r="B145" s="229">
        <v>1.4800000000000001E-2</v>
      </c>
      <c r="C145" s="229">
        <v>1.67E-2</v>
      </c>
      <c r="D145" s="229">
        <v>3.56E-2</v>
      </c>
      <c r="E145" s="229">
        <v>3.85E-2</v>
      </c>
      <c r="F145" s="229">
        <v>3.85E-2</v>
      </c>
      <c r="G145" s="229">
        <v>3.85E-2</v>
      </c>
      <c r="H145" s="229">
        <v>3.85E-2</v>
      </c>
      <c r="I145" s="229">
        <v>3.85E-2</v>
      </c>
      <c r="J145" s="3">
        <v>403026</v>
      </c>
      <c r="L145" s="230">
        <v>0</v>
      </c>
      <c r="M145" s="230">
        <v>0</v>
      </c>
      <c r="N145" s="230">
        <v>0</v>
      </c>
      <c r="O145" s="230"/>
      <c r="P145" s="230">
        <v>0</v>
      </c>
      <c r="Q145" s="230">
        <v>0</v>
      </c>
      <c r="R145" s="230">
        <v>0</v>
      </c>
      <c r="S145" s="15"/>
      <c r="T145" s="15">
        <v>0</v>
      </c>
      <c r="U145" s="15">
        <v>0</v>
      </c>
      <c r="V145" s="15">
        <v>0</v>
      </c>
      <c r="W145" s="15"/>
      <c r="X145" s="15">
        <f t="shared" si="47"/>
        <v>0</v>
      </c>
      <c r="Y145" s="15">
        <f t="shared" si="47"/>
        <v>0</v>
      </c>
      <c r="Z145" s="15">
        <f t="shared" si="47"/>
        <v>0</v>
      </c>
      <c r="AB145" s="15">
        <f t="shared" si="50"/>
        <v>0</v>
      </c>
      <c r="AC145" s="15">
        <f t="shared" si="60"/>
        <v>0</v>
      </c>
      <c r="AD145" s="15">
        <f t="shared" si="66"/>
        <v>0</v>
      </c>
      <c r="AF145" s="230">
        <v>0</v>
      </c>
      <c r="AG145" s="230">
        <v>0</v>
      </c>
      <c r="AH145" s="230">
        <v>0</v>
      </c>
      <c r="AI145" s="230"/>
      <c r="AJ145" s="230">
        <v>0</v>
      </c>
      <c r="AK145" s="230">
        <v>0</v>
      </c>
      <c r="AL145" s="230">
        <v>0</v>
      </c>
      <c r="AM145" s="230"/>
      <c r="AN145" s="230">
        <v>0</v>
      </c>
      <c r="AO145" s="230">
        <v>0</v>
      </c>
      <c r="AP145" s="230">
        <v>0</v>
      </c>
      <c r="AQ145" s="15"/>
      <c r="AR145" s="15">
        <f t="shared" si="48"/>
        <v>0</v>
      </c>
      <c r="AS145" s="15">
        <f t="shared" si="48"/>
        <v>0</v>
      </c>
      <c r="AT145" s="15">
        <f t="shared" si="48"/>
        <v>0</v>
      </c>
      <c r="AV145" s="15">
        <f t="shared" si="54"/>
        <v>0</v>
      </c>
      <c r="AW145" s="15">
        <f t="shared" si="61"/>
        <v>0</v>
      </c>
      <c r="AX145" s="15">
        <f t="shared" si="55"/>
        <v>0</v>
      </c>
      <c r="AY145" s="15"/>
      <c r="AZ145" s="15">
        <f t="shared" si="56"/>
        <v>0</v>
      </c>
      <c r="BA145" s="15">
        <f t="shared" si="56"/>
        <v>0</v>
      </c>
      <c r="BB145" s="15">
        <f t="shared" si="57"/>
        <v>0</v>
      </c>
      <c r="BC145" s="15"/>
      <c r="BD145" s="230">
        <v>0</v>
      </c>
      <c r="BE145" s="230">
        <v>0</v>
      </c>
      <c r="BF145" s="230">
        <v>0</v>
      </c>
      <c r="BG145" s="230"/>
      <c r="BH145" s="230"/>
      <c r="BI145" s="230"/>
      <c r="BJ145" s="230"/>
      <c r="BK145" s="230"/>
      <c r="BL145" s="230">
        <v>0</v>
      </c>
      <c r="BM145" s="230">
        <v>0</v>
      </c>
      <c r="BN145" s="230">
        <v>0</v>
      </c>
      <c r="BO145" s="15"/>
      <c r="BP145" s="15">
        <f t="shared" si="58"/>
        <v>0</v>
      </c>
      <c r="BQ145" s="15">
        <f t="shared" si="58"/>
        <v>0</v>
      </c>
      <c r="BR145" s="15">
        <f t="shared" si="58"/>
        <v>0</v>
      </c>
      <c r="BT145" s="15">
        <f t="shared" si="35"/>
        <v>0</v>
      </c>
      <c r="BU145" s="15">
        <f t="shared" si="36"/>
        <v>0</v>
      </c>
      <c r="BV145" s="15">
        <f t="shared" si="51"/>
        <v>0</v>
      </c>
      <c r="BW145" s="15"/>
      <c r="BX145" s="15">
        <f t="shared" si="62"/>
        <v>0</v>
      </c>
      <c r="BY145" s="15">
        <f t="shared" si="62"/>
        <v>0</v>
      </c>
      <c r="BZ145" s="15">
        <f t="shared" si="53"/>
        <v>0</v>
      </c>
      <c r="CA145" s="15"/>
      <c r="CB145" s="230">
        <v>0</v>
      </c>
      <c r="CC145" s="230">
        <v>0</v>
      </c>
      <c r="CD145" s="230">
        <v>0</v>
      </c>
      <c r="CE145" s="230"/>
      <c r="CF145" s="230"/>
      <c r="CG145" s="230"/>
      <c r="CH145" s="230"/>
      <c r="CI145" s="230"/>
      <c r="CJ145" s="230">
        <v>0</v>
      </c>
      <c r="CK145" s="230">
        <v>0</v>
      </c>
      <c r="CL145" s="230">
        <v>0</v>
      </c>
      <c r="CM145" s="15"/>
      <c r="CN145" s="15">
        <f t="shared" si="65"/>
        <v>0</v>
      </c>
      <c r="CO145" s="15">
        <f t="shared" si="65"/>
        <v>0</v>
      </c>
      <c r="CP145" s="15">
        <f t="shared" si="65"/>
        <v>0</v>
      </c>
      <c r="CR145" s="15">
        <f t="shared" si="63"/>
        <v>0</v>
      </c>
      <c r="CS145" s="15">
        <f t="shared" si="64"/>
        <v>0</v>
      </c>
      <c r="CT145" s="15">
        <f t="shared" si="44"/>
        <v>0</v>
      </c>
      <c r="CV145" s="15">
        <f t="shared" si="45"/>
        <v>0</v>
      </c>
      <c r="CW145" s="15">
        <f t="shared" si="45"/>
        <v>0</v>
      </c>
      <c r="CX145" s="15">
        <f t="shared" si="46"/>
        <v>0</v>
      </c>
      <c r="CY145" s="15"/>
    </row>
    <row r="146" spans="1:103" x14ac:dyDescent="0.25">
      <c r="A146" s="3" t="s">
        <v>170</v>
      </c>
      <c r="B146" s="229">
        <v>1.4800000000000001E-2</v>
      </c>
      <c r="C146" s="229">
        <v>1.67E-2</v>
      </c>
      <c r="D146" s="229">
        <v>3.56E-2</v>
      </c>
      <c r="E146" s="229">
        <v>3.85E-2</v>
      </c>
      <c r="F146" s="229">
        <v>3.85E-2</v>
      </c>
      <c r="G146" s="229">
        <v>3.85E-2</v>
      </c>
      <c r="H146" s="229">
        <v>3.85E-2</v>
      </c>
      <c r="I146" s="229">
        <v>3.85E-2</v>
      </c>
      <c r="J146" s="3">
        <v>403026</v>
      </c>
      <c r="L146" s="230">
        <v>0</v>
      </c>
      <c r="M146" s="230">
        <v>0</v>
      </c>
      <c r="N146" s="230">
        <v>0</v>
      </c>
      <c r="O146" s="230"/>
      <c r="P146" s="230">
        <v>0</v>
      </c>
      <c r="Q146" s="230">
        <v>0</v>
      </c>
      <c r="R146" s="230">
        <v>0</v>
      </c>
      <c r="S146" s="15"/>
      <c r="T146" s="15">
        <v>0</v>
      </c>
      <c r="U146" s="15">
        <v>0</v>
      </c>
      <c r="V146" s="15">
        <v>0</v>
      </c>
      <c r="W146" s="15"/>
      <c r="X146" s="15">
        <f t="shared" si="47"/>
        <v>0</v>
      </c>
      <c r="Y146" s="15">
        <f t="shared" si="47"/>
        <v>0</v>
      </c>
      <c r="Z146" s="15">
        <f t="shared" si="47"/>
        <v>0</v>
      </c>
      <c r="AB146" s="15">
        <f t="shared" si="50"/>
        <v>0</v>
      </c>
      <c r="AC146" s="15">
        <f t="shared" si="60"/>
        <v>0</v>
      </c>
      <c r="AD146" s="15">
        <f t="shared" si="66"/>
        <v>0</v>
      </c>
      <c r="AF146" s="230">
        <v>0</v>
      </c>
      <c r="AG146" s="230">
        <v>0</v>
      </c>
      <c r="AH146" s="230">
        <v>0</v>
      </c>
      <c r="AI146" s="230"/>
      <c r="AJ146" s="230">
        <v>0</v>
      </c>
      <c r="AK146" s="230">
        <v>0</v>
      </c>
      <c r="AL146" s="230">
        <v>0</v>
      </c>
      <c r="AM146" s="230"/>
      <c r="AN146" s="230">
        <v>0</v>
      </c>
      <c r="AO146" s="230">
        <v>0</v>
      </c>
      <c r="AP146" s="230">
        <v>0</v>
      </c>
      <c r="AQ146" s="15"/>
      <c r="AR146" s="15">
        <f t="shared" si="48"/>
        <v>0</v>
      </c>
      <c r="AS146" s="15">
        <f t="shared" si="48"/>
        <v>0</v>
      </c>
      <c r="AT146" s="15">
        <f t="shared" si="48"/>
        <v>0</v>
      </c>
      <c r="AV146" s="15">
        <f t="shared" si="54"/>
        <v>0</v>
      </c>
      <c r="AW146" s="15">
        <f t="shared" si="61"/>
        <v>0</v>
      </c>
      <c r="AX146" s="15">
        <f t="shared" si="55"/>
        <v>0</v>
      </c>
      <c r="AY146" s="15"/>
      <c r="AZ146" s="15">
        <f t="shared" si="56"/>
        <v>0</v>
      </c>
      <c r="BA146" s="15">
        <f t="shared" si="56"/>
        <v>0</v>
      </c>
      <c r="BB146" s="15">
        <f t="shared" si="57"/>
        <v>0</v>
      </c>
      <c r="BC146" s="15"/>
      <c r="BD146" s="230">
        <v>0</v>
      </c>
      <c r="BE146" s="230">
        <v>0</v>
      </c>
      <c r="BF146" s="230">
        <v>0</v>
      </c>
      <c r="BG146" s="230"/>
      <c r="BH146" s="230"/>
      <c r="BI146" s="230"/>
      <c r="BJ146" s="230"/>
      <c r="BK146" s="230"/>
      <c r="BL146" s="230">
        <v>0</v>
      </c>
      <c r="BM146" s="230">
        <v>0</v>
      </c>
      <c r="BN146" s="230">
        <v>0</v>
      </c>
      <c r="BO146" s="15"/>
      <c r="BP146" s="15">
        <f t="shared" si="58"/>
        <v>0</v>
      </c>
      <c r="BQ146" s="15">
        <f t="shared" si="58"/>
        <v>0</v>
      </c>
      <c r="BR146" s="15">
        <f t="shared" si="58"/>
        <v>0</v>
      </c>
      <c r="BT146" s="15">
        <f t="shared" si="35"/>
        <v>0</v>
      </c>
      <c r="BU146" s="15">
        <f t="shared" si="36"/>
        <v>0</v>
      </c>
      <c r="BV146" s="15">
        <f t="shared" si="51"/>
        <v>0</v>
      </c>
      <c r="BW146" s="15"/>
      <c r="BX146" s="15">
        <f t="shared" si="62"/>
        <v>0</v>
      </c>
      <c r="BY146" s="15">
        <f t="shared" si="62"/>
        <v>0</v>
      </c>
      <c r="BZ146" s="15">
        <f t="shared" si="53"/>
        <v>0</v>
      </c>
      <c r="CA146" s="15"/>
      <c r="CB146" s="230">
        <v>0</v>
      </c>
      <c r="CC146" s="230">
        <v>0</v>
      </c>
      <c r="CD146" s="230">
        <v>0</v>
      </c>
      <c r="CE146" s="230"/>
      <c r="CF146" s="230"/>
      <c r="CG146" s="230"/>
      <c r="CH146" s="230"/>
      <c r="CI146" s="230"/>
      <c r="CJ146" s="230">
        <v>0</v>
      </c>
      <c r="CK146" s="230">
        <v>0</v>
      </c>
      <c r="CL146" s="230">
        <v>0</v>
      </c>
      <c r="CM146" s="15"/>
      <c r="CN146" s="15">
        <f t="shared" si="65"/>
        <v>0</v>
      </c>
      <c r="CO146" s="15">
        <f t="shared" si="65"/>
        <v>0</v>
      </c>
      <c r="CP146" s="15">
        <f t="shared" si="65"/>
        <v>0</v>
      </c>
      <c r="CR146" s="15">
        <f t="shared" si="63"/>
        <v>0</v>
      </c>
      <c r="CS146" s="15">
        <f t="shared" si="64"/>
        <v>0</v>
      </c>
      <c r="CT146" s="15">
        <f t="shared" ref="CT146:CT206" si="67">CS146-CR146</f>
        <v>0</v>
      </c>
      <c r="CV146" s="15">
        <f t="shared" ref="CV146:CW206" si="68">+BX146+CR146</f>
        <v>0</v>
      </c>
      <c r="CW146" s="15">
        <f t="shared" si="68"/>
        <v>0</v>
      </c>
      <c r="CX146" s="15">
        <f t="shared" ref="CX146:CX206" si="69">CW146-CV146</f>
        <v>0</v>
      </c>
      <c r="CY146" s="15"/>
    </row>
    <row r="147" spans="1:103" x14ac:dyDescent="0.25">
      <c r="A147" s="3" t="s">
        <v>171</v>
      </c>
      <c r="B147" s="229">
        <v>1.4800000000000001E-2</v>
      </c>
      <c r="C147" s="229">
        <v>1.67E-2</v>
      </c>
      <c r="D147" s="229">
        <v>3.56E-2</v>
      </c>
      <c r="E147" s="229">
        <v>3.85E-2</v>
      </c>
      <c r="F147" s="229">
        <v>3.85E-2</v>
      </c>
      <c r="G147" s="229">
        <v>3.85E-2</v>
      </c>
      <c r="H147" s="229">
        <v>3.85E-2</v>
      </c>
      <c r="I147" s="229">
        <v>3.85E-2</v>
      </c>
      <c r="J147" s="3">
        <v>403011</v>
      </c>
      <c r="L147" s="230">
        <v>53686538.640000001</v>
      </c>
      <c r="M147" s="230">
        <v>53839606.979999997</v>
      </c>
      <c r="N147" s="230">
        <v>53839606.979999997</v>
      </c>
      <c r="O147" s="230"/>
      <c r="P147" s="230">
        <v>55124012.859999999</v>
      </c>
      <c r="Q147" s="230">
        <v>55700617.640000001</v>
      </c>
      <c r="R147" s="230">
        <v>56277222.409999996</v>
      </c>
      <c r="S147" s="15"/>
      <c r="T147" s="15">
        <v>172244.31146999999</v>
      </c>
      <c r="U147" s="15">
        <v>172735.40572749998</v>
      </c>
      <c r="V147" s="15">
        <v>172735.40572749998</v>
      </c>
      <c r="W147" s="15"/>
      <c r="X147" s="15">
        <f t="shared" si="47"/>
        <v>176856.20792583333</v>
      </c>
      <c r="Y147" s="15">
        <f t="shared" si="47"/>
        <v>178706.14826166665</v>
      </c>
      <c r="Z147" s="15">
        <f t="shared" si="47"/>
        <v>180556.08856541663</v>
      </c>
      <c r="AB147" s="15">
        <f t="shared" si="50"/>
        <v>517715.12292499992</v>
      </c>
      <c r="AC147" s="15">
        <f t="shared" si="60"/>
        <v>536118.44475291658</v>
      </c>
      <c r="AD147" s="15">
        <f t="shared" si="66"/>
        <v>18403.321827916661</v>
      </c>
      <c r="AF147" s="230">
        <v>53839606.979999997</v>
      </c>
      <c r="AG147" s="230">
        <v>53839606.979999997</v>
      </c>
      <c r="AH147" s="230">
        <v>53839606.979999997</v>
      </c>
      <c r="AI147" s="230"/>
      <c r="AJ147" s="230">
        <v>56277222.409999996</v>
      </c>
      <c r="AK147" s="230">
        <v>56256272.409999996</v>
      </c>
      <c r="AL147" s="230">
        <v>56235322.399999999</v>
      </c>
      <c r="AM147" s="230"/>
      <c r="AN147" s="230">
        <v>172735.40572749998</v>
      </c>
      <c r="AO147" s="230">
        <v>172735.40572749998</v>
      </c>
      <c r="AP147" s="230">
        <v>172735.40572749998</v>
      </c>
      <c r="AQ147" s="15"/>
      <c r="AR147" s="15">
        <f t="shared" si="48"/>
        <v>180556.08856541663</v>
      </c>
      <c r="AS147" s="15">
        <f t="shared" si="48"/>
        <v>180488.87398208331</v>
      </c>
      <c r="AT147" s="15">
        <f t="shared" si="48"/>
        <v>180421.65936666666</v>
      </c>
      <c r="AV147" s="15">
        <f t="shared" si="54"/>
        <v>518206.21718249994</v>
      </c>
      <c r="AW147" s="15">
        <f t="shared" si="61"/>
        <v>541466.62191416661</v>
      </c>
      <c r="AX147" s="15">
        <f t="shared" si="55"/>
        <v>23260.404731666669</v>
      </c>
      <c r="AY147" s="15"/>
      <c r="AZ147" s="15">
        <f t="shared" si="56"/>
        <v>1035921.3401074999</v>
      </c>
      <c r="BA147" s="15">
        <f t="shared" si="56"/>
        <v>1077585.0666670832</v>
      </c>
      <c r="BB147" s="15">
        <f t="shared" si="57"/>
        <v>41663.726559583331</v>
      </c>
      <c r="BC147" s="15"/>
      <c r="BD147" s="230">
        <v>53839606.979999997</v>
      </c>
      <c r="BE147" s="230">
        <v>53823044.090000004</v>
      </c>
      <c r="BF147" s="230">
        <v>53806481.200000003</v>
      </c>
      <c r="BG147" s="230"/>
      <c r="BH147" s="230"/>
      <c r="BI147" s="230"/>
      <c r="BJ147" s="230"/>
      <c r="BK147" s="230"/>
      <c r="BL147" s="230">
        <v>172735.40572749998</v>
      </c>
      <c r="BM147" s="230">
        <v>172682.26645541668</v>
      </c>
      <c r="BN147" s="230">
        <v>172629.12718333336</v>
      </c>
      <c r="BO147" s="15"/>
      <c r="BP147" s="15">
        <f t="shared" si="58"/>
        <v>0</v>
      </c>
      <c r="BQ147" s="15">
        <f t="shared" si="58"/>
        <v>0</v>
      </c>
      <c r="BR147" s="15">
        <f t="shared" si="58"/>
        <v>0</v>
      </c>
      <c r="BT147" s="15">
        <f t="shared" si="35"/>
        <v>518046.79936625005</v>
      </c>
      <c r="BU147" s="15">
        <f t="shared" si="36"/>
        <v>0</v>
      </c>
      <c r="BV147" s="15">
        <f t="shared" si="51"/>
        <v>-518046.79936625005</v>
      </c>
      <c r="BW147" s="15"/>
      <c r="BX147" s="15">
        <f t="shared" si="62"/>
        <v>1553968.1394737498</v>
      </c>
      <c r="BY147" s="15">
        <f t="shared" si="62"/>
        <v>1077585.0666670832</v>
      </c>
      <c r="BZ147" s="15">
        <f t="shared" si="53"/>
        <v>-476383.07280666661</v>
      </c>
      <c r="CA147" s="15"/>
      <c r="CB147" s="230">
        <v>53806481.200000003</v>
      </c>
      <c r="CC147" s="230">
        <v>53806481.200000003</v>
      </c>
      <c r="CD147" s="230">
        <v>54465247.030000001</v>
      </c>
      <c r="CE147" s="230"/>
      <c r="CF147" s="230"/>
      <c r="CG147" s="230"/>
      <c r="CH147" s="230"/>
      <c r="CI147" s="230"/>
      <c r="CJ147" s="230">
        <v>172629.12718333336</v>
      </c>
      <c r="CK147" s="230">
        <v>172629.12718333336</v>
      </c>
      <c r="CL147" s="230">
        <v>174742.66755458334</v>
      </c>
      <c r="CM147" s="15"/>
      <c r="CN147" s="15">
        <f t="shared" si="65"/>
        <v>0</v>
      </c>
      <c r="CO147" s="15">
        <f t="shared" si="65"/>
        <v>0</v>
      </c>
      <c r="CP147" s="15">
        <f t="shared" si="65"/>
        <v>0</v>
      </c>
      <c r="CR147" s="15">
        <f t="shared" si="63"/>
        <v>520000.92192125006</v>
      </c>
      <c r="CS147" s="15">
        <f t="shared" si="64"/>
        <v>0</v>
      </c>
      <c r="CT147" s="15">
        <f t="shared" si="67"/>
        <v>-520000.92192125006</v>
      </c>
      <c r="CV147" s="15">
        <f t="shared" si="68"/>
        <v>2073969.0613949997</v>
      </c>
      <c r="CW147" s="15">
        <f t="shared" si="68"/>
        <v>1077585.0666670832</v>
      </c>
      <c r="CX147" s="15">
        <f t="shared" si="69"/>
        <v>-996383.99472791655</v>
      </c>
      <c r="CY147" s="15"/>
    </row>
    <row r="148" spans="1:103" x14ac:dyDescent="0.25">
      <c r="A148" s="3" t="s">
        <v>172</v>
      </c>
      <c r="B148" s="229">
        <v>3.4700000000000002E-2</v>
      </c>
      <c r="C148" s="229">
        <v>3.9100000000000003E-2</v>
      </c>
      <c r="D148" s="229">
        <v>3.6600000000000001E-2</v>
      </c>
      <c r="E148" s="229">
        <v>3.5800000000000005E-2</v>
      </c>
      <c r="F148" s="229">
        <v>3.5800000000000005E-2</v>
      </c>
      <c r="G148" s="229">
        <v>3.5800000000000005E-2</v>
      </c>
      <c r="H148" s="229">
        <v>3.5800000000000005E-2</v>
      </c>
      <c r="I148" s="229">
        <v>3.5800000000000005E-2</v>
      </c>
      <c r="J148" s="3">
        <v>403011</v>
      </c>
      <c r="L148" s="230">
        <v>12041998.279999999</v>
      </c>
      <c r="M148" s="230">
        <v>12041998.279999999</v>
      </c>
      <c r="N148" s="230">
        <v>12041998.279999999</v>
      </c>
      <c r="O148" s="230"/>
      <c r="P148" s="230">
        <v>12041998.279999999</v>
      </c>
      <c r="Q148" s="230">
        <v>12041998.279999999</v>
      </c>
      <c r="R148" s="230">
        <v>12041998.279999999</v>
      </c>
      <c r="S148" s="15"/>
      <c r="T148" s="15">
        <v>35925.294868666671</v>
      </c>
      <c r="U148" s="15">
        <v>35925.294868666671</v>
      </c>
      <c r="V148" s="15">
        <v>35925.294868666671</v>
      </c>
      <c r="W148" s="15"/>
      <c r="X148" s="15">
        <f t="shared" si="47"/>
        <v>35925.294868666671</v>
      </c>
      <c r="Y148" s="15">
        <f t="shared" si="47"/>
        <v>35925.294868666671</v>
      </c>
      <c r="Z148" s="15">
        <f t="shared" si="47"/>
        <v>35925.294868666671</v>
      </c>
      <c r="AB148" s="15">
        <f t="shared" si="50"/>
        <v>107775.88460600001</v>
      </c>
      <c r="AC148" s="15">
        <f t="shared" si="60"/>
        <v>107775.88460600001</v>
      </c>
      <c r="AD148" s="15">
        <f t="shared" si="66"/>
        <v>0</v>
      </c>
      <c r="AF148" s="230">
        <v>12041998.279999999</v>
      </c>
      <c r="AG148" s="230">
        <v>12041998.279999999</v>
      </c>
      <c r="AH148" s="230">
        <v>12041998.279999999</v>
      </c>
      <c r="AI148" s="230"/>
      <c r="AJ148" s="230">
        <v>12041998.279999999</v>
      </c>
      <c r="AK148" s="230">
        <v>12041998.279999999</v>
      </c>
      <c r="AL148" s="230">
        <v>12041998.279999999</v>
      </c>
      <c r="AM148" s="230"/>
      <c r="AN148" s="230">
        <v>35925.294868666671</v>
      </c>
      <c r="AO148" s="230">
        <v>35925.294868666671</v>
      </c>
      <c r="AP148" s="230">
        <v>35925.294868666671</v>
      </c>
      <c r="AQ148" s="15"/>
      <c r="AR148" s="15">
        <f t="shared" si="48"/>
        <v>35925.294868666671</v>
      </c>
      <c r="AS148" s="15">
        <f t="shared" si="48"/>
        <v>35925.294868666671</v>
      </c>
      <c r="AT148" s="15">
        <f t="shared" si="48"/>
        <v>35925.294868666671</v>
      </c>
      <c r="AV148" s="15">
        <f t="shared" si="54"/>
        <v>107775.88460600001</v>
      </c>
      <c r="AW148" s="15">
        <f t="shared" si="61"/>
        <v>107775.88460600001</v>
      </c>
      <c r="AX148" s="15">
        <f t="shared" si="55"/>
        <v>0</v>
      </c>
      <c r="AY148" s="15"/>
      <c r="AZ148" s="15">
        <f t="shared" si="56"/>
        <v>215551.76921200001</v>
      </c>
      <c r="BA148" s="15">
        <f t="shared" si="56"/>
        <v>215551.76921200001</v>
      </c>
      <c r="BB148" s="15">
        <f t="shared" si="57"/>
        <v>0</v>
      </c>
      <c r="BC148" s="15"/>
      <c r="BD148" s="230">
        <v>12041998.279999999</v>
      </c>
      <c r="BE148" s="230">
        <v>12041998.279999999</v>
      </c>
      <c r="BF148" s="230">
        <v>12041998.279999999</v>
      </c>
      <c r="BG148" s="230"/>
      <c r="BH148" s="230"/>
      <c r="BI148" s="230"/>
      <c r="BJ148" s="230"/>
      <c r="BK148" s="230"/>
      <c r="BL148" s="230">
        <v>35925.294868666671</v>
      </c>
      <c r="BM148" s="230">
        <v>35925.294868666671</v>
      </c>
      <c r="BN148" s="230">
        <v>35925.294868666671</v>
      </c>
      <c r="BO148" s="15"/>
      <c r="BP148" s="15">
        <f t="shared" si="58"/>
        <v>0</v>
      </c>
      <c r="BQ148" s="15">
        <f t="shared" si="58"/>
        <v>0</v>
      </c>
      <c r="BR148" s="15">
        <f t="shared" si="58"/>
        <v>0</v>
      </c>
      <c r="BT148" s="15">
        <f t="shared" si="35"/>
        <v>107775.88460600001</v>
      </c>
      <c r="BU148" s="15">
        <f t="shared" si="36"/>
        <v>0</v>
      </c>
      <c r="BV148" s="15">
        <f t="shared" si="51"/>
        <v>-107775.88460600001</v>
      </c>
      <c r="BW148" s="15"/>
      <c r="BX148" s="15">
        <f t="shared" si="62"/>
        <v>323327.65381799999</v>
      </c>
      <c r="BY148" s="15">
        <f t="shared" si="62"/>
        <v>215551.76921200001</v>
      </c>
      <c r="BZ148" s="15">
        <f t="shared" si="53"/>
        <v>-107775.88460599998</v>
      </c>
      <c r="CA148" s="15"/>
      <c r="CB148" s="230">
        <v>12041998.279999999</v>
      </c>
      <c r="CC148" s="230">
        <v>12041998.279999999</v>
      </c>
      <c r="CD148" s="230">
        <v>12041998.279999999</v>
      </c>
      <c r="CE148" s="230"/>
      <c r="CF148" s="230"/>
      <c r="CG148" s="230"/>
      <c r="CH148" s="230"/>
      <c r="CI148" s="230"/>
      <c r="CJ148" s="230">
        <v>35925.294868666671</v>
      </c>
      <c r="CK148" s="230">
        <v>35925.294868666671</v>
      </c>
      <c r="CL148" s="230">
        <v>35925.294868666671</v>
      </c>
      <c r="CM148" s="15"/>
      <c r="CN148" s="15">
        <f t="shared" si="65"/>
        <v>0</v>
      </c>
      <c r="CO148" s="15">
        <f t="shared" si="65"/>
        <v>0</v>
      </c>
      <c r="CP148" s="15">
        <f t="shared" si="65"/>
        <v>0</v>
      </c>
      <c r="CR148" s="15">
        <f t="shared" si="63"/>
        <v>107775.88460600001</v>
      </c>
      <c r="CS148" s="15">
        <f t="shared" si="64"/>
        <v>0</v>
      </c>
      <c r="CT148" s="15">
        <f t="shared" si="67"/>
        <v>-107775.88460600001</v>
      </c>
      <c r="CV148" s="15">
        <f t="shared" si="68"/>
        <v>431103.53842400003</v>
      </c>
      <c r="CW148" s="15">
        <f t="shared" si="68"/>
        <v>215551.76921200001</v>
      </c>
      <c r="CX148" s="15">
        <f t="shared" si="69"/>
        <v>-215551.76921200001</v>
      </c>
      <c r="CY148" s="15"/>
    </row>
    <row r="149" spans="1:103" x14ac:dyDescent="0.25">
      <c r="A149" s="3" t="s">
        <v>173</v>
      </c>
      <c r="B149" s="229">
        <v>3.5900000000000001E-2</v>
      </c>
      <c r="C149" s="229">
        <v>4.0500000000000001E-2</v>
      </c>
      <c r="D149" s="229">
        <v>4.1500000000000002E-2</v>
      </c>
      <c r="E149" s="229">
        <v>4.3499999999999997E-2</v>
      </c>
      <c r="F149" s="229">
        <v>4.3499999999999997E-2</v>
      </c>
      <c r="G149" s="229">
        <v>4.3499999999999997E-2</v>
      </c>
      <c r="H149" s="229">
        <v>4.3499999999999997E-2</v>
      </c>
      <c r="I149" s="229">
        <v>4.3499999999999997E-2</v>
      </c>
      <c r="J149" s="3">
        <v>403011</v>
      </c>
      <c r="L149" s="230">
        <v>15148041.550000001</v>
      </c>
      <c r="M149" s="230">
        <v>15148041.550000001</v>
      </c>
      <c r="N149" s="230">
        <v>15148041.550000001</v>
      </c>
      <c r="O149" s="230"/>
      <c r="P149" s="230">
        <v>15148041.550000001</v>
      </c>
      <c r="Q149" s="230">
        <v>15148041.550000001</v>
      </c>
      <c r="R149" s="230">
        <v>15148041.550000001</v>
      </c>
      <c r="S149" s="15"/>
      <c r="T149" s="15">
        <v>54911.650618749998</v>
      </c>
      <c r="U149" s="15">
        <v>54911.650618749998</v>
      </c>
      <c r="V149" s="15">
        <v>54911.650618749998</v>
      </c>
      <c r="W149" s="15"/>
      <c r="X149" s="15">
        <f t="shared" si="47"/>
        <v>54911.650618749998</v>
      </c>
      <c r="Y149" s="15">
        <f t="shared" si="47"/>
        <v>54911.650618749998</v>
      </c>
      <c r="Z149" s="15">
        <f t="shared" si="47"/>
        <v>54911.650618749998</v>
      </c>
      <c r="AB149" s="15">
        <f t="shared" si="50"/>
        <v>164734.95185625</v>
      </c>
      <c r="AC149" s="15">
        <f t="shared" si="60"/>
        <v>164734.95185625</v>
      </c>
      <c r="AD149" s="15">
        <f t="shared" si="66"/>
        <v>0</v>
      </c>
      <c r="AF149" s="230">
        <v>15148041.550000001</v>
      </c>
      <c r="AG149" s="230">
        <v>15148041.550000001</v>
      </c>
      <c r="AH149" s="230">
        <v>15148041.550000001</v>
      </c>
      <c r="AI149" s="230"/>
      <c r="AJ149" s="230">
        <v>15148041.550000001</v>
      </c>
      <c r="AK149" s="230">
        <v>15148041.550000001</v>
      </c>
      <c r="AL149" s="230">
        <v>15148041.550000001</v>
      </c>
      <c r="AM149" s="230"/>
      <c r="AN149" s="230">
        <v>54911.650618749998</v>
      </c>
      <c r="AO149" s="230">
        <v>54911.650618749998</v>
      </c>
      <c r="AP149" s="230">
        <v>54911.650618749998</v>
      </c>
      <c r="AQ149" s="15"/>
      <c r="AR149" s="15">
        <f t="shared" si="48"/>
        <v>54911.650618749998</v>
      </c>
      <c r="AS149" s="15">
        <f t="shared" si="48"/>
        <v>54911.650618749998</v>
      </c>
      <c r="AT149" s="15">
        <f t="shared" si="48"/>
        <v>54911.650618749998</v>
      </c>
      <c r="AV149" s="15">
        <f t="shared" si="54"/>
        <v>164734.95185625</v>
      </c>
      <c r="AW149" s="15">
        <f t="shared" si="61"/>
        <v>164734.95185625</v>
      </c>
      <c r="AX149" s="15">
        <f t="shared" si="55"/>
        <v>0</v>
      </c>
      <c r="AY149" s="15"/>
      <c r="AZ149" s="15">
        <f t="shared" si="56"/>
        <v>329469.9037125</v>
      </c>
      <c r="BA149" s="15">
        <f t="shared" si="56"/>
        <v>329469.9037125</v>
      </c>
      <c r="BB149" s="15">
        <f t="shared" si="57"/>
        <v>0</v>
      </c>
      <c r="BC149" s="15"/>
      <c r="BD149" s="230">
        <v>15148041.550000001</v>
      </c>
      <c r="BE149" s="230">
        <v>15148041.550000001</v>
      </c>
      <c r="BF149" s="230">
        <v>15148041.550000001</v>
      </c>
      <c r="BG149" s="230"/>
      <c r="BH149" s="230"/>
      <c r="BI149" s="230"/>
      <c r="BJ149" s="230"/>
      <c r="BK149" s="230"/>
      <c r="BL149" s="230">
        <v>54911.650618749998</v>
      </c>
      <c r="BM149" s="230">
        <v>54911.650618749998</v>
      </c>
      <c r="BN149" s="230">
        <v>54911.650618749998</v>
      </c>
      <c r="BO149" s="15"/>
      <c r="BP149" s="15">
        <f t="shared" si="58"/>
        <v>0</v>
      </c>
      <c r="BQ149" s="15">
        <f t="shared" si="58"/>
        <v>0</v>
      </c>
      <c r="BR149" s="15">
        <f t="shared" si="58"/>
        <v>0</v>
      </c>
      <c r="BT149" s="15">
        <f t="shared" si="35"/>
        <v>164734.95185625</v>
      </c>
      <c r="BU149" s="15">
        <f t="shared" si="36"/>
        <v>0</v>
      </c>
      <c r="BV149" s="15">
        <f t="shared" si="51"/>
        <v>-164734.95185625</v>
      </c>
      <c r="BW149" s="15"/>
      <c r="BX149" s="15">
        <f t="shared" si="62"/>
        <v>494204.85556875</v>
      </c>
      <c r="BY149" s="15">
        <f t="shared" si="62"/>
        <v>329469.9037125</v>
      </c>
      <c r="BZ149" s="15">
        <f t="shared" si="53"/>
        <v>-164734.95185625</v>
      </c>
      <c r="CA149" s="15"/>
      <c r="CB149" s="230">
        <v>15148041.550000001</v>
      </c>
      <c r="CC149" s="230">
        <v>15148041.550000001</v>
      </c>
      <c r="CD149" s="230">
        <v>15148041.550000001</v>
      </c>
      <c r="CE149" s="230"/>
      <c r="CF149" s="230"/>
      <c r="CG149" s="230"/>
      <c r="CH149" s="230"/>
      <c r="CI149" s="230"/>
      <c r="CJ149" s="230">
        <v>54911.650618749998</v>
      </c>
      <c r="CK149" s="230">
        <v>54911.650618749998</v>
      </c>
      <c r="CL149" s="230">
        <v>54911.650618749998</v>
      </c>
      <c r="CM149" s="15"/>
      <c r="CN149" s="15">
        <f t="shared" si="65"/>
        <v>0</v>
      </c>
      <c r="CO149" s="15">
        <f t="shared" si="65"/>
        <v>0</v>
      </c>
      <c r="CP149" s="15">
        <f t="shared" si="65"/>
        <v>0</v>
      </c>
      <c r="CR149" s="15">
        <f t="shared" si="63"/>
        <v>164734.95185625</v>
      </c>
      <c r="CS149" s="15">
        <f t="shared" si="64"/>
        <v>0</v>
      </c>
      <c r="CT149" s="15">
        <f t="shared" si="67"/>
        <v>-164734.95185625</v>
      </c>
      <c r="CV149" s="15">
        <f t="shared" si="68"/>
        <v>658939.80742500001</v>
      </c>
      <c r="CW149" s="15">
        <f t="shared" si="68"/>
        <v>329469.9037125</v>
      </c>
      <c r="CX149" s="15">
        <f t="shared" si="69"/>
        <v>-329469.9037125</v>
      </c>
      <c r="CY149" s="15"/>
    </row>
    <row r="150" spans="1:103" x14ac:dyDescent="0.25">
      <c r="A150" s="3" t="s">
        <v>174</v>
      </c>
      <c r="B150" s="229">
        <v>0.14119999999999999</v>
      </c>
      <c r="C150" s="229">
        <v>0</v>
      </c>
      <c r="D150" s="229">
        <v>0</v>
      </c>
      <c r="E150" s="229">
        <v>0</v>
      </c>
      <c r="F150" s="229">
        <v>0</v>
      </c>
      <c r="G150" s="229">
        <v>0</v>
      </c>
      <c r="H150" s="229">
        <v>0</v>
      </c>
      <c r="I150" s="229">
        <v>0</v>
      </c>
      <c r="J150" s="3">
        <v>403011</v>
      </c>
      <c r="L150" s="230">
        <v>0</v>
      </c>
      <c r="M150" s="230">
        <v>0</v>
      </c>
      <c r="N150" s="230">
        <v>0</v>
      </c>
      <c r="O150" s="230"/>
      <c r="P150" s="230">
        <v>0</v>
      </c>
      <c r="Q150" s="230">
        <v>0</v>
      </c>
      <c r="R150" s="230">
        <v>0</v>
      </c>
      <c r="S150" s="15"/>
      <c r="T150" s="15">
        <v>0</v>
      </c>
      <c r="U150" s="15">
        <v>0</v>
      </c>
      <c r="V150" s="15">
        <v>0</v>
      </c>
      <c r="W150" s="15"/>
      <c r="X150" s="15">
        <f t="shared" si="47"/>
        <v>0</v>
      </c>
      <c r="Y150" s="15">
        <f t="shared" si="47"/>
        <v>0</v>
      </c>
      <c r="Z150" s="15">
        <f t="shared" si="47"/>
        <v>0</v>
      </c>
      <c r="AB150" s="15">
        <f t="shared" si="50"/>
        <v>0</v>
      </c>
      <c r="AC150" s="15">
        <f t="shared" si="60"/>
        <v>0</v>
      </c>
      <c r="AD150" s="15">
        <f t="shared" si="66"/>
        <v>0</v>
      </c>
      <c r="AF150" s="230">
        <v>0</v>
      </c>
      <c r="AG150" s="230">
        <v>0</v>
      </c>
      <c r="AH150" s="230">
        <v>0</v>
      </c>
      <c r="AI150" s="230"/>
      <c r="AJ150" s="230">
        <v>0</v>
      </c>
      <c r="AK150" s="230">
        <v>0</v>
      </c>
      <c r="AL150" s="230">
        <v>0</v>
      </c>
      <c r="AM150" s="230"/>
      <c r="AN150" s="230">
        <v>0</v>
      </c>
      <c r="AO150" s="230">
        <v>0</v>
      </c>
      <c r="AP150" s="230">
        <v>0</v>
      </c>
      <c r="AQ150" s="15"/>
      <c r="AR150" s="15">
        <f t="shared" si="48"/>
        <v>0</v>
      </c>
      <c r="AS150" s="15">
        <f t="shared" si="48"/>
        <v>0</v>
      </c>
      <c r="AT150" s="15">
        <f t="shared" si="48"/>
        <v>0</v>
      </c>
      <c r="AV150" s="15">
        <f t="shared" si="54"/>
        <v>0</v>
      </c>
      <c r="AW150" s="15">
        <f t="shared" si="61"/>
        <v>0</v>
      </c>
      <c r="AX150" s="15">
        <f t="shared" si="55"/>
        <v>0</v>
      </c>
      <c r="AY150" s="15"/>
      <c r="AZ150" s="15">
        <f t="shared" si="56"/>
        <v>0</v>
      </c>
      <c r="BA150" s="15">
        <f t="shared" si="56"/>
        <v>0</v>
      </c>
      <c r="BB150" s="15">
        <f t="shared" si="57"/>
        <v>0</v>
      </c>
      <c r="BC150" s="15"/>
      <c r="BD150" s="230">
        <v>0</v>
      </c>
      <c r="BE150" s="230">
        <v>0</v>
      </c>
      <c r="BF150" s="230">
        <v>0</v>
      </c>
      <c r="BG150" s="230"/>
      <c r="BH150" s="230"/>
      <c r="BI150" s="230"/>
      <c r="BJ150" s="230"/>
      <c r="BK150" s="230"/>
      <c r="BL150" s="230">
        <v>0</v>
      </c>
      <c r="BM150" s="230">
        <v>0</v>
      </c>
      <c r="BN150" s="230">
        <v>0</v>
      </c>
      <c r="BO150" s="15"/>
      <c r="BP150" s="15">
        <f t="shared" si="58"/>
        <v>0</v>
      </c>
      <c r="BQ150" s="15">
        <f t="shared" si="58"/>
        <v>0</v>
      </c>
      <c r="BR150" s="15">
        <f t="shared" si="58"/>
        <v>0</v>
      </c>
      <c r="BT150" s="15">
        <f t="shared" si="35"/>
        <v>0</v>
      </c>
      <c r="BU150" s="15">
        <f t="shared" si="36"/>
        <v>0</v>
      </c>
      <c r="BV150" s="15">
        <f t="shared" si="51"/>
        <v>0</v>
      </c>
      <c r="BW150" s="15"/>
      <c r="BX150" s="15">
        <f t="shared" si="62"/>
        <v>0</v>
      </c>
      <c r="BY150" s="15">
        <f t="shared" si="62"/>
        <v>0</v>
      </c>
      <c r="BZ150" s="15">
        <f t="shared" si="53"/>
        <v>0</v>
      </c>
      <c r="CA150" s="15"/>
      <c r="CB150" s="230">
        <v>0</v>
      </c>
      <c r="CC150" s="230">
        <v>0</v>
      </c>
      <c r="CD150" s="230">
        <v>0</v>
      </c>
      <c r="CE150" s="230"/>
      <c r="CF150" s="230"/>
      <c r="CG150" s="230"/>
      <c r="CH150" s="230"/>
      <c r="CI150" s="230"/>
      <c r="CJ150" s="230">
        <v>0</v>
      </c>
      <c r="CK150" s="230">
        <v>0</v>
      </c>
      <c r="CL150" s="230">
        <v>0</v>
      </c>
      <c r="CM150" s="15"/>
      <c r="CN150" s="15">
        <f t="shared" si="65"/>
        <v>0</v>
      </c>
      <c r="CO150" s="15">
        <f t="shared" si="65"/>
        <v>0</v>
      </c>
      <c r="CP150" s="15">
        <f t="shared" si="65"/>
        <v>0</v>
      </c>
      <c r="CR150" s="15">
        <f t="shared" si="63"/>
        <v>0</v>
      </c>
      <c r="CS150" s="15">
        <f t="shared" si="64"/>
        <v>0</v>
      </c>
      <c r="CT150" s="15">
        <f t="shared" si="67"/>
        <v>0</v>
      </c>
      <c r="CV150" s="15">
        <f t="shared" si="68"/>
        <v>0</v>
      </c>
      <c r="CW150" s="15">
        <f t="shared" si="68"/>
        <v>0</v>
      </c>
      <c r="CX150" s="15">
        <f t="shared" si="69"/>
        <v>0</v>
      </c>
      <c r="CY150" s="15"/>
    </row>
    <row r="151" spans="1:103" x14ac:dyDescent="0.25">
      <c r="A151" s="3" t="s">
        <v>175</v>
      </c>
      <c r="B151" s="229">
        <v>8.4900000000000003E-2</v>
      </c>
      <c r="C151" s="229">
        <v>0</v>
      </c>
      <c r="D151" s="229">
        <v>0</v>
      </c>
      <c r="E151" s="229">
        <v>0</v>
      </c>
      <c r="F151" s="229">
        <v>0</v>
      </c>
      <c r="G151" s="229">
        <v>0</v>
      </c>
      <c r="H151" s="229">
        <v>0</v>
      </c>
      <c r="I151" s="229">
        <v>0</v>
      </c>
      <c r="J151" s="3">
        <v>403011</v>
      </c>
      <c r="L151" s="230">
        <v>0</v>
      </c>
      <c r="M151" s="230">
        <v>0</v>
      </c>
      <c r="N151" s="230">
        <v>0</v>
      </c>
      <c r="O151" s="230"/>
      <c r="P151" s="230">
        <v>0</v>
      </c>
      <c r="Q151" s="230">
        <v>0</v>
      </c>
      <c r="R151" s="230">
        <v>0</v>
      </c>
      <c r="S151" s="15"/>
      <c r="T151" s="15">
        <v>0</v>
      </c>
      <c r="U151" s="15">
        <v>0</v>
      </c>
      <c r="V151" s="15">
        <v>0</v>
      </c>
      <c r="W151" s="15"/>
      <c r="X151" s="15">
        <f t="shared" si="47"/>
        <v>0</v>
      </c>
      <c r="Y151" s="15">
        <f t="shared" si="47"/>
        <v>0</v>
      </c>
      <c r="Z151" s="15">
        <f t="shared" si="47"/>
        <v>0</v>
      </c>
      <c r="AB151" s="15">
        <f t="shared" si="50"/>
        <v>0</v>
      </c>
      <c r="AC151" s="15">
        <f t="shared" si="60"/>
        <v>0</v>
      </c>
      <c r="AD151" s="15">
        <f t="shared" si="66"/>
        <v>0</v>
      </c>
      <c r="AF151" s="230">
        <v>0</v>
      </c>
      <c r="AG151" s="230">
        <v>0</v>
      </c>
      <c r="AH151" s="230">
        <v>0</v>
      </c>
      <c r="AI151" s="230"/>
      <c r="AJ151" s="230">
        <v>0</v>
      </c>
      <c r="AK151" s="230">
        <v>0</v>
      </c>
      <c r="AL151" s="230">
        <v>0</v>
      </c>
      <c r="AM151" s="230"/>
      <c r="AN151" s="230">
        <v>0</v>
      </c>
      <c r="AO151" s="230">
        <v>0</v>
      </c>
      <c r="AP151" s="230">
        <v>0</v>
      </c>
      <c r="AQ151" s="15"/>
      <c r="AR151" s="15">
        <f t="shared" si="48"/>
        <v>0</v>
      </c>
      <c r="AS151" s="15">
        <f t="shared" si="48"/>
        <v>0</v>
      </c>
      <c r="AT151" s="15">
        <f t="shared" si="48"/>
        <v>0</v>
      </c>
      <c r="AV151" s="15">
        <f t="shared" si="54"/>
        <v>0</v>
      </c>
      <c r="AW151" s="15">
        <f t="shared" si="61"/>
        <v>0</v>
      </c>
      <c r="AX151" s="15">
        <f t="shared" si="55"/>
        <v>0</v>
      </c>
      <c r="AY151" s="15"/>
      <c r="AZ151" s="15">
        <f t="shared" si="56"/>
        <v>0</v>
      </c>
      <c r="BA151" s="15">
        <f t="shared" si="56"/>
        <v>0</v>
      </c>
      <c r="BB151" s="15">
        <f t="shared" si="57"/>
        <v>0</v>
      </c>
      <c r="BC151" s="15"/>
      <c r="BD151" s="230">
        <v>0</v>
      </c>
      <c r="BE151" s="230">
        <v>0</v>
      </c>
      <c r="BF151" s="230">
        <v>0</v>
      </c>
      <c r="BG151" s="230"/>
      <c r="BH151" s="230"/>
      <c r="BI151" s="230"/>
      <c r="BJ151" s="230"/>
      <c r="BK151" s="230"/>
      <c r="BL151" s="230">
        <v>0</v>
      </c>
      <c r="BM151" s="230">
        <v>0</v>
      </c>
      <c r="BN151" s="230">
        <v>0</v>
      </c>
      <c r="BO151" s="15"/>
      <c r="BP151" s="15">
        <f t="shared" si="58"/>
        <v>0</v>
      </c>
      <c r="BQ151" s="15">
        <f t="shared" si="58"/>
        <v>0</v>
      </c>
      <c r="BR151" s="15">
        <f t="shared" si="58"/>
        <v>0</v>
      </c>
      <c r="BT151" s="15">
        <f t="shared" si="35"/>
        <v>0</v>
      </c>
      <c r="BU151" s="15">
        <f t="shared" si="36"/>
        <v>0</v>
      </c>
      <c r="BV151" s="15">
        <f t="shared" si="51"/>
        <v>0</v>
      </c>
      <c r="BW151" s="15"/>
      <c r="BX151" s="15">
        <f t="shared" si="62"/>
        <v>0</v>
      </c>
      <c r="BY151" s="15">
        <f t="shared" si="62"/>
        <v>0</v>
      </c>
      <c r="BZ151" s="15">
        <f t="shared" si="53"/>
        <v>0</v>
      </c>
      <c r="CA151" s="15"/>
      <c r="CB151" s="230">
        <v>0</v>
      </c>
      <c r="CC151" s="230">
        <v>0</v>
      </c>
      <c r="CD151" s="230">
        <v>0</v>
      </c>
      <c r="CE151" s="230"/>
      <c r="CF151" s="230"/>
      <c r="CG151" s="230"/>
      <c r="CH151" s="230"/>
      <c r="CI151" s="230"/>
      <c r="CJ151" s="230">
        <v>0</v>
      </c>
      <c r="CK151" s="230">
        <v>0</v>
      </c>
      <c r="CL151" s="230">
        <v>0</v>
      </c>
      <c r="CM151" s="15"/>
      <c r="CN151" s="15">
        <f t="shared" si="65"/>
        <v>0</v>
      </c>
      <c r="CO151" s="15">
        <f t="shared" si="65"/>
        <v>0</v>
      </c>
      <c r="CP151" s="15">
        <f t="shared" si="65"/>
        <v>0</v>
      </c>
      <c r="CR151" s="15">
        <f t="shared" si="63"/>
        <v>0</v>
      </c>
      <c r="CS151" s="15">
        <f t="shared" si="64"/>
        <v>0</v>
      </c>
      <c r="CT151" s="15">
        <f t="shared" si="67"/>
        <v>0</v>
      </c>
      <c r="CV151" s="15">
        <f t="shared" si="68"/>
        <v>0</v>
      </c>
      <c r="CW151" s="15">
        <f t="shared" si="68"/>
        <v>0</v>
      </c>
      <c r="CX151" s="15">
        <f t="shared" si="69"/>
        <v>0</v>
      </c>
      <c r="CY151" s="15"/>
    </row>
    <row r="152" spans="1:103" x14ac:dyDescent="0.25">
      <c r="A152" s="3" t="s">
        <v>176</v>
      </c>
      <c r="B152" s="229">
        <v>1.9300000000000001E-2</v>
      </c>
      <c r="C152" s="229">
        <v>2.18E-2</v>
      </c>
      <c r="D152" s="229">
        <v>1.9900000000000001E-2</v>
      </c>
      <c r="E152" s="229">
        <v>2.0299999999999999E-2</v>
      </c>
      <c r="F152" s="229">
        <v>2.0299999999999999E-2</v>
      </c>
      <c r="G152" s="229">
        <v>2.0299999999999999E-2</v>
      </c>
      <c r="H152" s="229">
        <v>2.0299999999999999E-2</v>
      </c>
      <c r="I152" s="229">
        <v>2.0299999999999999E-2</v>
      </c>
      <c r="J152" s="3">
        <v>403011</v>
      </c>
      <c r="L152" s="230">
        <v>45777616.579999998</v>
      </c>
      <c r="M152" s="230">
        <v>45784406.619999997</v>
      </c>
      <c r="N152" s="230">
        <v>45784406.619999997</v>
      </c>
      <c r="O152" s="230"/>
      <c r="P152" s="230">
        <v>46294126.460000001</v>
      </c>
      <c r="Q152" s="230">
        <v>46297760.649999999</v>
      </c>
      <c r="R152" s="230">
        <v>46311150.729999997</v>
      </c>
      <c r="S152" s="15"/>
      <c r="T152" s="15">
        <v>77440.468047833318</v>
      </c>
      <c r="U152" s="15">
        <v>77451.954532166666</v>
      </c>
      <c r="V152" s="15">
        <v>77451.954532166666</v>
      </c>
      <c r="W152" s="15"/>
      <c r="X152" s="15">
        <f t="shared" si="47"/>
        <v>78314.230594833338</v>
      </c>
      <c r="Y152" s="15">
        <f t="shared" si="47"/>
        <v>78320.378432916666</v>
      </c>
      <c r="Z152" s="15">
        <f t="shared" si="47"/>
        <v>78343.029984916662</v>
      </c>
      <c r="AB152" s="15">
        <f t="shared" si="50"/>
        <v>232344.37711216667</v>
      </c>
      <c r="AC152" s="15">
        <f t="shared" si="60"/>
        <v>234977.63901266665</v>
      </c>
      <c r="AD152" s="15">
        <f t="shared" si="66"/>
        <v>2633.261900499987</v>
      </c>
      <c r="AF152" s="230">
        <v>45784577.649999999</v>
      </c>
      <c r="AG152" s="230">
        <v>45778073.840000004</v>
      </c>
      <c r="AH152" s="230">
        <v>45771399</v>
      </c>
      <c r="AI152" s="230"/>
      <c r="AJ152" s="230">
        <v>46320906.619999997</v>
      </c>
      <c r="AK152" s="230">
        <v>46320906.619999997</v>
      </c>
      <c r="AL152" s="230">
        <v>46320906.619999997</v>
      </c>
      <c r="AM152" s="230"/>
      <c r="AN152" s="230">
        <v>77452.243857916663</v>
      </c>
      <c r="AO152" s="230">
        <v>77441.241579333335</v>
      </c>
      <c r="AP152" s="230">
        <v>77429.949974999996</v>
      </c>
      <c r="AQ152" s="15"/>
      <c r="AR152" s="15">
        <f t="shared" si="48"/>
        <v>78359.533698833329</v>
      </c>
      <c r="AS152" s="15">
        <f t="shared" si="48"/>
        <v>78359.533698833329</v>
      </c>
      <c r="AT152" s="15">
        <f t="shared" si="48"/>
        <v>78359.533698833329</v>
      </c>
      <c r="AV152" s="15">
        <f t="shared" si="54"/>
        <v>232323.43541224999</v>
      </c>
      <c r="AW152" s="15">
        <f t="shared" si="61"/>
        <v>235078.6010965</v>
      </c>
      <c r="AX152" s="15">
        <f t="shared" si="55"/>
        <v>2755.1656842500088</v>
      </c>
      <c r="AY152" s="15"/>
      <c r="AZ152" s="15">
        <f t="shared" si="56"/>
        <v>464667.81252441666</v>
      </c>
      <c r="BA152" s="15">
        <f t="shared" si="56"/>
        <v>470056.24010916665</v>
      </c>
      <c r="BB152" s="15">
        <f t="shared" si="57"/>
        <v>5388.4275847499957</v>
      </c>
      <c r="BC152" s="15"/>
      <c r="BD152" s="230">
        <v>45771399</v>
      </c>
      <c r="BE152" s="230">
        <v>45771399</v>
      </c>
      <c r="BF152" s="230">
        <v>45771399</v>
      </c>
      <c r="BG152" s="230"/>
      <c r="BH152" s="230"/>
      <c r="BI152" s="230"/>
      <c r="BJ152" s="230"/>
      <c r="BK152" s="230"/>
      <c r="BL152" s="230">
        <v>77429.949974999996</v>
      </c>
      <c r="BM152" s="230">
        <v>77429.949974999996</v>
      </c>
      <c r="BN152" s="230">
        <v>77429.949974999996</v>
      </c>
      <c r="BO152" s="15"/>
      <c r="BP152" s="15">
        <f t="shared" si="58"/>
        <v>0</v>
      </c>
      <c r="BQ152" s="15">
        <f t="shared" si="58"/>
        <v>0</v>
      </c>
      <c r="BR152" s="15">
        <f t="shared" si="58"/>
        <v>0</v>
      </c>
      <c r="BT152" s="15">
        <f t="shared" si="35"/>
        <v>232289.84992499999</v>
      </c>
      <c r="BU152" s="15">
        <f t="shared" si="36"/>
        <v>0</v>
      </c>
      <c r="BV152" s="15">
        <f t="shared" si="51"/>
        <v>-232289.84992499999</v>
      </c>
      <c r="BW152" s="15"/>
      <c r="BX152" s="15">
        <f t="shared" si="62"/>
        <v>696957.6624494167</v>
      </c>
      <c r="BY152" s="15">
        <f t="shared" si="62"/>
        <v>470056.24010916665</v>
      </c>
      <c r="BZ152" s="15">
        <f t="shared" si="53"/>
        <v>-226901.42234025005</v>
      </c>
      <c r="CA152" s="15"/>
      <c r="CB152" s="230">
        <v>45771399</v>
      </c>
      <c r="CC152" s="230">
        <v>45750383.619999997</v>
      </c>
      <c r="CD152" s="230">
        <v>46011747.350000001</v>
      </c>
      <c r="CE152" s="230"/>
      <c r="CF152" s="230"/>
      <c r="CG152" s="230"/>
      <c r="CH152" s="230"/>
      <c r="CI152" s="230"/>
      <c r="CJ152" s="230">
        <v>77429.949974999996</v>
      </c>
      <c r="CK152" s="230">
        <v>77394.398957166661</v>
      </c>
      <c r="CL152" s="230">
        <v>77836.539267083324</v>
      </c>
      <c r="CM152" s="15"/>
      <c r="CN152" s="15">
        <f t="shared" si="65"/>
        <v>0</v>
      </c>
      <c r="CO152" s="15">
        <f t="shared" si="65"/>
        <v>0</v>
      </c>
      <c r="CP152" s="15">
        <f t="shared" si="65"/>
        <v>0</v>
      </c>
      <c r="CR152" s="15">
        <f t="shared" si="63"/>
        <v>232660.88819924998</v>
      </c>
      <c r="CS152" s="15">
        <f t="shared" si="64"/>
        <v>0</v>
      </c>
      <c r="CT152" s="15">
        <f t="shared" si="67"/>
        <v>-232660.88819924998</v>
      </c>
      <c r="CV152" s="15">
        <f t="shared" si="68"/>
        <v>929618.55064866669</v>
      </c>
      <c r="CW152" s="15">
        <f t="shared" si="68"/>
        <v>470056.24010916665</v>
      </c>
      <c r="CX152" s="15">
        <f t="shared" si="69"/>
        <v>-459562.31053950003</v>
      </c>
      <c r="CY152" s="15"/>
    </row>
    <row r="153" spans="1:103" x14ac:dyDescent="0.25">
      <c r="A153" s="3" t="s">
        <v>177</v>
      </c>
      <c r="B153" s="229">
        <v>1.9300000000000001E-2</v>
      </c>
      <c r="C153" s="229">
        <v>2.18E-2</v>
      </c>
      <c r="D153" s="229">
        <v>1.9900000000000001E-2</v>
      </c>
      <c r="E153" s="229">
        <v>2.0299999999999999E-2</v>
      </c>
      <c r="F153" s="229">
        <v>2.0299999999999999E-2</v>
      </c>
      <c r="G153" s="229">
        <v>2.0299999999999999E-2</v>
      </c>
      <c r="H153" s="229">
        <v>2.0299999999999999E-2</v>
      </c>
      <c r="I153" s="229">
        <v>2.0299999999999999E-2</v>
      </c>
      <c r="J153" s="3">
        <v>403026</v>
      </c>
      <c r="L153" s="230">
        <v>1264434.92</v>
      </c>
      <c r="M153" s="230">
        <v>1264434.92</v>
      </c>
      <c r="N153" s="230">
        <v>1264434.92</v>
      </c>
      <c r="O153" s="230"/>
      <c r="P153" s="230">
        <v>1264434.92</v>
      </c>
      <c r="Q153" s="230">
        <v>1264434.92</v>
      </c>
      <c r="R153" s="230">
        <v>1264434.92</v>
      </c>
      <c r="S153" s="15"/>
      <c r="T153" s="15">
        <v>2139.0024063333331</v>
      </c>
      <c r="U153" s="15">
        <v>2139.0024063333331</v>
      </c>
      <c r="V153" s="15">
        <v>2139.0024063333331</v>
      </c>
      <c r="W153" s="15"/>
      <c r="X153" s="15">
        <f t="shared" si="47"/>
        <v>2139.0024063333331</v>
      </c>
      <c r="Y153" s="15">
        <f t="shared" si="47"/>
        <v>2139.0024063333331</v>
      </c>
      <c r="Z153" s="15">
        <f t="shared" si="47"/>
        <v>2139.0024063333331</v>
      </c>
      <c r="AB153" s="15">
        <f t="shared" si="50"/>
        <v>6417.0072189999992</v>
      </c>
      <c r="AC153" s="15">
        <f t="shared" si="60"/>
        <v>6417.0072189999992</v>
      </c>
      <c r="AD153" s="15">
        <f t="shared" si="66"/>
        <v>0</v>
      </c>
      <c r="AF153" s="230">
        <v>1264434.92</v>
      </c>
      <c r="AG153" s="230">
        <v>1264434.92</v>
      </c>
      <c r="AH153" s="230">
        <v>1264434.92</v>
      </c>
      <c r="AI153" s="230"/>
      <c r="AJ153" s="230">
        <v>1264434.92</v>
      </c>
      <c r="AK153" s="230">
        <v>1264434.92</v>
      </c>
      <c r="AL153" s="230">
        <v>1264434.92</v>
      </c>
      <c r="AM153" s="230"/>
      <c r="AN153" s="230">
        <v>2139.0024063333331</v>
      </c>
      <c r="AO153" s="230">
        <v>2139.0024063333331</v>
      </c>
      <c r="AP153" s="230">
        <v>2139.0024063333331</v>
      </c>
      <c r="AQ153" s="15"/>
      <c r="AR153" s="15">
        <f t="shared" si="48"/>
        <v>2139.0024063333331</v>
      </c>
      <c r="AS153" s="15">
        <f t="shared" si="48"/>
        <v>2139.0024063333331</v>
      </c>
      <c r="AT153" s="15">
        <f t="shared" si="48"/>
        <v>2139.0024063333331</v>
      </c>
      <c r="AV153" s="15">
        <f t="shared" si="54"/>
        <v>6417.0072189999992</v>
      </c>
      <c r="AW153" s="15">
        <f t="shared" si="61"/>
        <v>6417.0072189999992</v>
      </c>
      <c r="AX153" s="15">
        <f t="shared" si="55"/>
        <v>0</v>
      </c>
      <c r="AY153" s="15"/>
      <c r="AZ153" s="15">
        <f t="shared" si="56"/>
        <v>12834.014437999998</v>
      </c>
      <c r="BA153" s="15">
        <f t="shared" si="56"/>
        <v>12834.014437999998</v>
      </c>
      <c r="BB153" s="15">
        <f t="shared" si="57"/>
        <v>0</v>
      </c>
      <c r="BC153" s="15"/>
      <c r="BD153" s="230">
        <v>1264434.92</v>
      </c>
      <c r="BE153" s="230">
        <v>1264434.92</v>
      </c>
      <c r="BF153" s="230">
        <v>1264434.92</v>
      </c>
      <c r="BG153" s="230"/>
      <c r="BH153" s="230"/>
      <c r="BI153" s="230"/>
      <c r="BJ153" s="230"/>
      <c r="BK153" s="230"/>
      <c r="BL153" s="230">
        <v>2139.0024063333331</v>
      </c>
      <c r="BM153" s="230">
        <v>2139.0024063333331</v>
      </c>
      <c r="BN153" s="230">
        <v>2139.0024063333331</v>
      </c>
      <c r="BO153" s="15"/>
      <c r="BP153" s="15">
        <f t="shared" si="58"/>
        <v>0</v>
      </c>
      <c r="BQ153" s="15">
        <f t="shared" si="58"/>
        <v>0</v>
      </c>
      <c r="BR153" s="15">
        <f t="shared" si="58"/>
        <v>0</v>
      </c>
      <c r="BT153" s="15">
        <f t="shared" si="35"/>
        <v>6417.0072189999992</v>
      </c>
      <c r="BU153" s="15">
        <f t="shared" si="36"/>
        <v>0</v>
      </c>
      <c r="BV153" s="15">
        <f t="shared" si="51"/>
        <v>-6417.0072189999992</v>
      </c>
      <c r="BW153" s="15"/>
      <c r="BX153" s="15">
        <f t="shared" si="62"/>
        <v>19251.021656999998</v>
      </c>
      <c r="BY153" s="15">
        <f t="shared" si="62"/>
        <v>12834.014437999998</v>
      </c>
      <c r="BZ153" s="15">
        <f t="shared" si="53"/>
        <v>-6417.0072189999992</v>
      </c>
      <c r="CA153" s="15"/>
      <c r="CB153" s="230">
        <v>1264434.92</v>
      </c>
      <c r="CC153" s="230">
        <v>1264434.92</v>
      </c>
      <c r="CD153" s="230">
        <v>1264434.92</v>
      </c>
      <c r="CE153" s="230"/>
      <c r="CF153" s="230"/>
      <c r="CG153" s="230"/>
      <c r="CH153" s="230"/>
      <c r="CI153" s="230"/>
      <c r="CJ153" s="230">
        <v>2139.0024063333331</v>
      </c>
      <c r="CK153" s="230">
        <v>2139.0024063333331</v>
      </c>
      <c r="CL153" s="230">
        <v>2139.0024063333331</v>
      </c>
      <c r="CM153" s="15"/>
      <c r="CN153" s="15">
        <f t="shared" si="65"/>
        <v>0</v>
      </c>
      <c r="CO153" s="15">
        <f t="shared" si="65"/>
        <v>0</v>
      </c>
      <c r="CP153" s="15">
        <f t="shared" si="65"/>
        <v>0</v>
      </c>
      <c r="CR153" s="15">
        <f t="shared" si="63"/>
        <v>6417.0072189999992</v>
      </c>
      <c r="CS153" s="15">
        <f t="shared" si="64"/>
        <v>0</v>
      </c>
      <c r="CT153" s="15">
        <f t="shared" si="67"/>
        <v>-6417.0072189999992</v>
      </c>
      <c r="CV153" s="15">
        <f t="shared" si="68"/>
        <v>25668.028875999997</v>
      </c>
      <c r="CW153" s="15">
        <f t="shared" si="68"/>
        <v>12834.014437999998</v>
      </c>
      <c r="CX153" s="15">
        <f t="shared" si="69"/>
        <v>-12834.014437999998</v>
      </c>
      <c r="CY153" s="15"/>
    </row>
    <row r="154" spans="1:103" x14ac:dyDescent="0.25">
      <c r="A154" s="3" t="s">
        <v>178</v>
      </c>
      <c r="B154" s="229">
        <v>1.9300000000000001E-2</v>
      </c>
      <c r="C154" s="229">
        <v>2.18E-2</v>
      </c>
      <c r="D154" s="229">
        <v>1.9900000000000001E-2</v>
      </c>
      <c r="E154" s="229">
        <v>2.0299999999999999E-2</v>
      </c>
      <c r="F154" s="229">
        <v>2.0299999999999999E-2</v>
      </c>
      <c r="G154" s="229">
        <v>2.0299999999999999E-2</v>
      </c>
      <c r="H154" s="229">
        <v>2.0299999999999999E-2</v>
      </c>
      <c r="I154" s="229">
        <v>2.0299999999999999E-2</v>
      </c>
      <c r="J154" s="3">
        <v>403026</v>
      </c>
      <c r="L154" s="230">
        <v>1420059.28</v>
      </c>
      <c r="M154" s="230">
        <v>1420059.28</v>
      </c>
      <c r="N154" s="230">
        <v>1420059.28</v>
      </c>
      <c r="O154" s="230"/>
      <c r="P154" s="230">
        <v>1420059.28</v>
      </c>
      <c r="Q154" s="230">
        <v>1420059.28</v>
      </c>
      <c r="R154" s="230">
        <v>1420059.28</v>
      </c>
      <c r="S154" s="15"/>
      <c r="T154" s="15">
        <v>2402.2669486666668</v>
      </c>
      <c r="U154" s="15">
        <v>2402.2669486666668</v>
      </c>
      <c r="V154" s="15">
        <v>2402.2669486666668</v>
      </c>
      <c r="W154" s="15"/>
      <c r="X154" s="15">
        <f t="shared" si="47"/>
        <v>2402.2669486666668</v>
      </c>
      <c r="Y154" s="15">
        <f t="shared" si="47"/>
        <v>2402.2669486666668</v>
      </c>
      <c r="Z154" s="15">
        <f t="shared" si="47"/>
        <v>2402.2669486666668</v>
      </c>
      <c r="AB154" s="15">
        <f t="shared" si="50"/>
        <v>7206.8008460000001</v>
      </c>
      <c r="AC154" s="15">
        <f t="shared" si="60"/>
        <v>7206.8008460000001</v>
      </c>
      <c r="AD154" s="15">
        <f t="shared" si="66"/>
        <v>0</v>
      </c>
      <c r="AF154" s="230">
        <v>1420059.28</v>
      </c>
      <c r="AG154" s="230">
        <v>1420059.28</v>
      </c>
      <c r="AH154" s="230">
        <v>1420059.28</v>
      </c>
      <c r="AI154" s="230"/>
      <c r="AJ154" s="230">
        <v>1420059.28</v>
      </c>
      <c r="AK154" s="230">
        <v>1420059.28</v>
      </c>
      <c r="AL154" s="230">
        <v>1420059.28</v>
      </c>
      <c r="AM154" s="230"/>
      <c r="AN154" s="230">
        <v>2402.2669486666668</v>
      </c>
      <c r="AO154" s="230">
        <v>2402.2669486666668</v>
      </c>
      <c r="AP154" s="230">
        <v>2402.2669486666668</v>
      </c>
      <c r="AQ154" s="15"/>
      <c r="AR154" s="15">
        <f t="shared" si="48"/>
        <v>2402.2669486666668</v>
      </c>
      <c r="AS154" s="15">
        <f t="shared" si="48"/>
        <v>2402.2669486666668</v>
      </c>
      <c r="AT154" s="15">
        <f t="shared" si="48"/>
        <v>2402.2669486666668</v>
      </c>
      <c r="AV154" s="15">
        <f t="shared" si="54"/>
        <v>7206.8008460000001</v>
      </c>
      <c r="AW154" s="15">
        <f t="shared" si="61"/>
        <v>7206.8008460000001</v>
      </c>
      <c r="AX154" s="15">
        <f t="shared" si="55"/>
        <v>0</v>
      </c>
      <c r="AY154" s="15"/>
      <c r="AZ154" s="15">
        <f t="shared" si="56"/>
        <v>14413.601692</v>
      </c>
      <c r="BA154" s="15">
        <f t="shared" si="56"/>
        <v>14413.601692</v>
      </c>
      <c r="BB154" s="15">
        <f t="shared" si="57"/>
        <v>0</v>
      </c>
      <c r="BC154" s="15"/>
      <c r="BD154" s="230">
        <v>1420059.28</v>
      </c>
      <c r="BE154" s="230">
        <v>1420059.28</v>
      </c>
      <c r="BF154" s="230">
        <v>1420059.28</v>
      </c>
      <c r="BG154" s="230"/>
      <c r="BH154" s="230"/>
      <c r="BI154" s="230"/>
      <c r="BJ154" s="230"/>
      <c r="BK154" s="230"/>
      <c r="BL154" s="230">
        <v>2402.2669486666668</v>
      </c>
      <c r="BM154" s="230">
        <v>2402.2669486666668</v>
      </c>
      <c r="BN154" s="230">
        <v>2402.2669486666668</v>
      </c>
      <c r="BO154" s="15"/>
      <c r="BP154" s="15">
        <f t="shared" si="58"/>
        <v>0</v>
      </c>
      <c r="BQ154" s="15">
        <f t="shared" si="58"/>
        <v>0</v>
      </c>
      <c r="BR154" s="15">
        <f t="shared" si="58"/>
        <v>0</v>
      </c>
      <c r="BT154" s="15">
        <f t="shared" si="35"/>
        <v>7206.8008460000001</v>
      </c>
      <c r="BU154" s="15">
        <f t="shared" si="36"/>
        <v>0</v>
      </c>
      <c r="BV154" s="15">
        <f t="shared" si="51"/>
        <v>-7206.8008460000001</v>
      </c>
      <c r="BW154" s="15"/>
      <c r="BX154" s="15">
        <f t="shared" si="62"/>
        <v>21620.402538000002</v>
      </c>
      <c r="BY154" s="15">
        <f t="shared" si="62"/>
        <v>14413.601692</v>
      </c>
      <c r="BZ154" s="15">
        <f t="shared" si="53"/>
        <v>-7206.8008460000019</v>
      </c>
      <c r="CA154" s="15"/>
      <c r="CB154" s="230">
        <v>1420059.28</v>
      </c>
      <c r="CC154" s="230">
        <v>1420059.28</v>
      </c>
      <c r="CD154" s="230">
        <v>1420059.28</v>
      </c>
      <c r="CE154" s="230"/>
      <c r="CF154" s="230"/>
      <c r="CG154" s="230"/>
      <c r="CH154" s="230"/>
      <c r="CI154" s="230"/>
      <c r="CJ154" s="230">
        <v>2402.2669486666668</v>
      </c>
      <c r="CK154" s="230">
        <v>2402.2669486666668</v>
      </c>
      <c r="CL154" s="230">
        <v>2402.2669486666668</v>
      </c>
      <c r="CM154" s="15"/>
      <c r="CN154" s="15">
        <f t="shared" si="65"/>
        <v>0</v>
      </c>
      <c r="CO154" s="15">
        <f t="shared" si="65"/>
        <v>0</v>
      </c>
      <c r="CP154" s="15">
        <f t="shared" si="65"/>
        <v>0</v>
      </c>
      <c r="CR154" s="15">
        <f t="shared" si="63"/>
        <v>7206.8008460000001</v>
      </c>
      <c r="CS154" s="15">
        <f t="shared" si="64"/>
        <v>0</v>
      </c>
      <c r="CT154" s="15">
        <f t="shared" si="67"/>
        <v>-7206.8008460000001</v>
      </c>
      <c r="CV154" s="15">
        <f t="shared" si="68"/>
        <v>28827.203384</v>
      </c>
      <c r="CW154" s="15">
        <f t="shared" si="68"/>
        <v>14413.601692</v>
      </c>
      <c r="CX154" s="15">
        <f t="shared" si="69"/>
        <v>-14413.601692</v>
      </c>
      <c r="CY154" s="15"/>
    </row>
    <row r="155" spans="1:103" x14ac:dyDescent="0.25">
      <c r="A155" s="3" t="s">
        <v>179</v>
      </c>
      <c r="B155" s="229">
        <v>1.9300000000000001E-2</v>
      </c>
      <c r="C155" s="229">
        <v>2.18E-2</v>
      </c>
      <c r="D155" s="229">
        <v>1.9900000000000001E-2</v>
      </c>
      <c r="E155" s="229">
        <v>2.0299999999999999E-2</v>
      </c>
      <c r="F155" s="229">
        <v>2.0299999999999999E-2</v>
      </c>
      <c r="G155" s="229">
        <v>2.0299999999999999E-2</v>
      </c>
      <c r="H155" s="229">
        <v>2.0299999999999999E-2</v>
      </c>
      <c r="I155" s="229">
        <v>2.0299999999999999E-2</v>
      </c>
      <c r="J155" s="3">
        <v>403026</v>
      </c>
      <c r="L155" s="230">
        <v>2428070.09</v>
      </c>
      <c r="M155" s="230">
        <v>2428070.09</v>
      </c>
      <c r="N155" s="230">
        <v>2428070.09</v>
      </c>
      <c r="O155" s="230"/>
      <c r="P155" s="230">
        <v>2428070.09</v>
      </c>
      <c r="Q155" s="230">
        <v>2428070.09</v>
      </c>
      <c r="R155" s="230">
        <v>2428070.09</v>
      </c>
      <c r="S155" s="15"/>
      <c r="T155" s="15">
        <v>4107.4852355833327</v>
      </c>
      <c r="U155" s="15">
        <v>4107.4852355833327</v>
      </c>
      <c r="V155" s="15">
        <v>4107.4852355833327</v>
      </c>
      <c r="W155" s="15"/>
      <c r="X155" s="15">
        <f t="shared" si="47"/>
        <v>4107.4852355833327</v>
      </c>
      <c r="Y155" s="15">
        <f t="shared" si="47"/>
        <v>4107.4852355833327</v>
      </c>
      <c r="Z155" s="15">
        <f t="shared" si="47"/>
        <v>4107.4852355833327</v>
      </c>
      <c r="AB155" s="15">
        <f t="shared" si="50"/>
        <v>12322.455706749999</v>
      </c>
      <c r="AC155" s="15">
        <f t="shared" si="60"/>
        <v>12322.455706749999</v>
      </c>
      <c r="AD155" s="15">
        <f t="shared" si="66"/>
        <v>0</v>
      </c>
      <c r="AF155" s="230">
        <v>2428070.09</v>
      </c>
      <c r="AG155" s="230">
        <v>2428070.09</v>
      </c>
      <c r="AH155" s="230">
        <v>2428070.09</v>
      </c>
      <c r="AI155" s="230"/>
      <c r="AJ155" s="230">
        <v>2428070.09</v>
      </c>
      <c r="AK155" s="230">
        <v>2428070.09</v>
      </c>
      <c r="AL155" s="230">
        <v>2428070.09</v>
      </c>
      <c r="AM155" s="230"/>
      <c r="AN155" s="230">
        <v>4107.4852355833327</v>
      </c>
      <c r="AO155" s="230">
        <v>4107.4852355833327</v>
      </c>
      <c r="AP155" s="230">
        <v>4107.4852355833327</v>
      </c>
      <c r="AQ155" s="15"/>
      <c r="AR155" s="15">
        <f t="shared" si="48"/>
        <v>4107.4852355833327</v>
      </c>
      <c r="AS155" s="15">
        <f t="shared" si="48"/>
        <v>4107.4852355833327</v>
      </c>
      <c r="AT155" s="15">
        <f t="shared" si="48"/>
        <v>4107.4852355833327</v>
      </c>
      <c r="AV155" s="15">
        <f t="shared" si="54"/>
        <v>12322.455706749999</v>
      </c>
      <c r="AW155" s="15">
        <f t="shared" si="61"/>
        <v>12322.455706749999</v>
      </c>
      <c r="AX155" s="15">
        <f t="shared" si="55"/>
        <v>0</v>
      </c>
      <c r="AY155" s="15"/>
      <c r="AZ155" s="15">
        <f t="shared" si="56"/>
        <v>24644.911413499998</v>
      </c>
      <c r="BA155" s="15">
        <f t="shared" si="56"/>
        <v>24644.911413499998</v>
      </c>
      <c r="BB155" s="15">
        <f t="shared" si="57"/>
        <v>0</v>
      </c>
      <c r="BC155" s="15"/>
      <c r="BD155" s="230">
        <v>2428070.09</v>
      </c>
      <c r="BE155" s="230">
        <v>2428070.09</v>
      </c>
      <c r="BF155" s="230">
        <v>2428070.09</v>
      </c>
      <c r="BG155" s="230"/>
      <c r="BH155" s="230"/>
      <c r="BI155" s="230"/>
      <c r="BJ155" s="230"/>
      <c r="BK155" s="230"/>
      <c r="BL155" s="230">
        <v>4107.4852355833327</v>
      </c>
      <c r="BM155" s="230">
        <v>4107.4852355833327</v>
      </c>
      <c r="BN155" s="230">
        <v>4107.4852355833327</v>
      </c>
      <c r="BO155" s="15"/>
      <c r="BP155" s="15">
        <f t="shared" si="58"/>
        <v>0</v>
      </c>
      <c r="BQ155" s="15">
        <f t="shared" si="58"/>
        <v>0</v>
      </c>
      <c r="BR155" s="15">
        <f t="shared" si="58"/>
        <v>0</v>
      </c>
      <c r="BT155" s="15">
        <f t="shared" si="35"/>
        <v>12322.455706749999</v>
      </c>
      <c r="BU155" s="15">
        <f t="shared" si="36"/>
        <v>0</v>
      </c>
      <c r="BV155" s="15">
        <f t="shared" si="51"/>
        <v>-12322.455706749999</v>
      </c>
      <c r="BW155" s="15"/>
      <c r="BX155" s="15">
        <f t="shared" si="62"/>
        <v>36967.367120249997</v>
      </c>
      <c r="BY155" s="15">
        <f t="shared" si="62"/>
        <v>24644.911413499998</v>
      </c>
      <c r="BZ155" s="15">
        <f t="shared" si="53"/>
        <v>-12322.455706749999</v>
      </c>
      <c r="CA155" s="15"/>
      <c r="CB155" s="230">
        <v>2428070.09</v>
      </c>
      <c r="CC155" s="230">
        <v>2428070.09</v>
      </c>
      <c r="CD155" s="230">
        <v>2428070.09</v>
      </c>
      <c r="CE155" s="230"/>
      <c r="CF155" s="230"/>
      <c r="CG155" s="230"/>
      <c r="CH155" s="230"/>
      <c r="CI155" s="230"/>
      <c r="CJ155" s="230">
        <v>4107.4852355833327</v>
      </c>
      <c r="CK155" s="230">
        <v>4107.4852355833327</v>
      </c>
      <c r="CL155" s="230">
        <v>4107.4852355833327</v>
      </c>
      <c r="CM155" s="15"/>
      <c r="CN155" s="15">
        <f t="shared" si="65"/>
        <v>0</v>
      </c>
      <c r="CO155" s="15">
        <f t="shared" si="65"/>
        <v>0</v>
      </c>
      <c r="CP155" s="15">
        <f t="shared" si="65"/>
        <v>0</v>
      </c>
      <c r="CR155" s="15">
        <f t="shared" si="63"/>
        <v>12322.455706749999</v>
      </c>
      <c r="CS155" s="15">
        <f t="shared" si="64"/>
        <v>0</v>
      </c>
      <c r="CT155" s="15">
        <f t="shared" si="67"/>
        <v>-12322.455706749999</v>
      </c>
      <c r="CV155" s="15">
        <f t="shared" si="68"/>
        <v>49289.822826999996</v>
      </c>
      <c r="CW155" s="15">
        <f t="shared" si="68"/>
        <v>24644.911413499998</v>
      </c>
      <c r="CX155" s="15">
        <f t="shared" si="69"/>
        <v>-24644.911413499998</v>
      </c>
      <c r="CY155" s="15"/>
    </row>
    <row r="156" spans="1:103" x14ac:dyDescent="0.25">
      <c r="A156" s="3" t="s">
        <v>180</v>
      </c>
      <c r="B156" s="229">
        <v>1.9300000000000001E-2</v>
      </c>
      <c r="C156" s="229">
        <v>2.18E-2</v>
      </c>
      <c r="D156" s="229">
        <v>1.9900000000000001E-2</v>
      </c>
      <c r="E156" s="229">
        <v>2.0299999999999999E-2</v>
      </c>
      <c r="F156" s="229">
        <v>2.0299999999999999E-2</v>
      </c>
      <c r="G156" s="229">
        <v>2.0299999999999999E-2</v>
      </c>
      <c r="H156" s="229">
        <v>2.0299999999999999E-2</v>
      </c>
      <c r="I156" s="229">
        <v>2.0299999999999999E-2</v>
      </c>
      <c r="J156" s="3">
        <v>403026</v>
      </c>
      <c r="L156" s="230">
        <v>41228.660000000003</v>
      </c>
      <c r="M156" s="230">
        <v>41228.660000000003</v>
      </c>
      <c r="N156" s="230">
        <v>41228.660000000003</v>
      </c>
      <c r="O156" s="230"/>
      <c r="P156" s="230">
        <v>41228.660000000003</v>
      </c>
      <c r="Q156" s="230">
        <v>41228.660000000003</v>
      </c>
      <c r="R156" s="230">
        <v>41228.660000000003</v>
      </c>
      <c r="S156" s="15"/>
      <c r="T156" s="15">
        <v>69.745149833333343</v>
      </c>
      <c r="U156" s="15">
        <v>69.745149833333343</v>
      </c>
      <c r="V156" s="15">
        <v>69.745149833333343</v>
      </c>
      <c r="W156" s="15"/>
      <c r="X156" s="15">
        <f t="shared" ref="X156:Z164" si="70">P156*$I156/12</f>
        <v>69.745149833333343</v>
      </c>
      <c r="Y156" s="15">
        <f t="shared" si="70"/>
        <v>69.745149833333343</v>
      </c>
      <c r="Z156" s="15">
        <f t="shared" si="70"/>
        <v>69.745149833333343</v>
      </c>
      <c r="AB156" s="15">
        <f t="shared" si="50"/>
        <v>209.23544950000002</v>
      </c>
      <c r="AC156" s="15">
        <f t="shared" si="60"/>
        <v>209.23544950000002</v>
      </c>
      <c r="AD156" s="15">
        <f t="shared" si="66"/>
        <v>0</v>
      </c>
      <c r="AF156" s="230">
        <v>41228.660000000003</v>
      </c>
      <c r="AG156" s="230">
        <v>41228.660000000003</v>
      </c>
      <c r="AH156" s="230">
        <v>41228.660000000003</v>
      </c>
      <c r="AI156" s="230"/>
      <c r="AJ156" s="230">
        <v>41228.660000000003</v>
      </c>
      <c r="AK156" s="230">
        <v>41228.660000000003</v>
      </c>
      <c r="AL156" s="230">
        <v>41228.660000000003</v>
      </c>
      <c r="AM156" s="230"/>
      <c r="AN156" s="230">
        <v>69.745149833333343</v>
      </c>
      <c r="AO156" s="230">
        <v>69.745149833333343</v>
      </c>
      <c r="AP156" s="230">
        <v>69.745149833333343</v>
      </c>
      <c r="AQ156" s="15"/>
      <c r="AR156" s="15">
        <f t="shared" ref="AR156:AT164" si="71">AJ156*$I156/12</f>
        <v>69.745149833333343</v>
      </c>
      <c r="AS156" s="15">
        <f t="shared" si="71"/>
        <v>69.745149833333343</v>
      </c>
      <c r="AT156" s="15">
        <f t="shared" si="71"/>
        <v>69.745149833333343</v>
      </c>
      <c r="AV156" s="15">
        <f t="shared" si="54"/>
        <v>209.23544950000002</v>
      </c>
      <c r="AW156" s="15">
        <f t="shared" si="61"/>
        <v>209.23544950000002</v>
      </c>
      <c r="AX156" s="15">
        <f t="shared" si="55"/>
        <v>0</v>
      </c>
      <c r="AY156" s="15"/>
      <c r="AZ156" s="15">
        <f t="shared" si="56"/>
        <v>418.47089900000003</v>
      </c>
      <c r="BA156" s="15">
        <f t="shared" si="56"/>
        <v>418.47089900000003</v>
      </c>
      <c r="BB156" s="15">
        <f t="shared" si="57"/>
        <v>0</v>
      </c>
      <c r="BC156" s="15"/>
      <c r="BD156" s="230">
        <v>41228.660000000003</v>
      </c>
      <c r="BE156" s="230">
        <v>41228.660000000003</v>
      </c>
      <c r="BF156" s="230">
        <v>41228.660000000003</v>
      </c>
      <c r="BG156" s="230"/>
      <c r="BH156" s="230"/>
      <c r="BI156" s="230"/>
      <c r="BJ156" s="230"/>
      <c r="BK156" s="230"/>
      <c r="BL156" s="230">
        <v>69.745149833333343</v>
      </c>
      <c r="BM156" s="230">
        <v>69.745149833333343</v>
      </c>
      <c r="BN156" s="230">
        <v>69.745149833333343</v>
      </c>
      <c r="BO156" s="15"/>
      <c r="BP156" s="15">
        <f t="shared" si="58"/>
        <v>0</v>
      </c>
      <c r="BQ156" s="15">
        <f t="shared" si="58"/>
        <v>0</v>
      </c>
      <c r="BR156" s="15">
        <f t="shared" si="58"/>
        <v>0</v>
      </c>
      <c r="BT156" s="15">
        <f t="shared" si="35"/>
        <v>209.23544950000002</v>
      </c>
      <c r="BU156" s="15">
        <f t="shared" si="36"/>
        <v>0</v>
      </c>
      <c r="BV156" s="15">
        <f t="shared" si="51"/>
        <v>-209.23544950000002</v>
      </c>
      <c r="BW156" s="15"/>
      <c r="BX156" s="15">
        <f t="shared" si="62"/>
        <v>627.7063485000001</v>
      </c>
      <c r="BY156" s="15">
        <f t="shared" si="62"/>
        <v>418.47089900000003</v>
      </c>
      <c r="BZ156" s="15">
        <f t="shared" si="53"/>
        <v>-209.23544950000007</v>
      </c>
      <c r="CA156" s="15"/>
      <c r="CB156" s="230">
        <v>41228.660000000003</v>
      </c>
      <c r="CC156" s="230">
        <v>41228.660000000003</v>
      </c>
      <c r="CD156" s="230">
        <v>41228.660000000003</v>
      </c>
      <c r="CE156" s="230"/>
      <c r="CF156" s="230"/>
      <c r="CG156" s="230"/>
      <c r="CH156" s="230"/>
      <c r="CI156" s="230"/>
      <c r="CJ156" s="230">
        <v>69.745149833333343</v>
      </c>
      <c r="CK156" s="230">
        <v>69.745149833333343</v>
      </c>
      <c r="CL156" s="230">
        <v>69.745149833333343</v>
      </c>
      <c r="CM156" s="15"/>
      <c r="CN156" s="15">
        <f t="shared" si="65"/>
        <v>0</v>
      </c>
      <c r="CO156" s="15">
        <f t="shared" si="65"/>
        <v>0</v>
      </c>
      <c r="CP156" s="15">
        <f t="shared" si="65"/>
        <v>0</v>
      </c>
      <c r="CR156" s="15">
        <f t="shared" si="63"/>
        <v>209.23544950000002</v>
      </c>
      <c r="CS156" s="15">
        <f t="shared" si="64"/>
        <v>0</v>
      </c>
      <c r="CT156" s="15">
        <f t="shared" si="67"/>
        <v>-209.23544950000002</v>
      </c>
      <c r="CV156" s="15">
        <f t="shared" si="68"/>
        <v>836.94179800000006</v>
      </c>
      <c r="CW156" s="15">
        <f t="shared" si="68"/>
        <v>418.47089900000003</v>
      </c>
      <c r="CX156" s="15">
        <f t="shared" si="69"/>
        <v>-418.47089900000003</v>
      </c>
      <c r="CY156" s="15"/>
    </row>
    <row r="157" spans="1:103" x14ac:dyDescent="0.25">
      <c r="A157" s="3" t="s">
        <v>181</v>
      </c>
      <c r="B157" s="229">
        <v>1.47E-2</v>
      </c>
      <c r="C157" s="229">
        <v>1.66E-2</v>
      </c>
      <c r="D157" s="229">
        <v>1.4200000000000001E-2</v>
      </c>
      <c r="E157" s="229">
        <v>1.4100000000000001E-2</v>
      </c>
      <c r="F157" s="229">
        <v>1.4100000000000001E-2</v>
      </c>
      <c r="G157" s="229">
        <v>1.4100000000000001E-2</v>
      </c>
      <c r="H157" s="229">
        <v>1.4100000000000001E-2</v>
      </c>
      <c r="I157" s="229">
        <v>1.4100000000000001E-2</v>
      </c>
      <c r="J157" s="3">
        <v>403011</v>
      </c>
      <c r="L157" s="230">
        <v>1415469.1</v>
      </c>
      <c r="M157" s="230">
        <v>1415469.1</v>
      </c>
      <c r="N157" s="230">
        <v>1415469.1</v>
      </c>
      <c r="O157" s="230"/>
      <c r="P157" s="230">
        <v>1415469.1</v>
      </c>
      <c r="Q157" s="230">
        <v>1415469.1</v>
      </c>
      <c r="R157" s="230">
        <v>1415469.1</v>
      </c>
      <c r="S157" s="15"/>
      <c r="T157" s="15">
        <v>1663.1761925000003</v>
      </c>
      <c r="U157" s="15">
        <v>1663.1761925000003</v>
      </c>
      <c r="V157" s="15">
        <v>1663.1761925000003</v>
      </c>
      <c r="W157" s="15"/>
      <c r="X157" s="15">
        <f t="shared" si="70"/>
        <v>1663.1761925000003</v>
      </c>
      <c r="Y157" s="15">
        <f t="shared" si="70"/>
        <v>1663.1761925000003</v>
      </c>
      <c r="Z157" s="15">
        <f t="shared" si="70"/>
        <v>1663.1761925000003</v>
      </c>
      <c r="AB157" s="15">
        <f t="shared" ref="AB157:AB175" si="72">T157+U157+V157</f>
        <v>4989.5285775000011</v>
      </c>
      <c r="AC157" s="15">
        <f t="shared" si="60"/>
        <v>4989.5285775000011</v>
      </c>
      <c r="AD157" s="15">
        <f t="shared" si="66"/>
        <v>0</v>
      </c>
      <c r="AF157" s="230">
        <v>1415469.1</v>
      </c>
      <c r="AG157" s="230">
        <v>1415469.1</v>
      </c>
      <c r="AH157" s="230">
        <v>1415469.1</v>
      </c>
      <c r="AI157" s="230"/>
      <c r="AJ157" s="230">
        <v>1415469.1</v>
      </c>
      <c r="AK157" s="230">
        <v>1415469.1</v>
      </c>
      <c r="AL157" s="230">
        <v>1415469.1</v>
      </c>
      <c r="AM157" s="230"/>
      <c r="AN157" s="230">
        <v>1663.1761925000003</v>
      </c>
      <c r="AO157" s="230">
        <v>1663.1761925000003</v>
      </c>
      <c r="AP157" s="230">
        <v>1663.1761925000003</v>
      </c>
      <c r="AQ157" s="15"/>
      <c r="AR157" s="15">
        <f t="shared" si="71"/>
        <v>1663.1761925000003</v>
      </c>
      <c r="AS157" s="15">
        <f t="shared" si="71"/>
        <v>1663.1761925000003</v>
      </c>
      <c r="AT157" s="15">
        <f t="shared" si="71"/>
        <v>1663.1761925000003</v>
      </c>
      <c r="AV157" s="15">
        <f t="shared" si="54"/>
        <v>4989.5285775000011</v>
      </c>
      <c r="AW157" s="15">
        <f t="shared" si="61"/>
        <v>4989.5285775000011</v>
      </c>
      <c r="AX157" s="15">
        <f t="shared" si="55"/>
        <v>0</v>
      </c>
      <c r="AY157" s="15"/>
      <c r="AZ157" s="15">
        <f t="shared" si="56"/>
        <v>9979.0571550000022</v>
      </c>
      <c r="BA157" s="15">
        <f t="shared" si="56"/>
        <v>9979.0571550000022</v>
      </c>
      <c r="BB157" s="15">
        <f t="shared" si="57"/>
        <v>0</v>
      </c>
      <c r="BC157" s="15"/>
      <c r="BD157" s="230">
        <v>1415469.1</v>
      </c>
      <c r="BE157" s="230">
        <v>1415469.1</v>
      </c>
      <c r="BF157" s="230">
        <v>1415469.1</v>
      </c>
      <c r="BG157" s="230"/>
      <c r="BH157" s="230"/>
      <c r="BI157" s="230"/>
      <c r="BJ157" s="230"/>
      <c r="BK157" s="230"/>
      <c r="BL157" s="230">
        <v>1663.1761925000003</v>
      </c>
      <c r="BM157" s="230">
        <v>1663.1761925000003</v>
      </c>
      <c r="BN157" s="230">
        <v>1663.1761925000003</v>
      </c>
      <c r="BO157" s="15"/>
      <c r="BP157" s="15">
        <f t="shared" si="58"/>
        <v>0</v>
      </c>
      <c r="BQ157" s="15">
        <f t="shared" si="58"/>
        <v>0</v>
      </c>
      <c r="BR157" s="15">
        <f t="shared" si="58"/>
        <v>0</v>
      </c>
      <c r="BT157" s="15">
        <f t="shared" si="35"/>
        <v>4989.5285775000011</v>
      </c>
      <c r="BU157" s="15">
        <f t="shared" si="36"/>
        <v>0</v>
      </c>
      <c r="BV157" s="15">
        <f t="shared" si="51"/>
        <v>-4989.5285775000011</v>
      </c>
      <c r="BW157" s="15"/>
      <c r="BX157" s="15">
        <f t="shared" si="62"/>
        <v>14968.585732500003</v>
      </c>
      <c r="BY157" s="15">
        <f t="shared" si="62"/>
        <v>9979.0571550000022</v>
      </c>
      <c r="BZ157" s="15">
        <f t="shared" si="53"/>
        <v>-4989.5285775000011</v>
      </c>
      <c r="CA157" s="15"/>
      <c r="CB157" s="230">
        <v>1415469.1</v>
      </c>
      <c r="CC157" s="230">
        <v>1415469.1</v>
      </c>
      <c r="CD157" s="230">
        <v>1415469.1</v>
      </c>
      <c r="CE157" s="230"/>
      <c r="CF157" s="230"/>
      <c r="CG157" s="230"/>
      <c r="CH157" s="230"/>
      <c r="CI157" s="230"/>
      <c r="CJ157" s="230">
        <v>1663.1761925000003</v>
      </c>
      <c r="CK157" s="230">
        <v>1663.1761925000003</v>
      </c>
      <c r="CL157" s="230">
        <v>1663.1761925000003</v>
      </c>
      <c r="CM157" s="15"/>
      <c r="CN157" s="15">
        <f t="shared" si="65"/>
        <v>0</v>
      </c>
      <c r="CO157" s="15">
        <f t="shared" si="65"/>
        <v>0</v>
      </c>
      <c r="CP157" s="15">
        <f t="shared" si="65"/>
        <v>0</v>
      </c>
      <c r="CR157" s="15">
        <f t="shared" si="63"/>
        <v>4989.5285775000011</v>
      </c>
      <c r="CS157" s="15">
        <f t="shared" si="64"/>
        <v>0</v>
      </c>
      <c r="CT157" s="15">
        <f t="shared" si="67"/>
        <v>-4989.5285775000011</v>
      </c>
      <c r="CV157" s="15">
        <f t="shared" si="68"/>
        <v>19958.114310000004</v>
      </c>
      <c r="CW157" s="15">
        <f t="shared" si="68"/>
        <v>9979.0571550000022</v>
      </c>
      <c r="CX157" s="15">
        <f t="shared" si="69"/>
        <v>-9979.0571550000022</v>
      </c>
      <c r="CY157" s="15"/>
    </row>
    <row r="158" spans="1:103" x14ac:dyDescent="0.25">
      <c r="A158" s="3" t="s">
        <v>182</v>
      </c>
      <c r="B158" s="229">
        <v>0</v>
      </c>
      <c r="C158" s="229">
        <v>0</v>
      </c>
      <c r="D158" s="229">
        <v>0</v>
      </c>
      <c r="E158" s="229">
        <v>0</v>
      </c>
      <c r="F158" s="229">
        <v>0</v>
      </c>
      <c r="G158" s="229">
        <v>0</v>
      </c>
      <c r="H158" s="229">
        <v>0</v>
      </c>
      <c r="I158" s="229">
        <v>0</v>
      </c>
      <c r="J158" s="3">
        <v>403011</v>
      </c>
      <c r="L158" s="230">
        <v>0</v>
      </c>
      <c r="M158" s="230">
        <v>0</v>
      </c>
      <c r="N158" s="230">
        <v>0</v>
      </c>
      <c r="O158" s="230"/>
      <c r="P158" s="230">
        <v>0</v>
      </c>
      <c r="Q158" s="230">
        <v>0</v>
      </c>
      <c r="R158" s="230">
        <v>0</v>
      </c>
      <c r="S158" s="15"/>
      <c r="T158" s="15">
        <v>0</v>
      </c>
      <c r="U158" s="15">
        <v>0</v>
      </c>
      <c r="V158" s="15">
        <v>0</v>
      </c>
      <c r="W158" s="15"/>
      <c r="X158" s="15">
        <f t="shared" si="70"/>
        <v>0</v>
      </c>
      <c r="Y158" s="15">
        <f t="shared" si="70"/>
        <v>0</v>
      </c>
      <c r="Z158" s="15">
        <f t="shared" si="70"/>
        <v>0</v>
      </c>
      <c r="AB158" s="15">
        <f t="shared" si="72"/>
        <v>0</v>
      </c>
      <c r="AC158" s="15">
        <f t="shared" si="60"/>
        <v>0</v>
      </c>
      <c r="AD158" s="15">
        <f t="shared" si="66"/>
        <v>0</v>
      </c>
      <c r="AF158" s="230">
        <v>0</v>
      </c>
      <c r="AG158" s="230">
        <v>0</v>
      </c>
      <c r="AH158" s="230">
        <v>0</v>
      </c>
      <c r="AI158" s="230"/>
      <c r="AJ158" s="230">
        <v>0</v>
      </c>
      <c r="AK158" s="230">
        <v>0</v>
      </c>
      <c r="AL158" s="230">
        <v>0</v>
      </c>
      <c r="AM158" s="230"/>
      <c r="AN158" s="230">
        <v>0</v>
      </c>
      <c r="AO158" s="230">
        <v>0</v>
      </c>
      <c r="AP158" s="230">
        <v>0</v>
      </c>
      <c r="AQ158" s="15"/>
      <c r="AR158" s="15">
        <f t="shared" si="71"/>
        <v>0</v>
      </c>
      <c r="AS158" s="15">
        <f t="shared" si="71"/>
        <v>0</v>
      </c>
      <c r="AT158" s="15">
        <f t="shared" si="71"/>
        <v>0</v>
      </c>
      <c r="AV158" s="15">
        <f t="shared" si="54"/>
        <v>0</v>
      </c>
      <c r="AW158" s="15">
        <f t="shared" si="61"/>
        <v>0</v>
      </c>
      <c r="AX158" s="15">
        <f t="shared" si="55"/>
        <v>0</v>
      </c>
      <c r="AY158" s="15"/>
      <c r="AZ158" s="15">
        <f t="shared" si="56"/>
        <v>0</v>
      </c>
      <c r="BA158" s="15">
        <f t="shared" si="56"/>
        <v>0</v>
      </c>
      <c r="BB158" s="15">
        <f t="shared" si="57"/>
        <v>0</v>
      </c>
      <c r="BC158" s="15"/>
      <c r="BD158" s="230">
        <v>0</v>
      </c>
      <c r="BE158" s="230">
        <v>0</v>
      </c>
      <c r="BF158" s="230">
        <v>0</v>
      </c>
      <c r="BG158" s="230"/>
      <c r="BH158" s="230"/>
      <c r="BI158" s="230"/>
      <c r="BJ158" s="230"/>
      <c r="BK158" s="230"/>
      <c r="BL158" s="230">
        <v>0</v>
      </c>
      <c r="BM158" s="230">
        <v>0</v>
      </c>
      <c r="BN158" s="230">
        <v>0</v>
      </c>
      <c r="BO158" s="15"/>
      <c r="BP158" s="15">
        <f t="shared" si="58"/>
        <v>0</v>
      </c>
      <c r="BQ158" s="15">
        <f t="shared" si="58"/>
        <v>0</v>
      </c>
      <c r="BR158" s="15">
        <f t="shared" si="58"/>
        <v>0</v>
      </c>
      <c r="BT158" s="15">
        <f t="shared" ref="BT158:BT175" si="73">BL158+BM158+BN158</f>
        <v>0</v>
      </c>
      <c r="BU158" s="15">
        <f t="shared" ref="BU158:BU175" si="74">BP158+BQ158+BR158</f>
        <v>0</v>
      </c>
      <c r="BV158" s="15">
        <f t="shared" si="51"/>
        <v>0</v>
      </c>
      <c r="BW158" s="15"/>
      <c r="BX158" s="15">
        <f t="shared" si="62"/>
        <v>0</v>
      </c>
      <c r="BY158" s="15">
        <f t="shared" si="62"/>
        <v>0</v>
      </c>
      <c r="BZ158" s="15">
        <f t="shared" si="53"/>
        <v>0</v>
      </c>
      <c r="CA158" s="15"/>
      <c r="CB158" s="230">
        <v>0</v>
      </c>
      <c r="CC158" s="230">
        <v>0</v>
      </c>
      <c r="CD158" s="230">
        <v>0</v>
      </c>
      <c r="CE158" s="230"/>
      <c r="CF158" s="230"/>
      <c r="CG158" s="230"/>
      <c r="CH158" s="230"/>
      <c r="CI158" s="230"/>
      <c r="CJ158" s="230">
        <v>0</v>
      </c>
      <c r="CK158" s="230">
        <v>0</v>
      </c>
      <c r="CL158" s="230">
        <v>0</v>
      </c>
      <c r="CM158" s="15"/>
      <c r="CN158" s="15">
        <f t="shared" si="65"/>
        <v>0</v>
      </c>
      <c r="CO158" s="15">
        <f t="shared" si="65"/>
        <v>0</v>
      </c>
      <c r="CP158" s="15">
        <f t="shared" si="65"/>
        <v>0</v>
      </c>
      <c r="CR158" s="15">
        <f t="shared" si="63"/>
        <v>0</v>
      </c>
      <c r="CS158" s="15">
        <f t="shared" si="64"/>
        <v>0</v>
      </c>
      <c r="CT158" s="15">
        <f t="shared" si="67"/>
        <v>0</v>
      </c>
      <c r="CV158" s="15">
        <f t="shared" si="68"/>
        <v>0</v>
      </c>
      <c r="CW158" s="15">
        <f t="shared" si="68"/>
        <v>0</v>
      </c>
      <c r="CX158" s="15">
        <f t="shared" si="69"/>
        <v>0</v>
      </c>
      <c r="CY158" s="15"/>
    </row>
    <row r="159" spans="1:103" x14ac:dyDescent="0.25">
      <c r="A159" s="3" t="s">
        <v>183</v>
      </c>
      <c r="B159" s="229">
        <v>0.12870000000000001</v>
      </c>
      <c r="C159" s="229">
        <v>0</v>
      </c>
      <c r="D159" s="229">
        <v>0</v>
      </c>
      <c r="E159" s="229">
        <v>0</v>
      </c>
      <c r="F159" s="229">
        <v>0</v>
      </c>
      <c r="G159" s="229">
        <v>0</v>
      </c>
      <c r="H159" s="229">
        <v>0</v>
      </c>
      <c r="I159" s="229">
        <v>0</v>
      </c>
      <c r="J159" s="3">
        <v>403011</v>
      </c>
      <c r="L159" s="230">
        <v>0</v>
      </c>
      <c r="M159" s="230">
        <v>0</v>
      </c>
      <c r="N159" s="230">
        <v>0</v>
      </c>
      <c r="O159" s="230"/>
      <c r="P159" s="230">
        <v>0</v>
      </c>
      <c r="Q159" s="230">
        <v>0</v>
      </c>
      <c r="R159" s="230">
        <v>0</v>
      </c>
      <c r="S159" s="15"/>
      <c r="T159" s="15">
        <v>0</v>
      </c>
      <c r="U159" s="15">
        <v>0</v>
      </c>
      <c r="V159" s="15">
        <v>0</v>
      </c>
      <c r="W159" s="15"/>
      <c r="X159" s="15">
        <f t="shared" si="70"/>
        <v>0</v>
      </c>
      <c r="Y159" s="15">
        <f t="shared" si="70"/>
        <v>0</v>
      </c>
      <c r="Z159" s="15">
        <f t="shared" si="70"/>
        <v>0</v>
      </c>
      <c r="AB159" s="15">
        <f t="shared" si="72"/>
        <v>0</v>
      </c>
      <c r="AC159" s="15">
        <f t="shared" si="60"/>
        <v>0</v>
      </c>
      <c r="AD159" s="15">
        <f t="shared" si="66"/>
        <v>0</v>
      </c>
      <c r="AF159" s="230">
        <v>0</v>
      </c>
      <c r="AG159" s="230">
        <v>0</v>
      </c>
      <c r="AH159" s="230">
        <v>0</v>
      </c>
      <c r="AI159" s="230"/>
      <c r="AJ159" s="230">
        <v>0</v>
      </c>
      <c r="AK159" s="230">
        <v>0</v>
      </c>
      <c r="AL159" s="230">
        <v>0</v>
      </c>
      <c r="AM159" s="230"/>
      <c r="AN159" s="230">
        <v>0</v>
      </c>
      <c r="AO159" s="230">
        <v>0</v>
      </c>
      <c r="AP159" s="230">
        <v>0</v>
      </c>
      <c r="AQ159" s="15"/>
      <c r="AR159" s="15">
        <f t="shared" si="71"/>
        <v>0</v>
      </c>
      <c r="AS159" s="15">
        <f t="shared" si="71"/>
        <v>0</v>
      </c>
      <c r="AT159" s="15">
        <f t="shared" si="71"/>
        <v>0</v>
      </c>
      <c r="AV159" s="15">
        <f t="shared" si="54"/>
        <v>0</v>
      </c>
      <c r="AW159" s="15">
        <f t="shared" si="61"/>
        <v>0</v>
      </c>
      <c r="AX159" s="15">
        <f t="shared" si="55"/>
        <v>0</v>
      </c>
      <c r="AY159" s="15"/>
      <c r="AZ159" s="15">
        <f t="shared" si="56"/>
        <v>0</v>
      </c>
      <c r="BA159" s="15">
        <f t="shared" si="56"/>
        <v>0</v>
      </c>
      <c r="BB159" s="15">
        <f t="shared" si="57"/>
        <v>0</v>
      </c>
      <c r="BC159" s="15"/>
      <c r="BD159" s="230">
        <v>0</v>
      </c>
      <c r="BE159" s="230">
        <v>0</v>
      </c>
      <c r="BF159" s="230">
        <v>0</v>
      </c>
      <c r="BG159" s="230"/>
      <c r="BH159" s="230"/>
      <c r="BI159" s="230"/>
      <c r="BJ159" s="230"/>
      <c r="BK159" s="230"/>
      <c r="BL159" s="230">
        <v>0</v>
      </c>
      <c r="BM159" s="230">
        <v>0</v>
      </c>
      <c r="BN159" s="230">
        <v>0</v>
      </c>
      <c r="BO159" s="15"/>
      <c r="BP159" s="15">
        <f t="shared" si="58"/>
        <v>0</v>
      </c>
      <c r="BQ159" s="15">
        <f t="shared" si="58"/>
        <v>0</v>
      </c>
      <c r="BR159" s="15">
        <f t="shared" si="58"/>
        <v>0</v>
      </c>
      <c r="BT159" s="15">
        <f t="shared" si="73"/>
        <v>0</v>
      </c>
      <c r="BU159" s="15">
        <f t="shared" si="74"/>
        <v>0</v>
      </c>
      <c r="BV159" s="15">
        <f t="shared" ref="BV159:BV175" si="75">BU159-BT159</f>
        <v>0</v>
      </c>
      <c r="BW159" s="15"/>
      <c r="BX159" s="15">
        <f t="shared" si="62"/>
        <v>0</v>
      </c>
      <c r="BY159" s="15">
        <f t="shared" si="62"/>
        <v>0</v>
      </c>
      <c r="BZ159" s="15">
        <f t="shared" ref="BZ159:BZ175" si="76">BY159-BX159</f>
        <v>0</v>
      </c>
      <c r="CA159" s="15"/>
      <c r="CB159" s="230">
        <v>0</v>
      </c>
      <c r="CC159" s="230">
        <v>0</v>
      </c>
      <c r="CD159" s="230">
        <v>0</v>
      </c>
      <c r="CE159" s="230"/>
      <c r="CF159" s="230"/>
      <c r="CG159" s="230"/>
      <c r="CH159" s="230"/>
      <c r="CI159" s="230"/>
      <c r="CJ159" s="230">
        <v>0</v>
      </c>
      <c r="CK159" s="230">
        <v>0</v>
      </c>
      <c r="CL159" s="230">
        <v>0</v>
      </c>
      <c r="CM159" s="15"/>
      <c r="CN159" s="15">
        <f t="shared" si="65"/>
        <v>0</v>
      </c>
      <c r="CO159" s="15">
        <f t="shared" si="65"/>
        <v>0</v>
      </c>
      <c r="CP159" s="15">
        <f t="shared" si="65"/>
        <v>0</v>
      </c>
      <c r="CR159" s="15">
        <f t="shared" si="63"/>
        <v>0</v>
      </c>
      <c r="CS159" s="15">
        <f t="shared" si="64"/>
        <v>0</v>
      </c>
      <c r="CT159" s="15">
        <f t="shared" si="67"/>
        <v>0</v>
      </c>
      <c r="CV159" s="15">
        <f t="shared" si="68"/>
        <v>0</v>
      </c>
      <c r="CW159" s="15">
        <f t="shared" si="68"/>
        <v>0</v>
      </c>
      <c r="CX159" s="15">
        <f t="shared" si="69"/>
        <v>0</v>
      </c>
      <c r="CY159" s="15"/>
    </row>
    <row r="160" spans="1:103" x14ac:dyDescent="0.25">
      <c r="A160" s="3" t="s">
        <v>184</v>
      </c>
      <c r="B160" s="229">
        <v>1.4200000000000001E-2</v>
      </c>
      <c r="C160" s="229">
        <v>1.6E-2</v>
      </c>
      <c r="D160" s="229">
        <v>1.52E-2</v>
      </c>
      <c r="E160" s="229">
        <v>0</v>
      </c>
      <c r="F160" s="229">
        <v>0</v>
      </c>
      <c r="G160" s="229">
        <v>0</v>
      </c>
      <c r="H160" s="229">
        <v>0</v>
      </c>
      <c r="I160" s="229">
        <v>0</v>
      </c>
      <c r="J160" s="3">
        <v>403011</v>
      </c>
      <c r="L160" s="230">
        <v>0</v>
      </c>
      <c r="M160" s="230">
        <v>0</v>
      </c>
      <c r="N160" s="230">
        <v>0</v>
      </c>
      <c r="O160" s="230"/>
      <c r="P160" s="230">
        <v>0</v>
      </c>
      <c r="Q160" s="230">
        <v>0</v>
      </c>
      <c r="R160" s="230">
        <v>0</v>
      </c>
      <c r="S160" s="15"/>
      <c r="T160" s="15">
        <v>0</v>
      </c>
      <c r="U160" s="15">
        <v>0</v>
      </c>
      <c r="V160" s="15">
        <v>0</v>
      </c>
      <c r="W160" s="15"/>
      <c r="X160" s="15">
        <f t="shared" si="70"/>
        <v>0</v>
      </c>
      <c r="Y160" s="15">
        <f t="shared" si="70"/>
        <v>0</v>
      </c>
      <c r="Z160" s="15">
        <f t="shared" si="70"/>
        <v>0</v>
      </c>
      <c r="AB160" s="15">
        <f t="shared" si="72"/>
        <v>0</v>
      </c>
      <c r="AC160" s="15">
        <f t="shared" si="60"/>
        <v>0</v>
      </c>
      <c r="AD160" s="15">
        <f t="shared" si="66"/>
        <v>0</v>
      </c>
      <c r="AF160" s="230">
        <v>0</v>
      </c>
      <c r="AG160" s="230">
        <v>0</v>
      </c>
      <c r="AH160" s="230">
        <v>0</v>
      </c>
      <c r="AI160" s="230"/>
      <c r="AJ160" s="230">
        <v>0</v>
      </c>
      <c r="AK160" s="230">
        <v>0</v>
      </c>
      <c r="AL160" s="230">
        <v>0</v>
      </c>
      <c r="AM160" s="230"/>
      <c r="AN160" s="230">
        <v>0</v>
      </c>
      <c r="AO160" s="230">
        <v>0</v>
      </c>
      <c r="AP160" s="230">
        <v>0</v>
      </c>
      <c r="AQ160" s="15"/>
      <c r="AR160" s="15">
        <f t="shared" si="71"/>
        <v>0</v>
      </c>
      <c r="AS160" s="15">
        <f t="shared" si="71"/>
        <v>0</v>
      </c>
      <c r="AT160" s="15">
        <f t="shared" si="71"/>
        <v>0</v>
      </c>
      <c r="AV160" s="15">
        <f t="shared" ref="AV160:AV175" si="77">AN160+AO160+AP160</f>
        <v>0</v>
      </c>
      <c r="AW160" s="15">
        <f t="shared" si="61"/>
        <v>0</v>
      </c>
      <c r="AX160" s="15">
        <f t="shared" si="55"/>
        <v>0</v>
      </c>
      <c r="AY160" s="15"/>
      <c r="AZ160" s="15">
        <f t="shared" si="56"/>
        <v>0</v>
      </c>
      <c r="BA160" s="15">
        <f t="shared" si="56"/>
        <v>0</v>
      </c>
      <c r="BB160" s="15">
        <f t="shared" si="57"/>
        <v>0</v>
      </c>
      <c r="BC160" s="15"/>
      <c r="BD160" s="230">
        <v>0</v>
      </c>
      <c r="BE160" s="230">
        <v>0</v>
      </c>
      <c r="BF160" s="230">
        <v>0</v>
      </c>
      <c r="BG160" s="230"/>
      <c r="BH160" s="230"/>
      <c r="BI160" s="230"/>
      <c r="BJ160" s="230"/>
      <c r="BK160" s="230"/>
      <c r="BL160" s="230">
        <v>0</v>
      </c>
      <c r="BM160" s="230">
        <v>0</v>
      </c>
      <c r="BN160" s="230">
        <v>0</v>
      </c>
      <c r="BO160" s="15"/>
      <c r="BP160" s="15">
        <f t="shared" si="58"/>
        <v>0</v>
      </c>
      <c r="BQ160" s="15">
        <f t="shared" si="58"/>
        <v>0</v>
      </c>
      <c r="BR160" s="15">
        <f t="shared" si="58"/>
        <v>0</v>
      </c>
      <c r="BT160" s="15">
        <f t="shared" si="73"/>
        <v>0</v>
      </c>
      <c r="BU160" s="15">
        <f t="shared" si="74"/>
        <v>0</v>
      </c>
      <c r="BV160" s="15">
        <f t="shared" si="75"/>
        <v>0</v>
      </c>
      <c r="BW160" s="15"/>
      <c r="BX160" s="15">
        <f t="shared" si="62"/>
        <v>0</v>
      </c>
      <c r="BY160" s="15">
        <f t="shared" si="62"/>
        <v>0</v>
      </c>
      <c r="BZ160" s="15">
        <f t="shared" si="76"/>
        <v>0</v>
      </c>
      <c r="CA160" s="15"/>
      <c r="CB160" s="230">
        <v>0</v>
      </c>
      <c r="CC160" s="230">
        <v>0</v>
      </c>
      <c r="CD160" s="230">
        <v>0</v>
      </c>
      <c r="CE160" s="230"/>
      <c r="CF160" s="230"/>
      <c r="CG160" s="230"/>
      <c r="CH160" s="230"/>
      <c r="CI160" s="230"/>
      <c r="CJ160" s="230">
        <v>0</v>
      </c>
      <c r="CK160" s="230">
        <v>0</v>
      </c>
      <c r="CL160" s="230">
        <v>0</v>
      </c>
      <c r="CM160" s="15"/>
      <c r="CN160" s="15">
        <f t="shared" si="65"/>
        <v>0</v>
      </c>
      <c r="CO160" s="15">
        <f t="shared" si="65"/>
        <v>0</v>
      </c>
      <c r="CP160" s="15">
        <f t="shared" si="65"/>
        <v>0</v>
      </c>
      <c r="CR160" s="15">
        <f t="shared" si="63"/>
        <v>0</v>
      </c>
      <c r="CS160" s="15">
        <f t="shared" si="64"/>
        <v>0</v>
      </c>
      <c r="CT160" s="15">
        <f t="shared" si="67"/>
        <v>0</v>
      </c>
      <c r="CV160" s="15">
        <f t="shared" si="68"/>
        <v>0</v>
      </c>
      <c r="CW160" s="15">
        <f t="shared" si="68"/>
        <v>0</v>
      </c>
      <c r="CX160" s="15">
        <f t="shared" si="69"/>
        <v>0</v>
      </c>
      <c r="CY160" s="15"/>
    </row>
    <row r="161" spans="1:103" x14ac:dyDescent="0.25">
      <c r="A161" s="3" t="s">
        <v>185</v>
      </c>
      <c r="B161" s="229">
        <v>5.0000000000000001E-4</v>
      </c>
      <c r="C161" s="229">
        <v>5.9999999999999995E-4</v>
      </c>
      <c r="D161" s="229">
        <v>5.9999999999999995E-4</v>
      </c>
      <c r="E161" s="229">
        <v>0</v>
      </c>
      <c r="F161" s="229">
        <v>0</v>
      </c>
      <c r="G161" s="229">
        <v>0</v>
      </c>
      <c r="H161" s="229">
        <v>0</v>
      </c>
      <c r="I161" s="229">
        <v>0</v>
      </c>
      <c r="J161" s="3">
        <v>403011</v>
      </c>
      <c r="L161" s="230">
        <v>0</v>
      </c>
      <c r="M161" s="230">
        <v>0</v>
      </c>
      <c r="N161" s="230">
        <v>0</v>
      </c>
      <c r="O161" s="230"/>
      <c r="P161" s="230">
        <v>0</v>
      </c>
      <c r="Q161" s="230">
        <v>0</v>
      </c>
      <c r="R161" s="230">
        <v>0</v>
      </c>
      <c r="S161" s="15"/>
      <c r="T161" s="15">
        <v>0</v>
      </c>
      <c r="U161" s="15">
        <v>0</v>
      </c>
      <c r="V161" s="15">
        <v>0</v>
      </c>
      <c r="W161" s="15"/>
      <c r="X161" s="15">
        <f t="shared" si="70"/>
        <v>0</v>
      </c>
      <c r="Y161" s="15">
        <f t="shared" si="70"/>
        <v>0</v>
      </c>
      <c r="Z161" s="15">
        <f t="shared" si="70"/>
        <v>0</v>
      </c>
      <c r="AB161" s="15">
        <f t="shared" si="72"/>
        <v>0</v>
      </c>
      <c r="AC161" s="15">
        <f t="shared" si="60"/>
        <v>0</v>
      </c>
      <c r="AD161" s="15">
        <f t="shared" si="66"/>
        <v>0</v>
      </c>
      <c r="AF161" s="230">
        <v>0</v>
      </c>
      <c r="AG161" s="230">
        <v>0</v>
      </c>
      <c r="AH161" s="230">
        <v>0</v>
      </c>
      <c r="AI161" s="230"/>
      <c r="AJ161" s="230">
        <v>0</v>
      </c>
      <c r="AK161" s="230">
        <v>0</v>
      </c>
      <c r="AL161" s="230">
        <v>0</v>
      </c>
      <c r="AM161" s="230"/>
      <c r="AN161" s="230">
        <v>0</v>
      </c>
      <c r="AO161" s="230">
        <v>0</v>
      </c>
      <c r="AP161" s="230">
        <v>0</v>
      </c>
      <c r="AQ161" s="15"/>
      <c r="AR161" s="15">
        <f t="shared" si="71"/>
        <v>0</v>
      </c>
      <c r="AS161" s="15">
        <f t="shared" si="71"/>
        <v>0</v>
      </c>
      <c r="AT161" s="15">
        <f t="shared" si="71"/>
        <v>0</v>
      </c>
      <c r="AV161" s="15">
        <f t="shared" si="77"/>
        <v>0</v>
      </c>
      <c r="AW161" s="15">
        <f t="shared" si="61"/>
        <v>0</v>
      </c>
      <c r="AX161" s="15">
        <f t="shared" si="55"/>
        <v>0</v>
      </c>
      <c r="AY161" s="15"/>
      <c r="AZ161" s="15">
        <f t="shared" si="56"/>
        <v>0</v>
      </c>
      <c r="BA161" s="15">
        <f t="shared" si="56"/>
        <v>0</v>
      </c>
      <c r="BB161" s="15">
        <f t="shared" si="57"/>
        <v>0</v>
      </c>
      <c r="BC161" s="15"/>
      <c r="BD161" s="230">
        <v>0</v>
      </c>
      <c r="BE161" s="230">
        <v>0</v>
      </c>
      <c r="BF161" s="230">
        <v>0</v>
      </c>
      <c r="BG161" s="230"/>
      <c r="BH161" s="230"/>
      <c r="BI161" s="230"/>
      <c r="BJ161" s="230"/>
      <c r="BK161" s="230"/>
      <c r="BL161" s="230">
        <v>0</v>
      </c>
      <c r="BM161" s="230">
        <v>0</v>
      </c>
      <c r="BN161" s="230">
        <v>0</v>
      </c>
      <c r="BO161" s="15"/>
      <c r="BP161" s="15">
        <f t="shared" si="58"/>
        <v>0</v>
      </c>
      <c r="BQ161" s="15">
        <f t="shared" si="58"/>
        <v>0</v>
      </c>
      <c r="BR161" s="15">
        <f t="shared" si="58"/>
        <v>0</v>
      </c>
      <c r="BT161" s="15">
        <f t="shared" si="73"/>
        <v>0</v>
      </c>
      <c r="BU161" s="15">
        <f t="shared" si="74"/>
        <v>0</v>
      </c>
      <c r="BV161" s="15">
        <f t="shared" si="75"/>
        <v>0</v>
      </c>
      <c r="BW161" s="15"/>
      <c r="BX161" s="15">
        <f t="shared" si="62"/>
        <v>0</v>
      </c>
      <c r="BY161" s="15">
        <f t="shared" si="62"/>
        <v>0</v>
      </c>
      <c r="BZ161" s="15">
        <f t="shared" si="76"/>
        <v>0</v>
      </c>
      <c r="CA161" s="15"/>
      <c r="CB161" s="230">
        <v>0</v>
      </c>
      <c r="CC161" s="230">
        <v>0</v>
      </c>
      <c r="CD161" s="230">
        <v>0</v>
      </c>
      <c r="CE161" s="230"/>
      <c r="CF161" s="230"/>
      <c r="CG161" s="230"/>
      <c r="CH161" s="230"/>
      <c r="CI161" s="230"/>
      <c r="CJ161" s="230">
        <v>0</v>
      </c>
      <c r="CK161" s="230">
        <v>0</v>
      </c>
      <c r="CL161" s="230">
        <v>0</v>
      </c>
      <c r="CM161" s="15"/>
      <c r="CN161" s="15">
        <f t="shared" si="65"/>
        <v>0</v>
      </c>
      <c r="CO161" s="15">
        <f t="shared" si="65"/>
        <v>0</v>
      </c>
      <c r="CP161" s="15">
        <f t="shared" si="65"/>
        <v>0</v>
      </c>
      <c r="CR161" s="15">
        <f t="shared" si="63"/>
        <v>0</v>
      </c>
      <c r="CS161" s="15">
        <f t="shared" si="64"/>
        <v>0</v>
      </c>
      <c r="CT161" s="15">
        <f t="shared" si="67"/>
        <v>0</v>
      </c>
      <c r="CV161" s="15">
        <f t="shared" si="68"/>
        <v>0</v>
      </c>
      <c r="CW161" s="15">
        <f t="shared" si="68"/>
        <v>0</v>
      </c>
      <c r="CX161" s="15">
        <f t="shared" si="69"/>
        <v>0</v>
      </c>
      <c r="CY161" s="15"/>
    </row>
    <row r="162" spans="1:103" x14ac:dyDescent="0.25">
      <c r="A162" s="3" t="s">
        <v>186</v>
      </c>
      <c r="B162" s="229">
        <v>2.0799999999999999E-2</v>
      </c>
      <c r="C162" s="229">
        <v>2.35E-2</v>
      </c>
      <c r="D162" s="229">
        <v>3.3599999999999998E-2</v>
      </c>
      <c r="E162" s="229">
        <v>3.3599999999999998E-2</v>
      </c>
      <c r="F162" s="229">
        <v>3.5042789999999997E-2</v>
      </c>
      <c r="G162" s="229">
        <v>3.5146635000000002E-2</v>
      </c>
      <c r="H162" s="229">
        <v>3.4970685000000001E-2</v>
      </c>
      <c r="I162" s="229">
        <v>3.5011394999999994E-2</v>
      </c>
      <c r="J162" s="3">
        <v>403011</v>
      </c>
      <c r="L162" s="230">
        <v>7906979.8200000003</v>
      </c>
      <c r="M162" s="230">
        <v>7906979.8200000003</v>
      </c>
      <c r="N162" s="230">
        <v>7925949.4100000001</v>
      </c>
      <c r="O162" s="230"/>
      <c r="P162" s="230">
        <v>8070363.9900000002</v>
      </c>
      <c r="Q162" s="230">
        <v>8070363.9900000002</v>
      </c>
      <c r="R162" s="230">
        <v>8070363.9900000002</v>
      </c>
      <c r="S162" s="15"/>
      <c r="T162" s="15">
        <v>23042.708382214725</v>
      </c>
      <c r="U162" s="15">
        <v>23042.708382214725</v>
      </c>
      <c r="V162" s="15">
        <v>23097.990011920487</v>
      </c>
      <c r="W162" s="15"/>
      <c r="X162" s="15">
        <f t="shared" si="70"/>
        <v>23546.225120638832</v>
      </c>
      <c r="Y162" s="15">
        <f t="shared" si="70"/>
        <v>23546.225120638832</v>
      </c>
      <c r="Z162" s="15">
        <f t="shared" si="70"/>
        <v>23546.225120638832</v>
      </c>
      <c r="AB162" s="15">
        <f t="shared" si="72"/>
        <v>69183.406776349933</v>
      </c>
      <c r="AC162" s="15">
        <f t="shared" si="60"/>
        <v>70638.675361916496</v>
      </c>
      <c r="AD162" s="15">
        <f t="shared" si="66"/>
        <v>1455.2685855665623</v>
      </c>
      <c r="AF162" s="230">
        <v>7953925.96</v>
      </c>
      <c r="AG162" s="230">
        <v>7958660.2400000002</v>
      </c>
      <c r="AH162" s="230">
        <v>7954387.5499999998</v>
      </c>
      <c r="AI162" s="230"/>
      <c r="AJ162" s="230">
        <v>8070363.9900000002</v>
      </c>
      <c r="AK162" s="230">
        <v>8070363.9900000002</v>
      </c>
      <c r="AL162" s="230">
        <v>8076226.1399999997</v>
      </c>
      <c r="AM162" s="230"/>
      <c r="AN162" s="230">
        <v>23179.519938373549</v>
      </c>
      <c r="AO162" s="230">
        <v>23193.316689588701</v>
      </c>
      <c r="AP162" s="230">
        <v>23180.865114914312</v>
      </c>
      <c r="AQ162" s="15"/>
      <c r="AR162" s="15">
        <f t="shared" si="71"/>
        <v>23546.225120638832</v>
      </c>
      <c r="AS162" s="15">
        <f t="shared" si="71"/>
        <v>23546.225120638832</v>
      </c>
      <c r="AT162" s="15">
        <f t="shared" si="71"/>
        <v>23563.32862473877</v>
      </c>
      <c r="AV162" s="15">
        <f t="shared" si="77"/>
        <v>69553.701742876554</v>
      </c>
      <c r="AW162" s="15">
        <f t="shared" si="61"/>
        <v>70655.778866016437</v>
      </c>
      <c r="AX162" s="15">
        <f t="shared" si="55"/>
        <v>1102.077123139883</v>
      </c>
      <c r="AY162" s="15"/>
      <c r="AZ162" s="15">
        <f t="shared" si="56"/>
        <v>138737.10851922649</v>
      </c>
      <c r="BA162" s="15">
        <f t="shared" si="56"/>
        <v>141294.45422793293</v>
      </c>
      <c r="BB162" s="15">
        <f t="shared" si="57"/>
        <v>2557.3457087064453</v>
      </c>
      <c r="BC162" s="15"/>
      <c r="BD162" s="230">
        <v>7992522.8300000001</v>
      </c>
      <c r="BE162" s="230">
        <v>8030658.0999999996</v>
      </c>
      <c r="BF162" s="230">
        <v>8030658.0999999996</v>
      </c>
      <c r="BG162" s="230"/>
      <c r="BH162" s="230"/>
      <c r="BI162" s="230"/>
      <c r="BJ162" s="230"/>
      <c r="BK162" s="230"/>
      <c r="BL162" s="230">
        <v>23291.999853603211</v>
      </c>
      <c r="BM162" s="230">
        <v>23403.134563149873</v>
      </c>
      <c r="BN162" s="230">
        <v>23403.134563149873</v>
      </c>
      <c r="BO162" s="15"/>
      <c r="BP162" s="15">
        <f t="shared" si="58"/>
        <v>0</v>
      </c>
      <c r="BQ162" s="15">
        <f t="shared" si="58"/>
        <v>0</v>
      </c>
      <c r="BR162" s="15">
        <f t="shared" si="58"/>
        <v>0</v>
      </c>
      <c r="BT162" s="15">
        <f t="shared" si="73"/>
        <v>70098.268979902961</v>
      </c>
      <c r="BU162" s="15">
        <f t="shared" si="74"/>
        <v>0</v>
      </c>
      <c r="BV162" s="15">
        <f t="shared" si="75"/>
        <v>-70098.268979902961</v>
      </c>
      <c r="BW162" s="15"/>
      <c r="BX162" s="15">
        <f t="shared" si="62"/>
        <v>208835.37749912945</v>
      </c>
      <c r="BY162" s="15">
        <f t="shared" si="62"/>
        <v>141294.45422793293</v>
      </c>
      <c r="BZ162" s="15">
        <f t="shared" si="76"/>
        <v>-67540.923271196516</v>
      </c>
      <c r="CA162" s="15"/>
      <c r="CB162" s="230">
        <v>8030658.0999999996</v>
      </c>
      <c r="CC162" s="230">
        <v>8030658.0999999996</v>
      </c>
      <c r="CD162" s="230">
        <v>8050511.0499999998</v>
      </c>
      <c r="CE162" s="230"/>
      <c r="CF162" s="230"/>
      <c r="CG162" s="230"/>
      <c r="CH162" s="230"/>
      <c r="CI162" s="230"/>
      <c r="CJ162" s="230">
        <v>23403.134563149873</v>
      </c>
      <c r="CK162" s="230">
        <v>23403.134563149873</v>
      </c>
      <c r="CL162" s="230">
        <v>23460.990501547436</v>
      </c>
      <c r="CM162" s="15"/>
      <c r="CN162" s="15">
        <f t="shared" si="65"/>
        <v>0</v>
      </c>
      <c r="CO162" s="15">
        <f t="shared" si="65"/>
        <v>0</v>
      </c>
      <c r="CP162" s="15">
        <f t="shared" si="65"/>
        <v>0</v>
      </c>
      <c r="CR162" s="15">
        <f t="shared" si="63"/>
        <v>70267.259627847176</v>
      </c>
      <c r="CS162" s="15">
        <f t="shared" si="64"/>
        <v>0</v>
      </c>
      <c r="CT162" s="15">
        <f t="shared" si="67"/>
        <v>-70267.259627847176</v>
      </c>
      <c r="CV162" s="15">
        <f t="shared" si="68"/>
        <v>279102.63712697662</v>
      </c>
      <c r="CW162" s="15">
        <f t="shared" si="68"/>
        <v>141294.45422793293</v>
      </c>
      <c r="CX162" s="15">
        <f t="shared" si="69"/>
        <v>-137808.18289904369</v>
      </c>
      <c r="CY162" s="15"/>
    </row>
    <row r="163" spans="1:103" x14ac:dyDescent="0.25">
      <c r="A163" s="3" t="s">
        <v>187</v>
      </c>
      <c r="B163" s="229">
        <v>6.8999999999999999E-3</v>
      </c>
      <c r="C163" s="229">
        <v>7.7999999999999996E-3</v>
      </c>
      <c r="D163" s="229">
        <v>1.06E-2</v>
      </c>
      <c r="E163" s="229">
        <v>1.06E-2</v>
      </c>
      <c r="F163" s="229">
        <v>1.06E-2</v>
      </c>
      <c r="G163" s="229">
        <v>1.06E-2</v>
      </c>
      <c r="H163" s="229">
        <v>1.06E-2</v>
      </c>
      <c r="I163" s="229">
        <v>1.06E-2</v>
      </c>
      <c r="J163" s="3">
        <v>403011</v>
      </c>
      <c r="L163" s="230">
        <v>1907423.47</v>
      </c>
      <c r="M163" s="230">
        <v>1913339.33</v>
      </c>
      <c r="N163" s="230">
        <v>1905450.82</v>
      </c>
      <c r="O163" s="230"/>
      <c r="P163" s="230">
        <v>1872135.62</v>
      </c>
      <c r="Q163" s="230">
        <v>1916800.49</v>
      </c>
      <c r="R163" s="230">
        <v>1961465.35</v>
      </c>
      <c r="S163" s="15"/>
      <c r="T163" s="15">
        <v>1684.8907318333333</v>
      </c>
      <c r="U163" s="15">
        <v>1690.1164081666668</v>
      </c>
      <c r="V163" s="15">
        <v>1683.1482243333332</v>
      </c>
      <c r="W163" s="15"/>
      <c r="X163" s="15">
        <f t="shared" si="70"/>
        <v>1653.7197976666666</v>
      </c>
      <c r="Y163" s="15">
        <f t="shared" si="70"/>
        <v>1693.1737661666666</v>
      </c>
      <c r="Z163" s="15">
        <f t="shared" si="70"/>
        <v>1732.6277258333332</v>
      </c>
      <c r="AB163" s="15">
        <f t="shared" si="72"/>
        <v>5058.1553643333336</v>
      </c>
      <c r="AC163" s="15">
        <f t="shared" si="60"/>
        <v>5079.5212896666662</v>
      </c>
      <c r="AD163" s="15">
        <f t="shared" si="66"/>
        <v>21.365925333332598</v>
      </c>
      <c r="AF163" s="230">
        <v>1905449.82</v>
      </c>
      <c r="AG163" s="230">
        <v>1905449.32</v>
      </c>
      <c r="AH163" s="230">
        <v>1935612.12</v>
      </c>
      <c r="AI163" s="230"/>
      <c r="AJ163" s="230">
        <v>2182443.7000000002</v>
      </c>
      <c r="AK163" s="230">
        <v>2413533.7999999998</v>
      </c>
      <c r="AL163" s="230">
        <v>2675422.7800000003</v>
      </c>
      <c r="AM163" s="230"/>
      <c r="AN163" s="230">
        <v>1683.1473410000001</v>
      </c>
      <c r="AO163" s="230">
        <v>1683.1468993333335</v>
      </c>
      <c r="AP163" s="230">
        <v>1709.790706</v>
      </c>
      <c r="AQ163" s="15"/>
      <c r="AR163" s="15">
        <f t="shared" si="71"/>
        <v>1927.8252683333337</v>
      </c>
      <c r="AS163" s="15">
        <f t="shared" si="71"/>
        <v>2131.9548566666667</v>
      </c>
      <c r="AT163" s="15">
        <f t="shared" si="71"/>
        <v>2363.2901223333333</v>
      </c>
      <c r="AV163" s="15">
        <f t="shared" si="77"/>
        <v>5076.0849463333334</v>
      </c>
      <c r="AW163" s="15">
        <f t="shared" si="61"/>
        <v>6423.0702473333331</v>
      </c>
      <c r="AX163" s="15">
        <f t="shared" si="55"/>
        <v>1346.9853009999997</v>
      </c>
      <c r="AY163" s="15"/>
      <c r="AZ163" s="15">
        <f t="shared" si="56"/>
        <v>10134.240310666668</v>
      </c>
      <c r="BA163" s="15">
        <f t="shared" si="56"/>
        <v>11502.591537</v>
      </c>
      <c r="BB163" s="15">
        <f t="shared" si="57"/>
        <v>1368.3512263333323</v>
      </c>
      <c r="BC163" s="15"/>
      <c r="BD163" s="230">
        <v>1967625.72</v>
      </c>
      <c r="BE163" s="230">
        <v>1969476.51</v>
      </c>
      <c r="BF163" s="230">
        <v>1966623.53</v>
      </c>
      <c r="BG163" s="230"/>
      <c r="BH163" s="230"/>
      <c r="BI163" s="230"/>
      <c r="BJ163" s="230"/>
      <c r="BK163" s="230"/>
      <c r="BL163" s="230">
        <v>1738.0693860000001</v>
      </c>
      <c r="BM163" s="230">
        <v>1739.7042504999999</v>
      </c>
      <c r="BN163" s="230">
        <v>1737.1841181666668</v>
      </c>
      <c r="BO163" s="15"/>
      <c r="BP163" s="15">
        <f t="shared" si="58"/>
        <v>0</v>
      </c>
      <c r="BQ163" s="15">
        <f t="shared" si="58"/>
        <v>0</v>
      </c>
      <c r="BR163" s="15">
        <f t="shared" si="58"/>
        <v>0</v>
      </c>
      <c r="BT163" s="15">
        <f t="shared" si="73"/>
        <v>5214.9577546666669</v>
      </c>
      <c r="BU163" s="15">
        <f t="shared" si="74"/>
        <v>0</v>
      </c>
      <c r="BV163" s="15">
        <f t="shared" si="75"/>
        <v>-5214.9577546666669</v>
      </c>
      <c r="BW163" s="15"/>
      <c r="BX163" s="15">
        <f t="shared" si="62"/>
        <v>15349.198065333334</v>
      </c>
      <c r="BY163" s="15">
        <f t="shared" si="62"/>
        <v>11502.591537</v>
      </c>
      <c r="BZ163" s="15">
        <f t="shared" si="76"/>
        <v>-3846.6065283333337</v>
      </c>
      <c r="CA163" s="15"/>
      <c r="CB163" s="230">
        <v>1963770.55</v>
      </c>
      <c r="CC163" s="230">
        <v>1949966.6800000002</v>
      </c>
      <c r="CD163" s="230">
        <v>1904149.22</v>
      </c>
      <c r="CE163" s="230"/>
      <c r="CF163" s="230"/>
      <c r="CG163" s="230"/>
      <c r="CH163" s="230"/>
      <c r="CI163" s="230"/>
      <c r="CJ163" s="230">
        <v>1734.6639858333335</v>
      </c>
      <c r="CK163" s="230">
        <v>1722.4705673333335</v>
      </c>
      <c r="CL163" s="230">
        <v>1681.9984776666668</v>
      </c>
      <c r="CM163" s="15"/>
      <c r="CN163" s="15">
        <f t="shared" si="65"/>
        <v>0</v>
      </c>
      <c r="CO163" s="15">
        <f t="shared" si="65"/>
        <v>0</v>
      </c>
      <c r="CP163" s="15">
        <f t="shared" si="65"/>
        <v>0</v>
      </c>
      <c r="CR163" s="15">
        <f t="shared" si="63"/>
        <v>5139.1330308333336</v>
      </c>
      <c r="CS163" s="15">
        <f t="shared" si="64"/>
        <v>0</v>
      </c>
      <c r="CT163" s="15">
        <f t="shared" si="67"/>
        <v>-5139.1330308333336</v>
      </c>
      <c r="CV163" s="15">
        <f t="shared" si="68"/>
        <v>20488.331096166668</v>
      </c>
      <c r="CW163" s="15">
        <f t="shared" si="68"/>
        <v>11502.591537</v>
      </c>
      <c r="CX163" s="15">
        <f t="shared" si="69"/>
        <v>-8985.7395591666682</v>
      </c>
      <c r="CY163" s="15"/>
    </row>
    <row r="164" spans="1:103" x14ac:dyDescent="0.25">
      <c r="A164" s="3" t="s">
        <v>188</v>
      </c>
      <c r="B164" s="229">
        <v>1.1299999999999999E-2</v>
      </c>
      <c r="C164" s="229">
        <v>1.2699999999999999E-2</v>
      </c>
      <c r="D164" s="229">
        <v>8.9999999999999993E-3</v>
      </c>
      <c r="E164" s="229">
        <v>7.9000000000000008E-3</v>
      </c>
      <c r="F164" s="229">
        <v>7.9000000000000008E-3</v>
      </c>
      <c r="G164" s="229">
        <v>7.9000000000000008E-3</v>
      </c>
      <c r="H164" s="229">
        <v>7.9000000000000008E-3</v>
      </c>
      <c r="I164" s="229">
        <v>7.9000000000000008E-3</v>
      </c>
      <c r="J164" s="3">
        <v>403011</v>
      </c>
      <c r="L164" s="230">
        <v>962012.25</v>
      </c>
      <c r="M164" s="230">
        <v>962012.25</v>
      </c>
      <c r="N164" s="230">
        <v>962012.25</v>
      </c>
      <c r="O164" s="230"/>
      <c r="P164" s="230">
        <v>962012.25</v>
      </c>
      <c r="Q164" s="230">
        <v>962012.25</v>
      </c>
      <c r="R164" s="230">
        <v>962012.25</v>
      </c>
      <c r="S164" s="15"/>
      <c r="T164" s="15">
        <v>633.32473125000013</v>
      </c>
      <c r="U164" s="15">
        <v>633.32473125000013</v>
      </c>
      <c r="V164" s="15">
        <v>633.32473125000013</v>
      </c>
      <c r="W164" s="15"/>
      <c r="X164" s="15">
        <f t="shared" si="70"/>
        <v>633.32473125000013</v>
      </c>
      <c r="Y164" s="15">
        <f t="shared" si="70"/>
        <v>633.32473125000013</v>
      </c>
      <c r="Z164" s="15">
        <f t="shared" si="70"/>
        <v>633.32473125000013</v>
      </c>
      <c r="AB164" s="15">
        <f t="shared" si="72"/>
        <v>1899.9741937500003</v>
      </c>
      <c r="AC164" s="15">
        <f t="shared" si="60"/>
        <v>1899.9741937500003</v>
      </c>
      <c r="AD164" s="15">
        <f t="shared" si="66"/>
        <v>0</v>
      </c>
      <c r="AF164" s="230">
        <v>962012.25</v>
      </c>
      <c r="AG164" s="230">
        <v>962012.25</v>
      </c>
      <c r="AH164" s="230">
        <v>962012.25</v>
      </c>
      <c r="AI164" s="230"/>
      <c r="AJ164" s="230">
        <v>962012.25</v>
      </c>
      <c r="AK164" s="230">
        <v>962012.25</v>
      </c>
      <c r="AL164" s="230">
        <v>962012.25</v>
      </c>
      <c r="AM164" s="230"/>
      <c r="AN164" s="230">
        <v>633.32473125000013</v>
      </c>
      <c r="AO164" s="230">
        <v>633.32473125000013</v>
      </c>
      <c r="AP164" s="230">
        <v>633.32473125000013</v>
      </c>
      <c r="AQ164" s="15"/>
      <c r="AR164" s="15">
        <f t="shared" si="71"/>
        <v>633.32473125000013</v>
      </c>
      <c r="AS164" s="15">
        <f t="shared" si="71"/>
        <v>633.32473125000013</v>
      </c>
      <c r="AT164" s="15">
        <f t="shared" si="71"/>
        <v>633.32473125000013</v>
      </c>
      <c r="AV164" s="15">
        <f t="shared" si="77"/>
        <v>1899.9741937500003</v>
      </c>
      <c r="AW164" s="15">
        <f t="shared" si="61"/>
        <v>1899.9741937500003</v>
      </c>
      <c r="AX164" s="15">
        <f t="shared" si="55"/>
        <v>0</v>
      </c>
      <c r="AY164" s="15"/>
      <c r="AZ164" s="15">
        <f t="shared" si="56"/>
        <v>3799.9483875000005</v>
      </c>
      <c r="BA164" s="15">
        <f t="shared" si="56"/>
        <v>3799.9483875000005</v>
      </c>
      <c r="BB164" s="15">
        <f t="shared" si="57"/>
        <v>0</v>
      </c>
      <c r="BC164" s="15"/>
      <c r="BD164" s="230">
        <v>962012.25</v>
      </c>
      <c r="BE164" s="230">
        <v>962012.25</v>
      </c>
      <c r="BF164" s="230">
        <v>962012.25</v>
      </c>
      <c r="BG164" s="230"/>
      <c r="BH164" s="230"/>
      <c r="BI164" s="230"/>
      <c r="BJ164" s="230"/>
      <c r="BK164" s="230"/>
      <c r="BL164" s="230">
        <v>633.32473125000013</v>
      </c>
      <c r="BM164" s="230">
        <v>633.32473125000013</v>
      </c>
      <c r="BN164" s="230">
        <v>633.32473125000013</v>
      </c>
      <c r="BO164" s="15"/>
      <c r="BP164" s="15">
        <f t="shared" si="58"/>
        <v>0</v>
      </c>
      <c r="BQ164" s="15">
        <f t="shared" si="58"/>
        <v>0</v>
      </c>
      <c r="BR164" s="15">
        <f t="shared" si="58"/>
        <v>0</v>
      </c>
      <c r="BT164" s="15">
        <f t="shared" si="73"/>
        <v>1899.9741937500003</v>
      </c>
      <c r="BU164" s="15">
        <f t="shared" si="74"/>
        <v>0</v>
      </c>
      <c r="BV164" s="15">
        <f t="shared" si="75"/>
        <v>-1899.9741937500003</v>
      </c>
      <c r="BW164" s="15"/>
      <c r="BX164" s="15">
        <f t="shared" si="62"/>
        <v>5699.9225812500008</v>
      </c>
      <c r="BY164" s="15">
        <f t="shared" si="62"/>
        <v>3799.9483875000005</v>
      </c>
      <c r="BZ164" s="15">
        <f t="shared" si="76"/>
        <v>-1899.9741937500003</v>
      </c>
      <c r="CA164" s="15"/>
      <c r="CB164" s="230">
        <v>962012.25</v>
      </c>
      <c r="CC164" s="230">
        <v>962012.25</v>
      </c>
      <c r="CD164" s="230">
        <v>962012.25</v>
      </c>
      <c r="CE164" s="230"/>
      <c r="CF164" s="230"/>
      <c r="CG164" s="230"/>
      <c r="CH164" s="230"/>
      <c r="CI164" s="230"/>
      <c r="CJ164" s="230">
        <v>633.32473125000013</v>
      </c>
      <c r="CK164" s="230">
        <v>633.32473125000013</v>
      </c>
      <c r="CL164" s="230">
        <v>633.32473125000013</v>
      </c>
      <c r="CM164" s="15"/>
      <c r="CN164" s="15">
        <f t="shared" si="65"/>
        <v>0</v>
      </c>
      <c r="CO164" s="15">
        <f t="shared" si="65"/>
        <v>0</v>
      </c>
      <c r="CP164" s="15">
        <f t="shared" si="65"/>
        <v>0</v>
      </c>
      <c r="CR164" s="15">
        <f t="shared" si="63"/>
        <v>1899.9741937500003</v>
      </c>
      <c r="CS164" s="15">
        <f t="shared" si="64"/>
        <v>0</v>
      </c>
      <c r="CT164" s="15">
        <f t="shared" si="67"/>
        <v>-1899.9741937500003</v>
      </c>
      <c r="CV164" s="15">
        <f t="shared" si="68"/>
        <v>7599.8967750000011</v>
      </c>
      <c r="CW164" s="15">
        <f t="shared" si="68"/>
        <v>3799.9483875000005</v>
      </c>
      <c r="CX164" s="15">
        <f t="shared" si="69"/>
        <v>-3799.9483875000005</v>
      </c>
      <c r="CY164" s="15"/>
    </row>
    <row r="165" spans="1:103" x14ac:dyDescent="0.25">
      <c r="A165" s="3" t="s">
        <v>189</v>
      </c>
      <c r="B165" s="229">
        <v>5.7999999999999996E-3</v>
      </c>
      <c r="C165" s="229">
        <v>6.4999999999999997E-3</v>
      </c>
      <c r="D165" s="229">
        <v>8.8999999999999999E-3</v>
      </c>
      <c r="E165" s="229">
        <v>1.0799999999999999E-2</v>
      </c>
      <c r="F165" s="229">
        <v>1.0799999999999999E-2</v>
      </c>
      <c r="G165" s="229">
        <v>1.0799999999999999E-2</v>
      </c>
      <c r="H165" s="229">
        <v>1.0799999999999999E-2</v>
      </c>
      <c r="I165" s="229">
        <v>1.0799999999999999E-2</v>
      </c>
      <c r="J165" s="3">
        <v>403011</v>
      </c>
      <c r="L165" s="230">
        <v>1687753.03</v>
      </c>
      <c r="M165" s="230">
        <v>1687753.03</v>
      </c>
      <c r="N165" s="230">
        <v>1687752.53</v>
      </c>
      <c r="O165" s="230"/>
      <c r="P165" s="230">
        <v>1701674.6099999999</v>
      </c>
      <c r="Q165" s="230">
        <v>1746339.48</v>
      </c>
      <c r="R165" s="230">
        <v>1791004.3399999999</v>
      </c>
      <c r="S165" s="15"/>
      <c r="T165" s="15">
        <v>1518.9777269999997</v>
      </c>
      <c r="U165" s="15">
        <v>1518.9777269999997</v>
      </c>
      <c r="V165" s="15">
        <v>1518.977277</v>
      </c>
      <c r="W165" s="15"/>
      <c r="X165" s="15">
        <f t="shared" ref="X165:Z190" si="78">P165*$I165/12</f>
        <v>1531.5071489999998</v>
      </c>
      <c r="Y165" s="15">
        <f t="shared" si="78"/>
        <v>1571.7055319999999</v>
      </c>
      <c r="Z165" s="15">
        <f t="shared" si="78"/>
        <v>1611.9039059999996</v>
      </c>
      <c r="AB165" s="15">
        <f t="shared" si="72"/>
        <v>4556.932730999999</v>
      </c>
      <c r="AC165" s="15">
        <f t="shared" si="60"/>
        <v>4715.1165869999995</v>
      </c>
      <c r="AD165" s="15">
        <f t="shared" si="66"/>
        <v>158.18385600000056</v>
      </c>
      <c r="AF165" s="230">
        <v>1687752.03</v>
      </c>
      <c r="AG165" s="230">
        <v>1687752.03</v>
      </c>
      <c r="AH165" s="230">
        <v>1687752.03</v>
      </c>
      <c r="AI165" s="230"/>
      <c r="AJ165" s="230">
        <v>1791004.3399999999</v>
      </c>
      <c r="AK165" s="230">
        <v>1791004.3399999999</v>
      </c>
      <c r="AL165" s="230">
        <v>1791004.3399999999</v>
      </c>
      <c r="AM165" s="230"/>
      <c r="AN165" s="230">
        <v>1518.9768269999997</v>
      </c>
      <c r="AO165" s="230">
        <v>1518.9768269999997</v>
      </c>
      <c r="AP165" s="230">
        <v>1518.9768269999997</v>
      </c>
      <c r="AQ165" s="15"/>
      <c r="AR165" s="15">
        <f t="shared" ref="AR165:AT190" si="79">AJ165*$I165/12</f>
        <v>1611.9039059999996</v>
      </c>
      <c r="AS165" s="15">
        <f t="shared" si="79"/>
        <v>1611.9039059999996</v>
      </c>
      <c r="AT165" s="15">
        <f t="shared" si="79"/>
        <v>1611.9039059999996</v>
      </c>
      <c r="AV165" s="15">
        <f t="shared" si="77"/>
        <v>4556.9304809999994</v>
      </c>
      <c r="AW165" s="15">
        <f t="shared" si="61"/>
        <v>4835.7117179999987</v>
      </c>
      <c r="AX165" s="15">
        <f t="shared" si="55"/>
        <v>278.78123699999924</v>
      </c>
      <c r="AY165" s="15"/>
      <c r="AZ165" s="15">
        <f t="shared" si="56"/>
        <v>9113.8632119999984</v>
      </c>
      <c r="BA165" s="15">
        <f t="shared" si="56"/>
        <v>9550.8283049999991</v>
      </c>
      <c r="BB165" s="15">
        <f t="shared" si="57"/>
        <v>436.96509300000071</v>
      </c>
      <c r="BC165" s="15"/>
      <c r="BD165" s="230">
        <v>1687752.03</v>
      </c>
      <c r="BE165" s="230">
        <v>1694713.32</v>
      </c>
      <c r="BF165" s="230">
        <v>1701674.6099999999</v>
      </c>
      <c r="BG165" s="230"/>
      <c r="BH165" s="230"/>
      <c r="BI165" s="230"/>
      <c r="BJ165" s="230"/>
      <c r="BK165" s="230"/>
      <c r="BL165" s="230">
        <v>1518.9768269999997</v>
      </c>
      <c r="BM165" s="230">
        <v>1525.2419879999998</v>
      </c>
      <c r="BN165" s="230">
        <v>1531.5071489999998</v>
      </c>
      <c r="BO165" s="15"/>
      <c r="BP165" s="15">
        <f t="shared" si="58"/>
        <v>0</v>
      </c>
      <c r="BQ165" s="15">
        <f t="shared" si="58"/>
        <v>0</v>
      </c>
      <c r="BR165" s="15">
        <f t="shared" si="58"/>
        <v>0</v>
      </c>
      <c r="BT165" s="15">
        <f t="shared" si="73"/>
        <v>4575.7259639999993</v>
      </c>
      <c r="BU165" s="15">
        <f t="shared" si="74"/>
        <v>0</v>
      </c>
      <c r="BV165" s="15">
        <f t="shared" si="75"/>
        <v>-4575.7259639999993</v>
      </c>
      <c r="BW165" s="15"/>
      <c r="BX165" s="15">
        <f t="shared" si="62"/>
        <v>13689.589175999998</v>
      </c>
      <c r="BY165" s="15">
        <f t="shared" si="62"/>
        <v>9550.8283049999991</v>
      </c>
      <c r="BZ165" s="15">
        <f t="shared" si="76"/>
        <v>-4138.7608709999986</v>
      </c>
      <c r="CA165" s="15"/>
      <c r="CB165" s="230">
        <v>1701674.6099999999</v>
      </c>
      <c r="CC165" s="230">
        <v>1701674.6099999999</v>
      </c>
      <c r="CD165" s="230">
        <v>1701674.6099999999</v>
      </c>
      <c r="CE165" s="230"/>
      <c r="CF165" s="230"/>
      <c r="CG165" s="230"/>
      <c r="CH165" s="230"/>
      <c r="CI165" s="230"/>
      <c r="CJ165" s="230">
        <v>1531.5071489999998</v>
      </c>
      <c r="CK165" s="230">
        <v>1531.5071489999998</v>
      </c>
      <c r="CL165" s="230">
        <v>1531.5071489999998</v>
      </c>
      <c r="CM165" s="15"/>
      <c r="CN165" s="15">
        <f t="shared" si="65"/>
        <v>0</v>
      </c>
      <c r="CO165" s="15">
        <f t="shared" si="65"/>
        <v>0</v>
      </c>
      <c r="CP165" s="15">
        <f t="shared" si="65"/>
        <v>0</v>
      </c>
      <c r="CR165" s="15">
        <f t="shared" si="63"/>
        <v>4594.5214469999992</v>
      </c>
      <c r="CS165" s="15">
        <f t="shared" si="64"/>
        <v>0</v>
      </c>
      <c r="CT165" s="15">
        <f t="shared" si="67"/>
        <v>-4594.5214469999992</v>
      </c>
      <c r="CV165" s="15">
        <f t="shared" si="68"/>
        <v>18284.110622999997</v>
      </c>
      <c r="CW165" s="15">
        <f t="shared" si="68"/>
        <v>9550.8283049999991</v>
      </c>
      <c r="CX165" s="15">
        <f t="shared" si="69"/>
        <v>-8733.2823179999978</v>
      </c>
      <c r="CY165" s="15"/>
    </row>
    <row r="166" spans="1:103" x14ac:dyDescent="0.25">
      <c r="A166" s="3" t="s">
        <v>190</v>
      </c>
      <c r="B166" s="229">
        <v>1.06E-2</v>
      </c>
      <c r="C166" s="229">
        <v>1.2E-2</v>
      </c>
      <c r="D166" s="229">
        <v>2.1700000000000001E-2</v>
      </c>
      <c r="E166" s="229">
        <v>1.9799999999999998E-2</v>
      </c>
      <c r="F166" s="229">
        <v>1.9799999999999998E-2</v>
      </c>
      <c r="G166" s="229">
        <v>1.9799999999999998E-2</v>
      </c>
      <c r="H166" s="229">
        <v>1.9799999999999998E-2</v>
      </c>
      <c r="I166" s="229">
        <v>1.9799999999999998E-2</v>
      </c>
      <c r="J166" s="3">
        <v>403011</v>
      </c>
      <c r="L166" s="230">
        <v>3789867.39</v>
      </c>
      <c r="M166" s="230">
        <v>3789867.39</v>
      </c>
      <c r="N166" s="230">
        <v>3779368.86</v>
      </c>
      <c r="O166" s="230"/>
      <c r="P166" s="230">
        <v>3865637.16</v>
      </c>
      <c r="Q166" s="230">
        <v>3910302.0300000003</v>
      </c>
      <c r="R166" s="230">
        <v>3954966.89</v>
      </c>
      <c r="S166" s="15"/>
      <c r="T166" s="15">
        <v>6253.2811934999991</v>
      </c>
      <c r="U166" s="15">
        <v>6253.2811934999991</v>
      </c>
      <c r="V166" s="15">
        <v>6235.958619</v>
      </c>
      <c r="W166" s="15"/>
      <c r="X166" s="15">
        <f t="shared" si="78"/>
        <v>6378.3013139999994</v>
      </c>
      <c r="Y166" s="15">
        <f t="shared" si="78"/>
        <v>6451.9983495000006</v>
      </c>
      <c r="Z166" s="15">
        <f t="shared" si="78"/>
        <v>6525.6953684999999</v>
      </c>
      <c r="AB166" s="15">
        <f t="shared" si="72"/>
        <v>18742.521005999999</v>
      </c>
      <c r="AC166" s="15">
        <f t="shared" si="60"/>
        <v>19355.995031999999</v>
      </c>
      <c r="AD166" s="15">
        <f t="shared" si="66"/>
        <v>613.47402599999987</v>
      </c>
      <c r="AF166" s="230">
        <v>3768870.3200000003</v>
      </c>
      <c r="AG166" s="230">
        <v>3768870.3200000003</v>
      </c>
      <c r="AH166" s="230">
        <v>3768870.3200000003</v>
      </c>
      <c r="AI166" s="230"/>
      <c r="AJ166" s="230">
        <v>3954966.89</v>
      </c>
      <c r="AK166" s="230">
        <v>3921778.29</v>
      </c>
      <c r="AL166" s="230">
        <v>3888589.69</v>
      </c>
      <c r="AM166" s="230"/>
      <c r="AN166" s="230">
        <v>6218.6360279999999</v>
      </c>
      <c r="AO166" s="230">
        <v>6218.6360279999999</v>
      </c>
      <c r="AP166" s="230">
        <v>6218.6360279999999</v>
      </c>
      <c r="AQ166" s="15"/>
      <c r="AR166" s="15">
        <f t="shared" si="79"/>
        <v>6525.6953684999999</v>
      </c>
      <c r="AS166" s="15">
        <f t="shared" si="79"/>
        <v>6470.9341784999997</v>
      </c>
      <c r="AT166" s="15">
        <f t="shared" si="79"/>
        <v>6416.1729884999995</v>
      </c>
      <c r="AV166" s="15">
        <f t="shared" si="77"/>
        <v>18655.908083999999</v>
      </c>
      <c r="AW166" s="15">
        <f t="shared" si="61"/>
        <v>19412.802535499999</v>
      </c>
      <c r="AX166" s="15">
        <f t="shared" si="55"/>
        <v>756.89445150000029</v>
      </c>
      <c r="AY166" s="15"/>
      <c r="AZ166" s="15">
        <f t="shared" si="56"/>
        <v>37398.429089999998</v>
      </c>
      <c r="BA166" s="15">
        <f t="shared" si="56"/>
        <v>38768.797567499998</v>
      </c>
      <c r="BB166" s="15">
        <f t="shared" si="57"/>
        <v>1370.3684775000002</v>
      </c>
      <c r="BC166" s="15"/>
      <c r="BD166" s="230">
        <v>3768870.3200000003</v>
      </c>
      <c r="BE166" s="230">
        <v>3768870.3200000003</v>
      </c>
      <c r="BF166" s="230">
        <v>3751423.44</v>
      </c>
      <c r="BG166" s="230"/>
      <c r="BH166" s="230"/>
      <c r="BI166" s="230"/>
      <c r="BJ166" s="230"/>
      <c r="BK166" s="230"/>
      <c r="BL166" s="230">
        <v>6218.6360279999999</v>
      </c>
      <c r="BM166" s="230">
        <v>6218.6360279999999</v>
      </c>
      <c r="BN166" s="230">
        <v>6189.8486759999987</v>
      </c>
      <c r="BO166" s="15"/>
      <c r="BP166" s="15">
        <f t="shared" si="58"/>
        <v>0</v>
      </c>
      <c r="BQ166" s="15">
        <f t="shared" si="58"/>
        <v>0</v>
      </c>
      <c r="BR166" s="15">
        <f t="shared" si="58"/>
        <v>0</v>
      </c>
      <c r="BT166" s="15">
        <f t="shared" si="73"/>
        <v>18627.120731999999</v>
      </c>
      <c r="BU166" s="15">
        <f t="shared" si="74"/>
        <v>0</v>
      </c>
      <c r="BV166" s="15">
        <f t="shared" si="75"/>
        <v>-18627.120731999999</v>
      </c>
      <c r="BW166" s="15"/>
      <c r="BX166" s="15">
        <f t="shared" si="62"/>
        <v>56025.549822000001</v>
      </c>
      <c r="BY166" s="15">
        <f t="shared" si="62"/>
        <v>38768.797567499998</v>
      </c>
      <c r="BZ166" s="15">
        <f t="shared" si="76"/>
        <v>-17256.752254500003</v>
      </c>
      <c r="CA166" s="15"/>
      <c r="CB166" s="230">
        <v>3733976.55</v>
      </c>
      <c r="CC166" s="230">
        <v>3799806.86</v>
      </c>
      <c r="CD166" s="230">
        <v>3865637.16</v>
      </c>
      <c r="CE166" s="230"/>
      <c r="CF166" s="230"/>
      <c r="CG166" s="230"/>
      <c r="CH166" s="230"/>
      <c r="CI166" s="230"/>
      <c r="CJ166" s="230">
        <v>6161.0613074999992</v>
      </c>
      <c r="CK166" s="230">
        <v>6269.6813189999993</v>
      </c>
      <c r="CL166" s="230">
        <v>6378.3013139999994</v>
      </c>
      <c r="CM166" s="15"/>
      <c r="CN166" s="15">
        <f t="shared" si="65"/>
        <v>0</v>
      </c>
      <c r="CO166" s="15">
        <f t="shared" si="65"/>
        <v>0</v>
      </c>
      <c r="CP166" s="15">
        <f t="shared" si="65"/>
        <v>0</v>
      </c>
      <c r="CR166" s="15">
        <f t="shared" si="63"/>
        <v>18809.0439405</v>
      </c>
      <c r="CS166" s="15">
        <f t="shared" si="64"/>
        <v>0</v>
      </c>
      <c r="CT166" s="15">
        <f t="shared" si="67"/>
        <v>-18809.0439405</v>
      </c>
      <c r="CV166" s="15">
        <f t="shared" si="68"/>
        <v>74834.593762500008</v>
      </c>
      <c r="CW166" s="15">
        <f t="shared" si="68"/>
        <v>38768.797567499998</v>
      </c>
      <c r="CX166" s="15">
        <f t="shared" si="69"/>
        <v>-36065.79619500001</v>
      </c>
      <c r="CY166" s="15"/>
    </row>
    <row r="167" spans="1:103" x14ac:dyDescent="0.25">
      <c r="A167" s="3" t="s">
        <v>191</v>
      </c>
      <c r="B167" s="229">
        <v>1.06E-2</v>
      </c>
      <c r="C167" s="229">
        <v>1.2E-2</v>
      </c>
      <c r="D167" s="229">
        <v>2.1700000000000001E-2</v>
      </c>
      <c r="E167" s="229">
        <v>1.9799999999999998E-2</v>
      </c>
      <c r="F167" s="229">
        <v>1.9799999999999998E-2</v>
      </c>
      <c r="G167" s="229">
        <v>1.9799999999999998E-2</v>
      </c>
      <c r="H167" s="229">
        <v>1.9799999999999998E-2</v>
      </c>
      <c r="I167" s="229">
        <v>1.9799999999999998E-2</v>
      </c>
      <c r="J167" s="3">
        <v>403026</v>
      </c>
      <c r="L167" s="230">
        <v>0</v>
      </c>
      <c r="M167" s="230">
        <v>0</v>
      </c>
      <c r="N167" s="230">
        <v>0</v>
      </c>
      <c r="O167" s="230"/>
      <c r="P167" s="230">
        <v>0</v>
      </c>
      <c r="Q167" s="230">
        <v>0</v>
      </c>
      <c r="R167" s="230">
        <v>0</v>
      </c>
      <c r="S167" s="15"/>
      <c r="T167" s="15">
        <v>0</v>
      </c>
      <c r="U167" s="15">
        <v>0</v>
      </c>
      <c r="V167" s="15">
        <v>0</v>
      </c>
      <c r="W167" s="15"/>
      <c r="X167" s="15">
        <f t="shared" si="78"/>
        <v>0</v>
      </c>
      <c r="Y167" s="15">
        <f t="shared" si="78"/>
        <v>0</v>
      </c>
      <c r="Z167" s="15">
        <f t="shared" si="78"/>
        <v>0</v>
      </c>
      <c r="AB167" s="15">
        <f t="shared" si="72"/>
        <v>0</v>
      </c>
      <c r="AC167" s="15">
        <f t="shared" si="60"/>
        <v>0</v>
      </c>
      <c r="AD167" s="15">
        <f t="shared" si="66"/>
        <v>0</v>
      </c>
      <c r="AF167" s="230">
        <v>0</v>
      </c>
      <c r="AG167" s="230">
        <v>0</v>
      </c>
      <c r="AH167" s="230">
        <v>0</v>
      </c>
      <c r="AI167" s="230"/>
      <c r="AJ167" s="230">
        <v>0</v>
      </c>
      <c r="AK167" s="230">
        <v>0</v>
      </c>
      <c r="AL167" s="230">
        <v>0</v>
      </c>
      <c r="AM167" s="230"/>
      <c r="AN167" s="230">
        <v>0</v>
      </c>
      <c r="AO167" s="230">
        <v>0</v>
      </c>
      <c r="AP167" s="230">
        <v>0</v>
      </c>
      <c r="AQ167" s="15"/>
      <c r="AR167" s="15">
        <f t="shared" si="79"/>
        <v>0</v>
      </c>
      <c r="AS167" s="15">
        <f t="shared" si="79"/>
        <v>0</v>
      </c>
      <c r="AT167" s="15">
        <f t="shared" si="79"/>
        <v>0</v>
      </c>
      <c r="AV167" s="15">
        <f t="shared" si="77"/>
        <v>0</v>
      </c>
      <c r="AW167" s="15">
        <f t="shared" si="61"/>
        <v>0</v>
      </c>
      <c r="AX167" s="15">
        <f t="shared" si="55"/>
        <v>0</v>
      </c>
      <c r="AY167" s="15"/>
      <c r="AZ167" s="15">
        <f t="shared" si="56"/>
        <v>0</v>
      </c>
      <c r="BA167" s="15">
        <f t="shared" si="56"/>
        <v>0</v>
      </c>
      <c r="BB167" s="15">
        <f t="shared" si="57"/>
        <v>0</v>
      </c>
      <c r="BC167" s="15"/>
      <c r="BD167" s="230">
        <v>0</v>
      </c>
      <c r="BE167" s="230">
        <v>0</v>
      </c>
      <c r="BF167" s="230">
        <v>0</v>
      </c>
      <c r="BG167" s="230"/>
      <c r="BH167" s="230"/>
      <c r="BI167" s="230"/>
      <c r="BJ167" s="230"/>
      <c r="BK167" s="230"/>
      <c r="BL167" s="230">
        <v>0</v>
      </c>
      <c r="BM167" s="230">
        <v>0</v>
      </c>
      <c r="BN167" s="230">
        <v>0</v>
      </c>
      <c r="BO167" s="15"/>
      <c r="BP167" s="15">
        <f t="shared" ref="BP167:BR192" si="80">BH167*$I167/12</f>
        <v>0</v>
      </c>
      <c r="BQ167" s="15">
        <f t="shared" si="80"/>
        <v>0</v>
      </c>
      <c r="BR167" s="15">
        <f t="shared" si="80"/>
        <v>0</v>
      </c>
      <c r="BT167" s="15">
        <f t="shared" si="73"/>
        <v>0</v>
      </c>
      <c r="BU167" s="15">
        <f t="shared" si="74"/>
        <v>0</v>
      </c>
      <c r="BV167" s="15">
        <f t="shared" si="75"/>
        <v>0</v>
      </c>
      <c r="BW167" s="15"/>
      <c r="BX167" s="15">
        <f t="shared" si="62"/>
        <v>0</v>
      </c>
      <c r="BY167" s="15">
        <f t="shared" si="62"/>
        <v>0</v>
      </c>
      <c r="BZ167" s="15">
        <f t="shared" si="76"/>
        <v>0</v>
      </c>
      <c r="CA167" s="15"/>
      <c r="CB167" s="230">
        <v>0</v>
      </c>
      <c r="CC167" s="230">
        <v>0</v>
      </c>
      <c r="CD167" s="230">
        <v>0</v>
      </c>
      <c r="CE167" s="230"/>
      <c r="CF167" s="230"/>
      <c r="CG167" s="230"/>
      <c r="CH167" s="230"/>
      <c r="CI167" s="230"/>
      <c r="CJ167" s="230">
        <v>0</v>
      </c>
      <c r="CK167" s="230">
        <v>0</v>
      </c>
      <c r="CL167" s="230">
        <v>0</v>
      </c>
      <c r="CM167" s="15"/>
      <c r="CN167" s="15">
        <f t="shared" si="65"/>
        <v>0</v>
      </c>
      <c r="CO167" s="15">
        <f t="shared" si="65"/>
        <v>0</v>
      </c>
      <c r="CP167" s="15">
        <f t="shared" si="65"/>
        <v>0</v>
      </c>
      <c r="CR167" s="15">
        <f t="shared" si="63"/>
        <v>0</v>
      </c>
      <c r="CS167" s="15">
        <f t="shared" si="64"/>
        <v>0</v>
      </c>
      <c r="CT167" s="15">
        <f t="shared" si="67"/>
        <v>0</v>
      </c>
      <c r="CV167" s="15">
        <f t="shared" si="68"/>
        <v>0</v>
      </c>
      <c r="CW167" s="15">
        <f t="shared" si="68"/>
        <v>0</v>
      </c>
      <c r="CX167" s="15">
        <f t="shared" si="69"/>
        <v>0</v>
      </c>
      <c r="CY167" s="15"/>
    </row>
    <row r="168" spans="1:103" x14ac:dyDescent="0.25">
      <c r="A168" s="3" t="s">
        <v>192</v>
      </c>
      <c r="B168" s="229">
        <v>2.69E-2</v>
      </c>
      <c r="C168" s="229">
        <v>3.0300000000000001E-2</v>
      </c>
      <c r="D168" s="229">
        <v>3.5299999999999998E-2</v>
      </c>
      <c r="E168" s="229">
        <v>4.3999999999999997E-2</v>
      </c>
      <c r="F168" s="229">
        <v>4.3999999999999997E-2</v>
      </c>
      <c r="G168" s="229">
        <v>4.3999999999999997E-2</v>
      </c>
      <c r="H168" s="229">
        <v>4.3999999999999997E-2</v>
      </c>
      <c r="I168" s="229">
        <v>4.3999999999999997E-2</v>
      </c>
      <c r="J168" s="3">
        <v>403011</v>
      </c>
      <c r="L168" s="230">
        <v>15737546.369999999</v>
      </c>
      <c r="M168" s="230">
        <v>15820622.779999999</v>
      </c>
      <c r="N168" s="230">
        <v>15840898.52</v>
      </c>
      <c r="O168" s="230"/>
      <c r="P168" s="230">
        <v>16314763.470000001</v>
      </c>
      <c r="Q168" s="230">
        <v>16496439.109999999</v>
      </c>
      <c r="R168" s="230">
        <v>16654559.449999999</v>
      </c>
      <c r="S168" s="15"/>
      <c r="T168" s="15">
        <v>57704.336689999996</v>
      </c>
      <c r="U168" s="15">
        <v>58008.950193333323</v>
      </c>
      <c r="V168" s="15">
        <v>58083.294573333325</v>
      </c>
      <c r="W168" s="15"/>
      <c r="X168" s="15">
        <f t="shared" si="78"/>
        <v>59820.79939</v>
      </c>
      <c r="Y168" s="15">
        <f t="shared" si="78"/>
        <v>60486.943403333331</v>
      </c>
      <c r="Z168" s="15">
        <f t="shared" si="78"/>
        <v>61066.717983333328</v>
      </c>
      <c r="AB168" s="15">
        <f t="shared" si="72"/>
        <v>173796.58145666664</v>
      </c>
      <c r="AC168" s="15">
        <f t="shared" si="60"/>
        <v>181374.46077666667</v>
      </c>
      <c r="AD168" s="15">
        <f t="shared" si="66"/>
        <v>7577.8793200000364</v>
      </c>
      <c r="AF168" s="230">
        <v>15861174.26</v>
      </c>
      <c r="AG168" s="230">
        <v>15820574.640000001</v>
      </c>
      <c r="AH168" s="230">
        <v>15950756.58</v>
      </c>
      <c r="AI168" s="230"/>
      <c r="AJ168" s="230">
        <v>16657079.02</v>
      </c>
      <c r="AK168" s="230">
        <v>16751642.189999999</v>
      </c>
      <c r="AL168" s="230">
        <v>16853434.91</v>
      </c>
      <c r="AM168" s="230"/>
      <c r="AN168" s="230">
        <v>58157.638953333335</v>
      </c>
      <c r="AO168" s="230">
        <v>58008.773680000006</v>
      </c>
      <c r="AP168" s="230">
        <v>58486.107459999999</v>
      </c>
      <c r="AQ168" s="15"/>
      <c r="AR168" s="15">
        <f t="shared" si="79"/>
        <v>61075.956406666664</v>
      </c>
      <c r="AS168" s="15">
        <f t="shared" si="79"/>
        <v>61422.68802999999</v>
      </c>
      <c r="AT168" s="15">
        <f t="shared" si="79"/>
        <v>61795.928003333334</v>
      </c>
      <c r="AV168" s="15">
        <f t="shared" si="77"/>
        <v>174652.52009333333</v>
      </c>
      <c r="AW168" s="15">
        <f t="shared" si="61"/>
        <v>184294.57243999999</v>
      </c>
      <c r="AX168" s="15">
        <f t="shared" si="55"/>
        <v>9642.0523466666637</v>
      </c>
      <c r="AY168" s="15"/>
      <c r="AZ168" s="15">
        <f t="shared" si="56"/>
        <v>348449.10154999996</v>
      </c>
      <c r="BA168" s="15">
        <f t="shared" si="56"/>
        <v>365669.03321666666</v>
      </c>
      <c r="BB168" s="15">
        <f t="shared" si="57"/>
        <v>17219.9316666667</v>
      </c>
      <c r="BC168" s="15"/>
      <c r="BD168" s="230">
        <v>16099845.02</v>
      </c>
      <c r="BE168" s="230">
        <v>16165949.49</v>
      </c>
      <c r="BF168" s="230">
        <v>16231590.76</v>
      </c>
      <c r="BG168" s="230"/>
      <c r="BH168" s="230"/>
      <c r="BI168" s="230"/>
      <c r="BJ168" s="230"/>
      <c r="BK168" s="230"/>
      <c r="BL168" s="230">
        <v>59032.765073333321</v>
      </c>
      <c r="BM168" s="230">
        <v>59275.148129999994</v>
      </c>
      <c r="BN168" s="230">
        <v>59515.832786666666</v>
      </c>
      <c r="BO168" s="15"/>
      <c r="BP168" s="15">
        <f t="shared" si="80"/>
        <v>0</v>
      </c>
      <c r="BQ168" s="15">
        <f t="shared" si="80"/>
        <v>0</v>
      </c>
      <c r="BR168" s="15">
        <f t="shared" si="80"/>
        <v>0</v>
      </c>
      <c r="BT168" s="15">
        <f t="shared" si="73"/>
        <v>177823.74598999997</v>
      </c>
      <c r="BU168" s="15">
        <f t="shared" si="74"/>
        <v>0</v>
      </c>
      <c r="BV168" s="15">
        <f t="shared" si="75"/>
        <v>-177823.74598999997</v>
      </c>
      <c r="BW168" s="15"/>
      <c r="BX168" s="15">
        <f t="shared" si="62"/>
        <v>526272.84753999999</v>
      </c>
      <c r="BY168" s="15">
        <f t="shared" si="62"/>
        <v>365669.03321666666</v>
      </c>
      <c r="BZ168" s="15">
        <f t="shared" si="76"/>
        <v>-160603.81432333332</v>
      </c>
      <c r="CA168" s="15"/>
      <c r="CB168" s="230">
        <v>16273259.59</v>
      </c>
      <c r="CC168" s="230">
        <v>16337084.75</v>
      </c>
      <c r="CD168" s="230">
        <v>16325924.109999999</v>
      </c>
      <c r="CE168" s="230"/>
      <c r="CF168" s="230"/>
      <c r="CG168" s="230"/>
      <c r="CH168" s="230"/>
      <c r="CI168" s="230"/>
      <c r="CJ168" s="230">
        <v>59668.618496666662</v>
      </c>
      <c r="CK168" s="230">
        <v>59902.644083333325</v>
      </c>
      <c r="CL168" s="230">
        <v>59861.721736666659</v>
      </c>
      <c r="CM168" s="15"/>
      <c r="CN168" s="15">
        <f t="shared" si="65"/>
        <v>0</v>
      </c>
      <c r="CO168" s="15">
        <f t="shared" si="65"/>
        <v>0</v>
      </c>
      <c r="CP168" s="15">
        <f t="shared" si="65"/>
        <v>0</v>
      </c>
      <c r="CR168" s="15">
        <f t="shared" si="63"/>
        <v>179432.98431666664</v>
      </c>
      <c r="CS168" s="15">
        <f t="shared" si="64"/>
        <v>0</v>
      </c>
      <c r="CT168" s="15">
        <f t="shared" si="67"/>
        <v>-179432.98431666664</v>
      </c>
      <c r="CV168" s="15">
        <f t="shared" si="68"/>
        <v>705705.8318566666</v>
      </c>
      <c r="CW168" s="15">
        <f t="shared" si="68"/>
        <v>365669.03321666666</v>
      </c>
      <c r="CX168" s="15">
        <f t="shared" si="69"/>
        <v>-340036.79863999994</v>
      </c>
      <c r="CY168" s="15"/>
    </row>
    <row r="169" spans="1:103" x14ac:dyDescent="0.25">
      <c r="A169" s="3" t="s">
        <v>193</v>
      </c>
      <c r="B169" s="229">
        <v>0</v>
      </c>
      <c r="C169" s="229">
        <v>0</v>
      </c>
      <c r="D169" s="229">
        <v>0</v>
      </c>
      <c r="E169" s="229">
        <v>0</v>
      </c>
      <c r="F169" s="229">
        <v>0</v>
      </c>
      <c r="G169" s="229">
        <v>0</v>
      </c>
      <c r="H169" s="229">
        <v>0</v>
      </c>
      <c r="I169" s="229">
        <v>0</v>
      </c>
      <c r="J169" s="3">
        <v>403011</v>
      </c>
      <c r="L169" s="230">
        <v>0</v>
      </c>
      <c r="M169" s="230">
        <v>0</v>
      </c>
      <c r="N169" s="230">
        <v>0</v>
      </c>
      <c r="O169" s="230"/>
      <c r="P169" s="230">
        <v>0</v>
      </c>
      <c r="Q169" s="230">
        <v>0</v>
      </c>
      <c r="R169" s="230">
        <v>0</v>
      </c>
      <c r="S169" s="15"/>
      <c r="T169" s="15">
        <v>0</v>
      </c>
      <c r="U169" s="15">
        <v>0</v>
      </c>
      <c r="V169" s="15">
        <v>0</v>
      </c>
      <c r="W169" s="15"/>
      <c r="X169" s="15">
        <f t="shared" si="78"/>
        <v>0</v>
      </c>
      <c r="Y169" s="15">
        <f t="shared" si="78"/>
        <v>0</v>
      </c>
      <c r="Z169" s="15">
        <f t="shared" si="78"/>
        <v>0</v>
      </c>
      <c r="AB169" s="15">
        <f t="shared" si="72"/>
        <v>0</v>
      </c>
      <c r="AC169" s="15">
        <f t="shared" si="60"/>
        <v>0</v>
      </c>
      <c r="AD169" s="15">
        <f t="shared" si="66"/>
        <v>0</v>
      </c>
      <c r="AF169" s="230">
        <v>0</v>
      </c>
      <c r="AG169" s="230">
        <v>0</v>
      </c>
      <c r="AH169" s="230">
        <v>0</v>
      </c>
      <c r="AI169" s="230"/>
      <c r="AJ169" s="230">
        <v>0</v>
      </c>
      <c r="AK169" s="230">
        <v>0</v>
      </c>
      <c r="AL169" s="230">
        <v>0</v>
      </c>
      <c r="AM169" s="230"/>
      <c r="AN169" s="230">
        <v>0</v>
      </c>
      <c r="AO169" s="230">
        <v>0</v>
      </c>
      <c r="AP169" s="230">
        <v>0</v>
      </c>
      <c r="AQ169" s="15"/>
      <c r="AR169" s="15">
        <f t="shared" si="79"/>
        <v>0</v>
      </c>
      <c r="AS169" s="15">
        <f t="shared" si="79"/>
        <v>0</v>
      </c>
      <c r="AT169" s="15">
        <f t="shared" si="79"/>
        <v>0</v>
      </c>
      <c r="AV169" s="15">
        <f t="shared" si="77"/>
        <v>0</v>
      </c>
      <c r="AW169" s="15">
        <f t="shared" si="61"/>
        <v>0</v>
      </c>
      <c r="AX169" s="15">
        <f t="shared" si="55"/>
        <v>0</v>
      </c>
      <c r="AY169" s="15"/>
      <c r="AZ169" s="15">
        <f t="shared" si="56"/>
        <v>0</v>
      </c>
      <c r="BA169" s="15">
        <f t="shared" si="56"/>
        <v>0</v>
      </c>
      <c r="BB169" s="15">
        <f t="shared" si="57"/>
        <v>0</v>
      </c>
      <c r="BC169" s="15"/>
      <c r="BD169" s="230">
        <v>0</v>
      </c>
      <c r="BE169" s="230">
        <v>0</v>
      </c>
      <c r="BF169" s="230">
        <v>0</v>
      </c>
      <c r="BG169" s="230"/>
      <c r="BH169" s="230"/>
      <c r="BI169" s="230"/>
      <c r="BJ169" s="230"/>
      <c r="BK169" s="230"/>
      <c r="BL169" s="230">
        <v>0</v>
      </c>
      <c r="BM169" s="230">
        <v>0</v>
      </c>
      <c r="BN169" s="230">
        <v>0</v>
      </c>
      <c r="BO169" s="15"/>
      <c r="BP169" s="15">
        <f t="shared" si="80"/>
        <v>0</v>
      </c>
      <c r="BQ169" s="15">
        <f t="shared" si="80"/>
        <v>0</v>
      </c>
      <c r="BR169" s="15">
        <f t="shared" si="80"/>
        <v>0</v>
      </c>
      <c r="BT169" s="15">
        <f t="shared" si="73"/>
        <v>0</v>
      </c>
      <c r="BU169" s="15">
        <f t="shared" si="74"/>
        <v>0</v>
      </c>
      <c r="BV169" s="15">
        <f t="shared" si="75"/>
        <v>0</v>
      </c>
      <c r="BW169" s="15"/>
      <c r="BX169" s="15">
        <f t="shared" si="62"/>
        <v>0</v>
      </c>
      <c r="BY169" s="15">
        <f t="shared" si="62"/>
        <v>0</v>
      </c>
      <c r="BZ169" s="15">
        <f t="shared" si="76"/>
        <v>0</v>
      </c>
      <c r="CA169" s="15"/>
      <c r="CB169" s="230">
        <v>0</v>
      </c>
      <c r="CC169" s="230">
        <v>0</v>
      </c>
      <c r="CD169" s="230">
        <v>0</v>
      </c>
      <c r="CE169" s="230"/>
      <c r="CF169" s="230"/>
      <c r="CG169" s="230"/>
      <c r="CH169" s="230"/>
      <c r="CI169" s="230"/>
      <c r="CJ169" s="230">
        <v>0</v>
      </c>
      <c r="CK169" s="230">
        <v>0</v>
      </c>
      <c r="CL169" s="230">
        <v>0</v>
      </c>
      <c r="CM169" s="15"/>
      <c r="CN169" s="15">
        <f t="shared" si="65"/>
        <v>0</v>
      </c>
      <c r="CO169" s="15">
        <f t="shared" si="65"/>
        <v>0</v>
      </c>
      <c r="CP169" s="15">
        <f t="shared" si="65"/>
        <v>0</v>
      </c>
      <c r="CR169" s="15">
        <f t="shared" si="63"/>
        <v>0</v>
      </c>
      <c r="CS169" s="15">
        <f t="shared" si="64"/>
        <v>0</v>
      </c>
      <c r="CT169" s="15">
        <f t="shared" si="67"/>
        <v>0</v>
      </c>
      <c r="CV169" s="15">
        <f t="shared" si="68"/>
        <v>0</v>
      </c>
      <c r="CW169" s="15">
        <f t="shared" si="68"/>
        <v>0</v>
      </c>
      <c r="CX169" s="15">
        <f t="shared" si="69"/>
        <v>0</v>
      </c>
      <c r="CY169" s="15"/>
    </row>
    <row r="170" spans="1:103" x14ac:dyDescent="0.25">
      <c r="A170" s="3" t="s">
        <v>194</v>
      </c>
      <c r="B170" s="229">
        <v>8.8499999999999995E-2</v>
      </c>
      <c r="C170" s="229">
        <v>0</v>
      </c>
      <c r="D170" s="229">
        <v>0</v>
      </c>
      <c r="E170" s="229">
        <v>0</v>
      </c>
      <c r="F170" s="229">
        <v>0</v>
      </c>
      <c r="G170" s="229">
        <v>0</v>
      </c>
      <c r="H170" s="229">
        <v>0</v>
      </c>
      <c r="I170" s="229">
        <v>0</v>
      </c>
      <c r="J170" s="3">
        <v>403011</v>
      </c>
      <c r="L170" s="230">
        <v>0</v>
      </c>
      <c r="M170" s="230">
        <v>0</v>
      </c>
      <c r="N170" s="230">
        <v>0</v>
      </c>
      <c r="O170" s="230"/>
      <c r="P170" s="230">
        <v>0</v>
      </c>
      <c r="Q170" s="230">
        <v>0</v>
      </c>
      <c r="R170" s="230">
        <v>0</v>
      </c>
      <c r="S170" s="15"/>
      <c r="T170" s="15">
        <v>0</v>
      </c>
      <c r="U170" s="15">
        <v>0</v>
      </c>
      <c r="V170" s="15">
        <v>0</v>
      </c>
      <c r="W170" s="15"/>
      <c r="X170" s="15">
        <f t="shared" si="78"/>
        <v>0</v>
      </c>
      <c r="Y170" s="15">
        <f t="shared" si="78"/>
        <v>0</v>
      </c>
      <c r="Z170" s="15">
        <f t="shared" si="78"/>
        <v>0</v>
      </c>
      <c r="AB170" s="15">
        <f t="shared" si="72"/>
        <v>0</v>
      </c>
      <c r="AC170" s="15">
        <f t="shared" si="60"/>
        <v>0</v>
      </c>
      <c r="AD170" s="15">
        <f t="shared" si="66"/>
        <v>0</v>
      </c>
      <c r="AF170" s="230">
        <v>0</v>
      </c>
      <c r="AG170" s="230">
        <v>0</v>
      </c>
      <c r="AH170" s="230">
        <v>0</v>
      </c>
      <c r="AI170" s="230"/>
      <c r="AJ170" s="230">
        <v>0</v>
      </c>
      <c r="AK170" s="230">
        <v>0</v>
      </c>
      <c r="AL170" s="230">
        <v>0</v>
      </c>
      <c r="AM170" s="230"/>
      <c r="AN170" s="230">
        <v>0</v>
      </c>
      <c r="AO170" s="230">
        <v>0</v>
      </c>
      <c r="AP170" s="230">
        <v>0</v>
      </c>
      <c r="AQ170" s="15"/>
      <c r="AR170" s="15">
        <f t="shared" si="79"/>
        <v>0</v>
      </c>
      <c r="AS170" s="15">
        <f t="shared" si="79"/>
        <v>0</v>
      </c>
      <c r="AT170" s="15">
        <f t="shared" si="79"/>
        <v>0</v>
      </c>
      <c r="AV170" s="15">
        <f t="shared" si="77"/>
        <v>0</v>
      </c>
      <c r="AW170" s="15">
        <f t="shared" si="61"/>
        <v>0</v>
      </c>
      <c r="AX170" s="15">
        <f t="shared" si="55"/>
        <v>0</v>
      </c>
      <c r="AY170" s="15"/>
      <c r="AZ170" s="15">
        <f t="shared" si="56"/>
        <v>0</v>
      </c>
      <c r="BA170" s="15">
        <f t="shared" si="56"/>
        <v>0</v>
      </c>
      <c r="BB170" s="15">
        <f t="shared" si="57"/>
        <v>0</v>
      </c>
      <c r="BC170" s="15"/>
      <c r="BD170" s="230">
        <v>0</v>
      </c>
      <c r="BE170" s="230">
        <v>0</v>
      </c>
      <c r="BF170" s="230">
        <v>0</v>
      </c>
      <c r="BG170" s="230"/>
      <c r="BH170" s="230"/>
      <c r="BI170" s="230"/>
      <c r="BJ170" s="230"/>
      <c r="BK170" s="230"/>
      <c r="BL170" s="230">
        <v>0</v>
      </c>
      <c r="BM170" s="230">
        <v>0</v>
      </c>
      <c r="BN170" s="230">
        <v>0</v>
      </c>
      <c r="BO170" s="15"/>
      <c r="BP170" s="15">
        <f t="shared" si="80"/>
        <v>0</v>
      </c>
      <c r="BQ170" s="15">
        <f t="shared" si="80"/>
        <v>0</v>
      </c>
      <c r="BR170" s="15">
        <f t="shared" si="80"/>
        <v>0</v>
      </c>
      <c r="BT170" s="15">
        <f t="shared" si="73"/>
        <v>0</v>
      </c>
      <c r="BU170" s="15">
        <f t="shared" si="74"/>
        <v>0</v>
      </c>
      <c r="BV170" s="15">
        <f t="shared" si="75"/>
        <v>0</v>
      </c>
      <c r="BW170" s="15"/>
      <c r="BX170" s="15">
        <f t="shared" si="62"/>
        <v>0</v>
      </c>
      <c r="BY170" s="15">
        <f t="shared" si="62"/>
        <v>0</v>
      </c>
      <c r="BZ170" s="15">
        <f t="shared" si="76"/>
        <v>0</v>
      </c>
      <c r="CA170" s="15"/>
      <c r="CB170" s="230">
        <v>0</v>
      </c>
      <c r="CC170" s="230">
        <v>0</v>
      </c>
      <c r="CD170" s="230">
        <v>0</v>
      </c>
      <c r="CE170" s="230"/>
      <c r="CF170" s="230"/>
      <c r="CG170" s="230"/>
      <c r="CH170" s="230"/>
      <c r="CI170" s="230"/>
      <c r="CJ170" s="230">
        <v>0</v>
      </c>
      <c r="CK170" s="230">
        <v>0</v>
      </c>
      <c r="CL170" s="230">
        <v>0</v>
      </c>
      <c r="CM170" s="15"/>
      <c r="CN170" s="15">
        <f t="shared" si="65"/>
        <v>0</v>
      </c>
      <c r="CO170" s="15">
        <f t="shared" si="65"/>
        <v>0</v>
      </c>
      <c r="CP170" s="15">
        <f t="shared" si="65"/>
        <v>0</v>
      </c>
      <c r="CR170" s="15">
        <f t="shared" si="63"/>
        <v>0</v>
      </c>
      <c r="CS170" s="15">
        <f t="shared" si="64"/>
        <v>0</v>
      </c>
      <c r="CT170" s="15">
        <f t="shared" si="67"/>
        <v>0</v>
      </c>
      <c r="CV170" s="15">
        <f t="shared" si="68"/>
        <v>0</v>
      </c>
      <c r="CW170" s="15">
        <f t="shared" si="68"/>
        <v>0</v>
      </c>
      <c r="CX170" s="15">
        <f t="shared" si="69"/>
        <v>0</v>
      </c>
      <c r="CY170" s="15"/>
    </row>
    <row r="171" spans="1:103" x14ac:dyDescent="0.25">
      <c r="A171" s="3" t="s">
        <v>195</v>
      </c>
      <c r="B171" s="229">
        <v>0.1086</v>
      </c>
      <c r="C171" s="229">
        <v>0</v>
      </c>
      <c r="D171" s="229">
        <v>0</v>
      </c>
      <c r="E171" s="229">
        <v>0</v>
      </c>
      <c r="F171" s="229">
        <v>0</v>
      </c>
      <c r="G171" s="229">
        <v>0</v>
      </c>
      <c r="H171" s="229">
        <v>0</v>
      </c>
      <c r="I171" s="229">
        <v>0</v>
      </c>
      <c r="J171" s="3">
        <v>403011</v>
      </c>
      <c r="L171" s="230">
        <v>0</v>
      </c>
      <c r="M171" s="230">
        <v>0</v>
      </c>
      <c r="N171" s="230">
        <v>0</v>
      </c>
      <c r="O171" s="230"/>
      <c r="P171" s="230">
        <v>0</v>
      </c>
      <c r="Q171" s="230">
        <v>0</v>
      </c>
      <c r="R171" s="230">
        <v>0</v>
      </c>
      <c r="S171" s="15"/>
      <c r="T171" s="15">
        <v>0</v>
      </c>
      <c r="U171" s="15">
        <v>0</v>
      </c>
      <c r="V171" s="15">
        <v>0</v>
      </c>
      <c r="W171" s="15"/>
      <c r="X171" s="15">
        <f t="shared" si="78"/>
        <v>0</v>
      </c>
      <c r="Y171" s="15">
        <f t="shared" si="78"/>
        <v>0</v>
      </c>
      <c r="Z171" s="15">
        <f t="shared" si="78"/>
        <v>0</v>
      </c>
      <c r="AB171" s="15">
        <f t="shared" si="72"/>
        <v>0</v>
      </c>
      <c r="AC171" s="15">
        <f t="shared" si="60"/>
        <v>0</v>
      </c>
      <c r="AD171" s="15">
        <f t="shared" si="66"/>
        <v>0</v>
      </c>
      <c r="AF171" s="230">
        <v>0</v>
      </c>
      <c r="AG171" s="230">
        <v>0</v>
      </c>
      <c r="AH171" s="230">
        <v>0</v>
      </c>
      <c r="AI171" s="230"/>
      <c r="AJ171" s="230">
        <v>0</v>
      </c>
      <c r="AK171" s="230">
        <v>0</v>
      </c>
      <c r="AL171" s="230">
        <v>0</v>
      </c>
      <c r="AM171" s="230"/>
      <c r="AN171" s="230">
        <v>0</v>
      </c>
      <c r="AO171" s="230">
        <v>0</v>
      </c>
      <c r="AP171" s="230">
        <v>0</v>
      </c>
      <c r="AQ171" s="15"/>
      <c r="AR171" s="15">
        <f t="shared" si="79"/>
        <v>0</v>
      </c>
      <c r="AS171" s="15">
        <f t="shared" si="79"/>
        <v>0</v>
      </c>
      <c r="AT171" s="15">
        <f t="shared" si="79"/>
        <v>0</v>
      </c>
      <c r="AV171" s="15">
        <f t="shared" si="77"/>
        <v>0</v>
      </c>
      <c r="AW171" s="15">
        <f t="shared" si="61"/>
        <v>0</v>
      </c>
      <c r="AX171" s="15">
        <f t="shared" si="55"/>
        <v>0</v>
      </c>
      <c r="AY171" s="15"/>
      <c r="AZ171" s="15">
        <f t="shared" si="56"/>
        <v>0</v>
      </c>
      <c r="BA171" s="15">
        <f t="shared" si="56"/>
        <v>0</v>
      </c>
      <c r="BB171" s="15">
        <f t="shared" si="57"/>
        <v>0</v>
      </c>
      <c r="BC171" s="15"/>
      <c r="BD171" s="230">
        <v>0</v>
      </c>
      <c r="BE171" s="230">
        <v>0</v>
      </c>
      <c r="BF171" s="230">
        <v>0</v>
      </c>
      <c r="BG171" s="230"/>
      <c r="BH171" s="230"/>
      <c r="BI171" s="230"/>
      <c r="BJ171" s="230"/>
      <c r="BK171" s="230"/>
      <c r="BL171" s="230">
        <v>0</v>
      </c>
      <c r="BM171" s="230">
        <v>0</v>
      </c>
      <c r="BN171" s="230">
        <v>0</v>
      </c>
      <c r="BO171" s="15"/>
      <c r="BP171" s="15">
        <f t="shared" si="80"/>
        <v>0</v>
      </c>
      <c r="BQ171" s="15">
        <f t="shared" si="80"/>
        <v>0</v>
      </c>
      <c r="BR171" s="15">
        <f t="shared" si="80"/>
        <v>0</v>
      </c>
      <c r="BT171" s="15">
        <f t="shared" si="73"/>
        <v>0</v>
      </c>
      <c r="BU171" s="15">
        <f t="shared" si="74"/>
        <v>0</v>
      </c>
      <c r="BV171" s="15">
        <f t="shared" si="75"/>
        <v>0</v>
      </c>
      <c r="BW171" s="15"/>
      <c r="BX171" s="15">
        <f t="shared" si="62"/>
        <v>0</v>
      </c>
      <c r="BY171" s="15">
        <f t="shared" si="62"/>
        <v>0</v>
      </c>
      <c r="BZ171" s="15">
        <f t="shared" si="76"/>
        <v>0</v>
      </c>
      <c r="CA171" s="15"/>
      <c r="CB171" s="230">
        <v>0</v>
      </c>
      <c r="CC171" s="230">
        <v>0</v>
      </c>
      <c r="CD171" s="230">
        <v>0</v>
      </c>
      <c r="CE171" s="230"/>
      <c r="CF171" s="230"/>
      <c r="CG171" s="230"/>
      <c r="CH171" s="230"/>
      <c r="CI171" s="230"/>
      <c r="CJ171" s="230">
        <v>0</v>
      </c>
      <c r="CK171" s="230">
        <v>0</v>
      </c>
      <c r="CL171" s="230">
        <v>0</v>
      </c>
      <c r="CM171" s="15"/>
      <c r="CN171" s="15">
        <f t="shared" si="65"/>
        <v>0</v>
      </c>
      <c r="CO171" s="15">
        <f t="shared" si="65"/>
        <v>0</v>
      </c>
      <c r="CP171" s="15">
        <f t="shared" si="65"/>
        <v>0</v>
      </c>
      <c r="CR171" s="15">
        <f t="shared" si="63"/>
        <v>0</v>
      </c>
      <c r="CS171" s="15">
        <f t="shared" si="64"/>
        <v>0</v>
      </c>
      <c r="CT171" s="15">
        <f t="shared" si="67"/>
        <v>0</v>
      </c>
      <c r="CV171" s="15">
        <f t="shared" si="68"/>
        <v>0</v>
      </c>
      <c r="CW171" s="15">
        <f t="shared" si="68"/>
        <v>0</v>
      </c>
      <c r="CX171" s="15">
        <f t="shared" si="69"/>
        <v>0</v>
      </c>
      <c r="CY171" s="15"/>
    </row>
    <row r="172" spans="1:103" x14ac:dyDescent="0.25">
      <c r="A172" s="3" t="s">
        <v>196</v>
      </c>
      <c r="B172" s="229">
        <v>2.7E-2</v>
      </c>
      <c r="C172" s="229">
        <v>3.04E-2</v>
      </c>
      <c r="D172" s="229">
        <v>3.4599999999999999E-2</v>
      </c>
      <c r="E172" s="229">
        <v>3.73E-2</v>
      </c>
      <c r="F172" s="229">
        <v>3.73E-2</v>
      </c>
      <c r="G172" s="229">
        <v>3.73E-2</v>
      </c>
      <c r="H172" s="229">
        <v>3.73E-2</v>
      </c>
      <c r="I172" s="229">
        <v>3.73E-2</v>
      </c>
      <c r="J172" s="3">
        <v>403011</v>
      </c>
      <c r="L172" s="230">
        <v>5471518.9800000004</v>
      </c>
      <c r="M172" s="230">
        <v>5584191.4100000001</v>
      </c>
      <c r="N172" s="230">
        <v>5587811.5199999996</v>
      </c>
      <c r="O172" s="230"/>
      <c r="P172" s="230">
        <v>5676235.3799999999</v>
      </c>
      <c r="Q172" s="230">
        <v>5676235.3799999999</v>
      </c>
      <c r="R172" s="230">
        <v>5676235.3799999999</v>
      </c>
      <c r="S172" s="15"/>
      <c r="T172" s="15">
        <v>17007.304829500001</v>
      </c>
      <c r="U172" s="15">
        <v>17357.528299416666</v>
      </c>
      <c r="V172" s="15">
        <v>17368.780808</v>
      </c>
      <c r="W172" s="15"/>
      <c r="X172" s="15">
        <f t="shared" si="78"/>
        <v>17643.631639499999</v>
      </c>
      <c r="Y172" s="15">
        <f t="shared" si="78"/>
        <v>17643.631639499999</v>
      </c>
      <c r="Z172" s="15">
        <f t="shared" si="78"/>
        <v>17643.631639499999</v>
      </c>
      <c r="AB172" s="15">
        <f t="shared" si="72"/>
        <v>51733.613936916663</v>
      </c>
      <c r="AC172" s="15">
        <f t="shared" si="60"/>
        <v>52930.894918499995</v>
      </c>
      <c r="AD172" s="15">
        <f t="shared" si="66"/>
        <v>1197.2809815833316</v>
      </c>
      <c r="AF172" s="230">
        <v>5587811.5199999996</v>
      </c>
      <c r="AG172" s="230">
        <v>5587811.5199999996</v>
      </c>
      <c r="AH172" s="230">
        <v>5584008.6100000003</v>
      </c>
      <c r="AI172" s="230"/>
      <c r="AJ172" s="230">
        <v>5676235.3799999999</v>
      </c>
      <c r="AK172" s="230">
        <v>5696060.8300000001</v>
      </c>
      <c r="AL172" s="230">
        <v>5715886.2800000003</v>
      </c>
      <c r="AM172" s="230"/>
      <c r="AN172" s="230">
        <v>17368.780808</v>
      </c>
      <c r="AO172" s="230">
        <v>17368.780808</v>
      </c>
      <c r="AP172" s="230">
        <v>17356.960096083334</v>
      </c>
      <c r="AQ172" s="15"/>
      <c r="AR172" s="15">
        <f t="shared" si="79"/>
        <v>17643.631639499999</v>
      </c>
      <c r="AS172" s="15">
        <f t="shared" si="79"/>
        <v>17705.255746583334</v>
      </c>
      <c r="AT172" s="15">
        <f t="shared" si="79"/>
        <v>17766.879853666669</v>
      </c>
      <c r="AV172" s="15">
        <f t="shared" si="77"/>
        <v>52094.521712083333</v>
      </c>
      <c r="AW172" s="15">
        <f t="shared" si="61"/>
        <v>53115.767239749999</v>
      </c>
      <c r="AX172" s="15">
        <f t="shared" si="55"/>
        <v>1021.245527666666</v>
      </c>
      <c r="AY172" s="15"/>
      <c r="AZ172" s="15">
        <f t="shared" si="56"/>
        <v>103828.135649</v>
      </c>
      <c r="BA172" s="15">
        <f t="shared" si="56"/>
        <v>106046.66215824999</v>
      </c>
      <c r="BB172" s="15">
        <f t="shared" si="57"/>
        <v>2218.5265092499903</v>
      </c>
      <c r="BC172" s="15"/>
      <c r="BD172" s="230">
        <v>5580205.7000000002</v>
      </c>
      <c r="BE172" s="230">
        <v>5580205.7000000002</v>
      </c>
      <c r="BF172" s="230">
        <v>5580205.7000000002</v>
      </c>
      <c r="BG172" s="230"/>
      <c r="BH172" s="230"/>
      <c r="BI172" s="230"/>
      <c r="BJ172" s="230"/>
      <c r="BK172" s="230"/>
      <c r="BL172" s="230">
        <v>17345.139384166669</v>
      </c>
      <c r="BM172" s="230">
        <v>17345.139384166669</v>
      </c>
      <c r="BN172" s="230">
        <v>17345.139384166669</v>
      </c>
      <c r="BO172" s="15"/>
      <c r="BP172" s="15">
        <f t="shared" si="80"/>
        <v>0</v>
      </c>
      <c r="BQ172" s="15">
        <f t="shared" si="80"/>
        <v>0</v>
      </c>
      <c r="BR172" s="15">
        <f t="shared" si="80"/>
        <v>0</v>
      </c>
      <c r="BT172" s="15">
        <f t="shared" si="73"/>
        <v>52035.418152500002</v>
      </c>
      <c r="BU172" s="15">
        <f t="shared" si="74"/>
        <v>0</v>
      </c>
      <c r="BV172" s="15">
        <f t="shared" si="75"/>
        <v>-52035.418152500002</v>
      </c>
      <c r="BW172" s="15"/>
      <c r="BX172" s="15">
        <f t="shared" si="62"/>
        <v>155863.55380150001</v>
      </c>
      <c r="BY172" s="15">
        <f t="shared" si="62"/>
        <v>106046.66215824999</v>
      </c>
      <c r="BZ172" s="15">
        <f t="shared" si="76"/>
        <v>-49816.891643250012</v>
      </c>
      <c r="CA172" s="15"/>
      <c r="CB172" s="230">
        <v>5646769.0899999999</v>
      </c>
      <c r="CC172" s="230">
        <v>5713332.4800000004</v>
      </c>
      <c r="CD172" s="230">
        <v>5694783.9299999997</v>
      </c>
      <c r="CE172" s="230"/>
      <c r="CF172" s="230"/>
      <c r="CG172" s="230"/>
      <c r="CH172" s="230"/>
      <c r="CI172" s="230"/>
      <c r="CJ172" s="230">
        <v>17552.040588083331</v>
      </c>
      <c r="CK172" s="230">
        <v>17758.941792000001</v>
      </c>
      <c r="CL172" s="230">
        <v>17701.286715749997</v>
      </c>
      <c r="CM172" s="15"/>
      <c r="CN172" s="15">
        <f t="shared" si="65"/>
        <v>0</v>
      </c>
      <c r="CO172" s="15">
        <f t="shared" si="65"/>
        <v>0</v>
      </c>
      <c r="CP172" s="15">
        <f t="shared" si="65"/>
        <v>0</v>
      </c>
      <c r="CR172" s="15">
        <f t="shared" si="63"/>
        <v>53012.269095833326</v>
      </c>
      <c r="CS172" s="15">
        <f t="shared" si="64"/>
        <v>0</v>
      </c>
      <c r="CT172" s="15">
        <f t="shared" si="67"/>
        <v>-53012.269095833326</v>
      </c>
      <c r="CV172" s="15">
        <f t="shared" si="68"/>
        <v>208875.82289733333</v>
      </c>
      <c r="CW172" s="15">
        <f t="shared" si="68"/>
        <v>106046.66215824999</v>
      </c>
      <c r="CX172" s="15">
        <f t="shared" si="69"/>
        <v>-102829.16073908334</v>
      </c>
      <c r="CY172" s="15"/>
    </row>
    <row r="173" spans="1:103" x14ac:dyDescent="0.25">
      <c r="A173" s="3" t="s">
        <v>197</v>
      </c>
      <c r="B173" s="229">
        <v>2.23E-2</v>
      </c>
      <c r="C173" s="229">
        <v>2.5100000000000001E-2</v>
      </c>
      <c r="D173" s="229">
        <v>2.2599999999999999E-2</v>
      </c>
      <c r="E173" s="229">
        <v>2.41E-2</v>
      </c>
      <c r="F173" s="229">
        <v>2.41E-2</v>
      </c>
      <c r="G173" s="229">
        <v>2.41E-2</v>
      </c>
      <c r="H173" s="229">
        <v>2.41E-2</v>
      </c>
      <c r="I173" s="229">
        <v>2.41E-2</v>
      </c>
      <c r="J173" s="3">
        <v>403011</v>
      </c>
      <c r="L173" s="230">
        <v>8610508.0299999993</v>
      </c>
      <c r="M173" s="230">
        <v>8615124.5500000007</v>
      </c>
      <c r="N173" s="230">
        <v>8613235.8699999992</v>
      </c>
      <c r="O173" s="230"/>
      <c r="P173" s="230">
        <v>8757997.5399999991</v>
      </c>
      <c r="Q173" s="230">
        <v>8761519.1799999997</v>
      </c>
      <c r="R173" s="230">
        <v>8768138.9499999993</v>
      </c>
      <c r="S173" s="15"/>
      <c r="T173" s="15">
        <v>17292.770293583333</v>
      </c>
      <c r="U173" s="15">
        <v>17302.041804583336</v>
      </c>
      <c r="V173" s="15">
        <v>17298.24870558333</v>
      </c>
      <c r="W173" s="15"/>
      <c r="X173" s="15">
        <f t="shared" si="78"/>
        <v>17588.978392833331</v>
      </c>
      <c r="Y173" s="15">
        <f t="shared" si="78"/>
        <v>17596.051019833332</v>
      </c>
      <c r="Z173" s="15">
        <f t="shared" si="78"/>
        <v>17609.345724583331</v>
      </c>
      <c r="AB173" s="15">
        <f t="shared" si="72"/>
        <v>51893.060803750006</v>
      </c>
      <c r="AC173" s="15">
        <f t="shared" si="60"/>
        <v>52794.375137249997</v>
      </c>
      <c r="AD173" s="15">
        <f t="shared" si="66"/>
        <v>901.31433349999133</v>
      </c>
      <c r="AF173" s="230">
        <v>8611966.8300000001</v>
      </c>
      <c r="AG173" s="230">
        <v>8572959.2899999991</v>
      </c>
      <c r="AH173" s="230">
        <v>8532966.8599999994</v>
      </c>
      <c r="AI173" s="230"/>
      <c r="AJ173" s="230">
        <v>8771237.0899999999</v>
      </c>
      <c r="AK173" s="230">
        <v>8771237.0899999999</v>
      </c>
      <c r="AL173" s="230">
        <v>8763421.0800000001</v>
      </c>
      <c r="AM173" s="230"/>
      <c r="AN173" s="230">
        <v>17295.700050249998</v>
      </c>
      <c r="AO173" s="230">
        <v>17217.359907416667</v>
      </c>
      <c r="AP173" s="230">
        <v>17137.041777166665</v>
      </c>
      <c r="AQ173" s="15"/>
      <c r="AR173" s="15">
        <f t="shared" si="79"/>
        <v>17615.567822416666</v>
      </c>
      <c r="AS173" s="15">
        <f t="shared" si="79"/>
        <v>17615.567822416666</v>
      </c>
      <c r="AT173" s="15">
        <f t="shared" si="79"/>
        <v>17599.870669</v>
      </c>
      <c r="AV173" s="15">
        <f t="shared" si="77"/>
        <v>51650.101734833326</v>
      </c>
      <c r="AW173" s="15">
        <f t="shared" si="61"/>
        <v>52831.006313833335</v>
      </c>
      <c r="AX173" s="15">
        <f t="shared" ref="AX173:AX232" si="81">AW173-AV173</f>
        <v>1180.9045790000091</v>
      </c>
      <c r="AY173" s="15"/>
      <c r="AZ173" s="15">
        <f t="shared" ref="AZ173:BA232" si="82">+AB173+AV173</f>
        <v>103543.16253858333</v>
      </c>
      <c r="BA173" s="15">
        <f t="shared" si="82"/>
        <v>105625.38145108333</v>
      </c>
      <c r="BB173" s="15">
        <f t="shared" ref="BB173:BB232" si="83">BA173-AZ173</f>
        <v>2082.2189125000004</v>
      </c>
      <c r="BC173" s="15"/>
      <c r="BD173" s="230">
        <v>8532908.1199999992</v>
      </c>
      <c r="BE173" s="230">
        <v>8517719.3800000008</v>
      </c>
      <c r="BF173" s="230">
        <v>8545086.9800000004</v>
      </c>
      <c r="BG173" s="230"/>
      <c r="BH173" s="230"/>
      <c r="BI173" s="230"/>
      <c r="BJ173" s="230"/>
      <c r="BK173" s="230"/>
      <c r="BL173" s="230">
        <v>17136.923807666666</v>
      </c>
      <c r="BM173" s="230">
        <v>17106.419754833336</v>
      </c>
      <c r="BN173" s="230">
        <v>17161.383018166667</v>
      </c>
      <c r="BO173" s="15"/>
      <c r="BP173" s="15">
        <f t="shared" si="80"/>
        <v>0</v>
      </c>
      <c r="BQ173" s="15">
        <f t="shared" si="80"/>
        <v>0</v>
      </c>
      <c r="BR173" s="15">
        <f t="shared" si="80"/>
        <v>0</v>
      </c>
      <c r="BT173" s="15">
        <f t="shared" si="73"/>
        <v>51404.726580666669</v>
      </c>
      <c r="BU173" s="15">
        <f t="shared" si="74"/>
        <v>0</v>
      </c>
      <c r="BV173" s="15">
        <f t="shared" si="75"/>
        <v>-51404.726580666669</v>
      </c>
      <c r="BW173" s="15"/>
      <c r="BX173" s="15">
        <f t="shared" si="62"/>
        <v>154947.88911925</v>
      </c>
      <c r="BY173" s="15">
        <f t="shared" si="62"/>
        <v>105625.38145108333</v>
      </c>
      <c r="BZ173" s="15">
        <f t="shared" si="76"/>
        <v>-49322.507668166669</v>
      </c>
      <c r="CA173" s="15"/>
      <c r="CB173" s="230">
        <v>8588136.0399999991</v>
      </c>
      <c r="CC173" s="230">
        <v>8594865.4000000004</v>
      </c>
      <c r="CD173" s="230">
        <v>8679549.7899999991</v>
      </c>
      <c r="CE173" s="230"/>
      <c r="CF173" s="230"/>
      <c r="CG173" s="230"/>
      <c r="CH173" s="230"/>
      <c r="CI173" s="230"/>
      <c r="CJ173" s="230">
        <v>17247.839880333329</v>
      </c>
      <c r="CK173" s="230">
        <v>17261.354678333333</v>
      </c>
      <c r="CL173" s="230">
        <v>17431.429161583332</v>
      </c>
      <c r="CM173" s="15"/>
      <c r="CN173" s="15">
        <f t="shared" si="65"/>
        <v>0</v>
      </c>
      <c r="CO173" s="15">
        <f t="shared" si="65"/>
        <v>0</v>
      </c>
      <c r="CP173" s="15">
        <f t="shared" si="65"/>
        <v>0</v>
      </c>
      <c r="CR173" s="15">
        <f t="shared" si="63"/>
        <v>51940.623720249991</v>
      </c>
      <c r="CS173" s="15">
        <f t="shared" si="64"/>
        <v>0</v>
      </c>
      <c r="CT173" s="15">
        <f t="shared" si="67"/>
        <v>-51940.623720249991</v>
      </c>
      <c r="CV173" s="15">
        <f t="shared" si="68"/>
        <v>206888.51283949998</v>
      </c>
      <c r="CW173" s="15">
        <f t="shared" si="68"/>
        <v>105625.38145108333</v>
      </c>
      <c r="CX173" s="15">
        <f t="shared" si="69"/>
        <v>-101263.13138841664</v>
      </c>
      <c r="CY173" s="15"/>
    </row>
    <row r="174" spans="1:103" x14ac:dyDescent="0.25">
      <c r="A174" s="3" t="s">
        <v>198</v>
      </c>
      <c r="B174" s="229">
        <v>0</v>
      </c>
      <c r="C174" s="229">
        <v>0</v>
      </c>
      <c r="D174" s="229">
        <v>0</v>
      </c>
      <c r="E174" s="229">
        <v>0</v>
      </c>
      <c r="F174" s="229">
        <v>0</v>
      </c>
      <c r="G174" s="229">
        <v>0</v>
      </c>
      <c r="H174" s="229">
        <v>0</v>
      </c>
      <c r="I174" s="229">
        <v>0</v>
      </c>
      <c r="J174" s="3">
        <v>403011</v>
      </c>
      <c r="L174" s="230">
        <v>0</v>
      </c>
      <c r="M174" s="230">
        <v>0</v>
      </c>
      <c r="N174" s="230">
        <v>0</v>
      </c>
      <c r="O174" s="230"/>
      <c r="P174" s="230">
        <v>0</v>
      </c>
      <c r="Q174" s="230">
        <v>0</v>
      </c>
      <c r="R174" s="230">
        <v>0</v>
      </c>
      <c r="S174" s="15"/>
      <c r="T174" s="15">
        <v>0</v>
      </c>
      <c r="U174" s="15">
        <v>0</v>
      </c>
      <c r="V174" s="15">
        <v>0</v>
      </c>
      <c r="W174" s="15"/>
      <c r="X174" s="15">
        <f t="shared" si="78"/>
        <v>0</v>
      </c>
      <c r="Y174" s="15">
        <f t="shared" si="78"/>
        <v>0</v>
      </c>
      <c r="Z174" s="15">
        <f t="shared" si="78"/>
        <v>0</v>
      </c>
      <c r="AB174" s="15">
        <f t="shared" si="72"/>
        <v>0</v>
      </c>
      <c r="AC174" s="15">
        <f t="shared" si="60"/>
        <v>0</v>
      </c>
      <c r="AD174" s="15">
        <f t="shared" si="66"/>
        <v>0</v>
      </c>
      <c r="AF174" s="230">
        <v>0</v>
      </c>
      <c r="AG174" s="230">
        <v>0</v>
      </c>
      <c r="AH174" s="230">
        <v>0</v>
      </c>
      <c r="AI174" s="230"/>
      <c r="AJ174" s="230">
        <v>0</v>
      </c>
      <c r="AK174" s="230">
        <v>0</v>
      </c>
      <c r="AL174" s="230">
        <v>0</v>
      </c>
      <c r="AM174" s="230"/>
      <c r="AN174" s="230">
        <v>0</v>
      </c>
      <c r="AO174" s="230">
        <v>0</v>
      </c>
      <c r="AP174" s="230">
        <v>0</v>
      </c>
      <c r="AQ174" s="15"/>
      <c r="AR174" s="15">
        <f t="shared" si="79"/>
        <v>0</v>
      </c>
      <c r="AS174" s="15">
        <f t="shared" si="79"/>
        <v>0</v>
      </c>
      <c r="AT174" s="15">
        <f t="shared" si="79"/>
        <v>0</v>
      </c>
      <c r="AV174" s="15">
        <f t="shared" si="77"/>
        <v>0</v>
      </c>
      <c r="AW174" s="15">
        <f t="shared" si="61"/>
        <v>0</v>
      </c>
      <c r="AX174" s="15">
        <f t="shared" si="81"/>
        <v>0</v>
      </c>
      <c r="AY174" s="15"/>
      <c r="AZ174" s="15">
        <f t="shared" si="82"/>
        <v>0</v>
      </c>
      <c r="BA174" s="15">
        <f t="shared" si="82"/>
        <v>0</v>
      </c>
      <c r="BB174" s="15">
        <f t="shared" si="83"/>
        <v>0</v>
      </c>
      <c r="BC174" s="15"/>
      <c r="BD174" s="230">
        <v>0</v>
      </c>
      <c r="BE174" s="230">
        <v>0</v>
      </c>
      <c r="BF174" s="230">
        <v>0</v>
      </c>
      <c r="BG174" s="230"/>
      <c r="BH174" s="230"/>
      <c r="BI174" s="230"/>
      <c r="BJ174" s="230"/>
      <c r="BK174" s="230"/>
      <c r="BL174" s="230">
        <v>0</v>
      </c>
      <c r="BM174" s="230">
        <v>0</v>
      </c>
      <c r="BN174" s="230">
        <v>0</v>
      </c>
      <c r="BO174" s="15"/>
      <c r="BP174" s="15">
        <f t="shared" si="80"/>
        <v>0</v>
      </c>
      <c r="BQ174" s="15">
        <f t="shared" si="80"/>
        <v>0</v>
      </c>
      <c r="BR174" s="15">
        <f t="shared" si="80"/>
        <v>0</v>
      </c>
      <c r="BT174" s="15">
        <f t="shared" si="73"/>
        <v>0</v>
      </c>
      <c r="BU174" s="15">
        <f t="shared" si="74"/>
        <v>0</v>
      </c>
      <c r="BV174" s="15">
        <f t="shared" si="75"/>
        <v>0</v>
      </c>
      <c r="BW174" s="15"/>
      <c r="BX174" s="15">
        <f t="shared" si="62"/>
        <v>0</v>
      </c>
      <c r="BY174" s="15">
        <f t="shared" si="62"/>
        <v>0</v>
      </c>
      <c r="BZ174" s="15">
        <f t="shared" si="76"/>
        <v>0</v>
      </c>
      <c r="CA174" s="15"/>
      <c r="CB174" s="230">
        <v>0</v>
      </c>
      <c r="CC174" s="230">
        <v>0</v>
      </c>
      <c r="CD174" s="230">
        <v>0</v>
      </c>
      <c r="CE174" s="230"/>
      <c r="CF174" s="230"/>
      <c r="CG174" s="230"/>
      <c r="CH174" s="230"/>
      <c r="CI174" s="230"/>
      <c r="CJ174" s="230">
        <v>0</v>
      </c>
      <c r="CK174" s="230">
        <v>0</v>
      </c>
      <c r="CL174" s="230">
        <v>0</v>
      </c>
      <c r="CM174" s="15"/>
      <c r="CN174" s="15">
        <f t="shared" si="65"/>
        <v>0</v>
      </c>
      <c r="CO174" s="15">
        <f t="shared" si="65"/>
        <v>0</v>
      </c>
      <c r="CP174" s="15">
        <f t="shared" si="65"/>
        <v>0</v>
      </c>
      <c r="CR174" s="15">
        <f t="shared" si="63"/>
        <v>0</v>
      </c>
      <c r="CS174" s="15">
        <f t="shared" si="64"/>
        <v>0</v>
      </c>
      <c r="CT174" s="15">
        <f t="shared" si="67"/>
        <v>0</v>
      </c>
      <c r="CV174" s="15">
        <f t="shared" si="68"/>
        <v>0</v>
      </c>
      <c r="CW174" s="15">
        <f t="shared" si="68"/>
        <v>0</v>
      </c>
      <c r="CX174" s="15">
        <f t="shared" si="69"/>
        <v>0</v>
      </c>
      <c r="CY174" s="15"/>
    </row>
    <row r="175" spans="1:103" x14ac:dyDescent="0.25">
      <c r="A175" s="3" t="s">
        <v>199</v>
      </c>
      <c r="B175" s="229">
        <v>0.1452</v>
      </c>
      <c r="C175" s="229">
        <v>0</v>
      </c>
      <c r="D175" s="229">
        <v>0</v>
      </c>
      <c r="E175" s="229">
        <v>0</v>
      </c>
      <c r="F175" s="229">
        <v>0</v>
      </c>
      <c r="G175" s="229">
        <v>0</v>
      </c>
      <c r="H175" s="229">
        <v>0</v>
      </c>
      <c r="I175" s="229">
        <v>0</v>
      </c>
      <c r="J175" s="3">
        <v>403011</v>
      </c>
      <c r="L175" s="230">
        <v>0</v>
      </c>
      <c r="M175" s="230">
        <v>0</v>
      </c>
      <c r="N175" s="230">
        <v>0</v>
      </c>
      <c r="O175" s="230"/>
      <c r="P175" s="230">
        <v>0</v>
      </c>
      <c r="Q175" s="230">
        <v>0</v>
      </c>
      <c r="R175" s="230">
        <v>0</v>
      </c>
      <c r="S175" s="15"/>
      <c r="T175" s="15">
        <v>0</v>
      </c>
      <c r="U175" s="15">
        <v>0</v>
      </c>
      <c r="V175" s="15">
        <v>0</v>
      </c>
      <c r="W175" s="15"/>
      <c r="X175" s="15">
        <f t="shared" si="78"/>
        <v>0</v>
      </c>
      <c r="Y175" s="15">
        <f t="shared" si="78"/>
        <v>0</v>
      </c>
      <c r="Z175" s="15">
        <f t="shared" si="78"/>
        <v>0</v>
      </c>
      <c r="AB175" s="15">
        <f t="shared" si="72"/>
        <v>0</v>
      </c>
      <c r="AC175" s="15">
        <f t="shared" ref="AC175:AC176" si="84">X175+Y175+Z175</f>
        <v>0</v>
      </c>
      <c r="AD175" s="15">
        <f t="shared" si="66"/>
        <v>0</v>
      </c>
      <c r="AF175" s="230">
        <v>0</v>
      </c>
      <c r="AG175" s="230">
        <v>0</v>
      </c>
      <c r="AH175" s="230">
        <v>0</v>
      </c>
      <c r="AI175" s="230"/>
      <c r="AJ175" s="230">
        <v>0</v>
      </c>
      <c r="AK175" s="230">
        <v>0</v>
      </c>
      <c r="AL175" s="230">
        <v>0</v>
      </c>
      <c r="AM175" s="230"/>
      <c r="AN175" s="230">
        <v>0</v>
      </c>
      <c r="AO175" s="230">
        <v>0</v>
      </c>
      <c r="AP175" s="230">
        <v>0</v>
      </c>
      <c r="AQ175" s="15"/>
      <c r="AR175" s="15">
        <f t="shared" si="79"/>
        <v>0</v>
      </c>
      <c r="AS175" s="15">
        <f t="shared" si="79"/>
        <v>0</v>
      </c>
      <c r="AT175" s="15">
        <f t="shared" si="79"/>
        <v>0</v>
      </c>
      <c r="AV175" s="15">
        <f t="shared" si="77"/>
        <v>0</v>
      </c>
      <c r="AW175" s="15">
        <f t="shared" si="61"/>
        <v>0</v>
      </c>
      <c r="AX175" s="15">
        <f t="shared" si="81"/>
        <v>0</v>
      </c>
      <c r="AY175" s="15"/>
      <c r="AZ175" s="15">
        <f t="shared" si="82"/>
        <v>0</v>
      </c>
      <c r="BA175" s="15">
        <f t="shared" si="82"/>
        <v>0</v>
      </c>
      <c r="BB175" s="15">
        <f t="shared" si="83"/>
        <v>0</v>
      </c>
      <c r="BC175" s="15"/>
      <c r="BD175" s="230">
        <v>0</v>
      </c>
      <c r="BE175" s="230">
        <v>0</v>
      </c>
      <c r="BF175" s="230">
        <v>0</v>
      </c>
      <c r="BG175" s="230"/>
      <c r="BH175" s="230"/>
      <c r="BI175" s="230"/>
      <c r="BJ175" s="230"/>
      <c r="BK175" s="230"/>
      <c r="BL175" s="230">
        <v>0</v>
      </c>
      <c r="BM175" s="230">
        <v>0</v>
      </c>
      <c r="BN175" s="230">
        <v>0</v>
      </c>
      <c r="BO175" s="15"/>
      <c r="BP175" s="15">
        <f t="shared" si="80"/>
        <v>0</v>
      </c>
      <c r="BQ175" s="15">
        <f t="shared" si="80"/>
        <v>0</v>
      </c>
      <c r="BR175" s="15">
        <f t="shared" si="80"/>
        <v>0</v>
      </c>
      <c r="BT175" s="15">
        <f t="shared" si="73"/>
        <v>0</v>
      </c>
      <c r="BU175" s="15">
        <f t="shared" si="74"/>
        <v>0</v>
      </c>
      <c r="BV175" s="15">
        <f t="shared" si="75"/>
        <v>0</v>
      </c>
      <c r="BW175" s="15"/>
      <c r="BX175" s="15">
        <f t="shared" si="62"/>
        <v>0</v>
      </c>
      <c r="BY175" s="15">
        <f t="shared" si="62"/>
        <v>0</v>
      </c>
      <c r="BZ175" s="15">
        <f t="shared" si="76"/>
        <v>0</v>
      </c>
      <c r="CA175" s="15"/>
      <c r="CB175" s="230">
        <v>0</v>
      </c>
      <c r="CC175" s="230">
        <v>0</v>
      </c>
      <c r="CD175" s="230">
        <v>0</v>
      </c>
      <c r="CE175" s="230"/>
      <c r="CF175" s="230"/>
      <c r="CG175" s="230"/>
      <c r="CH175" s="230"/>
      <c r="CI175" s="230"/>
      <c r="CJ175" s="230">
        <v>0</v>
      </c>
      <c r="CK175" s="230">
        <v>0</v>
      </c>
      <c r="CL175" s="230">
        <v>0</v>
      </c>
      <c r="CM175" s="15"/>
      <c r="CN175" s="15">
        <f t="shared" si="65"/>
        <v>0</v>
      </c>
      <c r="CO175" s="15">
        <f t="shared" si="65"/>
        <v>0</v>
      </c>
      <c r="CP175" s="15">
        <f t="shared" si="65"/>
        <v>0</v>
      </c>
      <c r="CR175" s="15">
        <f t="shared" si="63"/>
        <v>0</v>
      </c>
      <c r="CS175" s="15">
        <f t="shared" si="64"/>
        <v>0</v>
      </c>
      <c r="CT175" s="15">
        <f t="shared" si="67"/>
        <v>0</v>
      </c>
      <c r="CV175" s="15">
        <f t="shared" si="68"/>
        <v>0</v>
      </c>
      <c r="CW175" s="15">
        <f t="shared" si="68"/>
        <v>0</v>
      </c>
      <c r="CX175" s="15">
        <f t="shared" si="69"/>
        <v>0</v>
      </c>
      <c r="CY175" s="15"/>
    </row>
    <row r="176" spans="1:103" x14ac:dyDescent="0.25">
      <c r="C176" s="229"/>
      <c r="D176" s="229"/>
      <c r="E176" s="229"/>
      <c r="F176" s="229"/>
      <c r="G176" s="229"/>
      <c r="H176" s="229"/>
      <c r="I176" s="229"/>
      <c r="P176" s="230">
        <v>0</v>
      </c>
      <c r="Q176" s="230">
        <v>0</v>
      </c>
      <c r="R176" s="230">
        <v>0</v>
      </c>
      <c r="T176" s="3">
        <v>0</v>
      </c>
      <c r="U176" s="3">
        <v>0</v>
      </c>
      <c r="V176" s="3">
        <v>0</v>
      </c>
      <c r="X176" s="15">
        <f t="shared" si="78"/>
        <v>0</v>
      </c>
      <c r="Y176" s="15">
        <f t="shared" si="78"/>
        <v>0</v>
      </c>
      <c r="Z176" s="15">
        <f t="shared" si="78"/>
        <v>0</v>
      </c>
      <c r="AB176" s="15"/>
      <c r="AC176" s="3">
        <f t="shared" si="84"/>
        <v>0</v>
      </c>
      <c r="AD176" s="15">
        <f t="shared" si="66"/>
        <v>0</v>
      </c>
      <c r="AF176" s="230"/>
      <c r="AG176" s="230"/>
      <c r="AH176" s="230"/>
      <c r="AI176" s="230"/>
      <c r="AJ176" s="230">
        <v>0</v>
      </c>
      <c r="AK176" s="230">
        <v>0</v>
      </c>
      <c r="AL176" s="230"/>
      <c r="AM176" s="230"/>
      <c r="AN176" s="230">
        <v>0</v>
      </c>
      <c r="AO176" s="230">
        <v>0</v>
      </c>
      <c r="AP176" s="230">
        <v>0</v>
      </c>
      <c r="AR176" s="15">
        <f t="shared" si="79"/>
        <v>0</v>
      </c>
      <c r="AS176" s="15">
        <f t="shared" si="79"/>
        <v>0</v>
      </c>
      <c r="AT176" s="15">
        <f t="shared" si="79"/>
        <v>0</v>
      </c>
      <c r="AV176" s="15"/>
      <c r="AW176" s="3">
        <f t="shared" ref="AW176" si="85">+AR176+AS176+AT176</f>
        <v>0</v>
      </c>
      <c r="AX176" s="15"/>
      <c r="AZ176" s="15"/>
      <c r="BA176" s="15">
        <f t="shared" si="82"/>
        <v>0</v>
      </c>
      <c r="BB176" s="15"/>
      <c r="BD176" s="230"/>
      <c r="BE176" s="230"/>
      <c r="BF176" s="230">
        <v>0</v>
      </c>
      <c r="BG176" s="230"/>
      <c r="BH176" s="230"/>
      <c r="BI176" s="230"/>
      <c r="BJ176" s="230"/>
      <c r="BK176" s="230"/>
      <c r="BL176" s="230">
        <v>0</v>
      </c>
      <c r="BM176" s="230">
        <v>0</v>
      </c>
      <c r="BN176" s="230">
        <v>0</v>
      </c>
      <c r="BP176" s="15">
        <f t="shared" si="80"/>
        <v>0</v>
      </c>
      <c r="BQ176" s="15">
        <f t="shared" si="80"/>
        <v>0</v>
      </c>
      <c r="BR176" s="15">
        <f t="shared" si="80"/>
        <v>0</v>
      </c>
      <c r="BX176" s="15"/>
      <c r="BY176" s="15"/>
      <c r="CB176" s="230">
        <v>0</v>
      </c>
      <c r="CC176" s="230">
        <v>0</v>
      </c>
      <c r="CD176" s="230">
        <v>0</v>
      </c>
      <c r="CE176" s="230"/>
      <c r="CF176" s="230"/>
      <c r="CG176" s="230"/>
      <c r="CH176" s="230"/>
      <c r="CI176" s="230"/>
      <c r="CJ176" s="230">
        <v>0</v>
      </c>
      <c r="CK176" s="230">
        <v>0</v>
      </c>
      <c r="CL176" s="230">
        <v>0</v>
      </c>
      <c r="CN176" s="15">
        <f t="shared" si="65"/>
        <v>0</v>
      </c>
      <c r="CO176" s="15">
        <f t="shared" si="65"/>
        <v>0</v>
      </c>
      <c r="CP176" s="15">
        <f t="shared" si="65"/>
        <v>0</v>
      </c>
      <c r="CR176" s="3">
        <f t="shared" si="63"/>
        <v>0</v>
      </c>
      <c r="CS176" s="3">
        <f t="shared" si="64"/>
        <v>0</v>
      </c>
      <c r="CT176" s="3">
        <f t="shared" si="67"/>
        <v>0</v>
      </c>
      <c r="CV176" s="15">
        <f t="shared" si="68"/>
        <v>0</v>
      </c>
      <c r="CW176" s="15">
        <f t="shared" si="68"/>
        <v>0</v>
      </c>
      <c r="CX176" s="3">
        <f t="shared" si="69"/>
        <v>0</v>
      </c>
    </row>
    <row r="177" spans="1:103" x14ac:dyDescent="0.25">
      <c r="A177" s="3" t="s">
        <v>200</v>
      </c>
      <c r="B177" s="229">
        <v>0</v>
      </c>
      <c r="C177" s="229">
        <v>0</v>
      </c>
      <c r="D177" s="229">
        <v>0</v>
      </c>
      <c r="E177" s="229">
        <v>0</v>
      </c>
      <c r="F177" s="229">
        <v>0</v>
      </c>
      <c r="G177" s="229">
        <v>0</v>
      </c>
      <c r="H177" s="229">
        <v>0</v>
      </c>
      <c r="I177" s="229">
        <v>0</v>
      </c>
      <c r="J177" s="3">
        <v>403013</v>
      </c>
      <c r="L177" s="230">
        <v>96395.56</v>
      </c>
      <c r="M177" s="230">
        <v>96395.56</v>
      </c>
      <c r="N177" s="230">
        <v>96395.56</v>
      </c>
      <c r="O177" s="230"/>
      <c r="P177" s="230">
        <v>96395.56</v>
      </c>
      <c r="Q177" s="230">
        <v>96395.56</v>
      </c>
      <c r="R177" s="230">
        <v>96395.56</v>
      </c>
      <c r="S177" s="15"/>
      <c r="T177" s="15">
        <v>0</v>
      </c>
      <c r="U177" s="15">
        <v>0</v>
      </c>
      <c r="V177" s="15">
        <v>0</v>
      </c>
      <c r="W177" s="15"/>
      <c r="X177" s="15">
        <f t="shared" si="78"/>
        <v>0</v>
      </c>
      <c r="Y177" s="15">
        <f t="shared" si="78"/>
        <v>0</v>
      </c>
      <c r="Z177" s="15">
        <f t="shared" si="78"/>
        <v>0</v>
      </c>
      <c r="AB177" s="15">
        <f t="shared" ref="AB177:AB294" si="86">T177+U177+V177</f>
        <v>0</v>
      </c>
      <c r="AC177" s="15">
        <f t="shared" ref="AC177:AC233" si="87">X177+Y177+Z177</f>
        <v>0</v>
      </c>
      <c r="AD177" s="15">
        <f t="shared" si="66"/>
        <v>0</v>
      </c>
      <c r="AF177" s="230">
        <v>96395.56</v>
      </c>
      <c r="AG177" s="230">
        <v>96395.56</v>
      </c>
      <c r="AH177" s="230">
        <v>96395.56</v>
      </c>
      <c r="AI177" s="230"/>
      <c r="AJ177" s="230">
        <v>96395.56</v>
      </c>
      <c r="AK177" s="230">
        <v>96395.56</v>
      </c>
      <c r="AL177" s="230">
        <v>96395.56</v>
      </c>
      <c r="AM177" s="230"/>
      <c r="AN177" s="230">
        <v>0</v>
      </c>
      <c r="AO177" s="230">
        <v>0</v>
      </c>
      <c r="AP177" s="230">
        <v>0</v>
      </c>
      <c r="AQ177" s="15"/>
      <c r="AR177" s="15">
        <f t="shared" si="79"/>
        <v>0</v>
      </c>
      <c r="AS177" s="15">
        <f t="shared" si="79"/>
        <v>0</v>
      </c>
      <c r="AT177" s="15">
        <f t="shared" si="79"/>
        <v>0</v>
      </c>
      <c r="AV177" s="15">
        <f t="shared" ref="AV177:AV294" si="88">AN177+AO177+AP177</f>
        <v>0</v>
      </c>
      <c r="AW177" s="15">
        <f t="shared" ref="AW177:AW234" si="89">+AR177+AS177+AT177</f>
        <v>0</v>
      </c>
      <c r="AX177" s="15">
        <f t="shared" si="81"/>
        <v>0</v>
      </c>
      <c r="AY177" s="15"/>
      <c r="AZ177" s="15">
        <f t="shared" si="82"/>
        <v>0</v>
      </c>
      <c r="BA177" s="15">
        <f t="shared" si="82"/>
        <v>0</v>
      </c>
      <c r="BB177" s="15">
        <f t="shared" si="83"/>
        <v>0</v>
      </c>
      <c r="BC177" s="15"/>
      <c r="BD177" s="230">
        <v>96395.56</v>
      </c>
      <c r="BE177" s="230">
        <v>96395.56</v>
      </c>
      <c r="BF177" s="230">
        <v>96395.56</v>
      </c>
      <c r="BG177" s="230"/>
      <c r="BH177" s="230"/>
      <c r="BI177" s="230"/>
      <c r="BJ177" s="230"/>
      <c r="BK177" s="230"/>
      <c r="BL177" s="230">
        <v>0</v>
      </c>
      <c r="BM177" s="230">
        <v>0</v>
      </c>
      <c r="BN177" s="230">
        <v>0</v>
      </c>
      <c r="BO177" s="15"/>
      <c r="BP177" s="15">
        <f t="shared" si="80"/>
        <v>0</v>
      </c>
      <c r="BQ177" s="15">
        <f t="shared" si="80"/>
        <v>0</v>
      </c>
      <c r="BR177" s="15">
        <f t="shared" si="80"/>
        <v>0</v>
      </c>
      <c r="BT177" s="15">
        <f t="shared" ref="BT177:BT294" si="90">BL177+BM177+BN177</f>
        <v>0</v>
      </c>
      <c r="BU177" s="15">
        <f t="shared" ref="BU177:BU294" si="91">BP177+BQ177+BR177</f>
        <v>0</v>
      </c>
      <c r="BV177" s="15">
        <f t="shared" ref="BV177:BV294" si="92">BU177-BT177</f>
        <v>0</v>
      </c>
      <c r="BW177" s="15"/>
      <c r="BX177" s="15">
        <f t="shared" ref="BX177:BY294" si="93">+AZ177+BT177</f>
        <v>0</v>
      </c>
      <c r="BY177" s="15">
        <f t="shared" si="93"/>
        <v>0</v>
      </c>
      <c r="BZ177" s="15">
        <f t="shared" ref="BZ177:BZ294" si="94">BY177-BX177</f>
        <v>0</v>
      </c>
      <c r="CA177" s="15"/>
      <c r="CB177" s="230">
        <v>96395.56</v>
      </c>
      <c r="CC177" s="230">
        <v>96395.56</v>
      </c>
      <c r="CD177" s="230">
        <v>96395.56</v>
      </c>
      <c r="CE177" s="230"/>
      <c r="CF177" s="230"/>
      <c r="CG177" s="230"/>
      <c r="CH177" s="230"/>
      <c r="CI177" s="230"/>
      <c r="CJ177" s="230">
        <v>0</v>
      </c>
      <c r="CK177" s="230">
        <v>0</v>
      </c>
      <c r="CL177" s="230">
        <v>0</v>
      </c>
      <c r="CM177" s="15"/>
      <c r="CN177" s="15">
        <f t="shared" ref="CN177:CP261" si="95">CF177*$I177/12</f>
        <v>0</v>
      </c>
      <c r="CO177" s="15">
        <f t="shared" si="95"/>
        <v>0</v>
      </c>
      <c r="CP177" s="15">
        <f t="shared" si="95"/>
        <v>0</v>
      </c>
      <c r="CR177" s="15">
        <f t="shared" ref="CR177:CR295" si="96">CJ177+CK177+CL177</f>
        <v>0</v>
      </c>
      <c r="CS177" s="15">
        <f t="shared" ref="CS177:CS295" si="97">CN177+CO177+CP177</f>
        <v>0</v>
      </c>
      <c r="CT177" s="15">
        <f t="shared" si="67"/>
        <v>0</v>
      </c>
      <c r="CV177" s="15">
        <f t="shared" si="68"/>
        <v>0</v>
      </c>
      <c r="CW177" s="15">
        <f t="shared" si="68"/>
        <v>0</v>
      </c>
      <c r="CX177" s="15">
        <f t="shared" si="69"/>
        <v>0</v>
      </c>
      <c r="CY177" s="15"/>
    </row>
    <row r="178" spans="1:103" x14ac:dyDescent="0.25">
      <c r="A178" s="3" t="s">
        <v>201</v>
      </c>
      <c r="B178" s="229">
        <v>0</v>
      </c>
      <c r="C178" s="229">
        <v>0</v>
      </c>
      <c r="D178" s="229">
        <v>0</v>
      </c>
      <c r="E178" s="229">
        <v>0</v>
      </c>
      <c r="F178" s="229">
        <v>0</v>
      </c>
      <c r="G178" s="229">
        <v>0</v>
      </c>
      <c r="H178" s="229">
        <v>0</v>
      </c>
      <c r="I178" s="229">
        <v>0</v>
      </c>
      <c r="J178" s="3">
        <v>403013</v>
      </c>
      <c r="L178" s="230">
        <v>60322.65</v>
      </c>
      <c r="M178" s="230">
        <v>60322.65</v>
      </c>
      <c r="N178" s="230">
        <v>60322.65</v>
      </c>
      <c r="O178" s="230"/>
      <c r="P178" s="230">
        <v>60322.65</v>
      </c>
      <c r="Q178" s="230">
        <v>60322.65</v>
      </c>
      <c r="R178" s="230">
        <v>60322.65</v>
      </c>
      <c r="S178" s="15"/>
      <c r="T178" s="15">
        <v>0</v>
      </c>
      <c r="U178" s="15">
        <v>0</v>
      </c>
      <c r="V178" s="15">
        <v>0</v>
      </c>
      <c r="W178" s="15"/>
      <c r="X178" s="15">
        <f t="shared" si="78"/>
        <v>0</v>
      </c>
      <c r="Y178" s="15">
        <f t="shared" si="78"/>
        <v>0</v>
      </c>
      <c r="Z178" s="15">
        <f t="shared" si="78"/>
        <v>0</v>
      </c>
      <c r="AB178" s="15">
        <f t="shared" si="86"/>
        <v>0</v>
      </c>
      <c r="AC178" s="15">
        <f t="shared" si="87"/>
        <v>0</v>
      </c>
      <c r="AD178" s="15">
        <f t="shared" si="66"/>
        <v>0</v>
      </c>
      <c r="AF178" s="230">
        <v>60322.65</v>
      </c>
      <c r="AG178" s="230">
        <v>60322.65</v>
      </c>
      <c r="AH178" s="230">
        <v>60322.65</v>
      </c>
      <c r="AI178" s="230"/>
      <c r="AJ178" s="230">
        <v>60322.65</v>
      </c>
      <c r="AK178" s="230">
        <v>60322.65</v>
      </c>
      <c r="AL178" s="230">
        <v>60322.65</v>
      </c>
      <c r="AM178" s="230"/>
      <c r="AN178" s="230">
        <v>0</v>
      </c>
      <c r="AO178" s="230">
        <v>0</v>
      </c>
      <c r="AP178" s="230">
        <v>0</v>
      </c>
      <c r="AQ178" s="15"/>
      <c r="AR178" s="15">
        <f t="shared" si="79"/>
        <v>0</v>
      </c>
      <c r="AS178" s="15">
        <f t="shared" si="79"/>
        <v>0</v>
      </c>
      <c r="AT178" s="15">
        <f t="shared" si="79"/>
        <v>0</v>
      </c>
      <c r="AV178" s="15">
        <f t="shared" si="88"/>
        <v>0</v>
      </c>
      <c r="AW178" s="15">
        <f t="shared" si="89"/>
        <v>0</v>
      </c>
      <c r="AX178" s="15">
        <f t="shared" si="81"/>
        <v>0</v>
      </c>
      <c r="AY178" s="15"/>
      <c r="AZ178" s="15">
        <f t="shared" si="82"/>
        <v>0</v>
      </c>
      <c r="BA178" s="15">
        <f t="shared" si="82"/>
        <v>0</v>
      </c>
      <c r="BB178" s="15">
        <f t="shared" si="83"/>
        <v>0</v>
      </c>
      <c r="BC178" s="15"/>
      <c r="BD178" s="230">
        <v>60322.65</v>
      </c>
      <c r="BE178" s="230">
        <v>60322.65</v>
      </c>
      <c r="BF178" s="230">
        <v>60322.65</v>
      </c>
      <c r="BG178" s="230"/>
      <c r="BH178" s="230"/>
      <c r="BI178" s="230"/>
      <c r="BJ178" s="230"/>
      <c r="BK178" s="230"/>
      <c r="BL178" s="230">
        <v>0</v>
      </c>
      <c r="BM178" s="230">
        <v>0</v>
      </c>
      <c r="BN178" s="230">
        <v>0</v>
      </c>
      <c r="BO178" s="15"/>
      <c r="BP178" s="15">
        <f t="shared" si="80"/>
        <v>0</v>
      </c>
      <c r="BQ178" s="15">
        <f t="shared" si="80"/>
        <v>0</v>
      </c>
      <c r="BR178" s="15">
        <f t="shared" si="80"/>
        <v>0</v>
      </c>
      <c r="BT178" s="15">
        <f t="shared" si="90"/>
        <v>0</v>
      </c>
      <c r="BU178" s="15">
        <f t="shared" si="91"/>
        <v>0</v>
      </c>
      <c r="BV178" s="15">
        <f t="shared" si="92"/>
        <v>0</v>
      </c>
      <c r="BW178" s="15"/>
      <c r="BX178" s="15">
        <f t="shared" si="93"/>
        <v>0</v>
      </c>
      <c r="BY178" s="15">
        <f t="shared" si="93"/>
        <v>0</v>
      </c>
      <c r="BZ178" s="15">
        <f t="shared" si="94"/>
        <v>0</v>
      </c>
      <c r="CA178" s="15"/>
      <c r="CB178" s="230">
        <v>60322.65</v>
      </c>
      <c r="CC178" s="230">
        <v>60322.65</v>
      </c>
      <c r="CD178" s="230">
        <v>60322.65</v>
      </c>
      <c r="CE178" s="230"/>
      <c r="CF178" s="230"/>
      <c r="CG178" s="230"/>
      <c r="CH178" s="230"/>
      <c r="CI178" s="230"/>
      <c r="CJ178" s="230">
        <v>0</v>
      </c>
      <c r="CK178" s="230">
        <v>0</v>
      </c>
      <c r="CL178" s="230">
        <v>0</v>
      </c>
      <c r="CM178" s="15"/>
      <c r="CN178" s="15">
        <f t="shared" si="95"/>
        <v>0</v>
      </c>
      <c r="CO178" s="15">
        <f t="shared" si="95"/>
        <v>0</v>
      </c>
      <c r="CP178" s="15">
        <f t="shared" si="95"/>
        <v>0</v>
      </c>
      <c r="CR178" s="15">
        <f t="shared" si="96"/>
        <v>0</v>
      </c>
      <c r="CS178" s="15">
        <f t="shared" si="97"/>
        <v>0</v>
      </c>
      <c r="CT178" s="15">
        <f t="shared" si="67"/>
        <v>0</v>
      </c>
      <c r="CV178" s="15">
        <f t="shared" si="68"/>
        <v>0</v>
      </c>
      <c r="CW178" s="15">
        <f t="shared" si="68"/>
        <v>0</v>
      </c>
      <c r="CX178" s="15">
        <f t="shared" si="69"/>
        <v>0</v>
      </c>
      <c r="CY178" s="15"/>
    </row>
    <row r="179" spans="1:103" x14ac:dyDescent="0.25">
      <c r="A179" s="3" t="s">
        <v>202</v>
      </c>
      <c r="B179" s="229">
        <v>0</v>
      </c>
      <c r="C179" s="229">
        <v>0</v>
      </c>
      <c r="D179" s="229">
        <v>0</v>
      </c>
      <c r="E179" s="229">
        <v>0</v>
      </c>
      <c r="F179" s="229">
        <v>0</v>
      </c>
      <c r="G179" s="229">
        <v>0</v>
      </c>
      <c r="H179" s="229">
        <v>0</v>
      </c>
      <c r="I179" s="229">
        <v>0</v>
      </c>
      <c r="J179" s="3">
        <v>403013</v>
      </c>
      <c r="L179" s="230">
        <v>162070.19</v>
      </c>
      <c r="M179" s="230">
        <v>162070.19</v>
      </c>
      <c r="N179" s="230">
        <v>162070.19</v>
      </c>
      <c r="O179" s="230"/>
      <c r="P179" s="230">
        <v>0</v>
      </c>
      <c r="Q179" s="230">
        <v>0</v>
      </c>
      <c r="R179" s="230">
        <v>0</v>
      </c>
      <c r="S179" s="15"/>
      <c r="T179" s="15">
        <v>0</v>
      </c>
      <c r="U179" s="15">
        <v>0</v>
      </c>
      <c r="V179" s="15">
        <v>0</v>
      </c>
      <c r="W179" s="15"/>
      <c r="X179" s="15">
        <f t="shared" si="78"/>
        <v>0</v>
      </c>
      <c r="Y179" s="15">
        <f t="shared" si="78"/>
        <v>0</v>
      </c>
      <c r="Z179" s="15">
        <f t="shared" si="78"/>
        <v>0</v>
      </c>
      <c r="AB179" s="15">
        <f t="shared" si="86"/>
        <v>0</v>
      </c>
      <c r="AC179" s="15">
        <f t="shared" si="87"/>
        <v>0</v>
      </c>
      <c r="AD179" s="15">
        <f t="shared" si="66"/>
        <v>0</v>
      </c>
      <c r="AF179" s="230">
        <v>162070.19</v>
      </c>
      <c r="AG179" s="230">
        <v>162070.19</v>
      </c>
      <c r="AH179" s="230">
        <v>162070.19</v>
      </c>
      <c r="AI179" s="230"/>
      <c r="AJ179" s="230">
        <v>0</v>
      </c>
      <c r="AK179" s="230">
        <v>0</v>
      </c>
      <c r="AL179" s="230">
        <v>0</v>
      </c>
      <c r="AM179" s="230"/>
      <c r="AN179" s="230">
        <v>0</v>
      </c>
      <c r="AO179" s="230">
        <v>0</v>
      </c>
      <c r="AP179" s="230">
        <v>0</v>
      </c>
      <c r="AQ179" s="15"/>
      <c r="AR179" s="15">
        <f t="shared" si="79"/>
        <v>0</v>
      </c>
      <c r="AS179" s="15">
        <f t="shared" si="79"/>
        <v>0</v>
      </c>
      <c r="AT179" s="15">
        <f t="shared" si="79"/>
        <v>0</v>
      </c>
      <c r="AV179" s="15">
        <f t="shared" si="88"/>
        <v>0</v>
      </c>
      <c r="AW179" s="15">
        <f t="shared" si="89"/>
        <v>0</v>
      </c>
      <c r="AX179" s="15">
        <f t="shared" si="81"/>
        <v>0</v>
      </c>
      <c r="AY179" s="15"/>
      <c r="AZ179" s="15">
        <f t="shared" si="82"/>
        <v>0</v>
      </c>
      <c r="BA179" s="15">
        <f t="shared" si="82"/>
        <v>0</v>
      </c>
      <c r="BB179" s="15">
        <f t="shared" si="83"/>
        <v>0</v>
      </c>
      <c r="BC179" s="15"/>
      <c r="BD179" s="230">
        <v>162070.19</v>
      </c>
      <c r="BE179" s="230">
        <v>162070.19</v>
      </c>
      <c r="BF179" s="230">
        <v>162070.19</v>
      </c>
      <c r="BG179" s="230"/>
      <c r="BH179" s="230"/>
      <c r="BI179" s="230"/>
      <c r="BJ179" s="230"/>
      <c r="BK179" s="230"/>
      <c r="BL179" s="230">
        <v>0</v>
      </c>
      <c r="BM179" s="230">
        <v>0</v>
      </c>
      <c r="BN179" s="230">
        <v>0</v>
      </c>
      <c r="BO179" s="15"/>
      <c r="BP179" s="15">
        <f t="shared" si="80"/>
        <v>0</v>
      </c>
      <c r="BQ179" s="15">
        <f t="shared" si="80"/>
        <v>0</v>
      </c>
      <c r="BR179" s="15">
        <f t="shared" si="80"/>
        <v>0</v>
      </c>
      <c r="BT179" s="15">
        <f t="shared" si="90"/>
        <v>0</v>
      </c>
      <c r="BU179" s="15">
        <f t="shared" si="91"/>
        <v>0</v>
      </c>
      <c r="BV179" s="15">
        <f t="shared" si="92"/>
        <v>0</v>
      </c>
      <c r="BW179" s="15"/>
      <c r="BX179" s="15">
        <f t="shared" si="93"/>
        <v>0</v>
      </c>
      <c r="BY179" s="15">
        <f t="shared" si="93"/>
        <v>0</v>
      </c>
      <c r="BZ179" s="15">
        <f t="shared" si="94"/>
        <v>0</v>
      </c>
      <c r="CA179" s="15"/>
      <c r="CB179" s="230">
        <v>162070.19</v>
      </c>
      <c r="CC179" s="230">
        <v>162070.19</v>
      </c>
      <c r="CD179" s="230">
        <v>162070.19</v>
      </c>
      <c r="CE179" s="230"/>
      <c r="CF179" s="230"/>
      <c r="CG179" s="230"/>
      <c r="CH179" s="230"/>
      <c r="CI179" s="230"/>
      <c r="CJ179" s="230">
        <v>0</v>
      </c>
      <c r="CK179" s="230">
        <v>0</v>
      </c>
      <c r="CL179" s="230">
        <v>0</v>
      </c>
      <c r="CM179" s="15"/>
      <c r="CN179" s="15">
        <f t="shared" si="95"/>
        <v>0</v>
      </c>
      <c r="CO179" s="15">
        <f t="shared" si="95"/>
        <v>0</v>
      </c>
      <c r="CP179" s="15">
        <f t="shared" si="95"/>
        <v>0</v>
      </c>
      <c r="CR179" s="15">
        <f t="shared" si="96"/>
        <v>0</v>
      </c>
      <c r="CS179" s="15">
        <f t="shared" si="97"/>
        <v>0</v>
      </c>
      <c r="CT179" s="15">
        <f t="shared" si="67"/>
        <v>0</v>
      </c>
      <c r="CV179" s="15">
        <f t="shared" si="68"/>
        <v>0</v>
      </c>
      <c r="CW179" s="15">
        <f t="shared" si="68"/>
        <v>0</v>
      </c>
      <c r="CX179" s="15">
        <f t="shared" si="69"/>
        <v>0</v>
      </c>
      <c r="CY179" s="15"/>
    </row>
    <row r="180" spans="1:103" x14ac:dyDescent="0.25">
      <c r="A180" s="3" t="s">
        <v>203</v>
      </c>
      <c r="B180" s="229">
        <v>0</v>
      </c>
      <c r="C180" s="229">
        <v>0</v>
      </c>
      <c r="D180" s="229">
        <v>0</v>
      </c>
      <c r="E180" s="229">
        <v>0</v>
      </c>
      <c r="F180" s="229">
        <v>0</v>
      </c>
      <c r="G180" s="229">
        <v>0</v>
      </c>
      <c r="H180" s="229">
        <v>0</v>
      </c>
      <c r="I180" s="229">
        <v>0</v>
      </c>
      <c r="J180" s="3">
        <v>403013</v>
      </c>
      <c r="L180" s="230">
        <v>348244.31</v>
      </c>
      <c r="M180" s="230">
        <v>348244.31</v>
      </c>
      <c r="N180" s="230">
        <v>348244.31</v>
      </c>
      <c r="O180" s="230"/>
      <c r="P180" s="230">
        <v>348244.31</v>
      </c>
      <c r="Q180" s="230">
        <v>348244.31</v>
      </c>
      <c r="R180" s="230">
        <v>348244.31</v>
      </c>
      <c r="S180" s="15"/>
      <c r="T180" s="15">
        <v>0</v>
      </c>
      <c r="U180" s="15">
        <v>0</v>
      </c>
      <c r="V180" s="15">
        <v>0</v>
      </c>
      <c r="W180" s="15"/>
      <c r="X180" s="15">
        <f t="shared" si="78"/>
        <v>0</v>
      </c>
      <c r="Y180" s="15">
        <f t="shared" si="78"/>
        <v>0</v>
      </c>
      <c r="Z180" s="15">
        <f t="shared" si="78"/>
        <v>0</v>
      </c>
      <c r="AB180" s="15">
        <f t="shared" si="86"/>
        <v>0</v>
      </c>
      <c r="AC180" s="15">
        <f t="shared" si="87"/>
        <v>0</v>
      </c>
      <c r="AD180" s="15">
        <f t="shared" si="66"/>
        <v>0</v>
      </c>
      <c r="AF180" s="230">
        <v>348244.31</v>
      </c>
      <c r="AG180" s="230">
        <v>348244.31</v>
      </c>
      <c r="AH180" s="230">
        <v>348244.31</v>
      </c>
      <c r="AI180" s="230"/>
      <c r="AJ180" s="230">
        <v>348244.31</v>
      </c>
      <c r="AK180" s="230">
        <v>348244.31</v>
      </c>
      <c r="AL180" s="230">
        <v>348244.31</v>
      </c>
      <c r="AM180" s="230"/>
      <c r="AN180" s="230">
        <v>0</v>
      </c>
      <c r="AO180" s="230">
        <v>0</v>
      </c>
      <c r="AP180" s="230">
        <v>0</v>
      </c>
      <c r="AQ180" s="15"/>
      <c r="AR180" s="15">
        <f t="shared" si="79"/>
        <v>0</v>
      </c>
      <c r="AS180" s="15">
        <f t="shared" si="79"/>
        <v>0</v>
      </c>
      <c r="AT180" s="15">
        <f t="shared" si="79"/>
        <v>0</v>
      </c>
      <c r="AV180" s="15">
        <f t="shared" si="88"/>
        <v>0</v>
      </c>
      <c r="AW180" s="15">
        <f t="shared" si="89"/>
        <v>0</v>
      </c>
      <c r="AX180" s="15">
        <f t="shared" si="81"/>
        <v>0</v>
      </c>
      <c r="AY180" s="15"/>
      <c r="AZ180" s="15">
        <f t="shared" si="82"/>
        <v>0</v>
      </c>
      <c r="BA180" s="15">
        <f t="shared" si="82"/>
        <v>0</v>
      </c>
      <c r="BB180" s="15">
        <f t="shared" si="83"/>
        <v>0</v>
      </c>
      <c r="BC180" s="15"/>
      <c r="BD180" s="230">
        <v>348244.31</v>
      </c>
      <c r="BE180" s="230">
        <v>348244.31</v>
      </c>
      <c r="BF180" s="230">
        <v>348244.31</v>
      </c>
      <c r="BG180" s="230"/>
      <c r="BH180" s="230"/>
      <c r="BI180" s="230"/>
      <c r="BJ180" s="230"/>
      <c r="BK180" s="230"/>
      <c r="BL180" s="230">
        <v>0</v>
      </c>
      <c r="BM180" s="230">
        <v>0</v>
      </c>
      <c r="BN180" s="230">
        <v>0</v>
      </c>
      <c r="BO180" s="15"/>
      <c r="BP180" s="15">
        <f t="shared" si="80"/>
        <v>0</v>
      </c>
      <c r="BQ180" s="15">
        <f t="shared" si="80"/>
        <v>0</v>
      </c>
      <c r="BR180" s="15">
        <f t="shared" si="80"/>
        <v>0</v>
      </c>
      <c r="BT180" s="15">
        <f t="shared" si="90"/>
        <v>0</v>
      </c>
      <c r="BU180" s="15">
        <f t="shared" si="91"/>
        <v>0</v>
      </c>
      <c r="BV180" s="15">
        <f t="shared" si="92"/>
        <v>0</v>
      </c>
      <c r="BW180" s="15"/>
      <c r="BX180" s="15">
        <f t="shared" si="93"/>
        <v>0</v>
      </c>
      <c r="BY180" s="15">
        <f t="shared" si="93"/>
        <v>0</v>
      </c>
      <c r="BZ180" s="15">
        <f t="shared" si="94"/>
        <v>0</v>
      </c>
      <c r="CA180" s="15"/>
      <c r="CB180" s="230">
        <v>348244.31</v>
      </c>
      <c r="CC180" s="230">
        <v>348244.31</v>
      </c>
      <c r="CD180" s="230">
        <v>348244.31</v>
      </c>
      <c r="CE180" s="230"/>
      <c r="CF180" s="230"/>
      <c r="CG180" s="230"/>
      <c r="CH180" s="230"/>
      <c r="CI180" s="230"/>
      <c r="CJ180" s="230">
        <v>0</v>
      </c>
      <c r="CK180" s="230">
        <v>0</v>
      </c>
      <c r="CL180" s="230">
        <v>0</v>
      </c>
      <c r="CM180" s="15"/>
      <c r="CN180" s="15">
        <f t="shared" si="95"/>
        <v>0</v>
      </c>
      <c r="CO180" s="15">
        <f t="shared" si="95"/>
        <v>0</v>
      </c>
      <c r="CP180" s="15">
        <f t="shared" si="95"/>
        <v>0</v>
      </c>
      <c r="CR180" s="15">
        <f t="shared" si="96"/>
        <v>0</v>
      </c>
      <c r="CS180" s="15">
        <f t="shared" si="97"/>
        <v>0</v>
      </c>
      <c r="CT180" s="15">
        <f t="shared" si="67"/>
        <v>0</v>
      </c>
      <c r="CV180" s="15">
        <f t="shared" si="68"/>
        <v>0</v>
      </c>
      <c r="CW180" s="15">
        <f t="shared" si="68"/>
        <v>0</v>
      </c>
      <c r="CX180" s="15">
        <f t="shared" si="69"/>
        <v>0</v>
      </c>
      <c r="CY180" s="15"/>
    </row>
    <row r="181" spans="1:103" x14ac:dyDescent="0.25">
      <c r="A181" s="3" t="s">
        <v>204</v>
      </c>
      <c r="B181" s="229">
        <v>0</v>
      </c>
      <c r="C181" s="229">
        <v>0</v>
      </c>
      <c r="D181" s="229">
        <v>0</v>
      </c>
      <c r="E181" s="229">
        <v>0</v>
      </c>
      <c r="F181" s="229">
        <v>0</v>
      </c>
      <c r="G181" s="229">
        <v>0</v>
      </c>
      <c r="H181" s="229">
        <v>0</v>
      </c>
      <c r="I181" s="229">
        <v>0</v>
      </c>
      <c r="J181" s="3">
        <v>403013</v>
      </c>
      <c r="L181" s="230">
        <v>12125653.24</v>
      </c>
      <c r="M181" s="230">
        <v>12125653.24</v>
      </c>
      <c r="N181" s="230">
        <v>14121812.369999999</v>
      </c>
      <c r="O181" s="230"/>
      <c r="P181" s="230">
        <v>0</v>
      </c>
      <c r="Q181" s="230">
        <v>0</v>
      </c>
      <c r="R181" s="230">
        <v>0</v>
      </c>
      <c r="S181" s="15"/>
      <c r="T181" s="15">
        <v>0</v>
      </c>
      <c r="U181" s="15">
        <v>0</v>
      </c>
      <c r="V181" s="15">
        <v>0</v>
      </c>
      <c r="W181" s="15"/>
      <c r="X181" s="15">
        <f t="shared" si="78"/>
        <v>0</v>
      </c>
      <c r="Y181" s="15">
        <f t="shared" si="78"/>
        <v>0</v>
      </c>
      <c r="Z181" s="15">
        <f t="shared" si="78"/>
        <v>0</v>
      </c>
      <c r="AB181" s="15">
        <f t="shared" si="86"/>
        <v>0</v>
      </c>
      <c r="AC181" s="15">
        <f t="shared" si="87"/>
        <v>0</v>
      </c>
      <c r="AD181" s="15">
        <f t="shared" si="66"/>
        <v>0</v>
      </c>
      <c r="AF181" s="230">
        <v>16117971.49</v>
      </c>
      <c r="AG181" s="230">
        <v>16117971.49</v>
      </c>
      <c r="AH181" s="230">
        <v>16117971.49</v>
      </c>
      <c r="AI181" s="230"/>
      <c r="AJ181" s="230">
        <v>0</v>
      </c>
      <c r="AK181" s="230">
        <v>0</v>
      </c>
      <c r="AL181" s="230">
        <v>0</v>
      </c>
      <c r="AM181" s="230"/>
      <c r="AN181" s="230">
        <v>0</v>
      </c>
      <c r="AO181" s="230">
        <v>0</v>
      </c>
      <c r="AP181" s="230">
        <v>0</v>
      </c>
      <c r="AQ181" s="15"/>
      <c r="AR181" s="15">
        <f t="shared" si="79"/>
        <v>0</v>
      </c>
      <c r="AS181" s="15">
        <f t="shared" si="79"/>
        <v>0</v>
      </c>
      <c r="AT181" s="15">
        <f t="shared" si="79"/>
        <v>0</v>
      </c>
      <c r="AV181" s="15">
        <f t="shared" si="88"/>
        <v>0</v>
      </c>
      <c r="AW181" s="15">
        <f t="shared" si="89"/>
        <v>0</v>
      </c>
      <c r="AX181" s="15">
        <f t="shared" si="81"/>
        <v>0</v>
      </c>
      <c r="AY181" s="15"/>
      <c r="AZ181" s="15">
        <f t="shared" si="82"/>
        <v>0</v>
      </c>
      <c r="BA181" s="15">
        <f t="shared" si="82"/>
        <v>0</v>
      </c>
      <c r="BB181" s="15">
        <f t="shared" si="83"/>
        <v>0</v>
      </c>
      <c r="BC181" s="15"/>
      <c r="BD181" s="230">
        <v>16117971.49</v>
      </c>
      <c r="BE181" s="230">
        <v>16117971.49</v>
      </c>
      <c r="BF181" s="230">
        <v>16117971.49</v>
      </c>
      <c r="BG181" s="230"/>
      <c r="BH181" s="230"/>
      <c r="BI181" s="230"/>
      <c r="BJ181" s="230"/>
      <c r="BK181" s="230"/>
      <c r="BL181" s="230">
        <v>0</v>
      </c>
      <c r="BM181" s="230">
        <v>0</v>
      </c>
      <c r="BN181" s="230">
        <v>0</v>
      </c>
      <c r="BO181" s="15"/>
      <c r="BP181" s="15">
        <f t="shared" si="80"/>
        <v>0</v>
      </c>
      <c r="BQ181" s="15">
        <f t="shared" si="80"/>
        <v>0</v>
      </c>
      <c r="BR181" s="15">
        <f t="shared" si="80"/>
        <v>0</v>
      </c>
      <c r="BT181" s="15">
        <f t="shared" si="90"/>
        <v>0</v>
      </c>
      <c r="BU181" s="15">
        <f t="shared" si="91"/>
        <v>0</v>
      </c>
      <c r="BV181" s="15">
        <f t="shared" si="92"/>
        <v>0</v>
      </c>
      <c r="BW181" s="15"/>
      <c r="BX181" s="15">
        <f t="shared" si="93"/>
        <v>0</v>
      </c>
      <c r="BY181" s="15">
        <f t="shared" si="93"/>
        <v>0</v>
      </c>
      <c r="BZ181" s="15">
        <f t="shared" si="94"/>
        <v>0</v>
      </c>
      <c r="CA181" s="15"/>
      <c r="CB181" s="230">
        <v>16117971.49</v>
      </c>
      <c r="CC181" s="230">
        <v>16117971.49</v>
      </c>
      <c r="CD181" s="230">
        <v>16117971.49</v>
      </c>
      <c r="CE181" s="230"/>
      <c r="CF181" s="230"/>
      <c r="CG181" s="230"/>
      <c r="CH181" s="230"/>
      <c r="CI181" s="230"/>
      <c r="CJ181" s="230">
        <v>0</v>
      </c>
      <c r="CK181" s="230">
        <v>0</v>
      </c>
      <c r="CL181" s="230">
        <v>0</v>
      </c>
      <c r="CM181" s="15"/>
      <c r="CN181" s="15">
        <f t="shared" si="95"/>
        <v>0</v>
      </c>
      <c r="CO181" s="15">
        <f t="shared" si="95"/>
        <v>0</v>
      </c>
      <c r="CP181" s="15">
        <f t="shared" si="95"/>
        <v>0</v>
      </c>
      <c r="CR181" s="15">
        <f t="shared" si="96"/>
        <v>0</v>
      </c>
      <c r="CS181" s="15">
        <f t="shared" si="97"/>
        <v>0</v>
      </c>
      <c r="CT181" s="15">
        <f t="shared" si="67"/>
        <v>0</v>
      </c>
      <c r="CV181" s="15">
        <f t="shared" si="68"/>
        <v>0</v>
      </c>
      <c r="CW181" s="15">
        <f t="shared" si="68"/>
        <v>0</v>
      </c>
      <c r="CX181" s="15">
        <f t="shared" si="69"/>
        <v>0</v>
      </c>
      <c r="CY181" s="15"/>
    </row>
    <row r="182" spans="1:103" x14ac:dyDescent="0.25">
      <c r="A182" s="3" t="s">
        <v>205</v>
      </c>
      <c r="B182" s="229">
        <v>0</v>
      </c>
      <c r="C182" s="229">
        <v>0</v>
      </c>
      <c r="D182" s="229">
        <v>0</v>
      </c>
      <c r="E182" s="229">
        <v>0</v>
      </c>
      <c r="F182" s="229">
        <v>0</v>
      </c>
      <c r="G182" s="229">
        <v>0</v>
      </c>
      <c r="H182" s="229">
        <v>0</v>
      </c>
      <c r="I182" s="229">
        <v>0</v>
      </c>
      <c r="J182" s="3">
        <v>403013</v>
      </c>
      <c r="L182" s="230">
        <v>360611.73</v>
      </c>
      <c r="M182" s="230">
        <v>360611.73</v>
      </c>
      <c r="N182" s="230">
        <v>360611.73</v>
      </c>
      <c r="O182" s="230"/>
      <c r="P182" s="230">
        <v>0</v>
      </c>
      <c r="Q182" s="230">
        <v>0</v>
      </c>
      <c r="R182" s="230">
        <v>0</v>
      </c>
      <c r="S182" s="15"/>
      <c r="T182" s="15">
        <v>0</v>
      </c>
      <c r="U182" s="15">
        <v>0</v>
      </c>
      <c r="V182" s="15">
        <v>0</v>
      </c>
      <c r="W182" s="15"/>
      <c r="X182" s="15">
        <f t="shared" si="78"/>
        <v>0</v>
      </c>
      <c r="Y182" s="15">
        <f t="shared" si="78"/>
        <v>0</v>
      </c>
      <c r="Z182" s="15">
        <f t="shared" si="78"/>
        <v>0</v>
      </c>
      <c r="AB182" s="15">
        <f t="shared" si="86"/>
        <v>0</v>
      </c>
      <c r="AC182" s="15">
        <f t="shared" si="87"/>
        <v>0</v>
      </c>
      <c r="AD182" s="15">
        <f t="shared" si="66"/>
        <v>0</v>
      </c>
      <c r="AF182" s="230">
        <v>360611.73</v>
      </c>
      <c r="AG182" s="230">
        <v>360611.73</v>
      </c>
      <c r="AH182" s="230">
        <v>360611.73</v>
      </c>
      <c r="AI182" s="230"/>
      <c r="AJ182" s="230">
        <v>0</v>
      </c>
      <c r="AK182" s="230">
        <v>0</v>
      </c>
      <c r="AL182" s="230">
        <v>0</v>
      </c>
      <c r="AM182" s="230"/>
      <c r="AN182" s="230">
        <v>0</v>
      </c>
      <c r="AO182" s="230">
        <v>0</v>
      </c>
      <c r="AP182" s="230">
        <v>0</v>
      </c>
      <c r="AQ182" s="15"/>
      <c r="AR182" s="15">
        <f t="shared" si="79"/>
        <v>0</v>
      </c>
      <c r="AS182" s="15">
        <f t="shared" si="79"/>
        <v>0</v>
      </c>
      <c r="AT182" s="15">
        <f t="shared" si="79"/>
        <v>0</v>
      </c>
      <c r="AV182" s="15">
        <f t="shared" si="88"/>
        <v>0</v>
      </c>
      <c r="AW182" s="15">
        <f t="shared" si="89"/>
        <v>0</v>
      </c>
      <c r="AX182" s="15">
        <f t="shared" si="81"/>
        <v>0</v>
      </c>
      <c r="AY182" s="15"/>
      <c r="AZ182" s="15">
        <f t="shared" si="82"/>
        <v>0</v>
      </c>
      <c r="BA182" s="15">
        <f t="shared" si="82"/>
        <v>0</v>
      </c>
      <c r="BB182" s="15">
        <f t="shared" si="83"/>
        <v>0</v>
      </c>
      <c r="BC182" s="15"/>
      <c r="BD182" s="230">
        <v>360611.73</v>
      </c>
      <c r="BE182" s="230">
        <v>360611.73</v>
      </c>
      <c r="BF182" s="230">
        <v>360611.73</v>
      </c>
      <c r="BG182" s="230"/>
      <c r="BH182" s="230"/>
      <c r="BI182" s="230"/>
      <c r="BJ182" s="230"/>
      <c r="BK182" s="230"/>
      <c r="BL182" s="230">
        <v>0</v>
      </c>
      <c r="BM182" s="230">
        <v>0</v>
      </c>
      <c r="BN182" s="230">
        <v>0</v>
      </c>
      <c r="BO182" s="15"/>
      <c r="BP182" s="15">
        <f t="shared" si="80"/>
        <v>0</v>
      </c>
      <c r="BQ182" s="15">
        <f t="shared" si="80"/>
        <v>0</v>
      </c>
      <c r="BR182" s="15">
        <f t="shared" si="80"/>
        <v>0</v>
      </c>
      <c r="BT182" s="15">
        <f t="shared" si="90"/>
        <v>0</v>
      </c>
      <c r="BU182" s="15">
        <f t="shared" si="91"/>
        <v>0</v>
      </c>
      <c r="BV182" s="15">
        <f t="shared" si="92"/>
        <v>0</v>
      </c>
      <c r="BW182" s="15"/>
      <c r="BX182" s="15">
        <f t="shared" si="93"/>
        <v>0</v>
      </c>
      <c r="BY182" s="15">
        <f t="shared" si="93"/>
        <v>0</v>
      </c>
      <c r="BZ182" s="15">
        <f t="shared" si="94"/>
        <v>0</v>
      </c>
      <c r="CA182" s="15"/>
      <c r="CB182" s="230">
        <v>360611.73</v>
      </c>
      <c r="CC182" s="230">
        <v>360611.73</v>
      </c>
      <c r="CD182" s="230">
        <v>360611.73</v>
      </c>
      <c r="CE182" s="230"/>
      <c r="CF182" s="230"/>
      <c r="CG182" s="230"/>
      <c r="CH182" s="230"/>
      <c r="CI182" s="230"/>
      <c r="CJ182" s="230">
        <v>0</v>
      </c>
      <c r="CK182" s="230">
        <v>0</v>
      </c>
      <c r="CL182" s="230">
        <v>0</v>
      </c>
      <c r="CM182" s="15"/>
      <c r="CN182" s="15">
        <f t="shared" si="95"/>
        <v>0</v>
      </c>
      <c r="CO182" s="15">
        <f t="shared" si="95"/>
        <v>0</v>
      </c>
      <c r="CP182" s="15">
        <f t="shared" si="95"/>
        <v>0</v>
      </c>
      <c r="CR182" s="15">
        <f t="shared" si="96"/>
        <v>0</v>
      </c>
      <c r="CS182" s="15">
        <f t="shared" si="97"/>
        <v>0</v>
      </c>
      <c r="CT182" s="15">
        <f t="shared" si="67"/>
        <v>0</v>
      </c>
      <c r="CV182" s="15">
        <f t="shared" si="68"/>
        <v>0</v>
      </c>
      <c r="CW182" s="15">
        <f t="shared" si="68"/>
        <v>0</v>
      </c>
      <c r="CX182" s="15">
        <f t="shared" si="69"/>
        <v>0</v>
      </c>
      <c r="CY182" s="15"/>
    </row>
    <row r="183" spans="1:103" x14ac:dyDescent="0.25">
      <c r="A183" s="3" t="s">
        <v>206</v>
      </c>
      <c r="B183" s="229">
        <v>2.6200000000000001E-2</v>
      </c>
      <c r="C183" s="229">
        <v>3.0300000000000001E-2</v>
      </c>
      <c r="D183" s="229">
        <v>3.0300000000000001E-2</v>
      </c>
      <c r="E183" s="229">
        <v>2.9400000000000003E-2</v>
      </c>
      <c r="F183" s="229">
        <v>2.9400000000000003E-2</v>
      </c>
      <c r="G183" s="229">
        <v>2.9400000000000003E-2</v>
      </c>
      <c r="H183" s="229">
        <v>2.9400000000000003E-2</v>
      </c>
      <c r="I183" s="229">
        <v>2.9400000000000003E-2</v>
      </c>
      <c r="J183" s="3">
        <v>403013</v>
      </c>
      <c r="L183" s="230">
        <v>51132124.310000002</v>
      </c>
      <c r="M183" s="230">
        <v>51132124.310000002</v>
      </c>
      <c r="N183" s="230">
        <v>51132124.310000002</v>
      </c>
      <c r="O183" s="230"/>
      <c r="P183" s="230">
        <v>51556137.979999997</v>
      </c>
      <c r="Q183" s="230">
        <v>51556368.079999998</v>
      </c>
      <c r="R183" s="230">
        <v>51556598.170000002</v>
      </c>
      <c r="S183" s="15"/>
      <c r="T183" s="15">
        <v>125273.70455950002</v>
      </c>
      <c r="U183" s="15">
        <v>125273.70455950002</v>
      </c>
      <c r="V183" s="15">
        <v>125273.70455950002</v>
      </c>
      <c r="W183" s="15"/>
      <c r="X183" s="15">
        <f t="shared" si="78"/>
        <v>126312.538051</v>
      </c>
      <c r="Y183" s="15">
        <f t="shared" si="78"/>
        <v>126313.10179600002</v>
      </c>
      <c r="Z183" s="15">
        <f t="shared" si="78"/>
        <v>126313.66551650001</v>
      </c>
      <c r="AB183" s="15">
        <f t="shared" si="86"/>
        <v>375821.11367850006</v>
      </c>
      <c r="AC183" s="15">
        <f t="shared" si="87"/>
        <v>378939.30536350003</v>
      </c>
      <c r="AD183" s="15">
        <f t="shared" si="66"/>
        <v>3118.1916849999689</v>
      </c>
      <c r="AF183" s="230">
        <v>51132124.310000002</v>
      </c>
      <c r="AG183" s="230">
        <v>51141270.460000001</v>
      </c>
      <c r="AH183" s="230">
        <v>51150416.600000001</v>
      </c>
      <c r="AI183" s="230"/>
      <c r="AJ183" s="230">
        <v>51555270.439999998</v>
      </c>
      <c r="AK183" s="230">
        <v>51900718.890000001</v>
      </c>
      <c r="AL183" s="230">
        <v>52247495.07</v>
      </c>
      <c r="AM183" s="230"/>
      <c r="AN183" s="230">
        <v>125273.70455950002</v>
      </c>
      <c r="AO183" s="230">
        <v>125296.11262700001</v>
      </c>
      <c r="AP183" s="230">
        <v>125318.52067000001</v>
      </c>
      <c r="AQ183" s="15"/>
      <c r="AR183" s="15">
        <f t="shared" si="79"/>
        <v>126310.412578</v>
      </c>
      <c r="AS183" s="15">
        <f t="shared" si="79"/>
        <v>127156.76128050002</v>
      </c>
      <c r="AT183" s="15">
        <f t="shared" si="79"/>
        <v>128006.36292150001</v>
      </c>
      <c r="AV183" s="15">
        <f t="shared" si="88"/>
        <v>375888.33785650006</v>
      </c>
      <c r="AW183" s="15">
        <f t="shared" si="89"/>
        <v>381473.53678000002</v>
      </c>
      <c r="AX183" s="15">
        <f t="shared" si="81"/>
        <v>5585.1989234999637</v>
      </c>
      <c r="AY183" s="15"/>
      <c r="AZ183" s="15">
        <f t="shared" si="82"/>
        <v>751709.45153500012</v>
      </c>
      <c r="BA183" s="15">
        <f t="shared" si="82"/>
        <v>760412.84214349999</v>
      </c>
      <c r="BB183" s="15">
        <f t="shared" si="83"/>
        <v>8703.3906084998744</v>
      </c>
      <c r="BC183" s="15"/>
      <c r="BD183" s="230">
        <v>51150416.600000001</v>
      </c>
      <c r="BE183" s="230">
        <v>51150416.600000001</v>
      </c>
      <c r="BF183" s="230">
        <v>51150416.600000001</v>
      </c>
      <c r="BG183" s="230"/>
      <c r="BH183" s="230"/>
      <c r="BI183" s="230"/>
      <c r="BJ183" s="230"/>
      <c r="BK183" s="230"/>
      <c r="BL183" s="230">
        <v>125318.52067000001</v>
      </c>
      <c r="BM183" s="230">
        <v>125318.52067000001</v>
      </c>
      <c r="BN183" s="230">
        <v>125318.52067000001</v>
      </c>
      <c r="BO183" s="15"/>
      <c r="BP183" s="15">
        <f t="shared" si="80"/>
        <v>0</v>
      </c>
      <c r="BQ183" s="15">
        <f t="shared" si="80"/>
        <v>0</v>
      </c>
      <c r="BR183" s="15">
        <f t="shared" si="80"/>
        <v>0</v>
      </c>
      <c r="BT183" s="15">
        <f t="shared" si="90"/>
        <v>375955.56201000005</v>
      </c>
      <c r="BU183" s="15">
        <f t="shared" si="91"/>
        <v>0</v>
      </c>
      <c r="BV183" s="15">
        <f t="shared" si="92"/>
        <v>-375955.56201000005</v>
      </c>
      <c r="BW183" s="15"/>
      <c r="BX183" s="15">
        <f t="shared" si="93"/>
        <v>1127665.0135450002</v>
      </c>
      <c r="BY183" s="15">
        <f t="shared" si="93"/>
        <v>760412.84214349999</v>
      </c>
      <c r="BZ183" s="15">
        <f t="shared" si="94"/>
        <v>-367252.17140150024</v>
      </c>
      <c r="CA183" s="15"/>
      <c r="CB183" s="230">
        <v>51150416.600000001</v>
      </c>
      <c r="CC183" s="230">
        <v>51150416.600000001</v>
      </c>
      <c r="CD183" s="230">
        <v>51353277.289999999</v>
      </c>
      <c r="CE183" s="230"/>
      <c r="CF183" s="230"/>
      <c r="CG183" s="230"/>
      <c r="CH183" s="230"/>
      <c r="CI183" s="230"/>
      <c r="CJ183" s="230">
        <v>125318.52067000001</v>
      </c>
      <c r="CK183" s="230">
        <v>125318.52067000001</v>
      </c>
      <c r="CL183" s="230">
        <v>125815.5293605</v>
      </c>
      <c r="CM183" s="15"/>
      <c r="CN183" s="15">
        <f t="shared" si="95"/>
        <v>0</v>
      </c>
      <c r="CO183" s="15">
        <f t="shared" si="95"/>
        <v>0</v>
      </c>
      <c r="CP183" s="15">
        <f t="shared" si="95"/>
        <v>0</v>
      </c>
      <c r="CR183" s="15">
        <f t="shared" si="96"/>
        <v>376452.57070050004</v>
      </c>
      <c r="CS183" s="15">
        <f t="shared" si="97"/>
        <v>0</v>
      </c>
      <c r="CT183" s="15">
        <f t="shared" si="67"/>
        <v>-376452.57070050004</v>
      </c>
      <c r="CV183" s="15">
        <f t="shared" si="68"/>
        <v>1504117.5842455002</v>
      </c>
      <c r="CW183" s="15">
        <f t="shared" si="68"/>
        <v>760412.84214349999</v>
      </c>
      <c r="CX183" s="15">
        <f t="shared" si="69"/>
        <v>-743704.74210200016</v>
      </c>
      <c r="CY183" s="15"/>
    </row>
    <row r="184" spans="1:103" x14ac:dyDescent="0.25">
      <c r="A184" s="3" t="s">
        <v>207</v>
      </c>
      <c r="B184" s="229">
        <v>2.8299999999999999E-2</v>
      </c>
      <c r="C184" s="229">
        <v>2.92E-2</v>
      </c>
      <c r="D184" s="229">
        <v>2.92E-2</v>
      </c>
      <c r="E184" s="229">
        <v>2.0199999999999999E-2</v>
      </c>
      <c r="F184" s="229">
        <v>2.0199999999999999E-2</v>
      </c>
      <c r="G184" s="229">
        <v>2.0199999999999999E-2</v>
      </c>
      <c r="H184" s="229">
        <v>2.0199999999999999E-2</v>
      </c>
      <c r="I184" s="229">
        <v>2.0199999999999999E-2</v>
      </c>
      <c r="J184" s="3">
        <v>403013</v>
      </c>
      <c r="L184" s="230">
        <v>1865718.2000000002</v>
      </c>
      <c r="M184" s="230">
        <v>1865718.2000000002</v>
      </c>
      <c r="N184" s="230">
        <v>1865718.2000000002</v>
      </c>
      <c r="O184" s="230"/>
      <c r="P184" s="230">
        <v>1865718.2000000002</v>
      </c>
      <c r="Q184" s="230">
        <v>1865718.2000000002</v>
      </c>
      <c r="R184" s="230">
        <v>1865718.2000000002</v>
      </c>
      <c r="S184" s="15"/>
      <c r="T184" s="15">
        <v>3140.6256366666671</v>
      </c>
      <c r="U184" s="15">
        <v>3140.6256366666671</v>
      </c>
      <c r="V184" s="15">
        <v>3140.6256366666671</v>
      </c>
      <c r="W184" s="15"/>
      <c r="X184" s="15">
        <f t="shared" si="78"/>
        <v>3140.6256366666671</v>
      </c>
      <c r="Y184" s="15">
        <f t="shared" si="78"/>
        <v>3140.6256366666671</v>
      </c>
      <c r="Z184" s="15">
        <f t="shared" si="78"/>
        <v>3140.6256366666671</v>
      </c>
      <c r="AB184" s="15">
        <f t="shared" si="86"/>
        <v>9421.8769100000009</v>
      </c>
      <c r="AC184" s="15">
        <f t="shared" si="87"/>
        <v>9421.8769100000009</v>
      </c>
      <c r="AD184" s="15">
        <f t="shared" si="66"/>
        <v>0</v>
      </c>
      <c r="AF184" s="230">
        <v>1865718.2000000002</v>
      </c>
      <c r="AG184" s="230">
        <v>1865718.2000000002</v>
      </c>
      <c r="AH184" s="230">
        <v>1865718.2000000002</v>
      </c>
      <c r="AI184" s="230"/>
      <c r="AJ184" s="230">
        <v>1865718.2000000002</v>
      </c>
      <c r="AK184" s="230">
        <v>1865718.2000000002</v>
      </c>
      <c r="AL184" s="230">
        <v>1865718.2000000002</v>
      </c>
      <c r="AM184" s="230"/>
      <c r="AN184" s="230">
        <v>3140.6256366666671</v>
      </c>
      <c r="AO184" s="230">
        <v>3140.6256366666671</v>
      </c>
      <c r="AP184" s="230">
        <v>3140.6256366666671</v>
      </c>
      <c r="AQ184" s="15"/>
      <c r="AR184" s="15">
        <f t="shared" si="79"/>
        <v>3140.6256366666671</v>
      </c>
      <c r="AS184" s="15">
        <f t="shared" si="79"/>
        <v>3140.6256366666671</v>
      </c>
      <c r="AT184" s="15">
        <f t="shared" si="79"/>
        <v>3140.6256366666671</v>
      </c>
      <c r="AV184" s="15">
        <f t="shared" si="88"/>
        <v>9421.8769100000009</v>
      </c>
      <c r="AW184" s="15">
        <f t="shared" si="89"/>
        <v>9421.8769100000009</v>
      </c>
      <c r="AX184" s="15">
        <f t="shared" si="81"/>
        <v>0</v>
      </c>
      <c r="AY184" s="15"/>
      <c r="AZ184" s="15">
        <f t="shared" si="82"/>
        <v>18843.753820000002</v>
      </c>
      <c r="BA184" s="15">
        <f t="shared" si="82"/>
        <v>18843.753820000002</v>
      </c>
      <c r="BB184" s="15">
        <f t="shared" si="83"/>
        <v>0</v>
      </c>
      <c r="BC184" s="15"/>
      <c r="BD184" s="230">
        <v>1865718.2000000002</v>
      </c>
      <c r="BE184" s="230">
        <v>1865718.2000000002</v>
      </c>
      <c r="BF184" s="230">
        <v>1865718.2000000002</v>
      </c>
      <c r="BG184" s="230"/>
      <c r="BH184" s="230"/>
      <c r="BI184" s="230"/>
      <c r="BJ184" s="230"/>
      <c r="BK184" s="230"/>
      <c r="BL184" s="230">
        <v>3140.6256366666671</v>
      </c>
      <c r="BM184" s="230">
        <v>3140.6256366666671</v>
      </c>
      <c r="BN184" s="230">
        <v>3140.6256366666671</v>
      </c>
      <c r="BO184" s="15"/>
      <c r="BP184" s="15">
        <f t="shared" si="80"/>
        <v>0</v>
      </c>
      <c r="BQ184" s="15">
        <f t="shared" si="80"/>
        <v>0</v>
      </c>
      <c r="BR184" s="15">
        <f t="shared" si="80"/>
        <v>0</v>
      </c>
      <c r="BT184" s="15">
        <f t="shared" si="90"/>
        <v>9421.8769100000009</v>
      </c>
      <c r="BU184" s="15">
        <f t="shared" si="91"/>
        <v>0</v>
      </c>
      <c r="BV184" s="15">
        <f t="shared" si="92"/>
        <v>-9421.8769100000009</v>
      </c>
      <c r="BW184" s="15"/>
      <c r="BX184" s="15">
        <f t="shared" si="93"/>
        <v>28265.630730000004</v>
      </c>
      <c r="BY184" s="15">
        <f t="shared" si="93"/>
        <v>18843.753820000002</v>
      </c>
      <c r="BZ184" s="15">
        <f t="shared" si="94"/>
        <v>-9421.8769100000027</v>
      </c>
      <c r="CA184" s="15"/>
      <c r="CB184" s="230">
        <v>1865718.2000000002</v>
      </c>
      <c r="CC184" s="230">
        <v>1865718.2000000002</v>
      </c>
      <c r="CD184" s="230">
        <v>1865718.2000000002</v>
      </c>
      <c r="CE184" s="230"/>
      <c r="CF184" s="230"/>
      <c r="CG184" s="230"/>
      <c r="CH184" s="230"/>
      <c r="CI184" s="230"/>
      <c r="CJ184" s="230">
        <v>3140.6256366666671</v>
      </c>
      <c r="CK184" s="230">
        <v>3140.6256366666671</v>
      </c>
      <c r="CL184" s="230">
        <v>3140.6256366666671</v>
      </c>
      <c r="CM184" s="15"/>
      <c r="CN184" s="15">
        <f t="shared" si="95"/>
        <v>0</v>
      </c>
      <c r="CO184" s="15">
        <f t="shared" si="95"/>
        <v>0</v>
      </c>
      <c r="CP184" s="15">
        <f t="shared" si="95"/>
        <v>0</v>
      </c>
      <c r="CR184" s="15">
        <f t="shared" si="96"/>
        <v>9421.8769100000009</v>
      </c>
      <c r="CS184" s="15">
        <f t="shared" si="97"/>
        <v>0</v>
      </c>
      <c r="CT184" s="15">
        <f t="shared" si="67"/>
        <v>-9421.8769100000009</v>
      </c>
      <c r="CV184" s="15">
        <f t="shared" si="68"/>
        <v>37687.507640000003</v>
      </c>
      <c r="CW184" s="15">
        <f t="shared" si="68"/>
        <v>18843.753820000002</v>
      </c>
      <c r="CX184" s="15">
        <f t="shared" si="69"/>
        <v>-18843.753820000002</v>
      </c>
      <c r="CY184" s="15"/>
    </row>
    <row r="185" spans="1:103" x14ac:dyDescent="0.25">
      <c r="A185" s="3" t="s">
        <v>208</v>
      </c>
      <c r="B185" s="229">
        <v>3.78E-2</v>
      </c>
      <c r="C185" s="229">
        <v>4.3200000000000002E-2</v>
      </c>
      <c r="D185" s="229">
        <v>4.3200000000000002E-2</v>
      </c>
      <c r="E185" s="229">
        <v>1.61E-2</v>
      </c>
      <c r="F185" s="229">
        <v>1.61E-2</v>
      </c>
      <c r="G185" s="229">
        <v>1.61E-2</v>
      </c>
      <c r="H185" s="229">
        <v>1.61E-2</v>
      </c>
      <c r="I185" s="229">
        <v>1.61E-2</v>
      </c>
      <c r="J185" s="3">
        <v>403013</v>
      </c>
      <c r="L185" s="230">
        <v>1919015.13</v>
      </c>
      <c r="M185" s="230">
        <v>1919015.13</v>
      </c>
      <c r="N185" s="230">
        <v>1919015.13</v>
      </c>
      <c r="O185" s="230"/>
      <c r="P185" s="230">
        <v>1919015.13</v>
      </c>
      <c r="Q185" s="230">
        <v>1919015.13</v>
      </c>
      <c r="R185" s="230">
        <v>1919015.13</v>
      </c>
      <c r="S185" s="15"/>
      <c r="T185" s="15">
        <v>2574.6786327499999</v>
      </c>
      <c r="U185" s="15">
        <v>2574.6786327499999</v>
      </c>
      <c r="V185" s="15">
        <v>2574.6786327499999</v>
      </c>
      <c r="W185" s="15"/>
      <c r="X185" s="15">
        <f t="shared" si="78"/>
        <v>2574.6786327499999</v>
      </c>
      <c r="Y185" s="15">
        <f t="shared" si="78"/>
        <v>2574.6786327499999</v>
      </c>
      <c r="Z185" s="15">
        <f t="shared" si="78"/>
        <v>2574.6786327499999</v>
      </c>
      <c r="AB185" s="15">
        <f t="shared" si="86"/>
        <v>7724.0358982500002</v>
      </c>
      <c r="AC185" s="15">
        <f t="shared" si="87"/>
        <v>7724.0358982500002</v>
      </c>
      <c r="AD185" s="15">
        <f t="shared" si="66"/>
        <v>0</v>
      </c>
      <c r="AF185" s="230">
        <v>1919015.13</v>
      </c>
      <c r="AG185" s="230">
        <v>1919015.13</v>
      </c>
      <c r="AH185" s="230">
        <v>1919015.13</v>
      </c>
      <c r="AI185" s="230"/>
      <c r="AJ185" s="230">
        <v>1919015.13</v>
      </c>
      <c r="AK185" s="230">
        <v>1919015.13</v>
      </c>
      <c r="AL185" s="230">
        <v>1919015.13</v>
      </c>
      <c r="AM185" s="230"/>
      <c r="AN185" s="230">
        <v>2574.6786327499999</v>
      </c>
      <c r="AO185" s="230">
        <v>2574.6786327499999</v>
      </c>
      <c r="AP185" s="230">
        <v>2574.6786327499999</v>
      </c>
      <c r="AQ185" s="15"/>
      <c r="AR185" s="15">
        <f t="shared" si="79"/>
        <v>2574.6786327499999</v>
      </c>
      <c r="AS185" s="15">
        <f t="shared" si="79"/>
        <v>2574.6786327499999</v>
      </c>
      <c r="AT185" s="15">
        <f t="shared" si="79"/>
        <v>2574.6786327499999</v>
      </c>
      <c r="AV185" s="15">
        <f t="shared" si="88"/>
        <v>7724.0358982500002</v>
      </c>
      <c r="AW185" s="15">
        <f t="shared" si="89"/>
        <v>7724.0358982500002</v>
      </c>
      <c r="AX185" s="15">
        <f t="shared" si="81"/>
        <v>0</v>
      </c>
      <c r="AY185" s="15"/>
      <c r="AZ185" s="15">
        <f t="shared" si="82"/>
        <v>15448.0717965</v>
      </c>
      <c r="BA185" s="15">
        <f t="shared" si="82"/>
        <v>15448.0717965</v>
      </c>
      <c r="BB185" s="15">
        <f t="shared" si="83"/>
        <v>0</v>
      </c>
      <c r="BC185" s="15"/>
      <c r="BD185" s="230">
        <v>1919015.13</v>
      </c>
      <c r="BE185" s="230">
        <v>1919015.13</v>
      </c>
      <c r="BF185" s="230">
        <v>1919015.13</v>
      </c>
      <c r="BG185" s="230"/>
      <c r="BH185" s="230"/>
      <c r="BI185" s="230"/>
      <c r="BJ185" s="230"/>
      <c r="BK185" s="230"/>
      <c r="BL185" s="230">
        <v>2574.6786327499999</v>
      </c>
      <c r="BM185" s="230">
        <v>2574.6786327499999</v>
      </c>
      <c r="BN185" s="230">
        <v>2574.6786327499999</v>
      </c>
      <c r="BO185" s="15"/>
      <c r="BP185" s="15">
        <f t="shared" si="80"/>
        <v>0</v>
      </c>
      <c r="BQ185" s="15">
        <f t="shared" si="80"/>
        <v>0</v>
      </c>
      <c r="BR185" s="15">
        <f t="shared" si="80"/>
        <v>0</v>
      </c>
      <c r="BT185" s="15">
        <f t="shared" si="90"/>
        <v>7724.0358982500002</v>
      </c>
      <c r="BU185" s="15">
        <f t="shared" si="91"/>
        <v>0</v>
      </c>
      <c r="BV185" s="15">
        <f t="shared" si="92"/>
        <v>-7724.0358982500002</v>
      </c>
      <c r="BW185" s="15"/>
      <c r="BX185" s="15">
        <f t="shared" si="93"/>
        <v>23172.107694750001</v>
      </c>
      <c r="BY185" s="15">
        <f t="shared" si="93"/>
        <v>15448.0717965</v>
      </c>
      <c r="BZ185" s="15">
        <f t="shared" si="94"/>
        <v>-7724.0358982500002</v>
      </c>
      <c r="CA185" s="15"/>
      <c r="CB185" s="230">
        <v>1919015.13</v>
      </c>
      <c r="CC185" s="230">
        <v>1919015.13</v>
      </c>
      <c r="CD185" s="230">
        <v>1919015.13</v>
      </c>
      <c r="CE185" s="230"/>
      <c r="CF185" s="230"/>
      <c r="CG185" s="230"/>
      <c r="CH185" s="230"/>
      <c r="CI185" s="230"/>
      <c r="CJ185" s="230">
        <v>2574.6786327499999</v>
      </c>
      <c r="CK185" s="230">
        <v>2574.6786327499999</v>
      </c>
      <c r="CL185" s="230">
        <v>2574.6786327499999</v>
      </c>
      <c r="CM185" s="15"/>
      <c r="CN185" s="15">
        <f t="shared" si="95"/>
        <v>0</v>
      </c>
      <c r="CO185" s="15">
        <f t="shared" si="95"/>
        <v>0</v>
      </c>
      <c r="CP185" s="15">
        <f t="shared" si="95"/>
        <v>0</v>
      </c>
      <c r="CR185" s="15">
        <f t="shared" si="96"/>
        <v>7724.0358982500002</v>
      </c>
      <c r="CS185" s="15">
        <f t="shared" si="97"/>
        <v>0</v>
      </c>
      <c r="CT185" s="15">
        <f t="shared" si="67"/>
        <v>-7724.0358982500002</v>
      </c>
      <c r="CV185" s="15">
        <f t="shared" si="68"/>
        <v>30896.143593000001</v>
      </c>
      <c r="CW185" s="15">
        <f t="shared" si="68"/>
        <v>15448.0717965</v>
      </c>
      <c r="CX185" s="15">
        <f t="shared" si="69"/>
        <v>-15448.0717965</v>
      </c>
      <c r="CY185" s="15"/>
    </row>
    <row r="186" spans="1:103" x14ac:dyDescent="0.25">
      <c r="A186" s="3" t="s">
        <v>209</v>
      </c>
      <c r="B186" s="229">
        <v>3.7100000000000001E-2</v>
      </c>
      <c r="C186" s="229">
        <v>3.9399999999999998E-2</v>
      </c>
      <c r="D186" s="229">
        <v>3.9399999999999998E-2</v>
      </c>
      <c r="E186" s="229">
        <v>3.04E-2</v>
      </c>
      <c r="F186" s="229">
        <v>3.04E-2</v>
      </c>
      <c r="G186" s="229">
        <v>3.04E-2</v>
      </c>
      <c r="H186" s="229">
        <v>3.04E-2</v>
      </c>
      <c r="I186" s="229">
        <v>3.04E-2</v>
      </c>
      <c r="J186" s="3">
        <v>403013</v>
      </c>
      <c r="L186" s="230">
        <v>1053014.69</v>
      </c>
      <c r="M186" s="230">
        <v>1053014.69</v>
      </c>
      <c r="N186" s="230">
        <v>1055535.93</v>
      </c>
      <c r="O186" s="230"/>
      <c r="P186" s="230">
        <v>1056711.6000000001</v>
      </c>
      <c r="Q186" s="230">
        <v>1056711.6000000001</v>
      </c>
      <c r="R186" s="230">
        <v>1056711.6000000001</v>
      </c>
      <c r="S186" s="15"/>
      <c r="T186" s="15">
        <v>2667.6372146666668</v>
      </c>
      <c r="U186" s="15">
        <v>2667.6372146666668</v>
      </c>
      <c r="V186" s="15">
        <v>2674.0243559999999</v>
      </c>
      <c r="W186" s="15"/>
      <c r="X186" s="15">
        <f t="shared" si="78"/>
        <v>2677.00272</v>
      </c>
      <c r="Y186" s="15">
        <f t="shared" si="78"/>
        <v>2677.00272</v>
      </c>
      <c r="Z186" s="15">
        <f t="shared" si="78"/>
        <v>2677.00272</v>
      </c>
      <c r="AB186" s="15">
        <f t="shared" si="86"/>
        <v>8009.2987853333334</v>
      </c>
      <c r="AC186" s="15">
        <f t="shared" si="87"/>
        <v>8031.0081599999994</v>
      </c>
      <c r="AD186" s="15">
        <f t="shared" si="66"/>
        <v>21.709374666666008</v>
      </c>
      <c r="AF186" s="230">
        <v>1058057.1599999999</v>
      </c>
      <c r="AG186" s="230">
        <v>1058057.1599999999</v>
      </c>
      <c r="AH186" s="230">
        <v>1058057.1599999999</v>
      </c>
      <c r="AI186" s="230"/>
      <c r="AJ186" s="230">
        <v>1056711.6000000001</v>
      </c>
      <c r="AK186" s="230">
        <v>1056711.6000000001</v>
      </c>
      <c r="AL186" s="230">
        <v>1056711.6000000001</v>
      </c>
      <c r="AM186" s="230"/>
      <c r="AN186" s="230">
        <v>2680.4114719999998</v>
      </c>
      <c r="AO186" s="230">
        <v>2680.4114719999998</v>
      </c>
      <c r="AP186" s="230">
        <v>2680.4114719999998</v>
      </c>
      <c r="AQ186" s="15"/>
      <c r="AR186" s="15">
        <f t="shared" si="79"/>
        <v>2677.00272</v>
      </c>
      <c r="AS186" s="15">
        <f t="shared" si="79"/>
        <v>2677.00272</v>
      </c>
      <c r="AT186" s="15">
        <f t="shared" si="79"/>
        <v>2677.00272</v>
      </c>
      <c r="AV186" s="15">
        <f t="shared" si="88"/>
        <v>8041.2344159999993</v>
      </c>
      <c r="AW186" s="15">
        <f t="shared" si="89"/>
        <v>8031.0081599999994</v>
      </c>
      <c r="AX186" s="15">
        <f t="shared" si="81"/>
        <v>-10.226255999999921</v>
      </c>
      <c r="AY186" s="15"/>
      <c r="AZ186" s="15">
        <f t="shared" si="82"/>
        <v>16050.533201333332</v>
      </c>
      <c r="BA186" s="15">
        <f t="shared" si="82"/>
        <v>16062.016319999999</v>
      </c>
      <c r="BB186" s="15">
        <f t="shared" si="83"/>
        <v>11.483118666666996</v>
      </c>
      <c r="BC186" s="15"/>
      <c r="BD186" s="230">
        <v>1058057.1599999999</v>
      </c>
      <c r="BE186" s="230">
        <v>1058057.1599999999</v>
      </c>
      <c r="BF186" s="230">
        <v>1057384.3799999999</v>
      </c>
      <c r="BG186" s="230"/>
      <c r="BH186" s="230"/>
      <c r="BI186" s="230"/>
      <c r="BJ186" s="230"/>
      <c r="BK186" s="230"/>
      <c r="BL186" s="230">
        <v>2680.4114719999998</v>
      </c>
      <c r="BM186" s="230">
        <v>2680.4114719999998</v>
      </c>
      <c r="BN186" s="230">
        <v>2678.7070959999996</v>
      </c>
      <c r="BO186" s="15"/>
      <c r="BP186" s="15">
        <f t="shared" si="80"/>
        <v>0</v>
      </c>
      <c r="BQ186" s="15">
        <f t="shared" si="80"/>
        <v>0</v>
      </c>
      <c r="BR186" s="15">
        <f t="shared" si="80"/>
        <v>0</v>
      </c>
      <c r="BT186" s="15">
        <f t="shared" si="90"/>
        <v>8039.5300399999996</v>
      </c>
      <c r="BU186" s="15">
        <f t="shared" si="91"/>
        <v>0</v>
      </c>
      <c r="BV186" s="15">
        <f t="shared" si="92"/>
        <v>-8039.5300399999996</v>
      </c>
      <c r="BW186" s="15"/>
      <c r="BX186" s="15">
        <f t="shared" si="93"/>
        <v>24090.06324133333</v>
      </c>
      <c r="BY186" s="15">
        <f t="shared" si="93"/>
        <v>16062.016319999999</v>
      </c>
      <c r="BZ186" s="15">
        <f t="shared" si="94"/>
        <v>-8028.0469213333308</v>
      </c>
      <c r="CA186" s="15"/>
      <c r="CB186" s="230">
        <v>1056711.6000000001</v>
      </c>
      <c r="CC186" s="230">
        <v>1056711.6000000001</v>
      </c>
      <c r="CD186" s="230">
        <v>1056711.6000000001</v>
      </c>
      <c r="CE186" s="230"/>
      <c r="CF186" s="230"/>
      <c r="CG186" s="230"/>
      <c r="CH186" s="230"/>
      <c r="CI186" s="230"/>
      <c r="CJ186" s="230">
        <v>2677.00272</v>
      </c>
      <c r="CK186" s="230">
        <v>2677.00272</v>
      </c>
      <c r="CL186" s="230">
        <v>2677.00272</v>
      </c>
      <c r="CM186" s="15"/>
      <c r="CN186" s="15">
        <f t="shared" si="95"/>
        <v>0</v>
      </c>
      <c r="CO186" s="15">
        <f t="shared" si="95"/>
        <v>0</v>
      </c>
      <c r="CP186" s="15">
        <f t="shared" si="95"/>
        <v>0</v>
      </c>
      <c r="CR186" s="15">
        <f t="shared" si="96"/>
        <v>8031.0081599999994</v>
      </c>
      <c r="CS186" s="15">
        <f t="shared" si="97"/>
        <v>0</v>
      </c>
      <c r="CT186" s="15">
        <f t="shared" si="67"/>
        <v>-8031.0081599999994</v>
      </c>
      <c r="CV186" s="15">
        <f t="shared" si="68"/>
        <v>32121.071401333327</v>
      </c>
      <c r="CW186" s="15">
        <f t="shared" si="68"/>
        <v>16062.016319999999</v>
      </c>
      <c r="CX186" s="15">
        <f t="shared" si="69"/>
        <v>-16059.055081333328</v>
      </c>
      <c r="CY186" s="15"/>
    </row>
    <row r="187" spans="1:103" x14ac:dyDescent="0.25">
      <c r="A187" s="3" t="s">
        <v>210</v>
      </c>
      <c r="B187" s="229">
        <v>4.07E-2</v>
      </c>
      <c r="C187" s="229">
        <v>4.3399999999999994E-2</v>
      </c>
      <c r="D187" s="229">
        <v>4.3399999999999994E-2</v>
      </c>
      <c r="E187" s="229">
        <v>0.03</v>
      </c>
      <c r="F187" s="229">
        <v>0.03</v>
      </c>
      <c r="G187" s="229">
        <v>0.03</v>
      </c>
      <c r="H187" s="229">
        <v>0.03</v>
      </c>
      <c r="I187" s="229">
        <v>0.03</v>
      </c>
      <c r="J187" s="3">
        <v>403013</v>
      </c>
      <c r="L187" s="230">
        <v>215984.16</v>
      </c>
      <c r="M187" s="230">
        <v>215984.16</v>
      </c>
      <c r="N187" s="230">
        <v>215984.16</v>
      </c>
      <c r="O187" s="230"/>
      <c r="P187" s="230">
        <v>215984.16</v>
      </c>
      <c r="Q187" s="230">
        <v>269870.91000000003</v>
      </c>
      <c r="R187" s="230">
        <v>323757.66000000003</v>
      </c>
      <c r="S187" s="15"/>
      <c r="T187" s="15">
        <v>539.96040000000005</v>
      </c>
      <c r="U187" s="15">
        <v>539.96040000000005</v>
      </c>
      <c r="V187" s="15">
        <v>539.96040000000005</v>
      </c>
      <c r="W187" s="15"/>
      <c r="X187" s="15">
        <f t="shared" si="78"/>
        <v>539.96040000000005</v>
      </c>
      <c r="Y187" s="15">
        <f t="shared" si="78"/>
        <v>674.67727500000012</v>
      </c>
      <c r="Z187" s="15">
        <f t="shared" si="78"/>
        <v>809.39415000000008</v>
      </c>
      <c r="AB187" s="15">
        <f t="shared" si="86"/>
        <v>1619.8812000000003</v>
      </c>
      <c r="AC187" s="15">
        <f t="shared" si="87"/>
        <v>2024.0318250000003</v>
      </c>
      <c r="AD187" s="15">
        <f t="shared" si="66"/>
        <v>404.15062499999999</v>
      </c>
      <c r="AF187" s="230">
        <v>215984.16</v>
      </c>
      <c r="AG187" s="230">
        <v>215984.16</v>
      </c>
      <c r="AH187" s="230">
        <v>215984.16</v>
      </c>
      <c r="AI187" s="230"/>
      <c r="AJ187" s="230">
        <v>323757.66000000003</v>
      </c>
      <c r="AK187" s="230">
        <v>323757.66000000003</v>
      </c>
      <c r="AL187" s="230">
        <v>323757.66000000003</v>
      </c>
      <c r="AM187" s="230"/>
      <c r="AN187" s="230">
        <v>539.96040000000005</v>
      </c>
      <c r="AO187" s="230">
        <v>539.96040000000005</v>
      </c>
      <c r="AP187" s="230">
        <v>539.96040000000005</v>
      </c>
      <c r="AQ187" s="15"/>
      <c r="AR187" s="15">
        <f t="shared" si="79"/>
        <v>809.39415000000008</v>
      </c>
      <c r="AS187" s="15">
        <f t="shared" si="79"/>
        <v>809.39415000000008</v>
      </c>
      <c r="AT187" s="15">
        <f t="shared" si="79"/>
        <v>809.39415000000008</v>
      </c>
      <c r="AV187" s="15">
        <f t="shared" si="88"/>
        <v>1619.8812000000003</v>
      </c>
      <c r="AW187" s="15">
        <f t="shared" si="89"/>
        <v>2428.1824500000002</v>
      </c>
      <c r="AX187" s="15">
        <f t="shared" si="81"/>
        <v>808.30124999999998</v>
      </c>
      <c r="AY187" s="15"/>
      <c r="AZ187" s="15">
        <f t="shared" si="82"/>
        <v>3239.7624000000005</v>
      </c>
      <c r="BA187" s="15">
        <f t="shared" si="82"/>
        <v>4452.2142750000003</v>
      </c>
      <c r="BB187" s="15">
        <f t="shared" si="83"/>
        <v>1212.4518749999997</v>
      </c>
      <c r="BC187" s="15"/>
      <c r="BD187" s="230">
        <v>215984.16</v>
      </c>
      <c r="BE187" s="230">
        <v>215984.16</v>
      </c>
      <c r="BF187" s="230">
        <v>215984.16</v>
      </c>
      <c r="BG187" s="230"/>
      <c r="BH187" s="230"/>
      <c r="BI187" s="230"/>
      <c r="BJ187" s="230"/>
      <c r="BK187" s="230"/>
      <c r="BL187" s="230">
        <v>539.96040000000005</v>
      </c>
      <c r="BM187" s="230">
        <v>539.96040000000005</v>
      </c>
      <c r="BN187" s="230">
        <v>539.96040000000005</v>
      </c>
      <c r="BO187" s="15"/>
      <c r="BP187" s="15">
        <f t="shared" si="80"/>
        <v>0</v>
      </c>
      <c r="BQ187" s="15">
        <f t="shared" si="80"/>
        <v>0</v>
      </c>
      <c r="BR187" s="15">
        <f t="shared" si="80"/>
        <v>0</v>
      </c>
      <c r="BT187" s="15">
        <f t="shared" si="90"/>
        <v>1619.8812000000003</v>
      </c>
      <c r="BU187" s="15">
        <f t="shared" si="91"/>
        <v>0</v>
      </c>
      <c r="BV187" s="15">
        <f t="shared" si="92"/>
        <v>-1619.8812000000003</v>
      </c>
      <c r="BW187" s="15"/>
      <c r="BX187" s="15">
        <f t="shared" si="93"/>
        <v>4859.6436000000012</v>
      </c>
      <c r="BY187" s="15">
        <f t="shared" si="93"/>
        <v>4452.2142750000003</v>
      </c>
      <c r="BZ187" s="15">
        <f t="shared" si="94"/>
        <v>-407.42932500000097</v>
      </c>
      <c r="CA187" s="15"/>
      <c r="CB187" s="230">
        <v>215984.16</v>
      </c>
      <c r="CC187" s="230">
        <v>215984.16</v>
      </c>
      <c r="CD187" s="230">
        <v>215984.16</v>
      </c>
      <c r="CE187" s="230"/>
      <c r="CF187" s="230"/>
      <c r="CG187" s="230"/>
      <c r="CH187" s="230"/>
      <c r="CI187" s="230"/>
      <c r="CJ187" s="230">
        <v>539.96040000000005</v>
      </c>
      <c r="CK187" s="230">
        <v>539.96040000000005</v>
      </c>
      <c r="CL187" s="230">
        <v>539.96040000000005</v>
      </c>
      <c r="CM187" s="15"/>
      <c r="CN187" s="15">
        <f t="shared" si="95"/>
        <v>0</v>
      </c>
      <c r="CO187" s="15">
        <f t="shared" si="95"/>
        <v>0</v>
      </c>
      <c r="CP187" s="15">
        <f t="shared" si="95"/>
        <v>0</v>
      </c>
      <c r="CR187" s="15">
        <f t="shared" si="96"/>
        <v>1619.8812000000003</v>
      </c>
      <c r="CS187" s="15">
        <f t="shared" si="97"/>
        <v>0</v>
      </c>
      <c r="CT187" s="15">
        <f t="shared" si="67"/>
        <v>-1619.8812000000003</v>
      </c>
      <c r="CV187" s="15">
        <f t="shared" si="68"/>
        <v>6479.5248000000011</v>
      </c>
      <c r="CW187" s="15">
        <f t="shared" si="68"/>
        <v>4452.2142750000003</v>
      </c>
      <c r="CX187" s="15">
        <f t="shared" si="69"/>
        <v>-2027.3105250000008</v>
      </c>
      <c r="CY187" s="15"/>
    </row>
    <row r="188" spans="1:103" x14ac:dyDescent="0.25">
      <c r="A188" s="3" t="s">
        <v>211</v>
      </c>
      <c r="B188" s="229">
        <v>3.9199999999999999E-2</v>
      </c>
      <c r="C188" s="229">
        <v>4.3300000000000005E-2</v>
      </c>
      <c r="D188" s="229">
        <v>4.3300000000000005E-2</v>
      </c>
      <c r="E188" s="229">
        <v>2.0899999999999998E-2</v>
      </c>
      <c r="F188" s="229">
        <v>2.0899999999999998E-2</v>
      </c>
      <c r="G188" s="229">
        <v>2.0899999999999998E-2</v>
      </c>
      <c r="H188" s="229">
        <v>2.0899999999999998E-2</v>
      </c>
      <c r="I188" s="229">
        <v>2.0899999999999998E-2</v>
      </c>
      <c r="J188" s="3">
        <v>403013</v>
      </c>
      <c r="L188" s="230">
        <v>555992.76</v>
      </c>
      <c r="M188" s="230">
        <v>555992.76</v>
      </c>
      <c r="N188" s="230">
        <v>555992.76</v>
      </c>
      <c r="O188" s="230"/>
      <c r="P188" s="230">
        <v>555992.76</v>
      </c>
      <c r="Q188" s="230">
        <v>555992.76</v>
      </c>
      <c r="R188" s="230">
        <v>555992.76</v>
      </c>
      <c r="S188" s="15"/>
      <c r="T188" s="15">
        <v>968.35405700000001</v>
      </c>
      <c r="U188" s="15">
        <v>968.35405700000001</v>
      </c>
      <c r="V188" s="15">
        <v>968.35405700000001</v>
      </c>
      <c r="W188" s="15"/>
      <c r="X188" s="15">
        <f t="shared" si="78"/>
        <v>968.35405700000001</v>
      </c>
      <c r="Y188" s="15">
        <f t="shared" si="78"/>
        <v>968.35405700000001</v>
      </c>
      <c r="Z188" s="15">
        <f t="shared" si="78"/>
        <v>968.35405700000001</v>
      </c>
      <c r="AB188" s="15">
        <f t="shared" si="86"/>
        <v>2905.062171</v>
      </c>
      <c r="AC188" s="15">
        <f t="shared" si="87"/>
        <v>2905.062171</v>
      </c>
      <c r="AD188" s="15">
        <f t="shared" si="66"/>
        <v>0</v>
      </c>
      <c r="AF188" s="230">
        <v>555992.76</v>
      </c>
      <c r="AG188" s="230">
        <v>555992.76</v>
      </c>
      <c r="AH188" s="230">
        <v>555992.76</v>
      </c>
      <c r="AI188" s="230"/>
      <c r="AJ188" s="230">
        <v>555992.76</v>
      </c>
      <c r="AK188" s="230">
        <v>555992.76</v>
      </c>
      <c r="AL188" s="230">
        <v>555992.76</v>
      </c>
      <c r="AM188" s="230"/>
      <c r="AN188" s="230">
        <v>968.35405700000001</v>
      </c>
      <c r="AO188" s="230">
        <v>968.35405700000001</v>
      </c>
      <c r="AP188" s="230">
        <v>968.35405700000001</v>
      </c>
      <c r="AQ188" s="15"/>
      <c r="AR188" s="15">
        <f t="shared" si="79"/>
        <v>968.35405700000001</v>
      </c>
      <c r="AS188" s="15">
        <f t="shared" si="79"/>
        <v>968.35405700000001</v>
      </c>
      <c r="AT188" s="15">
        <f t="shared" si="79"/>
        <v>968.35405700000001</v>
      </c>
      <c r="AV188" s="15">
        <f t="shared" si="88"/>
        <v>2905.062171</v>
      </c>
      <c r="AW188" s="15">
        <f t="shared" si="89"/>
        <v>2905.062171</v>
      </c>
      <c r="AX188" s="15">
        <f t="shared" si="81"/>
        <v>0</v>
      </c>
      <c r="AY188" s="15"/>
      <c r="AZ188" s="15">
        <f t="shared" si="82"/>
        <v>5810.1243420000001</v>
      </c>
      <c r="BA188" s="15">
        <f t="shared" si="82"/>
        <v>5810.1243420000001</v>
      </c>
      <c r="BB188" s="15">
        <f t="shared" si="83"/>
        <v>0</v>
      </c>
      <c r="BC188" s="15"/>
      <c r="BD188" s="230">
        <v>555992.76</v>
      </c>
      <c r="BE188" s="230">
        <v>555992.76</v>
      </c>
      <c r="BF188" s="230">
        <v>555992.76</v>
      </c>
      <c r="BG188" s="230"/>
      <c r="BH188" s="230"/>
      <c r="BI188" s="230"/>
      <c r="BJ188" s="230"/>
      <c r="BK188" s="230"/>
      <c r="BL188" s="230">
        <v>968.35405700000001</v>
      </c>
      <c r="BM188" s="230">
        <v>968.35405700000001</v>
      </c>
      <c r="BN188" s="230">
        <v>968.35405700000001</v>
      </c>
      <c r="BO188" s="15"/>
      <c r="BP188" s="15">
        <f t="shared" si="80"/>
        <v>0</v>
      </c>
      <c r="BQ188" s="15">
        <f t="shared" si="80"/>
        <v>0</v>
      </c>
      <c r="BR188" s="15">
        <f t="shared" si="80"/>
        <v>0</v>
      </c>
      <c r="BT188" s="15">
        <f t="shared" si="90"/>
        <v>2905.062171</v>
      </c>
      <c r="BU188" s="15">
        <f t="shared" si="91"/>
        <v>0</v>
      </c>
      <c r="BV188" s="15">
        <f t="shared" si="92"/>
        <v>-2905.062171</v>
      </c>
      <c r="BW188" s="15"/>
      <c r="BX188" s="15">
        <f t="shared" si="93"/>
        <v>8715.1865130000006</v>
      </c>
      <c r="BY188" s="15">
        <f t="shared" si="93"/>
        <v>5810.1243420000001</v>
      </c>
      <c r="BZ188" s="15">
        <f t="shared" si="94"/>
        <v>-2905.0621710000005</v>
      </c>
      <c r="CA188" s="15"/>
      <c r="CB188" s="230">
        <v>555992.76</v>
      </c>
      <c r="CC188" s="230">
        <v>555992.76</v>
      </c>
      <c r="CD188" s="230">
        <v>555992.76</v>
      </c>
      <c r="CE188" s="230"/>
      <c r="CF188" s="230"/>
      <c r="CG188" s="230"/>
      <c r="CH188" s="230"/>
      <c r="CI188" s="230"/>
      <c r="CJ188" s="230">
        <v>968.35405700000001</v>
      </c>
      <c r="CK188" s="230">
        <v>968.35405700000001</v>
      </c>
      <c r="CL188" s="230">
        <v>968.35405700000001</v>
      </c>
      <c r="CM188" s="15"/>
      <c r="CN188" s="15">
        <f t="shared" si="95"/>
        <v>0</v>
      </c>
      <c r="CO188" s="15">
        <f t="shared" si="95"/>
        <v>0</v>
      </c>
      <c r="CP188" s="15">
        <f t="shared" si="95"/>
        <v>0</v>
      </c>
      <c r="CR188" s="15">
        <f t="shared" si="96"/>
        <v>2905.062171</v>
      </c>
      <c r="CS188" s="15">
        <f t="shared" si="97"/>
        <v>0</v>
      </c>
      <c r="CT188" s="15">
        <f t="shared" si="67"/>
        <v>-2905.062171</v>
      </c>
      <c r="CV188" s="15">
        <f t="shared" si="68"/>
        <v>11620.248684</v>
      </c>
      <c r="CW188" s="15">
        <f t="shared" si="68"/>
        <v>5810.1243420000001</v>
      </c>
      <c r="CX188" s="15">
        <f t="shared" si="69"/>
        <v>-5810.1243420000001</v>
      </c>
      <c r="CY188" s="15"/>
    </row>
    <row r="189" spans="1:103" x14ac:dyDescent="0.25">
      <c r="A189" s="3" t="s">
        <v>212</v>
      </c>
      <c r="B189" s="229">
        <v>3.56E-2</v>
      </c>
      <c r="C189" s="229">
        <v>3.9699999999999999E-2</v>
      </c>
      <c r="D189" s="229">
        <v>3.9699999999999999E-2</v>
      </c>
      <c r="E189" s="229">
        <v>1.29E-2</v>
      </c>
      <c r="F189" s="229">
        <v>1.29E-2</v>
      </c>
      <c r="G189" s="229">
        <v>1.29E-2</v>
      </c>
      <c r="H189" s="229">
        <v>1.29E-2</v>
      </c>
      <c r="I189" s="229">
        <v>1.29E-2</v>
      </c>
      <c r="J189" s="3">
        <v>403013</v>
      </c>
      <c r="L189" s="230">
        <v>2733269.79</v>
      </c>
      <c r="M189" s="230">
        <v>2733269.79</v>
      </c>
      <c r="N189" s="230">
        <v>2733269.79</v>
      </c>
      <c r="O189" s="230"/>
      <c r="P189" s="230">
        <v>2733269.79</v>
      </c>
      <c r="Q189" s="230">
        <v>2750615.21</v>
      </c>
      <c r="R189" s="230">
        <v>2767960.62</v>
      </c>
      <c r="S189" s="15"/>
      <c r="T189" s="15">
        <v>2938.2650242499999</v>
      </c>
      <c r="U189" s="15">
        <v>2938.2650242499999</v>
      </c>
      <c r="V189" s="15">
        <v>2938.2650242499999</v>
      </c>
      <c r="W189" s="15"/>
      <c r="X189" s="15">
        <f t="shared" si="78"/>
        <v>2938.2650242499999</v>
      </c>
      <c r="Y189" s="15">
        <f t="shared" si="78"/>
        <v>2956.9113507500001</v>
      </c>
      <c r="Z189" s="15">
        <f t="shared" si="78"/>
        <v>2975.5576665000003</v>
      </c>
      <c r="AB189" s="15">
        <f t="shared" si="86"/>
        <v>8814.7950727499992</v>
      </c>
      <c r="AC189" s="15">
        <f t="shared" si="87"/>
        <v>8870.7340414999999</v>
      </c>
      <c r="AD189" s="15">
        <f t="shared" si="66"/>
        <v>55.93896875000064</v>
      </c>
      <c r="AF189" s="230">
        <v>2733269.79</v>
      </c>
      <c r="AG189" s="230">
        <v>2733269.79</v>
      </c>
      <c r="AH189" s="230">
        <v>2733269.79</v>
      </c>
      <c r="AI189" s="230"/>
      <c r="AJ189" s="230">
        <v>2767960.62</v>
      </c>
      <c r="AK189" s="230">
        <v>2782386.98</v>
      </c>
      <c r="AL189" s="230">
        <v>2776317.34</v>
      </c>
      <c r="AM189" s="230"/>
      <c r="AN189" s="230">
        <v>2938.2650242499999</v>
      </c>
      <c r="AO189" s="230">
        <v>2938.2650242499999</v>
      </c>
      <c r="AP189" s="230">
        <v>2938.2650242499999</v>
      </c>
      <c r="AQ189" s="15"/>
      <c r="AR189" s="15">
        <f t="shared" si="79"/>
        <v>2975.5576665000003</v>
      </c>
      <c r="AS189" s="15">
        <f t="shared" si="79"/>
        <v>2991.0660035000001</v>
      </c>
      <c r="AT189" s="15">
        <f t="shared" si="79"/>
        <v>2984.5411405</v>
      </c>
      <c r="AV189" s="15">
        <f t="shared" si="88"/>
        <v>8814.7950727499992</v>
      </c>
      <c r="AW189" s="15">
        <f t="shared" si="89"/>
        <v>8951.1648105000004</v>
      </c>
      <c r="AX189" s="15">
        <f t="shared" si="81"/>
        <v>136.36973775000115</v>
      </c>
      <c r="AY189" s="15"/>
      <c r="AZ189" s="15">
        <f t="shared" si="82"/>
        <v>17629.590145499998</v>
      </c>
      <c r="BA189" s="15">
        <f t="shared" si="82"/>
        <v>17821.898851999998</v>
      </c>
      <c r="BB189" s="15">
        <f t="shared" si="83"/>
        <v>192.30870649999997</v>
      </c>
      <c r="BC189" s="15"/>
      <c r="BD189" s="230">
        <v>2733269.79</v>
      </c>
      <c r="BE189" s="230">
        <v>2733269.79</v>
      </c>
      <c r="BF189" s="230">
        <v>2733269.79</v>
      </c>
      <c r="BG189" s="230"/>
      <c r="BH189" s="230"/>
      <c r="BI189" s="230"/>
      <c r="BJ189" s="230"/>
      <c r="BK189" s="230"/>
      <c r="BL189" s="230">
        <v>2938.2650242499999</v>
      </c>
      <c r="BM189" s="230">
        <v>2938.2650242499999</v>
      </c>
      <c r="BN189" s="230">
        <v>2938.2650242499999</v>
      </c>
      <c r="BO189" s="15"/>
      <c r="BP189" s="15">
        <f t="shared" si="80"/>
        <v>0</v>
      </c>
      <c r="BQ189" s="15">
        <f t="shared" si="80"/>
        <v>0</v>
      </c>
      <c r="BR189" s="15">
        <f t="shared" si="80"/>
        <v>0</v>
      </c>
      <c r="BT189" s="15">
        <f t="shared" si="90"/>
        <v>8814.7950727499992</v>
      </c>
      <c r="BU189" s="15">
        <f t="shared" si="91"/>
        <v>0</v>
      </c>
      <c r="BV189" s="15">
        <f t="shared" si="92"/>
        <v>-8814.7950727499992</v>
      </c>
      <c r="BW189" s="15"/>
      <c r="BX189" s="15">
        <f t="shared" si="93"/>
        <v>26444.385218249998</v>
      </c>
      <c r="BY189" s="15">
        <f t="shared" si="93"/>
        <v>17821.898851999998</v>
      </c>
      <c r="BZ189" s="15">
        <f t="shared" si="94"/>
        <v>-8622.4863662499993</v>
      </c>
      <c r="CA189" s="15"/>
      <c r="CB189" s="230">
        <v>2733269.79</v>
      </c>
      <c r="CC189" s="230">
        <v>2733269.79</v>
      </c>
      <c r="CD189" s="230">
        <v>2733269.79</v>
      </c>
      <c r="CE189" s="230"/>
      <c r="CF189" s="230"/>
      <c r="CG189" s="230"/>
      <c r="CH189" s="230"/>
      <c r="CI189" s="230"/>
      <c r="CJ189" s="230">
        <v>2938.2650242499999</v>
      </c>
      <c r="CK189" s="230">
        <v>2938.2650242499999</v>
      </c>
      <c r="CL189" s="230">
        <v>2938.2650242499999</v>
      </c>
      <c r="CM189" s="15"/>
      <c r="CN189" s="15">
        <f t="shared" si="95"/>
        <v>0</v>
      </c>
      <c r="CO189" s="15">
        <f t="shared" si="95"/>
        <v>0</v>
      </c>
      <c r="CP189" s="15">
        <f t="shared" si="95"/>
        <v>0</v>
      </c>
      <c r="CR189" s="15">
        <f t="shared" si="96"/>
        <v>8814.7950727499992</v>
      </c>
      <c r="CS189" s="15">
        <f t="shared" si="97"/>
        <v>0</v>
      </c>
      <c r="CT189" s="15">
        <f t="shared" si="67"/>
        <v>-8814.7950727499992</v>
      </c>
      <c r="CV189" s="15">
        <f t="shared" si="68"/>
        <v>35259.180290999997</v>
      </c>
      <c r="CW189" s="15">
        <f t="shared" si="68"/>
        <v>17821.898851999998</v>
      </c>
      <c r="CX189" s="15">
        <f t="shared" si="69"/>
        <v>-17437.281438999998</v>
      </c>
      <c r="CY189" s="15"/>
    </row>
    <row r="190" spans="1:103" x14ac:dyDescent="0.25">
      <c r="A190" s="3" t="s">
        <v>213</v>
      </c>
      <c r="B190" s="229">
        <v>2.64E-2</v>
      </c>
      <c r="C190" s="229">
        <v>2.7599999999999996E-2</v>
      </c>
      <c r="D190" s="229">
        <v>2.7599999999999996E-2</v>
      </c>
      <c r="E190" s="229">
        <v>2.0299999999999999E-2</v>
      </c>
      <c r="F190" s="229">
        <v>2.0299999999999999E-2</v>
      </c>
      <c r="G190" s="229">
        <v>2.0299999999999999E-2</v>
      </c>
      <c r="H190" s="229">
        <v>2.0299999999999999E-2</v>
      </c>
      <c r="I190" s="229">
        <v>2.0299999999999999E-2</v>
      </c>
      <c r="J190" s="3">
        <v>403013</v>
      </c>
      <c r="L190" s="230">
        <v>4660156.04</v>
      </c>
      <c r="M190" s="230">
        <v>4660156.04</v>
      </c>
      <c r="N190" s="230">
        <v>4660156.04</v>
      </c>
      <c r="O190" s="230"/>
      <c r="P190" s="230">
        <v>4660156.04</v>
      </c>
      <c r="Q190" s="230">
        <v>4660156.04</v>
      </c>
      <c r="R190" s="230">
        <v>4660156.04</v>
      </c>
      <c r="S190" s="15"/>
      <c r="T190" s="15">
        <v>7883.4306343333328</v>
      </c>
      <c r="U190" s="15">
        <v>7883.4306343333328</v>
      </c>
      <c r="V190" s="15">
        <v>7883.4306343333328</v>
      </c>
      <c r="W190" s="15"/>
      <c r="X190" s="15">
        <f t="shared" si="78"/>
        <v>7883.4306343333328</v>
      </c>
      <c r="Y190" s="15">
        <f t="shared" si="78"/>
        <v>7883.4306343333328</v>
      </c>
      <c r="Z190" s="15">
        <f t="shared" si="78"/>
        <v>7883.4306343333328</v>
      </c>
      <c r="AB190" s="15">
        <f t="shared" si="86"/>
        <v>23650.291902999998</v>
      </c>
      <c r="AC190" s="15">
        <f t="shared" si="87"/>
        <v>23650.291902999998</v>
      </c>
      <c r="AD190" s="15">
        <f t="shared" si="66"/>
        <v>0</v>
      </c>
      <c r="AF190" s="230">
        <v>4660156.04</v>
      </c>
      <c r="AG190" s="230">
        <v>4660156.04</v>
      </c>
      <c r="AH190" s="230">
        <v>4660156.04</v>
      </c>
      <c r="AI190" s="230"/>
      <c r="AJ190" s="230">
        <v>4660156.04</v>
      </c>
      <c r="AK190" s="230">
        <v>4660156.04</v>
      </c>
      <c r="AL190" s="230">
        <v>4660156.04</v>
      </c>
      <c r="AM190" s="230"/>
      <c r="AN190" s="230">
        <v>7883.4306343333328</v>
      </c>
      <c r="AO190" s="230">
        <v>7883.4306343333328</v>
      </c>
      <c r="AP190" s="230">
        <v>7883.4306343333328</v>
      </c>
      <c r="AQ190" s="15"/>
      <c r="AR190" s="15">
        <f t="shared" si="79"/>
        <v>7883.4306343333328</v>
      </c>
      <c r="AS190" s="15">
        <f t="shared" si="79"/>
        <v>7883.4306343333328</v>
      </c>
      <c r="AT190" s="15">
        <f t="shared" si="79"/>
        <v>7883.4306343333328</v>
      </c>
      <c r="AV190" s="15">
        <f t="shared" si="88"/>
        <v>23650.291902999998</v>
      </c>
      <c r="AW190" s="15">
        <f t="shared" si="89"/>
        <v>23650.291902999998</v>
      </c>
      <c r="AX190" s="15">
        <f t="shared" si="81"/>
        <v>0</v>
      </c>
      <c r="AY190" s="15"/>
      <c r="AZ190" s="15">
        <f t="shared" si="82"/>
        <v>47300.583805999995</v>
      </c>
      <c r="BA190" s="15">
        <f t="shared" si="82"/>
        <v>47300.583805999995</v>
      </c>
      <c r="BB190" s="15">
        <f t="shared" si="83"/>
        <v>0</v>
      </c>
      <c r="BC190" s="15"/>
      <c r="BD190" s="230">
        <v>4660156.04</v>
      </c>
      <c r="BE190" s="230">
        <v>4660156.04</v>
      </c>
      <c r="BF190" s="230">
        <v>4660156.04</v>
      </c>
      <c r="BG190" s="230"/>
      <c r="BH190" s="230"/>
      <c r="BI190" s="230"/>
      <c r="BJ190" s="230"/>
      <c r="BK190" s="230"/>
      <c r="BL190" s="230">
        <v>7883.4306343333328</v>
      </c>
      <c r="BM190" s="230">
        <v>7883.4306343333328</v>
      </c>
      <c r="BN190" s="230">
        <v>7883.4306343333328</v>
      </c>
      <c r="BO190" s="15"/>
      <c r="BP190" s="15">
        <f t="shared" si="80"/>
        <v>0</v>
      </c>
      <c r="BQ190" s="15">
        <f t="shared" si="80"/>
        <v>0</v>
      </c>
      <c r="BR190" s="15">
        <f t="shared" si="80"/>
        <v>0</v>
      </c>
      <c r="BT190" s="15">
        <f t="shared" si="90"/>
        <v>23650.291902999998</v>
      </c>
      <c r="BU190" s="15">
        <f t="shared" si="91"/>
        <v>0</v>
      </c>
      <c r="BV190" s="15">
        <f t="shared" si="92"/>
        <v>-23650.291902999998</v>
      </c>
      <c r="BW190" s="15"/>
      <c r="BX190" s="15">
        <f t="shared" si="93"/>
        <v>70950.875708999985</v>
      </c>
      <c r="BY190" s="15">
        <f t="shared" si="93"/>
        <v>47300.583805999995</v>
      </c>
      <c r="BZ190" s="15">
        <f t="shared" si="94"/>
        <v>-23650.29190299999</v>
      </c>
      <c r="CA190" s="15"/>
      <c r="CB190" s="230">
        <v>4660156.04</v>
      </c>
      <c r="CC190" s="230">
        <v>4660156.04</v>
      </c>
      <c r="CD190" s="230">
        <v>4660156.04</v>
      </c>
      <c r="CE190" s="230"/>
      <c r="CF190" s="230"/>
      <c r="CG190" s="230"/>
      <c r="CH190" s="230"/>
      <c r="CI190" s="230"/>
      <c r="CJ190" s="230">
        <v>7883.4306343333328</v>
      </c>
      <c r="CK190" s="230">
        <v>7883.4306343333328</v>
      </c>
      <c r="CL190" s="230">
        <v>7883.4306343333328</v>
      </c>
      <c r="CM190" s="15"/>
      <c r="CN190" s="15">
        <f t="shared" si="95"/>
        <v>0</v>
      </c>
      <c r="CO190" s="15">
        <f t="shared" si="95"/>
        <v>0</v>
      </c>
      <c r="CP190" s="15">
        <f t="shared" si="95"/>
        <v>0</v>
      </c>
      <c r="CR190" s="15">
        <f t="shared" si="96"/>
        <v>23650.291902999998</v>
      </c>
      <c r="CS190" s="15">
        <f t="shared" si="97"/>
        <v>0</v>
      </c>
      <c r="CT190" s="15">
        <f t="shared" si="67"/>
        <v>-23650.291902999998</v>
      </c>
      <c r="CV190" s="15">
        <f t="shared" si="68"/>
        <v>94601.16761199999</v>
      </c>
      <c r="CW190" s="15">
        <f t="shared" si="68"/>
        <v>47300.583805999995</v>
      </c>
      <c r="CX190" s="15">
        <f t="shared" si="69"/>
        <v>-47300.583805999995</v>
      </c>
      <c r="CY190" s="15"/>
    </row>
    <row r="191" spans="1:103" x14ac:dyDescent="0.25">
      <c r="A191" s="3" t="s">
        <v>214</v>
      </c>
      <c r="B191" s="229">
        <v>4.24E-2</v>
      </c>
      <c r="C191" s="229">
        <v>4.24E-2</v>
      </c>
      <c r="D191" s="229">
        <v>4.24E-2</v>
      </c>
      <c r="E191" s="229">
        <v>4.2500000000000003E-2</v>
      </c>
      <c r="F191" s="229">
        <v>4.2500000000000003E-2</v>
      </c>
      <c r="G191" s="229">
        <v>4.2500000000000003E-2</v>
      </c>
      <c r="H191" s="229">
        <v>4.2500000000000003E-2</v>
      </c>
      <c r="I191" s="229">
        <v>4.2500000000000003E-2</v>
      </c>
      <c r="J191" s="3">
        <v>403013</v>
      </c>
      <c r="L191" s="230">
        <v>1443810.04</v>
      </c>
      <c r="M191" s="230">
        <v>1443810.04</v>
      </c>
      <c r="N191" s="230">
        <v>1443810.04</v>
      </c>
      <c r="O191" s="230"/>
      <c r="P191" s="230">
        <v>0</v>
      </c>
      <c r="Q191" s="230">
        <v>0</v>
      </c>
      <c r="R191" s="230">
        <v>0</v>
      </c>
      <c r="S191" s="15"/>
      <c r="T191" s="15">
        <v>5113.493891666667</v>
      </c>
      <c r="U191" s="15">
        <v>5113.493891666667</v>
      </c>
      <c r="V191" s="15">
        <v>5113.493891666667</v>
      </c>
      <c r="W191" s="15"/>
      <c r="X191" s="15">
        <f t="shared" ref="X191:Z275" si="98">P191*$I191/12</f>
        <v>0</v>
      </c>
      <c r="Y191" s="15">
        <f t="shared" si="98"/>
        <v>0</v>
      </c>
      <c r="Z191" s="15">
        <f t="shared" si="98"/>
        <v>0</v>
      </c>
      <c r="AB191" s="15">
        <f t="shared" si="86"/>
        <v>15340.481675000001</v>
      </c>
      <c r="AC191" s="15">
        <f t="shared" si="87"/>
        <v>0</v>
      </c>
      <c r="AD191" s="15">
        <f t="shared" si="66"/>
        <v>-15340.481675000001</v>
      </c>
      <c r="AF191" s="230">
        <v>1443810.04</v>
      </c>
      <c r="AG191" s="230">
        <v>1443810.04</v>
      </c>
      <c r="AH191" s="230">
        <v>1443810.04</v>
      </c>
      <c r="AI191" s="230"/>
      <c r="AJ191" s="230">
        <v>0</v>
      </c>
      <c r="AK191" s="230">
        <v>0</v>
      </c>
      <c r="AL191" s="230">
        <v>0</v>
      </c>
      <c r="AM191" s="230"/>
      <c r="AN191" s="230">
        <v>5113.493891666667</v>
      </c>
      <c r="AO191" s="230">
        <v>5113.493891666667</v>
      </c>
      <c r="AP191" s="230">
        <v>5113.493891666667</v>
      </c>
      <c r="AQ191" s="15"/>
      <c r="AR191" s="15">
        <f t="shared" ref="AR191:AT275" si="99">AJ191*$I191/12</f>
        <v>0</v>
      </c>
      <c r="AS191" s="15">
        <f t="shared" si="99"/>
        <v>0</v>
      </c>
      <c r="AT191" s="15">
        <f t="shared" si="99"/>
        <v>0</v>
      </c>
      <c r="AV191" s="15">
        <f t="shared" si="88"/>
        <v>15340.481675000001</v>
      </c>
      <c r="AW191" s="15">
        <f t="shared" si="89"/>
        <v>0</v>
      </c>
      <c r="AX191" s="15">
        <f t="shared" si="81"/>
        <v>-15340.481675000001</v>
      </c>
      <c r="AY191" s="15"/>
      <c r="AZ191" s="15">
        <f t="shared" si="82"/>
        <v>30680.963350000002</v>
      </c>
      <c r="BA191" s="15">
        <f t="shared" si="82"/>
        <v>0</v>
      </c>
      <c r="BB191" s="15">
        <f t="shared" si="83"/>
        <v>-30680.963350000002</v>
      </c>
      <c r="BC191" s="15"/>
      <c r="BD191" s="230">
        <v>1443810.04</v>
      </c>
      <c r="BE191" s="230">
        <v>1443810.04</v>
      </c>
      <c r="BF191" s="230">
        <v>1443810.04</v>
      </c>
      <c r="BG191" s="230"/>
      <c r="BH191" s="230"/>
      <c r="BI191" s="230"/>
      <c r="BJ191" s="230"/>
      <c r="BK191" s="230"/>
      <c r="BL191" s="230">
        <v>5113.493891666667</v>
      </c>
      <c r="BM191" s="230">
        <v>5113.493891666667</v>
      </c>
      <c r="BN191" s="230">
        <v>5113.493891666667</v>
      </c>
      <c r="BO191" s="15"/>
      <c r="BP191" s="15">
        <f t="shared" si="80"/>
        <v>0</v>
      </c>
      <c r="BQ191" s="15">
        <f t="shared" si="80"/>
        <v>0</v>
      </c>
      <c r="BR191" s="15">
        <f t="shared" si="80"/>
        <v>0</v>
      </c>
      <c r="BT191" s="15">
        <f t="shared" si="90"/>
        <v>15340.481675000001</v>
      </c>
      <c r="BU191" s="15">
        <f t="shared" si="91"/>
        <v>0</v>
      </c>
      <c r="BV191" s="15">
        <f t="shared" si="92"/>
        <v>-15340.481675000001</v>
      </c>
      <c r="BW191" s="15"/>
      <c r="BX191" s="15">
        <f t="shared" si="93"/>
        <v>46021.445025000001</v>
      </c>
      <c r="BY191" s="15">
        <f t="shared" si="93"/>
        <v>0</v>
      </c>
      <c r="BZ191" s="15">
        <f t="shared" si="94"/>
        <v>-46021.445025000001</v>
      </c>
      <c r="CA191" s="15"/>
      <c r="CB191" s="230">
        <v>1443810.04</v>
      </c>
      <c r="CC191" s="230">
        <v>1443810.04</v>
      </c>
      <c r="CD191" s="230">
        <v>1443810.04</v>
      </c>
      <c r="CE191" s="230"/>
      <c r="CF191" s="230"/>
      <c r="CG191" s="230"/>
      <c r="CH191" s="230"/>
      <c r="CI191" s="230"/>
      <c r="CJ191" s="230">
        <v>5113.493891666667</v>
      </c>
      <c r="CK191" s="230">
        <v>5113.493891666667</v>
      </c>
      <c r="CL191" s="230">
        <v>5113.493891666667</v>
      </c>
      <c r="CM191" s="15"/>
      <c r="CN191" s="15">
        <f t="shared" si="95"/>
        <v>0</v>
      </c>
      <c r="CO191" s="15">
        <f t="shared" si="95"/>
        <v>0</v>
      </c>
      <c r="CP191" s="15">
        <f t="shared" si="95"/>
        <v>0</v>
      </c>
      <c r="CR191" s="15">
        <f t="shared" si="96"/>
        <v>15340.481675000001</v>
      </c>
      <c r="CS191" s="15">
        <f t="shared" si="97"/>
        <v>0</v>
      </c>
      <c r="CT191" s="15">
        <f t="shared" si="67"/>
        <v>-15340.481675000001</v>
      </c>
      <c r="CV191" s="15">
        <f t="shared" si="68"/>
        <v>61361.926700000004</v>
      </c>
      <c r="CW191" s="15">
        <f t="shared" si="68"/>
        <v>0</v>
      </c>
      <c r="CX191" s="15">
        <f t="shared" si="69"/>
        <v>-61361.926700000004</v>
      </c>
      <c r="CY191" s="15"/>
    </row>
    <row r="192" spans="1:103" x14ac:dyDescent="0.25">
      <c r="A192" s="3" t="s">
        <v>215</v>
      </c>
      <c r="B192" s="229">
        <v>9.8799999999999999E-2</v>
      </c>
      <c r="C192" s="229">
        <v>0.19170000000000004</v>
      </c>
      <c r="D192" s="229">
        <v>0.19170000000000004</v>
      </c>
      <c r="E192" s="229">
        <v>3.0700000000000002E-2</v>
      </c>
      <c r="F192" s="229">
        <v>3.0700000000000002E-2</v>
      </c>
      <c r="G192" s="229">
        <v>3.0700000000000002E-2</v>
      </c>
      <c r="H192" s="229">
        <v>3.0700000000000002E-2</v>
      </c>
      <c r="I192" s="229">
        <v>3.0700000000000002E-2</v>
      </c>
      <c r="J192" s="3">
        <v>403013</v>
      </c>
      <c r="L192" s="230">
        <v>291451.55</v>
      </c>
      <c r="M192" s="230">
        <v>291451.55</v>
      </c>
      <c r="N192" s="230">
        <v>291451.55</v>
      </c>
      <c r="O192" s="230"/>
      <c r="P192" s="230">
        <v>291451.55</v>
      </c>
      <c r="Q192" s="230">
        <v>291451.55</v>
      </c>
      <c r="R192" s="230">
        <v>291451.55</v>
      </c>
      <c r="S192" s="15"/>
      <c r="T192" s="15">
        <v>745.6302154166666</v>
      </c>
      <c r="U192" s="15">
        <v>745.6302154166666</v>
      </c>
      <c r="V192" s="15">
        <v>745.6302154166666</v>
      </c>
      <c r="W192" s="15"/>
      <c r="X192" s="15">
        <f t="shared" si="98"/>
        <v>745.6302154166666</v>
      </c>
      <c r="Y192" s="15">
        <f t="shared" si="98"/>
        <v>745.6302154166666</v>
      </c>
      <c r="Z192" s="15">
        <f t="shared" si="98"/>
        <v>745.6302154166666</v>
      </c>
      <c r="AB192" s="15">
        <f t="shared" si="86"/>
        <v>2236.8906462499999</v>
      </c>
      <c r="AC192" s="15">
        <f t="shared" si="87"/>
        <v>2236.8906462499999</v>
      </c>
      <c r="AD192" s="15">
        <f t="shared" si="66"/>
        <v>0</v>
      </c>
      <c r="AF192" s="230">
        <v>291451.55</v>
      </c>
      <c r="AG192" s="230">
        <v>291451.55</v>
      </c>
      <c r="AH192" s="230">
        <v>291451.55</v>
      </c>
      <c r="AI192" s="230"/>
      <c r="AJ192" s="230">
        <v>291451.55</v>
      </c>
      <c r="AK192" s="230">
        <v>291451.55</v>
      </c>
      <c r="AL192" s="230">
        <v>291451.55</v>
      </c>
      <c r="AM192" s="230"/>
      <c r="AN192" s="230">
        <v>745.6302154166666</v>
      </c>
      <c r="AO192" s="230">
        <v>745.6302154166666</v>
      </c>
      <c r="AP192" s="230">
        <v>745.6302154166666</v>
      </c>
      <c r="AQ192" s="15"/>
      <c r="AR192" s="15">
        <f t="shared" si="99"/>
        <v>745.6302154166666</v>
      </c>
      <c r="AS192" s="15">
        <f t="shared" si="99"/>
        <v>745.6302154166666</v>
      </c>
      <c r="AT192" s="15">
        <f t="shared" si="99"/>
        <v>745.6302154166666</v>
      </c>
      <c r="AV192" s="15">
        <f t="shared" si="88"/>
        <v>2236.8906462499999</v>
      </c>
      <c r="AW192" s="15">
        <f t="shared" si="89"/>
        <v>2236.8906462499999</v>
      </c>
      <c r="AX192" s="15">
        <f t="shared" si="81"/>
        <v>0</v>
      </c>
      <c r="AY192" s="15"/>
      <c r="AZ192" s="15">
        <f t="shared" si="82"/>
        <v>4473.7812924999998</v>
      </c>
      <c r="BA192" s="15">
        <f t="shared" si="82"/>
        <v>4473.7812924999998</v>
      </c>
      <c r="BB192" s="15">
        <f t="shared" si="83"/>
        <v>0</v>
      </c>
      <c r="BC192" s="15"/>
      <c r="BD192" s="230">
        <v>291451.55</v>
      </c>
      <c r="BE192" s="230">
        <v>291451.55</v>
      </c>
      <c r="BF192" s="230">
        <v>291451.55</v>
      </c>
      <c r="BG192" s="230"/>
      <c r="BH192" s="230"/>
      <c r="BI192" s="230"/>
      <c r="BJ192" s="230"/>
      <c r="BK192" s="230"/>
      <c r="BL192" s="230">
        <v>745.6302154166666</v>
      </c>
      <c r="BM192" s="230">
        <v>745.6302154166666</v>
      </c>
      <c r="BN192" s="230">
        <v>745.6302154166666</v>
      </c>
      <c r="BO192" s="15"/>
      <c r="BP192" s="15">
        <f t="shared" si="80"/>
        <v>0</v>
      </c>
      <c r="BQ192" s="15">
        <f t="shared" si="80"/>
        <v>0</v>
      </c>
      <c r="BR192" s="15">
        <f t="shared" si="80"/>
        <v>0</v>
      </c>
      <c r="BT192" s="15">
        <f t="shared" si="90"/>
        <v>2236.8906462499999</v>
      </c>
      <c r="BU192" s="15">
        <f t="shared" si="91"/>
        <v>0</v>
      </c>
      <c r="BV192" s="15">
        <f t="shared" si="92"/>
        <v>-2236.8906462499999</v>
      </c>
      <c r="BW192" s="15"/>
      <c r="BX192" s="15">
        <f t="shared" si="93"/>
        <v>6710.6719387499998</v>
      </c>
      <c r="BY192" s="15">
        <f t="shared" si="93"/>
        <v>4473.7812924999998</v>
      </c>
      <c r="BZ192" s="15">
        <f t="shared" si="94"/>
        <v>-2236.8906462499999</v>
      </c>
      <c r="CA192" s="15"/>
      <c r="CB192" s="230">
        <v>291451.55</v>
      </c>
      <c r="CC192" s="230">
        <v>291451.55</v>
      </c>
      <c r="CD192" s="230">
        <v>291451.55</v>
      </c>
      <c r="CE192" s="230"/>
      <c r="CF192" s="230"/>
      <c r="CG192" s="230"/>
      <c r="CH192" s="230"/>
      <c r="CI192" s="230"/>
      <c r="CJ192" s="230">
        <v>745.6302154166666</v>
      </c>
      <c r="CK192" s="230">
        <v>745.6302154166666</v>
      </c>
      <c r="CL192" s="230">
        <v>745.6302154166666</v>
      </c>
      <c r="CM192" s="15"/>
      <c r="CN192" s="15">
        <f t="shared" si="95"/>
        <v>0</v>
      </c>
      <c r="CO192" s="15">
        <f t="shared" si="95"/>
        <v>0</v>
      </c>
      <c r="CP192" s="15">
        <f t="shared" si="95"/>
        <v>0</v>
      </c>
      <c r="CR192" s="15">
        <f t="shared" si="96"/>
        <v>2236.8906462499999</v>
      </c>
      <c r="CS192" s="15">
        <f t="shared" si="97"/>
        <v>0</v>
      </c>
      <c r="CT192" s="15">
        <f t="shared" si="67"/>
        <v>-2236.8906462499999</v>
      </c>
      <c r="CV192" s="15">
        <f t="shared" si="68"/>
        <v>8947.5625849999997</v>
      </c>
      <c r="CW192" s="15">
        <f t="shared" si="68"/>
        <v>4473.7812924999998</v>
      </c>
      <c r="CX192" s="15">
        <f t="shared" si="69"/>
        <v>-4473.7812924999998</v>
      </c>
      <c r="CY192" s="15"/>
    </row>
    <row r="193" spans="1:103" x14ac:dyDescent="0.25">
      <c r="A193" s="3" t="s">
        <v>216</v>
      </c>
      <c r="B193" s="229">
        <v>3.7100000000000001E-2</v>
      </c>
      <c r="C193" s="229">
        <v>4.1599999999999998E-2</v>
      </c>
      <c r="D193" s="229">
        <v>4.1599999999999998E-2</v>
      </c>
      <c r="E193" s="229">
        <v>2.3099999999999999E-2</v>
      </c>
      <c r="F193" s="229">
        <v>2.3099999999999999E-2</v>
      </c>
      <c r="G193" s="229">
        <v>2.3099999999999999E-2</v>
      </c>
      <c r="H193" s="229">
        <v>2.3099999999999999E-2</v>
      </c>
      <c r="I193" s="229">
        <v>2.3099999999999999E-2</v>
      </c>
      <c r="J193" s="3">
        <v>403013</v>
      </c>
      <c r="L193" s="230">
        <v>2240736.79</v>
      </c>
      <c r="M193" s="230">
        <v>2273487.35</v>
      </c>
      <c r="N193" s="230">
        <v>2273487.35</v>
      </c>
      <c r="O193" s="230"/>
      <c r="P193" s="230">
        <v>2205467.7599999998</v>
      </c>
      <c r="Q193" s="230">
        <v>2205467.7599999998</v>
      </c>
      <c r="R193" s="230">
        <v>2205467.7599999998</v>
      </c>
      <c r="S193" s="15"/>
      <c r="T193" s="15">
        <v>4313.41832075</v>
      </c>
      <c r="U193" s="15">
        <v>4376.4631487500001</v>
      </c>
      <c r="V193" s="15">
        <v>4376.4631487500001</v>
      </c>
      <c r="W193" s="15"/>
      <c r="X193" s="15">
        <f t="shared" si="98"/>
        <v>4245.5254379999997</v>
      </c>
      <c r="Y193" s="15">
        <f t="shared" si="98"/>
        <v>4245.5254379999997</v>
      </c>
      <c r="Z193" s="15">
        <f t="shared" si="98"/>
        <v>4245.5254379999997</v>
      </c>
      <c r="AB193" s="15">
        <f t="shared" si="86"/>
        <v>13066.344618250001</v>
      </c>
      <c r="AC193" s="15">
        <f t="shared" si="87"/>
        <v>12736.576313999998</v>
      </c>
      <c r="AD193" s="15">
        <f t="shared" si="66"/>
        <v>-329.76830425000298</v>
      </c>
      <c r="AF193" s="230">
        <v>2272228.12</v>
      </c>
      <c r="AG193" s="230">
        <v>2270968.88</v>
      </c>
      <c r="AH193" s="230">
        <v>2270968.88</v>
      </c>
      <c r="AI193" s="230"/>
      <c r="AJ193" s="230">
        <v>2205467.7599999998</v>
      </c>
      <c r="AK193" s="230">
        <v>2205467.7599999998</v>
      </c>
      <c r="AL193" s="230">
        <v>2205467.7599999998</v>
      </c>
      <c r="AM193" s="230"/>
      <c r="AN193" s="230">
        <v>4374.0391310000005</v>
      </c>
      <c r="AO193" s="230">
        <v>4371.6150939999998</v>
      </c>
      <c r="AP193" s="230">
        <v>4371.6150939999998</v>
      </c>
      <c r="AQ193" s="15"/>
      <c r="AR193" s="15">
        <f t="shared" si="99"/>
        <v>4245.5254379999997</v>
      </c>
      <c r="AS193" s="15">
        <f t="shared" si="99"/>
        <v>4245.5254379999997</v>
      </c>
      <c r="AT193" s="15">
        <f t="shared" si="99"/>
        <v>4245.5254379999997</v>
      </c>
      <c r="AV193" s="15">
        <f t="shared" si="88"/>
        <v>13117.269318999999</v>
      </c>
      <c r="AW193" s="15">
        <f t="shared" si="89"/>
        <v>12736.576313999998</v>
      </c>
      <c r="AX193" s="15">
        <f t="shared" si="81"/>
        <v>-380.69300500000099</v>
      </c>
      <c r="AY193" s="15"/>
      <c r="AZ193" s="15">
        <f t="shared" si="82"/>
        <v>26183.61393725</v>
      </c>
      <c r="BA193" s="15">
        <f t="shared" si="82"/>
        <v>25473.152627999996</v>
      </c>
      <c r="BB193" s="15">
        <f t="shared" si="83"/>
        <v>-710.46130925000398</v>
      </c>
      <c r="BC193" s="15"/>
      <c r="BD193" s="230">
        <v>2270968.88</v>
      </c>
      <c r="BE193" s="230">
        <v>2270968.88</v>
      </c>
      <c r="BF193" s="230">
        <v>2238218.3199999998</v>
      </c>
      <c r="BG193" s="230"/>
      <c r="BH193" s="230"/>
      <c r="BI193" s="230"/>
      <c r="BJ193" s="230"/>
      <c r="BK193" s="230"/>
      <c r="BL193" s="230">
        <v>4371.6150939999998</v>
      </c>
      <c r="BM193" s="230">
        <v>4371.6150939999998</v>
      </c>
      <c r="BN193" s="230">
        <v>4308.5702659999997</v>
      </c>
      <c r="BO193" s="15"/>
      <c r="BP193" s="15">
        <f t="shared" ref="BP193:BR276" si="100">BH193*$I193/12</f>
        <v>0</v>
      </c>
      <c r="BQ193" s="15">
        <f t="shared" si="100"/>
        <v>0</v>
      </c>
      <c r="BR193" s="15">
        <f t="shared" si="100"/>
        <v>0</v>
      </c>
      <c r="BT193" s="15">
        <f t="shared" si="90"/>
        <v>13051.800454</v>
      </c>
      <c r="BU193" s="15">
        <f t="shared" si="91"/>
        <v>0</v>
      </c>
      <c r="BV193" s="15">
        <f t="shared" si="92"/>
        <v>-13051.800454</v>
      </c>
      <c r="BW193" s="15"/>
      <c r="BX193" s="15">
        <f t="shared" si="93"/>
        <v>39235.41439125</v>
      </c>
      <c r="BY193" s="15">
        <f t="shared" si="93"/>
        <v>25473.152627999996</v>
      </c>
      <c r="BZ193" s="15">
        <f t="shared" si="94"/>
        <v>-13762.261763250004</v>
      </c>
      <c r="CA193" s="15"/>
      <c r="CB193" s="230">
        <v>2205467.7599999998</v>
      </c>
      <c r="CC193" s="230">
        <v>2205467.7599999998</v>
      </c>
      <c r="CD193" s="230">
        <v>2205467.7599999998</v>
      </c>
      <c r="CE193" s="230"/>
      <c r="CF193" s="230"/>
      <c r="CG193" s="230"/>
      <c r="CH193" s="230"/>
      <c r="CI193" s="230"/>
      <c r="CJ193" s="230">
        <v>4245.5254379999997</v>
      </c>
      <c r="CK193" s="230">
        <v>4245.5254379999997</v>
      </c>
      <c r="CL193" s="230">
        <v>4245.5254379999997</v>
      </c>
      <c r="CM193" s="15"/>
      <c r="CN193" s="15">
        <f t="shared" si="95"/>
        <v>0</v>
      </c>
      <c r="CO193" s="15">
        <f t="shared" si="95"/>
        <v>0</v>
      </c>
      <c r="CP193" s="15">
        <f t="shared" si="95"/>
        <v>0</v>
      </c>
      <c r="CR193" s="15">
        <f t="shared" si="96"/>
        <v>12736.576313999998</v>
      </c>
      <c r="CS193" s="15">
        <f t="shared" si="97"/>
        <v>0</v>
      </c>
      <c r="CT193" s="15">
        <f t="shared" si="67"/>
        <v>-12736.576313999998</v>
      </c>
      <c r="CV193" s="15">
        <f t="shared" si="68"/>
        <v>51971.990705249998</v>
      </c>
      <c r="CW193" s="15">
        <f t="shared" si="68"/>
        <v>25473.152627999996</v>
      </c>
      <c r="CX193" s="15">
        <f t="shared" si="69"/>
        <v>-26498.838077250002</v>
      </c>
      <c r="CY193" s="15"/>
    </row>
    <row r="194" spans="1:103" x14ac:dyDescent="0.25">
      <c r="A194" s="3" t="s">
        <v>217</v>
      </c>
      <c r="B194" s="229"/>
      <c r="C194" s="229"/>
      <c r="D194" s="229">
        <v>4.24E-2</v>
      </c>
      <c r="E194" s="229">
        <v>4.0999999999999995E-2</v>
      </c>
      <c r="F194" s="229">
        <v>4.0999999999999995E-2</v>
      </c>
      <c r="G194" s="229">
        <v>4.0999999999999995E-2</v>
      </c>
      <c r="H194" s="229">
        <v>4.0999999999999995E-2</v>
      </c>
      <c r="I194" s="229">
        <v>4.0999999999999995E-2</v>
      </c>
      <c r="J194" s="3">
        <v>403013</v>
      </c>
      <c r="L194" s="230">
        <v>800780.88</v>
      </c>
      <c r="M194" s="230">
        <v>800780.88</v>
      </c>
      <c r="N194" s="230">
        <v>800780.88</v>
      </c>
      <c r="O194" s="230"/>
      <c r="P194" s="230">
        <v>0</v>
      </c>
      <c r="Q194" s="230">
        <v>0</v>
      </c>
      <c r="R194" s="230">
        <v>0</v>
      </c>
      <c r="S194" s="15"/>
      <c r="T194" s="15">
        <v>2736.0013399999993</v>
      </c>
      <c r="U194" s="15">
        <v>2736.0013399999993</v>
      </c>
      <c r="V194" s="15">
        <v>2736.0013399999993</v>
      </c>
      <c r="W194" s="15"/>
      <c r="X194" s="15">
        <f t="shared" si="98"/>
        <v>0</v>
      </c>
      <c r="Y194" s="15">
        <f t="shared" si="98"/>
        <v>0</v>
      </c>
      <c r="Z194" s="15">
        <f t="shared" si="98"/>
        <v>0</v>
      </c>
      <c r="AB194" s="15">
        <f t="shared" si="86"/>
        <v>8208.0040199999985</v>
      </c>
      <c r="AC194" s="15">
        <f t="shared" si="87"/>
        <v>0</v>
      </c>
      <c r="AD194" s="15">
        <f t="shared" si="66"/>
        <v>-8208.0040199999985</v>
      </c>
      <c r="AF194" s="230">
        <v>800780.88</v>
      </c>
      <c r="AG194" s="230">
        <v>800780.88</v>
      </c>
      <c r="AH194" s="230">
        <v>800780.88</v>
      </c>
      <c r="AI194" s="230"/>
      <c r="AJ194" s="230">
        <v>0</v>
      </c>
      <c r="AK194" s="230">
        <v>0</v>
      </c>
      <c r="AL194" s="230">
        <v>0</v>
      </c>
      <c r="AM194" s="230"/>
      <c r="AN194" s="230">
        <v>2736.0013399999993</v>
      </c>
      <c r="AO194" s="230">
        <v>2736.0013399999993</v>
      </c>
      <c r="AP194" s="230">
        <v>2736.0013399999993</v>
      </c>
      <c r="AQ194" s="15"/>
      <c r="AR194" s="15">
        <f t="shared" si="99"/>
        <v>0</v>
      </c>
      <c r="AS194" s="15">
        <f t="shared" si="99"/>
        <v>0</v>
      </c>
      <c r="AT194" s="15">
        <f t="shared" si="99"/>
        <v>0</v>
      </c>
      <c r="AV194" s="15">
        <f t="shared" si="88"/>
        <v>8208.0040199999985</v>
      </c>
      <c r="AW194" s="15">
        <f t="shared" si="89"/>
        <v>0</v>
      </c>
      <c r="AX194" s="15">
        <f t="shared" si="81"/>
        <v>-8208.0040199999985</v>
      </c>
      <c r="AY194" s="15"/>
      <c r="AZ194" s="15">
        <f t="shared" si="82"/>
        <v>16416.008039999997</v>
      </c>
      <c r="BA194" s="15">
        <f t="shared" si="82"/>
        <v>0</v>
      </c>
      <c r="BB194" s="15">
        <f t="shared" si="83"/>
        <v>-16416.008039999997</v>
      </c>
      <c r="BC194" s="15"/>
      <c r="BD194" s="230">
        <v>800780.88</v>
      </c>
      <c r="BE194" s="230">
        <v>800780.88</v>
      </c>
      <c r="BF194" s="230">
        <v>800780.88</v>
      </c>
      <c r="BG194" s="230"/>
      <c r="BH194" s="230"/>
      <c r="BI194" s="230"/>
      <c r="BJ194" s="230"/>
      <c r="BK194" s="230"/>
      <c r="BL194" s="230">
        <v>2736.0013399999993</v>
      </c>
      <c r="BM194" s="230">
        <v>2736.0013399999993</v>
      </c>
      <c r="BN194" s="230">
        <v>2736.0013399999993</v>
      </c>
      <c r="BO194" s="15"/>
      <c r="BP194" s="15">
        <f t="shared" si="100"/>
        <v>0</v>
      </c>
      <c r="BQ194" s="15">
        <f t="shared" si="100"/>
        <v>0</v>
      </c>
      <c r="BR194" s="15">
        <f t="shared" si="100"/>
        <v>0</v>
      </c>
      <c r="BT194" s="15">
        <f t="shared" si="90"/>
        <v>8208.0040199999985</v>
      </c>
      <c r="BU194" s="15">
        <f t="shared" si="91"/>
        <v>0</v>
      </c>
      <c r="BV194" s="15">
        <f t="shared" si="92"/>
        <v>-8208.0040199999985</v>
      </c>
      <c r="BW194" s="15"/>
      <c r="BX194" s="15">
        <f t="shared" si="93"/>
        <v>24624.012059999994</v>
      </c>
      <c r="BY194" s="15">
        <f t="shared" si="93"/>
        <v>0</v>
      </c>
      <c r="BZ194" s="15">
        <f t="shared" si="94"/>
        <v>-24624.012059999994</v>
      </c>
      <c r="CA194" s="15"/>
      <c r="CB194" s="230">
        <v>800780.88</v>
      </c>
      <c r="CC194" s="230">
        <v>800780.88</v>
      </c>
      <c r="CD194" s="230">
        <v>800780.88</v>
      </c>
      <c r="CE194" s="230"/>
      <c r="CF194" s="230"/>
      <c r="CG194" s="230"/>
      <c r="CH194" s="230"/>
      <c r="CI194" s="230"/>
      <c r="CJ194" s="230">
        <v>2736.0013399999993</v>
      </c>
      <c r="CK194" s="230">
        <v>2736.0013399999993</v>
      </c>
      <c r="CL194" s="230">
        <v>2736.0013399999993</v>
      </c>
      <c r="CM194" s="15"/>
      <c r="CN194" s="15">
        <f t="shared" si="95"/>
        <v>0</v>
      </c>
      <c r="CO194" s="15">
        <f t="shared" si="95"/>
        <v>0</v>
      </c>
      <c r="CP194" s="15">
        <f t="shared" si="95"/>
        <v>0</v>
      </c>
      <c r="CR194" s="15">
        <f t="shared" si="96"/>
        <v>8208.0040199999985</v>
      </c>
      <c r="CS194" s="15">
        <f t="shared" si="97"/>
        <v>0</v>
      </c>
      <c r="CT194" s="15">
        <f t="shared" si="67"/>
        <v>-8208.0040199999985</v>
      </c>
      <c r="CV194" s="15">
        <f t="shared" si="68"/>
        <v>32832.016079999994</v>
      </c>
      <c r="CW194" s="15">
        <f t="shared" si="68"/>
        <v>0</v>
      </c>
      <c r="CX194" s="15">
        <f t="shared" si="69"/>
        <v>-32832.016079999994</v>
      </c>
      <c r="CY194" s="15"/>
    </row>
    <row r="195" spans="1:103" x14ac:dyDescent="0.25">
      <c r="A195" s="3" t="s">
        <v>218</v>
      </c>
      <c r="B195" s="229"/>
      <c r="C195" s="229"/>
      <c r="D195" s="229">
        <v>4.24E-2</v>
      </c>
      <c r="E195" s="229">
        <v>4.0999999999999995E-2</v>
      </c>
      <c r="F195" s="229">
        <v>4.0999999999999995E-2</v>
      </c>
      <c r="G195" s="229">
        <v>4.0999999999999995E-2</v>
      </c>
      <c r="H195" s="229">
        <v>4.0999999999999995E-2</v>
      </c>
      <c r="I195" s="229">
        <v>4.0999999999999995E-2</v>
      </c>
      <c r="J195" s="3">
        <v>403013</v>
      </c>
      <c r="L195" s="230">
        <v>18599.63</v>
      </c>
      <c r="M195" s="230">
        <v>18599.63</v>
      </c>
      <c r="N195" s="230">
        <v>18599.63</v>
      </c>
      <c r="O195" s="230"/>
      <c r="P195" s="230">
        <v>0</v>
      </c>
      <c r="Q195" s="230">
        <v>0</v>
      </c>
      <c r="R195" s="230">
        <v>0</v>
      </c>
      <c r="S195" s="15"/>
      <c r="T195" s="15">
        <v>63.548735833333325</v>
      </c>
      <c r="U195" s="15">
        <v>63.548735833333325</v>
      </c>
      <c r="V195" s="15">
        <v>63.548735833333325</v>
      </c>
      <c r="W195" s="15"/>
      <c r="X195" s="15">
        <f t="shared" si="98"/>
        <v>0</v>
      </c>
      <c r="Y195" s="15">
        <f t="shared" si="98"/>
        <v>0</v>
      </c>
      <c r="Z195" s="15">
        <f t="shared" si="98"/>
        <v>0</v>
      </c>
      <c r="AB195" s="15">
        <f t="shared" si="86"/>
        <v>190.64620749999997</v>
      </c>
      <c r="AC195" s="15">
        <f t="shared" si="87"/>
        <v>0</v>
      </c>
      <c r="AD195" s="15">
        <f t="shared" si="66"/>
        <v>-190.64620749999997</v>
      </c>
      <c r="AF195" s="230">
        <v>18599.63</v>
      </c>
      <c r="AG195" s="230">
        <v>18599.63</v>
      </c>
      <c r="AH195" s="230">
        <v>18599.63</v>
      </c>
      <c r="AI195" s="230"/>
      <c r="AJ195" s="230">
        <v>0</v>
      </c>
      <c r="AK195" s="230">
        <v>0</v>
      </c>
      <c r="AL195" s="230">
        <v>0</v>
      </c>
      <c r="AM195" s="230"/>
      <c r="AN195" s="230">
        <v>63.548735833333325</v>
      </c>
      <c r="AO195" s="230">
        <v>63.548735833333325</v>
      </c>
      <c r="AP195" s="230">
        <v>63.548735833333325</v>
      </c>
      <c r="AQ195" s="15"/>
      <c r="AR195" s="15">
        <f t="shared" si="99"/>
        <v>0</v>
      </c>
      <c r="AS195" s="15">
        <f t="shared" si="99"/>
        <v>0</v>
      </c>
      <c r="AT195" s="15">
        <f t="shared" si="99"/>
        <v>0</v>
      </c>
      <c r="AV195" s="15">
        <f t="shared" si="88"/>
        <v>190.64620749999997</v>
      </c>
      <c r="AW195" s="15">
        <f t="shared" si="89"/>
        <v>0</v>
      </c>
      <c r="AX195" s="15">
        <f t="shared" si="81"/>
        <v>-190.64620749999997</v>
      </c>
      <c r="AY195" s="15"/>
      <c r="AZ195" s="15">
        <f t="shared" si="82"/>
        <v>381.29241499999995</v>
      </c>
      <c r="BA195" s="15">
        <f t="shared" si="82"/>
        <v>0</v>
      </c>
      <c r="BB195" s="15">
        <f t="shared" si="83"/>
        <v>-381.29241499999995</v>
      </c>
      <c r="BC195" s="15"/>
      <c r="BD195" s="230">
        <v>18599.63</v>
      </c>
      <c r="BE195" s="230">
        <v>18599.63</v>
      </c>
      <c r="BF195" s="230">
        <v>18599.63</v>
      </c>
      <c r="BG195" s="230"/>
      <c r="BH195" s="230"/>
      <c r="BI195" s="230"/>
      <c r="BJ195" s="230"/>
      <c r="BK195" s="230"/>
      <c r="BL195" s="230">
        <v>63.548735833333325</v>
      </c>
      <c r="BM195" s="230">
        <v>63.548735833333325</v>
      </c>
      <c r="BN195" s="230">
        <v>63.548735833333325</v>
      </c>
      <c r="BO195" s="15"/>
      <c r="BP195" s="15">
        <f t="shared" si="100"/>
        <v>0</v>
      </c>
      <c r="BQ195" s="15">
        <f t="shared" si="100"/>
        <v>0</v>
      </c>
      <c r="BR195" s="15">
        <f t="shared" si="100"/>
        <v>0</v>
      </c>
      <c r="BT195" s="15">
        <f t="shared" si="90"/>
        <v>190.64620749999997</v>
      </c>
      <c r="BU195" s="15">
        <f t="shared" si="91"/>
        <v>0</v>
      </c>
      <c r="BV195" s="15">
        <f t="shared" si="92"/>
        <v>-190.64620749999997</v>
      </c>
      <c r="BW195" s="15"/>
      <c r="BX195" s="15">
        <f t="shared" si="93"/>
        <v>571.93862249999995</v>
      </c>
      <c r="BY195" s="15">
        <f t="shared" si="93"/>
        <v>0</v>
      </c>
      <c r="BZ195" s="15">
        <f t="shared" si="94"/>
        <v>-571.93862249999995</v>
      </c>
      <c r="CA195" s="15"/>
      <c r="CB195" s="230">
        <v>18599.63</v>
      </c>
      <c r="CC195" s="230">
        <v>18599.63</v>
      </c>
      <c r="CD195" s="230">
        <v>18599.63</v>
      </c>
      <c r="CE195" s="230"/>
      <c r="CF195" s="230"/>
      <c r="CG195" s="230"/>
      <c r="CH195" s="230"/>
      <c r="CI195" s="230"/>
      <c r="CJ195" s="230">
        <v>63.548735833333325</v>
      </c>
      <c r="CK195" s="230">
        <v>63.548735833333325</v>
      </c>
      <c r="CL195" s="230">
        <v>63.548735833333325</v>
      </c>
      <c r="CM195" s="15"/>
      <c r="CN195" s="15">
        <f t="shared" si="95"/>
        <v>0</v>
      </c>
      <c r="CO195" s="15">
        <f t="shared" si="95"/>
        <v>0</v>
      </c>
      <c r="CP195" s="15">
        <f t="shared" si="95"/>
        <v>0</v>
      </c>
      <c r="CR195" s="15">
        <f t="shared" si="96"/>
        <v>190.64620749999997</v>
      </c>
      <c r="CS195" s="15">
        <f t="shared" si="97"/>
        <v>0</v>
      </c>
      <c r="CT195" s="15">
        <f t="shared" si="67"/>
        <v>-190.64620749999997</v>
      </c>
      <c r="CV195" s="15">
        <f t="shared" si="68"/>
        <v>762.5848299999999</v>
      </c>
      <c r="CW195" s="15">
        <f t="shared" si="68"/>
        <v>0</v>
      </c>
      <c r="CX195" s="15">
        <f t="shared" si="69"/>
        <v>-762.5848299999999</v>
      </c>
      <c r="CY195" s="15"/>
    </row>
    <row r="196" spans="1:103" x14ac:dyDescent="0.25">
      <c r="A196" s="3" t="s">
        <v>219</v>
      </c>
      <c r="B196" s="229">
        <v>3.7199999999999997E-2</v>
      </c>
      <c r="C196" s="229">
        <v>3.7900000000000003E-2</v>
      </c>
      <c r="D196" s="229">
        <v>3.7900000000000003E-2</v>
      </c>
      <c r="E196" s="229">
        <v>2.63E-2</v>
      </c>
      <c r="F196" s="229">
        <v>2.63E-2</v>
      </c>
      <c r="G196" s="229">
        <v>2.63E-2</v>
      </c>
      <c r="H196" s="229">
        <v>2.63E-2</v>
      </c>
      <c r="I196" s="229">
        <v>2.63E-2</v>
      </c>
      <c r="J196" s="3">
        <v>403013</v>
      </c>
      <c r="L196" s="230">
        <v>4414423.76</v>
      </c>
      <c r="M196" s="230">
        <v>4414423.76</v>
      </c>
      <c r="N196" s="230">
        <v>4414423.76</v>
      </c>
      <c r="O196" s="230"/>
      <c r="P196" s="230">
        <v>4414423.76</v>
      </c>
      <c r="Q196" s="230">
        <v>4414423.76</v>
      </c>
      <c r="R196" s="230">
        <v>4414423.76</v>
      </c>
      <c r="S196" s="15"/>
      <c r="T196" s="15">
        <v>9674.9454073333327</v>
      </c>
      <c r="U196" s="15">
        <v>9674.9454073333327</v>
      </c>
      <c r="V196" s="15">
        <v>9674.9454073333327</v>
      </c>
      <c r="W196" s="15"/>
      <c r="X196" s="15">
        <f t="shared" si="98"/>
        <v>9674.9454073333327</v>
      </c>
      <c r="Y196" s="15">
        <f t="shared" si="98"/>
        <v>9674.9454073333327</v>
      </c>
      <c r="Z196" s="15">
        <f t="shared" si="98"/>
        <v>9674.9454073333327</v>
      </c>
      <c r="AB196" s="15">
        <f t="shared" si="86"/>
        <v>29024.836221999998</v>
      </c>
      <c r="AC196" s="15">
        <f t="shared" si="87"/>
        <v>29024.836221999998</v>
      </c>
      <c r="AD196" s="15">
        <f t="shared" si="66"/>
        <v>0</v>
      </c>
      <c r="AF196" s="230">
        <v>4414423.76</v>
      </c>
      <c r="AG196" s="230">
        <v>4414423.76</v>
      </c>
      <c r="AH196" s="230">
        <v>4414423.76</v>
      </c>
      <c r="AI196" s="230"/>
      <c r="AJ196" s="230">
        <v>4414423.76</v>
      </c>
      <c r="AK196" s="230">
        <v>4414423.76</v>
      </c>
      <c r="AL196" s="230">
        <v>4414423.76</v>
      </c>
      <c r="AM196" s="230"/>
      <c r="AN196" s="230">
        <v>9674.9454073333327</v>
      </c>
      <c r="AO196" s="230">
        <v>9674.9454073333327</v>
      </c>
      <c r="AP196" s="230">
        <v>9674.9454073333327</v>
      </c>
      <c r="AQ196" s="15"/>
      <c r="AR196" s="15">
        <f t="shared" si="99"/>
        <v>9674.9454073333327</v>
      </c>
      <c r="AS196" s="15">
        <f t="shared" si="99"/>
        <v>9674.9454073333327</v>
      </c>
      <c r="AT196" s="15">
        <f t="shared" si="99"/>
        <v>9674.9454073333327</v>
      </c>
      <c r="AV196" s="15">
        <f t="shared" si="88"/>
        <v>29024.836221999998</v>
      </c>
      <c r="AW196" s="15">
        <f t="shared" si="89"/>
        <v>29024.836221999998</v>
      </c>
      <c r="AX196" s="15">
        <f t="shared" si="81"/>
        <v>0</v>
      </c>
      <c r="AY196" s="15"/>
      <c r="AZ196" s="15">
        <f t="shared" si="82"/>
        <v>58049.672443999996</v>
      </c>
      <c r="BA196" s="15">
        <f t="shared" si="82"/>
        <v>58049.672443999996</v>
      </c>
      <c r="BB196" s="15">
        <f t="shared" si="83"/>
        <v>0</v>
      </c>
      <c r="BC196" s="15"/>
      <c r="BD196" s="230">
        <v>4414423.76</v>
      </c>
      <c r="BE196" s="230">
        <v>4414423.76</v>
      </c>
      <c r="BF196" s="230">
        <v>4414423.76</v>
      </c>
      <c r="BG196" s="230"/>
      <c r="BH196" s="230"/>
      <c r="BI196" s="230"/>
      <c r="BJ196" s="230"/>
      <c r="BK196" s="230"/>
      <c r="BL196" s="230">
        <v>9674.9454073333327</v>
      </c>
      <c r="BM196" s="230">
        <v>9674.9454073333327</v>
      </c>
      <c r="BN196" s="230">
        <v>9674.9454073333327</v>
      </c>
      <c r="BO196" s="15"/>
      <c r="BP196" s="15">
        <f t="shared" si="100"/>
        <v>0</v>
      </c>
      <c r="BQ196" s="15">
        <f t="shared" si="100"/>
        <v>0</v>
      </c>
      <c r="BR196" s="15">
        <f t="shared" si="100"/>
        <v>0</v>
      </c>
      <c r="BT196" s="15">
        <f t="shared" si="90"/>
        <v>29024.836221999998</v>
      </c>
      <c r="BU196" s="15">
        <f t="shared" si="91"/>
        <v>0</v>
      </c>
      <c r="BV196" s="15">
        <f t="shared" si="92"/>
        <v>-29024.836221999998</v>
      </c>
      <c r="BW196" s="15"/>
      <c r="BX196" s="15">
        <f t="shared" si="93"/>
        <v>87074.508665999994</v>
      </c>
      <c r="BY196" s="15">
        <f t="shared" si="93"/>
        <v>58049.672443999996</v>
      </c>
      <c r="BZ196" s="15">
        <f t="shared" si="94"/>
        <v>-29024.836221999998</v>
      </c>
      <c r="CA196" s="15"/>
      <c r="CB196" s="230">
        <v>4414423.76</v>
      </c>
      <c r="CC196" s="230">
        <v>4414423.76</v>
      </c>
      <c r="CD196" s="230">
        <v>4414423.76</v>
      </c>
      <c r="CE196" s="230"/>
      <c r="CF196" s="230"/>
      <c r="CG196" s="230"/>
      <c r="CH196" s="230"/>
      <c r="CI196" s="230"/>
      <c r="CJ196" s="230">
        <v>9674.9454073333327</v>
      </c>
      <c r="CK196" s="230">
        <v>9674.9454073333327</v>
      </c>
      <c r="CL196" s="230">
        <v>9674.9454073333327</v>
      </c>
      <c r="CM196" s="15"/>
      <c r="CN196" s="15">
        <f t="shared" si="95"/>
        <v>0</v>
      </c>
      <c r="CO196" s="15">
        <f t="shared" si="95"/>
        <v>0</v>
      </c>
      <c r="CP196" s="15">
        <f t="shared" si="95"/>
        <v>0</v>
      </c>
      <c r="CR196" s="15">
        <f t="shared" si="96"/>
        <v>29024.836221999998</v>
      </c>
      <c r="CS196" s="15">
        <f t="shared" si="97"/>
        <v>0</v>
      </c>
      <c r="CT196" s="15">
        <f t="shared" si="67"/>
        <v>-29024.836221999998</v>
      </c>
      <c r="CV196" s="15">
        <f t="shared" si="68"/>
        <v>116099.34488799999</v>
      </c>
      <c r="CW196" s="15">
        <f t="shared" si="68"/>
        <v>58049.672443999996</v>
      </c>
      <c r="CX196" s="15">
        <f t="shared" si="69"/>
        <v>-58049.672443999996</v>
      </c>
      <c r="CY196" s="15"/>
    </row>
    <row r="197" spans="1:103" x14ac:dyDescent="0.25">
      <c r="A197" s="3" t="s">
        <v>220</v>
      </c>
      <c r="B197" s="229">
        <v>3.7699999999999997E-2</v>
      </c>
      <c r="C197" s="229">
        <v>3.8700000000000005E-2</v>
      </c>
      <c r="D197" s="229">
        <v>3.8700000000000005E-2</v>
      </c>
      <c r="E197" s="229">
        <v>2.1899999999999999E-2</v>
      </c>
      <c r="F197" s="229">
        <v>2.1899999999999999E-2</v>
      </c>
      <c r="G197" s="229">
        <v>2.1899999999999999E-2</v>
      </c>
      <c r="H197" s="229">
        <v>2.1899999999999999E-2</v>
      </c>
      <c r="I197" s="229">
        <v>2.1899999999999999E-2</v>
      </c>
      <c r="J197" s="3">
        <v>403013</v>
      </c>
      <c r="L197" s="230">
        <v>3849103.63</v>
      </c>
      <c r="M197" s="230">
        <v>3849103.63</v>
      </c>
      <c r="N197" s="230">
        <v>3849103.63</v>
      </c>
      <c r="O197" s="230"/>
      <c r="P197" s="230">
        <v>3849103.63</v>
      </c>
      <c r="Q197" s="230">
        <v>3849103.63</v>
      </c>
      <c r="R197" s="230">
        <v>3849103.63</v>
      </c>
      <c r="S197" s="15"/>
      <c r="T197" s="15">
        <v>7024.6141247499991</v>
      </c>
      <c r="U197" s="15">
        <v>7024.6141247499991</v>
      </c>
      <c r="V197" s="15">
        <v>7024.6141247499991</v>
      </c>
      <c r="W197" s="15"/>
      <c r="X197" s="15">
        <f t="shared" si="98"/>
        <v>7024.6141247499991</v>
      </c>
      <c r="Y197" s="15">
        <f t="shared" si="98"/>
        <v>7024.6141247499991</v>
      </c>
      <c r="Z197" s="15">
        <f t="shared" si="98"/>
        <v>7024.6141247499991</v>
      </c>
      <c r="AB197" s="15">
        <f t="shared" si="86"/>
        <v>21073.842374249998</v>
      </c>
      <c r="AC197" s="15">
        <f t="shared" si="87"/>
        <v>21073.842374249998</v>
      </c>
      <c r="AD197" s="15">
        <f t="shared" si="66"/>
        <v>0</v>
      </c>
      <c r="AF197" s="230">
        <v>3849103.63</v>
      </c>
      <c r="AG197" s="230">
        <v>3849103.63</v>
      </c>
      <c r="AH197" s="230">
        <v>3849103.63</v>
      </c>
      <c r="AI197" s="230"/>
      <c r="AJ197" s="230">
        <v>3849103.63</v>
      </c>
      <c r="AK197" s="230">
        <v>3849103.63</v>
      </c>
      <c r="AL197" s="230">
        <v>3849103.63</v>
      </c>
      <c r="AM197" s="230"/>
      <c r="AN197" s="230">
        <v>7024.6141247499991</v>
      </c>
      <c r="AO197" s="230">
        <v>7024.6141247499991</v>
      </c>
      <c r="AP197" s="230">
        <v>7024.6141247499991</v>
      </c>
      <c r="AQ197" s="15"/>
      <c r="AR197" s="15">
        <f t="shared" si="99"/>
        <v>7024.6141247499991</v>
      </c>
      <c r="AS197" s="15">
        <f t="shared" si="99"/>
        <v>7024.6141247499991</v>
      </c>
      <c r="AT197" s="15">
        <f t="shared" si="99"/>
        <v>7024.6141247499991</v>
      </c>
      <c r="AV197" s="15">
        <f t="shared" si="88"/>
        <v>21073.842374249998</v>
      </c>
      <c r="AW197" s="15">
        <f t="shared" si="89"/>
        <v>21073.842374249998</v>
      </c>
      <c r="AX197" s="15">
        <f t="shared" si="81"/>
        <v>0</v>
      </c>
      <c r="AY197" s="15"/>
      <c r="AZ197" s="15">
        <f t="shared" si="82"/>
        <v>42147.684748499996</v>
      </c>
      <c r="BA197" s="15">
        <f t="shared" si="82"/>
        <v>42147.684748499996</v>
      </c>
      <c r="BB197" s="15">
        <f t="shared" si="83"/>
        <v>0</v>
      </c>
      <c r="BC197" s="15"/>
      <c r="BD197" s="230">
        <v>3849103.63</v>
      </c>
      <c r="BE197" s="230">
        <v>3849103.63</v>
      </c>
      <c r="BF197" s="230">
        <v>3849103.63</v>
      </c>
      <c r="BG197" s="230"/>
      <c r="BH197" s="230"/>
      <c r="BI197" s="230"/>
      <c r="BJ197" s="230"/>
      <c r="BK197" s="230"/>
      <c r="BL197" s="230">
        <v>7024.6141247499991</v>
      </c>
      <c r="BM197" s="230">
        <v>7024.6141247499991</v>
      </c>
      <c r="BN197" s="230">
        <v>7024.6141247499991</v>
      </c>
      <c r="BO197" s="15"/>
      <c r="BP197" s="15">
        <f t="shared" si="100"/>
        <v>0</v>
      </c>
      <c r="BQ197" s="15">
        <f t="shared" si="100"/>
        <v>0</v>
      </c>
      <c r="BR197" s="15">
        <f t="shared" si="100"/>
        <v>0</v>
      </c>
      <c r="BT197" s="15">
        <f t="shared" si="90"/>
        <v>21073.842374249998</v>
      </c>
      <c r="BU197" s="15">
        <f t="shared" si="91"/>
        <v>0</v>
      </c>
      <c r="BV197" s="15">
        <f t="shared" si="92"/>
        <v>-21073.842374249998</v>
      </c>
      <c r="BW197" s="15"/>
      <c r="BX197" s="15">
        <f t="shared" si="93"/>
        <v>63221.527122749991</v>
      </c>
      <c r="BY197" s="15">
        <f t="shared" si="93"/>
        <v>42147.684748499996</v>
      </c>
      <c r="BZ197" s="15">
        <f t="shared" si="94"/>
        <v>-21073.842374249994</v>
      </c>
      <c r="CA197" s="15"/>
      <c r="CB197" s="230">
        <v>3849103.63</v>
      </c>
      <c r="CC197" s="230">
        <v>3849103.63</v>
      </c>
      <c r="CD197" s="230">
        <v>3849103.63</v>
      </c>
      <c r="CE197" s="230"/>
      <c r="CF197" s="230"/>
      <c r="CG197" s="230"/>
      <c r="CH197" s="230"/>
      <c r="CI197" s="230"/>
      <c r="CJ197" s="230">
        <v>7024.6141247499991</v>
      </c>
      <c r="CK197" s="230">
        <v>7024.6141247499991</v>
      </c>
      <c r="CL197" s="230">
        <v>7024.6141247499991</v>
      </c>
      <c r="CM197" s="15"/>
      <c r="CN197" s="15">
        <f t="shared" si="95"/>
        <v>0</v>
      </c>
      <c r="CO197" s="15">
        <f t="shared" si="95"/>
        <v>0</v>
      </c>
      <c r="CP197" s="15">
        <f t="shared" si="95"/>
        <v>0</v>
      </c>
      <c r="CR197" s="15">
        <f t="shared" si="96"/>
        <v>21073.842374249998</v>
      </c>
      <c r="CS197" s="15">
        <f t="shared" si="97"/>
        <v>0</v>
      </c>
      <c r="CT197" s="15">
        <f t="shared" si="67"/>
        <v>-21073.842374249998</v>
      </c>
      <c r="CV197" s="15">
        <f t="shared" si="68"/>
        <v>84295.369496999992</v>
      </c>
      <c r="CW197" s="15">
        <f t="shared" si="68"/>
        <v>42147.684748499996</v>
      </c>
      <c r="CX197" s="15">
        <f t="shared" si="69"/>
        <v>-42147.684748499996</v>
      </c>
      <c r="CY197" s="15"/>
    </row>
    <row r="198" spans="1:103" x14ac:dyDescent="0.25">
      <c r="A198" s="3" t="s">
        <v>221</v>
      </c>
      <c r="B198" s="229">
        <v>3.7600000000000001E-2</v>
      </c>
      <c r="C198" s="229">
        <v>3.8600000000000002E-2</v>
      </c>
      <c r="D198" s="229">
        <v>3.8600000000000002E-2</v>
      </c>
      <c r="E198" s="229">
        <v>2.18E-2</v>
      </c>
      <c r="F198" s="229">
        <v>2.18E-2</v>
      </c>
      <c r="G198" s="229">
        <v>2.18E-2</v>
      </c>
      <c r="H198" s="229">
        <v>2.18E-2</v>
      </c>
      <c r="I198" s="229">
        <v>2.18E-2</v>
      </c>
      <c r="J198" s="3">
        <v>403013</v>
      </c>
      <c r="L198" s="230">
        <v>3588684.24</v>
      </c>
      <c r="M198" s="230">
        <v>3588684.24</v>
      </c>
      <c r="N198" s="230">
        <v>3588684.24</v>
      </c>
      <c r="O198" s="230"/>
      <c r="P198" s="230">
        <v>3588684.24</v>
      </c>
      <c r="Q198" s="230">
        <v>3588684.24</v>
      </c>
      <c r="R198" s="230">
        <v>3588684.24</v>
      </c>
      <c r="S198" s="15"/>
      <c r="T198" s="15">
        <v>6519.4430360000006</v>
      </c>
      <c r="U198" s="15">
        <v>6519.4430360000006</v>
      </c>
      <c r="V198" s="15">
        <v>6519.4430360000006</v>
      </c>
      <c r="W198" s="15"/>
      <c r="X198" s="15">
        <f t="shared" si="98"/>
        <v>6519.4430360000006</v>
      </c>
      <c r="Y198" s="15">
        <f t="shared" si="98"/>
        <v>6519.4430360000006</v>
      </c>
      <c r="Z198" s="15">
        <f t="shared" si="98"/>
        <v>6519.4430360000006</v>
      </c>
      <c r="AB198" s="15">
        <f t="shared" si="86"/>
        <v>19558.329108000002</v>
      </c>
      <c r="AC198" s="15">
        <f t="shared" si="87"/>
        <v>19558.329108000002</v>
      </c>
      <c r="AD198" s="15">
        <f t="shared" si="66"/>
        <v>0</v>
      </c>
      <c r="AF198" s="230">
        <v>3588684.24</v>
      </c>
      <c r="AG198" s="230">
        <v>3588684.24</v>
      </c>
      <c r="AH198" s="230">
        <v>3588684.24</v>
      </c>
      <c r="AI198" s="230"/>
      <c r="AJ198" s="230">
        <v>3588684.24</v>
      </c>
      <c r="AK198" s="230">
        <v>3588684.24</v>
      </c>
      <c r="AL198" s="230">
        <v>3588684.24</v>
      </c>
      <c r="AM198" s="230"/>
      <c r="AN198" s="230">
        <v>6519.4430360000006</v>
      </c>
      <c r="AO198" s="230">
        <v>6519.4430360000006</v>
      </c>
      <c r="AP198" s="230">
        <v>6519.4430360000006</v>
      </c>
      <c r="AQ198" s="15"/>
      <c r="AR198" s="15">
        <f t="shared" si="99"/>
        <v>6519.4430360000006</v>
      </c>
      <c r="AS198" s="15">
        <f t="shared" si="99"/>
        <v>6519.4430360000006</v>
      </c>
      <c r="AT198" s="15">
        <f t="shared" si="99"/>
        <v>6519.4430360000006</v>
      </c>
      <c r="AV198" s="15">
        <f t="shared" si="88"/>
        <v>19558.329108000002</v>
      </c>
      <c r="AW198" s="15">
        <f t="shared" si="89"/>
        <v>19558.329108000002</v>
      </c>
      <c r="AX198" s="15">
        <f t="shared" si="81"/>
        <v>0</v>
      </c>
      <c r="AY198" s="15"/>
      <c r="AZ198" s="15">
        <f t="shared" si="82"/>
        <v>39116.658216000003</v>
      </c>
      <c r="BA198" s="15">
        <f t="shared" si="82"/>
        <v>39116.658216000003</v>
      </c>
      <c r="BB198" s="15">
        <f t="shared" si="83"/>
        <v>0</v>
      </c>
      <c r="BC198" s="15"/>
      <c r="BD198" s="230">
        <v>3588684.24</v>
      </c>
      <c r="BE198" s="230">
        <v>3588684.24</v>
      </c>
      <c r="BF198" s="230">
        <v>3588684.24</v>
      </c>
      <c r="BG198" s="230"/>
      <c r="BH198" s="230"/>
      <c r="BI198" s="230"/>
      <c r="BJ198" s="230"/>
      <c r="BK198" s="230"/>
      <c r="BL198" s="230">
        <v>6519.4430360000006</v>
      </c>
      <c r="BM198" s="230">
        <v>6519.4430360000006</v>
      </c>
      <c r="BN198" s="230">
        <v>6519.4430360000006</v>
      </c>
      <c r="BO198" s="15"/>
      <c r="BP198" s="15">
        <f t="shared" si="100"/>
        <v>0</v>
      </c>
      <c r="BQ198" s="15">
        <f t="shared" si="100"/>
        <v>0</v>
      </c>
      <c r="BR198" s="15">
        <f t="shared" si="100"/>
        <v>0</v>
      </c>
      <c r="BT198" s="15">
        <f t="shared" si="90"/>
        <v>19558.329108000002</v>
      </c>
      <c r="BU198" s="15">
        <f t="shared" si="91"/>
        <v>0</v>
      </c>
      <c r="BV198" s="15">
        <f t="shared" si="92"/>
        <v>-19558.329108000002</v>
      </c>
      <c r="BW198" s="15"/>
      <c r="BX198" s="15">
        <f t="shared" si="93"/>
        <v>58674.987324000002</v>
      </c>
      <c r="BY198" s="15">
        <f t="shared" si="93"/>
        <v>39116.658216000003</v>
      </c>
      <c r="BZ198" s="15">
        <f t="shared" si="94"/>
        <v>-19558.329107999998</v>
      </c>
      <c r="CA198" s="15"/>
      <c r="CB198" s="230">
        <v>3588684.24</v>
      </c>
      <c r="CC198" s="230">
        <v>3588684.24</v>
      </c>
      <c r="CD198" s="230">
        <v>3588684.24</v>
      </c>
      <c r="CE198" s="230"/>
      <c r="CF198" s="230"/>
      <c r="CG198" s="230"/>
      <c r="CH198" s="230"/>
      <c r="CI198" s="230"/>
      <c r="CJ198" s="230">
        <v>6519.4430360000006</v>
      </c>
      <c r="CK198" s="230">
        <v>6519.4430360000006</v>
      </c>
      <c r="CL198" s="230">
        <v>6519.4430360000006</v>
      </c>
      <c r="CM198" s="15"/>
      <c r="CN198" s="15">
        <f t="shared" si="95"/>
        <v>0</v>
      </c>
      <c r="CO198" s="15">
        <f t="shared" si="95"/>
        <v>0</v>
      </c>
      <c r="CP198" s="15">
        <f t="shared" si="95"/>
        <v>0</v>
      </c>
      <c r="CR198" s="15">
        <f t="shared" si="96"/>
        <v>19558.329108000002</v>
      </c>
      <c r="CS198" s="15">
        <f t="shared" si="97"/>
        <v>0</v>
      </c>
      <c r="CT198" s="15">
        <f t="shared" si="67"/>
        <v>-19558.329108000002</v>
      </c>
      <c r="CV198" s="15">
        <f t="shared" si="68"/>
        <v>78233.316432000007</v>
      </c>
      <c r="CW198" s="15">
        <f t="shared" si="68"/>
        <v>39116.658216000003</v>
      </c>
      <c r="CX198" s="15">
        <f t="shared" si="69"/>
        <v>-39116.658216000003</v>
      </c>
      <c r="CY198" s="15"/>
    </row>
    <row r="199" spans="1:103" x14ac:dyDescent="0.25">
      <c r="A199" s="3" t="s">
        <v>222</v>
      </c>
      <c r="B199" s="229">
        <v>3.7100000000000001E-2</v>
      </c>
      <c r="C199" s="229">
        <v>3.78E-2</v>
      </c>
      <c r="D199" s="229">
        <v>3.78E-2</v>
      </c>
      <c r="E199" s="229">
        <v>2.2800000000000001E-2</v>
      </c>
      <c r="F199" s="229">
        <v>2.2800000000000001E-2</v>
      </c>
      <c r="G199" s="229">
        <v>2.2800000000000001E-2</v>
      </c>
      <c r="H199" s="229">
        <v>2.2800000000000001E-2</v>
      </c>
      <c r="I199" s="229">
        <v>2.2800000000000001E-2</v>
      </c>
      <c r="J199" s="3">
        <v>403013</v>
      </c>
      <c r="L199" s="230">
        <v>3559154.9699999997</v>
      </c>
      <c r="M199" s="230">
        <v>3559154.9699999997</v>
      </c>
      <c r="N199" s="230">
        <v>3559154.9699999997</v>
      </c>
      <c r="O199" s="230"/>
      <c r="P199" s="230">
        <v>3559154.9699999997</v>
      </c>
      <c r="Q199" s="230">
        <v>3559154.9699999997</v>
      </c>
      <c r="R199" s="230">
        <v>3559154.9699999997</v>
      </c>
      <c r="S199" s="15"/>
      <c r="T199" s="15">
        <v>6762.3944430000001</v>
      </c>
      <c r="U199" s="15">
        <v>6762.3944430000001</v>
      </c>
      <c r="V199" s="15">
        <v>6762.3944430000001</v>
      </c>
      <c r="W199" s="15"/>
      <c r="X199" s="15">
        <f t="shared" si="98"/>
        <v>6762.3944430000001</v>
      </c>
      <c r="Y199" s="15">
        <f t="shared" si="98"/>
        <v>6762.3944430000001</v>
      </c>
      <c r="Z199" s="15">
        <f t="shared" si="98"/>
        <v>6762.3944430000001</v>
      </c>
      <c r="AB199" s="15">
        <f t="shared" si="86"/>
        <v>20287.183329</v>
      </c>
      <c r="AC199" s="15">
        <f t="shared" si="87"/>
        <v>20287.183329</v>
      </c>
      <c r="AD199" s="15">
        <f t="shared" si="66"/>
        <v>0</v>
      </c>
      <c r="AF199" s="230">
        <v>3559154.9699999997</v>
      </c>
      <c r="AG199" s="230">
        <v>3559154.9699999997</v>
      </c>
      <c r="AH199" s="230">
        <v>3559154.9699999997</v>
      </c>
      <c r="AI199" s="230"/>
      <c r="AJ199" s="230">
        <v>3559154.9699999997</v>
      </c>
      <c r="AK199" s="230">
        <v>3559154.9699999997</v>
      </c>
      <c r="AL199" s="230">
        <v>3559154.9699999997</v>
      </c>
      <c r="AM199" s="230"/>
      <c r="AN199" s="230">
        <v>6762.3944430000001</v>
      </c>
      <c r="AO199" s="230">
        <v>6762.3944430000001</v>
      </c>
      <c r="AP199" s="230">
        <v>6762.3944430000001</v>
      </c>
      <c r="AQ199" s="15"/>
      <c r="AR199" s="15">
        <f t="shared" si="99"/>
        <v>6762.3944430000001</v>
      </c>
      <c r="AS199" s="15">
        <f t="shared" si="99"/>
        <v>6762.3944430000001</v>
      </c>
      <c r="AT199" s="15">
        <f t="shared" si="99"/>
        <v>6762.3944430000001</v>
      </c>
      <c r="AV199" s="15">
        <f t="shared" si="88"/>
        <v>20287.183329</v>
      </c>
      <c r="AW199" s="15">
        <f t="shared" si="89"/>
        <v>20287.183329</v>
      </c>
      <c r="AX199" s="15">
        <f t="shared" si="81"/>
        <v>0</v>
      </c>
      <c r="AY199" s="15"/>
      <c r="AZ199" s="15">
        <f t="shared" si="82"/>
        <v>40574.366657999999</v>
      </c>
      <c r="BA199" s="15">
        <f t="shared" si="82"/>
        <v>40574.366657999999</v>
      </c>
      <c r="BB199" s="15">
        <f t="shared" si="83"/>
        <v>0</v>
      </c>
      <c r="BC199" s="15"/>
      <c r="BD199" s="230">
        <v>3559154.9699999997</v>
      </c>
      <c r="BE199" s="230">
        <v>3559154.9699999997</v>
      </c>
      <c r="BF199" s="230">
        <v>3559154.9699999997</v>
      </c>
      <c r="BG199" s="230"/>
      <c r="BH199" s="230"/>
      <c r="BI199" s="230"/>
      <c r="BJ199" s="230"/>
      <c r="BK199" s="230"/>
      <c r="BL199" s="230">
        <v>6762.3944430000001</v>
      </c>
      <c r="BM199" s="230">
        <v>6762.3944430000001</v>
      </c>
      <c r="BN199" s="230">
        <v>6762.3944430000001</v>
      </c>
      <c r="BO199" s="15"/>
      <c r="BP199" s="15">
        <f t="shared" si="100"/>
        <v>0</v>
      </c>
      <c r="BQ199" s="15">
        <f t="shared" si="100"/>
        <v>0</v>
      </c>
      <c r="BR199" s="15">
        <f t="shared" si="100"/>
        <v>0</v>
      </c>
      <c r="BT199" s="15">
        <f t="shared" si="90"/>
        <v>20287.183329</v>
      </c>
      <c r="BU199" s="15">
        <f t="shared" si="91"/>
        <v>0</v>
      </c>
      <c r="BV199" s="15">
        <f t="shared" si="92"/>
        <v>-20287.183329</v>
      </c>
      <c r="BW199" s="15"/>
      <c r="BX199" s="15">
        <f t="shared" si="93"/>
        <v>60861.549986999999</v>
      </c>
      <c r="BY199" s="15">
        <f t="shared" si="93"/>
        <v>40574.366657999999</v>
      </c>
      <c r="BZ199" s="15">
        <f t="shared" si="94"/>
        <v>-20287.183329</v>
      </c>
      <c r="CA199" s="15"/>
      <c r="CB199" s="230">
        <v>3559154.9699999997</v>
      </c>
      <c r="CC199" s="230">
        <v>3559154.9699999997</v>
      </c>
      <c r="CD199" s="230">
        <v>3559154.9699999997</v>
      </c>
      <c r="CE199" s="230"/>
      <c r="CF199" s="230"/>
      <c r="CG199" s="230"/>
      <c r="CH199" s="230"/>
      <c r="CI199" s="230"/>
      <c r="CJ199" s="230">
        <v>6762.3944430000001</v>
      </c>
      <c r="CK199" s="230">
        <v>6762.3944430000001</v>
      </c>
      <c r="CL199" s="230">
        <v>6762.3944430000001</v>
      </c>
      <c r="CM199" s="15"/>
      <c r="CN199" s="15">
        <f t="shared" si="95"/>
        <v>0</v>
      </c>
      <c r="CO199" s="15">
        <f t="shared" si="95"/>
        <v>0</v>
      </c>
      <c r="CP199" s="15">
        <f t="shared" si="95"/>
        <v>0</v>
      </c>
      <c r="CR199" s="15">
        <f t="shared" si="96"/>
        <v>20287.183329</v>
      </c>
      <c r="CS199" s="15">
        <f t="shared" si="97"/>
        <v>0</v>
      </c>
      <c r="CT199" s="15">
        <f t="shared" si="67"/>
        <v>-20287.183329</v>
      </c>
      <c r="CV199" s="15">
        <f t="shared" si="68"/>
        <v>81148.733315999998</v>
      </c>
      <c r="CW199" s="15">
        <f t="shared" si="68"/>
        <v>40574.366657999999</v>
      </c>
      <c r="CX199" s="15">
        <f t="shared" si="69"/>
        <v>-40574.366657999999</v>
      </c>
      <c r="CY199" s="15"/>
    </row>
    <row r="200" spans="1:103" x14ac:dyDescent="0.25">
      <c r="A200" s="3" t="s">
        <v>223</v>
      </c>
      <c r="B200" s="229">
        <v>3.7100000000000001E-2</v>
      </c>
      <c r="C200" s="229">
        <v>3.78E-2</v>
      </c>
      <c r="D200" s="229">
        <v>3.78E-2</v>
      </c>
      <c r="E200" s="229">
        <v>2.2800000000000001E-2</v>
      </c>
      <c r="F200" s="229">
        <v>2.2800000000000001E-2</v>
      </c>
      <c r="G200" s="229">
        <v>2.2800000000000001E-2</v>
      </c>
      <c r="H200" s="229">
        <v>2.2800000000000001E-2</v>
      </c>
      <c r="I200" s="229">
        <v>2.2800000000000001E-2</v>
      </c>
      <c r="J200" s="3">
        <v>403013</v>
      </c>
      <c r="L200" s="230">
        <v>3548851.71</v>
      </c>
      <c r="M200" s="230">
        <v>3548851.71</v>
      </c>
      <c r="N200" s="230">
        <v>3548851.71</v>
      </c>
      <c r="O200" s="230"/>
      <c r="P200" s="230">
        <v>3548851.71</v>
      </c>
      <c r="Q200" s="230">
        <v>3548851.71</v>
      </c>
      <c r="R200" s="230">
        <v>3548851.71</v>
      </c>
      <c r="S200" s="15"/>
      <c r="T200" s="15">
        <v>6742.8182489999999</v>
      </c>
      <c r="U200" s="15">
        <v>6742.8182489999999</v>
      </c>
      <c r="V200" s="15">
        <v>6742.8182489999999</v>
      </c>
      <c r="W200" s="15"/>
      <c r="X200" s="15">
        <f t="shared" si="98"/>
        <v>6742.8182489999999</v>
      </c>
      <c r="Y200" s="15">
        <f t="shared" si="98"/>
        <v>6742.8182489999999</v>
      </c>
      <c r="Z200" s="15">
        <f t="shared" si="98"/>
        <v>6742.8182489999999</v>
      </c>
      <c r="AB200" s="15">
        <f t="shared" si="86"/>
        <v>20228.454747</v>
      </c>
      <c r="AC200" s="15">
        <f t="shared" si="87"/>
        <v>20228.454747</v>
      </c>
      <c r="AD200" s="15">
        <f t="shared" si="66"/>
        <v>0</v>
      </c>
      <c r="AF200" s="230">
        <v>3548851.71</v>
      </c>
      <c r="AG200" s="230">
        <v>3548851.71</v>
      </c>
      <c r="AH200" s="230">
        <v>3548851.71</v>
      </c>
      <c r="AI200" s="230"/>
      <c r="AJ200" s="230">
        <v>3548851.71</v>
      </c>
      <c r="AK200" s="230">
        <v>3548851.71</v>
      </c>
      <c r="AL200" s="230">
        <v>3548851.71</v>
      </c>
      <c r="AM200" s="230"/>
      <c r="AN200" s="230">
        <v>6742.8182489999999</v>
      </c>
      <c r="AO200" s="230">
        <v>6742.8182489999999</v>
      </c>
      <c r="AP200" s="230">
        <v>6742.8182489999999</v>
      </c>
      <c r="AQ200" s="15"/>
      <c r="AR200" s="15">
        <f t="shared" si="99"/>
        <v>6742.8182489999999</v>
      </c>
      <c r="AS200" s="15">
        <f t="shared" si="99"/>
        <v>6742.8182489999999</v>
      </c>
      <c r="AT200" s="15">
        <f t="shared" si="99"/>
        <v>6742.8182489999999</v>
      </c>
      <c r="AV200" s="15">
        <f t="shared" si="88"/>
        <v>20228.454747</v>
      </c>
      <c r="AW200" s="15">
        <f t="shared" si="89"/>
        <v>20228.454747</v>
      </c>
      <c r="AX200" s="15">
        <f t="shared" si="81"/>
        <v>0</v>
      </c>
      <c r="AY200" s="15"/>
      <c r="AZ200" s="15">
        <f t="shared" si="82"/>
        <v>40456.909494</v>
      </c>
      <c r="BA200" s="15">
        <f t="shared" si="82"/>
        <v>40456.909494</v>
      </c>
      <c r="BB200" s="15">
        <f t="shared" si="83"/>
        <v>0</v>
      </c>
      <c r="BC200" s="15"/>
      <c r="BD200" s="230">
        <v>3548851.71</v>
      </c>
      <c r="BE200" s="230">
        <v>3548851.71</v>
      </c>
      <c r="BF200" s="230">
        <v>3548851.71</v>
      </c>
      <c r="BG200" s="230"/>
      <c r="BH200" s="230"/>
      <c r="BI200" s="230"/>
      <c r="BJ200" s="230"/>
      <c r="BK200" s="230"/>
      <c r="BL200" s="230">
        <v>6742.8182489999999</v>
      </c>
      <c r="BM200" s="230">
        <v>6742.8182489999999</v>
      </c>
      <c r="BN200" s="230">
        <v>6742.8182489999999</v>
      </c>
      <c r="BO200" s="15"/>
      <c r="BP200" s="15">
        <f t="shared" si="100"/>
        <v>0</v>
      </c>
      <c r="BQ200" s="15">
        <f t="shared" si="100"/>
        <v>0</v>
      </c>
      <c r="BR200" s="15">
        <f t="shared" si="100"/>
        <v>0</v>
      </c>
      <c r="BT200" s="15">
        <f t="shared" si="90"/>
        <v>20228.454747</v>
      </c>
      <c r="BU200" s="15">
        <f t="shared" si="91"/>
        <v>0</v>
      </c>
      <c r="BV200" s="15">
        <f t="shared" si="92"/>
        <v>-20228.454747</v>
      </c>
      <c r="BW200" s="15"/>
      <c r="BX200" s="15">
        <f t="shared" si="93"/>
        <v>60685.364241000003</v>
      </c>
      <c r="BY200" s="15">
        <f t="shared" si="93"/>
        <v>40456.909494</v>
      </c>
      <c r="BZ200" s="15">
        <f t="shared" si="94"/>
        <v>-20228.454747000003</v>
      </c>
      <c r="CA200" s="15"/>
      <c r="CB200" s="230">
        <v>3548851.71</v>
      </c>
      <c r="CC200" s="230">
        <v>3548851.71</v>
      </c>
      <c r="CD200" s="230">
        <v>3548851.71</v>
      </c>
      <c r="CE200" s="230"/>
      <c r="CF200" s="230"/>
      <c r="CG200" s="230"/>
      <c r="CH200" s="230"/>
      <c r="CI200" s="230"/>
      <c r="CJ200" s="230">
        <v>6742.8182489999999</v>
      </c>
      <c r="CK200" s="230">
        <v>6742.8182489999999</v>
      </c>
      <c r="CL200" s="230">
        <v>6742.8182489999999</v>
      </c>
      <c r="CM200" s="15"/>
      <c r="CN200" s="15">
        <f t="shared" si="95"/>
        <v>0</v>
      </c>
      <c r="CO200" s="15">
        <f t="shared" si="95"/>
        <v>0</v>
      </c>
      <c r="CP200" s="15">
        <f t="shared" si="95"/>
        <v>0</v>
      </c>
      <c r="CR200" s="15">
        <f t="shared" si="96"/>
        <v>20228.454747</v>
      </c>
      <c r="CS200" s="15">
        <f t="shared" si="97"/>
        <v>0</v>
      </c>
      <c r="CT200" s="15">
        <f t="shared" si="67"/>
        <v>-20228.454747</v>
      </c>
      <c r="CV200" s="15">
        <f t="shared" si="68"/>
        <v>80913.818987999999</v>
      </c>
      <c r="CW200" s="15">
        <f t="shared" si="68"/>
        <v>40456.909494</v>
      </c>
      <c r="CX200" s="15">
        <f t="shared" si="69"/>
        <v>-40456.909494</v>
      </c>
      <c r="CY200" s="15"/>
    </row>
    <row r="201" spans="1:103" x14ac:dyDescent="0.25">
      <c r="A201" s="3" t="s">
        <v>224</v>
      </c>
      <c r="B201" s="229">
        <v>3.7199999999999997E-2</v>
      </c>
      <c r="C201" s="229">
        <v>3.7900000000000003E-2</v>
      </c>
      <c r="D201" s="229">
        <v>3.7900000000000003E-2</v>
      </c>
      <c r="E201" s="229">
        <v>2.29E-2</v>
      </c>
      <c r="F201" s="229">
        <v>2.29E-2</v>
      </c>
      <c r="G201" s="229">
        <v>2.29E-2</v>
      </c>
      <c r="H201" s="229">
        <v>2.29E-2</v>
      </c>
      <c r="I201" s="229">
        <v>2.29E-2</v>
      </c>
      <c r="J201" s="3">
        <v>403013</v>
      </c>
      <c r="L201" s="230">
        <v>3655976.41</v>
      </c>
      <c r="M201" s="230">
        <v>3655976.41</v>
      </c>
      <c r="N201" s="230">
        <v>3655976.41</v>
      </c>
      <c r="O201" s="230"/>
      <c r="P201" s="230">
        <v>3655976.41</v>
      </c>
      <c r="Q201" s="230">
        <v>3655976.41</v>
      </c>
      <c r="R201" s="230">
        <v>3655976.41</v>
      </c>
      <c r="S201" s="15"/>
      <c r="T201" s="15">
        <v>6976.8216490833338</v>
      </c>
      <c r="U201" s="15">
        <v>6976.8216490833338</v>
      </c>
      <c r="V201" s="15">
        <v>6976.8216490833338</v>
      </c>
      <c r="W201" s="15"/>
      <c r="X201" s="15">
        <f t="shared" si="98"/>
        <v>6976.8216490833338</v>
      </c>
      <c r="Y201" s="15">
        <f t="shared" si="98"/>
        <v>6976.8216490833338</v>
      </c>
      <c r="Z201" s="15">
        <f t="shared" si="98"/>
        <v>6976.8216490833338</v>
      </c>
      <c r="AB201" s="15">
        <f t="shared" si="86"/>
        <v>20930.464947250002</v>
      </c>
      <c r="AC201" s="15">
        <f t="shared" si="87"/>
        <v>20930.464947250002</v>
      </c>
      <c r="AD201" s="15">
        <f t="shared" si="66"/>
        <v>0</v>
      </c>
      <c r="AF201" s="230">
        <v>3655976.41</v>
      </c>
      <c r="AG201" s="230">
        <v>3655976.41</v>
      </c>
      <c r="AH201" s="230">
        <v>3655976.41</v>
      </c>
      <c r="AI201" s="230"/>
      <c r="AJ201" s="230">
        <v>3655976.41</v>
      </c>
      <c r="AK201" s="230">
        <v>3655976.41</v>
      </c>
      <c r="AL201" s="230">
        <v>3655976.41</v>
      </c>
      <c r="AM201" s="230"/>
      <c r="AN201" s="230">
        <v>6976.8216490833338</v>
      </c>
      <c r="AO201" s="230">
        <v>6976.8216490833338</v>
      </c>
      <c r="AP201" s="230">
        <v>6976.8216490833338</v>
      </c>
      <c r="AQ201" s="15"/>
      <c r="AR201" s="15">
        <f t="shared" si="99"/>
        <v>6976.8216490833338</v>
      </c>
      <c r="AS201" s="15">
        <f t="shared" si="99"/>
        <v>6976.8216490833338</v>
      </c>
      <c r="AT201" s="15">
        <f t="shared" si="99"/>
        <v>6976.8216490833338</v>
      </c>
      <c r="AV201" s="15">
        <f t="shared" si="88"/>
        <v>20930.464947250002</v>
      </c>
      <c r="AW201" s="15">
        <f t="shared" si="89"/>
        <v>20930.464947250002</v>
      </c>
      <c r="AX201" s="15">
        <f t="shared" si="81"/>
        <v>0</v>
      </c>
      <c r="AY201" s="15"/>
      <c r="AZ201" s="15">
        <f t="shared" si="82"/>
        <v>41860.929894500005</v>
      </c>
      <c r="BA201" s="15">
        <f t="shared" si="82"/>
        <v>41860.929894500005</v>
      </c>
      <c r="BB201" s="15">
        <f t="shared" si="83"/>
        <v>0</v>
      </c>
      <c r="BC201" s="15"/>
      <c r="BD201" s="230">
        <v>3655976.41</v>
      </c>
      <c r="BE201" s="230">
        <v>3655976.41</v>
      </c>
      <c r="BF201" s="230">
        <v>3655976.41</v>
      </c>
      <c r="BG201" s="230"/>
      <c r="BH201" s="230"/>
      <c r="BI201" s="230"/>
      <c r="BJ201" s="230"/>
      <c r="BK201" s="230"/>
      <c r="BL201" s="230">
        <v>6976.8216490833338</v>
      </c>
      <c r="BM201" s="230">
        <v>6976.8216490833338</v>
      </c>
      <c r="BN201" s="230">
        <v>6976.8216490833338</v>
      </c>
      <c r="BO201" s="15"/>
      <c r="BP201" s="15">
        <f t="shared" si="100"/>
        <v>0</v>
      </c>
      <c r="BQ201" s="15">
        <f t="shared" si="100"/>
        <v>0</v>
      </c>
      <c r="BR201" s="15">
        <f t="shared" si="100"/>
        <v>0</v>
      </c>
      <c r="BT201" s="15">
        <f t="shared" si="90"/>
        <v>20930.464947250002</v>
      </c>
      <c r="BU201" s="15">
        <f t="shared" si="91"/>
        <v>0</v>
      </c>
      <c r="BV201" s="15">
        <f t="shared" si="92"/>
        <v>-20930.464947250002</v>
      </c>
      <c r="BW201" s="15"/>
      <c r="BX201" s="15">
        <f t="shared" si="93"/>
        <v>62791.394841750007</v>
      </c>
      <c r="BY201" s="15">
        <f t="shared" si="93"/>
        <v>41860.929894500005</v>
      </c>
      <c r="BZ201" s="15">
        <f t="shared" si="94"/>
        <v>-20930.464947250002</v>
      </c>
      <c r="CA201" s="15"/>
      <c r="CB201" s="230">
        <v>3655976.41</v>
      </c>
      <c r="CC201" s="230">
        <v>3655976.41</v>
      </c>
      <c r="CD201" s="230">
        <v>3655976.41</v>
      </c>
      <c r="CE201" s="230"/>
      <c r="CF201" s="230"/>
      <c r="CG201" s="230"/>
      <c r="CH201" s="230"/>
      <c r="CI201" s="230"/>
      <c r="CJ201" s="230">
        <v>6976.8216490833338</v>
      </c>
      <c r="CK201" s="230">
        <v>6976.8216490833338</v>
      </c>
      <c r="CL201" s="230">
        <v>6976.8216490833338</v>
      </c>
      <c r="CM201" s="15"/>
      <c r="CN201" s="15">
        <f t="shared" si="95"/>
        <v>0</v>
      </c>
      <c r="CO201" s="15">
        <f t="shared" si="95"/>
        <v>0</v>
      </c>
      <c r="CP201" s="15">
        <f t="shared" si="95"/>
        <v>0</v>
      </c>
      <c r="CR201" s="15">
        <f t="shared" si="96"/>
        <v>20930.464947250002</v>
      </c>
      <c r="CS201" s="15">
        <f t="shared" si="97"/>
        <v>0</v>
      </c>
      <c r="CT201" s="15">
        <f t="shared" si="67"/>
        <v>-20930.464947250002</v>
      </c>
      <c r="CV201" s="15">
        <f t="shared" si="68"/>
        <v>83721.859789000009</v>
      </c>
      <c r="CW201" s="15">
        <f t="shared" si="68"/>
        <v>41860.929894500005</v>
      </c>
      <c r="CX201" s="15">
        <f t="shared" si="69"/>
        <v>-41860.929894500005</v>
      </c>
      <c r="CY201" s="15"/>
    </row>
    <row r="202" spans="1:103" x14ac:dyDescent="0.25">
      <c r="A202" s="3" t="s">
        <v>225</v>
      </c>
      <c r="B202" s="229">
        <v>2.7300000000000001E-2</v>
      </c>
      <c r="C202" s="229">
        <v>3.1E-2</v>
      </c>
      <c r="D202" s="229">
        <v>3.1E-2</v>
      </c>
      <c r="E202" s="229">
        <v>1.5299999999999999E-2</v>
      </c>
      <c r="F202" s="229">
        <v>1.5299999999999999E-2</v>
      </c>
      <c r="G202" s="229">
        <v>1.5299999999999999E-2</v>
      </c>
      <c r="H202" s="229">
        <v>1.5299999999999999E-2</v>
      </c>
      <c r="I202" s="229">
        <v>1.5299999999999999E-2</v>
      </c>
      <c r="J202" s="3">
        <v>403013</v>
      </c>
      <c r="L202" s="230">
        <v>6595518.0999999996</v>
      </c>
      <c r="M202" s="230">
        <v>6595518.0999999996</v>
      </c>
      <c r="N202" s="230">
        <v>6595518.0999999996</v>
      </c>
      <c r="O202" s="230"/>
      <c r="P202" s="230">
        <v>6570723.2999999998</v>
      </c>
      <c r="Q202" s="230">
        <v>6570723.2999999998</v>
      </c>
      <c r="R202" s="230">
        <v>6570723.2999999998</v>
      </c>
      <c r="S202" s="15"/>
      <c r="T202" s="15">
        <v>8409.2855774999989</v>
      </c>
      <c r="U202" s="15">
        <v>8409.2855774999989</v>
      </c>
      <c r="V202" s="15">
        <v>8409.2855774999989</v>
      </c>
      <c r="W202" s="15"/>
      <c r="X202" s="15">
        <f t="shared" si="98"/>
        <v>8377.6722074999998</v>
      </c>
      <c r="Y202" s="15">
        <f t="shared" si="98"/>
        <v>8377.6722074999998</v>
      </c>
      <c r="Z202" s="15">
        <f t="shared" si="98"/>
        <v>8377.6722074999998</v>
      </c>
      <c r="AB202" s="15">
        <f t="shared" si="86"/>
        <v>25227.856732499997</v>
      </c>
      <c r="AC202" s="15">
        <f t="shared" si="87"/>
        <v>25133.016622499999</v>
      </c>
      <c r="AD202" s="15">
        <f t="shared" ref="AD202:AD265" si="101">AC202-AB202</f>
        <v>-94.840109999997367</v>
      </c>
      <c r="AF202" s="230">
        <v>6595518.0999999996</v>
      </c>
      <c r="AG202" s="230">
        <v>6595518.0999999996</v>
      </c>
      <c r="AH202" s="230">
        <v>6595518.0999999996</v>
      </c>
      <c r="AI202" s="230"/>
      <c r="AJ202" s="230">
        <v>6570723.2999999998</v>
      </c>
      <c r="AK202" s="230">
        <v>6570723.2999999998</v>
      </c>
      <c r="AL202" s="230">
        <v>6570723.2999999998</v>
      </c>
      <c r="AM202" s="230"/>
      <c r="AN202" s="230">
        <v>8409.2855774999989</v>
      </c>
      <c r="AO202" s="230">
        <v>8409.2855774999989</v>
      </c>
      <c r="AP202" s="230">
        <v>8409.2855774999989</v>
      </c>
      <c r="AQ202" s="15"/>
      <c r="AR202" s="15">
        <f t="shared" si="99"/>
        <v>8377.6722074999998</v>
      </c>
      <c r="AS202" s="15">
        <f t="shared" si="99"/>
        <v>8377.6722074999998</v>
      </c>
      <c r="AT202" s="15">
        <f t="shared" si="99"/>
        <v>8377.6722074999998</v>
      </c>
      <c r="AV202" s="15">
        <f t="shared" si="88"/>
        <v>25227.856732499997</v>
      </c>
      <c r="AW202" s="15">
        <f t="shared" si="89"/>
        <v>25133.016622499999</v>
      </c>
      <c r="AX202" s="15">
        <f t="shared" si="81"/>
        <v>-94.840109999997367</v>
      </c>
      <c r="AY202" s="15"/>
      <c r="AZ202" s="15">
        <f t="shared" si="82"/>
        <v>50455.713464999993</v>
      </c>
      <c r="BA202" s="15">
        <f t="shared" si="82"/>
        <v>50266.033244999999</v>
      </c>
      <c r="BB202" s="15">
        <f t="shared" si="83"/>
        <v>-189.68021999999473</v>
      </c>
      <c r="BC202" s="15"/>
      <c r="BD202" s="230">
        <v>6595518.0999999996</v>
      </c>
      <c r="BE202" s="230">
        <v>6595518.0999999996</v>
      </c>
      <c r="BF202" s="230">
        <v>6595518.0999999996</v>
      </c>
      <c r="BG202" s="230"/>
      <c r="BH202" s="230"/>
      <c r="BI202" s="230"/>
      <c r="BJ202" s="230"/>
      <c r="BK202" s="230"/>
      <c r="BL202" s="230">
        <v>8409.2855774999989</v>
      </c>
      <c r="BM202" s="230">
        <v>8409.2855774999989</v>
      </c>
      <c r="BN202" s="230">
        <v>8409.2855774999989</v>
      </c>
      <c r="BO202" s="15"/>
      <c r="BP202" s="15">
        <f t="shared" si="100"/>
        <v>0</v>
      </c>
      <c r="BQ202" s="15">
        <f t="shared" si="100"/>
        <v>0</v>
      </c>
      <c r="BR202" s="15">
        <f t="shared" si="100"/>
        <v>0</v>
      </c>
      <c r="BT202" s="15">
        <f t="shared" si="90"/>
        <v>25227.856732499997</v>
      </c>
      <c r="BU202" s="15">
        <f t="shared" si="91"/>
        <v>0</v>
      </c>
      <c r="BV202" s="15">
        <f t="shared" si="92"/>
        <v>-25227.856732499997</v>
      </c>
      <c r="BW202" s="15"/>
      <c r="BX202" s="15">
        <f t="shared" si="93"/>
        <v>75683.570197499997</v>
      </c>
      <c r="BY202" s="15">
        <f t="shared" si="93"/>
        <v>50266.033244999999</v>
      </c>
      <c r="BZ202" s="15">
        <f t="shared" si="94"/>
        <v>-25417.536952499999</v>
      </c>
      <c r="CA202" s="15"/>
      <c r="CB202" s="230">
        <v>6583120.7000000002</v>
      </c>
      <c r="CC202" s="230">
        <v>6570723.2999999998</v>
      </c>
      <c r="CD202" s="230">
        <v>6570723.2999999998</v>
      </c>
      <c r="CE202" s="230"/>
      <c r="CF202" s="230"/>
      <c r="CG202" s="230"/>
      <c r="CH202" s="230"/>
      <c r="CI202" s="230"/>
      <c r="CJ202" s="230">
        <v>8393.4788924999993</v>
      </c>
      <c r="CK202" s="230">
        <v>8377.6722074999998</v>
      </c>
      <c r="CL202" s="230">
        <v>8377.6722074999998</v>
      </c>
      <c r="CM202" s="15"/>
      <c r="CN202" s="15">
        <f t="shared" si="95"/>
        <v>0</v>
      </c>
      <c r="CO202" s="15">
        <f t="shared" si="95"/>
        <v>0</v>
      </c>
      <c r="CP202" s="15">
        <f t="shared" si="95"/>
        <v>0</v>
      </c>
      <c r="CR202" s="15">
        <f t="shared" si="96"/>
        <v>25148.823307499999</v>
      </c>
      <c r="CS202" s="15">
        <f t="shared" si="97"/>
        <v>0</v>
      </c>
      <c r="CT202" s="15">
        <f t="shared" si="67"/>
        <v>-25148.823307499999</v>
      </c>
      <c r="CV202" s="15">
        <f t="shared" si="68"/>
        <v>100832.393505</v>
      </c>
      <c r="CW202" s="15">
        <f t="shared" si="68"/>
        <v>50266.033244999999</v>
      </c>
      <c r="CX202" s="15">
        <f t="shared" si="69"/>
        <v>-50566.360260000001</v>
      </c>
      <c r="CY202" s="15"/>
    </row>
    <row r="203" spans="1:103" x14ac:dyDescent="0.25">
      <c r="A203" s="3" t="s">
        <v>226</v>
      </c>
      <c r="B203" s="229">
        <v>4.8000000000000001E-2</v>
      </c>
      <c r="C203" s="229">
        <v>5.4299999999999994E-2</v>
      </c>
      <c r="D203" s="229">
        <v>5.4299999999999994E-2</v>
      </c>
      <c r="E203" s="229">
        <v>3.9800000000000002E-2</v>
      </c>
      <c r="F203" s="229">
        <v>3.9800000000000002E-2</v>
      </c>
      <c r="G203" s="229">
        <v>3.9800000000000002E-2</v>
      </c>
      <c r="H203" s="229">
        <v>3.9800000000000002E-2</v>
      </c>
      <c r="I203" s="229">
        <v>3.9800000000000002E-2</v>
      </c>
      <c r="J203" s="3">
        <v>403013</v>
      </c>
      <c r="L203" s="230">
        <v>282445.64</v>
      </c>
      <c r="M203" s="230">
        <v>282445.64</v>
      </c>
      <c r="N203" s="230">
        <v>282445.64</v>
      </c>
      <c r="O203" s="230"/>
      <c r="P203" s="230">
        <v>282445.64</v>
      </c>
      <c r="Q203" s="230">
        <v>282445.64</v>
      </c>
      <c r="R203" s="230">
        <v>282445.64</v>
      </c>
      <c r="S203" s="15"/>
      <c r="T203" s="15">
        <v>936.77803933333337</v>
      </c>
      <c r="U203" s="15">
        <v>936.77803933333337</v>
      </c>
      <c r="V203" s="15">
        <v>936.77803933333337</v>
      </c>
      <c r="W203" s="15"/>
      <c r="X203" s="15">
        <f t="shared" si="98"/>
        <v>936.77803933333337</v>
      </c>
      <c r="Y203" s="15">
        <f t="shared" si="98"/>
        <v>936.77803933333337</v>
      </c>
      <c r="Z203" s="15">
        <f t="shared" si="98"/>
        <v>936.77803933333337</v>
      </c>
      <c r="AB203" s="15">
        <f t="shared" si="86"/>
        <v>2810.3341180000002</v>
      </c>
      <c r="AC203" s="15">
        <f t="shared" si="87"/>
        <v>2810.3341180000002</v>
      </c>
      <c r="AD203" s="15">
        <f t="shared" si="101"/>
        <v>0</v>
      </c>
      <c r="AF203" s="230">
        <v>282445.64</v>
      </c>
      <c r="AG203" s="230">
        <v>282445.64</v>
      </c>
      <c r="AH203" s="230">
        <v>282445.64</v>
      </c>
      <c r="AI203" s="230"/>
      <c r="AJ203" s="230">
        <v>282445.64</v>
      </c>
      <c r="AK203" s="230">
        <v>367008.33</v>
      </c>
      <c r="AL203" s="230">
        <v>451571.01</v>
      </c>
      <c r="AM203" s="230"/>
      <c r="AN203" s="230">
        <v>936.77803933333337</v>
      </c>
      <c r="AO203" s="230">
        <v>936.77803933333337</v>
      </c>
      <c r="AP203" s="230">
        <v>936.77803933333337</v>
      </c>
      <c r="AQ203" s="15"/>
      <c r="AR203" s="15">
        <f t="shared" si="99"/>
        <v>936.77803933333337</v>
      </c>
      <c r="AS203" s="15">
        <f t="shared" si="99"/>
        <v>1217.2442945</v>
      </c>
      <c r="AT203" s="15">
        <f t="shared" si="99"/>
        <v>1497.7105165</v>
      </c>
      <c r="AV203" s="15">
        <f t="shared" si="88"/>
        <v>2810.3341180000002</v>
      </c>
      <c r="AW203" s="15">
        <f t="shared" si="89"/>
        <v>3651.7328503333338</v>
      </c>
      <c r="AX203" s="15">
        <f t="shared" si="81"/>
        <v>841.39873233333356</v>
      </c>
      <c r="AY203" s="15"/>
      <c r="AZ203" s="15">
        <f t="shared" si="82"/>
        <v>5620.6682360000004</v>
      </c>
      <c r="BA203" s="15">
        <f t="shared" si="82"/>
        <v>6462.0669683333344</v>
      </c>
      <c r="BB203" s="15">
        <f t="shared" si="83"/>
        <v>841.39873233333401</v>
      </c>
      <c r="BC203" s="15"/>
      <c r="BD203" s="230">
        <v>282445.64</v>
      </c>
      <c r="BE203" s="230">
        <v>282445.64</v>
      </c>
      <c r="BF203" s="230">
        <v>282445.64</v>
      </c>
      <c r="BG203" s="230"/>
      <c r="BH203" s="230"/>
      <c r="BI203" s="230"/>
      <c r="BJ203" s="230"/>
      <c r="BK203" s="230"/>
      <c r="BL203" s="230">
        <v>936.77803933333337</v>
      </c>
      <c r="BM203" s="230">
        <v>936.77803933333337</v>
      </c>
      <c r="BN203" s="230">
        <v>936.77803933333337</v>
      </c>
      <c r="BO203" s="15"/>
      <c r="BP203" s="15">
        <f t="shared" si="100"/>
        <v>0</v>
      </c>
      <c r="BQ203" s="15">
        <f t="shared" si="100"/>
        <v>0</v>
      </c>
      <c r="BR203" s="15">
        <f t="shared" si="100"/>
        <v>0</v>
      </c>
      <c r="BT203" s="15">
        <f t="shared" si="90"/>
        <v>2810.3341180000002</v>
      </c>
      <c r="BU203" s="15">
        <f t="shared" si="91"/>
        <v>0</v>
      </c>
      <c r="BV203" s="15">
        <f t="shared" si="92"/>
        <v>-2810.3341180000002</v>
      </c>
      <c r="BW203" s="15"/>
      <c r="BX203" s="15">
        <f t="shared" si="93"/>
        <v>8431.0023540000002</v>
      </c>
      <c r="BY203" s="15">
        <f t="shared" si="93"/>
        <v>6462.0669683333344</v>
      </c>
      <c r="BZ203" s="15">
        <f t="shared" si="94"/>
        <v>-1968.9353856666658</v>
      </c>
      <c r="CA203" s="15"/>
      <c r="CB203" s="230">
        <v>282445.64</v>
      </c>
      <c r="CC203" s="230">
        <v>282445.64</v>
      </c>
      <c r="CD203" s="230">
        <v>282445.64</v>
      </c>
      <c r="CE203" s="230"/>
      <c r="CF203" s="230"/>
      <c r="CG203" s="230"/>
      <c r="CH203" s="230"/>
      <c r="CI203" s="230"/>
      <c r="CJ203" s="230">
        <v>936.77803933333337</v>
      </c>
      <c r="CK203" s="230">
        <v>936.77803933333337</v>
      </c>
      <c r="CL203" s="230">
        <v>936.77803933333337</v>
      </c>
      <c r="CM203" s="15"/>
      <c r="CN203" s="15">
        <f t="shared" si="95"/>
        <v>0</v>
      </c>
      <c r="CO203" s="15">
        <f t="shared" si="95"/>
        <v>0</v>
      </c>
      <c r="CP203" s="15">
        <f t="shared" si="95"/>
        <v>0</v>
      </c>
      <c r="CR203" s="15">
        <f t="shared" si="96"/>
        <v>2810.3341180000002</v>
      </c>
      <c r="CS203" s="15">
        <f t="shared" si="97"/>
        <v>0</v>
      </c>
      <c r="CT203" s="15">
        <f t="shared" si="67"/>
        <v>-2810.3341180000002</v>
      </c>
      <c r="CV203" s="15">
        <f t="shared" si="68"/>
        <v>11241.336472000001</v>
      </c>
      <c r="CW203" s="15">
        <f t="shared" si="68"/>
        <v>6462.0669683333344</v>
      </c>
      <c r="CX203" s="15">
        <f t="shared" si="69"/>
        <v>-4779.2695036666664</v>
      </c>
      <c r="CY203" s="15"/>
    </row>
    <row r="204" spans="1:103" x14ac:dyDescent="0.25">
      <c r="A204" s="3" t="s">
        <v>227</v>
      </c>
      <c r="B204" s="229">
        <v>6.2199999999999998E-2</v>
      </c>
      <c r="C204" s="229">
        <v>7.3899999999999993E-2</v>
      </c>
      <c r="D204" s="229">
        <v>7.3899999999999993E-2</v>
      </c>
      <c r="E204" s="229">
        <v>2.8500000000000001E-2</v>
      </c>
      <c r="F204" s="229">
        <v>2.8500000000000001E-2</v>
      </c>
      <c r="G204" s="229">
        <v>2.8500000000000001E-2</v>
      </c>
      <c r="H204" s="229">
        <v>2.8500000000000001E-2</v>
      </c>
      <c r="I204" s="229">
        <v>2.8500000000000001E-2</v>
      </c>
      <c r="J204" s="3">
        <v>403013</v>
      </c>
      <c r="L204" s="230">
        <v>301560.87</v>
      </c>
      <c r="M204" s="230">
        <v>301560.87</v>
      </c>
      <c r="N204" s="230">
        <v>301560.87</v>
      </c>
      <c r="O204" s="230"/>
      <c r="P204" s="230">
        <v>301560.87</v>
      </c>
      <c r="Q204" s="230">
        <v>301560.87</v>
      </c>
      <c r="R204" s="230">
        <v>301560.87</v>
      </c>
      <c r="S204" s="15"/>
      <c r="T204" s="15">
        <v>716.20706625000003</v>
      </c>
      <c r="U204" s="15">
        <v>716.20706625000003</v>
      </c>
      <c r="V204" s="15">
        <v>716.20706625000003</v>
      </c>
      <c r="W204" s="15"/>
      <c r="X204" s="15">
        <f t="shared" si="98"/>
        <v>716.20706625000003</v>
      </c>
      <c r="Y204" s="15">
        <f t="shared" si="98"/>
        <v>716.20706625000003</v>
      </c>
      <c r="Z204" s="15">
        <f t="shared" si="98"/>
        <v>716.20706625000003</v>
      </c>
      <c r="AB204" s="15">
        <f t="shared" si="86"/>
        <v>2148.6211987500001</v>
      </c>
      <c r="AC204" s="15">
        <f t="shared" si="87"/>
        <v>2148.6211987500001</v>
      </c>
      <c r="AD204" s="15">
        <f t="shared" si="101"/>
        <v>0</v>
      </c>
      <c r="AF204" s="230">
        <v>301560.87</v>
      </c>
      <c r="AG204" s="230">
        <v>301560.87</v>
      </c>
      <c r="AH204" s="230">
        <v>301560.87</v>
      </c>
      <c r="AI204" s="230"/>
      <c r="AJ204" s="230">
        <v>301560.87</v>
      </c>
      <c r="AK204" s="230">
        <v>301560.87</v>
      </c>
      <c r="AL204" s="230">
        <v>301560.87</v>
      </c>
      <c r="AM204" s="230"/>
      <c r="AN204" s="230">
        <v>716.20706625000003</v>
      </c>
      <c r="AO204" s="230">
        <v>716.20706625000003</v>
      </c>
      <c r="AP204" s="230">
        <v>716.20706625000003</v>
      </c>
      <c r="AQ204" s="15"/>
      <c r="AR204" s="15">
        <f t="shared" si="99"/>
        <v>716.20706625000003</v>
      </c>
      <c r="AS204" s="15">
        <f t="shared" si="99"/>
        <v>716.20706625000003</v>
      </c>
      <c r="AT204" s="15">
        <f t="shared" si="99"/>
        <v>716.20706625000003</v>
      </c>
      <c r="AV204" s="15">
        <f t="shared" si="88"/>
        <v>2148.6211987500001</v>
      </c>
      <c r="AW204" s="15">
        <f t="shared" si="89"/>
        <v>2148.6211987500001</v>
      </c>
      <c r="AX204" s="15">
        <f t="shared" si="81"/>
        <v>0</v>
      </c>
      <c r="AY204" s="15"/>
      <c r="AZ204" s="15">
        <f t="shared" si="82"/>
        <v>4297.2423975000002</v>
      </c>
      <c r="BA204" s="15">
        <f t="shared" si="82"/>
        <v>4297.2423975000002</v>
      </c>
      <c r="BB204" s="15">
        <f t="shared" si="83"/>
        <v>0</v>
      </c>
      <c r="BC204" s="15"/>
      <c r="BD204" s="230">
        <v>301560.87</v>
      </c>
      <c r="BE204" s="230">
        <v>301560.87</v>
      </c>
      <c r="BF204" s="230">
        <v>301560.87</v>
      </c>
      <c r="BG204" s="230"/>
      <c r="BH204" s="230"/>
      <c r="BI204" s="230"/>
      <c r="BJ204" s="230"/>
      <c r="BK204" s="230"/>
      <c r="BL204" s="230">
        <v>716.20706625000003</v>
      </c>
      <c r="BM204" s="230">
        <v>716.20706625000003</v>
      </c>
      <c r="BN204" s="230">
        <v>716.20706625000003</v>
      </c>
      <c r="BO204" s="15"/>
      <c r="BP204" s="15">
        <f t="shared" si="100"/>
        <v>0</v>
      </c>
      <c r="BQ204" s="15">
        <f t="shared" si="100"/>
        <v>0</v>
      </c>
      <c r="BR204" s="15">
        <f t="shared" si="100"/>
        <v>0</v>
      </c>
      <c r="BT204" s="15">
        <f t="shared" si="90"/>
        <v>2148.6211987500001</v>
      </c>
      <c r="BU204" s="15">
        <f t="shared" si="91"/>
        <v>0</v>
      </c>
      <c r="BV204" s="15">
        <f t="shared" si="92"/>
        <v>-2148.6211987500001</v>
      </c>
      <c r="BW204" s="15"/>
      <c r="BX204" s="15">
        <f t="shared" si="93"/>
        <v>6445.8635962500002</v>
      </c>
      <c r="BY204" s="15">
        <f t="shared" si="93"/>
        <v>4297.2423975000002</v>
      </c>
      <c r="BZ204" s="15">
        <f t="shared" si="94"/>
        <v>-2148.6211987500001</v>
      </c>
      <c r="CA204" s="15"/>
      <c r="CB204" s="230">
        <v>301560.87</v>
      </c>
      <c r="CC204" s="230">
        <v>301560.87</v>
      </c>
      <c r="CD204" s="230">
        <v>301560.87</v>
      </c>
      <c r="CE204" s="230"/>
      <c r="CF204" s="230"/>
      <c r="CG204" s="230"/>
      <c r="CH204" s="230"/>
      <c r="CI204" s="230"/>
      <c r="CJ204" s="230">
        <v>716.20706625000003</v>
      </c>
      <c r="CK204" s="230">
        <v>716.20706625000003</v>
      </c>
      <c r="CL204" s="230">
        <v>716.20706625000003</v>
      </c>
      <c r="CM204" s="15"/>
      <c r="CN204" s="15">
        <f t="shared" si="95"/>
        <v>0</v>
      </c>
      <c r="CO204" s="15">
        <f t="shared" si="95"/>
        <v>0</v>
      </c>
      <c r="CP204" s="15">
        <f t="shared" si="95"/>
        <v>0</v>
      </c>
      <c r="CR204" s="15">
        <f t="shared" si="96"/>
        <v>2148.6211987500001</v>
      </c>
      <c r="CS204" s="15">
        <f t="shared" si="97"/>
        <v>0</v>
      </c>
      <c r="CT204" s="15">
        <f t="shared" si="67"/>
        <v>-2148.6211987500001</v>
      </c>
      <c r="CV204" s="15">
        <f t="shared" si="68"/>
        <v>8594.4847950000003</v>
      </c>
      <c r="CW204" s="15">
        <f t="shared" si="68"/>
        <v>4297.2423975000002</v>
      </c>
      <c r="CX204" s="15">
        <f t="shared" si="69"/>
        <v>-4297.2423975000002</v>
      </c>
      <c r="CY204" s="15"/>
    </row>
    <row r="205" spans="1:103" x14ac:dyDescent="0.25">
      <c r="A205" s="3" t="s">
        <v>228</v>
      </c>
      <c r="B205" s="229">
        <v>4.6199999999999998E-2</v>
      </c>
      <c r="C205" s="229">
        <v>4.9999999999999996E-2</v>
      </c>
      <c r="D205" s="229">
        <v>4.9999999999999996E-2</v>
      </c>
      <c r="E205" s="229">
        <v>2.6600000000000002E-2</v>
      </c>
      <c r="F205" s="229">
        <v>2.6600000000000002E-2</v>
      </c>
      <c r="G205" s="229">
        <v>2.6600000000000002E-2</v>
      </c>
      <c r="H205" s="229">
        <v>2.6600000000000002E-2</v>
      </c>
      <c r="I205" s="229">
        <v>2.6600000000000002E-2</v>
      </c>
      <c r="J205" s="3">
        <v>403013</v>
      </c>
      <c r="L205" s="230">
        <v>795787.89</v>
      </c>
      <c r="M205" s="230">
        <v>795787.89</v>
      </c>
      <c r="N205" s="230">
        <v>795787.89</v>
      </c>
      <c r="O205" s="230"/>
      <c r="P205" s="230">
        <v>795787.89</v>
      </c>
      <c r="Q205" s="230">
        <v>795787.89</v>
      </c>
      <c r="R205" s="230">
        <v>795787.89</v>
      </c>
      <c r="S205" s="15"/>
      <c r="T205" s="15">
        <v>1763.9964895000003</v>
      </c>
      <c r="U205" s="15">
        <v>1763.9964895000003</v>
      </c>
      <c r="V205" s="15">
        <v>1763.9964895000003</v>
      </c>
      <c r="W205" s="15"/>
      <c r="X205" s="15">
        <f t="shared" si="98"/>
        <v>1763.9964895000003</v>
      </c>
      <c r="Y205" s="15">
        <f t="shared" si="98"/>
        <v>1763.9964895000003</v>
      </c>
      <c r="Z205" s="15">
        <f t="shared" si="98"/>
        <v>1763.9964895000003</v>
      </c>
      <c r="AB205" s="15">
        <f t="shared" si="86"/>
        <v>5291.9894685000008</v>
      </c>
      <c r="AC205" s="15">
        <f t="shared" si="87"/>
        <v>5291.9894685000008</v>
      </c>
      <c r="AD205" s="15">
        <f t="shared" si="101"/>
        <v>0</v>
      </c>
      <c r="AF205" s="230">
        <v>795787.89</v>
      </c>
      <c r="AG205" s="230">
        <v>795787.89</v>
      </c>
      <c r="AH205" s="230">
        <v>795787.89</v>
      </c>
      <c r="AI205" s="230"/>
      <c r="AJ205" s="230">
        <v>795787.89</v>
      </c>
      <c r="AK205" s="230">
        <v>795787.89</v>
      </c>
      <c r="AL205" s="230">
        <v>795787.89</v>
      </c>
      <c r="AM205" s="230"/>
      <c r="AN205" s="230">
        <v>1763.9964895000003</v>
      </c>
      <c r="AO205" s="230">
        <v>1763.9964895000003</v>
      </c>
      <c r="AP205" s="230">
        <v>1763.9964895000003</v>
      </c>
      <c r="AQ205" s="15"/>
      <c r="AR205" s="15">
        <f t="shared" si="99"/>
        <v>1763.9964895000003</v>
      </c>
      <c r="AS205" s="15">
        <f t="shared" si="99"/>
        <v>1763.9964895000003</v>
      </c>
      <c r="AT205" s="15">
        <f t="shared" si="99"/>
        <v>1763.9964895000003</v>
      </c>
      <c r="AV205" s="15">
        <f t="shared" si="88"/>
        <v>5291.9894685000008</v>
      </c>
      <c r="AW205" s="15">
        <f t="shared" si="89"/>
        <v>5291.9894685000008</v>
      </c>
      <c r="AX205" s="15">
        <f t="shared" si="81"/>
        <v>0</v>
      </c>
      <c r="AY205" s="15"/>
      <c r="AZ205" s="15">
        <f t="shared" si="82"/>
        <v>10583.978937000002</v>
      </c>
      <c r="BA205" s="15">
        <f t="shared" si="82"/>
        <v>10583.978937000002</v>
      </c>
      <c r="BB205" s="15">
        <f t="shared" si="83"/>
        <v>0</v>
      </c>
      <c r="BC205" s="15"/>
      <c r="BD205" s="230">
        <v>795787.89</v>
      </c>
      <c r="BE205" s="230">
        <v>795787.89</v>
      </c>
      <c r="BF205" s="230">
        <v>795787.89</v>
      </c>
      <c r="BG205" s="230"/>
      <c r="BH205" s="230"/>
      <c r="BI205" s="230"/>
      <c r="BJ205" s="230"/>
      <c r="BK205" s="230"/>
      <c r="BL205" s="230">
        <v>1763.9964895000003</v>
      </c>
      <c r="BM205" s="230">
        <v>1763.9964895000003</v>
      </c>
      <c r="BN205" s="230">
        <v>1763.9964895000003</v>
      </c>
      <c r="BO205" s="15"/>
      <c r="BP205" s="15">
        <f t="shared" si="100"/>
        <v>0</v>
      </c>
      <c r="BQ205" s="15">
        <f t="shared" si="100"/>
        <v>0</v>
      </c>
      <c r="BR205" s="15">
        <f t="shared" si="100"/>
        <v>0</v>
      </c>
      <c r="BT205" s="15">
        <f t="shared" si="90"/>
        <v>5291.9894685000008</v>
      </c>
      <c r="BU205" s="15">
        <f t="shared" si="91"/>
        <v>0</v>
      </c>
      <c r="BV205" s="15">
        <f t="shared" si="92"/>
        <v>-5291.9894685000008</v>
      </c>
      <c r="BW205" s="15"/>
      <c r="BX205" s="15">
        <f t="shared" si="93"/>
        <v>15875.968405500003</v>
      </c>
      <c r="BY205" s="15">
        <f t="shared" si="93"/>
        <v>10583.978937000002</v>
      </c>
      <c r="BZ205" s="15">
        <f t="shared" si="94"/>
        <v>-5291.9894685000017</v>
      </c>
      <c r="CA205" s="15"/>
      <c r="CB205" s="230">
        <v>795787.89</v>
      </c>
      <c r="CC205" s="230">
        <v>795787.89</v>
      </c>
      <c r="CD205" s="230">
        <v>795787.89</v>
      </c>
      <c r="CE205" s="230"/>
      <c r="CF205" s="230"/>
      <c r="CG205" s="230"/>
      <c r="CH205" s="230"/>
      <c r="CI205" s="230"/>
      <c r="CJ205" s="230">
        <v>1763.9964895000003</v>
      </c>
      <c r="CK205" s="230">
        <v>1763.9964895000003</v>
      </c>
      <c r="CL205" s="230">
        <v>1763.9964895000003</v>
      </c>
      <c r="CM205" s="15"/>
      <c r="CN205" s="15">
        <f t="shared" si="95"/>
        <v>0</v>
      </c>
      <c r="CO205" s="15">
        <f t="shared" si="95"/>
        <v>0</v>
      </c>
      <c r="CP205" s="15">
        <f t="shared" si="95"/>
        <v>0</v>
      </c>
      <c r="CR205" s="15">
        <f t="shared" si="96"/>
        <v>5291.9894685000008</v>
      </c>
      <c r="CS205" s="15">
        <f t="shared" si="97"/>
        <v>0</v>
      </c>
      <c r="CT205" s="15">
        <f t="shared" si="67"/>
        <v>-5291.9894685000008</v>
      </c>
      <c r="CV205" s="15">
        <f t="shared" si="68"/>
        <v>21167.957874000003</v>
      </c>
      <c r="CW205" s="15">
        <f t="shared" si="68"/>
        <v>10583.978937000002</v>
      </c>
      <c r="CX205" s="15">
        <f t="shared" si="69"/>
        <v>-10583.978937000002</v>
      </c>
      <c r="CY205" s="15"/>
    </row>
    <row r="206" spans="1:103" x14ac:dyDescent="0.25">
      <c r="A206" s="3" t="s">
        <v>229</v>
      </c>
      <c r="B206" s="229">
        <v>5.74E-2</v>
      </c>
      <c r="C206" s="229">
        <v>6.9599999999999995E-2</v>
      </c>
      <c r="D206" s="229">
        <v>6.9599999999999995E-2</v>
      </c>
      <c r="E206" s="229">
        <v>3.4599999999999999E-2</v>
      </c>
      <c r="F206" s="229">
        <v>3.4599999999999999E-2</v>
      </c>
      <c r="G206" s="229">
        <v>3.4599999999999999E-2</v>
      </c>
      <c r="H206" s="229">
        <v>3.4599999999999999E-2</v>
      </c>
      <c r="I206" s="229">
        <v>3.4599999999999999E-2</v>
      </c>
      <c r="J206" s="3">
        <v>403013</v>
      </c>
      <c r="L206" s="230">
        <v>993493.11</v>
      </c>
      <c r="M206" s="230">
        <v>993493.11</v>
      </c>
      <c r="N206" s="230">
        <v>993493.11</v>
      </c>
      <c r="O206" s="230"/>
      <c r="P206" s="230">
        <v>993493.11</v>
      </c>
      <c r="Q206" s="230">
        <v>993493.11</v>
      </c>
      <c r="R206" s="230">
        <v>993493.11</v>
      </c>
      <c r="S206" s="15"/>
      <c r="T206" s="15">
        <v>2864.5718004999999</v>
      </c>
      <c r="U206" s="15">
        <v>2864.5718004999999</v>
      </c>
      <c r="V206" s="15">
        <v>2864.5718004999999</v>
      </c>
      <c r="W206" s="15"/>
      <c r="X206" s="15">
        <f t="shared" si="98"/>
        <v>2864.5718004999999</v>
      </c>
      <c r="Y206" s="15">
        <f t="shared" si="98"/>
        <v>2864.5718004999999</v>
      </c>
      <c r="Z206" s="15">
        <f t="shared" si="98"/>
        <v>2864.5718004999999</v>
      </c>
      <c r="AB206" s="15">
        <f t="shared" si="86"/>
        <v>8593.7154014999996</v>
      </c>
      <c r="AC206" s="15">
        <f t="shared" si="87"/>
        <v>8593.7154014999996</v>
      </c>
      <c r="AD206" s="15">
        <f t="shared" si="101"/>
        <v>0</v>
      </c>
      <c r="AF206" s="230">
        <v>993493.11</v>
      </c>
      <c r="AG206" s="230">
        <v>993493.11</v>
      </c>
      <c r="AH206" s="230">
        <v>993493.11</v>
      </c>
      <c r="AI206" s="230"/>
      <c r="AJ206" s="230">
        <v>993493.11</v>
      </c>
      <c r="AK206" s="230">
        <v>993493.11</v>
      </c>
      <c r="AL206" s="230">
        <v>993493.11</v>
      </c>
      <c r="AM206" s="230"/>
      <c r="AN206" s="230">
        <v>2864.5718004999999</v>
      </c>
      <c r="AO206" s="230">
        <v>2864.5718004999999</v>
      </c>
      <c r="AP206" s="230">
        <v>2864.5718004999999</v>
      </c>
      <c r="AQ206" s="15"/>
      <c r="AR206" s="15">
        <f t="shared" si="99"/>
        <v>2864.5718004999999</v>
      </c>
      <c r="AS206" s="15">
        <f t="shared" si="99"/>
        <v>2864.5718004999999</v>
      </c>
      <c r="AT206" s="15">
        <f t="shared" si="99"/>
        <v>2864.5718004999999</v>
      </c>
      <c r="AV206" s="15">
        <f t="shared" si="88"/>
        <v>8593.7154014999996</v>
      </c>
      <c r="AW206" s="15">
        <f t="shared" si="89"/>
        <v>8593.7154014999996</v>
      </c>
      <c r="AX206" s="15">
        <f t="shared" si="81"/>
        <v>0</v>
      </c>
      <c r="AY206" s="15"/>
      <c r="AZ206" s="15">
        <f t="shared" si="82"/>
        <v>17187.430802999999</v>
      </c>
      <c r="BA206" s="15">
        <f t="shared" si="82"/>
        <v>17187.430802999999</v>
      </c>
      <c r="BB206" s="15">
        <f t="shared" si="83"/>
        <v>0</v>
      </c>
      <c r="BC206" s="15"/>
      <c r="BD206" s="230">
        <v>993493.11</v>
      </c>
      <c r="BE206" s="230">
        <v>993493.11</v>
      </c>
      <c r="BF206" s="230">
        <v>993493.11</v>
      </c>
      <c r="BG206" s="230"/>
      <c r="BH206" s="230"/>
      <c r="BI206" s="230"/>
      <c r="BJ206" s="230"/>
      <c r="BK206" s="230"/>
      <c r="BL206" s="230">
        <v>2864.5718004999999</v>
      </c>
      <c r="BM206" s="230">
        <v>2864.5718004999999</v>
      </c>
      <c r="BN206" s="230">
        <v>2864.5718004999999</v>
      </c>
      <c r="BO206" s="15"/>
      <c r="BP206" s="15">
        <f t="shared" si="100"/>
        <v>0</v>
      </c>
      <c r="BQ206" s="15">
        <f t="shared" si="100"/>
        <v>0</v>
      </c>
      <c r="BR206" s="15">
        <f t="shared" si="100"/>
        <v>0</v>
      </c>
      <c r="BT206" s="15">
        <f t="shared" si="90"/>
        <v>8593.7154014999996</v>
      </c>
      <c r="BU206" s="15">
        <f t="shared" si="91"/>
        <v>0</v>
      </c>
      <c r="BV206" s="15">
        <f t="shared" si="92"/>
        <v>-8593.7154014999996</v>
      </c>
      <c r="BW206" s="15"/>
      <c r="BX206" s="15">
        <f t="shared" si="93"/>
        <v>25781.146204500001</v>
      </c>
      <c r="BY206" s="15">
        <f t="shared" si="93"/>
        <v>17187.430802999999</v>
      </c>
      <c r="BZ206" s="15">
        <f t="shared" si="94"/>
        <v>-8593.7154015000015</v>
      </c>
      <c r="CA206" s="15"/>
      <c r="CB206" s="230">
        <v>993493.11</v>
      </c>
      <c r="CC206" s="230">
        <v>993493.11</v>
      </c>
      <c r="CD206" s="230">
        <v>993493.11</v>
      </c>
      <c r="CE206" s="230"/>
      <c r="CF206" s="230"/>
      <c r="CG206" s="230"/>
      <c r="CH206" s="230"/>
      <c r="CI206" s="230"/>
      <c r="CJ206" s="230">
        <v>2864.5718004999999</v>
      </c>
      <c r="CK206" s="230">
        <v>2864.5718004999999</v>
      </c>
      <c r="CL206" s="230">
        <v>2864.5718004999999</v>
      </c>
      <c r="CM206" s="15"/>
      <c r="CN206" s="15">
        <f t="shared" si="95"/>
        <v>0</v>
      </c>
      <c r="CO206" s="15">
        <f t="shared" si="95"/>
        <v>0</v>
      </c>
      <c r="CP206" s="15">
        <f t="shared" si="95"/>
        <v>0</v>
      </c>
      <c r="CR206" s="15">
        <f t="shared" si="96"/>
        <v>8593.7154014999996</v>
      </c>
      <c r="CS206" s="15">
        <f t="shared" si="97"/>
        <v>0</v>
      </c>
      <c r="CT206" s="15">
        <f t="shared" si="67"/>
        <v>-8593.7154014999996</v>
      </c>
      <c r="CV206" s="15">
        <f t="shared" si="68"/>
        <v>34374.861605999999</v>
      </c>
      <c r="CW206" s="15">
        <f t="shared" si="68"/>
        <v>17187.430802999999</v>
      </c>
      <c r="CX206" s="15">
        <f t="shared" si="69"/>
        <v>-17187.430802999999</v>
      </c>
      <c r="CY206" s="15"/>
    </row>
    <row r="207" spans="1:103" x14ac:dyDescent="0.25">
      <c r="A207" s="3" t="s">
        <v>230</v>
      </c>
      <c r="B207" s="229">
        <v>5.8099999999999999E-2</v>
      </c>
      <c r="C207" s="229">
        <v>6.989999999999999E-2</v>
      </c>
      <c r="D207" s="229">
        <v>6.989999999999999E-2</v>
      </c>
      <c r="E207" s="229">
        <v>3.4099999999999998E-2</v>
      </c>
      <c r="F207" s="229">
        <v>3.4099999999999998E-2</v>
      </c>
      <c r="G207" s="229">
        <v>3.4099999999999998E-2</v>
      </c>
      <c r="H207" s="229">
        <v>3.4099999999999998E-2</v>
      </c>
      <c r="I207" s="229">
        <v>3.4099999999999998E-2</v>
      </c>
      <c r="J207" s="3">
        <v>403013</v>
      </c>
      <c r="L207" s="230">
        <v>959028.11</v>
      </c>
      <c r="M207" s="230">
        <v>959028.11</v>
      </c>
      <c r="N207" s="230">
        <v>959028.11</v>
      </c>
      <c r="O207" s="230"/>
      <c r="P207" s="230">
        <v>959028.11</v>
      </c>
      <c r="Q207" s="230">
        <v>959028.11</v>
      </c>
      <c r="R207" s="230">
        <v>959028.11</v>
      </c>
      <c r="S207" s="15"/>
      <c r="T207" s="15">
        <v>2725.2382125833333</v>
      </c>
      <c r="U207" s="15">
        <v>2725.2382125833333</v>
      </c>
      <c r="V207" s="15">
        <v>2725.2382125833333</v>
      </c>
      <c r="W207" s="15"/>
      <c r="X207" s="15">
        <f t="shared" si="98"/>
        <v>2725.2382125833333</v>
      </c>
      <c r="Y207" s="15">
        <f t="shared" si="98"/>
        <v>2725.2382125833333</v>
      </c>
      <c r="Z207" s="15">
        <f t="shared" si="98"/>
        <v>2725.2382125833333</v>
      </c>
      <c r="AB207" s="15">
        <f t="shared" si="86"/>
        <v>8175.7146377499994</v>
      </c>
      <c r="AC207" s="15">
        <f t="shared" si="87"/>
        <v>8175.7146377499994</v>
      </c>
      <c r="AD207" s="15">
        <f t="shared" si="101"/>
        <v>0</v>
      </c>
      <c r="AF207" s="230">
        <v>959028.11</v>
      </c>
      <c r="AG207" s="230">
        <v>959028.11</v>
      </c>
      <c r="AH207" s="230">
        <v>959028.11</v>
      </c>
      <c r="AI207" s="230"/>
      <c r="AJ207" s="230">
        <v>959028.11</v>
      </c>
      <c r="AK207" s="230">
        <v>959028.11</v>
      </c>
      <c r="AL207" s="230">
        <v>959028.11</v>
      </c>
      <c r="AM207" s="230"/>
      <c r="AN207" s="230">
        <v>2725.2382125833333</v>
      </c>
      <c r="AO207" s="230">
        <v>2725.2382125833333</v>
      </c>
      <c r="AP207" s="230">
        <v>2725.2382125833333</v>
      </c>
      <c r="AQ207" s="15"/>
      <c r="AR207" s="15">
        <f t="shared" si="99"/>
        <v>2725.2382125833333</v>
      </c>
      <c r="AS207" s="15">
        <f t="shared" si="99"/>
        <v>2725.2382125833333</v>
      </c>
      <c r="AT207" s="15">
        <f t="shared" si="99"/>
        <v>2725.2382125833333</v>
      </c>
      <c r="AV207" s="15">
        <f t="shared" si="88"/>
        <v>8175.7146377499994</v>
      </c>
      <c r="AW207" s="15">
        <f t="shared" si="89"/>
        <v>8175.7146377499994</v>
      </c>
      <c r="AX207" s="15">
        <f t="shared" si="81"/>
        <v>0</v>
      </c>
      <c r="AY207" s="15"/>
      <c r="AZ207" s="15">
        <f t="shared" si="82"/>
        <v>16351.429275499999</v>
      </c>
      <c r="BA207" s="15">
        <f t="shared" si="82"/>
        <v>16351.429275499999</v>
      </c>
      <c r="BB207" s="15">
        <f t="shared" si="83"/>
        <v>0</v>
      </c>
      <c r="BC207" s="15"/>
      <c r="BD207" s="230">
        <v>959028.11</v>
      </c>
      <c r="BE207" s="230">
        <v>959028.11</v>
      </c>
      <c r="BF207" s="230">
        <v>959028.11</v>
      </c>
      <c r="BG207" s="230"/>
      <c r="BH207" s="230"/>
      <c r="BI207" s="230"/>
      <c r="BJ207" s="230"/>
      <c r="BK207" s="230"/>
      <c r="BL207" s="230">
        <v>2725.2382125833333</v>
      </c>
      <c r="BM207" s="230">
        <v>2725.2382125833333</v>
      </c>
      <c r="BN207" s="230">
        <v>2725.2382125833333</v>
      </c>
      <c r="BO207" s="15"/>
      <c r="BP207" s="15">
        <f t="shared" si="100"/>
        <v>0</v>
      </c>
      <c r="BQ207" s="15">
        <f t="shared" si="100"/>
        <v>0</v>
      </c>
      <c r="BR207" s="15">
        <f t="shared" si="100"/>
        <v>0</v>
      </c>
      <c r="BT207" s="15">
        <f t="shared" si="90"/>
        <v>8175.7146377499994</v>
      </c>
      <c r="BU207" s="15">
        <f t="shared" si="91"/>
        <v>0</v>
      </c>
      <c r="BV207" s="15">
        <f t="shared" si="92"/>
        <v>-8175.7146377499994</v>
      </c>
      <c r="BW207" s="15"/>
      <c r="BX207" s="15">
        <f t="shared" si="93"/>
        <v>24527.143913249998</v>
      </c>
      <c r="BY207" s="15">
        <f t="shared" si="93"/>
        <v>16351.429275499999</v>
      </c>
      <c r="BZ207" s="15">
        <f t="shared" si="94"/>
        <v>-8175.7146377499994</v>
      </c>
      <c r="CA207" s="15"/>
      <c r="CB207" s="230">
        <v>959028.11</v>
      </c>
      <c r="CC207" s="230">
        <v>959028.11</v>
      </c>
      <c r="CD207" s="230">
        <v>959028.11</v>
      </c>
      <c r="CE207" s="230"/>
      <c r="CF207" s="230"/>
      <c r="CG207" s="230"/>
      <c r="CH207" s="230"/>
      <c r="CI207" s="230"/>
      <c r="CJ207" s="230">
        <v>2725.2382125833333</v>
      </c>
      <c r="CK207" s="230">
        <v>2725.2382125833333</v>
      </c>
      <c r="CL207" s="230">
        <v>2725.2382125833333</v>
      </c>
      <c r="CM207" s="15"/>
      <c r="CN207" s="15">
        <f t="shared" si="95"/>
        <v>0</v>
      </c>
      <c r="CO207" s="15">
        <f t="shared" si="95"/>
        <v>0</v>
      </c>
      <c r="CP207" s="15">
        <f t="shared" si="95"/>
        <v>0</v>
      </c>
      <c r="CR207" s="15">
        <f t="shared" si="96"/>
        <v>8175.7146377499994</v>
      </c>
      <c r="CS207" s="15">
        <f t="shared" si="97"/>
        <v>0</v>
      </c>
      <c r="CT207" s="15">
        <f t="shared" ref="CT207:CT274" si="102">CS207-CR207</f>
        <v>-8175.7146377499994</v>
      </c>
      <c r="CV207" s="15">
        <f t="shared" ref="CV207:CW274" si="103">+BX207+CR207</f>
        <v>32702.858550999998</v>
      </c>
      <c r="CW207" s="15">
        <f t="shared" si="103"/>
        <v>16351.429275499999</v>
      </c>
      <c r="CX207" s="15">
        <f t="shared" ref="CX207:CX274" si="104">CW207-CV207</f>
        <v>-16351.429275499999</v>
      </c>
      <c r="CY207" s="15"/>
    </row>
    <row r="208" spans="1:103" x14ac:dyDescent="0.25">
      <c r="A208" s="3" t="s">
        <v>231</v>
      </c>
      <c r="B208" s="229">
        <v>7.0199999999999999E-2</v>
      </c>
      <c r="C208" s="229">
        <v>6.5300000000000011E-2</v>
      </c>
      <c r="D208" s="229">
        <v>6.5300000000000011E-2</v>
      </c>
      <c r="E208" s="229">
        <v>2.0799999999999999E-2</v>
      </c>
      <c r="F208" s="229">
        <v>2.0799999999999999E-2</v>
      </c>
      <c r="G208" s="229">
        <v>2.0799999999999999E-2</v>
      </c>
      <c r="H208" s="229">
        <v>2.0799999999999999E-2</v>
      </c>
      <c r="I208" s="229">
        <v>2.0799999999999999E-2</v>
      </c>
      <c r="J208" s="3">
        <v>403013</v>
      </c>
      <c r="L208" s="230">
        <v>263045.52</v>
      </c>
      <c r="M208" s="230">
        <v>263045.52</v>
      </c>
      <c r="N208" s="230">
        <v>263045.52</v>
      </c>
      <c r="O208" s="230"/>
      <c r="P208" s="230">
        <v>263045.52</v>
      </c>
      <c r="Q208" s="230">
        <v>263045.52</v>
      </c>
      <c r="R208" s="230">
        <v>312850.68</v>
      </c>
      <c r="S208" s="15"/>
      <c r="T208" s="15">
        <v>455.94556800000004</v>
      </c>
      <c r="U208" s="15">
        <v>455.94556800000004</v>
      </c>
      <c r="V208" s="15">
        <v>455.94556800000004</v>
      </c>
      <c r="W208" s="15"/>
      <c r="X208" s="15">
        <f t="shared" si="98"/>
        <v>455.94556800000004</v>
      </c>
      <c r="Y208" s="15">
        <f t="shared" si="98"/>
        <v>455.94556800000004</v>
      </c>
      <c r="Z208" s="15">
        <f t="shared" si="98"/>
        <v>542.27451199999996</v>
      </c>
      <c r="AB208" s="15">
        <f t="shared" si="86"/>
        <v>1367.8367040000001</v>
      </c>
      <c r="AC208" s="15">
        <f t="shared" si="87"/>
        <v>1454.1656480000001</v>
      </c>
      <c r="AD208" s="15">
        <f t="shared" si="101"/>
        <v>86.328944000000092</v>
      </c>
      <c r="AF208" s="230">
        <v>263045.52</v>
      </c>
      <c r="AG208" s="230">
        <v>263045.52</v>
      </c>
      <c r="AH208" s="230">
        <v>263045.52</v>
      </c>
      <c r="AI208" s="230"/>
      <c r="AJ208" s="230">
        <v>362655.83</v>
      </c>
      <c r="AK208" s="230">
        <v>446640.67</v>
      </c>
      <c r="AL208" s="230">
        <v>446640.67</v>
      </c>
      <c r="AM208" s="230"/>
      <c r="AN208" s="230">
        <v>455.94556800000004</v>
      </c>
      <c r="AO208" s="230">
        <v>455.94556800000004</v>
      </c>
      <c r="AP208" s="230">
        <v>455.94556800000004</v>
      </c>
      <c r="AQ208" s="15"/>
      <c r="AR208" s="15">
        <f t="shared" si="99"/>
        <v>628.60343866666665</v>
      </c>
      <c r="AS208" s="15">
        <f t="shared" si="99"/>
        <v>774.17716133333317</v>
      </c>
      <c r="AT208" s="15">
        <f t="shared" si="99"/>
        <v>774.17716133333317</v>
      </c>
      <c r="AV208" s="15">
        <f t="shared" si="88"/>
        <v>1367.8367040000001</v>
      </c>
      <c r="AW208" s="15">
        <f t="shared" si="89"/>
        <v>2176.9577613333331</v>
      </c>
      <c r="AX208" s="15">
        <f t="shared" si="81"/>
        <v>809.12105733333306</v>
      </c>
      <c r="AY208" s="15"/>
      <c r="AZ208" s="15">
        <f t="shared" si="82"/>
        <v>2735.6734080000001</v>
      </c>
      <c r="BA208" s="15">
        <f t="shared" si="82"/>
        <v>3631.1234093333333</v>
      </c>
      <c r="BB208" s="15">
        <f t="shared" si="83"/>
        <v>895.45000133333315</v>
      </c>
      <c r="BC208" s="15"/>
      <c r="BD208" s="230">
        <v>263045.52</v>
      </c>
      <c r="BE208" s="230">
        <v>263045.52</v>
      </c>
      <c r="BF208" s="230">
        <v>263045.52</v>
      </c>
      <c r="BG208" s="230"/>
      <c r="BH208" s="230"/>
      <c r="BI208" s="230"/>
      <c r="BJ208" s="230"/>
      <c r="BK208" s="230"/>
      <c r="BL208" s="230">
        <v>455.94556800000004</v>
      </c>
      <c r="BM208" s="230">
        <v>455.94556800000004</v>
      </c>
      <c r="BN208" s="230">
        <v>455.94556800000004</v>
      </c>
      <c r="BO208" s="15"/>
      <c r="BP208" s="15">
        <f t="shared" si="100"/>
        <v>0</v>
      </c>
      <c r="BQ208" s="15">
        <f t="shared" si="100"/>
        <v>0</v>
      </c>
      <c r="BR208" s="15">
        <f t="shared" si="100"/>
        <v>0</v>
      </c>
      <c r="BT208" s="15">
        <f t="shared" si="90"/>
        <v>1367.8367040000001</v>
      </c>
      <c r="BU208" s="15">
        <f t="shared" si="91"/>
        <v>0</v>
      </c>
      <c r="BV208" s="15">
        <f t="shared" si="92"/>
        <v>-1367.8367040000001</v>
      </c>
      <c r="BW208" s="15"/>
      <c r="BX208" s="15">
        <f t="shared" si="93"/>
        <v>4103.5101119999999</v>
      </c>
      <c r="BY208" s="15">
        <f t="shared" si="93"/>
        <v>3631.1234093333333</v>
      </c>
      <c r="BZ208" s="15">
        <f t="shared" si="94"/>
        <v>-472.38670266666668</v>
      </c>
      <c r="CA208" s="15"/>
      <c r="CB208" s="230">
        <v>263045.52</v>
      </c>
      <c r="CC208" s="230">
        <v>263045.52</v>
      </c>
      <c r="CD208" s="230">
        <v>263045.52</v>
      </c>
      <c r="CE208" s="230"/>
      <c r="CF208" s="230"/>
      <c r="CG208" s="230"/>
      <c r="CH208" s="230"/>
      <c r="CI208" s="230"/>
      <c r="CJ208" s="230">
        <v>455.94556800000004</v>
      </c>
      <c r="CK208" s="230">
        <v>455.94556800000004</v>
      </c>
      <c r="CL208" s="230">
        <v>455.94556800000004</v>
      </c>
      <c r="CM208" s="15"/>
      <c r="CN208" s="15">
        <f t="shared" si="95"/>
        <v>0</v>
      </c>
      <c r="CO208" s="15">
        <f t="shared" si="95"/>
        <v>0</v>
      </c>
      <c r="CP208" s="15">
        <f t="shared" si="95"/>
        <v>0</v>
      </c>
      <c r="CR208" s="15">
        <f t="shared" si="96"/>
        <v>1367.8367040000001</v>
      </c>
      <c r="CS208" s="15">
        <f t="shared" si="97"/>
        <v>0</v>
      </c>
      <c r="CT208" s="15">
        <f t="shared" si="102"/>
        <v>-1367.8367040000001</v>
      </c>
      <c r="CV208" s="15">
        <f t="shared" si="103"/>
        <v>5471.3468160000002</v>
      </c>
      <c r="CW208" s="15">
        <f t="shared" si="103"/>
        <v>3631.1234093333333</v>
      </c>
      <c r="CX208" s="15">
        <f t="shared" si="104"/>
        <v>-1840.223406666667</v>
      </c>
      <c r="CY208" s="15"/>
    </row>
    <row r="209" spans="1:103" x14ac:dyDescent="0.25">
      <c r="A209" s="3" t="s">
        <v>232</v>
      </c>
      <c r="B209" s="229">
        <v>3.1699999999999999E-2</v>
      </c>
      <c r="C209" s="229">
        <v>4.6500000000000007E-2</v>
      </c>
      <c r="D209" s="229">
        <v>4.6500000000000007E-2</v>
      </c>
      <c r="E209" s="229">
        <v>3.6899999999999995E-2</v>
      </c>
      <c r="F209" s="229">
        <v>3.6899999999999995E-2</v>
      </c>
      <c r="G209" s="229">
        <v>3.6899999999999995E-2</v>
      </c>
      <c r="H209" s="229">
        <v>3.6899999999999995E-2</v>
      </c>
      <c r="I209" s="229">
        <v>3.6899999999999995E-2</v>
      </c>
      <c r="J209" s="3">
        <v>403013</v>
      </c>
      <c r="L209" s="230">
        <v>3155168.07</v>
      </c>
      <c r="M209" s="230">
        <v>3155168.07</v>
      </c>
      <c r="N209" s="230">
        <v>3155168.07</v>
      </c>
      <c r="O209" s="230"/>
      <c r="P209" s="230">
        <v>3155168.07</v>
      </c>
      <c r="Q209" s="230">
        <v>3155168.07</v>
      </c>
      <c r="R209" s="230">
        <v>3155168.07</v>
      </c>
      <c r="S209" s="15"/>
      <c r="T209" s="15">
        <v>9702.1418152499991</v>
      </c>
      <c r="U209" s="15">
        <v>9702.1418152499991</v>
      </c>
      <c r="V209" s="15">
        <v>9702.1418152499991</v>
      </c>
      <c r="W209" s="15"/>
      <c r="X209" s="15">
        <f t="shared" si="98"/>
        <v>9702.1418152499991</v>
      </c>
      <c r="Y209" s="15">
        <f t="shared" si="98"/>
        <v>9702.1418152499991</v>
      </c>
      <c r="Z209" s="15">
        <f t="shared" si="98"/>
        <v>9702.1418152499991</v>
      </c>
      <c r="AB209" s="15">
        <f t="shared" si="86"/>
        <v>29106.425445749999</v>
      </c>
      <c r="AC209" s="15">
        <f t="shared" si="87"/>
        <v>29106.425445749999</v>
      </c>
      <c r="AD209" s="15">
        <f t="shared" si="101"/>
        <v>0</v>
      </c>
      <c r="AF209" s="230">
        <v>3155168.07</v>
      </c>
      <c r="AG209" s="230">
        <v>3155168.07</v>
      </c>
      <c r="AH209" s="230">
        <v>3155168.07</v>
      </c>
      <c r="AI209" s="230"/>
      <c r="AJ209" s="230">
        <v>3155168.07</v>
      </c>
      <c r="AK209" s="230">
        <v>3155168.07</v>
      </c>
      <c r="AL209" s="230">
        <v>3155168.07</v>
      </c>
      <c r="AM209" s="230"/>
      <c r="AN209" s="230">
        <v>9702.1418152499991</v>
      </c>
      <c r="AO209" s="230">
        <v>9702.1418152499991</v>
      </c>
      <c r="AP209" s="230">
        <v>9702.1418152499991</v>
      </c>
      <c r="AQ209" s="15"/>
      <c r="AR209" s="15">
        <f t="shared" si="99"/>
        <v>9702.1418152499991</v>
      </c>
      <c r="AS209" s="15">
        <f t="shared" si="99"/>
        <v>9702.1418152499991</v>
      </c>
      <c r="AT209" s="15">
        <f t="shared" si="99"/>
        <v>9702.1418152499991</v>
      </c>
      <c r="AV209" s="15">
        <f t="shared" si="88"/>
        <v>29106.425445749999</v>
      </c>
      <c r="AW209" s="15">
        <f t="shared" si="89"/>
        <v>29106.425445749999</v>
      </c>
      <c r="AX209" s="15">
        <f t="shared" si="81"/>
        <v>0</v>
      </c>
      <c r="AY209" s="15"/>
      <c r="AZ209" s="15">
        <f t="shared" si="82"/>
        <v>58212.850891499998</v>
      </c>
      <c r="BA209" s="15">
        <f t="shared" si="82"/>
        <v>58212.850891499998</v>
      </c>
      <c r="BB209" s="15">
        <f t="shared" si="83"/>
        <v>0</v>
      </c>
      <c r="BC209" s="15"/>
      <c r="BD209" s="230">
        <v>3155168.07</v>
      </c>
      <c r="BE209" s="230">
        <v>3155168.07</v>
      </c>
      <c r="BF209" s="230">
        <v>3155168.07</v>
      </c>
      <c r="BG209" s="230"/>
      <c r="BH209" s="230"/>
      <c r="BI209" s="230"/>
      <c r="BJ209" s="230"/>
      <c r="BK209" s="230"/>
      <c r="BL209" s="230">
        <v>9702.1418152499991</v>
      </c>
      <c r="BM209" s="230">
        <v>9702.1418152499991</v>
      </c>
      <c r="BN209" s="230">
        <v>9702.1418152499991</v>
      </c>
      <c r="BO209" s="15"/>
      <c r="BP209" s="15">
        <f t="shared" si="100"/>
        <v>0</v>
      </c>
      <c r="BQ209" s="15">
        <f t="shared" si="100"/>
        <v>0</v>
      </c>
      <c r="BR209" s="15">
        <f t="shared" si="100"/>
        <v>0</v>
      </c>
      <c r="BT209" s="15">
        <f t="shared" si="90"/>
        <v>29106.425445749999</v>
      </c>
      <c r="BU209" s="15">
        <f t="shared" si="91"/>
        <v>0</v>
      </c>
      <c r="BV209" s="15">
        <f t="shared" si="92"/>
        <v>-29106.425445749999</v>
      </c>
      <c r="BW209" s="15"/>
      <c r="BX209" s="15">
        <f t="shared" si="93"/>
        <v>87319.27633724999</v>
      </c>
      <c r="BY209" s="15">
        <f t="shared" si="93"/>
        <v>58212.850891499998</v>
      </c>
      <c r="BZ209" s="15">
        <f t="shared" si="94"/>
        <v>-29106.425445749992</v>
      </c>
      <c r="CA209" s="15"/>
      <c r="CB209" s="230">
        <v>3155168.07</v>
      </c>
      <c r="CC209" s="230">
        <v>3155168.07</v>
      </c>
      <c r="CD209" s="230">
        <v>3155168.07</v>
      </c>
      <c r="CE209" s="230"/>
      <c r="CF209" s="230"/>
      <c r="CG209" s="230"/>
      <c r="CH209" s="230"/>
      <c r="CI209" s="230"/>
      <c r="CJ209" s="230">
        <v>9702.1418152499991</v>
      </c>
      <c r="CK209" s="230">
        <v>9702.1418152499991</v>
      </c>
      <c r="CL209" s="230">
        <v>9702.1418152499991</v>
      </c>
      <c r="CM209" s="15"/>
      <c r="CN209" s="15">
        <f t="shared" si="95"/>
        <v>0</v>
      </c>
      <c r="CO209" s="15">
        <f t="shared" si="95"/>
        <v>0</v>
      </c>
      <c r="CP209" s="15">
        <f t="shared" si="95"/>
        <v>0</v>
      </c>
      <c r="CR209" s="15">
        <f t="shared" si="96"/>
        <v>29106.425445749999</v>
      </c>
      <c r="CS209" s="15">
        <f t="shared" si="97"/>
        <v>0</v>
      </c>
      <c r="CT209" s="15">
        <f t="shared" si="102"/>
        <v>-29106.425445749999</v>
      </c>
      <c r="CV209" s="15">
        <f t="shared" si="103"/>
        <v>116425.701783</v>
      </c>
      <c r="CW209" s="15">
        <f t="shared" si="103"/>
        <v>58212.850891499998</v>
      </c>
      <c r="CX209" s="15">
        <f t="shared" si="104"/>
        <v>-58212.850891499998</v>
      </c>
      <c r="CY209" s="15"/>
    </row>
    <row r="210" spans="1:103" x14ac:dyDescent="0.25">
      <c r="A210" s="3" t="s">
        <v>233</v>
      </c>
      <c r="B210" s="229">
        <v>0.1026</v>
      </c>
      <c r="C210" s="229">
        <v>0.15740000000000001</v>
      </c>
      <c r="D210" s="229">
        <v>0.15740000000000001</v>
      </c>
      <c r="E210" s="229">
        <v>4.7500000000000001E-2</v>
      </c>
      <c r="F210" s="229">
        <v>4.7500000000000001E-2</v>
      </c>
      <c r="G210" s="229">
        <v>4.7500000000000001E-2</v>
      </c>
      <c r="H210" s="229">
        <v>4.7500000000000001E-2</v>
      </c>
      <c r="I210" s="229">
        <v>4.7500000000000001E-2</v>
      </c>
      <c r="J210" s="3">
        <v>403013</v>
      </c>
      <c r="L210" s="230">
        <v>496458.17</v>
      </c>
      <c r="M210" s="230">
        <v>496458.17</v>
      </c>
      <c r="N210" s="230">
        <v>496458.17</v>
      </c>
      <c r="O210" s="230"/>
      <c r="P210" s="230">
        <v>496458.17</v>
      </c>
      <c r="Q210" s="230">
        <v>496458.17</v>
      </c>
      <c r="R210" s="230">
        <v>496458.17</v>
      </c>
      <c r="S210" s="15"/>
      <c r="T210" s="15">
        <v>1965.1469229166667</v>
      </c>
      <c r="U210" s="15">
        <v>1965.1469229166667</v>
      </c>
      <c r="V210" s="15">
        <v>1965.1469229166667</v>
      </c>
      <c r="W210" s="15"/>
      <c r="X210" s="15">
        <f t="shared" si="98"/>
        <v>1965.1469229166667</v>
      </c>
      <c r="Y210" s="15">
        <f t="shared" si="98"/>
        <v>1965.1469229166667</v>
      </c>
      <c r="Z210" s="15">
        <f t="shared" si="98"/>
        <v>1965.1469229166667</v>
      </c>
      <c r="AB210" s="15">
        <f t="shared" si="86"/>
        <v>5895.4407687499997</v>
      </c>
      <c r="AC210" s="15">
        <f t="shared" si="87"/>
        <v>5895.4407687499997</v>
      </c>
      <c r="AD210" s="15">
        <f t="shared" si="101"/>
        <v>0</v>
      </c>
      <c r="AF210" s="230">
        <v>496458.17</v>
      </c>
      <c r="AG210" s="230">
        <v>496458.17</v>
      </c>
      <c r="AH210" s="230">
        <v>496458.17</v>
      </c>
      <c r="AI210" s="230"/>
      <c r="AJ210" s="230">
        <v>496458.17</v>
      </c>
      <c r="AK210" s="230">
        <v>496458.17</v>
      </c>
      <c r="AL210" s="230">
        <v>496458.17</v>
      </c>
      <c r="AM210" s="230"/>
      <c r="AN210" s="230">
        <v>1965.1469229166667</v>
      </c>
      <c r="AO210" s="230">
        <v>1965.1469229166667</v>
      </c>
      <c r="AP210" s="230">
        <v>1965.1469229166667</v>
      </c>
      <c r="AQ210" s="15"/>
      <c r="AR210" s="15">
        <f t="shared" si="99"/>
        <v>1965.1469229166667</v>
      </c>
      <c r="AS210" s="15">
        <f t="shared" si="99"/>
        <v>1965.1469229166667</v>
      </c>
      <c r="AT210" s="15">
        <f t="shared" si="99"/>
        <v>1965.1469229166667</v>
      </c>
      <c r="AV210" s="15">
        <f t="shared" si="88"/>
        <v>5895.4407687499997</v>
      </c>
      <c r="AW210" s="15">
        <f t="shared" si="89"/>
        <v>5895.4407687499997</v>
      </c>
      <c r="AX210" s="15">
        <f t="shared" si="81"/>
        <v>0</v>
      </c>
      <c r="AY210" s="15"/>
      <c r="AZ210" s="15">
        <f t="shared" si="82"/>
        <v>11790.881537499999</v>
      </c>
      <c r="BA210" s="15">
        <f t="shared" si="82"/>
        <v>11790.881537499999</v>
      </c>
      <c r="BB210" s="15">
        <f t="shared" si="83"/>
        <v>0</v>
      </c>
      <c r="BC210" s="15"/>
      <c r="BD210" s="230">
        <v>496458.17</v>
      </c>
      <c r="BE210" s="230">
        <v>496458.17</v>
      </c>
      <c r="BF210" s="230">
        <v>496458.17</v>
      </c>
      <c r="BG210" s="230"/>
      <c r="BH210" s="230"/>
      <c r="BI210" s="230"/>
      <c r="BJ210" s="230"/>
      <c r="BK210" s="230"/>
      <c r="BL210" s="230">
        <v>1965.1469229166667</v>
      </c>
      <c r="BM210" s="230">
        <v>1965.1469229166667</v>
      </c>
      <c r="BN210" s="230">
        <v>1965.1469229166667</v>
      </c>
      <c r="BO210" s="15"/>
      <c r="BP210" s="15">
        <f t="shared" si="100"/>
        <v>0</v>
      </c>
      <c r="BQ210" s="15">
        <f t="shared" si="100"/>
        <v>0</v>
      </c>
      <c r="BR210" s="15">
        <f t="shared" si="100"/>
        <v>0</v>
      </c>
      <c r="BT210" s="15">
        <f t="shared" si="90"/>
        <v>5895.4407687499997</v>
      </c>
      <c r="BU210" s="15">
        <f t="shared" si="91"/>
        <v>0</v>
      </c>
      <c r="BV210" s="15">
        <f t="shared" si="92"/>
        <v>-5895.4407687499997</v>
      </c>
      <c r="BW210" s="15"/>
      <c r="BX210" s="15">
        <f t="shared" si="93"/>
        <v>17686.32230625</v>
      </c>
      <c r="BY210" s="15">
        <f t="shared" si="93"/>
        <v>11790.881537499999</v>
      </c>
      <c r="BZ210" s="15">
        <f t="shared" si="94"/>
        <v>-5895.4407687500006</v>
      </c>
      <c r="CA210" s="15"/>
      <c r="CB210" s="230">
        <v>496458.17</v>
      </c>
      <c r="CC210" s="230">
        <v>496458.17</v>
      </c>
      <c r="CD210" s="230">
        <v>496458.17</v>
      </c>
      <c r="CE210" s="230"/>
      <c r="CF210" s="230"/>
      <c r="CG210" s="230"/>
      <c r="CH210" s="230"/>
      <c r="CI210" s="230"/>
      <c r="CJ210" s="230">
        <v>1965.1469229166667</v>
      </c>
      <c r="CK210" s="230">
        <v>1965.1469229166667</v>
      </c>
      <c r="CL210" s="230">
        <v>1965.1469229166667</v>
      </c>
      <c r="CM210" s="15"/>
      <c r="CN210" s="15">
        <f t="shared" si="95"/>
        <v>0</v>
      </c>
      <c r="CO210" s="15">
        <f t="shared" si="95"/>
        <v>0</v>
      </c>
      <c r="CP210" s="15">
        <f t="shared" si="95"/>
        <v>0</v>
      </c>
      <c r="CR210" s="15">
        <f t="shared" si="96"/>
        <v>5895.4407687499997</v>
      </c>
      <c r="CS210" s="15">
        <f t="shared" si="97"/>
        <v>0</v>
      </c>
      <c r="CT210" s="15">
        <f t="shared" si="102"/>
        <v>-5895.4407687499997</v>
      </c>
      <c r="CV210" s="15">
        <f t="shared" si="103"/>
        <v>23581.763074999999</v>
      </c>
      <c r="CW210" s="15">
        <f t="shared" si="103"/>
        <v>11790.881537499999</v>
      </c>
      <c r="CX210" s="15">
        <f t="shared" si="104"/>
        <v>-11790.881537499999</v>
      </c>
      <c r="CY210" s="15"/>
    </row>
    <row r="211" spans="1:103" x14ac:dyDescent="0.25">
      <c r="A211" s="3" t="s">
        <v>234</v>
      </c>
      <c r="B211" s="229">
        <v>3.6400000000000002E-2</v>
      </c>
      <c r="C211" s="229">
        <v>3.8899999999999997E-2</v>
      </c>
      <c r="D211" s="229">
        <v>3.8899999999999997E-2</v>
      </c>
      <c r="E211" s="229">
        <v>2.23E-2</v>
      </c>
      <c r="F211" s="229">
        <v>2.23E-2</v>
      </c>
      <c r="G211" s="229">
        <v>2.23E-2</v>
      </c>
      <c r="H211" s="229">
        <v>2.23E-2</v>
      </c>
      <c r="I211" s="229">
        <v>2.23E-2</v>
      </c>
      <c r="J211" s="3">
        <v>403013</v>
      </c>
      <c r="L211" s="230">
        <v>1977968.08</v>
      </c>
      <c r="M211" s="230">
        <v>1977968.08</v>
      </c>
      <c r="N211" s="230">
        <v>1977968.08</v>
      </c>
      <c r="O211" s="230"/>
      <c r="P211" s="230">
        <v>1977968.08</v>
      </c>
      <c r="Q211" s="230">
        <v>1977968.08</v>
      </c>
      <c r="R211" s="230">
        <v>1977968.08</v>
      </c>
      <c r="S211" s="15"/>
      <c r="T211" s="15">
        <v>3675.7240153333337</v>
      </c>
      <c r="U211" s="15">
        <v>3675.7240153333337</v>
      </c>
      <c r="V211" s="15">
        <v>3675.7240153333337</v>
      </c>
      <c r="W211" s="15"/>
      <c r="X211" s="15">
        <f t="shared" si="98"/>
        <v>3675.7240153333337</v>
      </c>
      <c r="Y211" s="15">
        <f t="shared" si="98"/>
        <v>3675.7240153333337</v>
      </c>
      <c r="Z211" s="15">
        <f t="shared" si="98"/>
        <v>3675.7240153333337</v>
      </c>
      <c r="AB211" s="15">
        <f t="shared" si="86"/>
        <v>11027.172046000002</v>
      </c>
      <c r="AC211" s="15">
        <f t="shared" si="87"/>
        <v>11027.172046000002</v>
      </c>
      <c r="AD211" s="15">
        <f t="shared" si="101"/>
        <v>0</v>
      </c>
      <c r="AF211" s="230">
        <v>1977968.08</v>
      </c>
      <c r="AG211" s="230">
        <v>1977968.08</v>
      </c>
      <c r="AH211" s="230">
        <v>1977968.08</v>
      </c>
      <c r="AI211" s="230"/>
      <c r="AJ211" s="230">
        <v>1977968.08</v>
      </c>
      <c r="AK211" s="230">
        <v>1977968.08</v>
      </c>
      <c r="AL211" s="230">
        <v>1977968.08</v>
      </c>
      <c r="AM211" s="230"/>
      <c r="AN211" s="230">
        <v>3675.7240153333337</v>
      </c>
      <c r="AO211" s="230">
        <v>3675.7240153333337</v>
      </c>
      <c r="AP211" s="230">
        <v>3675.7240153333337</v>
      </c>
      <c r="AQ211" s="15"/>
      <c r="AR211" s="15">
        <f t="shared" si="99"/>
        <v>3675.7240153333337</v>
      </c>
      <c r="AS211" s="15">
        <f t="shared" si="99"/>
        <v>3675.7240153333337</v>
      </c>
      <c r="AT211" s="15">
        <f t="shared" si="99"/>
        <v>3675.7240153333337</v>
      </c>
      <c r="AV211" s="15">
        <f t="shared" si="88"/>
        <v>11027.172046000002</v>
      </c>
      <c r="AW211" s="15">
        <f t="shared" si="89"/>
        <v>11027.172046000002</v>
      </c>
      <c r="AX211" s="15">
        <f t="shared" si="81"/>
        <v>0</v>
      </c>
      <c r="AY211" s="15"/>
      <c r="AZ211" s="15">
        <f t="shared" si="82"/>
        <v>22054.344092000003</v>
      </c>
      <c r="BA211" s="15">
        <f t="shared" si="82"/>
        <v>22054.344092000003</v>
      </c>
      <c r="BB211" s="15">
        <f t="shared" si="83"/>
        <v>0</v>
      </c>
      <c r="BC211" s="15"/>
      <c r="BD211" s="230">
        <v>1977968.08</v>
      </c>
      <c r="BE211" s="230">
        <v>1977968.08</v>
      </c>
      <c r="BF211" s="230">
        <v>1977968.08</v>
      </c>
      <c r="BG211" s="230"/>
      <c r="BH211" s="230"/>
      <c r="BI211" s="230"/>
      <c r="BJ211" s="230"/>
      <c r="BK211" s="230"/>
      <c r="BL211" s="230">
        <v>3675.7240153333337</v>
      </c>
      <c r="BM211" s="230">
        <v>3675.7240153333337</v>
      </c>
      <c r="BN211" s="230">
        <v>3675.7240153333337</v>
      </c>
      <c r="BO211" s="15"/>
      <c r="BP211" s="15">
        <f t="shared" si="100"/>
        <v>0</v>
      </c>
      <c r="BQ211" s="15">
        <f t="shared" si="100"/>
        <v>0</v>
      </c>
      <c r="BR211" s="15">
        <f t="shared" si="100"/>
        <v>0</v>
      </c>
      <c r="BT211" s="15">
        <f t="shared" si="90"/>
        <v>11027.172046000002</v>
      </c>
      <c r="BU211" s="15">
        <f t="shared" si="91"/>
        <v>0</v>
      </c>
      <c r="BV211" s="15">
        <f t="shared" si="92"/>
        <v>-11027.172046000002</v>
      </c>
      <c r="BW211" s="15"/>
      <c r="BX211" s="15">
        <f t="shared" si="93"/>
        <v>33081.516138000006</v>
      </c>
      <c r="BY211" s="15">
        <f t="shared" si="93"/>
        <v>22054.344092000003</v>
      </c>
      <c r="BZ211" s="15">
        <f t="shared" si="94"/>
        <v>-11027.172046000003</v>
      </c>
      <c r="CA211" s="15"/>
      <c r="CB211" s="230">
        <v>1977968.08</v>
      </c>
      <c r="CC211" s="230">
        <v>1977968.08</v>
      </c>
      <c r="CD211" s="230">
        <v>1977968.08</v>
      </c>
      <c r="CE211" s="230"/>
      <c r="CF211" s="230"/>
      <c r="CG211" s="230"/>
      <c r="CH211" s="230"/>
      <c r="CI211" s="230"/>
      <c r="CJ211" s="230">
        <v>3675.7240153333337</v>
      </c>
      <c r="CK211" s="230">
        <v>3675.7240153333337</v>
      </c>
      <c r="CL211" s="230">
        <v>3675.7240153333337</v>
      </c>
      <c r="CM211" s="15"/>
      <c r="CN211" s="15">
        <f t="shared" si="95"/>
        <v>0</v>
      </c>
      <c r="CO211" s="15">
        <f t="shared" si="95"/>
        <v>0</v>
      </c>
      <c r="CP211" s="15">
        <f t="shared" si="95"/>
        <v>0</v>
      </c>
      <c r="CR211" s="15">
        <f t="shared" si="96"/>
        <v>11027.172046000002</v>
      </c>
      <c r="CS211" s="15">
        <f t="shared" si="97"/>
        <v>0</v>
      </c>
      <c r="CT211" s="15">
        <f t="shared" si="102"/>
        <v>-11027.172046000002</v>
      </c>
      <c r="CV211" s="15">
        <f t="shared" si="103"/>
        <v>44108.688184000006</v>
      </c>
      <c r="CW211" s="15">
        <f t="shared" si="103"/>
        <v>22054.344092000003</v>
      </c>
      <c r="CX211" s="15">
        <f t="shared" si="104"/>
        <v>-22054.344092000003</v>
      </c>
      <c r="CY211" s="15"/>
    </row>
    <row r="212" spans="1:103" x14ac:dyDescent="0.25">
      <c r="A212" s="3" t="s">
        <v>235</v>
      </c>
      <c r="B212" s="229">
        <v>3.6499999999999998E-2</v>
      </c>
      <c r="C212" s="229">
        <v>3.8500000000000006E-2</v>
      </c>
      <c r="D212" s="229">
        <v>3.8500000000000006E-2</v>
      </c>
      <c r="E212" s="229">
        <v>2.7900000000000001E-2</v>
      </c>
      <c r="F212" s="229">
        <v>2.7900000000000001E-2</v>
      </c>
      <c r="G212" s="229">
        <v>2.7900000000000001E-2</v>
      </c>
      <c r="H212" s="229">
        <v>2.7900000000000001E-2</v>
      </c>
      <c r="I212" s="229">
        <v>2.7900000000000001E-2</v>
      </c>
      <c r="J212" s="3">
        <v>403013</v>
      </c>
      <c r="L212" s="230">
        <v>787212.6</v>
      </c>
      <c r="M212" s="230">
        <v>787212.6</v>
      </c>
      <c r="N212" s="230">
        <v>787212.6</v>
      </c>
      <c r="O212" s="230"/>
      <c r="P212" s="230">
        <v>787212.6</v>
      </c>
      <c r="Q212" s="230">
        <v>787212.6</v>
      </c>
      <c r="R212" s="230">
        <v>787212.6</v>
      </c>
      <c r="S212" s="15"/>
      <c r="T212" s="15">
        <v>1830.2692950000001</v>
      </c>
      <c r="U212" s="15">
        <v>1830.2692950000001</v>
      </c>
      <c r="V212" s="15">
        <v>1830.2692950000001</v>
      </c>
      <c r="W212" s="15"/>
      <c r="X212" s="15">
        <f t="shared" si="98"/>
        <v>1830.2692950000001</v>
      </c>
      <c r="Y212" s="15">
        <f t="shared" si="98"/>
        <v>1830.2692950000001</v>
      </c>
      <c r="Z212" s="15">
        <f t="shared" si="98"/>
        <v>1830.2692950000001</v>
      </c>
      <c r="AB212" s="15">
        <f t="shared" si="86"/>
        <v>5490.8078850000002</v>
      </c>
      <c r="AC212" s="15">
        <f t="shared" si="87"/>
        <v>5490.8078850000002</v>
      </c>
      <c r="AD212" s="15">
        <f t="shared" si="101"/>
        <v>0</v>
      </c>
      <c r="AF212" s="230">
        <v>787212.6</v>
      </c>
      <c r="AG212" s="230">
        <v>787212.6</v>
      </c>
      <c r="AH212" s="230">
        <v>787212.6</v>
      </c>
      <c r="AI212" s="230"/>
      <c r="AJ212" s="230">
        <v>787212.6</v>
      </c>
      <c r="AK212" s="230">
        <v>787212.6</v>
      </c>
      <c r="AL212" s="230">
        <v>787212.6</v>
      </c>
      <c r="AM212" s="230"/>
      <c r="AN212" s="230">
        <v>1830.2692950000001</v>
      </c>
      <c r="AO212" s="230">
        <v>1830.2692950000001</v>
      </c>
      <c r="AP212" s="230">
        <v>1830.2692950000001</v>
      </c>
      <c r="AQ212" s="15"/>
      <c r="AR212" s="15">
        <f t="shared" si="99"/>
        <v>1830.2692950000001</v>
      </c>
      <c r="AS212" s="15">
        <f t="shared" si="99"/>
        <v>1830.2692950000001</v>
      </c>
      <c r="AT212" s="15">
        <f t="shared" si="99"/>
        <v>1830.2692950000001</v>
      </c>
      <c r="AV212" s="15">
        <f t="shared" si="88"/>
        <v>5490.8078850000002</v>
      </c>
      <c r="AW212" s="15">
        <f t="shared" si="89"/>
        <v>5490.8078850000002</v>
      </c>
      <c r="AX212" s="15">
        <f t="shared" si="81"/>
        <v>0</v>
      </c>
      <c r="AY212" s="15"/>
      <c r="AZ212" s="15">
        <f t="shared" si="82"/>
        <v>10981.61577</v>
      </c>
      <c r="BA212" s="15">
        <f t="shared" si="82"/>
        <v>10981.61577</v>
      </c>
      <c r="BB212" s="15">
        <f t="shared" si="83"/>
        <v>0</v>
      </c>
      <c r="BC212" s="15"/>
      <c r="BD212" s="230">
        <v>787212.6</v>
      </c>
      <c r="BE212" s="230">
        <v>787212.6</v>
      </c>
      <c r="BF212" s="230">
        <v>787212.6</v>
      </c>
      <c r="BG212" s="230"/>
      <c r="BH212" s="230"/>
      <c r="BI212" s="230"/>
      <c r="BJ212" s="230"/>
      <c r="BK212" s="230"/>
      <c r="BL212" s="230">
        <v>1830.2692950000001</v>
      </c>
      <c r="BM212" s="230">
        <v>1830.2692950000001</v>
      </c>
      <c r="BN212" s="230">
        <v>1830.2692950000001</v>
      </c>
      <c r="BO212" s="15"/>
      <c r="BP212" s="15">
        <f t="shared" si="100"/>
        <v>0</v>
      </c>
      <c r="BQ212" s="15">
        <f t="shared" si="100"/>
        <v>0</v>
      </c>
      <c r="BR212" s="15">
        <f t="shared" si="100"/>
        <v>0</v>
      </c>
      <c r="BT212" s="15">
        <f t="shared" si="90"/>
        <v>5490.8078850000002</v>
      </c>
      <c r="BU212" s="15">
        <f t="shared" si="91"/>
        <v>0</v>
      </c>
      <c r="BV212" s="15">
        <f t="shared" si="92"/>
        <v>-5490.8078850000002</v>
      </c>
      <c r="BW212" s="15"/>
      <c r="BX212" s="15">
        <f t="shared" si="93"/>
        <v>16472.423654999999</v>
      </c>
      <c r="BY212" s="15">
        <f t="shared" si="93"/>
        <v>10981.61577</v>
      </c>
      <c r="BZ212" s="15">
        <f t="shared" si="94"/>
        <v>-5490.8078849999984</v>
      </c>
      <c r="CA212" s="15"/>
      <c r="CB212" s="230">
        <v>787212.6</v>
      </c>
      <c r="CC212" s="230">
        <v>787212.6</v>
      </c>
      <c r="CD212" s="230">
        <v>787212.6</v>
      </c>
      <c r="CE212" s="230"/>
      <c r="CF212" s="230"/>
      <c r="CG212" s="230"/>
      <c r="CH212" s="230"/>
      <c r="CI212" s="230"/>
      <c r="CJ212" s="230">
        <v>1830.2692950000001</v>
      </c>
      <c r="CK212" s="230">
        <v>1830.2692950000001</v>
      </c>
      <c r="CL212" s="230">
        <v>1830.2692950000001</v>
      </c>
      <c r="CM212" s="15"/>
      <c r="CN212" s="15">
        <f t="shared" si="95"/>
        <v>0</v>
      </c>
      <c r="CO212" s="15">
        <f t="shared" si="95"/>
        <v>0</v>
      </c>
      <c r="CP212" s="15">
        <f t="shared" si="95"/>
        <v>0</v>
      </c>
      <c r="CR212" s="15">
        <f t="shared" si="96"/>
        <v>5490.8078850000002</v>
      </c>
      <c r="CS212" s="15">
        <f t="shared" si="97"/>
        <v>0</v>
      </c>
      <c r="CT212" s="15">
        <f t="shared" si="102"/>
        <v>-5490.8078850000002</v>
      </c>
      <c r="CV212" s="15">
        <f t="shared" si="103"/>
        <v>21963.231540000001</v>
      </c>
      <c r="CW212" s="15">
        <f t="shared" si="103"/>
        <v>10981.61577</v>
      </c>
      <c r="CX212" s="15">
        <f t="shared" si="104"/>
        <v>-10981.61577</v>
      </c>
      <c r="CY212" s="15"/>
    </row>
    <row r="213" spans="1:103" x14ac:dyDescent="0.25">
      <c r="A213" s="3" t="s">
        <v>236</v>
      </c>
      <c r="B213" s="229">
        <v>3.6700000000000003E-2</v>
      </c>
      <c r="C213" s="229">
        <v>3.8999999999999993E-2</v>
      </c>
      <c r="D213" s="229">
        <v>3.8999999999999993E-2</v>
      </c>
      <c r="E213" s="229">
        <v>2.2599999999999999E-2</v>
      </c>
      <c r="F213" s="229">
        <v>2.2599999999999999E-2</v>
      </c>
      <c r="G213" s="229">
        <v>2.2599999999999999E-2</v>
      </c>
      <c r="H213" s="229">
        <v>2.2599999999999999E-2</v>
      </c>
      <c r="I213" s="229">
        <v>2.2599999999999999E-2</v>
      </c>
      <c r="J213" s="3">
        <v>403013</v>
      </c>
      <c r="L213" s="230">
        <v>239584.43</v>
      </c>
      <c r="M213" s="230">
        <v>239584.43</v>
      </c>
      <c r="N213" s="230">
        <v>239584.43</v>
      </c>
      <c r="O213" s="230"/>
      <c r="P213" s="230">
        <v>239584.43</v>
      </c>
      <c r="Q213" s="230">
        <v>239584.43</v>
      </c>
      <c r="R213" s="230">
        <v>239584.43</v>
      </c>
      <c r="S213" s="15"/>
      <c r="T213" s="15">
        <v>451.21734316666658</v>
      </c>
      <c r="U213" s="15">
        <v>451.21734316666658</v>
      </c>
      <c r="V213" s="15">
        <v>451.21734316666658</v>
      </c>
      <c r="W213" s="15"/>
      <c r="X213" s="15">
        <f t="shared" si="98"/>
        <v>451.21734316666658</v>
      </c>
      <c r="Y213" s="15">
        <f t="shared" si="98"/>
        <v>451.21734316666658</v>
      </c>
      <c r="Z213" s="15">
        <f t="shared" si="98"/>
        <v>451.21734316666658</v>
      </c>
      <c r="AB213" s="15">
        <f t="shared" si="86"/>
        <v>1353.6520294999998</v>
      </c>
      <c r="AC213" s="15">
        <f t="shared" si="87"/>
        <v>1353.6520294999998</v>
      </c>
      <c r="AD213" s="15">
        <f t="shared" si="101"/>
        <v>0</v>
      </c>
      <c r="AF213" s="230">
        <v>239584.43</v>
      </c>
      <c r="AG213" s="230">
        <v>239584.43</v>
      </c>
      <c r="AH213" s="230">
        <v>239584.43</v>
      </c>
      <c r="AI213" s="230"/>
      <c r="AJ213" s="230">
        <v>239584.43</v>
      </c>
      <c r="AK213" s="230">
        <v>239584.43</v>
      </c>
      <c r="AL213" s="230">
        <v>239584.43</v>
      </c>
      <c r="AM213" s="230"/>
      <c r="AN213" s="230">
        <v>451.21734316666658</v>
      </c>
      <c r="AO213" s="230">
        <v>451.21734316666658</v>
      </c>
      <c r="AP213" s="230">
        <v>451.21734316666658</v>
      </c>
      <c r="AQ213" s="15"/>
      <c r="AR213" s="15">
        <f t="shared" si="99"/>
        <v>451.21734316666658</v>
      </c>
      <c r="AS213" s="15">
        <f t="shared" si="99"/>
        <v>451.21734316666658</v>
      </c>
      <c r="AT213" s="15">
        <f t="shared" si="99"/>
        <v>451.21734316666658</v>
      </c>
      <c r="AV213" s="15">
        <f t="shared" si="88"/>
        <v>1353.6520294999998</v>
      </c>
      <c r="AW213" s="15">
        <f t="shared" si="89"/>
        <v>1353.6520294999998</v>
      </c>
      <c r="AX213" s="15">
        <f t="shared" si="81"/>
        <v>0</v>
      </c>
      <c r="AY213" s="15"/>
      <c r="AZ213" s="15">
        <f t="shared" si="82"/>
        <v>2707.3040589999996</v>
      </c>
      <c r="BA213" s="15">
        <f t="shared" si="82"/>
        <v>2707.3040589999996</v>
      </c>
      <c r="BB213" s="15">
        <f t="shared" si="83"/>
        <v>0</v>
      </c>
      <c r="BC213" s="15"/>
      <c r="BD213" s="230">
        <v>239584.43</v>
      </c>
      <c r="BE213" s="230">
        <v>239584.43</v>
      </c>
      <c r="BF213" s="230">
        <v>239584.43</v>
      </c>
      <c r="BG213" s="230"/>
      <c r="BH213" s="230"/>
      <c r="BI213" s="230"/>
      <c r="BJ213" s="230"/>
      <c r="BK213" s="230"/>
      <c r="BL213" s="230">
        <v>451.21734316666658</v>
      </c>
      <c r="BM213" s="230">
        <v>451.21734316666658</v>
      </c>
      <c r="BN213" s="230">
        <v>451.21734316666658</v>
      </c>
      <c r="BO213" s="15"/>
      <c r="BP213" s="15">
        <f t="shared" si="100"/>
        <v>0</v>
      </c>
      <c r="BQ213" s="15">
        <f t="shared" si="100"/>
        <v>0</v>
      </c>
      <c r="BR213" s="15">
        <f t="shared" si="100"/>
        <v>0</v>
      </c>
      <c r="BT213" s="15">
        <f t="shared" si="90"/>
        <v>1353.6520294999998</v>
      </c>
      <c r="BU213" s="15">
        <f t="shared" si="91"/>
        <v>0</v>
      </c>
      <c r="BV213" s="15">
        <f t="shared" si="92"/>
        <v>-1353.6520294999998</v>
      </c>
      <c r="BW213" s="15"/>
      <c r="BX213" s="15">
        <f t="shared" si="93"/>
        <v>4060.9560884999992</v>
      </c>
      <c r="BY213" s="15">
        <f t="shared" si="93"/>
        <v>2707.3040589999996</v>
      </c>
      <c r="BZ213" s="15">
        <f t="shared" si="94"/>
        <v>-1353.6520294999996</v>
      </c>
      <c r="CA213" s="15"/>
      <c r="CB213" s="230">
        <v>239584.43</v>
      </c>
      <c r="CC213" s="230">
        <v>239584.43</v>
      </c>
      <c r="CD213" s="230">
        <v>239584.43</v>
      </c>
      <c r="CE213" s="230"/>
      <c r="CF213" s="230"/>
      <c r="CG213" s="230"/>
      <c r="CH213" s="230"/>
      <c r="CI213" s="230"/>
      <c r="CJ213" s="230">
        <v>451.21734316666658</v>
      </c>
      <c r="CK213" s="230">
        <v>451.21734316666658</v>
      </c>
      <c r="CL213" s="230">
        <v>451.21734316666658</v>
      </c>
      <c r="CM213" s="15"/>
      <c r="CN213" s="15">
        <f t="shared" si="95"/>
        <v>0</v>
      </c>
      <c r="CO213" s="15">
        <f t="shared" si="95"/>
        <v>0</v>
      </c>
      <c r="CP213" s="15">
        <f t="shared" si="95"/>
        <v>0</v>
      </c>
      <c r="CR213" s="15">
        <f t="shared" si="96"/>
        <v>1353.6520294999998</v>
      </c>
      <c r="CS213" s="15">
        <f t="shared" si="97"/>
        <v>0</v>
      </c>
      <c r="CT213" s="15">
        <f t="shared" si="102"/>
        <v>-1353.6520294999998</v>
      </c>
      <c r="CV213" s="15">
        <f t="shared" si="103"/>
        <v>5414.6081179999992</v>
      </c>
      <c r="CW213" s="15">
        <f t="shared" si="103"/>
        <v>2707.3040589999996</v>
      </c>
      <c r="CX213" s="15">
        <f t="shared" si="104"/>
        <v>-2707.3040589999996</v>
      </c>
      <c r="CY213" s="15"/>
    </row>
    <row r="214" spans="1:103" x14ac:dyDescent="0.25">
      <c r="A214" s="3" t="s">
        <v>237</v>
      </c>
      <c r="B214" s="229">
        <v>3.6700000000000003E-2</v>
      </c>
      <c r="C214" s="229">
        <v>3.8999999999999993E-2</v>
      </c>
      <c r="D214" s="229">
        <v>3.8999999999999993E-2</v>
      </c>
      <c r="E214" s="229">
        <v>2.2599999999999999E-2</v>
      </c>
      <c r="F214" s="229">
        <v>2.2599999999999999E-2</v>
      </c>
      <c r="G214" s="229">
        <v>2.2599999999999999E-2</v>
      </c>
      <c r="H214" s="229">
        <v>2.2599999999999999E-2</v>
      </c>
      <c r="I214" s="229">
        <v>2.2599999999999999E-2</v>
      </c>
      <c r="J214" s="3">
        <v>403013</v>
      </c>
      <c r="L214" s="230">
        <v>239245.54</v>
      </c>
      <c r="M214" s="230">
        <v>239245.54</v>
      </c>
      <c r="N214" s="230">
        <v>239245.54</v>
      </c>
      <c r="O214" s="230"/>
      <c r="P214" s="230">
        <v>239245.54</v>
      </c>
      <c r="Q214" s="230">
        <v>239245.54</v>
      </c>
      <c r="R214" s="230">
        <v>239245.54</v>
      </c>
      <c r="S214" s="15"/>
      <c r="T214" s="15">
        <v>450.57910033333332</v>
      </c>
      <c r="U214" s="15">
        <v>450.57910033333332</v>
      </c>
      <c r="V214" s="15">
        <v>450.57910033333332</v>
      </c>
      <c r="W214" s="15"/>
      <c r="X214" s="15">
        <f t="shared" si="98"/>
        <v>450.57910033333332</v>
      </c>
      <c r="Y214" s="15">
        <f t="shared" si="98"/>
        <v>450.57910033333332</v>
      </c>
      <c r="Z214" s="15">
        <f t="shared" si="98"/>
        <v>450.57910033333332</v>
      </c>
      <c r="AB214" s="15">
        <f t="shared" si="86"/>
        <v>1351.7373009999999</v>
      </c>
      <c r="AC214" s="15">
        <f t="shared" si="87"/>
        <v>1351.7373009999999</v>
      </c>
      <c r="AD214" s="15">
        <f t="shared" si="101"/>
        <v>0</v>
      </c>
      <c r="AF214" s="230">
        <v>239245.54</v>
      </c>
      <c r="AG214" s="230">
        <v>239245.54</v>
      </c>
      <c r="AH214" s="230">
        <v>239245.54</v>
      </c>
      <c r="AI214" s="230"/>
      <c r="AJ214" s="230">
        <v>239245.54</v>
      </c>
      <c r="AK214" s="230">
        <v>239245.54</v>
      </c>
      <c r="AL214" s="230">
        <v>239245.54</v>
      </c>
      <c r="AM214" s="230"/>
      <c r="AN214" s="230">
        <v>450.57910033333332</v>
      </c>
      <c r="AO214" s="230">
        <v>450.57910033333332</v>
      </c>
      <c r="AP214" s="230">
        <v>450.57910033333332</v>
      </c>
      <c r="AQ214" s="15"/>
      <c r="AR214" s="15">
        <f t="shared" si="99"/>
        <v>450.57910033333332</v>
      </c>
      <c r="AS214" s="15">
        <f t="shared" si="99"/>
        <v>450.57910033333332</v>
      </c>
      <c r="AT214" s="15">
        <f t="shared" si="99"/>
        <v>450.57910033333332</v>
      </c>
      <c r="AV214" s="15">
        <f t="shared" si="88"/>
        <v>1351.7373009999999</v>
      </c>
      <c r="AW214" s="15">
        <f t="shared" si="89"/>
        <v>1351.7373009999999</v>
      </c>
      <c r="AX214" s="15">
        <f t="shared" si="81"/>
        <v>0</v>
      </c>
      <c r="AY214" s="15"/>
      <c r="AZ214" s="15">
        <f t="shared" si="82"/>
        <v>2703.4746019999998</v>
      </c>
      <c r="BA214" s="15">
        <f t="shared" si="82"/>
        <v>2703.4746019999998</v>
      </c>
      <c r="BB214" s="15">
        <f t="shared" si="83"/>
        <v>0</v>
      </c>
      <c r="BC214" s="15"/>
      <c r="BD214" s="230">
        <v>239245.54</v>
      </c>
      <c r="BE214" s="230">
        <v>239245.54</v>
      </c>
      <c r="BF214" s="230">
        <v>239245.54</v>
      </c>
      <c r="BG214" s="230"/>
      <c r="BH214" s="230"/>
      <c r="BI214" s="230"/>
      <c r="BJ214" s="230"/>
      <c r="BK214" s="230"/>
      <c r="BL214" s="230">
        <v>450.57910033333332</v>
      </c>
      <c r="BM214" s="230">
        <v>450.57910033333332</v>
      </c>
      <c r="BN214" s="230">
        <v>450.57910033333332</v>
      </c>
      <c r="BO214" s="15"/>
      <c r="BP214" s="15">
        <f t="shared" si="100"/>
        <v>0</v>
      </c>
      <c r="BQ214" s="15">
        <f t="shared" si="100"/>
        <v>0</v>
      </c>
      <c r="BR214" s="15">
        <f t="shared" si="100"/>
        <v>0</v>
      </c>
      <c r="BT214" s="15">
        <f t="shared" si="90"/>
        <v>1351.7373009999999</v>
      </c>
      <c r="BU214" s="15">
        <f t="shared" si="91"/>
        <v>0</v>
      </c>
      <c r="BV214" s="15">
        <f t="shared" si="92"/>
        <v>-1351.7373009999999</v>
      </c>
      <c r="BW214" s="15"/>
      <c r="BX214" s="15">
        <f t="shared" si="93"/>
        <v>4055.2119029999994</v>
      </c>
      <c r="BY214" s="15">
        <f t="shared" si="93"/>
        <v>2703.4746019999998</v>
      </c>
      <c r="BZ214" s="15">
        <f t="shared" si="94"/>
        <v>-1351.7373009999997</v>
      </c>
      <c r="CA214" s="15"/>
      <c r="CB214" s="230">
        <v>239245.54</v>
      </c>
      <c r="CC214" s="230">
        <v>239245.54</v>
      </c>
      <c r="CD214" s="230">
        <v>239245.54</v>
      </c>
      <c r="CE214" s="230"/>
      <c r="CF214" s="230"/>
      <c r="CG214" s="230"/>
      <c r="CH214" s="230"/>
      <c r="CI214" s="230"/>
      <c r="CJ214" s="230">
        <v>450.57910033333332</v>
      </c>
      <c r="CK214" s="230">
        <v>450.57910033333332</v>
      </c>
      <c r="CL214" s="230">
        <v>450.57910033333332</v>
      </c>
      <c r="CM214" s="15"/>
      <c r="CN214" s="15">
        <f t="shared" si="95"/>
        <v>0</v>
      </c>
      <c r="CO214" s="15">
        <f t="shared" si="95"/>
        <v>0</v>
      </c>
      <c r="CP214" s="15">
        <f t="shared" si="95"/>
        <v>0</v>
      </c>
      <c r="CR214" s="15">
        <f t="shared" si="96"/>
        <v>1351.7373009999999</v>
      </c>
      <c r="CS214" s="15">
        <f t="shared" si="97"/>
        <v>0</v>
      </c>
      <c r="CT214" s="15">
        <f t="shared" si="102"/>
        <v>-1351.7373009999999</v>
      </c>
      <c r="CV214" s="15">
        <f t="shared" si="103"/>
        <v>5406.9492039999996</v>
      </c>
      <c r="CW214" s="15">
        <f t="shared" si="103"/>
        <v>2703.4746019999998</v>
      </c>
      <c r="CX214" s="15">
        <f t="shared" si="104"/>
        <v>-2703.4746019999998</v>
      </c>
      <c r="CY214" s="15"/>
    </row>
    <row r="215" spans="1:103" x14ac:dyDescent="0.25">
      <c r="A215" s="3" t="s">
        <v>238</v>
      </c>
      <c r="B215" s="229">
        <v>3.6200000000000003E-2</v>
      </c>
      <c r="C215" s="229">
        <v>3.8199999999999998E-2</v>
      </c>
      <c r="D215" s="229">
        <v>3.8199999999999998E-2</v>
      </c>
      <c r="E215" s="229">
        <v>2.3599999999999999E-2</v>
      </c>
      <c r="F215" s="229">
        <v>2.3599999999999999E-2</v>
      </c>
      <c r="G215" s="229">
        <v>2.3599999999999999E-2</v>
      </c>
      <c r="H215" s="229">
        <v>2.3599999999999999E-2</v>
      </c>
      <c r="I215" s="229">
        <v>2.3599999999999999E-2</v>
      </c>
      <c r="J215" s="3">
        <v>403013</v>
      </c>
      <c r="L215" s="230">
        <v>578059.38</v>
      </c>
      <c r="M215" s="230">
        <v>578059.38</v>
      </c>
      <c r="N215" s="230">
        <v>578059.38</v>
      </c>
      <c r="O215" s="230"/>
      <c r="P215" s="230">
        <v>578059.38</v>
      </c>
      <c r="Q215" s="230">
        <v>578059.38</v>
      </c>
      <c r="R215" s="230">
        <v>578059.38</v>
      </c>
      <c r="S215" s="15"/>
      <c r="T215" s="15">
        <v>1136.8501140000001</v>
      </c>
      <c r="U215" s="15">
        <v>1136.8501140000001</v>
      </c>
      <c r="V215" s="15">
        <v>1136.8501140000001</v>
      </c>
      <c r="W215" s="15"/>
      <c r="X215" s="15">
        <f t="shared" si="98"/>
        <v>1136.8501140000001</v>
      </c>
      <c r="Y215" s="15">
        <f t="shared" si="98"/>
        <v>1136.8501140000001</v>
      </c>
      <c r="Z215" s="15">
        <f t="shared" si="98"/>
        <v>1136.8501140000001</v>
      </c>
      <c r="AB215" s="15">
        <f t="shared" si="86"/>
        <v>3410.5503420000005</v>
      </c>
      <c r="AC215" s="15">
        <f t="shared" si="87"/>
        <v>3410.5503420000005</v>
      </c>
      <c r="AD215" s="15">
        <f t="shared" si="101"/>
        <v>0</v>
      </c>
      <c r="AF215" s="230">
        <v>578059.38</v>
      </c>
      <c r="AG215" s="230">
        <v>578059.38</v>
      </c>
      <c r="AH215" s="230">
        <v>578059.38</v>
      </c>
      <c r="AI215" s="230"/>
      <c r="AJ215" s="230">
        <v>578059.38</v>
      </c>
      <c r="AK215" s="230">
        <v>578059.38</v>
      </c>
      <c r="AL215" s="230">
        <v>578059.38</v>
      </c>
      <c r="AM215" s="230"/>
      <c r="AN215" s="230">
        <v>1136.8501140000001</v>
      </c>
      <c r="AO215" s="230">
        <v>1136.8501140000001</v>
      </c>
      <c r="AP215" s="230">
        <v>1136.8501140000001</v>
      </c>
      <c r="AQ215" s="15"/>
      <c r="AR215" s="15">
        <f t="shared" si="99"/>
        <v>1136.8501140000001</v>
      </c>
      <c r="AS215" s="15">
        <f t="shared" si="99"/>
        <v>1136.8501140000001</v>
      </c>
      <c r="AT215" s="15">
        <f t="shared" si="99"/>
        <v>1136.8501140000001</v>
      </c>
      <c r="AV215" s="15">
        <f t="shared" si="88"/>
        <v>3410.5503420000005</v>
      </c>
      <c r="AW215" s="15">
        <f t="shared" si="89"/>
        <v>3410.5503420000005</v>
      </c>
      <c r="AX215" s="15">
        <f t="shared" si="81"/>
        <v>0</v>
      </c>
      <c r="AY215" s="15"/>
      <c r="AZ215" s="15">
        <f t="shared" si="82"/>
        <v>6821.1006840000009</v>
      </c>
      <c r="BA215" s="15">
        <f t="shared" si="82"/>
        <v>6821.1006840000009</v>
      </c>
      <c r="BB215" s="15">
        <f t="shared" si="83"/>
        <v>0</v>
      </c>
      <c r="BC215" s="15"/>
      <c r="BD215" s="230">
        <v>578059.38</v>
      </c>
      <c r="BE215" s="230">
        <v>578059.38</v>
      </c>
      <c r="BF215" s="230">
        <v>578059.38</v>
      </c>
      <c r="BG215" s="230"/>
      <c r="BH215" s="230"/>
      <c r="BI215" s="230"/>
      <c r="BJ215" s="230"/>
      <c r="BK215" s="230"/>
      <c r="BL215" s="230">
        <v>1136.8501140000001</v>
      </c>
      <c r="BM215" s="230">
        <v>1136.8501140000001</v>
      </c>
      <c r="BN215" s="230">
        <v>1136.8501140000001</v>
      </c>
      <c r="BO215" s="15"/>
      <c r="BP215" s="15">
        <f t="shared" si="100"/>
        <v>0</v>
      </c>
      <c r="BQ215" s="15">
        <f t="shared" si="100"/>
        <v>0</v>
      </c>
      <c r="BR215" s="15">
        <f t="shared" si="100"/>
        <v>0</v>
      </c>
      <c r="BT215" s="15">
        <f t="shared" si="90"/>
        <v>3410.5503420000005</v>
      </c>
      <c r="BU215" s="15">
        <f t="shared" si="91"/>
        <v>0</v>
      </c>
      <c r="BV215" s="15">
        <f t="shared" si="92"/>
        <v>-3410.5503420000005</v>
      </c>
      <c r="BW215" s="15"/>
      <c r="BX215" s="15">
        <f t="shared" si="93"/>
        <v>10231.651026000001</v>
      </c>
      <c r="BY215" s="15">
        <f t="shared" si="93"/>
        <v>6821.1006840000009</v>
      </c>
      <c r="BZ215" s="15">
        <f t="shared" si="94"/>
        <v>-3410.5503420000005</v>
      </c>
      <c r="CA215" s="15"/>
      <c r="CB215" s="230">
        <v>578059.38</v>
      </c>
      <c r="CC215" s="230">
        <v>578059.38</v>
      </c>
      <c r="CD215" s="230">
        <v>578059.38</v>
      </c>
      <c r="CE215" s="230"/>
      <c r="CF215" s="230"/>
      <c r="CG215" s="230"/>
      <c r="CH215" s="230"/>
      <c r="CI215" s="230"/>
      <c r="CJ215" s="230">
        <v>1136.8501140000001</v>
      </c>
      <c r="CK215" s="230">
        <v>1136.8501140000001</v>
      </c>
      <c r="CL215" s="230">
        <v>1136.8501140000001</v>
      </c>
      <c r="CM215" s="15"/>
      <c r="CN215" s="15">
        <f t="shared" si="95"/>
        <v>0</v>
      </c>
      <c r="CO215" s="15">
        <f t="shared" si="95"/>
        <v>0</v>
      </c>
      <c r="CP215" s="15">
        <f t="shared" si="95"/>
        <v>0</v>
      </c>
      <c r="CR215" s="15">
        <f t="shared" si="96"/>
        <v>3410.5503420000005</v>
      </c>
      <c r="CS215" s="15">
        <f t="shared" si="97"/>
        <v>0</v>
      </c>
      <c r="CT215" s="15">
        <f t="shared" si="102"/>
        <v>-3410.5503420000005</v>
      </c>
      <c r="CV215" s="15">
        <f t="shared" si="103"/>
        <v>13642.201368000002</v>
      </c>
      <c r="CW215" s="15">
        <f t="shared" si="103"/>
        <v>6821.1006840000009</v>
      </c>
      <c r="CX215" s="15">
        <f t="shared" si="104"/>
        <v>-6821.1006840000009</v>
      </c>
      <c r="CY215" s="15"/>
    </row>
    <row r="216" spans="1:103" x14ac:dyDescent="0.25">
      <c r="A216" s="3" t="s">
        <v>239</v>
      </c>
      <c r="B216" s="229">
        <v>3.6200000000000003E-2</v>
      </c>
      <c r="C216" s="229">
        <v>3.8199999999999998E-2</v>
      </c>
      <c r="D216" s="229">
        <v>3.8199999999999998E-2</v>
      </c>
      <c r="E216" s="229">
        <v>2.3599999999999999E-2</v>
      </c>
      <c r="F216" s="229">
        <v>2.3599999999999999E-2</v>
      </c>
      <c r="G216" s="229">
        <v>2.3599999999999999E-2</v>
      </c>
      <c r="H216" s="229">
        <v>2.3599999999999999E-2</v>
      </c>
      <c r="I216" s="229">
        <v>2.3599999999999999E-2</v>
      </c>
      <c r="J216" s="3">
        <v>403013</v>
      </c>
      <c r="L216" s="230">
        <v>576385.74</v>
      </c>
      <c r="M216" s="230">
        <v>576385.74</v>
      </c>
      <c r="N216" s="230">
        <v>576385.74</v>
      </c>
      <c r="O216" s="230"/>
      <c r="P216" s="230">
        <v>576385.74</v>
      </c>
      <c r="Q216" s="230">
        <v>576385.74</v>
      </c>
      <c r="R216" s="230">
        <v>576385.74</v>
      </c>
      <c r="S216" s="15"/>
      <c r="T216" s="15">
        <v>1133.558622</v>
      </c>
      <c r="U216" s="15">
        <v>1133.558622</v>
      </c>
      <c r="V216" s="15">
        <v>1133.558622</v>
      </c>
      <c r="W216" s="15"/>
      <c r="X216" s="15">
        <f t="shared" si="98"/>
        <v>1133.558622</v>
      </c>
      <c r="Y216" s="15">
        <f t="shared" si="98"/>
        <v>1133.558622</v>
      </c>
      <c r="Z216" s="15">
        <f t="shared" si="98"/>
        <v>1133.558622</v>
      </c>
      <c r="AB216" s="15">
        <f t="shared" si="86"/>
        <v>3400.675866</v>
      </c>
      <c r="AC216" s="15">
        <f t="shared" si="87"/>
        <v>3400.675866</v>
      </c>
      <c r="AD216" s="15">
        <f t="shared" si="101"/>
        <v>0</v>
      </c>
      <c r="AF216" s="230">
        <v>576385.74</v>
      </c>
      <c r="AG216" s="230">
        <v>576385.74</v>
      </c>
      <c r="AH216" s="230">
        <v>576385.74</v>
      </c>
      <c r="AI216" s="230"/>
      <c r="AJ216" s="230">
        <v>576385.74</v>
      </c>
      <c r="AK216" s="230">
        <v>576385.74</v>
      </c>
      <c r="AL216" s="230">
        <v>576385.74</v>
      </c>
      <c r="AM216" s="230"/>
      <c r="AN216" s="230">
        <v>1133.558622</v>
      </c>
      <c r="AO216" s="230">
        <v>1133.558622</v>
      </c>
      <c r="AP216" s="230">
        <v>1133.558622</v>
      </c>
      <c r="AQ216" s="15"/>
      <c r="AR216" s="15">
        <f t="shared" si="99"/>
        <v>1133.558622</v>
      </c>
      <c r="AS216" s="15">
        <f t="shared" si="99"/>
        <v>1133.558622</v>
      </c>
      <c r="AT216" s="15">
        <f t="shared" si="99"/>
        <v>1133.558622</v>
      </c>
      <c r="AV216" s="15">
        <f t="shared" si="88"/>
        <v>3400.675866</v>
      </c>
      <c r="AW216" s="15">
        <f t="shared" si="89"/>
        <v>3400.675866</v>
      </c>
      <c r="AX216" s="15">
        <f t="shared" si="81"/>
        <v>0</v>
      </c>
      <c r="AY216" s="15"/>
      <c r="AZ216" s="15">
        <f t="shared" si="82"/>
        <v>6801.3517320000001</v>
      </c>
      <c r="BA216" s="15">
        <f t="shared" si="82"/>
        <v>6801.3517320000001</v>
      </c>
      <c r="BB216" s="15">
        <f t="shared" si="83"/>
        <v>0</v>
      </c>
      <c r="BC216" s="15"/>
      <c r="BD216" s="230">
        <v>576385.74</v>
      </c>
      <c r="BE216" s="230">
        <v>576385.74</v>
      </c>
      <c r="BF216" s="230">
        <v>576385.74</v>
      </c>
      <c r="BG216" s="230"/>
      <c r="BH216" s="230"/>
      <c r="BI216" s="230"/>
      <c r="BJ216" s="230"/>
      <c r="BK216" s="230"/>
      <c r="BL216" s="230">
        <v>1133.558622</v>
      </c>
      <c r="BM216" s="230">
        <v>1133.558622</v>
      </c>
      <c r="BN216" s="230">
        <v>1133.558622</v>
      </c>
      <c r="BO216" s="15"/>
      <c r="BP216" s="15">
        <f t="shared" si="100"/>
        <v>0</v>
      </c>
      <c r="BQ216" s="15">
        <f t="shared" si="100"/>
        <v>0</v>
      </c>
      <c r="BR216" s="15">
        <f t="shared" si="100"/>
        <v>0</v>
      </c>
      <c r="BT216" s="15">
        <f t="shared" si="90"/>
        <v>3400.675866</v>
      </c>
      <c r="BU216" s="15">
        <f t="shared" si="91"/>
        <v>0</v>
      </c>
      <c r="BV216" s="15">
        <f t="shared" si="92"/>
        <v>-3400.675866</v>
      </c>
      <c r="BW216" s="15"/>
      <c r="BX216" s="15">
        <f t="shared" si="93"/>
        <v>10202.027598000001</v>
      </c>
      <c r="BY216" s="15">
        <f t="shared" si="93"/>
        <v>6801.3517320000001</v>
      </c>
      <c r="BZ216" s="15">
        <f t="shared" si="94"/>
        <v>-3400.6758660000005</v>
      </c>
      <c r="CA216" s="15"/>
      <c r="CB216" s="230">
        <v>576385.74</v>
      </c>
      <c r="CC216" s="230">
        <v>576385.74</v>
      </c>
      <c r="CD216" s="230">
        <v>576385.74</v>
      </c>
      <c r="CE216" s="230"/>
      <c r="CF216" s="230"/>
      <c r="CG216" s="230"/>
      <c r="CH216" s="230"/>
      <c r="CI216" s="230"/>
      <c r="CJ216" s="230">
        <v>1133.558622</v>
      </c>
      <c r="CK216" s="230">
        <v>1133.558622</v>
      </c>
      <c r="CL216" s="230">
        <v>1133.558622</v>
      </c>
      <c r="CM216" s="15"/>
      <c r="CN216" s="15">
        <f t="shared" si="95"/>
        <v>0</v>
      </c>
      <c r="CO216" s="15">
        <f t="shared" si="95"/>
        <v>0</v>
      </c>
      <c r="CP216" s="15">
        <f t="shared" si="95"/>
        <v>0</v>
      </c>
      <c r="CR216" s="15">
        <f t="shared" si="96"/>
        <v>3400.675866</v>
      </c>
      <c r="CS216" s="15">
        <f t="shared" si="97"/>
        <v>0</v>
      </c>
      <c r="CT216" s="15">
        <f t="shared" si="102"/>
        <v>-3400.675866</v>
      </c>
      <c r="CV216" s="15">
        <f t="shared" si="103"/>
        <v>13602.703464</v>
      </c>
      <c r="CW216" s="15">
        <f t="shared" si="103"/>
        <v>6801.3517320000001</v>
      </c>
      <c r="CX216" s="15">
        <f t="shared" si="104"/>
        <v>-6801.3517320000001</v>
      </c>
      <c r="CY216" s="15"/>
    </row>
    <row r="217" spans="1:103" x14ac:dyDescent="0.25">
      <c r="A217" s="3" t="s">
        <v>240</v>
      </c>
      <c r="B217" s="229">
        <v>3.6400000000000002E-2</v>
      </c>
      <c r="C217" s="229">
        <v>3.8300000000000001E-2</v>
      </c>
      <c r="D217" s="229">
        <v>3.8300000000000001E-2</v>
      </c>
      <c r="E217" s="229">
        <v>2.3599999999999999E-2</v>
      </c>
      <c r="F217" s="229">
        <v>2.3599999999999999E-2</v>
      </c>
      <c r="G217" s="229">
        <v>2.3599999999999999E-2</v>
      </c>
      <c r="H217" s="229">
        <v>2.3599999999999999E-2</v>
      </c>
      <c r="I217" s="229">
        <v>2.3599999999999999E-2</v>
      </c>
      <c r="J217" s="3">
        <v>403013</v>
      </c>
      <c r="L217" s="230">
        <v>593786.01</v>
      </c>
      <c r="M217" s="230">
        <v>593786.01</v>
      </c>
      <c r="N217" s="230">
        <v>593786.01</v>
      </c>
      <c r="O217" s="230"/>
      <c r="P217" s="230">
        <v>593786.01</v>
      </c>
      <c r="Q217" s="230">
        <v>593786.01</v>
      </c>
      <c r="R217" s="230">
        <v>593786.01</v>
      </c>
      <c r="S217" s="15"/>
      <c r="T217" s="15">
        <v>1167.779153</v>
      </c>
      <c r="U217" s="15">
        <v>1167.779153</v>
      </c>
      <c r="V217" s="15">
        <v>1167.779153</v>
      </c>
      <c r="W217" s="15"/>
      <c r="X217" s="15">
        <f t="shared" si="98"/>
        <v>1167.779153</v>
      </c>
      <c r="Y217" s="15">
        <f t="shared" si="98"/>
        <v>1167.779153</v>
      </c>
      <c r="Z217" s="15">
        <f t="shared" si="98"/>
        <v>1167.779153</v>
      </c>
      <c r="AB217" s="15">
        <f t="shared" si="86"/>
        <v>3503.3374589999999</v>
      </c>
      <c r="AC217" s="15">
        <f t="shared" si="87"/>
        <v>3503.3374589999999</v>
      </c>
      <c r="AD217" s="15">
        <f t="shared" si="101"/>
        <v>0</v>
      </c>
      <c r="AF217" s="230">
        <v>593786.01</v>
      </c>
      <c r="AG217" s="230">
        <v>593786.01</v>
      </c>
      <c r="AH217" s="230">
        <v>593786.01</v>
      </c>
      <c r="AI217" s="230"/>
      <c r="AJ217" s="230">
        <v>593786.01</v>
      </c>
      <c r="AK217" s="230">
        <v>593786.01</v>
      </c>
      <c r="AL217" s="230">
        <v>593786.01</v>
      </c>
      <c r="AM217" s="230"/>
      <c r="AN217" s="230">
        <v>1167.779153</v>
      </c>
      <c r="AO217" s="230">
        <v>1167.779153</v>
      </c>
      <c r="AP217" s="230">
        <v>1167.779153</v>
      </c>
      <c r="AQ217" s="15"/>
      <c r="AR217" s="15">
        <f t="shared" si="99"/>
        <v>1167.779153</v>
      </c>
      <c r="AS217" s="15">
        <f t="shared" si="99"/>
        <v>1167.779153</v>
      </c>
      <c r="AT217" s="15">
        <f t="shared" si="99"/>
        <v>1167.779153</v>
      </c>
      <c r="AV217" s="15">
        <f t="shared" si="88"/>
        <v>3503.3374589999999</v>
      </c>
      <c r="AW217" s="15">
        <f t="shared" si="89"/>
        <v>3503.3374589999999</v>
      </c>
      <c r="AX217" s="15">
        <f t="shared" si="81"/>
        <v>0</v>
      </c>
      <c r="AY217" s="15"/>
      <c r="AZ217" s="15">
        <f t="shared" si="82"/>
        <v>7006.6749179999997</v>
      </c>
      <c r="BA217" s="15">
        <f t="shared" si="82"/>
        <v>7006.6749179999997</v>
      </c>
      <c r="BB217" s="15">
        <f t="shared" si="83"/>
        <v>0</v>
      </c>
      <c r="BC217" s="15"/>
      <c r="BD217" s="230">
        <v>593786.01</v>
      </c>
      <c r="BE217" s="230">
        <v>593786.01</v>
      </c>
      <c r="BF217" s="230">
        <v>593786.01</v>
      </c>
      <c r="BG217" s="230"/>
      <c r="BH217" s="230"/>
      <c r="BI217" s="230"/>
      <c r="BJ217" s="230"/>
      <c r="BK217" s="230"/>
      <c r="BL217" s="230">
        <v>1167.779153</v>
      </c>
      <c r="BM217" s="230">
        <v>1167.779153</v>
      </c>
      <c r="BN217" s="230">
        <v>1167.779153</v>
      </c>
      <c r="BO217" s="15"/>
      <c r="BP217" s="15">
        <f t="shared" si="100"/>
        <v>0</v>
      </c>
      <c r="BQ217" s="15">
        <f t="shared" si="100"/>
        <v>0</v>
      </c>
      <c r="BR217" s="15">
        <f t="shared" si="100"/>
        <v>0</v>
      </c>
      <c r="BT217" s="15">
        <f t="shared" si="90"/>
        <v>3503.3374589999999</v>
      </c>
      <c r="BU217" s="15">
        <f t="shared" si="91"/>
        <v>0</v>
      </c>
      <c r="BV217" s="15">
        <f t="shared" si="92"/>
        <v>-3503.3374589999999</v>
      </c>
      <c r="BW217" s="15"/>
      <c r="BX217" s="15">
        <f t="shared" si="93"/>
        <v>10510.012376999999</v>
      </c>
      <c r="BY217" s="15">
        <f t="shared" si="93"/>
        <v>7006.6749179999997</v>
      </c>
      <c r="BZ217" s="15">
        <f t="shared" si="94"/>
        <v>-3503.3374589999994</v>
      </c>
      <c r="CA217" s="15"/>
      <c r="CB217" s="230">
        <v>593786.01</v>
      </c>
      <c r="CC217" s="230">
        <v>593786.01</v>
      </c>
      <c r="CD217" s="230">
        <v>593786.01</v>
      </c>
      <c r="CE217" s="230"/>
      <c r="CF217" s="230"/>
      <c r="CG217" s="230"/>
      <c r="CH217" s="230"/>
      <c r="CI217" s="230"/>
      <c r="CJ217" s="230">
        <v>1167.779153</v>
      </c>
      <c r="CK217" s="230">
        <v>1167.779153</v>
      </c>
      <c r="CL217" s="230">
        <v>1167.779153</v>
      </c>
      <c r="CM217" s="15"/>
      <c r="CN217" s="15">
        <f t="shared" si="95"/>
        <v>0</v>
      </c>
      <c r="CO217" s="15">
        <f t="shared" si="95"/>
        <v>0</v>
      </c>
      <c r="CP217" s="15">
        <f t="shared" si="95"/>
        <v>0</v>
      </c>
      <c r="CR217" s="15">
        <f t="shared" si="96"/>
        <v>3503.3374589999999</v>
      </c>
      <c r="CS217" s="15">
        <f t="shared" si="97"/>
        <v>0</v>
      </c>
      <c r="CT217" s="15">
        <f t="shared" si="102"/>
        <v>-3503.3374589999999</v>
      </c>
      <c r="CV217" s="15">
        <f t="shared" si="103"/>
        <v>14013.349835999999</v>
      </c>
      <c r="CW217" s="15">
        <f t="shared" si="103"/>
        <v>7006.6749179999997</v>
      </c>
      <c r="CX217" s="15">
        <f t="shared" si="104"/>
        <v>-7006.6749179999997</v>
      </c>
      <c r="CY217" s="15"/>
    </row>
    <row r="218" spans="1:103" x14ac:dyDescent="0.25">
      <c r="A218" s="3" t="s">
        <v>241</v>
      </c>
      <c r="B218" s="229">
        <v>2.7900000000000001E-2</v>
      </c>
      <c r="C218" s="229">
        <v>3.5699999999999996E-2</v>
      </c>
      <c r="D218" s="229">
        <v>3.5699999999999996E-2</v>
      </c>
      <c r="E218" s="229">
        <v>3.49E-2</v>
      </c>
      <c r="F218" s="229">
        <v>3.49E-2</v>
      </c>
      <c r="G218" s="229">
        <v>3.49E-2</v>
      </c>
      <c r="H218" s="229">
        <v>3.49E-2</v>
      </c>
      <c r="I218" s="229">
        <v>3.49E-2</v>
      </c>
      <c r="J218" s="3">
        <v>403013</v>
      </c>
      <c r="L218" s="230">
        <v>275868080.92000002</v>
      </c>
      <c r="M218" s="230">
        <v>275860093.19</v>
      </c>
      <c r="N218" s="230">
        <v>275987211.42000002</v>
      </c>
      <c r="O218" s="230"/>
      <c r="P218" s="230">
        <v>310077720.93000001</v>
      </c>
      <c r="Q218" s="230">
        <v>309708853.54000002</v>
      </c>
      <c r="R218" s="230">
        <v>309348722.38</v>
      </c>
      <c r="S218" s="15"/>
      <c r="T218" s="15">
        <v>802316.3353423333</v>
      </c>
      <c r="U218" s="15">
        <v>802293.10436091665</v>
      </c>
      <c r="V218" s="15">
        <v>802662.80654650007</v>
      </c>
      <c r="W218" s="15"/>
      <c r="X218" s="15">
        <f t="shared" si="98"/>
        <v>901809.37170475011</v>
      </c>
      <c r="Y218" s="15">
        <f t="shared" si="98"/>
        <v>900736.58237883344</v>
      </c>
      <c r="Z218" s="15">
        <f t="shared" si="98"/>
        <v>899689.2009218334</v>
      </c>
      <c r="AB218" s="15">
        <f t="shared" si="86"/>
        <v>2407272.2462497498</v>
      </c>
      <c r="AC218" s="15">
        <f t="shared" si="87"/>
        <v>2702235.1550054168</v>
      </c>
      <c r="AD218" s="15">
        <f t="shared" si="101"/>
        <v>294962.90875566704</v>
      </c>
      <c r="AF218" s="230">
        <v>286417394.25</v>
      </c>
      <c r="AG218" s="230">
        <v>299502808.54000002</v>
      </c>
      <c r="AH218" s="230">
        <v>301930804.25</v>
      </c>
      <c r="AI218" s="230"/>
      <c r="AJ218" s="230">
        <v>309650274.00999999</v>
      </c>
      <c r="AK218" s="230">
        <v>309873040.29000002</v>
      </c>
      <c r="AL218" s="230">
        <v>309990397.31999999</v>
      </c>
      <c r="AM218" s="230"/>
      <c r="AN218" s="230">
        <v>832997.25494374998</v>
      </c>
      <c r="AO218" s="230">
        <v>871054.00150383345</v>
      </c>
      <c r="AP218" s="230">
        <v>878115.42236041662</v>
      </c>
      <c r="AQ218" s="15"/>
      <c r="AR218" s="15">
        <f t="shared" si="99"/>
        <v>900566.21357908333</v>
      </c>
      <c r="AS218" s="15">
        <f t="shared" si="99"/>
        <v>901214.09217675019</v>
      </c>
      <c r="AT218" s="15">
        <f t="shared" si="99"/>
        <v>901555.40553899994</v>
      </c>
      <c r="AV218" s="15">
        <f t="shared" si="88"/>
        <v>2582166.6788079999</v>
      </c>
      <c r="AW218" s="15">
        <f t="shared" si="89"/>
        <v>2703335.7112948336</v>
      </c>
      <c r="AX218" s="15">
        <f t="shared" si="81"/>
        <v>121169.03248683363</v>
      </c>
      <c r="AY218" s="15"/>
      <c r="AZ218" s="15">
        <f t="shared" si="82"/>
        <v>4989438.9250577502</v>
      </c>
      <c r="BA218" s="15">
        <f t="shared" si="82"/>
        <v>5405570.8663002504</v>
      </c>
      <c r="BB218" s="15">
        <f t="shared" si="83"/>
        <v>416131.94124250021</v>
      </c>
      <c r="BC218" s="15"/>
      <c r="BD218" s="230">
        <v>304964750.12</v>
      </c>
      <c r="BE218" s="230">
        <v>308634883.01999998</v>
      </c>
      <c r="BF218" s="230">
        <v>308928843.37</v>
      </c>
      <c r="BG218" s="230"/>
      <c r="BH218" s="230"/>
      <c r="BI218" s="230"/>
      <c r="BJ218" s="230"/>
      <c r="BK218" s="230"/>
      <c r="BL218" s="230">
        <v>886939.14826566668</v>
      </c>
      <c r="BM218" s="230">
        <v>897613.11811649997</v>
      </c>
      <c r="BN218" s="230">
        <v>898468.05280108331</v>
      </c>
      <c r="BO218" s="15"/>
      <c r="BP218" s="15">
        <f t="shared" si="100"/>
        <v>0</v>
      </c>
      <c r="BQ218" s="15">
        <f t="shared" si="100"/>
        <v>0</v>
      </c>
      <c r="BR218" s="15">
        <f t="shared" si="100"/>
        <v>0</v>
      </c>
      <c r="BT218" s="15">
        <f t="shared" si="90"/>
        <v>2683020.31918325</v>
      </c>
      <c r="BU218" s="15">
        <f t="shared" si="91"/>
        <v>0</v>
      </c>
      <c r="BV218" s="15">
        <f t="shared" si="92"/>
        <v>-2683020.31918325</v>
      </c>
      <c r="BW218" s="15"/>
      <c r="BX218" s="15">
        <f t="shared" si="93"/>
        <v>7672459.2442410002</v>
      </c>
      <c r="BY218" s="15">
        <f t="shared" si="93"/>
        <v>5405570.8663002504</v>
      </c>
      <c r="BZ218" s="15">
        <f t="shared" si="94"/>
        <v>-2266888.3779407497</v>
      </c>
      <c r="CA218" s="15"/>
      <c r="CB218" s="230">
        <v>309005332.72000003</v>
      </c>
      <c r="CC218" s="230">
        <v>309084746.17000002</v>
      </c>
      <c r="CD218" s="230">
        <v>309584660.81999999</v>
      </c>
      <c r="CE218" s="230"/>
      <c r="CF218" s="230"/>
      <c r="CG218" s="230"/>
      <c r="CH218" s="230"/>
      <c r="CI218" s="230"/>
      <c r="CJ218" s="230">
        <v>898690.50932733342</v>
      </c>
      <c r="CK218" s="230">
        <v>898921.47011108336</v>
      </c>
      <c r="CL218" s="230">
        <v>900375.38855150004</v>
      </c>
      <c r="CM218" s="15"/>
      <c r="CN218" s="15">
        <f t="shared" si="95"/>
        <v>0</v>
      </c>
      <c r="CO218" s="15">
        <f t="shared" si="95"/>
        <v>0</v>
      </c>
      <c r="CP218" s="15">
        <f t="shared" si="95"/>
        <v>0</v>
      </c>
      <c r="CR218" s="15">
        <f t="shared" si="96"/>
        <v>2697987.3679899168</v>
      </c>
      <c r="CS218" s="15">
        <f t="shared" si="97"/>
        <v>0</v>
      </c>
      <c r="CT218" s="15">
        <f t="shared" si="102"/>
        <v>-2697987.3679899168</v>
      </c>
      <c r="CV218" s="15">
        <f t="shared" si="103"/>
        <v>10370446.612230917</v>
      </c>
      <c r="CW218" s="15">
        <f t="shared" si="103"/>
        <v>5405570.8663002504</v>
      </c>
      <c r="CX218" s="15">
        <f t="shared" si="104"/>
        <v>-4964875.745930667</v>
      </c>
      <c r="CY218" s="15"/>
    </row>
    <row r="219" spans="1:103" x14ac:dyDescent="0.25">
      <c r="A219" s="3" t="s">
        <v>242</v>
      </c>
      <c r="B219" s="229">
        <v>3.3000000000000002E-2</v>
      </c>
      <c r="C219" s="229">
        <v>4.9399999999999999E-2</v>
      </c>
      <c r="D219" s="229">
        <v>4.9399999999999999E-2</v>
      </c>
      <c r="E219" s="229">
        <v>3.5700000000000003E-2</v>
      </c>
      <c r="F219" s="229">
        <v>3.5700000000000003E-2</v>
      </c>
      <c r="G219" s="229">
        <v>3.5700000000000003E-2</v>
      </c>
      <c r="H219" s="229">
        <v>3.5700000000000003E-2</v>
      </c>
      <c r="I219" s="229">
        <v>3.5700000000000003E-2</v>
      </c>
      <c r="J219" s="3">
        <v>403013</v>
      </c>
      <c r="L219" s="230">
        <v>25934235.140000001</v>
      </c>
      <c r="M219" s="230">
        <v>25934235.140000001</v>
      </c>
      <c r="N219" s="230">
        <v>25934235.140000001</v>
      </c>
      <c r="O219" s="230"/>
      <c r="P219" s="230">
        <v>25934235.140000001</v>
      </c>
      <c r="Q219" s="230">
        <v>25934235.140000001</v>
      </c>
      <c r="R219" s="230">
        <v>25934235.140000001</v>
      </c>
      <c r="S219" s="15"/>
      <c r="T219" s="15">
        <v>77154.349541500007</v>
      </c>
      <c r="U219" s="15">
        <v>77154.349541500007</v>
      </c>
      <c r="V219" s="15">
        <v>77154.349541500007</v>
      </c>
      <c r="W219" s="15"/>
      <c r="X219" s="15">
        <f t="shared" si="98"/>
        <v>77154.349541500007</v>
      </c>
      <c r="Y219" s="15">
        <f t="shared" si="98"/>
        <v>77154.349541500007</v>
      </c>
      <c r="Z219" s="15">
        <f t="shared" si="98"/>
        <v>77154.349541500007</v>
      </c>
      <c r="AB219" s="15">
        <f t="shared" si="86"/>
        <v>231463.04862450002</v>
      </c>
      <c r="AC219" s="15">
        <f t="shared" si="87"/>
        <v>231463.04862450002</v>
      </c>
      <c r="AD219" s="15">
        <f t="shared" si="101"/>
        <v>0</v>
      </c>
      <c r="AF219" s="230">
        <v>25934235.140000001</v>
      </c>
      <c r="AG219" s="230">
        <v>25934235.140000001</v>
      </c>
      <c r="AH219" s="230">
        <v>25934235.140000001</v>
      </c>
      <c r="AI219" s="230"/>
      <c r="AJ219" s="230">
        <v>25934235.140000001</v>
      </c>
      <c r="AK219" s="230">
        <v>25934235.140000001</v>
      </c>
      <c r="AL219" s="230">
        <v>25934235.140000001</v>
      </c>
      <c r="AM219" s="230"/>
      <c r="AN219" s="230">
        <v>77154.349541500007</v>
      </c>
      <c r="AO219" s="230">
        <v>77154.349541500007</v>
      </c>
      <c r="AP219" s="230">
        <v>77154.349541500007</v>
      </c>
      <c r="AQ219" s="15"/>
      <c r="AR219" s="15">
        <f t="shared" si="99"/>
        <v>77154.349541500007</v>
      </c>
      <c r="AS219" s="15">
        <f t="shared" si="99"/>
        <v>77154.349541500007</v>
      </c>
      <c r="AT219" s="15">
        <f t="shared" si="99"/>
        <v>77154.349541500007</v>
      </c>
      <c r="AV219" s="15">
        <f t="shared" si="88"/>
        <v>231463.04862450002</v>
      </c>
      <c r="AW219" s="15">
        <f t="shared" si="89"/>
        <v>231463.04862450002</v>
      </c>
      <c r="AX219" s="15">
        <f t="shared" si="81"/>
        <v>0</v>
      </c>
      <c r="AY219" s="15"/>
      <c r="AZ219" s="15">
        <f t="shared" si="82"/>
        <v>462926.09724900004</v>
      </c>
      <c r="BA219" s="15">
        <f t="shared" si="82"/>
        <v>462926.09724900004</v>
      </c>
      <c r="BB219" s="15">
        <f t="shared" si="83"/>
        <v>0</v>
      </c>
      <c r="BC219" s="15"/>
      <c r="BD219" s="230">
        <v>25934235.140000001</v>
      </c>
      <c r="BE219" s="230">
        <v>25934235.140000001</v>
      </c>
      <c r="BF219" s="230">
        <v>25934235.140000001</v>
      </c>
      <c r="BG219" s="230"/>
      <c r="BH219" s="230"/>
      <c r="BI219" s="230"/>
      <c r="BJ219" s="230"/>
      <c r="BK219" s="230"/>
      <c r="BL219" s="230">
        <v>77154.349541500007</v>
      </c>
      <c r="BM219" s="230">
        <v>77154.349541500007</v>
      </c>
      <c r="BN219" s="230">
        <v>77154.349541500007</v>
      </c>
      <c r="BO219" s="15"/>
      <c r="BP219" s="15">
        <f t="shared" si="100"/>
        <v>0</v>
      </c>
      <c r="BQ219" s="15">
        <f t="shared" si="100"/>
        <v>0</v>
      </c>
      <c r="BR219" s="15">
        <f t="shared" si="100"/>
        <v>0</v>
      </c>
      <c r="BT219" s="15">
        <f t="shared" si="90"/>
        <v>231463.04862450002</v>
      </c>
      <c r="BU219" s="15">
        <f t="shared" si="91"/>
        <v>0</v>
      </c>
      <c r="BV219" s="15">
        <f t="shared" si="92"/>
        <v>-231463.04862450002</v>
      </c>
      <c r="BW219" s="15"/>
      <c r="BX219" s="15">
        <f t="shared" si="93"/>
        <v>694389.14587350003</v>
      </c>
      <c r="BY219" s="15">
        <f t="shared" si="93"/>
        <v>462926.09724900004</v>
      </c>
      <c r="BZ219" s="15">
        <f t="shared" si="94"/>
        <v>-231463.04862449999</v>
      </c>
      <c r="CA219" s="15"/>
      <c r="CB219" s="230">
        <v>25934235.140000001</v>
      </c>
      <c r="CC219" s="230">
        <v>25934235.140000001</v>
      </c>
      <c r="CD219" s="230">
        <v>25934235.140000001</v>
      </c>
      <c r="CE219" s="230"/>
      <c r="CF219" s="230"/>
      <c r="CG219" s="230"/>
      <c r="CH219" s="230"/>
      <c r="CI219" s="230"/>
      <c r="CJ219" s="230">
        <v>77154.349541500007</v>
      </c>
      <c r="CK219" s="230">
        <v>77154.349541500007</v>
      </c>
      <c r="CL219" s="230">
        <v>77154.349541500007</v>
      </c>
      <c r="CM219" s="15"/>
      <c r="CN219" s="15">
        <f t="shared" si="95"/>
        <v>0</v>
      </c>
      <c r="CO219" s="15">
        <f t="shared" si="95"/>
        <v>0</v>
      </c>
      <c r="CP219" s="15">
        <f t="shared" si="95"/>
        <v>0</v>
      </c>
      <c r="CR219" s="15">
        <f t="shared" si="96"/>
        <v>231463.04862450002</v>
      </c>
      <c r="CS219" s="15">
        <f t="shared" si="97"/>
        <v>0</v>
      </c>
      <c r="CT219" s="15">
        <f t="shared" si="102"/>
        <v>-231463.04862450002</v>
      </c>
      <c r="CV219" s="15">
        <f t="shared" si="103"/>
        <v>925852.19449800008</v>
      </c>
      <c r="CW219" s="15">
        <f t="shared" si="103"/>
        <v>462926.09724900004</v>
      </c>
      <c r="CX219" s="15">
        <f t="shared" si="104"/>
        <v>-462926.09724900004</v>
      </c>
      <c r="CY219" s="15"/>
    </row>
    <row r="220" spans="1:103" x14ac:dyDescent="0.25">
      <c r="A220" s="3" t="s">
        <v>243</v>
      </c>
      <c r="B220" s="229">
        <v>4.4200000000000003E-2</v>
      </c>
      <c r="C220" s="229">
        <v>4.82E-2</v>
      </c>
      <c r="D220" s="229">
        <v>4.82E-2</v>
      </c>
      <c r="E220" s="229">
        <v>2.7199999999999998E-2</v>
      </c>
      <c r="F220" s="229">
        <v>2.7199999999999998E-2</v>
      </c>
      <c r="G220" s="229">
        <v>2.7199999999999998E-2</v>
      </c>
      <c r="H220" s="229">
        <v>2.7199999999999998E-2</v>
      </c>
      <c r="I220" s="229">
        <v>2.7199999999999998E-2</v>
      </c>
      <c r="J220" s="3">
        <v>403013</v>
      </c>
      <c r="L220" s="230">
        <v>42711831.420000002</v>
      </c>
      <c r="M220" s="230">
        <v>42711831.420000002</v>
      </c>
      <c r="N220" s="230">
        <v>42711831.420000002</v>
      </c>
      <c r="O220" s="230"/>
      <c r="P220" s="230">
        <v>42711831.420000002</v>
      </c>
      <c r="Q220" s="230">
        <v>42711831.420000002</v>
      </c>
      <c r="R220" s="230">
        <v>42711831.420000002</v>
      </c>
      <c r="S220" s="15"/>
      <c r="T220" s="15">
        <v>96813.484551999994</v>
      </c>
      <c r="U220" s="15">
        <v>96813.484551999994</v>
      </c>
      <c r="V220" s="15">
        <v>96813.484551999994</v>
      </c>
      <c r="W220" s="15"/>
      <c r="X220" s="15">
        <f t="shared" si="98"/>
        <v>96813.484551999994</v>
      </c>
      <c r="Y220" s="15">
        <f t="shared" si="98"/>
        <v>96813.484551999994</v>
      </c>
      <c r="Z220" s="15">
        <f t="shared" si="98"/>
        <v>96813.484551999994</v>
      </c>
      <c r="AB220" s="15">
        <f t="shared" si="86"/>
        <v>290440.45365599997</v>
      </c>
      <c r="AC220" s="15">
        <f t="shared" si="87"/>
        <v>290440.45365599997</v>
      </c>
      <c r="AD220" s="15">
        <f t="shared" si="101"/>
        <v>0</v>
      </c>
      <c r="AF220" s="230">
        <v>42711831.420000002</v>
      </c>
      <c r="AG220" s="230">
        <v>42711831.420000002</v>
      </c>
      <c r="AH220" s="230">
        <v>42711831.420000002</v>
      </c>
      <c r="AI220" s="230"/>
      <c r="AJ220" s="230">
        <v>42711831.420000002</v>
      </c>
      <c r="AK220" s="230">
        <v>42711831.420000002</v>
      </c>
      <c r="AL220" s="230">
        <v>42711831.420000002</v>
      </c>
      <c r="AM220" s="230"/>
      <c r="AN220" s="230">
        <v>96813.484551999994</v>
      </c>
      <c r="AO220" s="230">
        <v>96813.484551999994</v>
      </c>
      <c r="AP220" s="230">
        <v>96813.484551999994</v>
      </c>
      <c r="AQ220" s="15"/>
      <c r="AR220" s="15">
        <f t="shared" si="99"/>
        <v>96813.484551999994</v>
      </c>
      <c r="AS220" s="15">
        <f t="shared" si="99"/>
        <v>96813.484551999994</v>
      </c>
      <c r="AT220" s="15">
        <f t="shared" si="99"/>
        <v>96813.484551999994</v>
      </c>
      <c r="AV220" s="15">
        <f t="shared" si="88"/>
        <v>290440.45365599997</v>
      </c>
      <c r="AW220" s="15">
        <f t="shared" si="89"/>
        <v>290440.45365599997</v>
      </c>
      <c r="AX220" s="15">
        <f t="shared" si="81"/>
        <v>0</v>
      </c>
      <c r="AY220" s="15"/>
      <c r="AZ220" s="15">
        <f t="shared" si="82"/>
        <v>580880.90731199994</v>
      </c>
      <c r="BA220" s="15">
        <f t="shared" si="82"/>
        <v>580880.90731199994</v>
      </c>
      <c r="BB220" s="15">
        <f t="shared" si="83"/>
        <v>0</v>
      </c>
      <c r="BC220" s="15"/>
      <c r="BD220" s="230">
        <v>42711831.420000002</v>
      </c>
      <c r="BE220" s="230">
        <v>42711831.420000002</v>
      </c>
      <c r="BF220" s="230">
        <v>42711831.420000002</v>
      </c>
      <c r="BG220" s="230"/>
      <c r="BH220" s="230"/>
      <c r="BI220" s="230"/>
      <c r="BJ220" s="230"/>
      <c r="BK220" s="230"/>
      <c r="BL220" s="230">
        <v>96813.484551999994</v>
      </c>
      <c r="BM220" s="230">
        <v>96813.484551999994</v>
      </c>
      <c r="BN220" s="230">
        <v>96813.484551999994</v>
      </c>
      <c r="BO220" s="15"/>
      <c r="BP220" s="15">
        <f t="shared" si="100"/>
        <v>0</v>
      </c>
      <c r="BQ220" s="15">
        <f t="shared" si="100"/>
        <v>0</v>
      </c>
      <c r="BR220" s="15">
        <f t="shared" si="100"/>
        <v>0</v>
      </c>
      <c r="BT220" s="15">
        <f t="shared" si="90"/>
        <v>290440.45365599997</v>
      </c>
      <c r="BU220" s="15">
        <f t="shared" si="91"/>
        <v>0</v>
      </c>
      <c r="BV220" s="15">
        <f t="shared" si="92"/>
        <v>-290440.45365599997</v>
      </c>
      <c r="BW220" s="15"/>
      <c r="BX220" s="15">
        <f t="shared" si="93"/>
        <v>871321.36096799991</v>
      </c>
      <c r="BY220" s="15">
        <f t="shared" si="93"/>
        <v>580880.90731199994</v>
      </c>
      <c r="BZ220" s="15">
        <f t="shared" si="94"/>
        <v>-290440.45365599997</v>
      </c>
      <c r="CA220" s="15"/>
      <c r="CB220" s="230">
        <v>42711831.420000002</v>
      </c>
      <c r="CC220" s="230">
        <v>42711831.420000002</v>
      </c>
      <c r="CD220" s="230">
        <v>42711831.420000002</v>
      </c>
      <c r="CE220" s="230"/>
      <c r="CF220" s="230"/>
      <c r="CG220" s="230"/>
      <c r="CH220" s="230"/>
      <c r="CI220" s="230"/>
      <c r="CJ220" s="230">
        <v>96813.484551999994</v>
      </c>
      <c r="CK220" s="230">
        <v>96813.484551999994</v>
      </c>
      <c r="CL220" s="230">
        <v>96813.484551999994</v>
      </c>
      <c r="CM220" s="15"/>
      <c r="CN220" s="15">
        <f t="shared" si="95"/>
        <v>0</v>
      </c>
      <c r="CO220" s="15">
        <f t="shared" si="95"/>
        <v>0</v>
      </c>
      <c r="CP220" s="15">
        <f t="shared" si="95"/>
        <v>0</v>
      </c>
      <c r="CR220" s="15">
        <f t="shared" si="96"/>
        <v>290440.45365599997</v>
      </c>
      <c r="CS220" s="15">
        <f t="shared" si="97"/>
        <v>0</v>
      </c>
      <c r="CT220" s="15">
        <f t="shared" si="102"/>
        <v>-290440.45365599997</v>
      </c>
      <c r="CV220" s="15">
        <f t="shared" si="103"/>
        <v>1161761.8146239999</v>
      </c>
      <c r="CW220" s="15">
        <f t="shared" si="103"/>
        <v>580880.90731199994</v>
      </c>
      <c r="CX220" s="15">
        <f t="shared" si="104"/>
        <v>-580880.90731199994</v>
      </c>
      <c r="CY220" s="15"/>
    </row>
    <row r="221" spans="1:103" x14ac:dyDescent="0.25">
      <c r="A221" s="3" t="s">
        <v>244</v>
      </c>
      <c r="B221" s="229">
        <v>4.1599999999999998E-2</v>
      </c>
      <c r="C221" s="229">
        <v>4.41E-2</v>
      </c>
      <c r="D221" s="229">
        <v>4.41E-2</v>
      </c>
      <c r="E221" s="229">
        <v>3.0700000000000002E-2</v>
      </c>
      <c r="F221" s="229">
        <v>3.0700000000000002E-2</v>
      </c>
      <c r="G221" s="229">
        <v>3.0700000000000002E-2</v>
      </c>
      <c r="H221" s="229">
        <v>3.0700000000000002E-2</v>
      </c>
      <c r="I221" s="229">
        <v>3.0700000000000002E-2</v>
      </c>
      <c r="J221" s="3">
        <v>403013</v>
      </c>
      <c r="L221" s="230">
        <v>16691313.75</v>
      </c>
      <c r="M221" s="230">
        <v>16691313.75</v>
      </c>
      <c r="N221" s="230">
        <v>16781691.91</v>
      </c>
      <c r="O221" s="230"/>
      <c r="P221" s="230">
        <v>16822049.449999999</v>
      </c>
      <c r="Q221" s="230">
        <v>16822049.449999999</v>
      </c>
      <c r="R221" s="230">
        <v>16822049.449999999</v>
      </c>
      <c r="S221" s="15"/>
      <c r="T221" s="15">
        <v>42701.944343750001</v>
      </c>
      <c r="U221" s="15">
        <v>42701.944343750001</v>
      </c>
      <c r="V221" s="15">
        <v>42933.161803083334</v>
      </c>
      <c r="W221" s="15"/>
      <c r="X221" s="15">
        <f t="shared" si="98"/>
        <v>43036.40984291667</v>
      </c>
      <c r="Y221" s="15">
        <f t="shared" si="98"/>
        <v>43036.40984291667</v>
      </c>
      <c r="Z221" s="15">
        <f t="shared" si="98"/>
        <v>43036.40984291667</v>
      </c>
      <c r="AB221" s="15">
        <f t="shared" si="86"/>
        <v>128337.05049058334</v>
      </c>
      <c r="AC221" s="15">
        <f t="shared" si="87"/>
        <v>129109.22952875</v>
      </c>
      <c r="AD221" s="15">
        <f t="shared" si="101"/>
        <v>772.17903816666512</v>
      </c>
      <c r="AF221" s="230">
        <v>16872070.059999999</v>
      </c>
      <c r="AG221" s="230">
        <v>16847059.760000002</v>
      </c>
      <c r="AH221" s="230">
        <v>16822049.449999999</v>
      </c>
      <c r="AI221" s="230"/>
      <c r="AJ221" s="230">
        <v>16822049.449999999</v>
      </c>
      <c r="AK221" s="230">
        <v>16822049.449999999</v>
      </c>
      <c r="AL221" s="230">
        <v>16822049.449999999</v>
      </c>
      <c r="AM221" s="230"/>
      <c r="AN221" s="230">
        <v>43164.379236833331</v>
      </c>
      <c r="AO221" s="230">
        <v>43100.394552666672</v>
      </c>
      <c r="AP221" s="230">
        <v>43036.40984291667</v>
      </c>
      <c r="AQ221" s="15"/>
      <c r="AR221" s="15">
        <f t="shared" si="99"/>
        <v>43036.40984291667</v>
      </c>
      <c r="AS221" s="15">
        <f t="shared" si="99"/>
        <v>43036.40984291667</v>
      </c>
      <c r="AT221" s="15">
        <f t="shared" si="99"/>
        <v>43036.40984291667</v>
      </c>
      <c r="AV221" s="15">
        <f t="shared" si="88"/>
        <v>129301.18363241668</v>
      </c>
      <c r="AW221" s="15">
        <f t="shared" si="89"/>
        <v>129109.22952875</v>
      </c>
      <c r="AX221" s="15">
        <f t="shared" si="81"/>
        <v>-191.95410366667784</v>
      </c>
      <c r="AY221" s="15"/>
      <c r="AZ221" s="15">
        <f t="shared" si="82"/>
        <v>257638.234123</v>
      </c>
      <c r="BA221" s="15">
        <f t="shared" si="82"/>
        <v>258218.4590575</v>
      </c>
      <c r="BB221" s="15">
        <f t="shared" si="83"/>
        <v>580.22493450000184</v>
      </c>
      <c r="BC221" s="15"/>
      <c r="BD221" s="230">
        <v>16822049.449999999</v>
      </c>
      <c r="BE221" s="230">
        <v>16822049.449999999</v>
      </c>
      <c r="BF221" s="230">
        <v>16822049.449999999</v>
      </c>
      <c r="BG221" s="230"/>
      <c r="BH221" s="230"/>
      <c r="BI221" s="230"/>
      <c r="BJ221" s="230"/>
      <c r="BK221" s="230"/>
      <c r="BL221" s="230">
        <v>43036.40984291667</v>
      </c>
      <c r="BM221" s="230">
        <v>43036.40984291667</v>
      </c>
      <c r="BN221" s="230">
        <v>43036.40984291667</v>
      </c>
      <c r="BO221" s="15"/>
      <c r="BP221" s="15">
        <f t="shared" si="100"/>
        <v>0</v>
      </c>
      <c r="BQ221" s="15">
        <f t="shared" si="100"/>
        <v>0</v>
      </c>
      <c r="BR221" s="15">
        <f t="shared" si="100"/>
        <v>0</v>
      </c>
      <c r="BT221" s="15">
        <f t="shared" si="90"/>
        <v>129109.22952875</v>
      </c>
      <c r="BU221" s="15">
        <f t="shared" si="91"/>
        <v>0</v>
      </c>
      <c r="BV221" s="15">
        <f t="shared" si="92"/>
        <v>-129109.22952875</v>
      </c>
      <c r="BW221" s="15"/>
      <c r="BX221" s="15">
        <f t="shared" si="93"/>
        <v>386747.46365175</v>
      </c>
      <c r="BY221" s="15">
        <f t="shared" si="93"/>
        <v>258218.4590575</v>
      </c>
      <c r="BZ221" s="15">
        <f t="shared" si="94"/>
        <v>-128529.00459425</v>
      </c>
      <c r="CA221" s="15"/>
      <c r="CB221" s="230">
        <v>16822049.449999999</v>
      </c>
      <c r="CC221" s="230">
        <v>16822049.449999999</v>
      </c>
      <c r="CD221" s="230">
        <v>16822049.449999999</v>
      </c>
      <c r="CE221" s="230"/>
      <c r="CF221" s="230"/>
      <c r="CG221" s="230"/>
      <c r="CH221" s="230"/>
      <c r="CI221" s="230"/>
      <c r="CJ221" s="230">
        <v>43036.40984291667</v>
      </c>
      <c r="CK221" s="230">
        <v>43036.40984291667</v>
      </c>
      <c r="CL221" s="230">
        <v>43036.40984291667</v>
      </c>
      <c r="CM221" s="15"/>
      <c r="CN221" s="15">
        <f t="shared" si="95"/>
        <v>0</v>
      </c>
      <c r="CO221" s="15">
        <f t="shared" si="95"/>
        <v>0</v>
      </c>
      <c r="CP221" s="15">
        <f t="shared" si="95"/>
        <v>0</v>
      </c>
      <c r="CR221" s="15">
        <f t="shared" si="96"/>
        <v>129109.22952875</v>
      </c>
      <c r="CS221" s="15">
        <f t="shared" si="97"/>
        <v>0</v>
      </c>
      <c r="CT221" s="15">
        <f t="shared" si="102"/>
        <v>-129109.22952875</v>
      </c>
      <c r="CV221" s="15">
        <f t="shared" si="103"/>
        <v>515856.69318050001</v>
      </c>
      <c r="CW221" s="15">
        <f t="shared" si="103"/>
        <v>258218.4590575</v>
      </c>
      <c r="CX221" s="15">
        <f t="shared" si="104"/>
        <v>-257638.234123</v>
      </c>
      <c r="CY221" s="15"/>
    </row>
    <row r="222" spans="1:103" x14ac:dyDescent="0.25">
      <c r="A222" s="3" t="s">
        <v>245</v>
      </c>
      <c r="B222" s="229">
        <v>5.0500000000000003E-2</v>
      </c>
      <c r="C222" s="229">
        <v>5.4199999999999998E-2</v>
      </c>
      <c r="D222" s="229">
        <v>5.4199999999999998E-2</v>
      </c>
      <c r="E222" s="229">
        <v>3.5899999999999994E-2</v>
      </c>
      <c r="F222" s="229">
        <v>3.5899999999999994E-2</v>
      </c>
      <c r="G222" s="229">
        <v>3.5899999999999994E-2</v>
      </c>
      <c r="H222" s="229">
        <v>3.5899999999999994E-2</v>
      </c>
      <c r="I222" s="229">
        <v>3.5899999999999994E-2</v>
      </c>
      <c r="J222" s="3">
        <v>403013</v>
      </c>
      <c r="L222" s="230">
        <v>43431563.719999999</v>
      </c>
      <c r="M222" s="230">
        <v>43431563.719999999</v>
      </c>
      <c r="N222" s="230">
        <v>43431563.719999999</v>
      </c>
      <c r="O222" s="230"/>
      <c r="P222" s="230">
        <v>43463503</v>
      </c>
      <c r="Q222" s="230">
        <v>43463503</v>
      </c>
      <c r="R222" s="230">
        <v>43463503</v>
      </c>
      <c r="S222" s="15"/>
      <c r="T222" s="15">
        <v>129932.76146233331</v>
      </c>
      <c r="U222" s="15">
        <v>129932.76146233331</v>
      </c>
      <c r="V222" s="15">
        <v>129932.76146233331</v>
      </c>
      <c r="W222" s="15"/>
      <c r="X222" s="15">
        <f t="shared" si="98"/>
        <v>130028.31314166664</v>
      </c>
      <c r="Y222" s="15">
        <f t="shared" si="98"/>
        <v>130028.31314166664</v>
      </c>
      <c r="Z222" s="15">
        <f t="shared" si="98"/>
        <v>130028.31314166664</v>
      </c>
      <c r="AB222" s="15">
        <f t="shared" si="86"/>
        <v>389798.28438699991</v>
      </c>
      <c r="AC222" s="15">
        <f t="shared" si="87"/>
        <v>390084.93942499993</v>
      </c>
      <c r="AD222" s="15">
        <f t="shared" si="101"/>
        <v>286.65503800002625</v>
      </c>
      <c r="AF222" s="230">
        <v>43431563.719999999</v>
      </c>
      <c r="AG222" s="230">
        <v>43431563.719999999</v>
      </c>
      <c r="AH222" s="230">
        <v>43431563.719999999</v>
      </c>
      <c r="AI222" s="230"/>
      <c r="AJ222" s="230">
        <v>43463503</v>
      </c>
      <c r="AK222" s="230">
        <v>43463503</v>
      </c>
      <c r="AL222" s="230">
        <v>43463503</v>
      </c>
      <c r="AM222" s="230"/>
      <c r="AN222" s="230">
        <v>129932.76146233331</v>
      </c>
      <c r="AO222" s="230">
        <v>129932.76146233331</v>
      </c>
      <c r="AP222" s="230">
        <v>129932.76146233331</v>
      </c>
      <c r="AQ222" s="15"/>
      <c r="AR222" s="15">
        <f t="shared" si="99"/>
        <v>130028.31314166664</v>
      </c>
      <c r="AS222" s="15">
        <f t="shared" si="99"/>
        <v>130028.31314166664</v>
      </c>
      <c r="AT222" s="15">
        <f t="shared" si="99"/>
        <v>130028.31314166664</v>
      </c>
      <c r="AV222" s="15">
        <f t="shared" si="88"/>
        <v>389798.28438699991</v>
      </c>
      <c r="AW222" s="15">
        <f t="shared" si="89"/>
        <v>390084.93942499993</v>
      </c>
      <c r="AX222" s="15">
        <f t="shared" si="81"/>
        <v>286.65503800002625</v>
      </c>
      <c r="AY222" s="15"/>
      <c r="AZ222" s="15">
        <f t="shared" si="82"/>
        <v>779596.56877399981</v>
      </c>
      <c r="BA222" s="15">
        <f t="shared" si="82"/>
        <v>780169.87884999986</v>
      </c>
      <c r="BB222" s="15">
        <f t="shared" si="83"/>
        <v>573.3100760000525</v>
      </c>
      <c r="BC222" s="15"/>
      <c r="BD222" s="230">
        <v>43431563.719999999</v>
      </c>
      <c r="BE222" s="230">
        <v>43447533.359999999</v>
      </c>
      <c r="BF222" s="230">
        <v>43463503</v>
      </c>
      <c r="BG222" s="230"/>
      <c r="BH222" s="230"/>
      <c r="BI222" s="230"/>
      <c r="BJ222" s="230"/>
      <c r="BK222" s="230"/>
      <c r="BL222" s="230">
        <v>129932.76146233331</v>
      </c>
      <c r="BM222" s="230">
        <v>129980.53730199998</v>
      </c>
      <c r="BN222" s="230">
        <v>130028.31314166664</v>
      </c>
      <c r="BO222" s="15"/>
      <c r="BP222" s="15">
        <f t="shared" si="100"/>
        <v>0</v>
      </c>
      <c r="BQ222" s="15">
        <f t="shared" si="100"/>
        <v>0</v>
      </c>
      <c r="BR222" s="15">
        <f t="shared" si="100"/>
        <v>0</v>
      </c>
      <c r="BT222" s="15">
        <f t="shared" si="90"/>
        <v>389941.61190599995</v>
      </c>
      <c r="BU222" s="15">
        <f t="shared" si="91"/>
        <v>0</v>
      </c>
      <c r="BV222" s="15">
        <f t="shared" si="92"/>
        <v>-389941.61190599995</v>
      </c>
      <c r="BW222" s="15"/>
      <c r="BX222" s="15">
        <f t="shared" si="93"/>
        <v>1169538.1806799998</v>
      </c>
      <c r="BY222" s="15">
        <f t="shared" si="93"/>
        <v>780169.87884999986</v>
      </c>
      <c r="BZ222" s="15">
        <f t="shared" si="94"/>
        <v>-389368.30182999989</v>
      </c>
      <c r="CA222" s="15"/>
      <c r="CB222" s="230">
        <v>43463503</v>
      </c>
      <c r="CC222" s="230">
        <v>43463503</v>
      </c>
      <c r="CD222" s="230">
        <v>43463503</v>
      </c>
      <c r="CE222" s="230"/>
      <c r="CF222" s="230"/>
      <c r="CG222" s="230"/>
      <c r="CH222" s="230"/>
      <c r="CI222" s="230"/>
      <c r="CJ222" s="230">
        <v>130028.31314166664</v>
      </c>
      <c r="CK222" s="230">
        <v>130028.31314166664</v>
      </c>
      <c r="CL222" s="230">
        <v>130028.31314166664</v>
      </c>
      <c r="CM222" s="15"/>
      <c r="CN222" s="15">
        <f t="shared" si="95"/>
        <v>0</v>
      </c>
      <c r="CO222" s="15">
        <f t="shared" si="95"/>
        <v>0</v>
      </c>
      <c r="CP222" s="15">
        <f t="shared" si="95"/>
        <v>0</v>
      </c>
      <c r="CR222" s="15">
        <f t="shared" si="96"/>
        <v>390084.93942499993</v>
      </c>
      <c r="CS222" s="15">
        <f t="shared" si="97"/>
        <v>0</v>
      </c>
      <c r="CT222" s="15">
        <f t="shared" si="102"/>
        <v>-390084.93942499993</v>
      </c>
      <c r="CV222" s="15">
        <f t="shared" si="103"/>
        <v>1559623.1201049997</v>
      </c>
      <c r="CW222" s="15">
        <f t="shared" si="103"/>
        <v>780169.87884999986</v>
      </c>
      <c r="CX222" s="15">
        <f t="shared" si="104"/>
        <v>-779453.24125499988</v>
      </c>
      <c r="CY222" s="15"/>
    </row>
    <row r="223" spans="1:103" x14ac:dyDescent="0.25">
      <c r="A223" s="3" t="s">
        <v>246</v>
      </c>
      <c r="B223" s="229">
        <v>4.9500000000000002E-2</v>
      </c>
      <c r="C223" s="229">
        <v>5.2800000000000007E-2</v>
      </c>
      <c r="D223" s="229">
        <v>5.2800000000000007E-2</v>
      </c>
      <c r="E223" s="229">
        <v>2.4900000000000002E-2</v>
      </c>
      <c r="F223" s="229">
        <v>2.4900000000000002E-2</v>
      </c>
      <c r="G223" s="229">
        <v>2.4900000000000002E-2</v>
      </c>
      <c r="H223" s="229">
        <v>2.4900000000000002E-2</v>
      </c>
      <c r="I223" s="229">
        <v>2.4900000000000002E-2</v>
      </c>
      <c r="J223" s="3">
        <v>403013</v>
      </c>
      <c r="L223" s="230">
        <v>44063581.399999999</v>
      </c>
      <c r="M223" s="230">
        <v>44063581.399999999</v>
      </c>
      <c r="N223" s="230">
        <v>44063581.399999999</v>
      </c>
      <c r="O223" s="230"/>
      <c r="P223" s="230">
        <v>44063581.399999999</v>
      </c>
      <c r="Q223" s="230">
        <v>44063581.399999999</v>
      </c>
      <c r="R223" s="230">
        <v>44063581.399999999</v>
      </c>
      <c r="S223" s="15"/>
      <c r="T223" s="15">
        <v>91431.931404999996</v>
      </c>
      <c r="U223" s="15">
        <v>91431.931404999996</v>
      </c>
      <c r="V223" s="15">
        <v>91431.931404999996</v>
      </c>
      <c r="W223" s="15"/>
      <c r="X223" s="15">
        <f t="shared" si="98"/>
        <v>91431.931404999996</v>
      </c>
      <c r="Y223" s="15">
        <f t="shared" si="98"/>
        <v>91431.931404999996</v>
      </c>
      <c r="Z223" s="15">
        <f t="shared" si="98"/>
        <v>91431.931404999996</v>
      </c>
      <c r="AB223" s="15">
        <f t="shared" si="86"/>
        <v>274295.794215</v>
      </c>
      <c r="AC223" s="15">
        <f t="shared" si="87"/>
        <v>274295.794215</v>
      </c>
      <c r="AD223" s="15">
        <f t="shared" si="101"/>
        <v>0</v>
      </c>
      <c r="AF223" s="230">
        <v>44063581.399999999</v>
      </c>
      <c r="AG223" s="230">
        <v>44063581.399999999</v>
      </c>
      <c r="AH223" s="230">
        <v>44063581.399999999</v>
      </c>
      <c r="AI223" s="230"/>
      <c r="AJ223" s="230">
        <v>44063581.399999999</v>
      </c>
      <c r="AK223" s="230">
        <v>44063581.399999999</v>
      </c>
      <c r="AL223" s="230">
        <v>44063581.399999999</v>
      </c>
      <c r="AM223" s="230"/>
      <c r="AN223" s="230">
        <v>91431.931404999996</v>
      </c>
      <c r="AO223" s="230">
        <v>91431.931404999996</v>
      </c>
      <c r="AP223" s="230">
        <v>91431.931404999996</v>
      </c>
      <c r="AQ223" s="15"/>
      <c r="AR223" s="15">
        <f t="shared" si="99"/>
        <v>91431.931404999996</v>
      </c>
      <c r="AS223" s="15">
        <f t="shared" si="99"/>
        <v>91431.931404999996</v>
      </c>
      <c r="AT223" s="15">
        <f t="shared" si="99"/>
        <v>91431.931404999996</v>
      </c>
      <c r="AV223" s="15">
        <f t="shared" si="88"/>
        <v>274295.794215</v>
      </c>
      <c r="AW223" s="15">
        <f t="shared" si="89"/>
        <v>274295.794215</v>
      </c>
      <c r="AX223" s="15">
        <f t="shared" si="81"/>
        <v>0</v>
      </c>
      <c r="AY223" s="15"/>
      <c r="AZ223" s="15">
        <f t="shared" si="82"/>
        <v>548591.58843</v>
      </c>
      <c r="BA223" s="15">
        <f t="shared" si="82"/>
        <v>548591.58843</v>
      </c>
      <c r="BB223" s="15">
        <f t="shared" si="83"/>
        <v>0</v>
      </c>
      <c r="BC223" s="15"/>
      <c r="BD223" s="230">
        <v>44063581.399999999</v>
      </c>
      <c r="BE223" s="230">
        <v>44063581.399999999</v>
      </c>
      <c r="BF223" s="230">
        <v>44063581.399999999</v>
      </c>
      <c r="BG223" s="230"/>
      <c r="BH223" s="230"/>
      <c r="BI223" s="230"/>
      <c r="BJ223" s="230"/>
      <c r="BK223" s="230"/>
      <c r="BL223" s="230">
        <v>91431.931404999996</v>
      </c>
      <c r="BM223" s="230">
        <v>91431.931404999996</v>
      </c>
      <c r="BN223" s="230">
        <v>91431.931404999996</v>
      </c>
      <c r="BO223" s="15"/>
      <c r="BP223" s="15">
        <f t="shared" si="100"/>
        <v>0</v>
      </c>
      <c r="BQ223" s="15">
        <f t="shared" si="100"/>
        <v>0</v>
      </c>
      <c r="BR223" s="15">
        <f t="shared" si="100"/>
        <v>0</v>
      </c>
      <c r="BT223" s="15">
        <f t="shared" si="90"/>
        <v>274295.794215</v>
      </c>
      <c r="BU223" s="15">
        <f t="shared" si="91"/>
        <v>0</v>
      </c>
      <c r="BV223" s="15">
        <f t="shared" si="92"/>
        <v>-274295.794215</v>
      </c>
      <c r="BW223" s="15"/>
      <c r="BX223" s="15">
        <f t="shared" si="93"/>
        <v>822887.38264500001</v>
      </c>
      <c r="BY223" s="15">
        <f t="shared" si="93"/>
        <v>548591.58843</v>
      </c>
      <c r="BZ223" s="15">
        <f t="shared" si="94"/>
        <v>-274295.794215</v>
      </c>
      <c r="CA223" s="15"/>
      <c r="CB223" s="230">
        <v>44063581.399999999</v>
      </c>
      <c r="CC223" s="230">
        <v>44063581.399999999</v>
      </c>
      <c r="CD223" s="230">
        <v>44063581.399999999</v>
      </c>
      <c r="CE223" s="230"/>
      <c r="CF223" s="230"/>
      <c r="CG223" s="230"/>
      <c r="CH223" s="230"/>
      <c r="CI223" s="230"/>
      <c r="CJ223" s="230">
        <v>91431.931404999996</v>
      </c>
      <c r="CK223" s="230">
        <v>91431.931404999996</v>
      </c>
      <c r="CL223" s="230">
        <v>91431.931404999996</v>
      </c>
      <c r="CM223" s="15"/>
      <c r="CN223" s="15">
        <f t="shared" si="95"/>
        <v>0</v>
      </c>
      <c r="CO223" s="15">
        <f t="shared" si="95"/>
        <v>0</v>
      </c>
      <c r="CP223" s="15">
        <f t="shared" si="95"/>
        <v>0</v>
      </c>
      <c r="CR223" s="15">
        <f t="shared" si="96"/>
        <v>274295.794215</v>
      </c>
      <c r="CS223" s="15">
        <f t="shared" si="97"/>
        <v>0</v>
      </c>
      <c r="CT223" s="15">
        <f t="shared" si="102"/>
        <v>-274295.794215</v>
      </c>
      <c r="CV223" s="15">
        <f t="shared" si="103"/>
        <v>1097183.17686</v>
      </c>
      <c r="CW223" s="15">
        <f t="shared" si="103"/>
        <v>548591.58843</v>
      </c>
      <c r="CX223" s="15">
        <f t="shared" si="104"/>
        <v>-548591.58843</v>
      </c>
      <c r="CY223" s="15"/>
    </row>
    <row r="224" spans="1:103" x14ac:dyDescent="0.25">
      <c r="A224" s="3" t="s">
        <v>247</v>
      </c>
      <c r="B224" s="229">
        <v>5.1999999999999998E-2</v>
      </c>
      <c r="C224" s="229">
        <v>5.8099999999999992E-2</v>
      </c>
      <c r="D224" s="229">
        <v>5.8099999999999992E-2</v>
      </c>
      <c r="E224" s="229">
        <v>1.8700000000000001E-2</v>
      </c>
      <c r="F224" s="229">
        <v>1.8700000000000001E-2</v>
      </c>
      <c r="G224" s="229">
        <v>1.8700000000000001E-2</v>
      </c>
      <c r="H224" s="229">
        <v>1.8700000000000001E-2</v>
      </c>
      <c r="I224" s="229">
        <v>1.8700000000000001E-2</v>
      </c>
      <c r="J224" s="3">
        <v>403013</v>
      </c>
      <c r="L224" s="230">
        <v>34631362.229999997</v>
      </c>
      <c r="M224" s="230">
        <v>34631362.229999997</v>
      </c>
      <c r="N224" s="230">
        <v>34631362.229999997</v>
      </c>
      <c r="O224" s="230"/>
      <c r="P224" s="230">
        <v>34712341.240000002</v>
      </c>
      <c r="Q224" s="230">
        <v>34712341.240000002</v>
      </c>
      <c r="R224" s="230">
        <v>34712341.240000002</v>
      </c>
      <c r="S224" s="15"/>
      <c r="T224" s="15">
        <v>53967.206141750001</v>
      </c>
      <c r="U224" s="15">
        <v>53967.206141750001</v>
      </c>
      <c r="V224" s="15">
        <v>53967.206141750001</v>
      </c>
      <c r="W224" s="15"/>
      <c r="X224" s="15">
        <f t="shared" si="98"/>
        <v>54093.398432333342</v>
      </c>
      <c r="Y224" s="15">
        <f t="shared" si="98"/>
        <v>54093.398432333342</v>
      </c>
      <c r="Z224" s="15">
        <f t="shared" si="98"/>
        <v>54093.398432333342</v>
      </c>
      <c r="AB224" s="15">
        <f t="shared" si="86"/>
        <v>161901.61842525</v>
      </c>
      <c r="AC224" s="15">
        <f t="shared" si="87"/>
        <v>162280.19529700003</v>
      </c>
      <c r="AD224" s="15">
        <f t="shared" si="101"/>
        <v>378.5768717500323</v>
      </c>
      <c r="AF224" s="230">
        <v>34631362.229999997</v>
      </c>
      <c r="AG224" s="230">
        <v>34631362.229999997</v>
      </c>
      <c r="AH224" s="230">
        <v>34631362.229999997</v>
      </c>
      <c r="AI224" s="230"/>
      <c r="AJ224" s="230">
        <v>34712341.240000002</v>
      </c>
      <c r="AK224" s="230">
        <v>34712341.240000002</v>
      </c>
      <c r="AL224" s="230">
        <v>34791541.899999999</v>
      </c>
      <c r="AM224" s="230"/>
      <c r="AN224" s="230">
        <v>53967.206141750001</v>
      </c>
      <c r="AO224" s="230">
        <v>53967.206141750001</v>
      </c>
      <c r="AP224" s="230">
        <v>53967.206141750001</v>
      </c>
      <c r="AQ224" s="15"/>
      <c r="AR224" s="15">
        <f t="shared" si="99"/>
        <v>54093.398432333342</v>
      </c>
      <c r="AS224" s="15">
        <f t="shared" si="99"/>
        <v>54093.398432333342</v>
      </c>
      <c r="AT224" s="15">
        <f t="shared" si="99"/>
        <v>54216.819460833336</v>
      </c>
      <c r="AV224" s="15">
        <f t="shared" si="88"/>
        <v>161901.61842525</v>
      </c>
      <c r="AW224" s="15">
        <f t="shared" si="89"/>
        <v>162403.61632550001</v>
      </c>
      <c r="AX224" s="15">
        <f t="shared" si="81"/>
        <v>501.99790025001857</v>
      </c>
      <c r="AY224" s="15"/>
      <c r="AZ224" s="15">
        <f t="shared" si="82"/>
        <v>323803.23685049999</v>
      </c>
      <c r="BA224" s="15">
        <f t="shared" si="82"/>
        <v>324683.81162250007</v>
      </c>
      <c r="BB224" s="15">
        <f t="shared" si="83"/>
        <v>880.57477200007997</v>
      </c>
      <c r="BC224" s="15"/>
      <c r="BD224" s="230">
        <v>34631362.229999997</v>
      </c>
      <c r="BE224" s="230">
        <v>34631362.229999997</v>
      </c>
      <c r="BF224" s="230">
        <v>34631362.229999997</v>
      </c>
      <c r="BG224" s="230"/>
      <c r="BH224" s="230"/>
      <c r="BI224" s="230"/>
      <c r="BJ224" s="230"/>
      <c r="BK224" s="230"/>
      <c r="BL224" s="230">
        <v>53967.206141750001</v>
      </c>
      <c r="BM224" s="230">
        <v>53967.206141750001</v>
      </c>
      <c r="BN224" s="230">
        <v>53967.206141750001</v>
      </c>
      <c r="BO224" s="15"/>
      <c r="BP224" s="15">
        <f t="shared" si="100"/>
        <v>0</v>
      </c>
      <c r="BQ224" s="15">
        <f t="shared" si="100"/>
        <v>0</v>
      </c>
      <c r="BR224" s="15">
        <f t="shared" si="100"/>
        <v>0</v>
      </c>
      <c r="BT224" s="15">
        <f t="shared" si="90"/>
        <v>161901.61842525</v>
      </c>
      <c r="BU224" s="15">
        <f t="shared" si="91"/>
        <v>0</v>
      </c>
      <c r="BV224" s="15">
        <f t="shared" si="92"/>
        <v>-161901.61842525</v>
      </c>
      <c r="BW224" s="15"/>
      <c r="BX224" s="15">
        <f t="shared" si="93"/>
        <v>485704.85527574999</v>
      </c>
      <c r="BY224" s="15">
        <f t="shared" si="93"/>
        <v>324683.81162250007</v>
      </c>
      <c r="BZ224" s="15">
        <f t="shared" si="94"/>
        <v>-161021.04365324992</v>
      </c>
      <c r="CA224" s="15"/>
      <c r="CB224" s="230">
        <v>34631362.229999997</v>
      </c>
      <c r="CC224" s="230">
        <v>34671851.740000002</v>
      </c>
      <c r="CD224" s="230">
        <v>34712341.240000002</v>
      </c>
      <c r="CE224" s="230"/>
      <c r="CF224" s="230"/>
      <c r="CG224" s="230"/>
      <c r="CH224" s="230"/>
      <c r="CI224" s="230"/>
      <c r="CJ224" s="230">
        <v>53967.206141750001</v>
      </c>
      <c r="CK224" s="230">
        <v>54030.302294833346</v>
      </c>
      <c r="CL224" s="230">
        <v>54093.398432333342</v>
      </c>
      <c r="CM224" s="15"/>
      <c r="CN224" s="15">
        <f t="shared" si="95"/>
        <v>0</v>
      </c>
      <c r="CO224" s="15">
        <f t="shared" si="95"/>
        <v>0</v>
      </c>
      <c r="CP224" s="15">
        <f t="shared" si="95"/>
        <v>0</v>
      </c>
      <c r="CR224" s="15">
        <f t="shared" si="96"/>
        <v>162090.9068689167</v>
      </c>
      <c r="CS224" s="15">
        <f t="shared" si="97"/>
        <v>0</v>
      </c>
      <c r="CT224" s="15">
        <f t="shared" si="102"/>
        <v>-162090.9068689167</v>
      </c>
      <c r="CV224" s="15">
        <f t="shared" si="103"/>
        <v>647795.76214466663</v>
      </c>
      <c r="CW224" s="15">
        <f t="shared" si="103"/>
        <v>324683.81162250007</v>
      </c>
      <c r="CX224" s="15">
        <f t="shared" si="104"/>
        <v>-323111.95052216656</v>
      </c>
      <c r="CY224" s="15"/>
    </row>
    <row r="225" spans="1:103" x14ac:dyDescent="0.25">
      <c r="A225" s="3" t="s">
        <v>248</v>
      </c>
      <c r="B225" s="229">
        <v>3.2500000000000001E-2</v>
      </c>
      <c r="C225" s="229">
        <v>4.7400000000000012E-2</v>
      </c>
      <c r="D225" s="229">
        <v>4.7400000000000012E-2</v>
      </c>
      <c r="E225" s="229">
        <v>3.6299999999999999E-2</v>
      </c>
      <c r="F225" s="229">
        <v>3.6299999999999999E-2</v>
      </c>
      <c r="G225" s="229">
        <v>3.6299999999999999E-2</v>
      </c>
      <c r="H225" s="229">
        <v>3.6299999999999999E-2</v>
      </c>
      <c r="I225" s="229">
        <v>3.6299999999999999E-2</v>
      </c>
      <c r="J225" s="3">
        <v>403013</v>
      </c>
      <c r="L225" s="230">
        <v>29369546.170000002</v>
      </c>
      <c r="M225" s="230">
        <v>29369546.170000002</v>
      </c>
      <c r="N225" s="230">
        <v>29369546.170000002</v>
      </c>
      <c r="O225" s="230"/>
      <c r="P225" s="230">
        <v>29369546.170000002</v>
      </c>
      <c r="Q225" s="230">
        <v>29369546.170000002</v>
      </c>
      <c r="R225" s="230">
        <v>29369546.170000002</v>
      </c>
      <c r="S225" s="15"/>
      <c r="T225" s="15">
        <v>88842.877164250007</v>
      </c>
      <c r="U225" s="15">
        <v>88842.877164250007</v>
      </c>
      <c r="V225" s="15">
        <v>88842.877164250007</v>
      </c>
      <c r="W225" s="15"/>
      <c r="X225" s="15">
        <f t="shared" si="98"/>
        <v>88842.877164250007</v>
      </c>
      <c r="Y225" s="15">
        <f t="shared" si="98"/>
        <v>88842.877164250007</v>
      </c>
      <c r="Z225" s="15">
        <f t="shared" si="98"/>
        <v>88842.877164250007</v>
      </c>
      <c r="AB225" s="15">
        <f t="shared" si="86"/>
        <v>266528.63149275002</v>
      </c>
      <c r="AC225" s="15">
        <f t="shared" si="87"/>
        <v>266528.63149275002</v>
      </c>
      <c r="AD225" s="15">
        <f t="shared" si="101"/>
        <v>0</v>
      </c>
      <c r="AF225" s="230">
        <v>29369546.170000002</v>
      </c>
      <c r="AG225" s="230">
        <v>29369546.170000002</v>
      </c>
      <c r="AH225" s="230">
        <v>29369546.170000002</v>
      </c>
      <c r="AI225" s="230"/>
      <c r="AJ225" s="230">
        <v>29369546.170000002</v>
      </c>
      <c r="AK225" s="230">
        <v>29369546.170000002</v>
      </c>
      <c r="AL225" s="230">
        <v>29369546.170000002</v>
      </c>
      <c r="AM225" s="230"/>
      <c r="AN225" s="230">
        <v>88842.877164250007</v>
      </c>
      <c r="AO225" s="230">
        <v>88842.877164250007</v>
      </c>
      <c r="AP225" s="230">
        <v>88842.877164250007</v>
      </c>
      <c r="AQ225" s="15"/>
      <c r="AR225" s="15">
        <f t="shared" si="99"/>
        <v>88842.877164250007</v>
      </c>
      <c r="AS225" s="15">
        <f t="shared" si="99"/>
        <v>88842.877164250007</v>
      </c>
      <c r="AT225" s="15">
        <f t="shared" si="99"/>
        <v>88842.877164250007</v>
      </c>
      <c r="AV225" s="15">
        <f t="shared" si="88"/>
        <v>266528.63149275002</v>
      </c>
      <c r="AW225" s="15">
        <f t="shared" si="89"/>
        <v>266528.63149275002</v>
      </c>
      <c r="AX225" s="15">
        <f t="shared" si="81"/>
        <v>0</v>
      </c>
      <c r="AY225" s="15"/>
      <c r="AZ225" s="15">
        <f t="shared" si="82"/>
        <v>533057.26298550004</v>
      </c>
      <c r="BA225" s="15">
        <f t="shared" si="82"/>
        <v>533057.26298550004</v>
      </c>
      <c r="BB225" s="15">
        <f t="shared" si="83"/>
        <v>0</v>
      </c>
      <c r="BC225" s="15"/>
      <c r="BD225" s="230">
        <v>29369546.170000002</v>
      </c>
      <c r="BE225" s="230">
        <v>29369546.170000002</v>
      </c>
      <c r="BF225" s="230">
        <v>29369546.170000002</v>
      </c>
      <c r="BG225" s="230"/>
      <c r="BH225" s="230"/>
      <c r="BI225" s="230"/>
      <c r="BJ225" s="230"/>
      <c r="BK225" s="230"/>
      <c r="BL225" s="230">
        <v>88842.877164250007</v>
      </c>
      <c r="BM225" s="230">
        <v>88842.877164250007</v>
      </c>
      <c r="BN225" s="230">
        <v>88842.877164250007</v>
      </c>
      <c r="BO225" s="15"/>
      <c r="BP225" s="15">
        <f t="shared" si="100"/>
        <v>0</v>
      </c>
      <c r="BQ225" s="15">
        <f t="shared" si="100"/>
        <v>0</v>
      </c>
      <c r="BR225" s="15">
        <f t="shared" si="100"/>
        <v>0</v>
      </c>
      <c r="BT225" s="15">
        <f t="shared" si="90"/>
        <v>266528.63149275002</v>
      </c>
      <c r="BU225" s="15">
        <f t="shared" si="91"/>
        <v>0</v>
      </c>
      <c r="BV225" s="15">
        <f t="shared" si="92"/>
        <v>-266528.63149275002</v>
      </c>
      <c r="BW225" s="15"/>
      <c r="BX225" s="15">
        <f t="shared" si="93"/>
        <v>799585.89447825006</v>
      </c>
      <c r="BY225" s="15">
        <f t="shared" si="93"/>
        <v>533057.26298550004</v>
      </c>
      <c r="BZ225" s="15">
        <f t="shared" si="94"/>
        <v>-266528.63149275002</v>
      </c>
      <c r="CA225" s="15"/>
      <c r="CB225" s="230">
        <v>29369546.170000002</v>
      </c>
      <c r="CC225" s="230">
        <v>29369546.170000002</v>
      </c>
      <c r="CD225" s="230">
        <v>29369546.170000002</v>
      </c>
      <c r="CE225" s="230"/>
      <c r="CF225" s="230"/>
      <c r="CG225" s="230"/>
      <c r="CH225" s="230"/>
      <c r="CI225" s="230"/>
      <c r="CJ225" s="230">
        <v>88842.877164250007</v>
      </c>
      <c r="CK225" s="230">
        <v>88842.877164250007</v>
      </c>
      <c r="CL225" s="230">
        <v>88842.877164250007</v>
      </c>
      <c r="CM225" s="15"/>
      <c r="CN225" s="15">
        <f t="shared" si="95"/>
        <v>0</v>
      </c>
      <c r="CO225" s="15">
        <f t="shared" si="95"/>
        <v>0</v>
      </c>
      <c r="CP225" s="15">
        <f t="shared" si="95"/>
        <v>0</v>
      </c>
      <c r="CR225" s="15">
        <f t="shared" si="96"/>
        <v>266528.63149275002</v>
      </c>
      <c r="CS225" s="15">
        <f t="shared" si="97"/>
        <v>0</v>
      </c>
      <c r="CT225" s="15">
        <f t="shared" si="102"/>
        <v>-266528.63149275002</v>
      </c>
      <c r="CV225" s="15">
        <f t="shared" si="103"/>
        <v>1066114.5259710001</v>
      </c>
      <c r="CW225" s="15">
        <f t="shared" si="103"/>
        <v>533057.26298550004</v>
      </c>
      <c r="CX225" s="15">
        <f t="shared" si="104"/>
        <v>-533057.26298550004</v>
      </c>
      <c r="CY225" s="15"/>
    </row>
    <row r="226" spans="1:103" x14ac:dyDescent="0.25">
      <c r="A226" s="3" t="s">
        <v>249</v>
      </c>
      <c r="B226" s="229">
        <v>4.3499999999999997E-2</v>
      </c>
      <c r="C226" s="229">
        <v>5.5300000000000002E-2</v>
      </c>
      <c r="D226" s="229">
        <v>5.5300000000000002E-2</v>
      </c>
      <c r="E226" s="229">
        <v>3.0800000000000001E-2</v>
      </c>
      <c r="F226" s="229">
        <v>3.0800000000000001E-2</v>
      </c>
      <c r="G226" s="229">
        <v>3.0800000000000001E-2</v>
      </c>
      <c r="H226" s="229">
        <v>3.0800000000000001E-2</v>
      </c>
      <c r="I226" s="229">
        <v>3.0800000000000001E-2</v>
      </c>
      <c r="J226" s="3">
        <v>403013</v>
      </c>
      <c r="L226" s="230">
        <v>19578532.350000001</v>
      </c>
      <c r="M226" s="230">
        <v>19578532.350000001</v>
      </c>
      <c r="N226" s="230">
        <v>19578532.350000001</v>
      </c>
      <c r="O226" s="230"/>
      <c r="P226" s="230">
        <v>19578532.350000001</v>
      </c>
      <c r="Q226" s="230">
        <v>19578532.350000001</v>
      </c>
      <c r="R226" s="230">
        <v>19578532.350000001</v>
      </c>
      <c r="S226" s="15"/>
      <c r="T226" s="15">
        <v>50251.566365000006</v>
      </c>
      <c r="U226" s="15">
        <v>50251.566365000006</v>
      </c>
      <c r="V226" s="15">
        <v>50251.566365000006</v>
      </c>
      <c r="W226" s="15"/>
      <c r="X226" s="15">
        <f t="shared" si="98"/>
        <v>50251.566365000006</v>
      </c>
      <c r="Y226" s="15">
        <f t="shared" si="98"/>
        <v>50251.566365000006</v>
      </c>
      <c r="Z226" s="15">
        <f t="shared" si="98"/>
        <v>50251.566365000006</v>
      </c>
      <c r="AB226" s="15">
        <f t="shared" si="86"/>
        <v>150754.69909500002</v>
      </c>
      <c r="AC226" s="15">
        <f t="shared" si="87"/>
        <v>150754.69909500002</v>
      </c>
      <c r="AD226" s="15">
        <f t="shared" si="101"/>
        <v>0</v>
      </c>
      <c r="AF226" s="230">
        <v>19578532.350000001</v>
      </c>
      <c r="AG226" s="230">
        <v>19578532.350000001</v>
      </c>
      <c r="AH226" s="230">
        <v>19578532.350000001</v>
      </c>
      <c r="AI226" s="230"/>
      <c r="AJ226" s="230">
        <v>19578532.350000001</v>
      </c>
      <c r="AK226" s="230">
        <v>19578532.350000001</v>
      </c>
      <c r="AL226" s="230">
        <v>19578532.350000001</v>
      </c>
      <c r="AM226" s="230"/>
      <c r="AN226" s="230">
        <v>50251.566365000006</v>
      </c>
      <c r="AO226" s="230">
        <v>50251.566365000006</v>
      </c>
      <c r="AP226" s="230">
        <v>50251.566365000006</v>
      </c>
      <c r="AQ226" s="15"/>
      <c r="AR226" s="15">
        <f t="shared" si="99"/>
        <v>50251.566365000006</v>
      </c>
      <c r="AS226" s="15">
        <f t="shared" si="99"/>
        <v>50251.566365000006</v>
      </c>
      <c r="AT226" s="15">
        <f t="shared" si="99"/>
        <v>50251.566365000006</v>
      </c>
      <c r="AV226" s="15">
        <f t="shared" si="88"/>
        <v>150754.69909500002</v>
      </c>
      <c r="AW226" s="15">
        <f t="shared" si="89"/>
        <v>150754.69909500002</v>
      </c>
      <c r="AX226" s="15">
        <f t="shared" si="81"/>
        <v>0</v>
      </c>
      <c r="AY226" s="15"/>
      <c r="AZ226" s="15">
        <f t="shared" si="82"/>
        <v>301509.39819000004</v>
      </c>
      <c r="BA226" s="15">
        <f t="shared" si="82"/>
        <v>301509.39819000004</v>
      </c>
      <c r="BB226" s="15">
        <f t="shared" si="83"/>
        <v>0</v>
      </c>
      <c r="BC226" s="15"/>
      <c r="BD226" s="230">
        <v>19578532.350000001</v>
      </c>
      <c r="BE226" s="230">
        <v>19578532.350000001</v>
      </c>
      <c r="BF226" s="230">
        <v>19578532.350000001</v>
      </c>
      <c r="BG226" s="230"/>
      <c r="BH226" s="230"/>
      <c r="BI226" s="230"/>
      <c r="BJ226" s="230"/>
      <c r="BK226" s="230"/>
      <c r="BL226" s="230">
        <v>50251.566365000006</v>
      </c>
      <c r="BM226" s="230">
        <v>50251.566365000006</v>
      </c>
      <c r="BN226" s="230">
        <v>50251.566365000006</v>
      </c>
      <c r="BO226" s="15"/>
      <c r="BP226" s="15">
        <f t="shared" si="100"/>
        <v>0</v>
      </c>
      <c r="BQ226" s="15">
        <f t="shared" si="100"/>
        <v>0</v>
      </c>
      <c r="BR226" s="15">
        <f t="shared" si="100"/>
        <v>0</v>
      </c>
      <c r="BT226" s="15">
        <f t="shared" si="90"/>
        <v>150754.69909500002</v>
      </c>
      <c r="BU226" s="15">
        <f t="shared" si="91"/>
        <v>0</v>
      </c>
      <c r="BV226" s="15">
        <f t="shared" si="92"/>
        <v>-150754.69909500002</v>
      </c>
      <c r="BW226" s="15"/>
      <c r="BX226" s="15">
        <f t="shared" si="93"/>
        <v>452264.09728500003</v>
      </c>
      <c r="BY226" s="15">
        <f t="shared" si="93"/>
        <v>301509.39819000004</v>
      </c>
      <c r="BZ226" s="15">
        <f t="shared" si="94"/>
        <v>-150754.69909499999</v>
      </c>
      <c r="CA226" s="15"/>
      <c r="CB226" s="230">
        <v>19578532.350000001</v>
      </c>
      <c r="CC226" s="230">
        <v>19578532.350000001</v>
      </c>
      <c r="CD226" s="230">
        <v>19578532.350000001</v>
      </c>
      <c r="CE226" s="230"/>
      <c r="CF226" s="230"/>
      <c r="CG226" s="230"/>
      <c r="CH226" s="230"/>
      <c r="CI226" s="230"/>
      <c r="CJ226" s="230">
        <v>50251.566365000006</v>
      </c>
      <c r="CK226" s="230">
        <v>50251.566365000006</v>
      </c>
      <c r="CL226" s="230">
        <v>50251.566365000006</v>
      </c>
      <c r="CM226" s="15"/>
      <c r="CN226" s="15">
        <f t="shared" si="95"/>
        <v>0</v>
      </c>
      <c r="CO226" s="15">
        <f t="shared" si="95"/>
        <v>0</v>
      </c>
      <c r="CP226" s="15">
        <f t="shared" si="95"/>
        <v>0</v>
      </c>
      <c r="CR226" s="15">
        <f t="shared" si="96"/>
        <v>150754.69909500002</v>
      </c>
      <c r="CS226" s="15">
        <f t="shared" si="97"/>
        <v>0</v>
      </c>
      <c r="CT226" s="15">
        <f t="shared" si="102"/>
        <v>-150754.69909500002</v>
      </c>
      <c r="CV226" s="15">
        <f t="shared" si="103"/>
        <v>603018.79638000007</v>
      </c>
      <c r="CW226" s="15">
        <f t="shared" si="103"/>
        <v>301509.39819000004</v>
      </c>
      <c r="CX226" s="15">
        <f t="shared" si="104"/>
        <v>-301509.39819000004</v>
      </c>
      <c r="CY226" s="15"/>
    </row>
    <row r="227" spans="1:103" x14ac:dyDescent="0.25">
      <c r="A227" s="3" t="s">
        <v>250</v>
      </c>
      <c r="B227" s="229">
        <v>3.9399999999999998E-2</v>
      </c>
      <c r="C227" s="229">
        <v>4.4900000000000009E-2</v>
      </c>
      <c r="D227" s="229">
        <v>4.4900000000000009E-2</v>
      </c>
      <c r="E227" s="229">
        <v>2.8299999999999999E-2</v>
      </c>
      <c r="F227" s="229">
        <v>2.8299999999999999E-2</v>
      </c>
      <c r="G227" s="229">
        <v>2.8299999999999999E-2</v>
      </c>
      <c r="H227" s="229">
        <v>2.8299999999999999E-2</v>
      </c>
      <c r="I227" s="229">
        <v>2.8299999999999999E-2</v>
      </c>
      <c r="J227" s="3">
        <v>403013</v>
      </c>
      <c r="L227" s="230">
        <v>27074615.969999999</v>
      </c>
      <c r="M227" s="230">
        <v>27074615.969999999</v>
      </c>
      <c r="N227" s="230">
        <v>27074615.969999999</v>
      </c>
      <c r="O227" s="230"/>
      <c r="P227" s="230">
        <v>27085036.600000001</v>
      </c>
      <c r="Q227" s="230">
        <v>27085036.600000001</v>
      </c>
      <c r="R227" s="230">
        <v>27085036.600000001</v>
      </c>
      <c r="S227" s="15"/>
      <c r="T227" s="15">
        <v>63850.969329249994</v>
      </c>
      <c r="U227" s="15">
        <v>63850.969329249994</v>
      </c>
      <c r="V227" s="15">
        <v>63850.969329249994</v>
      </c>
      <c r="W227" s="15"/>
      <c r="X227" s="15">
        <f t="shared" si="98"/>
        <v>63875.544648333336</v>
      </c>
      <c r="Y227" s="15">
        <f t="shared" si="98"/>
        <v>63875.544648333336</v>
      </c>
      <c r="Z227" s="15">
        <f t="shared" si="98"/>
        <v>63875.544648333336</v>
      </c>
      <c r="AB227" s="15">
        <f t="shared" si="86"/>
        <v>191552.90798774999</v>
      </c>
      <c r="AC227" s="15">
        <f t="shared" si="87"/>
        <v>191626.63394500001</v>
      </c>
      <c r="AD227" s="15">
        <f t="shared" si="101"/>
        <v>73.725957250018837</v>
      </c>
      <c r="AF227" s="230">
        <v>27074615.969999999</v>
      </c>
      <c r="AG227" s="230">
        <v>27074615.969999999</v>
      </c>
      <c r="AH227" s="230">
        <v>27074615.969999999</v>
      </c>
      <c r="AI227" s="230"/>
      <c r="AJ227" s="230">
        <v>27085036.600000001</v>
      </c>
      <c r="AK227" s="230">
        <v>27082428.120000001</v>
      </c>
      <c r="AL227" s="230">
        <v>27079819.629999999</v>
      </c>
      <c r="AM227" s="230"/>
      <c r="AN227" s="230">
        <v>63850.969329249994</v>
      </c>
      <c r="AO227" s="230">
        <v>63850.969329249994</v>
      </c>
      <c r="AP227" s="230">
        <v>63850.969329249994</v>
      </c>
      <c r="AQ227" s="15"/>
      <c r="AR227" s="15">
        <f t="shared" si="99"/>
        <v>63875.544648333336</v>
      </c>
      <c r="AS227" s="15">
        <f t="shared" si="99"/>
        <v>63869.392982999998</v>
      </c>
      <c r="AT227" s="15">
        <f t="shared" si="99"/>
        <v>63863.241294083331</v>
      </c>
      <c r="AV227" s="15">
        <f t="shared" si="88"/>
        <v>191552.90798774999</v>
      </c>
      <c r="AW227" s="15">
        <f t="shared" si="89"/>
        <v>191608.17892541667</v>
      </c>
      <c r="AX227" s="15">
        <f t="shared" si="81"/>
        <v>55.270937666675309</v>
      </c>
      <c r="AY227" s="15"/>
      <c r="AZ227" s="15">
        <f t="shared" si="82"/>
        <v>383105.81597549998</v>
      </c>
      <c r="BA227" s="15">
        <f t="shared" si="82"/>
        <v>383234.81287041667</v>
      </c>
      <c r="BB227" s="15">
        <f t="shared" si="83"/>
        <v>128.99689491669415</v>
      </c>
      <c r="BC227" s="15"/>
      <c r="BD227" s="230">
        <v>27074615.969999999</v>
      </c>
      <c r="BE227" s="230">
        <v>27074615.969999999</v>
      </c>
      <c r="BF227" s="230">
        <v>27074615.969999999</v>
      </c>
      <c r="BG227" s="230"/>
      <c r="BH227" s="230"/>
      <c r="BI227" s="230"/>
      <c r="BJ227" s="230"/>
      <c r="BK227" s="230"/>
      <c r="BL227" s="230">
        <v>63850.969329249994</v>
      </c>
      <c r="BM227" s="230">
        <v>63850.969329249994</v>
      </c>
      <c r="BN227" s="230">
        <v>63850.969329249994</v>
      </c>
      <c r="BO227" s="15"/>
      <c r="BP227" s="15">
        <f t="shared" si="100"/>
        <v>0</v>
      </c>
      <c r="BQ227" s="15">
        <f t="shared" si="100"/>
        <v>0</v>
      </c>
      <c r="BR227" s="15">
        <f t="shared" si="100"/>
        <v>0</v>
      </c>
      <c r="BT227" s="15">
        <f t="shared" si="90"/>
        <v>191552.90798774999</v>
      </c>
      <c r="BU227" s="15">
        <f t="shared" si="91"/>
        <v>0</v>
      </c>
      <c r="BV227" s="15">
        <f t="shared" si="92"/>
        <v>-191552.90798774999</v>
      </c>
      <c r="BW227" s="15"/>
      <c r="BX227" s="15">
        <f t="shared" si="93"/>
        <v>574658.72396324994</v>
      </c>
      <c r="BY227" s="15">
        <f t="shared" si="93"/>
        <v>383234.81287041667</v>
      </c>
      <c r="BZ227" s="15">
        <f t="shared" si="94"/>
        <v>-191423.91109283327</v>
      </c>
      <c r="CA227" s="15"/>
      <c r="CB227" s="230">
        <v>27079826.289999999</v>
      </c>
      <c r="CC227" s="230">
        <v>27085036.600000001</v>
      </c>
      <c r="CD227" s="230">
        <v>27085036.600000001</v>
      </c>
      <c r="CE227" s="230"/>
      <c r="CF227" s="230"/>
      <c r="CG227" s="230"/>
      <c r="CH227" s="230"/>
      <c r="CI227" s="230"/>
      <c r="CJ227" s="230">
        <v>63863.257000583333</v>
      </c>
      <c r="CK227" s="230">
        <v>63875.544648333336</v>
      </c>
      <c r="CL227" s="230">
        <v>63875.544648333336</v>
      </c>
      <c r="CM227" s="15"/>
      <c r="CN227" s="15">
        <f t="shared" si="95"/>
        <v>0</v>
      </c>
      <c r="CO227" s="15">
        <f t="shared" si="95"/>
        <v>0</v>
      </c>
      <c r="CP227" s="15">
        <f t="shared" si="95"/>
        <v>0</v>
      </c>
      <c r="CR227" s="15">
        <f t="shared" si="96"/>
        <v>191614.34629725001</v>
      </c>
      <c r="CS227" s="15">
        <f t="shared" si="97"/>
        <v>0</v>
      </c>
      <c r="CT227" s="15">
        <f t="shared" si="102"/>
        <v>-191614.34629725001</v>
      </c>
      <c r="CV227" s="15">
        <f t="shared" si="103"/>
        <v>766273.07026049995</v>
      </c>
      <c r="CW227" s="15">
        <f t="shared" si="103"/>
        <v>383234.81287041667</v>
      </c>
      <c r="CX227" s="15">
        <f t="shared" si="104"/>
        <v>-383038.25739008328</v>
      </c>
      <c r="CY227" s="15"/>
    </row>
    <row r="228" spans="1:103" x14ac:dyDescent="0.25">
      <c r="A228" s="3" t="s">
        <v>251</v>
      </c>
      <c r="B228" s="229">
        <v>3.9300000000000002E-2</v>
      </c>
      <c r="C228" s="229">
        <v>4.5800000000000007E-2</v>
      </c>
      <c r="D228" s="229">
        <v>4.5800000000000007E-2</v>
      </c>
      <c r="E228" s="229">
        <v>2.9599999999999998E-2</v>
      </c>
      <c r="F228" s="229">
        <v>2.9599999999999998E-2</v>
      </c>
      <c r="G228" s="229">
        <v>2.9599999999999998E-2</v>
      </c>
      <c r="H228" s="229">
        <v>2.9599999999999998E-2</v>
      </c>
      <c r="I228" s="229">
        <v>2.9599999999999998E-2</v>
      </c>
      <c r="J228" s="3">
        <v>403013</v>
      </c>
      <c r="L228" s="230">
        <v>44302738.869999997</v>
      </c>
      <c r="M228" s="230">
        <v>44302738.869999997</v>
      </c>
      <c r="N228" s="230">
        <v>44302738.869999997</v>
      </c>
      <c r="O228" s="230"/>
      <c r="P228" s="230">
        <v>44407513.149999999</v>
      </c>
      <c r="Q228" s="230">
        <v>44408930.130000003</v>
      </c>
      <c r="R228" s="230">
        <v>44395625.689999998</v>
      </c>
      <c r="S228" s="15"/>
      <c r="T228" s="15">
        <v>109280.08921266666</v>
      </c>
      <c r="U228" s="15">
        <v>109280.08921266666</v>
      </c>
      <c r="V228" s="15">
        <v>109280.08921266666</v>
      </c>
      <c r="W228" s="15"/>
      <c r="X228" s="15">
        <f t="shared" si="98"/>
        <v>109538.53243666666</v>
      </c>
      <c r="Y228" s="15">
        <f t="shared" si="98"/>
        <v>109542.02765399999</v>
      </c>
      <c r="Z228" s="15">
        <f t="shared" si="98"/>
        <v>109509.21003533331</v>
      </c>
      <c r="AB228" s="15">
        <f t="shared" si="86"/>
        <v>327840.26763799996</v>
      </c>
      <c r="AC228" s="15">
        <f t="shared" si="87"/>
        <v>328589.77012599993</v>
      </c>
      <c r="AD228" s="15">
        <f t="shared" si="101"/>
        <v>749.50248799996916</v>
      </c>
      <c r="AF228" s="230">
        <v>44302738.869999997</v>
      </c>
      <c r="AG228" s="230">
        <v>44302738.869999997</v>
      </c>
      <c r="AH228" s="230">
        <v>44302738.869999997</v>
      </c>
      <c r="AI228" s="230"/>
      <c r="AJ228" s="230">
        <v>44380915.049999997</v>
      </c>
      <c r="AK228" s="230">
        <v>44380925.82</v>
      </c>
      <c r="AL228" s="230">
        <v>44381003.880000003</v>
      </c>
      <c r="AM228" s="230"/>
      <c r="AN228" s="230">
        <v>109280.08921266666</v>
      </c>
      <c r="AO228" s="230">
        <v>109280.08921266666</v>
      </c>
      <c r="AP228" s="230">
        <v>109280.08921266666</v>
      </c>
      <c r="AQ228" s="15"/>
      <c r="AR228" s="15">
        <f t="shared" si="99"/>
        <v>109472.92378999999</v>
      </c>
      <c r="AS228" s="15">
        <f t="shared" si="99"/>
        <v>109472.95035599999</v>
      </c>
      <c r="AT228" s="15">
        <f t="shared" si="99"/>
        <v>109473.14290400001</v>
      </c>
      <c r="AV228" s="15">
        <f t="shared" si="88"/>
        <v>327840.26763799996</v>
      </c>
      <c r="AW228" s="15">
        <f t="shared" si="89"/>
        <v>328419.01704999997</v>
      </c>
      <c r="AX228" s="15">
        <f t="shared" si="81"/>
        <v>578.74941200000467</v>
      </c>
      <c r="AY228" s="15"/>
      <c r="AZ228" s="15">
        <f t="shared" si="82"/>
        <v>655680.53527599992</v>
      </c>
      <c r="BA228" s="15">
        <f t="shared" si="82"/>
        <v>657008.78717599995</v>
      </c>
      <c r="BB228" s="15">
        <f t="shared" si="83"/>
        <v>1328.251900000032</v>
      </c>
      <c r="BC228" s="15"/>
      <c r="BD228" s="230">
        <v>44283917.229999997</v>
      </c>
      <c r="BE228" s="230">
        <v>44287177.689999998</v>
      </c>
      <c r="BF228" s="230">
        <v>44309259.789999999</v>
      </c>
      <c r="BG228" s="230"/>
      <c r="BH228" s="230"/>
      <c r="BI228" s="230"/>
      <c r="BJ228" s="230"/>
      <c r="BK228" s="230"/>
      <c r="BL228" s="230">
        <v>109233.66250066664</v>
      </c>
      <c r="BM228" s="230">
        <v>109241.70496866666</v>
      </c>
      <c r="BN228" s="230">
        <v>109296.17414866666</v>
      </c>
      <c r="BO228" s="15"/>
      <c r="BP228" s="15">
        <f t="shared" si="100"/>
        <v>0</v>
      </c>
      <c r="BQ228" s="15">
        <f t="shared" si="100"/>
        <v>0</v>
      </c>
      <c r="BR228" s="15">
        <f t="shared" si="100"/>
        <v>0</v>
      </c>
      <c r="BT228" s="15">
        <f t="shared" si="90"/>
        <v>327771.54161799996</v>
      </c>
      <c r="BU228" s="15">
        <f t="shared" si="91"/>
        <v>0</v>
      </c>
      <c r="BV228" s="15">
        <f t="shared" si="92"/>
        <v>-327771.54161799996</v>
      </c>
      <c r="BW228" s="15"/>
      <c r="BX228" s="15">
        <f t="shared" si="93"/>
        <v>983452.07689399994</v>
      </c>
      <c r="BY228" s="15">
        <f t="shared" si="93"/>
        <v>657008.78717599995</v>
      </c>
      <c r="BZ228" s="15">
        <f t="shared" si="94"/>
        <v>-326443.28971799999</v>
      </c>
      <c r="CA228" s="15"/>
      <c r="CB228" s="230">
        <v>44309259.789999999</v>
      </c>
      <c r="CC228" s="230">
        <v>44309259.789999999</v>
      </c>
      <c r="CD228" s="230">
        <v>44358386.469999999</v>
      </c>
      <c r="CE228" s="230"/>
      <c r="CF228" s="230"/>
      <c r="CG228" s="230"/>
      <c r="CH228" s="230"/>
      <c r="CI228" s="230"/>
      <c r="CJ228" s="230">
        <v>109296.17414866666</v>
      </c>
      <c r="CK228" s="230">
        <v>109296.17414866666</v>
      </c>
      <c r="CL228" s="230">
        <v>109417.35329266665</v>
      </c>
      <c r="CM228" s="15"/>
      <c r="CN228" s="15">
        <f t="shared" si="95"/>
        <v>0</v>
      </c>
      <c r="CO228" s="15">
        <f t="shared" si="95"/>
        <v>0</v>
      </c>
      <c r="CP228" s="15">
        <f t="shared" si="95"/>
        <v>0</v>
      </c>
      <c r="CR228" s="15">
        <f t="shared" si="96"/>
        <v>328009.70158999995</v>
      </c>
      <c r="CS228" s="15">
        <f t="shared" si="97"/>
        <v>0</v>
      </c>
      <c r="CT228" s="15">
        <f t="shared" si="102"/>
        <v>-328009.70158999995</v>
      </c>
      <c r="CV228" s="15">
        <f t="shared" si="103"/>
        <v>1311461.7784839999</v>
      </c>
      <c r="CW228" s="15">
        <f t="shared" si="103"/>
        <v>657008.78717599995</v>
      </c>
      <c r="CX228" s="15">
        <f t="shared" si="104"/>
        <v>-654452.99130799994</v>
      </c>
      <c r="CY228" s="15"/>
    </row>
    <row r="229" spans="1:103" x14ac:dyDescent="0.25">
      <c r="A229" s="3" t="s">
        <v>252</v>
      </c>
      <c r="B229" s="229">
        <v>4.3200000000000002E-2</v>
      </c>
      <c r="C229" s="229">
        <v>4.5000000000000005E-2</v>
      </c>
      <c r="D229" s="229">
        <v>4.5000000000000005E-2</v>
      </c>
      <c r="E229" s="229">
        <v>2.8399999999999998E-2</v>
      </c>
      <c r="F229" s="229">
        <v>2.8399999999999998E-2</v>
      </c>
      <c r="G229" s="229">
        <v>2.8399999999999998E-2</v>
      </c>
      <c r="H229" s="229">
        <v>2.8399999999999998E-2</v>
      </c>
      <c r="I229" s="229">
        <v>2.8399999999999998E-2</v>
      </c>
      <c r="J229" s="3">
        <v>403013</v>
      </c>
      <c r="L229" s="230">
        <v>35563345.270000003</v>
      </c>
      <c r="M229" s="230">
        <v>35563345.270000003</v>
      </c>
      <c r="N229" s="230">
        <v>35563345.270000003</v>
      </c>
      <c r="O229" s="230"/>
      <c r="P229" s="230">
        <v>35563345.270000003</v>
      </c>
      <c r="Q229" s="230">
        <v>35563345.270000003</v>
      </c>
      <c r="R229" s="230">
        <v>35563345.270000003</v>
      </c>
      <c r="S229" s="15"/>
      <c r="T229" s="15">
        <v>84166.583805666669</v>
      </c>
      <c r="U229" s="15">
        <v>84166.583805666669</v>
      </c>
      <c r="V229" s="15">
        <v>84166.583805666669</v>
      </c>
      <c r="W229" s="15"/>
      <c r="X229" s="15">
        <f t="shared" si="98"/>
        <v>84166.583805666669</v>
      </c>
      <c r="Y229" s="15">
        <f t="shared" si="98"/>
        <v>84166.583805666669</v>
      </c>
      <c r="Z229" s="15">
        <f t="shared" si="98"/>
        <v>84166.583805666669</v>
      </c>
      <c r="AB229" s="15">
        <f t="shared" si="86"/>
        <v>252499.75141700002</v>
      </c>
      <c r="AC229" s="15">
        <f t="shared" si="87"/>
        <v>252499.75141700002</v>
      </c>
      <c r="AD229" s="15">
        <f t="shared" si="101"/>
        <v>0</v>
      </c>
      <c r="AF229" s="230">
        <v>35563345.270000003</v>
      </c>
      <c r="AG229" s="230">
        <v>35563345.270000003</v>
      </c>
      <c r="AH229" s="230">
        <v>35563345.270000003</v>
      </c>
      <c r="AI229" s="230"/>
      <c r="AJ229" s="230">
        <v>35563345.270000003</v>
      </c>
      <c r="AK229" s="230">
        <v>35563345.270000003</v>
      </c>
      <c r="AL229" s="230">
        <v>35563345.270000003</v>
      </c>
      <c r="AM229" s="230"/>
      <c r="AN229" s="230">
        <v>84166.583805666669</v>
      </c>
      <c r="AO229" s="230">
        <v>84166.583805666669</v>
      </c>
      <c r="AP229" s="230">
        <v>84166.583805666669</v>
      </c>
      <c r="AQ229" s="15"/>
      <c r="AR229" s="15">
        <f t="shared" si="99"/>
        <v>84166.583805666669</v>
      </c>
      <c r="AS229" s="15">
        <f t="shared" si="99"/>
        <v>84166.583805666669</v>
      </c>
      <c r="AT229" s="15">
        <f t="shared" si="99"/>
        <v>84166.583805666669</v>
      </c>
      <c r="AV229" s="15">
        <f t="shared" si="88"/>
        <v>252499.75141700002</v>
      </c>
      <c r="AW229" s="15">
        <f t="shared" si="89"/>
        <v>252499.75141700002</v>
      </c>
      <c r="AX229" s="15">
        <f t="shared" si="81"/>
        <v>0</v>
      </c>
      <c r="AY229" s="15"/>
      <c r="AZ229" s="15">
        <f t="shared" si="82"/>
        <v>504999.50283400004</v>
      </c>
      <c r="BA229" s="15">
        <f t="shared" si="82"/>
        <v>504999.50283400004</v>
      </c>
      <c r="BB229" s="15">
        <f t="shared" si="83"/>
        <v>0</v>
      </c>
      <c r="BC229" s="15"/>
      <c r="BD229" s="230">
        <v>35563345.270000003</v>
      </c>
      <c r="BE229" s="230">
        <v>35563345.270000003</v>
      </c>
      <c r="BF229" s="230">
        <v>35563345.270000003</v>
      </c>
      <c r="BG229" s="230"/>
      <c r="BH229" s="230"/>
      <c r="BI229" s="230"/>
      <c r="BJ229" s="230"/>
      <c r="BK229" s="230"/>
      <c r="BL229" s="230">
        <v>84166.583805666669</v>
      </c>
      <c r="BM229" s="230">
        <v>84166.583805666669</v>
      </c>
      <c r="BN229" s="230">
        <v>84166.583805666669</v>
      </c>
      <c r="BO229" s="15"/>
      <c r="BP229" s="15">
        <f t="shared" si="100"/>
        <v>0</v>
      </c>
      <c r="BQ229" s="15">
        <f t="shared" si="100"/>
        <v>0</v>
      </c>
      <c r="BR229" s="15">
        <f t="shared" si="100"/>
        <v>0</v>
      </c>
      <c r="BT229" s="15">
        <f t="shared" si="90"/>
        <v>252499.75141700002</v>
      </c>
      <c r="BU229" s="15">
        <f t="shared" si="91"/>
        <v>0</v>
      </c>
      <c r="BV229" s="15">
        <f t="shared" si="92"/>
        <v>-252499.75141700002</v>
      </c>
      <c r="BW229" s="15"/>
      <c r="BX229" s="15">
        <f t="shared" si="93"/>
        <v>757499.25425100001</v>
      </c>
      <c r="BY229" s="15">
        <f t="shared" si="93"/>
        <v>504999.50283400004</v>
      </c>
      <c r="BZ229" s="15">
        <f t="shared" si="94"/>
        <v>-252499.75141699996</v>
      </c>
      <c r="CA229" s="15"/>
      <c r="CB229" s="230">
        <v>35563345.270000003</v>
      </c>
      <c r="CC229" s="230">
        <v>35563345.270000003</v>
      </c>
      <c r="CD229" s="230">
        <v>35563345.270000003</v>
      </c>
      <c r="CE229" s="230"/>
      <c r="CF229" s="230"/>
      <c r="CG229" s="230"/>
      <c r="CH229" s="230"/>
      <c r="CI229" s="230"/>
      <c r="CJ229" s="230">
        <v>84166.583805666669</v>
      </c>
      <c r="CK229" s="230">
        <v>84166.583805666669</v>
      </c>
      <c r="CL229" s="230">
        <v>84166.583805666669</v>
      </c>
      <c r="CM229" s="15"/>
      <c r="CN229" s="15">
        <f t="shared" si="95"/>
        <v>0</v>
      </c>
      <c r="CO229" s="15">
        <f t="shared" si="95"/>
        <v>0</v>
      </c>
      <c r="CP229" s="15">
        <f t="shared" si="95"/>
        <v>0</v>
      </c>
      <c r="CR229" s="15">
        <f t="shared" si="96"/>
        <v>252499.75141700002</v>
      </c>
      <c r="CS229" s="15">
        <f t="shared" si="97"/>
        <v>0</v>
      </c>
      <c r="CT229" s="15">
        <f t="shared" si="102"/>
        <v>-252499.75141700002</v>
      </c>
      <c r="CV229" s="15">
        <f t="shared" si="103"/>
        <v>1009999.0056680001</v>
      </c>
      <c r="CW229" s="15">
        <f t="shared" si="103"/>
        <v>504999.50283400004</v>
      </c>
      <c r="CX229" s="15">
        <f t="shared" si="104"/>
        <v>-504999.50283400004</v>
      </c>
      <c r="CY229" s="15"/>
    </row>
    <row r="230" spans="1:103" x14ac:dyDescent="0.25">
      <c r="A230" s="3" t="s">
        <v>253</v>
      </c>
      <c r="B230" s="229">
        <v>3.8899999999999997E-2</v>
      </c>
      <c r="C230" s="229">
        <v>4.5199999999999997E-2</v>
      </c>
      <c r="D230" s="229">
        <v>4.5199999999999997E-2</v>
      </c>
      <c r="E230" s="229">
        <v>2.9899999999999996E-2</v>
      </c>
      <c r="F230" s="229">
        <v>2.9899999999999996E-2</v>
      </c>
      <c r="G230" s="229">
        <v>2.9899999999999996E-2</v>
      </c>
      <c r="H230" s="229">
        <v>2.9899999999999996E-2</v>
      </c>
      <c r="I230" s="229">
        <v>2.9899999999999996E-2</v>
      </c>
      <c r="J230" s="3">
        <v>403013</v>
      </c>
      <c r="L230" s="230">
        <v>27248602.760000002</v>
      </c>
      <c r="M230" s="230">
        <v>27248678.600000001</v>
      </c>
      <c r="N230" s="230">
        <v>27248958.440000001</v>
      </c>
      <c r="O230" s="230"/>
      <c r="P230" s="230">
        <v>27528165.050000001</v>
      </c>
      <c r="Q230" s="230">
        <v>27518238.379999999</v>
      </c>
      <c r="R230" s="230">
        <v>27509537</v>
      </c>
      <c r="S230" s="15"/>
      <c r="T230" s="15">
        <v>67894.435210333337</v>
      </c>
      <c r="U230" s="15">
        <v>67894.624178333324</v>
      </c>
      <c r="V230" s="15">
        <v>67895.321446333328</v>
      </c>
      <c r="W230" s="15"/>
      <c r="X230" s="15">
        <f t="shared" si="98"/>
        <v>68591.011249583316</v>
      </c>
      <c r="Y230" s="15">
        <f t="shared" si="98"/>
        <v>68566.27729683333</v>
      </c>
      <c r="Z230" s="15">
        <f t="shared" si="98"/>
        <v>68544.596358333321</v>
      </c>
      <c r="AB230" s="15">
        <f t="shared" si="86"/>
        <v>203684.38083499996</v>
      </c>
      <c r="AC230" s="15">
        <f t="shared" si="87"/>
        <v>205701.88490474998</v>
      </c>
      <c r="AD230" s="15">
        <f t="shared" si="101"/>
        <v>2017.5040697500226</v>
      </c>
      <c r="AF230" s="230">
        <v>27249811.68</v>
      </c>
      <c r="AG230" s="230">
        <v>27371683.399999999</v>
      </c>
      <c r="AH230" s="230">
        <v>27470219.91</v>
      </c>
      <c r="AI230" s="230"/>
      <c r="AJ230" s="230">
        <v>27510762.289999999</v>
      </c>
      <c r="AK230" s="230">
        <v>27507446.210000001</v>
      </c>
      <c r="AL230" s="230">
        <v>27504130.120000001</v>
      </c>
      <c r="AM230" s="230"/>
      <c r="AN230" s="230">
        <v>67897.447435999988</v>
      </c>
      <c r="AO230" s="230">
        <v>68201.111138333319</v>
      </c>
      <c r="AP230" s="230">
        <v>68446.631275749984</v>
      </c>
      <c r="AQ230" s="15"/>
      <c r="AR230" s="15">
        <f t="shared" si="99"/>
        <v>68547.649372583328</v>
      </c>
      <c r="AS230" s="15">
        <f t="shared" si="99"/>
        <v>68539.386806583323</v>
      </c>
      <c r="AT230" s="15">
        <f t="shared" si="99"/>
        <v>68531.124215666656</v>
      </c>
      <c r="AV230" s="15">
        <f t="shared" si="88"/>
        <v>204545.18985008332</v>
      </c>
      <c r="AW230" s="15">
        <f t="shared" si="89"/>
        <v>205618.16039483331</v>
      </c>
      <c r="AX230" s="15">
        <f t="shared" si="81"/>
        <v>1072.9705447499873</v>
      </c>
      <c r="AY230" s="15"/>
      <c r="AZ230" s="15">
        <f t="shared" si="82"/>
        <v>408229.57068508328</v>
      </c>
      <c r="BA230" s="15">
        <f t="shared" si="82"/>
        <v>411320.04529958329</v>
      </c>
      <c r="BB230" s="15">
        <f t="shared" si="83"/>
        <v>3090.4746145000099</v>
      </c>
      <c r="BC230" s="15"/>
      <c r="BD230" s="230">
        <v>27447458.109999999</v>
      </c>
      <c r="BE230" s="230">
        <v>27447458.109999999</v>
      </c>
      <c r="BF230" s="230">
        <v>27465992.149999999</v>
      </c>
      <c r="BG230" s="230"/>
      <c r="BH230" s="230"/>
      <c r="BI230" s="230"/>
      <c r="BJ230" s="230"/>
      <c r="BK230" s="230"/>
      <c r="BL230" s="230">
        <v>68389.91645741665</v>
      </c>
      <c r="BM230" s="230">
        <v>68389.91645741665</v>
      </c>
      <c r="BN230" s="230">
        <v>68436.097107083318</v>
      </c>
      <c r="BO230" s="15"/>
      <c r="BP230" s="15">
        <f t="shared" si="100"/>
        <v>0</v>
      </c>
      <c r="BQ230" s="15">
        <f t="shared" si="100"/>
        <v>0</v>
      </c>
      <c r="BR230" s="15">
        <f t="shared" si="100"/>
        <v>0</v>
      </c>
      <c r="BT230" s="15">
        <f t="shared" si="90"/>
        <v>205215.93002191663</v>
      </c>
      <c r="BU230" s="15">
        <f t="shared" si="91"/>
        <v>0</v>
      </c>
      <c r="BV230" s="15">
        <f t="shared" si="92"/>
        <v>-205215.93002191663</v>
      </c>
      <c r="BW230" s="15"/>
      <c r="BX230" s="15">
        <f t="shared" si="93"/>
        <v>613445.50070699991</v>
      </c>
      <c r="BY230" s="15">
        <f t="shared" si="93"/>
        <v>411320.04529958329</v>
      </c>
      <c r="BZ230" s="15">
        <f t="shared" si="94"/>
        <v>-202125.45540741662</v>
      </c>
      <c r="CA230" s="15"/>
      <c r="CB230" s="230">
        <v>27506345.620000001</v>
      </c>
      <c r="CC230" s="230">
        <v>27528165.050000001</v>
      </c>
      <c r="CD230" s="230">
        <v>27528165.050000001</v>
      </c>
      <c r="CE230" s="230"/>
      <c r="CF230" s="230"/>
      <c r="CG230" s="230"/>
      <c r="CH230" s="230"/>
      <c r="CI230" s="230"/>
      <c r="CJ230" s="230">
        <v>68536.644503166652</v>
      </c>
      <c r="CK230" s="230">
        <v>68591.011249583316</v>
      </c>
      <c r="CL230" s="230">
        <v>68591.011249583316</v>
      </c>
      <c r="CM230" s="15"/>
      <c r="CN230" s="15">
        <f t="shared" si="95"/>
        <v>0</v>
      </c>
      <c r="CO230" s="15">
        <f t="shared" si="95"/>
        <v>0</v>
      </c>
      <c r="CP230" s="15">
        <f t="shared" si="95"/>
        <v>0</v>
      </c>
      <c r="CR230" s="15">
        <f t="shared" si="96"/>
        <v>205718.66700233327</v>
      </c>
      <c r="CS230" s="15">
        <f t="shared" si="97"/>
        <v>0</v>
      </c>
      <c r="CT230" s="15">
        <f t="shared" si="102"/>
        <v>-205718.66700233327</v>
      </c>
      <c r="CV230" s="15">
        <f t="shared" si="103"/>
        <v>819164.16770933312</v>
      </c>
      <c r="CW230" s="15">
        <f t="shared" si="103"/>
        <v>411320.04529958329</v>
      </c>
      <c r="CX230" s="15">
        <f t="shared" si="104"/>
        <v>-407844.12240974983</v>
      </c>
      <c r="CY230" s="15"/>
    </row>
    <row r="231" spans="1:103" x14ac:dyDescent="0.25">
      <c r="A231" s="3" t="s">
        <v>254</v>
      </c>
      <c r="B231" s="229">
        <v>3.8899999999999997E-2</v>
      </c>
      <c r="C231" s="229">
        <v>4.5700000000000005E-2</v>
      </c>
      <c r="D231" s="229">
        <v>4.5700000000000005E-2</v>
      </c>
      <c r="E231" s="229">
        <v>2.8399999999999998E-2</v>
      </c>
      <c r="F231" s="229">
        <v>2.8399999999999998E-2</v>
      </c>
      <c r="G231" s="229">
        <v>2.8399999999999998E-2</v>
      </c>
      <c r="H231" s="229">
        <v>2.8399999999999998E-2</v>
      </c>
      <c r="I231" s="229">
        <v>2.8399999999999998E-2</v>
      </c>
      <c r="J231" s="3">
        <v>403013</v>
      </c>
      <c r="L231" s="230">
        <v>27863841.09</v>
      </c>
      <c r="M231" s="230">
        <v>27787003.16</v>
      </c>
      <c r="N231" s="230">
        <v>27710329.370000001</v>
      </c>
      <c r="O231" s="230"/>
      <c r="P231" s="230">
        <v>27975634.149999999</v>
      </c>
      <c r="Q231" s="230">
        <v>27975634.149999999</v>
      </c>
      <c r="R231" s="230">
        <v>27982994.859999999</v>
      </c>
      <c r="S231" s="15"/>
      <c r="T231" s="15">
        <v>65944.423912999991</v>
      </c>
      <c r="U231" s="15">
        <v>65762.574145333332</v>
      </c>
      <c r="V231" s="15">
        <v>65581.112842333328</v>
      </c>
      <c r="W231" s="15"/>
      <c r="X231" s="15">
        <f t="shared" si="98"/>
        <v>66209.000821666661</v>
      </c>
      <c r="Y231" s="15">
        <f t="shared" si="98"/>
        <v>66209.000821666661</v>
      </c>
      <c r="Z231" s="15">
        <f t="shared" si="98"/>
        <v>66226.421168666668</v>
      </c>
      <c r="AB231" s="15">
        <f t="shared" si="86"/>
        <v>197288.11090066665</v>
      </c>
      <c r="AC231" s="15">
        <f t="shared" si="87"/>
        <v>198644.42281199998</v>
      </c>
      <c r="AD231" s="15">
        <f t="shared" si="101"/>
        <v>1356.3119113333232</v>
      </c>
      <c r="AF231" s="230">
        <v>27723021.350000001</v>
      </c>
      <c r="AG231" s="230">
        <v>27855581.079999998</v>
      </c>
      <c r="AH231" s="230">
        <v>27975623.559999999</v>
      </c>
      <c r="AI231" s="230"/>
      <c r="AJ231" s="230">
        <v>27990355.559999999</v>
      </c>
      <c r="AK231" s="230">
        <v>27990355.559999999</v>
      </c>
      <c r="AL231" s="230">
        <v>27990355.559999999</v>
      </c>
      <c r="AM231" s="230"/>
      <c r="AN231" s="230">
        <v>65611.150528333339</v>
      </c>
      <c r="AO231" s="230">
        <v>65924.875222666655</v>
      </c>
      <c r="AP231" s="230">
        <v>66208.975758666653</v>
      </c>
      <c r="AQ231" s="15"/>
      <c r="AR231" s="15">
        <f t="shared" si="99"/>
        <v>66243.841491999992</v>
      </c>
      <c r="AS231" s="15">
        <f t="shared" si="99"/>
        <v>66243.841491999992</v>
      </c>
      <c r="AT231" s="15">
        <f t="shared" si="99"/>
        <v>66243.841491999992</v>
      </c>
      <c r="AV231" s="15">
        <f t="shared" si="88"/>
        <v>197745.00150966662</v>
      </c>
      <c r="AW231" s="15">
        <f t="shared" si="89"/>
        <v>198731.52447599999</v>
      </c>
      <c r="AX231" s="15">
        <f t="shared" si="81"/>
        <v>986.52296633337392</v>
      </c>
      <c r="AY231" s="15"/>
      <c r="AZ231" s="15">
        <f t="shared" si="82"/>
        <v>395033.11241033324</v>
      </c>
      <c r="BA231" s="15">
        <f t="shared" si="82"/>
        <v>397375.94728799997</v>
      </c>
      <c r="BB231" s="15">
        <f t="shared" si="83"/>
        <v>2342.8348776667262</v>
      </c>
      <c r="BC231" s="15"/>
      <c r="BD231" s="230">
        <v>27975634.149999999</v>
      </c>
      <c r="BE231" s="230">
        <v>27975634.149999999</v>
      </c>
      <c r="BF231" s="230">
        <v>27975634.149999999</v>
      </c>
      <c r="BG231" s="230"/>
      <c r="BH231" s="230"/>
      <c r="BI231" s="230"/>
      <c r="BJ231" s="230"/>
      <c r="BK231" s="230"/>
      <c r="BL231" s="230">
        <v>66209.000821666661</v>
      </c>
      <c r="BM231" s="230">
        <v>66209.000821666661</v>
      </c>
      <c r="BN231" s="230">
        <v>66209.000821666661</v>
      </c>
      <c r="BO231" s="15"/>
      <c r="BP231" s="15">
        <f t="shared" si="100"/>
        <v>0</v>
      </c>
      <c r="BQ231" s="15">
        <f t="shared" si="100"/>
        <v>0</v>
      </c>
      <c r="BR231" s="15">
        <f t="shared" si="100"/>
        <v>0</v>
      </c>
      <c r="BT231" s="15">
        <f t="shared" si="90"/>
        <v>198627.00246499997</v>
      </c>
      <c r="BU231" s="15">
        <f t="shared" si="91"/>
        <v>0</v>
      </c>
      <c r="BV231" s="15">
        <f t="shared" si="92"/>
        <v>-198627.00246499997</v>
      </c>
      <c r="BW231" s="15"/>
      <c r="BX231" s="15">
        <f t="shared" si="93"/>
        <v>593660.11487533315</v>
      </c>
      <c r="BY231" s="15">
        <f t="shared" si="93"/>
        <v>397375.94728799997</v>
      </c>
      <c r="BZ231" s="15">
        <f t="shared" si="94"/>
        <v>-196284.16758733318</v>
      </c>
      <c r="CA231" s="15"/>
      <c r="CB231" s="230">
        <v>27975634.149999999</v>
      </c>
      <c r="CC231" s="230">
        <v>27975634.149999999</v>
      </c>
      <c r="CD231" s="230">
        <v>27975634.149999999</v>
      </c>
      <c r="CE231" s="230"/>
      <c r="CF231" s="230"/>
      <c r="CG231" s="230"/>
      <c r="CH231" s="230"/>
      <c r="CI231" s="230"/>
      <c r="CJ231" s="230">
        <v>66209.000821666661</v>
      </c>
      <c r="CK231" s="230">
        <v>66209.000821666661</v>
      </c>
      <c r="CL231" s="230">
        <v>66209.000821666661</v>
      </c>
      <c r="CM231" s="15"/>
      <c r="CN231" s="15">
        <f t="shared" si="95"/>
        <v>0</v>
      </c>
      <c r="CO231" s="15">
        <f t="shared" si="95"/>
        <v>0</v>
      </c>
      <c r="CP231" s="15">
        <f t="shared" si="95"/>
        <v>0</v>
      </c>
      <c r="CR231" s="15">
        <f t="shared" si="96"/>
        <v>198627.00246499997</v>
      </c>
      <c r="CS231" s="15">
        <f t="shared" si="97"/>
        <v>0</v>
      </c>
      <c r="CT231" s="15">
        <f t="shared" si="102"/>
        <v>-198627.00246499997</v>
      </c>
      <c r="CV231" s="15">
        <f t="shared" si="103"/>
        <v>792287.11734033306</v>
      </c>
      <c r="CW231" s="15">
        <f t="shared" si="103"/>
        <v>397375.94728799997</v>
      </c>
      <c r="CX231" s="15">
        <f t="shared" si="104"/>
        <v>-394911.17005233309</v>
      </c>
      <c r="CY231" s="15"/>
    </row>
    <row r="232" spans="1:103" x14ac:dyDescent="0.25">
      <c r="A232" s="3" t="s">
        <v>255</v>
      </c>
      <c r="B232" s="229">
        <v>3.9399999999999998E-2</v>
      </c>
      <c r="C232" s="229">
        <v>4.4800000000000006E-2</v>
      </c>
      <c r="D232" s="229">
        <v>4.4800000000000006E-2</v>
      </c>
      <c r="E232" s="229">
        <v>2.7899999999999998E-2</v>
      </c>
      <c r="F232" s="229">
        <v>2.7899999999999998E-2</v>
      </c>
      <c r="G232" s="229">
        <v>2.7899999999999998E-2</v>
      </c>
      <c r="H232" s="229">
        <v>2.7899999999999998E-2</v>
      </c>
      <c r="I232" s="229">
        <v>2.7899999999999998E-2</v>
      </c>
      <c r="J232" s="3">
        <v>403013</v>
      </c>
      <c r="L232" s="230">
        <v>27378018.690000001</v>
      </c>
      <c r="M232" s="230">
        <v>27378018.690000001</v>
      </c>
      <c r="N232" s="230">
        <v>27378018.690000001</v>
      </c>
      <c r="O232" s="230"/>
      <c r="P232" s="230">
        <v>27378018.690000001</v>
      </c>
      <c r="Q232" s="230">
        <v>27378018.690000001</v>
      </c>
      <c r="R232" s="230">
        <v>27378018.690000001</v>
      </c>
      <c r="S232" s="15"/>
      <c r="T232" s="15">
        <v>63653.893454249999</v>
      </c>
      <c r="U232" s="15">
        <v>63653.893454249999</v>
      </c>
      <c r="V232" s="15">
        <v>63653.893454249999</v>
      </c>
      <c r="W232" s="15"/>
      <c r="X232" s="15">
        <f t="shared" si="98"/>
        <v>63653.893454249999</v>
      </c>
      <c r="Y232" s="15">
        <f t="shared" si="98"/>
        <v>63653.893454249999</v>
      </c>
      <c r="Z232" s="15">
        <f t="shared" si="98"/>
        <v>63653.893454249999</v>
      </c>
      <c r="AB232" s="15">
        <f t="shared" si="86"/>
        <v>190961.68036274999</v>
      </c>
      <c r="AC232" s="15">
        <f t="shared" si="87"/>
        <v>190961.68036274999</v>
      </c>
      <c r="AD232" s="15">
        <f t="shared" si="101"/>
        <v>0</v>
      </c>
      <c r="AF232" s="230">
        <v>27378018.690000001</v>
      </c>
      <c r="AG232" s="230">
        <v>27378018.690000001</v>
      </c>
      <c r="AH232" s="230">
        <v>27378018.690000001</v>
      </c>
      <c r="AI232" s="230"/>
      <c r="AJ232" s="230">
        <v>27378018.690000001</v>
      </c>
      <c r="AK232" s="230">
        <v>27378018.690000001</v>
      </c>
      <c r="AL232" s="230">
        <v>27386086.23</v>
      </c>
      <c r="AM232" s="230"/>
      <c r="AN232" s="230">
        <v>63653.893454249999</v>
      </c>
      <c r="AO232" s="230">
        <v>63653.893454249999</v>
      </c>
      <c r="AP232" s="230">
        <v>63653.893454249999</v>
      </c>
      <c r="AQ232" s="15"/>
      <c r="AR232" s="15">
        <f t="shared" si="99"/>
        <v>63653.893454249999</v>
      </c>
      <c r="AS232" s="15">
        <f t="shared" si="99"/>
        <v>63653.893454249999</v>
      </c>
      <c r="AT232" s="15">
        <f t="shared" si="99"/>
        <v>63672.650484749996</v>
      </c>
      <c r="AV232" s="15">
        <f t="shared" si="88"/>
        <v>190961.68036274999</v>
      </c>
      <c r="AW232" s="15">
        <f t="shared" si="89"/>
        <v>190980.43739325</v>
      </c>
      <c r="AX232" s="15">
        <f t="shared" si="81"/>
        <v>18.757030500011751</v>
      </c>
      <c r="AY232" s="15"/>
      <c r="AZ232" s="15">
        <f t="shared" si="82"/>
        <v>381923.36072549998</v>
      </c>
      <c r="BA232" s="15">
        <f t="shared" si="82"/>
        <v>381942.11775600002</v>
      </c>
      <c r="BB232" s="15">
        <f t="shared" si="83"/>
        <v>18.757030500040855</v>
      </c>
      <c r="BC232" s="15"/>
      <c r="BD232" s="230">
        <v>27378018.690000001</v>
      </c>
      <c r="BE232" s="230">
        <v>27378018.690000001</v>
      </c>
      <c r="BF232" s="230">
        <v>27378018.690000001</v>
      </c>
      <c r="BG232" s="230"/>
      <c r="BH232" s="230"/>
      <c r="BI232" s="230"/>
      <c r="BJ232" s="230"/>
      <c r="BK232" s="230"/>
      <c r="BL232" s="230">
        <v>63653.893454249999</v>
      </c>
      <c r="BM232" s="230">
        <v>63653.893454249999</v>
      </c>
      <c r="BN232" s="230">
        <v>63653.893454249999</v>
      </c>
      <c r="BO232" s="15"/>
      <c r="BP232" s="15">
        <f t="shared" si="100"/>
        <v>0</v>
      </c>
      <c r="BQ232" s="15">
        <f t="shared" si="100"/>
        <v>0</v>
      </c>
      <c r="BR232" s="15">
        <f t="shared" si="100"/>
        <v>0</v>
      </c>
      <c r="BT232" s="15">
        <f t="shared" si="90"/>
        <v>190961.68036274999</v>
      </c>
      <c r="BU232" s="15">
        <f t="shared" si="91"/>
        <v>0</v>
      </c>
      <c r="BV232" s="15">
        <f t="shared" si="92"/>
        <v>-190961.68036274999</v>
      </c>
      <c r="BW232" s="15"/>
      <c r="BX232" s="15">
        <f t="shared" si="93"/>
        <v>572885.04108825</v>
      </c>
      <c r="BY232" s="15">
        <f t="shared" si="93"/>
        <v>381942.11775600002</v>
      </c>
      <c r="BZ232" s="15">
        <f t="shared" si="94"/>
        <v>-190942.92333224998</v>
      </c>
      <c r="CA232" s="15"/>
      <c r="CB232" s="230">
        <v>27378018.690000001</v>
      </c>
      <c r="CC232" s="230">
        <v>27378018.690000001</v>
      </c>
      <c r="CD232" s="230">
        <v>27378018.690000001</v>
      </c>
      <c r="CE232" s="230"/>
      <c r="CF232" s="230"/>
      <c r="CG232" s="230"/>
      <c r="CH232" s="230"/>
      <c r="CI232" s="230"/>
      <c r="CJ232" s="230">
        <v>63653.893454249999</v>
      </c>
      <c r="CK232" s="230">
        <v>63653.893454249999</v>
      </c>
      <c r="CL232" s="230">
        <v>63653.893454249999</v>
      </c>
      <c r="CM232" s="15"/>
      <c r="CN232" s="15">
        <f t="shared" si="95"/>
        <v>0</v>
      </c>
      <c r="CO232" s="15">
        <f t="shared" si="95"/>
        <v>0</v>
      </c>
      <c r="CP232" s="15">
        <f t="shared" si="95"/>
        <v>0</v>
      </c>
      <c r="CR232" s="15">
        <f t="shared" si="96"/>
        <v>190961.68036274999</v>
      </c>
      <c r="CS232" s="15">
        <f t="shared" si="97"/>
        <v>0</v>
      </c>
      <c r="CT232" s="15">
        <f t="shared" si="102"/>
        <v>-190961.68036274999</v>
      </c>
      <c r="CV232" s="15">
        <f t="shared" si="103"/>
        <v>763846.72145099996</v>
      </c>
      <c r="CW232" s="15">
        <f t="shared" si="103"/>
        <v>381942.11775600002</v>
      </c>
      <c r="CX232" s="15">
        <f t="shared" si="104"/>
        <v>-381904.60369499994</v>
      </c>
      <c r="CY232" s="15"/>
    </row>
    <row r="233" spans="1:103" x14ac:dyDescent="0.25">
      <c r="A233" s="3" t="s">
        <v>256</v>
      </c>
      <c r="B233" s="229"/>
      <c r="C233" s="229"/>
      <c r="D233" s="229">
        <v>4.6100000000000002E-2</v>
      </c>
      <c r="E233" s="229">
        <v>4.3700000000000003E-2</v>
      </c>
      <c r="F233" s="229">
        <v>4.3700000000000003E-2</v>
      </c>
      <c r="G233" s="229">
        <v>4.3700000000000003E-2</v>
      </c>
      <c r="H233" s="229">
        <v>4.3700000000000003E-2</v>
      </c>
      <c r="I233" s="229">
        <v>4.3700000000000003E-2</v>
      </c>
      <c r="J233" s="3">
        <v>403013</v>
      </c>
      <c r="L233" s="230">
        <v>248072.16</v>
      </c>
      <c r="M233" s="230">
        <v>347674.59</v>
      </c>
      <c r="N233" s="230">
        <v>447277.01</v>
      </c>
      <c r="O233" s="230"/>
      <c r="P233" s="230">
        <v>0</v>
      </c>
      <c r="Q233" s="230">
        <v>0</v>
      </c>
      <c r="R233" s="230">
        <v>0</v>
      </c>
      <c r="S233" s="15"/>
      <c r="T233" s="15">
        <v>903.39611600000001</v>
      </c>
      <c r="U233" s="15">
        <v>1266.1149652500001</v>
      </c>
      <c r="V233" s="15">
        <v>1628.8337780833335</v>
      </c>
      <c r="W233" s="15"/>
      <c r="X233" s="15">
        <f t="shared" si="98"/>
        <v>0</v>
      </c>
      <c r="Y233" s="15">
        <f t="shared" si="98"/>
        <v>0</v>
      </c>
      <c r="Z233" s="15">
        <f t="shared" si="98"/>
        <v>0</v>
      </c>
      <c r="AB233" s="15">
        <f t="shared" si="86"/>
        <v>3798.3448593333337</v>
      </c>
      <c r="AC233" s="15">
        <f t="shared" si="87"/>
        <v>0</v>
      </c>
      <c r="AD233" s="15">
        <f t="shared" si="101"/>
        <v>-3798.3448593333337</v>
      </c>
      <c r="AF233" s="230">
        <v>447277.01</v>
      </c>
      <c r="AG233" s="230">
        <v>447277.01</v>
      </c>
      <c r="AH233" s="230">
        <v>447277.01</v>
      </c>
      <c r="AI233" s="230"/>
      <c r="AJ233" s="230">
        <v>0</v>
      </c>
      <c r="AK233" s="230">
        <v>0</v>
      </c>
      <c r="AL233" s="230">
        <v>0</v>
      </c>
      <c r="AM233" s="230"/>
      <c r="AN233" s="230">
        <v>1628.8337780833335</v>
      </c>
      <c r="AO233" s="230">
        <v>1628.8337780833335</v>
      </c>
      <c r="AP233" s="230">
        <v>1628.8337780833335</v>
      </c>
      <c r="AQ233" s="15"/>
      <c r="AR233" s="15">
        <f t="shared" si="99"/>
        <v>0</v>
      </c>
      <c r="AS233" s="15">
        <f t="shared" si="99"/>
        <v>0</v>
      </c>
      <c r="AT233" s="15">
        <f t="shared" si="99"/>
        <v>0</v>
      </c>
      <c r="AV233" s="15">
        <f t="shared" si="88"/>
        <v>4886.5013342500006</v>
      </c>
      <c r="AW233" s="15">
        <f t="shared" si="89"/>
        <v>0</v>
      </c>
      <c r="AX233" s="15">
        <f t="shared" ref="AX233:AX289" si="105">AW233-AV233</f>
        <v>-4886.5013342500006</v>
      </c>
      <c r="AY233" s="15"/>
      <c r="AZ233" s="15">
        <f t="shared" ref="AZ233:BA248" si="106">+AB233+AV233</f>
        <v>8684.8461935833348</v>
      </c>
      <c r="BA233" s="15">
        <f t="shared" si="106"/>
        <v>0</v>
      </c>
      <c r="BB233" s="15">
        <f t="shared" ref="BB233:BB289" si="107">BA233-AZ233</f>
        <v>-8684.8461935833348</v>
      </c>
      <c r="BC233" s="15"/>
      <c r="BD233" s="230">
        <v>447277.01</v>
      </c>
      <c r="BE233" s="230">
        <v>447277.01</v>
      </c>
      <c r="BF233" s="230">
        <v>447277.01</v>
      </c>
      <c r="BG233" s="230"/>
      <c r="BH233" s="230"/>
      <c r="BI233" s="230"/>
      <c r="BJ233" s="230"/>
      <c r="BK233" s="230"/>
      <c r="BL233" s="230">
        <v>1628.8337780833335</v>
      </c>
      <c r="BM233" s="230">
        <v>1628.8337780833335</v>
      </c>
      <c r="BN233" s="230">
        <v>1628.8337780833335</v>
      </c>
      <c r="BO233" s="15"/>
      <c r="BP233" s="15">
        <f t="shared" si="100"/>
        <v>0</v>
      </c>
      <c r="BQ233" s="15">
        <f t="shared" si="100"/>
        <v>0</v>
      </c>
      <c r="BR233" s="15">
        <f t="shared" si="100"/>
        <v>0</v>
      </c>
      <c r="BT233" s="15">
        <f t="shared" si="90"/>
        <v>4886.5013342500006</v>
      </c>
      <c r="BU233" s="15">
        <f t="shared" si="91"/>
        <v>0</v>
      </c>
      <c r="BV233" s="15">
        <f t="shared" si="92"/>
        <v>-4886.5013342500006</v>
      </c>
      <c r="BW233" s="15"/>
      <c r="BX233" s="15">
        <f t="shared" si="93"/>
        <v>13571.347527833335</v>
      </c>
      <c r="BY233" s="15">
        <f t="shared" si="93"/>
        <v>0</v>
      </c>
      <c r="BZ233" s="15">
        <f t="shared" si="94"/>
        <v>-13571.347527833335</v>
      </c>
      <c r="CA233" s="15"/>
      <c r="CB233" s="230">
        <v>447277.01</v>
      </c>
      <c r="CC233" s="230">
        <v>447277.01</v>
      </c>
      <c r="CD233" s="230">
        <v>447277.01</v>
      </c>
      <c r="CE233" s="230"/>
      <c r="CF233" s="230"/>
      <c r="CG233" s="230"/>
      <c r="CH233" s="230"/>
      <c r="CI233" s="230"/>
      <c r="CJ233" s="230">
        <v>1628.8337780833335</v>
      </c>
      <c r="CK233" s="230">
        <v>1628.8337780833335</v>
      </c>
      <c r="CL233" s="230">
        <v>1628.8337780833335</v>
      </c>
      <c r="CM233" s="15"/>
      <c r="CN233" s="15">
        <f t="shared" si="95"/>
        <v>0</v>
      </c>
      <c r="CO233" s="15">
        <f t="shared" si="95"/>
        <v>0</v>
      </c>
      <c r="CP233" s="15">
        <f t="shared" si="95"/>
        <v>0</v>
      </c>
      <c r="CR233" s="15">
        <f t="shared" si="96"/>
        <v>4886.5013342500006</v>
      </c>
      <c r="CS233" s="15">
        <f t="shared" si="97"/>
        <v>0</v>
      </c>
      <c r="CT233" s="15">
        <f t="shared" si="102"/>
        <v>-4886.5013342500006</v>
      </c>
      <c r="CV233" s="15">
        <f t="shared" si="103"/>
        <v>18457.848862083338</v>
      </c>
      <c r="CW233" s="15">
        <f t="shared" si="103"/>
        <v>0</v>
      </c>
      <c r="CX233" s="15">
        <f t="shared" si="104"/>
        <v>-18457.848862083338</v>
      </c>
      <c r="CY233" s="15"/>
    </row>
    <row r="234" spans="1:103" x14ac:dyDescent="0.25">
      <c r="A234" s="3" t="s">
        <v>257</v>
      </c>
      <c r="B234" s="229">
        <v>3.1099999999999999E-2</v>
      </c>
      <c r="C234" s="229">
        <v>2.8899999999999999E-2</v>
      </c>
      <c r="D234" s="229">
        <v>2.8899999999999999E-2</v>
      </c>
      <c r="E234" s="229">
        <v>2.7999999999999997E-2</v>
      </c>
      <c r="F234" s="229">
        <v>2.7999999999999997E-2</v>
      </c>
      <c r="G234" s="229">
        <v>2.7999999999999997E-2</v>
      </c>
      <c r="H234" s="229">
        <v>2.7999999999999997E-2</v>
      </c>
      <c r="I234" s="229">
        <v>2.7999999999999997E-2</v>
      </c>
      <c r="J234" s="3">
        <v>403013</v>
      </c>
      <c r="L234" s="230">
        <v>63118833.240000002</v>
      </c>
      <c r="M234" s="230">
        <v>63118964.57</v>
      </c>
      <c r="N234" s="230">
        <v>63118964.57</v>
      </c>
      <c r="O234" s="230"/>
      <c r="P234" s="230">
        <v>63867989.539999999</v>
      </c>
      <c r="Q234" s="230">
        <v>63867989.539999999</v>
      </c>
      <c r="R234" s="230">
        <v>63867989.539999999</v>
      </c>
      <c r="S234" s="15"/>
      <c r="T234" s="15">
        <v>147277.27755999999</v>
      </c>
      <c r="U234" s="15">
        <v>147277.58399666665</v>
      </c>
      <c r="V234" s="15">
        <v>147277.58399666665</v>
      </c>
      <c r="W234" s="15"/>
      <c r="X234" s="15">
        <f t="shared" si="98"/>
        <v>149025.30892666665</v>
      </c>
      <c r="Y234" s="15">
        <f t="shared" si="98"/>
        <v>149025.30892666665</v>
      </c>
      <c r="Z234" s="15">
        <f t="shared" si="98"/>
        <v>149025.30892666665</v>
      </c>
      <c r="AB234" s="15">
        <f t="shared" si="86"/>
        <v>441832.44555333332</v>
      </c>
      <c r="AC234" s="15">
        <f t="shared" ref="AC234:AC290" si="108">X234+Y234+Z234</f>
        <v>447075.92677999998</v>
      </c>
      <c r="AD234" s="15">
        <f t="shared" si="101"/>
        <v>5243.4812266666559</v>
      </c>
      <c r="AF234" s="230">
        <v>63858745.270000003</v>
      </c>
      <c r="AG234" s="230">
        <v>64190260.229999997</v>
      </c>
      <c r="AH234" s="230">
        <v>63781994.479999997</v>
      </c>
      <c r="AI234" s="230"/>
      <c r="AJ234" s="230">
        <v>63867989.539999999</v>
      </c>
      <c r="AK234" s="230">
        <v>63867989.539999999</v>
      </c>
      <c r="AL234" s="230">
        <v>63867989.539999999</v>
      </c>
      <c r="AM234" s="230"/>
      <c r="AN234" s="230">
        <v>149003.73896333334</v>
      </c>
      <c r="AO234" s="230">
        <v>149777.27386999998</v>
      </c>
      <c r="AP234" s="230">
        <v>148824.65378666666</v>
      </c>
      <c r="AQ234" s="15"/>
      <c r="AR234" s="15">
        <f t="shared" si="99"/>
        <v>149025.30892666665</v>
      </c>
      <c r="AS234" s="15">
        <f t="shared" si="99"/>
        <v>149025.30892666665</v>
      </c>
      <c r="AT234" s="15">
        <f t="shared" si="99"/>
        <v>149025.30892666665</v>
      </c>
      <c r="AV234" s="15">
        <f t="shared" si="88"/>
        <v>447605.66662000003</v>
      </c>
      <c r="AW234" s="15">
        <f t="shared" si="89"/>
        <v>447075.92677999998</v>
      </c>
      <c r="AX234" s="15">
        <f t="shared" si="105"/>
        <v>-529.73984000005294</v>
      </c>
      <c r="AY234" s="15"/>
      <c r="AZ234" s="15">
        <f t="shared" si="106"/>
        <v>889438.1121733333</v>
      </c>
      <c r="BA234" s="15">
        <f t="shared" si="106"/>
        <v>894151.85355999996</v>
      </c>
      <c r="BB234" s="15">
        <f t="shared" si="107"/>
        <v>4713.7413866666611</v>
      </c>
      <c r="BC234" s="15"/>
      <c r="BD234" s="230">
        <v>63781994.479999997</v>
      </c>
      <c r="BE234" s="230">
        <v>63826708.520000003</v>
      </c>
      <c r="BF234" s="230">
        <v>63871422.549999997</v>
      </c>
      <c r="BG234" s="230"/>
      <c r="BH234" s="230"/>
      <c r="BI234" s="230"/>
      <c r="BJ234" s="230"/>
      <c r="BK234" s="230"/>
      <c r="BL234" s="230">
        <v>148824.65378666666</v>
      </c>
      <c r="BM234" s="230">
        <v>148928.98654666665</v>
      </c>
      <c r="BN234" s="230">
        <v>149033.31928333332</v>
      </c>
      <c r="BO234" s="15"/>
      <c r="BP234" s="15">
        <f t="shared" si="100"/>
        <v>0</v>
      </c>
      <c r="BQ234" s="15">
        <f t="shared" si="100"/>
        <v>0</v>
      </c>
      <c r="BR234" s="15">
        <f t="shared" si="100"/>
        <v>0</v>
      </c>
      <c r="BT234" s="15">
        <f t="shared" si="90"/>
        <v>446786.9596166666</v>
      </c>
      <c r="BU234" s="15">
        <f t="shared" si="91"/>
        <v>0</v>
      </c>
      <c r="BV234" s="15">
        <f t="shared" si="92"/>
        <v>-446786.9596166666</v>
      </c>
      <c r="BW234" s="15"/>
      <c r="BX234" s="15">
        <f t="shared" si="93"/>
        <v>1336225.07179</v>
      </c>
      <c r="BY234" s="15">
        <f t="shared" si="93"/>
        <v>894151.85355999996</v>
      </c>
      <c r="BZ234" s="15">
        <f t="shared" si="94"/>
        <v>-442073.21823</v>
      </c>
      <c r="CA234" s="15"/>
      <c r="CB234" s="230">
        <v>63871477.909999996</v>
      </c>
      <c r="CC234" s="230">
        <v>63871533.259999998</v>
      </c>
      <c r="CD234" s="230">
        <v>63869761.399999999</v>
      </c>
      <c r="CE234" s="230"/>
      <c r="CF234" s="230"/>
      <c r="CG234" s="230"/>
      <c r="CH234" s="230"/>
      <c r="CI234" s="230"/>
      <c r="CJ234" s="230">
        <v>149033.44845666664</v>
      </c>
      <c r="CK234" s="230">
        <v>149033.57760666663</v>
      </c>
      <c r="CL234" s="230">
        <v>149029.44326666664</v>
      </c>
      <c r="CM234" s="15"/>
      <c r="CN234" s="15">
        <f t="shared" si="95"/>
        <v>0</v>
      </c>
      <c r="CO234" s="15">
        <f t="shared" si="95"/>
        <v>0</v>
      </c>
      <c r="CP234" s="15">
        <f t="shared" si="95"/>
        <v>0</v>
      </c>
      <c r="CR234" s="15">
        <f t="shared" si="96"/>
        <v>447096.46932999988</v>
      </c>
      <c r="CS234" s="15">
        <f t="shared" si="97"/>
        <v>0</v>
      </c>
      <c r="CT234" s="15">
        <f t="shared" si="102"/>
        <v>-447096.46932999988</v>
      </c>
      <c r="CV234" s="15">
        <f t="shared" si="103"/>
        <v>1783321.5411199997</v>
      </c>
      <c r="CW234" s="15">
        <f t="shared" si="103"/>
        <v>894151.85355999996</v>
      </c>
      <c r="CX234" s="15">
        <f t="shared" si="104"/>
        <v>-889169.68755999976</v>
      </c>
      <c r="CY234" s="15"/>
    </row>
    <row r="235" spans="1:103" x14ac:dyDescent="0.25">
      <c r="A235" s="3" t="s">
        <v>258</v>
      </c>
      <c r="B235" s="229">
        <v>2.5600000000000001E-2</v>
      </c>
      <c r="C235" s="229">
        <v>2.9399999999999996E-2</v>
      </c>
      <c r="D235" s="229">
        <v>2.9399999999999996E-2</v>
      </c>
      <c r="E235" s="229">
        <v>2.4899999999999999E-2</v>
      </c>
      <c r="F235" s="229">
        <v>2.4899999999999999E-2</v>
      </c>
      <c r="G235" s="229">
        <v>2.4899999999999999E-2</v>
      </c>
      <c r="H235" s="229">
        <v>2.4899999999999999E-2</v>
      </c>
      <c r="I235" s="229">
        <v>2.4899999999999999E-2</v>
      </c>
      <c r="J235" s="3">
        <v>403013</v>
      </c>
      <c r="L235" s="230">
        <v>4990266.62</v>
      </c>
      <c r="M235" s="230">
        <v>4990266.62</v>
      </c>
      <c r="N235" s="230">
        <v>4990266.62</v>
      </c>
      <c r="O235" s="230"/>
      <c r="P235" s="230">
        <v>4990266.62</v>
      </c>
      <c r="Q235" s="230">
        <v>4990266.62</v>
      </c>
      <c r="R235" s="230">
        <v>4990266.62</v>
      </c>
      <c r="S235" s="15"/>
      <c r="T235" s="15">
        <v>10354.8032365</v>
      </c>
      <c r="U235" s="15">
        <v>10354.8032365</v>
      </c>
      <c r="V235" s="15">
        <v>10354.8032365</v>
      </c>
      <c r="W235" s="15"/>
      <c r="X235" s="15">
        <f t="shared" si="98"/>
        <v>10354.8032365</v>
      </c>
      <c r="Y235" s="15">
        <f t="shared" si="98"/>
        <v>10354.8032365</v>
      </c>
      <c r="Z235" s="15">
        <f t="shared" si="98"/>
        <v>10354.8032365</v>
      </c>
      <c r="AB235" s="15">
        <f t="shared" si="86"/>
        <v>31064.4097095</v>
      </c>
      <c r="AC235" s="15">
        <f t="shared" si="108"/>
        <v>31064.4097095</v>
      </c>
      <c r="AD235" s="15">
        <f t="shared" si="101"/>
        <v>0</v>
      </c>
      <c r="AF235" s="230">
        <v>4990266.62</v>
      </c>
      <c r="AG235" s="230">
        <v>4990266.62</v>
      </c>
      <c r="AH235" s="230">
        <v>4990266.62</v>
      </c>
      <c r="AI235" s="230"/>
      <c r="AJ235" s="230">
        <v>4990266.62</v>
      </c>
      <c r="AK235" s="230">
        <v>4990266.62</v>
      </c>
      <c r="AL235" s="230">
        <v>4990266.62</v>
      </c>
      <c r="AM235" s="230"/>
      <c r="AN235" s="230">
        <v>10354.8032365</v>
      </c>
      <c r="AO235" s="230">
        <v>10354.8032365</v>
      </c>
      <c r="AP235" s="230">
        <v>10354.8032365</v>
      </c>
      <c r="AQ235" s="15"/>
      <c r="AR235" s="15">
        <f t="shared" si="99"/>
        <v>10354.8032365</v>
      </c>
      <c r="AS235" s="15">
        <f t="shared" si="99"/>
        <v>10354.8032365</v>
      </c>
      <c r="AT235" s="15">
        <f t="shared" si="99"/>
        <v>10354.8032365</v>
      </c>
      <c r="AV235" s="15">
        <f t="shared" si="88"/>
        <v>31064.4097095</v>
      </c>
      <c r="AW235" s="15">
        <f t="shared" ref="AW235:AW291" si="109">+AR235+AS235+AT235</f>
        <v>31064.4097095</v>
      </c>
      <c r="AX235" s="15">
        <f t="shared" si="105"/>
        <v>0</v>
      </c>
      <c r="AY235" s="15"/>
      <c r="AZ235" s="15">
        <f t="shared" si="106"/>
        <v>62128.819418999999</v>
      </c>
      <c r="BA235" s="15">
        <f t="shared" si="106"/>
        <v>62128.819418999999</v>
      </c>
      <c r="BB235" s="15">
        <f t="shared" si="107"/>
        <v>0</v>
      </c>
      <c r="BC235" s="15"/>
      <c r="BD235" s="230">
        <v>4990266.62</v>
      </c>
      <c r="BE235" s="230">
        <v>4990266.62</v>
      </c>
      <c r="BF235" s="230">
        <v>4990266.62</v>
      </c>
      <c r="BG235" s="230"/>
      <c r="BH235" s="230"/>
      <c r="BI235" s="230"/>
      <c r="BJ235" s="230"/>
      <c r="BK235" s="230"/>
      <c r="BL235" s="230">
        <v>10354.8032365</v>
      </c>
      <c r="BM235" s="230">
        <v>10354.8032365</v>
      </c>
      <c r="BN235" s="230">
        <v>10354.8032365</v>
      </c>
      <c r="BO235" s="15"/>
      <c r="BP235" s="15">
        <f t="shared" si="100"/>
        <v>0</v>
      </c>
      <c r="BQ235" s="15">
        <f t="shared" si="100"/>
        <v>0</v>
      </c>
      <c r="BR235" s="15">
        <f t="shared" si="100"/>
        <v>0</v>
      </c>
      <c r="BT235" s="15">
        <f t="shared" si="90"/>
        <v>31064.4097095</v>
      </c>
      <c r="BU235" s="15">
        <f t="shared" si="91"/>
        <v>0</v>
      </c>
      <c r="BV235" s="15">
        <f t="shared" si="92"/>
        <v>-31064.4097095</v>
      </c>
      <c r="BW235" s="15"/>
      <c r="BX235" s="15">
        <f t="shared" si="93"/>
        <v>93193.229128499996</v>
      </c>
      <c r="BY235" s="15">
        <f t="shared" si="93"/>
        <v>62128.819418999999</v>
      </c>
      <c r="BZ235" s="15">
        <f t="shared" si="94"/>
        <v>-31064.409709499996</v>
      </c>
      <c r="CA235" s="15"/>
      <c r="CB235" s="230">
        <v>4990266.62</v>
      </c>
      <c r="CC235" s="230">
        <v>4990266.62</v>
      </c>
      <c r="CD235" s="230">
        <v>4990266.62</v>
      </c>
      <c r="CE235" s="230"/>
      <c r="CF235" s="230"/>
      <c r="CG235" s="230"/>
      <c r="CH235" s="230"/>
      <c r="CI235" s="230"/>
      <c r="CJ235" s="230">
        <v>10354.8032365</v>
      </c>
      <c r="CK235" s="230">
        <v>10354.8032365</v>
      </c>
      <c r="CL235" s="230">
        <v>10354.8032365</v>
      </c>
      <c r="CM235" s="15"/>
      <c r="CN235" s="15">
        <f t="shared" si="95"/>
        <v>0</v>
      </c>
      <c r="CO235" s="15">
        <f t="shared" si="95"/>
        <v>0</v>
      </c>
      <c r="CP235" s="15">
        <f t="shared" si="95"/>
        <v>0</v>
      </c>
      <c r="CR235" s="15">
        <f t="shared" si="96"/>
        <v>31064.4097095</v>
      </c>
      <c r="CS235" s="15">
        <f t="shared" si="97"/>
        <v>0</v>
      </c>
      <c r="CT235" s="15">
        <f t="shared" si="102"/>
        <v>-31064.4097095</v>
      </c>
      <c r="CV235" s="15">
        <f t="shared" si="103"/>
        <v>124257.638838</v>
      </c>
      <c r="CW235" s="15">
        <f t="shared" si="103"/>
        <v>62128.819418999999</v>
      </c>
      <c r="CX235" s="15">
        <f t="shared" si="104"/>
        <v>-62128.819418999999</v>
      </c>
      <c r="CY235" s="15"/>
    </row>
    <row r="236" spans="1:103" x14ac:dyDescent="0.25">
      <c r="A236" s="3" t="s">
        <v>259</v>
      </c>
      <c r="B236" s="229">
        <v>3.44E-2</v>
      </c>
      <c r="C236" s="229">
        <v>5.5499999999999994E-2</v>
      </c>
      <c r="D236" s="229">
        <v>5.5499999999999994E-2</v>
      </c>
      <c r="E236" s="229">
        <v>2.47E-2</v>
      </c>
      <c r="F236" s="229">
        <v>2.47E-2</v>
      </c>
      <c r="G236" s="229">
        <v>2.47E-2</v>
      </c>
      <c r="H236" s="229">
        <v>2.47E-2</v>
      </c>
      <c r="I236" s="229">
        <v>2.47E-2</v>
      </c>
      <c r="J236" s="3">
        <v>403013</v>
      </c>
      <c r="L236" s="230">
        <v>5729889.9900000002</v>
      </c>
      <c r="M236" s="230">
        <v>5729889.9900000002</v>
      </c>
      <c r="N236" s="230">
        <v>5729889.9900000002</v>
      </c>
      <c r="O236" s="230"/>
      <c r="P236" s="230">
        <v>5729889.9900000002</v>
      </c>
      <c r="Q236" s="230">
        <v>5729889.9900000002</v>
      </c>
      <c r="R236" s="230">
        <v>5729889.9900000002</v>
      </c>
      <c r="S236" s="15"/>
      <c r="T236" s="15">
        <v>11794.023562750001</v>
      </c>
      <c r="U236" s="15">
        <v>11794.023562750001</v>
      </c>
      <c r="V236" s="15">
        <v>11794.023562750001</v>
      </c>
      <c r="W236" s="15"/>
      <c r="X236" s="15">
        <f t="shared" si="98"/>
        <v>11794.023562750001</v>
      </c>
      <c r="Y236" s="15">
        <f t="shared" si="98"/>
        <v>11794.023562750001</v>
      </c>
      <c r="Z236" s="15">
        <f t="shared" si="98"/>
        <v>11794.023562750001</v>
      </c>
      <c r="AB236" s="15">
        <f t="shared" si="86"/>
        <v>35382.070688250002</v>
      </c>
      <c r="AC236" s="15">
        <f t="shared" si="108"/>
        <v>35382.070688250002</v>
      </c>
      <c r="AD236" s="15">
        <f t="shared" si="101"/>
        <v>0</v>
      </c>
      <c r="AF236" s="230">
        <v>5729889.9900000002</v>
      </c>
      <c r="AG236" s="230">
        <v>5729889.9900000002</v>
      </c>
      <c r="AH236" s="230">
        <v>5729889.9900000002</v>
      </c>
      <c r="AI236" s="230"/>
      <c r="AJ236" s="230">
        <v>5729889.9900000002</v>
      </c>
      <c r="AK236" s="230">
        <v>5729889.9900000002</v>
      </c>
      <c r="AL236" s="230">
        <v>5729889.9900000002</v>
      </c>
      <c r="AM236" s="230"/>
      <c r="AN236" s="230">
        <v>11794.023562750001</v>
      </c>
      <c r="AO236" s="230">
        <v>11794.023562750001</v>
      </c>
      <c r="AP236" s="230">
        <v>11794.023562750001</v>
      </c>
      <c r="AQ236" s="15"/>
      <c r="AR236" s="15">
        <f t="shared" si="99"/>
        <v>11794.023562750001</v>
      </c>
      <c r="AS236" s="15">
        <f t="shared" si="99"/>
        <v>11794.023562750001</v>
      </c>
      <c r="AT236" s="15">
        <f t="shared" si="99"/>
        <v>11794.023562750001</v>
      </c>
      <c r="AV236" s="15">
        <f t="shared" si="88"/>
        <v>35382.070688250002</v>
      </c>
      <c r="AW236" s="15">
        <f t="shared" si="109"/>
        <v>35382.070688250002</v>
      </c>
      <c r="AX236" s="15">
        <f t="shared" si="105"/>
        <v>0</v>
      </c>
      <c r="AY236" s="15"/>
      <c r="AZ236" s="15">
        <f t="shared" si="106"/>
        <v>70764.141376500003</v>
      </c>
      <c r="BA236" s="15">
        <f t="shared" si="106"/>
        <v>70764.141376500003</v>
      </c>
      <c r="BB236" s="15">
        <f t="shared" si="107"/>
        <v>0</v>
      </c>
      <c r="BC236" s="15"/>
      <c r="BD236" s="230">
        <v>5729889.9900000002</v>
      </c>
      <c r="BE236" s="230">
        <v>5729889.9900000002</v>
      </c>
      <c r="BF236" s="230">
        <v>5729889.9900000002</v>
      </c>
      <c r="BG236" s="230"/>
      <c r="BH236" s="230"/>
      <c r="BI236" s="230"/>
      <c r="BJ236" s="230"/>
      <c r="BK236" s="230"/>
      <c r="BL236" s="230">
        <v>11794.023562750001</v>
      </c>
      <c r="BM236" s="230">
        <v>11794.023562750001</v>
      </c>
      <c r="BN236" s="230">
        <v>11794.023562750001</v>
      </c>
      <c r="BO236" s="15"/>
      <c r="BP236" s="15">
        <f t="shared" si="100"/>
        <v>0</v>
      </c>
      <c r="BQ236" s="15">
        <f t="shared" si="100"/>
        <v>0</v>
      </c>
      <c r="BR236" s="15">
        <f t="shared" si="100"/>
        <v>0</v>
      </c>
      <c r="BT236" s="15">
        <f t="shared" si="90"/>
        <v>35382.070688250002</v>
      </c>
      <c r="BU236" s="15">
        <f t="shared" si="91"/>
        <v>0</v>
      </c>
      <c r="BV236" s="15">
        <f t="shared" si="92"/>
        <v>-35382.070688250002</v>
      </c>
      <c r="BW236" s="15"/>
      <c r="BX236" s="15">
        <f t="shared" si="93"/>
        <v>106146.21206475</v>
      </c>
      <c r="BY236" s="15">
        <f t="shared" si="93"/>
        <v>70764.141376500003</v>
      </c>
      <c r="BZ236" s="15">
        <f t="shared" si="94"/>
        <v>-35382.070688249994</v>
      </c>
      <c r="CA236" s="15"/>
      <c r="CB236" s="230">
        <v>5729889.9900000002</v>
      </c>
      <c r="CC236" s="230">
        <v>5729889.9900000002</v>
      </c>
      <c r="CD236" s="230">
        <v>5729889.9900000002</v>
      </c>
      <c r="CE236" s="230"/>
      <c r="CF236" s="230"/>
      <c r="CG236" s="230"/>
      <c r="CH236" s="230"/>
      <c r="CI236" s="230"/>
      <c r="CJ236" s="230">
        <v>11794.023562750001</v>
      </c>
      <c r="CK236" s="230">
        <v>11794.023562750001</v>
      </c>
      <c r="CL236" s="230">
        <v>11794.023562750001</v>
      </c>
      <c r="CM236" s="15"/>
      <c r="CN236" s="15">
        <f t="shared" si="95"/>
        <v>0</v>
      </c>
      <c r="CO236" s="15">
        <f t="shared" si="95"/>
        <v>0</v>
      </c>
      <c r="CP236" s="15">
        <f t="shared" si="95"/>
        <v>0</v>
      </c>
      <c r="CR236" s="15">
        <f t="shared" si="96"/>
        <v>35382.070688250002</v>
      </c>
      <c r="CS236" s="15">
        <f t="shared" si="97"/>
        <v>0</v>
      </c>
      <c r="CT236" s="15">
        <f t="shared" si="102"/>
        <v>-35382.070688250002</v>
      </c>
      <c r="CV236" s="15">
        <f t="shared" si="103"/>
        <v>141528.28275300001</v>
      </c>
      <c r="CW236" s="15">
        <f t="shared" si="103"/>
        <v>70764.141376500003</v>
      </c>
      <c r="CX236" s="15">
        <f t="shared" si="104"/>
        <v>-70764.141376500003</v>
      </c>
      <c r="CY236" s="15"/>
    </row>
    <row r="237" spans="1:103" x14ac:dyDescent="0.25">
      <c r="A237" s="3" t="s">
        <v>260</v>
      </c>
      <c r="B237" s="229">
        <v>3.5799999999999998E-2</v>
      </c>
      <c r="C237" s="229">
        <v>3.9799999999999995E-2</v>
      </c>
      <c r="D237" s="229">
        <v>3.9799999999999995E-2</v>
      </c>
      <c r="E237" s="229">
        <v>2.4599999999999997E-2</v>
      </c>
      <c r="F237" s="229">
        <v>2.4599999999999997E-2</v>
      </c>
      <c r="G237" s="229">
        <v>2.4599999999999997E-2</v>
      </c>
      <c r="H237" s="229">
        <v>2.4599999999999997E-2</v>
      </c>
      <c r="I237" s="229">
        <v>2.4599999999999997E-2</v>
      </c>
      <c r="J237" s="3">
        <v>403013</v>
      </c>
      <c r="L237" s="230">
        <v>3010557.55</v>
      </c>
      <c r="M237" s="230">
        <v>3010557.55</v>
      </c>
      <c r="N237" s="230">
        <v>3010557.55</v>
      </c>
      <c r="O237" s="230"/>
      <c r="P237" s="230">
        <v>3010557.55</v>
      </c>
      <c r="Q237" s="230">
        <v>3010557.55</v>
      </c>
      <c r="R237" s="230">
        <v>3010557.55</v>
      </c>
      <c r="S237" s="15"/>
      <c r="T237" s="15">
        <v>6171.6429774999988</v>
      </c>
      <c r="U237" s="15">
        <v>6171.6429774999988</v>
      </c>
      <c r="V237" s="15">
        <v>6171.6429774999988</v>
      </c>
      <c r="W237" s="15"/>
      <c r="X237" s="15">
        <f t="shared" si="98"/>
        <v>6171.6429774999988</v>
      </c>
      <c r="Y237" s="15">
        <f t="shared" si="98"/>
        <v>6171.6429774999988</v>
      </c>
      <c r="Z237" s="15">
        <f t="shared" si="98"/>
        <v>6171.6429774999988</v>
      </c>
      <c r="AB237" s="15">
        <f t="shared" si="86"/>
        <v>18514.928932499995</v>
      </c>
      <c r="AC237" s="15">
        <f t="shared" si="108"/>
        <v>18514.928932499995</v>
      </c>
      <c r="AD237" s="15">
        <f t="shared" si="101"/>
        <v>0</v>
      </c>
      <c r="AF237" s="230">
        <v>3010557.55</v>
      </c>
      <c r="AG237" s="230">
        <v>3010557.55</v>
      </c>
      <c r="AH237" s="230">
        <v>3010557.55</v>
      </c>
      <c r="AI237" s="230"/>
      <c r="AJ237" s="230">
        <v>3010557.55</v>
      </c>
      <c r="AK237" s="230">
        <v>3010557.55</v>
      </c>
      <c r="AL237" s="230">
        <v>3010557.55</v>
      </c>
      <c r="AM237" s="230"/>
      <c r="AN237" s="230">
        <v>6171.6429774999988</v>
      </c>
      <c r="AO237" s="230">
        <v>6171.6429774999988</v>
      </c>
      <c r="AP237" s="230">
        <v>6171.6429774999988</v>
      </c>
      <c r="AQ237" s="15"/>
      <c r="AR237" s="15">
        <f t="shared" si="99"/>
        <v>6171.6429774999988</v>
      </c>
      <c r="AS237" s="15">
        <f t="shared" si="99"/>
        <v>6171.6429774999988</v>
      </c>
      <c r="AT237" s="15">
        <f t="shared" si="99"/>
        <v>6171.6429774999988</v>
      </c>
      <c r="AV237" s="15">
        <f t="shared" si="88"/>
        <v>18514.928932499995</v>
      </c>
      <c r="AW237" s="15">
        <f t="shared" si="109"/>
        <v>18514.928932499995</v>
      </c>
      <c r="AX237" s="15">
        <f t="shared" si="105"/>
        <v>0</v>
      </c>
      <c r="AY237" s="15"/>
      <c r="AZ237" s="15">
        <f t="shared" si="106"/>
        <v>37029.857864999991</v>
      </c>
      <c r="BA237" s="15">
        <f t="shared" si="106"/>
        <v>37029.857864999991</v>
      </c>
      <c r="BB237" s="15">
        <f t="shared" si="107"/>
        <v>0</v>
      </c>
      <c r="BC237" s="15"/>
      <c r="BD237" s="230">
        <v>3010557.55</v>
      </c>
      <c r="BE237" s="230">
        <v>3010557.55</v>
      </c>
      <c r="BF237" s="230">
        <v>3010557.55</v>
      </c>
      <c r="BG237" s="230"/>
      <c r="BH237" s="230"/>
      <c r="BI237" s="230"/>
      <c r="BJ237" s="230"/>
      <c r="BK237" s="230"/>
      <c r="BL237" s="230">
        <v>6171.6429774999988</v>
      </c>
      <c r="BM237" s="230">
        <v>6171.6429774999988</v>
      </c>
      <c r="BN237" s="230">
        <v>6171.6429774999988</v>
      </c>
      <c r="BO237" s="15"/>
      <c r="BP237" s="15">
        <f t="shared" si="100"/>
        <v>0</v>
      </c>
      <c r="BQ237" s="15">
        <f t="shared" si="100"/>
        <v>0</v>
      </c>
      <c r="BR237" s="15">
        <f t="shared" si="100"/>
        <v>0</v>
      </c>
      <c r="BT237" s="15">
        <f t="shared" si="90"/>
        <v>18514.928932499995</v>
      </c>
      <c r="BU237" s="15">
        <f t="shared" si="91"/>
        <v>0</v>
      </c>
      <c r="BV237" s="15">
        <f t="shared" si="92"/>
        <v>-18514.928932499995</v>
      </c>
      <c r="BW237" s="15"/>
      <c r="BX237" s="15">
        <f t="shared" si="93"/>
        <v>55544.786797499983</v>
      </c>
      <c r="BY237" s="15">
        <f t="shared" si="93"/>
        <v>37029.857864999991</v>
      </c>
      <c r="BZ237" s="15">
        <f t="shared" si="94"/>
        <v>-18514.928932499992</v>
      </c>
      <c r="CA237" s="15"/>
      <c r="CB237" s="230">
        <v>3010557.55</v>
      </c>
      <c r="CC237" s="230">
        <v>3010557.55</v>
      </c>
      <c r="CD237" s="230">
        <v>3010557.55</v>
      </c>
      <c r="CE237" s="230"/>
      <c r="CF237" s="230"/>
      <c r="CG237" s="230"/>
      <c r="CH237" s="230"/>
      <c r="CI237" s="230"/>
      <c r="CJ237" s="230">
        <v>6171.6429774999988</v>
      </c>
      <c r="CK237" s="230">
        <v>6171.6429774999988</v>
      </c>
      <c r="CL237" s="230">
        <v>6171.6429774999988</v>
      </c>
      <c r="CM237" s="15"/>
      <c r="CN237" s="15">
        <f t="shared" si="95"/>
        <v>0</v>
      </c>
      <c r="CO237" s="15">
        <f t="shared" si="95"/>
        <v>0</v>
      </c>
      <c r="CP237" s="15">
        <f t="shared" si="95"/>
        <v>0</v>
      </c>
      <c r="CR237" s="15">
        <f t="shared" si="96"/>
        <v>18514.928932499995</v>
      </c>
      <c r="CS237" s="15">
        <f t="shared" si="97"/>
        <v>0</v>
      </c>
      <c r="CT237" s="15">
        <f t="shared" si="102"/>
        <v>-18514.928932499995</v>
      </c>
      <c r="CV237" s="15">
        <f t="shared" si="103"/>
        <v>74059.715729999982</v>
      </c>
      <c r="CW237" s="15">
        <f t="shared" si="103"/>
        <v>37029.857864999991</v>
      </c>
      <c r="CX237" s="15">
        <f t="shared" si="104"/>
        <v>-37029.857864999991</v>
      </c>
      <c r="CY237" s="15"/>
    </row>
    <row r="238" spans="1:103" x14ac:dyDescent="0.25">
      <c r="A238" s="3" t="s">
        <v>261</v>
      </c>
      <c r="B238" s="229">
        <v>3.56E-2</v>
      </c>
      <c r="C238" s="229">
        <v>4.0199999999999993E-2</v>
      </c>
      <c r="D238" s="229">
        <v>4.0199999999999993E-2</v>
      </c>
      <c r="E238" s="229">
        <v>2.3299999999999998E-2</v>
      </c>
      <c r="F238" s="229">
        <v>2.3299999999999998E-2</v>
      </c>
      <c r="G238" s="229">
        <v>2.3299999999999998E-2</v>
      </c>
      <c r="H238" s="229">
        <v>2.3299999999999998E-2</v>
      </c>
      <c r="I238" s="229">
        <v>2.3299999999999998E-2</v>
      </c>
      <c r="J238" s="3">
        <v>403013</v>
      </c>
      <c r="L238" s="230">
        <v>3276234.97</v>
      </c>
      <c r="M238" s="230">
        <v>3276234.97</v>
      </c>
      <c r="N238" s="230">
        <v>3276234.97</v>
      </c>
      <c r="O238" s="230"/>
      <c r="P238" s="230">
        <v>3276234.97</v>
      </c>
      <c r="Q238" s="230">
        <v>3276234.97</v>
      </c>
      <c r="R238" s="230">
        <v>3276234.97</v>
      </c>
      <c r="S238" s="15"/>
      <c r="T238" s="15">
        <v>6361.3562334166663</v>
      </c>
      <c r="U238" s="15">
        <v>6361.3562334166663</v>
      </c>
      <c r="V238" s="15">
        <v>6361.3562334166663</v>
      </c>
      <c r="W238" s="15"/>
      <c r="X238" s="15">
        <f t="shared" si="98"/>
        <v>6361.3562334166663</v>
      </c>
      <c r="Y238" s="15">
        <f t="shared" si="98"/>
        <v>6361.3562334166663</v>
      </c>
      <c r="Z238" s="15">
        <f t="shared" si="98"/>
        <v>6361.3562334166663</v>
      </c>
      <c r="AB238" s="15">
        <f t="shared" si="86"/>
        <v>19084.068700249998</v>
      </c>
      <c r="AC238" s="15">
        <f t="shared" si="108"/>
        <v>19084.068700249998</v>
      </c>
      <c r="AD238" s="15">
        <f t="shared" si="101"/>
        <v>0</v>
      </c>
      <c r="AF238" s="230">
        <v>3276234.97</v>
      </c>
      <c r="AG238" s="230">
        <v>3276234.97</v>
      </c>
      <c r="AH238" s="230">
        <v>3276234.97</v>
      </c>
      <c r="AI238" s="230"/>
      <c r="AJ238" s="230">
        <v>3276234.97</v>
      </c>
      <c r="AK238" s="230">
        <v>3276234.97</v>
      </c>
      <c r="AL238" s="230">
        <v>3276234.97</v>
      </c>
      <c r="AM238" s="230"/>
      <c r="AN238" s="230">
        <v>6361.3562334166663</v>
      </c>
      <c r="AO238" s="230">
        <v>6361.3562334166663</v>
      </c>
      <c r="AP238" s="230">
        <v>6361.3562334166663</v>
      </c>
      <c r="AQ238" s="15"/>
      <c r="AR238" s="15">
        <f t="shared" si="99"/>
        <v>6361.3562334166663</v>
      </c>
      <c r="AS238" s="15">
        <f t="shared" si="99"/>
        <v>6361.3562334166663</v>
      </c>
      <c r="AT238" s="15">
        <f t="shared" si="99"/>
        <v>6361.3562334166663</v>
      </c>
      <c r="AV238" s="15">
        <f t="shared" si="88"/>
        <v>19084.068700249998</v>
      </c>
      <c r="AW238" s="15">
        <f t="shared" si="109"/>
        <v>19084.068700249998</v>
      </c>
      <c r="AX238" s="15">
        <f t="shared" si="105"/>
        <v>0</v>
      </c>
      <c r="AY238" s="15"/>
      <c r="AZ238" s="15">
        <f t="shared" si="106"/>
        <v>38168.137400499996</v>
      </c>
      <c r="BA238" s="15">
        <f t="shared" si="106"/>
        <v>38168.137400499996</v>
      </c>
      <c r="BB238" s="15">
        <f t="shared" si="107"/>
        <v>0</v>
      </c>
      <c r="BC238" s="15"/>
      <c r="BD238" s="230">
        <v>3276234.97</v>
      </c>
      <c r="BE238" s="230">
        <v>3276234.97</v>
      </c>
      <c r="BF238" s="230">
        <v>3276234.97</v>
      </c>
      <c r="BG238" s="230"/>
      <c r="BH238" s="230"/>
      <c r="BI238" s="230"/>
      <c r="BJ238" s="230"/>
      <c r="BK238" s="230"/>
      <c r="BL238" s="230">
        <v>6361.3562334166663</v>
      </c>
      <c r="BM238" s="230">
        <v>6361.3562334166663</v>
      </c>
      <c r="BN238" s="230">
        <v>6361.3562334166663</v>
      </c>
      <c r="BO238" s="15"/>
      <c r="BP238" s="15">
        <f t="shared" si="100"/>
        <v>0</v>
      </c>
      <c r="BQ238" s="15">
        <f t="shared" si="100"/>
        <v>0</v>
      </c>
      <c r="BR238" s="15">
        <f t="shared" si="100"/>
        <v>0</v>
      </c>
      <c r="BT238" s="15">
        <f t="shared" si="90"/>
        <v>19084.068700249998</v>
      </c>
      <c r="BU238" s="15">
        <f t="shared" si="91"/>
        <v>0</v>
      </c>
      <c r="BV238" s="15">
        <f t="shared" si="92"/>
        <v>-19084.068700249998</v>
      </c>
      <c r="BW238" s="15"/>
      <c r="BX238" s="15">
        <f t="shared" si="93"/>
        <v>57252.206100749994</v>
      </c>
      <c r="BY238" s="15">
        <f t="shared" si="93"/>
        <v>38168.137400499996</v>
      </c>
      <c r="BZ238" s="15">
        <f t="shared" si="94"/>
        <v>-19084.068700249998</v>
      </c>
      <c r="CA238" s="15"/>
      <c r="CB238" s="230">
        <v>3276234.97</v>
      </c>
      <c r="CC238" s="230">
        <v>3276234.97</v>
      </c>
      <c r="CD238" s="230">
        <v>3276234.97</v>
      </c>
      <c r="CE238" s="230"/>
      <c r="CF238" s="230"/>
      <c r="CG238" s="230"/>
      <c r="CH238" s="230"/>
      <c r="CI238" s="230"/>
      <c r="CJ238" s="230">
        <v>6361.3562334166663</v>
      </c>
      <c r="CK238" s="230">
        <v>6361.3562334166663</v>
      </c>
      <c r="CL238" s="230">
        <v>6361.3562334166663</v>
      </c>
      <c r="CM238" s="15"/>
      <c r="CN238" s="15">
        <f t="shared" si="95"/>
        <v>0</v>
      </c>
      <c r="CO238" s="15">
        <f t="shared" si="95"/>
        <v>0</v>
      </c>
      <c r="CP238" s="15">
        <f t="shared" si="95"/>
        <v>0</v>
      </c>
      <c r="CR238" s="15">
        <f t="shared" si="96"/>
        <v>19084.068700249998</v>
      </c>
      <c r="CS238" s="15">
        <f t="shared" si="97"/>
        <v>0</v>
      </c>
      <c r="CT238" s="15">
        <f t="shared" si="102"/>
        <v>-19084.068700249998</v>
      </c>
      <c r="CV238" s="15">
        <f t="shared" si="103"/>
        <v>76336.274800999992</v>
      </c>
      <c r="CW238" s="15">
        <f t="shared" si="103"/>
        <v>38168.137400499996</v>
      </c>
      <c r="CX238" s="15">
        <f t="shared" si="104"/>
        <v>-38168.137400499996</v>
      </c>
      <c r="CY238" s="15"/>
    </row>
    <row r="239" spans="1:103" x14ac:dyDescent="0.25">
      <c r="A239" s="3" t="s">
        <v>262</v>
      </c>
      <c r="B239" s="229">
        <v>3.61E-2</v>
      </c>
      <c r="C239" s="229">
        <v>4.0800000000000003E-2</v>
      </c>
      <c r="D239" s="229">
        <v>4.0800000000000003E-2</v>
      </c>
      <c r="E239" s="229">
        <v>2.4199999999999999E-2</v>
      </c>
      <c r="F239" s="229">
        <v>2.4199999999999999E-2</v>
      </c>
      <c r="G239" s="229">
        <v>2.4199999999999999E-2</v>
      </c>
      <c r="H239" s="229">
        <v>2.4199999999999999E-2</v>
      </c>
      <c r="I239" s="229">
        <v>2.4199999999999999E-2</v>
      </c>
      <c r="J239" s="3">
        <v>403013</v>
      </c>
      <c r="L239" s="230">
        <v>3830334.81</v>
      </c>
      <c r="M239" s="230">
        <v>3830334.81</v>
      </c>
      <c r="N239" s="230">
        <v>3830334.81</v>
      </c>
      <c r="O239" s="230"/>
      <c r="P239" s="230">
        <v>3830334.81</v>
      </c>
      <c r="Q239" s="230">
        <v>3830334.81</v>
      </c>
      <c r="R239" s="230">
        <v>3830334.81</v>
      </c>
      <c r="S239" s="15"/>
      <c r="T239" s="15">
        <v>7724.5085335000003</v>
      </c>
      <c r="U239" s="15">
        <v>7724.5085335000003</v>
      </c>
      <c r="V239" s="15">
        <v>7724.5085335000003</v>
      </c>
      <c r="W239" s="15"/>
      <c r="X239" s="15">
        <f t="shared" si="98"/>
        <v>7724.5085335000003</v>
      </c>
      <c r="Y239" s="15">
        <f t="shared" si="98"/>
        <v>7724.5085335000003</v>
      </c>
      <c r="Z239" s="15">
        <f t="shared" si="98"/>
        <v>7724.5085335000003</v>
      </c>
      <c r="AB239" s="15">
        <f t="shared" si="86"/>
        <v>23173.525600500001</v>
      </c>
      <c r="AC239" s="15">
        <f t="shared" si="108"/>
        <v>23173.525600500001</v>
      </c>
      <c r="AD239" s="15">
        <f t="shared" si="101"/>
        <v>0</v>
      </c>
      <c r="AF239" s="230">
        <v>3830334.81</v>
      </c>
      <c r="AG239" s="230">
        <v>3830334.81</v>
      </c>
      <c r="AH239" s="230">
        <v>3830334.81</v>
      </c>
      <c r="AI239" s="230"/>
      <c r="AJ239" s="230">
        <v>3830334.81</v>
      </c>
      <c r="AK239" s="230">
        <v>3830334.81</v>
      </c>
      <c r="AL239" s="230">
        <v>3830334.81</v>
      </c>
      <c r="AM239" s="230"/>
      <c r="AN239" s="230">
        <v>7724.5085335000003</v>
      </c>
      <c r="AO239" s="230">
        <v>7724.5085335000003</v>
      </c>
      <c r="AP239" s="230">
        <v>7724.5085335000003</v>
      </c>
      <c r="AQ239" s="15"/>
      <c r="AR239" s="15">
        <f t="shared" si="99"/>
        <v>7724.5085335000003</v>
      </c>
      <c r="AS239" s="15">
        <f t="shared" si="99"/>
        <v>7724.5085335000003</v>
      </c>
      <c r="AT239" s="15">
        <f t="shared" si="99"/>
        <v>7724.5085335000003</v>
      </c>
      <c r="AV239" s="15">
        <f t="shared" si="88"/>
        <v>23173.525600500001</v>
      </c>
      <c r="AW239" s="15">
        <f t="shared" si="109"/>
        <v>23173.525600500001</v>
      </c>
      <c r="AX239" s="15">
        <f t="shared" si="105"/>
        <v>0</v>
      </c>
      <c r="AY239" s="15"/>
      <c r="AZ239" s="15">
        <f t="shared" si="106"/>
        <v>46347.051201000002</v>
      </c>
      <c r="BA239" s="15">
        <f t="shared" si="106"/>
        <v>46347.051201000002</v>
      </c>
      <c r="BB239" s="15">
        <f t="shared" si="107"/>
        <v>0</v>
      </c>
      <c r="BC239" s="15"/>
      <c r="BD239" s="230">
        <v>3830334.81</v>
      </c>
      <c r="BE239" s="230">
        <v>3830334.81</v>
      </c>
      <c r="BF239" s="230">
        <v>3830334.81</v>
      </c>
      <c r="BG239" s="230"/>
      <c r="BH239" s="230"/>
      <c r="BI239" s="230"/>
      <c r="BJ239" s="230"/>
      <c r="BK239" s="230"/>
      <c r="BL239" s="230">
        <v>7724.5085335000003</v>
      </c>
      <c r="BM239" s="230">
        <v>7724.5085335000003</v>
      </c>
      <c r="BN239" s="230">
        <v>7724.5085335000003</v>
      </c>
      <c r="BO239" s="15"/>
      <c r="BP239" s="15">
        <f t="shared" si="100"/>
        <v>0</v>
      </c>
      <c r="BQ239" s="15">
        <f t="shared" si="100"/>
        <v>0</v>
      </c>
      <c r="BR239" s="15">
        <f t="shared" si="100"/>
        <v>0</v>
      </c>
      <c r="BT239" s="15">
        <f t="shared" si="90"/>
        <v>23173.525600500001</v>
      </c>
      <c r="BU239" s="15">
        <f t="shared" si="91"/>
        <v>0</v>
      </c>
      <c r="BV239" s="15">
        <f t="shared" si="92"/>
        <v>-23173.525600500001</v>
      </c>
      <c r="BW239" s="15"/>
      <c r="BX239" s="15">
        <f t="shared" si="93"/>
        <v>69520.576801500007</v>
      </c>
      <c r="BY239" s="15">
        <f t="shared" si="93"/>
        <v>46347.051201000002</v>
      </c>
      <c r="BZ239" s="15">
        <f t="shared" si="94"/>
        <v>-23173.525600500005</v>
      </c>
      <c r="CA239" s="15"/>
      <c r="CB239" s="230">
        <v>3830334.81</v>
      </c>
      <c r="CC239" s="230">
        <v>3830334.81</v>
      </c>
      <c r="CD239" s="230">
        <v>3830334.81</v>
      </c>
      <c r="CE239" s="230"/>
      <c r="CF239" s="230"/>
      <c r="CG239" s="230"/>
      <c r="CH239" s="230"/>
      <c r="CI239" s="230"/>
      <c r="CJ239" s="230">
        <v>7724.5085335000003</v>
      </c>
      <c r="CK239" s="230">
        <v>7724.5085335000003</v>
      </c>
      <c r="CL239" s="230">
        <v>7724.5085335000003</v>
      </c>
      <c r="CM239" s="15"/>
      <c r="CN239" s="15">
        <f t="shared" si="95"/>
        <v>0</v>
      </c>
      <c r="CO239" s="15">
        <f t="shared" si="95"/>
        <v>0</v>
      </c>
      <c r="CP239" s="15">
        <f t="shared" si="95"/>
        <v>0</v>
      </c>
      <c r="CR239" s="15">
        <f t="shared" si="96"/>
        <v>23173.525600500001</v>
      </c>
      <c r="CS239" s="15">
        <f t="shared" si="97"/>
        <v>0</v>
      </c>
      <c r="CT239" s="15">
        <f t="shared" si="102"/>
        <v>-23173.525600500001</v>
      </c>
      <c r="CV239" s="15">
        <f t="shared" si="103"/>
        <v>92694.102402000004</v>
      </c>
      <c r="CW239" s="15">
        <f t="shared" si="103"/>
        <v>46347.051201000002</v>
      </c>
      <c r="CX239" s="15">
        <f t="shared" si="104"/>
        <v>-46347.051201000002</v>
      </c>
      <c r="CY239" s="15"/>
    </row>
    <row r="240" spans="1:103" x14ac:dyDescent="0.25">
      <c r="A240" s="3" t="s">
        <v>263</v>
      </c>
      <c r="B240" s="229">
        <v>3.3799999999999997E-2</v>
      </c>
      <c r="C240" s="229">
        <v>4.0399999999999998E-2</v>
      </c>
      <c r="D240" s="229">
        <v>4.0399999999999998E-2</v>
      </c>
      <c r="E240" s="229">
        <v>1.5700000000000002E-2</v>
      </c>
      <c r="F240" s="229">
        <v>1.5700000000000002E-2</v>
      </c>
      <c r="G240" s="229">
        <v>1.5700000000000002E-2</v>
      </c>
      <c r="H240" s="229">
        <v>1.5700000000000002E-2</v>
      </c>
      <c r="I240" s="229">
        <v>1.5700000000000002E-2</v>
      </c>
      <c r="J240" s="3">
        <v>403013</v>
      </c>
      <c r="L240" s="230">
        <v>5069346.8499999996</v>
      </c>
      <c r="M240" s="230">
        <v>5069346.8499999996</v>
      </c>
      <c r="N240" s="230">
        <v>5069346.8499999996</v>
      </c>
      <c r="O240" s="230"/>
      <c r="P240" s="230">
        <v>5069346.8499999996</v>
      </c>
      <c r="Q240" s="230">
        <v>5069346.8499999996</v>
      </c>
      <c r="R240" s="230">
        <v>5069346.8499999996</v>
      </c>
      <c r="S240" s="15"/>
      <c r="T240" s="15">
        <v>6632.3954620833329</v>
      </c>
      <c r="U240" s="15">
        <v>6632.3954620833329</v>
      </c>
      <c r="V240" s="15">
        <v>6632.3954620833329</v>
      </c>
      <c r="W240" s="15"/>
      <c r="X240" s="15">
        <f t="shared" si="98"/>
        <v>6632.3954620833329</v>
      </c>
      <c r="Y240" s="15">
        <f t="shared" si="98"/>
        <v>6632.3954620833329</v>
      </c>
      <c r="Z240" s="15">
        <f t="shared" si="98"/>
        <v>6632.3954620833329</v>
      </c>
      <c r="AB240" s="15">
        <f t="shared" si="86"/>
        <v>19897.186386249999</v>
      </c>
      <c r="AC240" s="15">
        <f t="shared" si="108"/>
        <v>19897.186386249999</v>
      </c>
      <c r="AD240" s="15">
        <f t="shared" si="101"/>
        <v>0</v>
      </c>
      <c r="AF240" s="230">
        <v>5069346.8499999996</v>
      </c>
      <c r="AG240" s="230">
        <v>5069346.8499999996</v>
      </c>
      <c r="AH240" s="230">
        <v>5069346.8499999996</v>
      </c>
      <c r="AI240" s="230"/>
      <c r="AJ240" s="230">
        <v>5069346.8499999996</v>
      </c>
      <c r="AK240" s="230">
        <v>5069346.8499999996</v>
      </c>
      <c r="AL240" s="230">
        <v>5069346.8499999996</v>
      </c>
      <c r="AM240" s="230"/>
      <c r="AN240" s="230">
        <v>6632.3954620833329</v>
      </c>
      <c r="AO240" s="230">
        <v>6632.3954620833329</v>
      </c>
      <c r="AP240" s="230">
        <v>6632.3954620833329</v>
      </c>
      <c r="AQ240" s="15"/>
      <c r="AR240" s="15">
        <f t="shared" si="99"/>
        <v>6632.3954620833329</v>
      </c>
      <c r="AS240" s="15">
        <f t="shared" si="99"/>
        <v>6632.3954620833329</v>
      </c>
      <c r="AT240" s="15">
        <f t="shared" si="99"/>
        <v>6632.3954620833329</v>
      </c>
      <c r="AV240" s="15">
        <f t="shared" si="88"/>
        <v>19897.186386249999</v>
      </c>
      <c r="AW240" s="15">
        <f t="shared" si="109"/>
        <v>19897.186386249999</v>
      </c>
      <c r="AX240" s="15">
        <f t="shared" si="105"/>
        <v>0</v>
      </c>
      <c r="AY240" s="15"/>
      <c r="AZ240" s="15">
        <f t="shared" si="106"/>
        <v>39794.372772499999</v>
      </c>
      <c r="BA240" s="15">
        <f t="shared" si="106"/>
        <v>39794.372772499999</v>
      </c>
      <c r="BB240" s="15">
        <f t="shared" si="107"/>
        <v>0</v>
      </c>
      <c r="BC240" s="15"/>
      <c r="BD240" s="230">
        <v>5069346.8499999996</v>
      </c>
      <c r="BE240" s="230">
        <v>5069346.8499999996</v>
      </c>
      <c r="BF240" s="230">
        <v>5069346.8499999996</v>
      </c>
      <c r="BG240" s="230"/>
      <c r="BH240" s="230"/>
      <c r="BI240" s="230"/>
      <c r="BJ240" s="230"/>
      <c r="BK240" s="230"/>
      <c r="BL240" s="230">
        <v>6632.3954620833329</v>
      </c>
      <c r="BM240" s="230">
        <v>6632.3954620833329</v>
      </c>
      <c r="BN240" s="230">
        <v>6632.3954620833329</v>
      </c>
      <c r="BO240" s="15"/>
      <c r="BP240" s="15">
        <f t="shared" si="100"/>
        <v>0</v>
      </c>
      <c r="BQ240" s="15">
        <f t="shared" si="100"/>
        <v>0</v>
      </c>
      <c r="BR240" s="15">
        <f t="shared" si="100"/>
        <v>0</v>
      </c>
      <c r="BT240" s="15">
        <f t="shared" si="90"/>
        <v>19897.186386249999</v>
      </c>
      <c r="BU240" s="15">
        <f t="shared" si="91"/>
        <v>0</v>
      </c>
      <c r="BV240" s="15">
        <f t="shared" si="92"/>
        <v>-19897.186386249999</v>
      </c>
      <c r="BW240" s="15"/>
      <c r="BX240" s="15">
        <f t="shared" si="93"/>
        <v>59691.559158749995</v>
      </c>
      <c r="BY240" s="15">
        <f t="shared" si="93"/>
        <v>39794.372772499999</v>
      </c>
      <c r="BZ240" s="15">
        <f t="shared" si="94"/>
        <v>-19897.186386249996</v>
      </c>
      <c r="CA240" s="15"/>
      <c r="CB240" s="230">
        <v>5069346.8499999996</v>
      </c>
      <c r="CC240" s="230">
        <v>5069346.8499999996</v>
      </c>
      <c r="CD240" s="230">
        <v>5069346.8499999996</v>
      </c>
      <c r="CE240" s="230"/>
      <c r="CF240" s="230"/>
      <c r="CG240" s="230"/>
      <c r="CH240" s="230"/>
      <c r="CI240" s="230"/>
      <c r="CJ240" s="230">
        <v>6632.3954620833329</v>
      </c>
      <c r="CK240" s="230">
        <v>6632.3954620833329</v>
      </c>
      <c r="CL240" s="230">
        <v>6632.3954620833329</v>
      </c>
      <c r="CM240" s="15"/>
      <c r="CN240" s="15">
        <f t="shared" si="95"/>
        <v>0</v>
      </c>
      <c r="CO240" s="15">
        <f t="shared" si="95"/>
        <v>0</v>
      </c>
      <c r="CP240" s="15">
        <f t="shared" si="95"/>
        <v>0</v>
      </c>
      <c r="CR240" s="15">
        <f t="shared" si="96"/>
        <v>19897.186386249999</v>
      </c>
      <c r="CS240" s="15">
        <f t="shared" si="97"/>
        <v>0</v>
      </c>
      <c r="CT240" s="15">
        <f t="shared" si="102"/>
        <v>-19897.186386249999</v>
      </c>
      <c r="CV240" s="15">
        <f t="shared" si="103"/>
        <v>79588.745544999998</v>
      </c>
      <c r="CW240" s="15">
        <f t="shared" si="103"/>
        <v>39794.372772499999</v>
      </c>
      <c r="CX240" s="15">
        <f t="shared" si="104"/>
        <v>-39794.372772499999</v>
      </c>
      <c r="CY240" s="15"/>
    </row>
    <row r="241" spans="1:103" x14ac:dyDescent="0.25">
      <c r="A241" s="3" t="s">
        <v>264</v>
      </c>
      <c r="B241" s="229">
        <v>2.3900000000000001E-2</v>
      </c>
      <c r="C241" s="229">
        <v>2.7699999999999999E-2</v>
      </c>
      <c r="D241" s="229">
        <v>2.7699999999999999E-2</v>
      </c>
      <c r="E241" s="229">
        <v>2.3199999999999998E-2</v>
      </c>
      <c r="F241" s="229">
        <v>2.3199999999999998E-2</v>
      </c>
      <c r="G241" s="229">
        <v>2.3199999999999998E-2</v>
      </c>
      <c r="H241" s="229">
        <v>2.3199999999999998E-2</v>
      </c>
      <c r="I241" s="229">
        <v>2.3199999999999998E-2</v>
      </c>
      <c r="J241" s="3">
        <v>403013</v>
      </c>
      <c r="L241" s="230">
        <v>5572385.96</v>
      </c>
      <c r="M241" s="230">
        <v>5572385.96</v>
      </c>
      <c r="N241" s="230">
        <v>5572385.96</v>
      </c>
      <c r="O241" s="230"/>
      <c r="P241" s="230">
        <v>5572385.96</v>
      </c>
      <c r="Q241" s="230">
        <v>5572385.96</v>
      </c>
      <c r="R241" s="230">
        <v>5572385.96</v>
      </c>
      <c r="S241" s="15"/>
      <c r="T241" s="15">
        <v>10773.279522666666</v>
      </c>
      <c r="U241" s="15">
        <v>10773.279522666666</v>
      </c>
      <c r="V241" s="15">
        <v>10773.279522666666</v>
      </c>
      <c r="W241" s="15"/>
      <c r="X241" s="15">
        <f t="shared" si="98"/>
        <v>10773.279522666666</v>
      </c>
      <c r="Y241" s="15">
        <f t="shared" si="98"/>
        <v>10773.279522666666</v>
      </c>
      <c r="Z241" s="15">
        <f t="shared" si="98"/>
        <v>10773.279522666666</v>
      </c>
      <c r="AB241" s="15">
        <f t="shared" si="86"/>
        <v>32319.838567999999</v>
      </c>
      <c r="AC241" s="15">
        <f t="shared" si="108"/>
        <v>32319.838567999999</v>
      </c>
      <c r="AD241" s="15">
        <f t="shared" si="101"/>
        <v>0</v>
      </c>
      <c r="AF241" s="230">
        <v>5572385.96</v>
      </c>
      <c r="AG241" s="230">
        <v>5572385.96</v>
      </c>
      <c r="AH241" s="230">
        <v>5572385.96</v>
      </c>
      <c r="AI241" s="230"/>
      <c r="AJ241" s="230">
        <v>5572385.96</v>
      </c>
      <c r="AK241" s="230">
        <v>5572385.96</v>
      </c>
      <c r="AL241" s="230">
        <v>5572385.96</v>
      </c>
      <c r="AM241" s="230"/>
      <c r="AN241" s="230">
        <v>10773.279522666666</v>
      </c>
      <c r="AO241" s="230">
        <v>10773.279522666666</v>
      </c>
      <c r="AP241" s="230">
        <v>10773.279522666666</v>
      </c>
      <c r="AQ241" s="15"/>
      <c r="AR241" s="15">
        <f t="shared" si="99"/>
        <v>10773.279522666666</v>
      </c>
      <c r="AS241" s="15">
        <f t="shared" si="99"/>
        <v>10773.279522666666</v>
      </c>
      <c r="AT241" s="15">
        <f t="shared" si="99"/>
        <v>10773.279522666666</v>
      </c>
      <c r="AV241" s="15">
        <f t="shared" si="88"/>
        <v>32319.838567999999</v>
      </c>
      <c r="AW241" s="15">
        <f t="shared" si="109"/>
        <v>32319.838567999999</v>
      </c>
      <c r="AX241" s="15">
        <f t="shared" si="105"/>
        <v>0</v>
      </c>
      <c r="AY241" s="15"/>
      <c r="AZ241" s="15">
        <f t="shared" si="106"/>
        <v>64639.677135999998</v>
      </c>
      <c r="BA241" s="15">
        <f t="shared" si="106"/>
        <v>64639.677135999998</v>
      </c>
      <c r="BB241" s="15">
        <f t="shared" si="107"/>
        <v>0</v>
      </c>
      <c r="BC241" s="15"/>
      <c r="BD241" s="230">
        <v>5572385.96</v>
      </c>
      <c r="BE241" s="230">
        <v>5572385.96</v>
      </c>
      <c r="BF241" s="230">
        <v>5572385.96</v>
      </c>
      <c r="BG241" s="230"/>
      <c r="BH241" s="230"/>
      <c r="BI241" s="230"/>
      <c r="BJ241" s="230"/>
      <c r="BK241" s="230"/>
      <c r="BL241" s="230">
        <v>10773.279522666666</v>
      </c>
      <c r="BM241" s="230">
        <v>10773.279522666666</v>
      </c>
      <c r="BN241" s="230">
        <v>10773.279522666666</v>
      </c>
      <c r="BO241" s="15"/>
      <c r="BP241" s="15">
        <f t="shared" si="100"/>
        <v>0</v>
      </c>
      <c r="BQ241" s="15">
        <f t="shared" si="100"/>
        <v>0</v>
      </c>
      <c r="BR241" s="15">
        <f t="shared" si="100"/>
        <v>0</v>
      </c>
      <c r="BT241" s="15">
        <f t="shared" si="90"/>
        <v>32319.838567999999</v>
      </c>
      <c r="BU241" s="15">
        <f t="shared" si="91"/>
        <v>0</v>
      </c>
      <c r="BV241" s="15">
        <f t="shared" si="92"/>
        <v>-32319.838567999999</v>
      </c>
      <c r="BW241" s="15"/>
      <c r="BX241" s="15">
        <f t="shared" si="93"/>
        <v>96959.51570399999</v>
      </c>
      <c r="BY241" s="15">
        <f t="shared" si="93"/>
        <v>64639.677135999998</v>
      </c>
      <c r="BZ241" s="15">
        <f t="shared" si="94"/>
        <v>-32319.838567999992</v>
      </c>
      <c r="CA241" s="15"/>
      <c r="CB241" s="230">
        <v>5572385.96</v>
      </c>
      <c r="CC241" s="230">
        <v>5572385.96</v>
      </c>
      <c r="CD241" s="230">
        <v>5572385.96</v>
      </c>
      <c r="CE241" s="230"/>
      <c r="CF241" s="230"/>
      <c r="CG241" s="230"/>
      <c r="CH241" s="230"/>
      <c r="CI241" s="230"/>
      <c r="CJ241" s="230">
        <v>10773.279522666666</v>
      </c>
      <c r="CK241" s="230">
        <v>10773.279522666666</v>
      </c>
      <c r="CL241" s="230">
        <v>10773.279522666666</v>
      </c>
      <c r="CM241" s="15"/>
      <c r="CN241" s="15">
        <f t="shared" si="95"/>
        <v>0</v>
      </c>
      <c r="CO241" s="15">
        <f t="shared" si="95"/>
        <v>0</v>
      </c>
      <c r="CP241" s="15">
        <f t="shared" si="95"/>
        <v>0</v>
      </c>
      <c r="CR241" s="15">
        <f t="shared" si="96"/>
        <v>32319.838567999999</v>
      </c>
      <c r="CS241" s="15">
        <f t="shared" si="97"/>
        <v>0</v>
      </c>
      <c r="CT241" s="15">
        <f t="shared" si="102"/>
        <v>-32319.838567999999</v>
      </c>
      <c r="CV241" s="15">
        <f t="shared" si="103"/>
        <v>129279.354272</v>
      </c>
      <c r="CW241" s="15">
        <f t="shared" si="103"/>
        <v>64639.677135999998</v>
      </c>
      <c r="CX241" s="15">
        <f t="shared" si="104"/>
        <v>-64639.677135999998</v>
      </c>
      <c r="CY241" s="15"/>
    </row>
    <row r="242" spans="1:103" x14ac:dyDescent="0.25">
      <c r="A242" s="3" t="s">
        <v>265</v>
      </c>
      <c r="B242" s="229">
        <v>4.6100000000000002E-2</v>
      </c>
      <c r="C242" s="229">
        <v>4.6100000000000002E-2</v>
      </c>
      <c r="D242" s="229">
        <v>4.6100000000000002E-2</v>
      </c>
      <c r="E242" s="229">
        <v>4.6300000000000001E-2</v>
      </c>
      <c r="F242" s="229">
        <v>4.6300000000000001E-2</v>
      </c>
      <c r="G242" s="229">
        <v>4.6300000000000001E-2</v>
      </c>
      <c r="H242" s="229">
        <v>4.6300000000000001E-2</v>
      </c>
      <c r="I242" s="229">
        <v>4.6300000000000001E-2</v>
      </c>
      <c r="J242" s="3">
        <v>403013</v>
      </c>
      <c r="L242" s="230">
        <v>13068659.23</v>
      </c>
      <c r="M242" s="230">
        <v>13068659.23</v>
      </c>
      <c r="N242" s="230">
        <v>13068659.23</v>
      </c>
      <c r="O242" s="230"/>
      <c r="P242" s="230">
        <v>0</v>
      </c>
      <c r="Q242" s="230">
        <v>0</v>
      </c>
      <c r="R242" s="230">
        <v>0</v>
      </c>
      <c r="S242" s="15"/>
      <c r="T242" s="15">
        <v>50423.243529083331</v>
      </c>
      <c r="U242" s="15">
        <v>50423.243529083331</v>
      </c>
      <c r="V242" s="15">
        <v>50423.243529083331</v>
      </c>
      <c r="W242" s="15"/>
      <c r="X242" s="15">
        <f t="shared" si="98"/>
        <v>0</v>
      </c>
      <c r="Y242" s="15">
        <f t="shared" si="98"/>
        <v>0</v>
      </c>
      <c r="Z242" s="15">
        <f t="shared" si="98"/>
        <v>0</v>
      </c>
      <c r="AB242" s="15">
        <f t="shared" si="86"/>
        <v>151269.73058725</v>
      </c>
      <c r="AC242" s="15">
        <f t="shared" si="108"/>
        <v>0</v>
      </c>
      <c r="AD242" s="15">
        <f t="shared" si="101"/>
        <v>-151269.73058725</v>
      </c>
      <c r="AF242" s="230">
        <v>13068659.23</v>
      </c>
      <c r="AG242" s="230">
        <v>13068659.23</v>
      </c>
      <c r="AH242" s="230">
        <v>13068659.23</v>
      </c>
      <c r="AI242" s="230"/>
      <c r="AJ242" s="230">
        <v>0</v>
      </c>
      <c r="AK242" s="230">
        <v>0</v>
      </c>
      <c r="AL242" s="230">
        <v>0</v>
      </c>
      <c r="AM242" s="230"/>
      <c r="AN242" s="230">
        <v>50423.243529083331</v>
      </c>
      <c r="AO242" s="230">
        <v>50423.243529083331</v>
      </c>
      <c r="AP242" s="230">
        <v>50423.243529083331</v>
      </c>
      <c r="AQ242" s="15"/>
      <c r="AR242" s="15">
        <f t="shared" si="99"/>
        <v>0</v>
      </c>
      <c r="AS242" s="15">
        <f t="shared" si="99"/>
        <v>0</v>
      </c>
      <c r="AT242" s="15">
        <f t="shared" si="99"/>
        <v>0</v>
      </c>
      <c r="AV242" s="15">
        <f t="shared" si="88"/>
        <v>151269.73058725</v>
      </c>
      <c r="AW242" s="15">
        <f t="shared" si="109"/>
        <v>0</v>
      </c>
      <c r="AX242" s="15">
        <f t="shared" si="105"/>
        <v>-151269.73058725</v>
      </c>
      <c r="AY242" s="15"/>
      <c r="AZ242" s="15">
        <f t="shared" si="106"/>
        <v>302539.4611745</v>
      </c>
      <c r="BA242" s="15">
        <f t="shared" si="106"/>
        <v>0</v>
      </c>
      <c r="BB242" s="15">
        <f t="shared" si="107"/>
        <v>-302539.4611745</v>
      </c>
      <c r="BC242" s="15"/>
      <c r="BD242" s="230">
        <v>13068659.23</v>
      </c>
      <c r="BE242" s="230">
        <v>13068659.23</v>
      </c>
      <c r="BF242" s="230">
        <v>13068659.23</v>
      </c>
      <c r="BG242" s="230"/>
      <c r="BH242" s="230"/>
      <c r="BI242" s="230"/>
      <c r="BJ242" s="230"/>
      <c r="BK242" s="230"/>
      <c r="BL242" s="230">
        <v>50423.243529083331</v>
      </c>
      <c r="BM242" s="230">
        <v>50423.243529083331</v>
      </c>
      <c r="BN242" s="230">
        <v>50423.243529083331</v>
      </c>
      <c r="BO242" s="15"/>
      <c r="BP242" s="15">
        <f t="shared" si="100"/>
        <v>0</v>
      </c>
      <c r="BQ242" s="15">
        <f t="shared" si="100"/>
        <v>0</v>
      </c>
      <c r="BR242" s="15">
        <f t="shared" si="100"/>
        <v>0</v>
      </c>
      <c r="BT242" s="15">
        <f t="shared" si="90"/>
        <v>151269.73058725</v>
      </c>
      <c r="BU242" s="15">
        <f t="shared" si="91"/>
        <v>0</v>
      </c>
      <c r="BV242" s="15">
        <f t="shared" si="92"/>
        <v>-151269.73058725</v>
      </c>
      <c r="BW242" s="15"/>
      <c r="BX242" s="15">
        <f t="shared" si="93"/>
        <v>453809.19176175003</v>
      </c>
      <c r="BY242" s="15">
        <f t="shared" si="93"/>
        <v>0</v>
      </c>
      <c r="BZ242" s="15">
        <f t="shared" si="94"/>
        <v>-453809.19176175003</v>
      </c>
      <c r="CA242" s="15"/>
      <c r="CB242" s="230">
        <v>13068659.23</v>
      </c>
      <c r="CC242" s="230">
        <v>13068659.23</v>
      </c>
      <c r="CD242" s="230">
        <v>13068659.23</v>
      </c>
      <c r="CE242" s="230"/>
      <c r="CF242" s="230"/>
      <c r="CG242" s="230"/>
      <c r="CH242" s="230"/>
      <c r="CI242" s="230"/>
      <c r="CJ242" s="230">
        <v>50423.243529083331</v>
      </c>
      <c r="CK242" s="230">
        <v>50423.243529083331</v>
      </c>
      <c r="CL242" s="230">
        <v>50423.243529083331</v>
      </c>
      <c r="CM242" s="15"/>
      <c r="CN242" s="15">
        <f t="shared" si="95"/>
        <v>0</v>
      </c>
      <c r="CO242" s="15">
        <f t="shared" si="95"/>
        <v>0</v>
      </c>
      <c r="CP242" s="15">
        <f t="shared" si="95"/>
        <v>0</v>
      </c>
      <c r="CR242" s="15">
        <f t="shared" si="96"/>
        <v>151269.73058725</v>
      </c>
      <c r="CS242" s="15">
        <f t="shared" si="97"/>
        <v>0</v>
      </c>
      <c r="CT242" s="15">
        <f t="shared" si="102"/>
        <v>-151269.73058725</v>
      </c>
      <c r="CV242" s="15">
        <f t="shared" si="103"/>
        <v>605078.922349</v>
      </c>
      <c r="CW242" s="15">
        <f t="shared" si="103"/>
        <v>0</v>
      </c>
      <c r="CX242" s="15">
        <f t="shared" si="104"/>
        <v>-605078.922349</v>
      </c>
      <c r="CY242" s="15"/>
    </row>
    <row r="243" spans="1:103" x14ac:dyDescent="0.25">
      <c r="A243" s="3" t="s">
        <v>266</v>
      </c>
      <c r="B243" s="229">
        <v>4.6100000000000002E-2</v>
      </c>
      <c r="C243" s="229">
        <v>4.6100000000000002E-2</v>
      </c>
      <c r="D243" s="229">
        <v>4.6100000000000002E-2</v>
      </c>
      <c r="E243" s="229">
        <v>4.6300000000000001E-2</v>
      </c>
      <c r="F243" s="229">
        <v>4.6300000000000001E-2</v>
      </c>
      <c r="G243" s="229">
        <v>4.6300000000000001E-2</v>
      </c>
      <c r="H243" s="229">
        <v>4.6300000000000001E-2</v>
      </c>
      <c r="I243" s="229">
        <v>4.6300000000000001E-2</v>
      </c>
      <c r="J243" s="3">
        <v>403013</v>
      </c>
      <c r="L243" s="230">
        <v>572201.35</v>
      </c>
      <c r="M243" s="230">
        <v>500349.82</v>
      </c>
      <c r="N243" s="230">
        <v>572064.04</v>
      </c>
      <c r="O243" s="230"/>
      <c r="P243" s="230">
        <v>0</v>
      </c>
      <c r="Q243" s="230">
        <v>0</v>
      </c>
      <c r="R243" s="230">
        <v>0</v>
      </c>
      <c r="S243" s="15"/>
      <c r="T243" s="15">
        <v>2207.7435420833331</v>
      </c>
      <c r="U243" s="15">
        <v>1930.5163888333334</v>
      </c>
      <c r="V243" s="15">
        <v>2207.2137543333333</v>
      </c>
      <c r="W243" s="15"/>
      <c r="X243" s="15">
        <f t="shared" si="98"/>
        <v>0</v>
      </c>
      <c r="Y243" s="15">
        <f t="shared" si="98"/>
        <v>0</v>
      </c>
      <c r="Z243" s="15">
        <f t="shared" si="98"/>
        <v>0</v>
      </c>
      <c r="AB243" s="15">
        <f t="shared" si="86"/>
        <v>6345.4736852499991</v>
      </c>
      <c r="AC243" s="15">
        <f t="shared" si="108"/>
        <v>0</v>
      </c>
      <c r="AD243" s="15">
        <f t="shared" si="101"/>
        <v>-6345.4736852499991</v>
      </c>
      <c r="AF243" s="230">
        <v>675495.6</v>
      </c>
      <c r="AG243" s="230">
        <v>701962.48</v>
      </c>
      <c r="AH243" s="230">
        <v>707116.36</v>
      </c>
      <c r="AI243" s="230"/>
      <c r="AJ243" s="230">
        <v>0</v>
      </c>
      <c r="AK243" s="230">
        <v>0</v>
      </c>
      <c r="AL243" s="230">
        <v>0</v>
      </c>
      <c r="AM243" s="230"/>
      <c r="AN243" s="230">
        <v>2606.28719</v>
      </c>
      <c r="AO243" s="230">
        <v>2708.4052353333332</v>
      </c>
      <c r="AP243" s="230">
        <v>2728.2906223333334</v>
      </c>
      <c r="AQ243" s="15"/>
      <c r="AR243" s="15">
        <f t="shared" si="99"/>
        <v>0</v>
      </c>
      <c r="AS243" s="15">
        <f t="shared" si="99"/>
        <v>0</v>
      </c>
      <c r="AT243" s="15">
        <f t="shared" si="99"/>
        <v>0</v>
      </c>
      <c r="AV243" s="15">
        <f t="shared" si="88"/>
        <v>8042.9830476666666</v>
      </c>
      <c r="AW243" s="15">
        <f t="shared" si="109"/>
        <v>0</v>
      </c>
      <c r="AX243" s="15">
        <f t="shared" si="105"/>
        <v>-8042.9830476666666</v>
      </c>
      <c r="AY243" s="15"/>
      <c r="AZ243" s="15">
        <f t="shared" si="106"/>
        <v>14388.456732916666</v>
      </c>
      <c r="BA243" s="15">
        <f t="shared" si="106"/>
        <v>0</v>
      </c>
      <c r="BB243" s="15">
        <f t="shared" si="107"/>
        <v>-14388.456732916666</v>
      </c>
      <c r="BC243" s="15"/>
      <c r="BD243" s="230">
        <v>707116.36</v>
      </c>
      <c r="BE243" s="230">
        <v>703680.44000000006</v>
      </c>
      <c r="BF243" s="230">
        <v>700347.59</v>
      </c>
      <c r="BG243" s="230"/>
      <c r="BH243" s="230"/>
      <c r="BI243" s="230"/>
      <c r="BJ243" s="230"/>
      <c r="BK243" s="230"/>
      <c r="BL243" s="230">
        <v>2728.2906223333334</v>
      </c>
      <c r="BM243" s="230">
        <v>2715.0336976666672</v>
      </c>
      <c r="BN243" s="230">
        <v>2702.1744514166667</v>
      </c>
      <c r="BO243" s="15"/>
      <c r="BP243" s="15">
        <f t="shared" si="100"/>
        <v>0</v>
      </c>
      <c r="BQ243" s="15">
        <f t="shared" si="100"/>
        <v>0</v>
      </c>
      <c r="BR243" s="15">
        <f t="shared" si="100"/>
        <v>0</v>
      </c>
      <c r="BT243" s="15">
        <f t="shared" si="90"/>
        <v>8145.4987714166673</v>
      </c>
      <c r="BU243" s="15">
        <f t="shared" si="91"/>
        <v>0</v>
      </c>
      <c r="BV243" s="15">
        <f t="shared" si="92"/>
        <v>-8145.4987714166673</v>
      </c>
      <c r="BW243" s="15"/>
      <c r="BX243" s="15">
        <f t="shared" si="93"/>
        <v>22533.955504333331</v>
      </c>
      <c r="BY243" s="15">
        <f t="shared" si="93"/>
        <v>0</v>
      </c>
      <c r="BZ243" s="15">
        <f t="shared" si="94"/>
        <v>-22533.955504333331</v>
      </c>
      <c r="CA243" s="15"/>
      <c r="CB243" s="230">
        <v>700450.67</v>
      </c>
      <c r="CC243" s="230">
        <v>700450.67</v>
      </c>
      <c r="CD243" s="230">
        <v>700450.67</v>
      </c>
      <c r="CE243" s="230"/>
      <c r="CF243" s="230"/>
      <c r="CG243" s="230"/>
      <c r="CH243" s="230"/>
      <c r="CI243" s="230"/>
      <c r="CJ243" s="230">
        <v>2702.572168416667</v>
      </c>
      <c r="CK243" s="230">
        <v>2702.572168416667</v>
      </c>
      <c r="CL243" s="230">
        <v>2702.572168416667</v>
      </c>
      <c r="CM243" s="15"/>
      <c r="CN243" s="15">
        <f t="shared" si="95"/>
        <v>0</v>
      </c>
      <c r="CO243" s="15">
        <f t="shared" si="95"/>
        <v>0</v>
      </c>
      <c r="CP243" s="15">
        <f t="shared" si="95"/>
        <v>0</v>
      </c>
      <c r="CR243" s="15">
        <f t="shared" si="96"/>
        <v>8107.7165052500004</v>
      </c>
      <c r="CS243" s="15">
        <f t="shared" si="97"/>
        <v>0</v>
      </c>
      <c r="CT243" s="15">
        <f t="shared" si="102"/>
        <v>-8107.7165052500004</v>
      </c>
      <c r="CV243" s="15">
        <f t="shared" si="103"/>
        <v>30641.67200958333</v>
      </c>
      <c r="CW243" s="15">
        <f t="shared" si="103"/>
        <v>0</v>
      </c>
      <c r="CX243" s="15">
        <f t="shared" si="104"/>
        <v>-30641.67200958333</v>
      </c>
      <c r="CY243" s="15"/>
    </row>
    <row r="244" spans="1:103" x14ac:dyDescent="0.25">
      <c r="A244" s="3" t="s">
        <v>267</v>
      </c>
      <c r="B244" s="229">
        <v>1.9099999999999999E-2</v>
      </c>
      <c r="C244" s="229">
        <v>5.3699999999999998E-2</v>
      </c>
      <c r="D244" s="229">
        <v>5.3699999999999998E-2</v>
      </c>
      <c r="E244" s="229">
        <v>1.2E-2</v>
      </c>
      <c r="F244" s="229">
        <v>1.2E-2</v>
      </c>
      <c r="G244" s="229">
        <v>1.2E-2</v>
      </c>
      <c r="H244" s="229">
        <v>1.2E-2</v>
      </c>
      <c r="I244" s="229">
        <v>1.2E-2</v>
      </c>
      <c r="J244" s="3">
        <v>403013</v>
      </c>
      <c r="L244" s="230">
        <v>2682135.6800000002</v>
      </c>
      <c r="M244" s="230">
        <v>2682135.6800000002</v>
      </c>
      <c r="N244" s="230">
        <v>2682135.6800000002</v>
      </c>
      <c r="O244" s="230"/>
      <c r="P244" s="230">
        <v>2682135.6800000002</v>
      </c>
      <c r="Q244" s="230">
        <v>2682135.6800000002</v>
      </c>
      <c r="R244" s="230">
        <v>2682135.6800000002</v>
      </c>
      <c r="S244" s="15"/>
      <c r="T244" s="15">
        <v>2682.1356800000003</v>
      </c>
      <c r="U244" s="15">
        <v>2682.1356800000003</v>
      </c>
      <c r="V244" s="15">
        <v>2682.1356800000003</v>
      </c>
      <c r="W244" s="15"/>
      <c r="X244" s="15">
        <f t="shared" si="98"/>
        <v>2682.1356800000003</v>
      </c>
      <c r="Y244" s="15">
        <f t="shared" si="98"/>
        <v>2682.1356800000003</v>
      </c>
      <c r="Z244" s="15">
        <f t="shared" si="98"/>
        <v>2682.1356800000003</v>
      </c>
      <c r="AB244" s="15">
        <f t="shared" si="86"/>
        <v>8046.407040000001</v>
      </c>
      <c r="AC244" s="15">
        <f t="shared" si="108"/>
        <v>8046.407040000001</v>
      </c>
      <c r="AD244" s="15">
        <f t="shared" si="101"/>
        <v>0</v>
      </c>
      <c r="AF244" s="230">
        <v>2682135.6800000002</v>
      </c>
      <c r="AG244" s="230">
        <v>2682135.6800000002</v>
      </c>
      <c r="AH244" s="230">
        <v>2682135.6800000002</v>
      </c>
      <c r="AI244" s="230"/>
      <c r="AJ244" s="230">
        <v>2682135.6800000002</v>
      </c>
      <c r="AK244" s="230">
        <v>2682135.6800000002</v>
      </c>
      <c r="AL244" s="230">
        <v>2682135.6800000002</v>
      </c>
      <c r="AM244" s="230"/>
      <c r="AN244" s="230">
        <v>2682.1356800000003</v>
      </c>
      <c r="AO244" s="230">
        <v>2682.1356800000003</v>
      </c>
      <c r="AP244" s="230">
        <v>2682.1356800000003</v>
      </c>
      <c r="AQ244" s="15"/>
      <c r="AR244" s="15">
        <f t="shared" si="99"/>
        <v>2682.1356800000003</v>
      </c>
      <c r="AS244" s="15">
        <f t="shared" si="99"/>
        <v>2682.1356800000003</v>
      </c>
      <c r="AT244" s="15">
        <f t="shared" si="99"/>
        <v>2682.1356800000003</v>
      </c>
      <c r="AV244" s="15">
        <f t="shared" si="88"/>
        <v>8046.407040000001</v>
      </c>
      <c r="AW244" s="15">
        <f t="shared" si="109"/>
        <v>8046.407040000001</v>
      </c>
      <c r="AX244" s="15">
        <f t="shared" si="105"/>
        <v>0</v>
      </c>
      <c r="AY244" s="15"/>
      <c r="AZ244" s="15">
        <f t="shared" si="106"/>
        <v>16092.814080000002</v>
      </c>
      <c r="BA244" s="15">
        <f t="shared" si="106"/>
        <v>16092.814080000002</v>
      </c>
      <c r="BB244" s="15">
        <f t="shared" si="107"/>
        <v>0</v>
      </c>
      <c r="BC244" s="15"/>
      <c r="BD244" s="230">
        <v>2682135.6800000002</v>
      </c>
      <c r="BE244" s="230">
        <v>2682135.6800000002</v>
      </c>
      <c r="BF244" s="230">
        <v>2682135.6800000002</v>
      </c>
      <c r="BG244" s="230"/>
      <c r="BH244" s="230"/>
      <c r="BI244" s="230"/>
      <c r="BJ244" s="230"/>
      <c r="BK244" s="230"/>
      <c r="BL244" s="230">
        <v>2682.1356800000003</v>
      </c>
      <c r="BM244" s="230">
        <v>2682.1356800000003</v>
      </c>
      <c r="BN244" s="230">
        <v>2682.1356800000003</v>
      </c>
      <c r="BO244" s="15"/>
      <c r="BP244" s="15">
        <f t="shared" si="100"/>
        <v>0</v>
      </c>
      <c r="BQ244" s="15">
        <f t="shared" si="100"/>
        <v>0</v>
      </c>
      <c r="BR244" s="15">
        <f t="shared" si="100"/>
        <v>0</v>
      </c>
      <c r="BT244" s="15">
        <f t="shared" si="90"/>
        <v>8046.407040000001</v>
      </c>
      <c r="BU244" s="15">
        <f t="shared" si="91"/>
        <v>0</v>
      </c>
      <c r="BV244" s="15">
        <f t="shared" si="92"/>
        <v>-8046.407040000001</v>
      </c>
      <c r="BW244" s="15"/>
      <c r="BX244" s="15">
        <f t="shared" si="93"/>
        <v>24139.221120000002</v>
      </c>
      <c r="BY244" s="15">
        <f t="shared" si="93"/>
        <v>16092.814080000002</v>
      </c>
      <c r="BZ244" s="15">
        <f t="shared" si="94"/>
        <v>-8046.4070400000001</v>
      </c>
      <c r="CA244" s="15"/>
      <c r="CB244" s="230">
        <v>2682135.6800000002</v>
      </c>
      <c r="CC244" s="230">
        <v>2682135.6800000002</v>
      </c>
      <c r="CD244" s="230">
        <v>2682135.6800000002</v>
      </c>
      <c r="CE244" s="230"/>
      <c r="CF244" s="230"/>
      <c r="CG244" s="230"/>
      <c r="CH244" s="230"/>
      <c r="CI244" s="230"/>
      <c r="CJ244" s="230">
        <v>2682.1356800000003</v>
      </c>
      <c r="CK244" s="230">
        <v>2682.1356800000003</v>
      </c>
      <c r="CL244" s="230">
        <v>2682.1356800000003</v>
      </c>
      <c r="CM244" s="15"/>
      <c r="CN244" s="15">
        <f t="shared" si="95"/>
        <v>0</v>
      </c>
      <c r="CO244" s="15">
        <f t="shared" si="95"/>
        <v>0</v>
      </c>
      <c r="CP244" s="15">
        <f t="shared" si="95"/>
        <v>0</v>
      </c>
      <c r="CR244" s="15">
        <f t="shared" si="96"/>
        <v>8046.407040000001</v>
      </c>
      <c r="CS244" s="15">
        <f t="shared" si="97"/>
        <v>0</v>
      </c>
      <c r="CT244" s="15">
        <f t="shared" si="102"/>
        <v>-8046.407040000001</v>
      </c>
      <c r="CV244" s="15">
        <f t="shared" si="103"/>
        <v>32185.628160000004</v>
      </c>
      <c r="CW244" s="15">
        <f t="shared" si="103"/>
        <v>16092.814080000002</v>
      </c>
      <c r="CX244" s="15">
        <f t="shared" si="104"/>
        <v>-16092.814080000002</v>
      </c>
      <c r="CY244" s="15"/>
    </row>
    <row r="245" spans="1:103" x14ac:dyDescent="0.25">
      <c r="A245" s="3" t="s">
        <v>268</v>
      </c>
      <c r="B245" s="229">
        <v>3.4799999999999998E-2</v>
      </c>
      <c r="C245" s="229">
        <v>4.2099999999999999E-2</v>
      </c>
      <c r="D245" s="229">
        <v>4.2099999999999999E-2</v>
      </c>
      <c r="E245" s="229">
        <v>2.7E-2</v>
      </c>
      <c r="F245" s="229">
        <v>2.7E-2</v>
      </c>
      <c r="G245" s="229">
        <v>2.7E-2</v>
      </c>
      <c r="H245" s="229">
        <v>2.7E-2</v>
      </c>
      <c r="I245" s="229">
        <v>2.7E-2</v>
      </c>
      <c r="J245" s="3">
        <v>403013</v>
      </c>
      <c r="L245" s="230">
        <v>5842197.5199999996</v>
      </c>
      <c r="M245" s="230">
        <v>5833926.8399999999</v>
      </c>
      <c r="N245" s="230">
        <v>5822954.4900000002</v>
      </c>
      <c r="O245" s="230"/>
      <c r="P245" s="230">
        <v>5755685.6200000001</v>
      </c>
      <c r="Q245" s="230">
        <v>5755952.0899999999</v>
      </c>
      <c r="R245" s="230">
        <v>5756218.5600000005</v>
      </c>
      <c r="S245" s="15"/>
      <c r="T245" s="15">
        <v>13144.94442</v>
      </c>
      <c r="U245" s="15">
        <v>13126.33539</v>
      </c>
      <c r="V245" s="15">
        <v>13101.647602500001</v>
      </c>
      <c r="W245" s="15"/>
      <c r="X245" s="15">
        <f t="shared" si="98"/>
        <v>12950.292645</v>
      </c>
      <c r="Y245" s="15">
        <f t="shared" si="98"/>
        <v>12950.892202499999</v>
      </c>
      <c r="Z245" s="15">
        <f t="shared" si="98"/>
        <v>12951.491760000003</v>
      </c>
      <c r="AB245" s="15">
        <f t="shared" si="86"/>
        <v>39372.927412500001</v>
      </c>
      <c r="AC245" s="15">
        <f t="shared" si="108"/>
        <v>38852.676607500005</v>
      </c>
      <c r="AD245" s="15">
        <f t="shared" si="101"/>
        <v>-520.25080499999603</v>
      </c>
      <c r="AF245" s="230">
        <v>5824165.3399999999</v>
      </c>
      <c r="AG245" s="230">
        <v>5825376.1900000004</v>
      </c>
      <c r="AH245" s="230">
        <v>5825376.1900000004</v>
      </c>
      <c r="AI245" s="230"/>
      <c r="AJ245" s="230">
        <v>5756218.5600000005</v>
      </c>
      <c r="AK245" s="230">
        <v>5756218.5600000005</v>
      </c>
      <c r="AL245" s="230">
        <v>5756218.5600000005</v>
      </c>
      <c r="AM245" s="230"/>
      <c r="AN245" s="230">
        <v>13104.372014999999</v>
      </c>
      <c r="AO245" s="230">
        <v>13107.096427500001</v>
      </c>
      <c r="AP245" s="230">
        <v>13107.096427500001</v>
      </c>
      <c r="AQ245" s="15"/>
      <c r="AR245" s="15">
        <f t="shared" si="99"/>
        <v>12951.491760000003</v>
      </c>
      <c r="AS245" s="15">
        <f t="shared" si="99"/>
        <v>12951.491760000003</v>
      </c>
      <c r="AT245" s="15">
        <f t="shared" si="99"/>
        <v>12951.491760000003</v>
      </c>
      <c r="AV245" s="15">
        <f t="shared" si="88"/>
        <v>39318.564870000002</v>
      </c>
      <c r="AW245" s="15">
        <f t="shared" si="109"/>
        <v>38854.475280000006</v>
      </c>
      <c r="AX245" s="15">
        <f t="shared" si="105"/>
        <v>-464.08958999999595</v>
      </c>
      <c r="AY245" s="15"/>
      <c r="AZ245" s="15">
        <f t="shared" si="106"/>
        <v>78691.492282499996</v>
      </c>
      <c r="BA245" s="15">
        <f t="shared" si="106"/>
        <v>77707.151887500018</v>
      </c>
      <c r="BB245" s="15">
        <f t="shared" si="107"/>
        <v>-984.34039499997743</v>
      </c>
      <c r="BC245" s="15"/>
      <c r="BD245" s="230">
        <v>5825376.1900000004</v>
      </c>
      <c r="BE245" s="230">
        <v>5825376.1900000004</v>
      </c>
      <c r="BF245" s="230">
        <v>5821693.7199999997</v>
      </c>
      <c r="BG245" s="230"/>
      <c r="BH245" s="230"/>
      <c r="BI245" s="230"/>
      <c r="BJ245" s="230"/>
      <c r="BK245" s="230"/>
      <c r="BL245" s="230">
        <v>13107.096427500001</v>
      </c>
      <c r="BM245" s="230">
        <v>13107.096427500001</v>
      </c>
      <c r="BN245" s="230">
        <v>13098.810869999999</v>
      </c>
      <c r="BO245" s="15"/>
      <c r="BP245" s="15">
        <f t="shared" si="100"/>
        <v>0</v>
      </c>
      <c r="BQ245" s="15">
        <f t="shared" si="100"/>
        <v>0</v>
      </c>
      <c r="BR245" s="15">
        <f t="shared" si="100"/>
        <v>0</v>
      </c>
      <c r="BT245" s="15">
        <f t="shared" si="90"/>
        <v>39313.003725000002</v>
      </c>
      <c r="BU245" s="15">
        <f t="shared" si="91"/>
        <v>0</v>
      </c>
      <c r="BV245" s="15">
        <f t="shared" si="92"/>
        <v>-39313.003725000002</v>
      </c>
      <c r="BW245" s="15"/>
      <c r="BX245" s="15">
        <f t="shared" si="93"/>
        <v>118004.4960075</v>
      </c>
      <c r="BY245" s="15">
        <f t="shared" si="93"/>
        <v>77707.151887500018</v>
      </c>
      <c r="BZ245" s="15">
        <f t="shared" si="94"/>
        <v>-40297.34411999998</v>
      </c>
      <c r="CA245" s="15"/>
      <c r="CB245" s="230">
        <v>5818011.25</v>
      </c>
      <c r="CC245" s="230">
        <v>5858129.5199999996</v>
      </c>
      <c r="CD245" s="230">
        <v>5826966.71</v>
      </c>
      <c r="CE245" s="230"/>
      <c r="CF245" s="230"/>
      <c r="CG245" s="230"/>
      <c r="CH245" s="230"/>
      <c r="CI245" s="230"/>
      <c r="CJ245" s="230">
        <v>13090.5253125</v>
      </c>
      <c r="CK245" s="230">
        <v>13180.79142</v>
      </c>
      <c r="CL245" s="230">
        <v>13110.675097500001</v>
      </c>
      <c r="CM245" s="15"/>
      <c r="CN245" s="15">
        <f t="shared" si="95"/>
        <v>0</v>
      </c>
      <c r="CO245" s="15">
        <f t="shared" si="95"/>
        <v>0</v>
      </c>
      <c r="CP245" s="15">
        <f t="shared" si="95"/>
        <v>0</v>
      </c>
      <c r="CR245" s="15">
        <f t="shared" si="96"/>
        <v>39381.991829999999</v>
      </c>
      <c r="CS245" s="15">
        <f t="shared" si="97"/>
        <v>0</v>
      </c>
      <c r="CT245" s="15">
        <f t="shared" si="102"/>
        <v>-39381.991829999999</v>
      </c>
      <c r="CV245" s="15">
        <f t="shared" si="103"/>
        <v>157386.4878375</v>
      </c>
      <c r="CW245" s="15">
        <f t="shared" si="103"/>
        <v>77707.151887500018</v>
      </c>
      <c r="CX245" s="15">
        <f t="shared" si="104"/>
        <v>-79679.335949999979</v>
      </c>
      <c r="CY245" s="15"/>
    </row>
    <row r="246" spans="1:103" x14ac:dyDescent="0.25">
      <c r="A246" s="3" t="s">
        <v>269</v>
      </c>
      <c r="B246" s="229"/>
      <c r="C246" s="229"/>
      <c r="D246" s="229">
        <v>4.6100000000000002E-2</v>
      </c>
      <c r="E246" s="229">
        <v>4.5399999999999996E-2</v>
      </c>
      <c r="F246" s="229">
        <v>4.5399999999999996E-2</v>
      </c>
      <c r="G246" s="229">
        <v>4.5399999999999996E-2</v>
      </c>
      <c r="H246" s="229">
        <v>4.5399999999999996E-2</v>
      </c>
      <c r="I246" s="229">
        <v>4.5399999999999996E-2</v>
      </c>
      <c r="J246" s="3">
        <v>403013</v>
      </c>
      <c r="L246" s="230">
        <v>279373.45</v>
      </c>
      <c r="M246" s="230">
        <v>279373.45</v>
      </c>
      <c r="N246" s="230">
        <v>279373.45</v>
      </c>
      <c r="O246" s="230"/>
      <c r="P246" s="230">
        <v>0</v>
      </c>
      <c r="Q246" s="230">
        <v>0</v>
      </c>
      <c r="R246" s="230">
        <v>0</v>
      </c>
      <c r="S246" s="15"/>
      <c r="T246" s="15">
        <v>1056.9628858333333</v>
      </c>
      <c r="U246" s="15">
        <v>1056.9628858333333</v>
      </c>
      <c r="V246" s="15">
        <v>1056.9628858333333</v>
      </c>
      <c r="W246" s="15"/>
      <c r="X246" s="15">
        <f t="shared" si="98"/>
        <v>0</v>
      </c>
      <c r="Y246" s="15">
        <f t="shared" si="98"/>
        <v>0</v>
      </c>
      <c r="Z246" s="15">
        <f t="shared" si="98"/>
        <v>0</v>
      </c>
      <c r="AB246" s="15">
        <f t="shared" si="86"/>
        <v>3170.8886574999997</v>
      </c>
      <c r="AC246" s="15">
        <f t="shared" si="108"/>
        <v>0</v>
      </c>
      <c r="AD246" s="15">
        <f t="shared" si="101"/>
        <v>-3170.8886574999997</v>
      </c>
      <c r="AF246" s="230">
        <v>279373.45</v>
      </c>
      <c r="AG246" s="230">
        <v>279373.45</v>
      </c>
      <c r="AH246" s="230">
        <v>279373.45</v>
      </c>
      <c r="AI246" s="230"/>
      <c r="AJ246" s="230">
        <v>0</v>
      </c>
      <c r="AK246" s="230">
        <v>0</v>
      </c>
      <c r="AL246" s="230">
        <v>0</v>
      </c>
      <c r="AM246" s="230"/>
      <c r="AN246" s="230">
        <v>1056.9628858333333</v>
      </c>
      <c r="AO246" s="230">
        <v>1056.9628858333333</v>
      </c>
      <c r="AP246" s="230">
        <v>1056.9628858333333</v>
      </c>
      <c r="AQ246" s="15"/>
      <c r="AR246" s="15">
        <f t="shared" si="99"/>
        <v>0</v>
      </c>
      <c r="AS246" s="15">
        <f t="shared" si="99"/>
        <v>0</v>
      </c>
      <c r="AT246" s="15">
        <f t="shared" si="99"/>
        <v>0</v>
      </c>
      <c r="AV246" s="15">
        <f t="shared" si="88"/>
        <v>3170.8886574999997</v>
      </c>
      <c r="AW246" s="15">
        <f t="shared" si="109"/>
        <v>0</v>
      </c>
      <c r="AX246" s="15">
        <f t="shared" si="105"/>
        <v>-3170.8886574999997</v>
      </c>
      <c r="AY246" s="15"/>
      <c r="AZ246" s="15">
        <f t="shared" si="106"/>
        <v>6341.7773149999994</v>
      </c>
      <c r="BA246" s="15">
        <f t="shared" si="106"/>
        <v>0</v>
      </c>
      <c r="BB246" s="15">
        <f t="shared" si="107"/>
        <v>-6341.7773149999994</v>
      </c>
      <c r="BC246" s="15"/>
      <c r="BD246" s="230">
        <v>279373.45</v>
      </c>
      <c r="BE246" s="230">
        <v>279373.45</v>
      </c>
      <c r="BF246" s="230">
        <v>279373.45</v>
      </c>
      <c r="BG246" s="230"/>
      <c r="BH246" s="230"/>
      <c r="BI246" s="230"/>
      <c r="BJ246" s="230"/>
      <c r="BK246" s="230"/>
      <c r="BL246" s="230">
        <v>1056.9628858333333</v>
      </c>
      <c r="BM246" s="230">
        <v>1056.9628858333333</v>
      </c>
      <c r="BN246" s="230">
        <v>1056.9628858333333</v>
      </c>
      <c r="BO246" s="15"/>
      <c r="BP246" s="15">
        <f t="shared" si="100"/>
        <v>0</v>
      </c>
      <c r="BQ246" s="15">
        <f t="shared" si="100"/>
        <v>0</v>
      </c>
      <c r="BR246" s="15">
        <f t="shared" si="100"/>
        <v>0</v>
      </c>
      <c r="BT246" s="15">
        <f t="shared" si="90"/>
        <v>3170.8886574999997</v>
      </c>
      <c r="BU246" s="15">
        <f t="shared" si="91"/>
        <v>0</v>
      </c>
      <c r="BV246" s="15">
        <f t="shared" si="92"/>
        <v>-3170.8886574999997</v>
      </c>
      <c r="BW246" s="15"/>
      <c r="BX246" s="15">
        <f t="shared" si="93"/>
        <v>9512.665972499999</v>
      </c>
      <c r="BY246" s="15">
        <f t="shared" si="93"/>
        <v>0</v>
      </c>
      <c r="BZ246" s="15">
        <f t="shared" si="94"/>
        <v>-9512.665972499999</v>
      </c>
      <c r="CA246" s="15"/>
      <c r="CB246" s="230">
        <v>279373.45</v>
      </c>
      <c r="CC246" s="230">
        <v>279373.45</v>
      </c>
      <c r="CD246" s="230">
        <v>279373.45</v>
      </c>
      <c r="CE246" s="230"/>
      <c r="CF246" s="230"/>
      <c r="CG246" s="230"/>
      <c r="CH246" s="230"/>
      <c r="CI246" s="230"/>
      <c r="CJ246" s="230">
        <v>1056.9628858333333</v>
      </c>
      <c r="CK246" s="230">
        <v>1056.9628858333333</v>
      </c>
      <c r="CL246" s="230">
        <v>1056.9628858333333</v>
      </c>
      <c r="CM246" s="15"/>
      <c r="CN246" s="15">
        <f t="shared" si="95"/>
        <v>0</v>
      </c>
      <c r="CO246" s="15">
        <f t="shared" si="95"/>
        <v>0</v>
      </c>
      <c r="CP246" s="15">
        <f t="shared" si="95"/>
        <v>0</v>
      </c>
      <c r="CR246" s="15">
        <f t="shared" si="96"/>
        <v>3170.8886574999997</v>
      </c>
      <c r="CS246" s="15">
        <f t="shared" si="97"/>
        <v>0</v>
      </c>
      <c r="CT246" s="15">
        <f t="shared" si="102"/>
        <v>-3170.8886574999997</v>
      </c>
      <c r="CV246" s="15">
        <f t="shared" si="103"/>
        <v>12683.554629999999</v>
      </c>
      <c r="CW246" s="15">
        <f t="shared" si="103"/>
        <v>0</v>
      </c>
      <c r="CX246" s="15">
        <f t="shared" si="104"/>
        <v>-12683.554629999999</v>
      </c>
      <c r="CY246" s="15"/>
    </row>
    <row r="247" spans="1:103" x14ac:dyDescent="0.25">
      <c r="A247" s="3" t="s">
        <v>270</v>
      </c>
      <c r="B247" s="229"/>
      <c r="C247" s="229"/>
      <c r="D247" s="229">
        <v>4.6100000000000002E-2</v>
      </c>
      <c r="E247" s="229">
        <v>4.5399999999999996E-2</v>
      </c>
      <c r="F247" s="229">
        <v>4.5399999999999996E-2</v>
      </c>
      <c r="G247" s="229">
        <v>4.5399999999999996E-2</v>
      </c>
      <c r="H247" s="229">
        <v>4.5399999999999996E-2</v>
      </c>
      <c r="I247" s="229">
        <v>4.5399999999999996E-2</v>
      </c>
      <c r="J247" s="3">
        <v>403013</v>
      </c>
      <c r="L247" s="230">
        <v>393877.74</v>
      </c>
      <c r="M247" s="230">
        <v>393877.74</v>
      </c>
      <c r="N247" s="230">
        <v>393877.74</v>
      </c>
      <c r="O247" s="230"/>
      <c r="P247" s="230">
        <v>0</v>
      </c>
      <c r="Q247" s="230">
        <v>0</v>
      </c>
      <c r="R247" s="230">
        <v>0</v>
      </c>
      <c r="S247" s="15"/>
      <c r="T247" s="15">
        <v>1490.1707829999998</v>
      </c>
      <c r="U247" s="15">
        <v>1490.1707829999998</v>
      </c>
      <c r="V247" s="15">
        <v>1490.1707829999998</v>
      </c>
      <c r="W247" s="15"/>
      <c r="X247" s="15">
        <f t="shared" si="98"/>
        <v>0</v>
      </c>
      <c r="Y247" s="15">
        <f t="shared" si="98"/>
        <v>0</v>
      </c>
      <c r="Z247" s="15">
        <f t="shared" si="98"/>
        <v>0</v>
      </c>
      <c r="AB247" s="15">
        <f t="shared" si="86"/>
        <v>4470.5123489999996</v>
      </c>
      <c r="AC247" s="15">
        <f t="shared" si="108"/>
        <v>0</v>
      </c>
      <c r="AD247" s="15">
        <f t="shared" si="101"/>
        <v>-4470.5123489999996</v>
      </c>
      <c r="AF247" s="230">
        <v>393877.74</v>
      </c>
      <c r="AG247" s="230">
        <v>393877.74</v>
      </c>
      <c r="AH247" s="230">
        <v>393877.74</v>
      </c>
      <c r="AI247" s="230"/>
      <c r="AJ247" s="230">
        <v>0</v>
      </c>
      <c r="AK247" s="230">
        <v>0</v>
      </c>
      <c r="AL247" s="230">
        <v>0</v>
      </c>
      <c r="AM247" s="230"/>
      <c r="AN247" s="230">
        <v>1490.1707829999998</v>
      </c>
      <c r="AO247" s="230">
        <v>1490.1707829999998</v>
      </c>
      <c r="AP247" s="230">
        <v>1490.1707829999998</v>
      </c>
      <c r="AQ247" s="15"/>
      <c r="AR247" s="15">
        <f t="shared" si="99"/>
        <v>0</v>
      </c>
      <c r="AS247" s="15">
        <f t="shared" si="99"/>
        <v>0</v>
      </c>
      <c r="AT247" s="15">
        <f t="shared" si="99"/>
        <v>0</v>
      </c>
      <c r="AV247" s="15">
        <f t="shared" si="88"/>
        <v>4470.5123489999996</v>
      </c>
      <c r="AW247" s="15">
        <f t="shared" si="109"/>
        <v>0</v>
      </c>
      <c r="AX247" s="15">
        <f t="shared" si="105"/>
        <v>-4470.5123489999996</v>
      </c>
      <c r="AY247" s="15"/>
      <c r="AZ247" s="15">
        <f t="shared" si="106"/>
        <v>8941.0246979999993</v>
      </c>
      <c r="BA247" s="15">
        <f t="shared" si="106"/>
        <v>0</v>
      </c>
      <c r="BB247" s="15">
        <f t="shared" si="107"/>
        <v>-8941.0246979999993</v>
      </c>
      <c r="BC247" s="15"/>
      <c r="BD247" s="230">
        <v>393877.74</v>
      </c>
      <c r="BE247" s="230">
        <v>393877.74</v>
      </c>
      <c r="BF247" s="230">
        <v>393877.74</v>
      </c>
      <c r="BG247" s="230"/>
      <c r="BH247" s="230"/>
      <c r="BI247" s="230"/>
      <c r="BJ247" s="230"/>
      <c r="BK247" s="230"/>
      <c r="BL247" s="230">
        <v>1490.1707829999998</v>
      </c>
      <c r="BM247" s="230">
        <v>1490.1707829999998</v>
      </c>
      <c r="BN247" s="230">
        <v>1490.1707829999998</v>
      </c>
      <c r="BO247" s="15"/>
      <c r="BP247" s="15">
        <f t="shared" si="100"/>
        <v>0</v>
      </c>
      <c r="BQ247" s="15">
        <f t="shared" si="100"/>
        <v>0</v>
      </c>
      <c r="BR247" s="15">
        <f t="shared" si="100"/>
        <v>0</v>
      </c>
      <c r="BT247" s="15">
        <f t="shared" si="90"/>
        <v>4470.5123489999996</v>
      </c>
      <c r="BU247" s="15">
        <f t="shared" si="91"/>
        <v>0</v>
      </c>
      <c r="BV247" s="15">
        <f t="shared" si="92"/>
        <v>-4470.5123489999996</v>
      </c>
      <c r="BW247" s="15"/>
      <c r="BX247" s="15">
        <f t="shared" si="93"/>
        <v>13411.537046999998</v>
      </c>
      <c r="BY247" s="15">
        <f t="shared" si="93"/>
        <v>0</v>
      </c>
      <c r="BZ247" s="15">
        <f t="shared" si="94"/>
        <v>-13411.537046999998</v>
      </c>
      <c r="CA247" s="15"/>
      <c r="CB247" s="230">
        <v>393877.74</v>
      </c>
      <c r="CC247" s="230">
        <v>393877.74</v>
      </c>
      <c r="CD247" s="230">
        <v>393877.74</v>
      </c>
      <c r="CE247" s="230"/>
      <c r="CF247" s="230"/>
      <c r="CG247" s="230"/>
      <c r="CH247" s="230"/>
      <c r="CI247" s="230"/>
      <c r="CJ247" s="230">
        <v>1490.1707829999998</v>
      </c>
      <c r="CK247" s="230">
        <v>1490.1707829999998</v>
      </c>
      <c r="CL247" s="230">
        <v>1490.1707829999998</v>
      </c>
      <c r="CM247" s="15"/>
      <c r="CN247" s="15">
        <f t="shared" si="95"/>
        <v>0</v>
      </c>
      <c r="CO247" s="15">
        <f t="shared" si="95"/>
        <v>0</v>
      </c>
      <c r="CP247" s="15">
        <f t="shared" si="95"/>
        <v>0</v>
      </c>
      <c r="CR247" s="15">
        <f t="shared" si="96"/>
        <v>4470.5123489999996</v>
      </c>
      <c r="CS247" s="15">
        <f t="shared" si="97"/>
        <v>0</v>
      </c>
      <c r="CT247" s="15">
        <f t="shared" si="102"/>
        <v>-4470.5123489999996</v>
      </c>
      <c r="CV247" s="15">
        <f t="shared" si="103"/>
        <v>17882.049395999999</v>
      </c>
      <c r="CW247" s="15">
        <f t="shared" si="103"/>
        <v>0</v>
      </c>
      <c r="CX247" s="15">
        <f t="shared" si="104"/>
        <v>-17882.049395999999</v>
      </c>
      <c r="CY247" s="15"/>
    </row>
    <row r="248" spans="1:103" x14ac:dyDescent="0.25">
      <c r="A248" s="3" t="s">
        <v>271</v>
      </c>
      <c r="B248" s="229"/>
      <c r="C248" s="229"/>
      <c r="D248" s="229">
        <v>4.6100000000000002E-2</v>
      </c>
      <c r="E248" s="229">
        <v>4.5399999999999996E-2</v>
      </c>
      <c r="F248" s="229">
        <v>4.5399999999999996E-2</v>
      </c>
      <c r="G248" s="229">
        <v>4.5399999999999996E-2</v>
      </c>
      <c r="H248" s="229">
        <v>4.5399999999999996E-2</v>
      </c>
      <c r="I248" s="229">
        <v>4.5399999999999996E-2</v>
      </c>
      <c r="J248" s="3">
        <v>403013</v>
      </c>
      <c r="L248" s="230">
        <v>353385.05</v>
      </c>
      <c r="M248" s="230">
        <v>353385.05</v>
      </c>
      <c r="N248" s="230">
        <v>353385.05</v>
      </c>
      <c r="O248" s="230"/>
      <c r="P248" s="230">
        <v>0</v>
      </c>
      <c r="Q248" s="230">
        <v>0</v>
      </c>
      <c r="R248" s="230">
        <v>0</v>
      </c>
      <c r="S248" s="15"/>
      <c r="T248" s="15">
        <v>1336.9734391666664</v>
      </c>
      <c r="U248" s="15">
        <v>1336.9734391666664</v>
      </c>
      <c r="V248" s="15">
        <v>1336.9734391666664</v>
      </c>
      <c r="W248" s="15"/>
      <c r="X248" s="15">
        <f t="shared" si="98"/>
        <v>0</v>
      </c>
      <c r="Y248" s="15">
        <f t="shared" si="98"/>
        <v>0</v>
      </c>
      <c r="Z248" s="15">
        <f t="shared" si="98"/>
        <v>0</v>
      </c>
      <c r="AB248" s="15">
        <f t="shared" si="86"/>
        <v>4010.9203174999993</v>
      </c>
      <c r="AC248" s="15">
        <f t="shared" si="108"/>
        <v>0</v>
      </c>
      <c r="AD248" s="15">
        <f t="shared" si="101"/>
        <v>-4010.9203174999993</v>
      </c>
      <c r="AF248" s="230">
        <v>353385.05</v>
      </c>
      <c r="AG248" s="230">
        <v>353385.05</v>
      </c>
      <c r="AH248" s="230">
        <v>353385.05</v>
      </c>
      <c r="AI248" s="230"/>
      <c r="AJ248" s="230">
        <v>0</v>
      </c>
      <c r="AK248" s="230">
        <v>0</v>
      </c>
      <c r="AL248" s="230">
        <v>0</v>
      </c>
      <c r="AM248" s="230"/>
      <c r="AN248" s="230">
        <v>1336.9734391666664</v>
      </c>
      <c r="AO248" s="230">
        <v>1336.9734391666664</v>
      </c>
      <c r="AP248" s="230">
        <v>1336.9734391666664</v>
      </c>
      <c r="AQ248" s="15"/>
      <c r="AR248" s="15">
        <f t="shared" si="99"/>
        <v>0</v>
      </c>
      <c r="AS248" s="15">
        <f t="shared" si="99"/>
        <v>0</v>
      </c>
      <c r="AT248" s="15">
        <f t="shared" si="99"/>
        <v>0</v>
      </c>
      <c r="AV248" s="15">
        <f t="shared" si="88"/>
        <v>4010.9203174999993</v>
      </c>
      <c r="AW248" s="15">
        <f t="shared" si="109"/>
        <v>0</v>
      </c>
      <c r="AX248" s="15">
        <f t="shared" si="105"/>
        <v>-4010.9203174999993</v>
      </c>
      <c r="AY248" s="15"/>
      <c r="AZ248" s="15">
        <f t="shared" si="106"/>
        <v>8021.8406349999987</v>
      </c>
      <c r="BA248" s="15">
        <f t="shared" si="106"/>
        <v>0</v>
      </c>
      <c r="BB248" s="15">
        <f t="shared" si="107"/>
        <v>-8021.8406349999987</v>
      </c>
      <c r="BC248" s="15"/>
      <c r="BD248" s="230">
        <v>353385.05</v>
      </c>
      <c r="BE248" s="230">
        <v>353385.05</v>
      </c>
      <c r="BF248" s="230">
        <v>353385.05</v>
      </c>
      <c r="BG248" s="230"/>
      <c r="BH248" s="230"/>
      <c r="BI248" s="230"/>
      <c r="BJ248" s="230"/>
      <c r="BK248" s="230"/>
      <c r="BL248" s="230">
        <v>1336.9734391666664</v>
      </c>
      <c r="BM248" s="230">
        <v>1336.9734391666664</v>
      </c>
      <c r="BN248" s="230">
        <v>1336.9734391666664</v>
      </c>
      <c r="BO248" s="15"/>
      <c r="BP248" s="15">
        <f t="shared" si="100"/>
        <v>0</v>
      </c>
      <c r="BQ248" s="15">
        <f t="shared" si="100"/>
        <v>0</v>
      </c>
      <c r="BR248" s="15">
        <f t="shared" si="100"/>
        <v>0</v>
      </c>
      <c r="BT248" s="15">
        <f t="shared" si="90"/>
        <v>4010.9203174999993</v>
      </c>
      <c r="BU248" s="15">
        <f t="shared" si="91"/>
        <v>0</v>
      </c>
      <c r="BV248" s="15">
        <f t="shared" si="92"/>
        <v>-4010.9203174999993</v>
      </c>
      <c r="BW248" s="15"/>
      <c r="BX248" s="15">
        <f t="shared" si="93"/>
        <v>12032.760952499997</v>
      </c>
      <c r="BY248" s="15">
        <f t="shared" si="93"/>
        <v>0</v>
      </c>
      <c r="BZ248" s="15">
        <f t="shared" si="94"/>
        <v>-12032.760952499997</v>
      </c>
      <c r="CA248" s="15"/>
      <c r="CB248" s="230">
        <v>353385.05</v>
      </c>
      <c r="CC248" s="230">
        <v>353385.05</v>
      </c>
      <c r="CD248" s="230">
        <v>353385.05</v>
      </c>
      <c r="CE248" s="230"/>
      <c r="CF248" s="230"/>
      <c r="CG248" s="230"/>
      <c r="CH248" s="230"/>
      <c r="CI248" s="230"/>
      <c r="CJ248" s="230">
        <v>1336.9734391666664</v>
      </c>
      <c r="CK248" s="230">
        <v>1336.9734391666664</v>
      </c>
      <c r="CL248" s="230">
        <v>1336.9734391666664</v>
      </c>
      <c r="CM248" s="15"/>
      <c r="CN248" s="15">
        <f t="shared" si="95"/>
        <v>0</v>
      </c>
      <c r="CO248" s="15">
        <f t="shared" si="95"/>
        <v>0</v>
      </c>
      <c r="CP248" s="15">
        <f t="shared" si="95"/>
        <v>0</v>
      </c>
      <c r="CR248" s="15">
        <f t="shared" si="96"/>
        <v>4010.9203174999993</v>
      </c>
      <c r="CS248" s="15">
        <f t="shared" si="97"/>
        <v>0</v>
      </c>
      <c r="CT248" s="15">
        <f t="shared" si="102"/>
        <v>-4010.9203174999993</v>
      </c>
      <c r="CV248" s="15">
        <f t="shared" si="103"/>
        <v>16043.681269999997</v>
      </c>
      <c r="CW248" s="15">
        <f t="shared" si="103"/>
        <v>0</v>
      </c>
      <c r="CX248" s="15">
        <f t="shared" si="104"/>
        <v>-16043.681269999997</v>
      </c>
      <c r="CY248" s="15"/>
    </row>
    <row r="249" spans="1:103" x14ac:dyDescent="0.25">
      <c r="A249" s="3" t="s">
        <v>272</v>
      </c>
      <c r="B249" s="229"/>
      <c r="C249" s="229"/>
      <c r="D249" s="229">
        <v>4.6100000000000002E-2</v>
      </c>
      <c r="E249" s="229">
        <v>4.5399999999999996E-2</v>
      </c>
      <c r="F249" s="229">
        <v>4.5399999999999996E-2</v>
      </c>
      <c r="G249" s="229">
        <v>4.5399999999999996E-2</v>
      </c>
      <c r="H249" s="229">
        <v>4.5399999999999996E-2</v>
      </c>
      <c r="I249" s="229">
        <v>4.5399999999999996E-2</v>
      </c>
      <c r="J249" s="3">
        <v>403013</v>
      </c>
      <c r="L249" s="230">
        <v>400004.19</v>
      </c>
      <c r="M249" s="230">
        <v>400004.19</v>
      </c>
      <c r="N249" s="230">
        <v>400004.19</v>
      </c>
      <c r="O249" s="230"/>
      <c r="P249" s="230">
        <v>0</v>
      </c>
      <c r="Q249" s="230">
        <v>0</v>
      </c>
      <c r="R249" s="230">
        <v>0</v>
      </c>
      <c r="S249" s="15"/>
      <c r="T249" s="15">
        <v>1513.3491855</v>
      </c>
      <c r="U249" s="15">
        <v>1513.3491855</v>
      </c>
      <c r="V249" s="15">
        <v>1513.3491855</v>
      </c>
      <c r="W249" s="15"/>
      <c r="X249" s="15">
        <f t="shared" si="98"/>
        <v>0</v>
      </c>
      <c r="Y249" s="15">
        <f t="shared" si="98"/>
        <v>0</v>
      </c>
      <c r="Z249" s="15">
        <f t="shared" si="98"/>
        <v>0</v>
      </c>
      <c r="AB249" s="15">
        <f t="shared" si="86"/>
        <v>4540.0475564999997</v>
      </c>
      <c r="AC249" s="15">
        <f t="shared" si="108"/>
        <v>0</v>
      </c>
      <c r="AD249" s="15">
        <f t="shared" si="101"/>
        <v>-4540.0475564999997</v>
      </c>
      <c r="AF249" s="230">
        <v>400004.19</v>
      </c>
      <c r="AG249" s="230">
        <v>400004.19</v>
      </c>
      <c r="AH249" s="230">
        <v>400004.19</v>
      </c>
      <c r="AI249" s="230"/>
      <c r="AJ249" s="230">
        <v>0</v>
      </c>
      <c r="AK249" s="230">
        <v>0</v>
      </c>
      <c r="AL249" s="230">
        <v>0</v>
      </c>
      <c r="AM249" s="230"/>
      <c r="AN249" s="230">
        <v>1513.3491855</v>
      </c>
      <c r="AO249" s="230">
        <v>1513.3491855</v>
      </c>
      <c r="AP249" s="230">
        <v>1513.3491855</v>
      </c>
      <c r="AQ249" s="15"/>
      <c r="AR249" s="15">
        <f t="shared" si="99"/>
        <v>0</v>
      </c>
      <c r="AS249" s="15">
        <f t="shared" si="99"/>
        <v>0</v>
      </c>
      <c r="AT249" s="15">
        <f t="shared" si="99"/>
        <v>0</v>
      </c>
      <c r="AV249" s="15">
        <f t="shared" si="88"/>
        <v>4540.0475564999997</v>
      </c>
      <c r="AW249" s="15">
        <f t="shared" si="109"/>
        <v>0</v>
      </c>
      <c r="AX249" s="15">
        <f t="shared" si="105"/>
        <v>-4540.0475564999997</v>
      </c>
      <c r="AY249" s="15"/>
      <c r="AZ249" s="15">
        <f t="shared" ref="AZ249:BA264" si="110">+AB249+AV249</f>
        <v>9080.0951129999994</v>
      </c>
      <c r="BA249" s="15">
        <f t="shared" si="110"/>
        <v>0</v>
      </c>
      <c r="BB249" s="15">
        <f t="shared" si="107"/>
        <v>-9080.0951129999994</v>
      </c>
      <c r="BC249" s="15"/>
      <c r="BD249" s="230">
        <v>400004.19</v>
      </c>
      <c r="BE249" s="230">
        <v>400004.19</v>
      </c>
      <c r="BF249" s="230">
        <v>400004.19</v>
      </c>
      <c r="BG249" s="230"/>
      <c r="BH249" s="230"/>
      <c r="BI249" s="230"/>
      <c r="BJ249" s="230"/>
      <c r="BK249" s="230"/>
      <c r="BL249" s="230">
        <v>1513.3491855</v>
      </c>
      <c r="BM249" s="230">
        <v>1513.3491855</v>
      </c>
      <c r="BN249" s="230">
        <v>1513.3491855</v>
      </c>
      <c r="BO249" s="15"/>
      <c r="BP249" s="15">
        <f t="shared" si="100"/>
        <v>0</v>
      </c>
      <c r="BQ249" s="15">
        <f t="shared" si="100"/>
        <v>0</v>
      </c>
      <c r="BR249" s="15">
        <f t="shared" si="100"/>
        <v>0</v>
      </c>
      <c r="BT249" s="15">
        <f t="shared" si="90"/>
        <v>4540.0475564999997</v>
      </c>
      <c r="BU249" s="15">
        <f t="shared" si="91"/>
        <v>0</v>
      </c>
      <c r="BV249" s="15">
        <f t="shared" si="92"/>
        <v>-4540.0475564999997</v>
      </c>
      <c r="BW249" s="15"/>
      <c r="BX249" s="15">
        <f t="shared" si="93"/>
        <v>13620.142669499999</v>
      </c>
      <c r="BY249" s="15">
        <f t="shared" si="93"/>
        <v>0</v>
      </c>
      <c r="BZ249" s="15">
        <f t="shared" si="94"/>
        <v>-13620.142669499999</v>
      </c>
      <c r="CA249" s="15"/>
      <c r="CB249" s="230">
        <v>400004.19</v>
      </c>
      <c r="CC249" s="230">
        <v>400004.19</v>
      </c>
      <c r="CD249" s="230">
        <v>400004.19</v>
      </c>
      <c r="CE249" s="230"/>
      <c r="CF249" s="230"/>
      <c r="CG249" s="230"/>
      <c r="CH249" s="230"/>
      <c r="CI249" s="230"/>
      <c r="CJ249" s="230">
        <v>1513.3491855</v>
      </c>
      <c r="CK249" s="230">
        <v>1513.3491855</v>
      </c>
      <c r="CL249" s="230">
        <v>1513.3491855</v>
      </c>
      <c r="CM249" s="15"/>
      <c r="CN249" s="15">
        <f t="shared" si="95"/>
        <v>0</v>
      </c>
      <c r="CO249" s="15">
        <f t="shared" si="95"/>
        <v>0</v>
      </c>
      <c r="CP249" s="15">
        <f t="shared" si="95"/>
        <v>0</v>
      </c>
      <c r="CR249" s="15">
        <f t="shared" si="96"/>
        <v>4540.0475564999997</v>
      </c>
      <c r="CS249" s="15">
        <f t="shared" si="97"/>
        <v>0</v>
      </c>
      <c r="CT249" s="15">
        <f t="shared" si="102"/>
        <v>-4540.0475564999997</v>
      </c>
      <c r="CV249" s="15">
        <f t="shared" si="103"/>
        <v>18160.190225999999</v>
      </c>
      <c r="CW249" s="15">
        <f t="shared" si="103"/>
        <v>0</v>
      </c>
      <c r="CX249" s="15">
        <f t="shared" si="104"/>
        <v>-18160.190225999999</v>
      </c>
      <c r="CY249" s="15"/>
    </row>
    <row r="250" spans="1:103" x14ac:dyDescent="0.25">
      <c r="A250" s="3" t="s">
        <v>273</v>
      </c>
      <c r="B250" s="229"/>
      <c r="C250" s="229"/>
      <c r="D250" s="229">
        <v>4.6100000000000002E-2</v>
      </c>
      <c r="E250" s="229">
        <v>4.5399999999999996E-2</v>
      </c>
      <c r="F250" s="229">
        <v>4.5399999999999996E-2</v>
      </c>
      <c r="G250" s="229">
        <v>4.5399999999999996E-2</v>
      </c>
      <c r="H250" s="229">
        <v>4.5399999999999996E-2</v>
      </c>
      <c r="I250" s="229">
        <v>4.5399999999999996E-2</v>
      </c>
      <c r="J250" s="3">
        <v>403013</v>
      </c>
      <c r="L250" s="230">
        <v>611989.47</v>
      </c>
      <c r="M250" s="230">
        <v>611989.47</v>
      </c>
      <c r="N250" s="230">
        <v>611989.47</v>
      </c>
      <c r="O250" s="230"/>
      <c r="P250" s="230">
        <v>0</v>
      </c>
      <c r="Q250" s="230">
        <v>0</v>
      </c>
      <c r="R250" s="230">
        <v>0</v>
      </c>
      <c r="S250" s="15"/>
      <c r="T250" s="15">
        <v>2315.3601614999998</v>
      </c>
      <c r="U250" s="15">
        <v>2315.3601614999998</v>
      </c>
      <c r="V250" s="15">
        <v>2315.3601614999998</v>
      </c>
      <c r="W250" s="15"/>
      <c r="X250" s="15">
        <f t="shared" si="98"/>
        <v>0</v>
      </c>
      <c r="Y250" s="15">
        <f t="shared" si="98"/>
        <v>0</v>
      </c>
      <c r="Z250" s="15">
        <f t="shared" si="98"/>
        <v>0</v>
      </c>
      <c r="AB250" s="15">
        <f t="shared" si="86"/>
        <v>6946.0804844999993</v>
      </c>
      <c r="AC250" s="15">
        <f t="shared" si="108"/>
        <v>0</v>
      </c>
      <c r="AD250" s="15">
        <f t="shared" si="101"/>
        <v>-6946.0804844999993</v>
      </c>
      <c r="AF250" s="230">
        <v>611989.47</v>
      </c>
      <c r="AG250" s="230">
        <v>611989.47</v>
      </c>
      <c r="AH250" s="230">
        <v>611989.47</v>
      </c>
      <c r="AI250" s="230"/>
      <c r="AJ250" s="230">
        <v>0</v>
      </c>
      <c r="AK250" s="230">
        <v>0</v>
      </c>
      <c r="AL250" s="230">
        <v>0</v>
      </c>
      <c r="AM250" s="230"/>
      <c r="AN250" s="230">
        <v>2315.3601614999998</v>
      </c>
      <c r="AO250" s="230">
        <v>2315.3601614999998</v>
      </c>
      <c r="AP250" s="230">
        <v>2315.3601614999998</v>
      </c>
      <c r="AQ250" s="15"/>
      <c r="AR250" s="15">
        <f t="shared" si="99"/>
        <v>0</v>
      </c>
      <c r="AS250" s="15">
        <f t="shared" si="99"/>
        <v>0</v>
      </c>
      <c r="AT250" s="15">
        <f t="shared" si="99"/>
        <v>0</v>
      </c>
      <c r="AV250" s="15">
        <f t="shared" si="88"/>
        <v>6946.0804844999993</v>
      </c>
      <c r="AW250" s="15">
        <f t="shared" si="109"/>
        <v>0</v>
      </c>
      <c r="AX250" s="15">
        <f t="shared" si="105"/>
        <v>-6946.0804844999993</v>
      </c>
      <c r="AY250" s="15"/>
      <c r="AZ250" s="15">
        <f t="shared" si="110"/>
        <v>13892.160968999999</v>
      </c>
      <c r="BA250" s="15">
        <f t="shared" si="110"/>
        <v>0</v>
      </c>
      <c r="BB250" s="15">
        <f t="shared" si="107"/>
        <v>-13892.160968999999</v>
      </c>
      <c r="BC250" s="15"/>
      <c r="BD250" s="230">
        <v>611989.47</v>
      </c>
      <c r="BE250" s="230">
        <v>611989.47</v>
      </c>
      <c r="BF250" s="230">
        <v>611989.47</v>
      </c>
      <c r="BG250" s="230"/>
      <c r="BH250" s="230"/>
      <c r="BI250" s="230"/>
      <c r="BJ250" s="230"/>
      <c r="BK250" s="230"/>
      <c r="BL250" s="230">
        <v>2315.3601614999998</v>
      </c>
      <c r="BM250" s="230">
        <v>2315.3601614999998</v>
      </c>
      <c r="BN250" s="230">
        <v>2315.3601614999998</v>
      </c>
      <c r="BO250" s="15"/>
      <c r="BP250" s="15">
        <f t="shared" si="100"/>
        <v>0</v>
      </c>
      <c r="BQ250" s="15">
        <f t="shared" si="100"/>
        <v>0</v>
      </c>
      <c r="BR250" s="15">
        <f t="shared" si="100"/>
        <v>0</v>
      </c>
      <c r="BT250" s="15">
        <f t="shared" si="90"/>
        <v>6946.0804844999993</v>
      </c>
      <c r="BU250" s="15">
        <f t="shared" si="91"/>
        <v>0</v>
      </c>
      <c r="BV250" s="15">
        <f t="shared" si="92"/>
        <v>-6946.0804844999993</v>
      </c>
      <c r="BW250" s="15"/>
      <c r="BX250" s="15">
        <f t="shared" si="93"/>
        <v>20838.241453499999</v>
      </c>
      <c r="BY250" s="15">
        <f t="shared" si="93"/>
        <v>0</v>
      </c>
      <c r="BZ250" s="15">
        <f t="shared" si="94"/>
        <v>-20838.241453499999</v>
      </c>
      <c r="CA250" s="15"/>
      <c r="CB250" s="230">
        <v>611989.47</v>
      </c>
      <c r="CC250" s="230">
        <v>611989.47</v>
      </c>
      <c r="CD250" s="230">
        <v>611989.47</v>
      </c>
      <c r="CE250" s="230"/>
      <c r="CF250" s="230"/>
      <c r="CG250" s="230"/>
      <c r="CH250" s="230"/>
      <c r="CI250" s="230"/>
      <c r="CJ250" s="230">
        <v>2315.3601614999998</v>
      </c>
      <c r="CK250" s="230">
        <v>2315.3601614999998</v>
      </c>
      <c r="CL250" s="230">
        <v>2315.3601614999998</v>
      </c>
      <c r="CM250" s="15"/>
      <c r="CN250" s="15">
        <f t="shared" si="95"/>
        <v>0</v>
      </c>
      <c r="CO250" s="15">
        <f t="shared" si="95"/>
        <v>0</v>
      </c>
      <c r="CP250" s="15">
        <f t="shared" si="95"/>
        <v>0</v>
      </c>
      <c r="CR250" s="15">
        <f t="shared" si="96"/>
        <v>6946.0804844999993</v>
      </c>
      <c r="CS250" s="15">
        <f t="shared" si="97"/>
        <v>0</v>
      </c>
      <c r="CT250" s="15">
        <f t="shared" si="102"/>
        <v>-6946.0804844999993</v>
      </c>
      <c r="CV250" s="15">
        <f t="shared" si="103"/>
        <v>27784.321937999997</v>
      </c>
      <c r="CW250" s="15">
        <f t="shared" si="103"/>
        <v>0</v>
      </c>
      <c r="CX250" s="15">
        <f t="shared" si="104"/>
        <v>-27784.321937999997</v>
      </c>
      <c r="CY250" s="15"/>
    </row>
    <row r="251" spans="1:103" x14ac:dyDescent="0.25">
      <c r="A251" s="3" t="s">
        <v>274</v>
      </c>
      <c r="B251" s="229">
        <v>3.4799999999999998E-2</v>
      </c>
      <c r="C251" s="229">
        <v>3.7600000000000001E-2</v>
      </c>
      <c r="D251" s="229">
        <v>3.7600000000000001E-2</v>
      </c>
      <c r="E251" s="229">
        <v>2.5599999999999998E-2</v>
      </c>
      <c r="F251" s="229">
        <v>2.5599999999999998E-2</v>
      </c>
      <c r="G251" s="229">
        <v>2.5599999999999998E-2</v>
      </c>
      <c r="H251" s="229">
        <v>2.5599999999999998E-2</v>
      </c>
      <c r="I251" s="229">
        <v>2.5599999999999998E-2</v>
      </c>
      <c r="J251" s="3">
        <v>403013</v>
      </c>
      <c r="L251" s="230">
        <v>3437706.23</v>
      </c>
      <c r="M251" s="230">
        <v>3437706.23</v>
      </c>
      <c r="N251" s="230">
        <v>3437706.23</v>
      </c>
      <c r="O251" s="230"/>
      <c r="P251" s="230">
        <v>3437706.23</v>
      </c>
      <c r="Q251" s="230">
        <v>3437706.23</v>
      </c>
      <c r="R251" s="230">
        <v>3437706.23</v>
      </c>
      <c r="S251" s="15"/>
      <c r="T251" s="15">
        <v>7333.7732906666652</v>
      </c>
      <c r="U251" s="15">
        <v>7333.7732906666652</v>
      </c>
      <c r="V251" s="15">
        <v>7333.7732906666652</v>
      </c>
      <c r="W251" s="15"/>
      <c r="X251" s="15">
        <f t="shared" si="98"/>
        <v>7333.7732906666652</v>
      </c>
      <c r="Y251" s="15">
        <f t="shared" si="98"/>
        <v>7333.7732906666652</v>
      </c>
      <c r="Z251" s="15">
        <f t="shared" si="98"/>
        <v>7333.7732906666652</v>
      </c>
      <c r="AB251" s="15">
        <f t="shared" si="86"/>
        <v>22001.319871999996</v>
      </c>
      <c r="AC251" s="15">
        <f t="shared" si="108"/>
        <v>22001.319871999996</v>
      </c>
      <c r="AD251" s="15">
        <f t="shared" si="101"/>
        <v>0</v>
      </c>
      <c r="AF251" s="230">
        <v>3437706.23</v>
      </c>
      <c r="AG251" s="230">
        <v>3437706.23</v>
      </c>
      <c r="AH251" s="230">
        <v>3437706.23</v>
      </c>
      <c r="AI251" s="230"/>
      <c r="AJ251" s="230">
        <v>3437706.23</v>
      </c>
      <c r="AK251" s="230">
        <v>3437706.23</v>
      </c>
      <c r="AL251" s="230">
        <v>3437706.23</v>
      </c>
      <c r="AM251" s="230"/>
      <c r="AN251" s="230">
        <v>7333.7732906666652</v>
      </c>
      <c r="AO251" s="230">
        <v>7333.7732906666652</v>
      </c>
      <c r="AP251" s="230">
        <v>7333.7732906666652</v>
      </c>
      <c r="AQ251" s="15"/>
      <c r="AR251" s="15">
        <f t="shared" si="99"/>
        <v>7333.7732906666652</v>
      </c>
      <c r="AS251" s="15">
        <f t="shared" si="99"/>
        <v>7333.7732906666652</v>
      </c>
      <c r="AT251" s="15">
        <f t="shared" si="99"/>
        <v>7333.7732906666652</v>
      </c>
      <c r="AV251" s="15">
        <f t="shared" si="88"/>
        <v>22001.319871999996</v>
      </c>
      <c r="AW251" s="15">
        <f t="shared" si="109"/>
        <v>22001.319871999996</v>
      </c>
      <c r="AX251" s="15">
        <f t="shared" si="105"/>
        <v>0</v>
      </c>
      <c r="AY251" s="15"/>
      <c r="AZ251" s="15">
        <f t="shared" si="110"/>
        <v>44002.639743999993</v>
      </c>
      <c r="BA251" s="15">
        <f t="shared" si="110"/>
        <v>44002.639743999993</v>
      </c>
      <c r="BB251" s="15">
        <f t="shared" si="107"/>
        <v>0</v>
      </c>
      <c r="BC251" s="15"/>
      <c r="BD251" s="230">
        <v>3437706.23</v>
      </c>
      <c r="BE251" s="230">
        <v>3437706.23</v>
      </c>
      <c r="BF251" s="230">
        <v>3437706.23</v>
      </c>
      <c r="BG251" s="230"/>
      <c r="BH251" s="230"/>
      <c r="BI251" s="230"/>
      <c r="BJ251" s="230"/>
      <c r="BK251" s="230"/>
      <c r="BL251" s="230">
        <v>7333.7732906666652</v>
      </c>
      <c r="BM251" s="230">
        <v>7333.7732906666652</v>
      </c>
      <c r="BN251" s="230">
        <v>7333.7732906666652</v>
      </c>
      <c r="BO251" s="15"/>
      <c r="BP251" s="15">
        <f t="shared" si="100"/>
        <v>0</v>
      </c>
      <c r="BQ251" s="15">
        <f t="shared" si="100"/>
        <v>0</v>
      </c>
      <c r="BR251" s="15">
        <f t="shared" si="100"/>
        <v>0</v>
      </c>
      <c r="BT251" s="15">
        <f t="shared" si="90"/>
        <v>22001.319871999996</v>
      </c>
      <c r="BU251" s="15">
        <f t="shared" si="91"/>
        <v>0</v>
      </c>
      <c r="BV251" s="15">
        <f t="shared" si="92"/>
        <v>-22001.319871999996</v>
      </c>
      <c r="BW251" s="15"/>
      <c r="BX251" s="15">
        <f t="shared" si="93"/>
        <v>66003.959615999993</v>
      </c>
      <c r="BY251" s="15">
        <f t="shared" si="93"/>
        <v>44002.639743999993</v>
      </c>
      <c r="BZ251" s="15">
        <f t="shared" si="94"/>
        <v>-22001.319872</v>
      </c>
      <c r="CA251" s="15"/>
      <c r="CB251" s="230">
        <v>3437706.23</v>
      </c>
      <c r="CC251" s="230">
        <v>3437706.23</v>
      </c>
      <c r="CD251" s="230">
        <v>3437706.23</v>
      </c>
      <c r="CE251" s="230"/>
      <c r="CF251" s="230"/>
      <c r="CG251" s="230"/>
      <c r="CH251" s="230"/>
      <c r="CI251" s="230"/>
      <c r="CJ251" s="230">
        <v>7333.7732906666652</v>
      </c>
      <c r="CK251" s="230">
        <v>7333.7732906666652</v>
      </c>
      <c r="CL251" s="230">
        <v>7333.7732906666652</v>
      </c>
      <c r="CM251" s="15"/>
      <c r="CN251" s="15">
        <f t="shared" si="95"/>
        <v>0</v>
      </c>
      <c r="CO251" s="15">
        <f t="shared" si="95"/>
        <v>0</v>
      </c>
      <c r="CP251" s="15">
        <f t="shared" si="95"/>
        <v>0</v>
      </c>
      <c r="CR251" s="15">
        <f t="shared" si="96"/>
        <v>22001.319871999996</v>
      </c>
      <c r="CS251" s="15">
        <f t="shared" si="97"/>
        <v>0</v>
      </c>
      <c r="CT251" s="15">
        <f t="shared" si="102"/>
        <v>-22001.319871999996</v>
      </c>
      <c r="CV251" s="15">
        <f t="shared" si="103"/>
        <v>88005.279487999986</v>
      </c>
      <c r="CW251" s="15">
        <f t="shared" si="103"/>
        <v>44002.639743999993</v>
      </c>
      <c r="CX251" s="15">
        <f t="shared" si="104"/>
        <v>-44002.639743999993</v>
      </c>
      <c r="CY251" s="15"/>
    </row>
    <row r="252" spans="1:103" x14ac:dyDescent="0.25">
      <c r="A252" s="3" t="s">
        <v>275</v>
      </c>
      <c r="B252" s="229">
        <v>3.5200000000000002E-2</v>
      </c>
      <c r="C252" s="229">
        <v>3.8500000000000006E-2</v>
      </c>
      <c r="D252" s="229">
        <v>3.8500000000000006E-2</v>
      </c>
      <c r="E252" s="229">
        <v>2.3900000000000001E-2</v>
      </c>
      <c r="F252" s="229">
        <v>2.3900000000000001E-2</v>
      </c>
      <c r="G252" s="229">
        <v>2.3900000000000001E-2</v>
      </c>
      <c r="H252" s="229">
        <v>2.3900000000000001E-2</v>
      </c>
      <c r="I252" s="229">
        <v>2.3900000000000001E-2</v>
      </c>
      <c r="J252" s="3">
        <v>403013</v>
      </c>
      <c r="L252" s="230">
        <v>4001968.45</v>
      </c>
      <c r="M252" s="230">
        <v>4001968.45</v>
      </c>
      <c r="N252" s="230">
        <v>4001968.45</v>
      </c>
      <c r="O252" s="230"/>
      <c r="P252" s="230">
        <v>4001968.45</v>
      </c>
      <c r="Q252" s="230">
        <v>4001968.45</v>
      </c>
      <c r="R252" s="230">
        <v>4001968.45</v>
      </c>
      <c r="S252" s="15"/>
      <c r="T252" s="15">
        <v>7970.5871629166677</v>
      </c>
      <c r="U252" s="15">
        <v>7970.5871629166677</v>
      </c>
      <c r="V252" s="15">
        <v>7970.5871629166677</v>
      </c>
      <c r="W252" s="15"/>
      <c r="X252" s="15">
        <f t="shared" si="98"/>
        <v>7970.5871629166677</v>
      </c>
      <c r="Y252" s="15">
        <f t="shared" si="98"/>
        <v>7970.5871629166677</v>
      </c>
      <c r="Z252" s="15">
        <f t="shared" si="98"/>
        <v>7970.5871629166677</v>
      </c>
      <c r="AB252" s="15">
        <f t="shared" si="86"/>
        <v>23911.761488750002</v>
      </c>
      <c r="AC252" s="15">
        <f t="shared" si="108"/>
        <v>23911.761488750002</v>
      </c>
      <c r="AD252" s="15">
        <f t="shared" si="101"/>
        <v>0</v>
      </c>
      <c r="AF252" s="230">
        <v>4001968.45</v>
      </c>
      <c r="AG252" s="230">
        <v>4001968.45</v>
      </c>
      <c r="AH252" s="230">
        <v>4001968.45</v>
      </c>
      <c r="AI252" s="230"/>
      <c r="AJ252" s="230">
        <v>4001968.45</v>
      </c>
      <c r="AK252" s="230">
        <v>4001968.45</v>
      </c>
      <c r="AL252" s="230">
        <v>4001968.45</v>
      </c>
      <c r="AM252" s="230"/>
      <c r="AN252" s="230">
        <v>7970.5871629166677</v>
      </c>
      <c r="AO252" s="230">
        <v>7970.5871629166677</v>
      </c>
      <c r="AP252" s="230">
        <v>7970.5871629166677</v>
      </c>
      <c r="AQ252" s="15"/>
      <c r="AR252" s="15">
        <f t="shared" si="99"/>
        <v>7970.5871629166677</v>
      </c>
      <c r="AS252" s="15">
        <f t="shared" si="99"/>
        <v>7970.5871629166677</v>
      </c>
      <c r="AT252" s="15">
        <f t="shared" si="99"/>
        <v>7970.5871629166677</v>
      </c>
      <c r="AV252" s="15">
        <f t="shared" si="88"/>
        <v>23911.761488750002</v>
      </c>
      <c r="AW252" s="15">
        <f t="shared" si="109"/>
        <v>23911.761488750002</v>
      </c>
      <c r="AX252" s="15">
        <f t="shared" si="105"/>
        <v>0</v>
      </c>
      <c r="AY252" s="15"/>
      <c r="AZ252" s="15">
        <f t="shared" si="110"/>
        <v>47823.522977500004</v>
      </c>
      <c r="BA252" s="15">
        <f t="shared" si="110"/>
        <v>47823.522977500004</v>
      </c>
      <c r="BB252" s="15">
        <f t="shared" si="107"/>
        <v>0</v>
      </c>
      <c r="BC252" s="15"/>
      <c r="BD252" s="230">
        <v>4001968.45</v>
      </c>
      <c r="BE252" s="230">
        <v>4001968.45</v>
      </c>
      <c r="BF252" s="230">
        <v>4001968.45</v>
      </c>
      <c r="BG252" s="230"/>
      <c r="BH252" s="230"/>
      <c r="BI252" s="230"/>
      <c r="BJ252" s="230"/>
      <c r="BK252" s="230"/>
      <c r="BL252" s="230">
        <v>7970.5871629166677</v>
      </c>
      <c r="BM252" s="230">
        <v>7970.5871629166677</v>
      </c>
      <c r="BN252" s="230">
        <v>7970.5871629166677</v>
      </c>
      <c r="BO252" s="15"/>
      <c r="BP252" s="15">
        <f t="shared" si="100"/>
        <v>0</v>
      </c>
      <c r="BQ252" s="15">
        <f t="shared" si="100"/>
        <v>0</v>
      </c>
      <c r="BR252" s="15">
        <f t="shared" si="100"/>
        <v>0</v>
      </c>
      <c r="BT252" s="15">
        <f t="shared" si="90"/>
        <v>23911.761488750002</v>
      </c>
      <c r="BU252" s="15">
        <f t="shared" si="91"/>
        <v>0</v>
      </c>
      <c r="BV252" s="15">
        <f t="shared" si="92"/>
        <v>-23911.761488750002</v>
      </c>
      <c r="BW252" s="15"/>
      <c r="BX252" s="15">
        <f t="shared" si="93"/>
        <v>71735.284466250014</v>
      </c>
      <c r="BY252" s="15">
        <f t="shared" si="93"/>
        <v>47823.522977500004</v>
      </c>
      <c r="BZ252" s="15">
        <f t="shared" si="94"/>
        <v>-23911.761488750009</v>
      </c>
      <c r="CA252" s="15"/>
      <c r="CB252" s="230">
        <v>4001968.45</v>
      </c>
      <c r="CC252" s="230">
        <v>4001968.45</v>
      </c>
      <c r="CD252" s="230">
        <v>4001968.45</v>
      </c>
      <c r="CE252" s="230"/>
      <c r="CF252" s="230"/>
      <c r="CG252" s="230"/>
      <c r="CH252" s="230"/>
      <c r="CI252" s="230"/>
      <c r="CJ252" s="230">
        <v>7970.5871629166677</v>
      </c>
      <c r="CK252" s="230">
        <v>7970.5871629166677</v>
      </c>
      <c r="CL252" s="230">
        <v>7970.5871629166677</v>
      </c>
      <c r="CM252" s="15"/>
      <c r="CN252" s="15">
        <f t="shared" si="95"/>
        <v>0</v>
      </c>
      <c r="CO252" s="15">
        <f t="shared" si="95"/>
        <v>0</v>
      </c>
      <c r="CP252" s="15">
        <f t="shared" si="95"/>
        <v>0</v>
      </c>
      <c r="CR252" s="15">
        <f t="shared" si="96"/>
        <v>23911.761488750002</v>
      </c>
      <c r="CS252" s="15">
        <f t="shared" si="97"/>
        <v>0</v>
      </c>
      <c r="CT252" s="15">
        <f t="shared" si="102"/>
        <v>-23911.761488750002</v>
      </c>
      <c r="CV252" s="15">
        <f t="shared" si="103"/>
        <v>95647.045955000009</v>
      </c>
      <c r="CW252" s="15">
        <f t="shared" si="103"/>
        <v>47823.522977500004</v>
      </c>
      <c r="CX252" s="15">
        <f t="shared" si="104"/>
        <v>-47823.522977500004</v>
      </c>
      <c r="CY252" s="15"/>
    </row>
    <row r="253" spans="1:103" x14ac:dyDescent="0.25">
      <c r="A253" s="3" t="s">
        <v>276</v>
      </c>
      <c r="B253" s="229">
        <v>3.5200000000000002E-2</v>
      </c>
      <c r="C253" s="229">
        <v>3.8500000000000006E-2</v>
      </c>
      <c r="D253" s="229">
        <v>3.8500000000000006E-2</v>
      </c>
      <c r="E253" s="229">
        <v>2.4399999999999998E-2</v>
      </c>
      <c r="F253" s="229">
        <v>2.4399999999999998E-2</v>
      </c>
      <c r="G253" s="229">
        <v>2.4399999999999998E-2</v>
      </c>
      <c r="H253" s="229">
        <v>2.4399999999999998E-2</v>
      </c>
      <c r="I253" s="229">
        <v>2.4399999999999998E-2</v>
      </c>
      <c r="J253" s="3">
        <v>403013</v>
      </c>
      <c r="L253" s="230">
        <v>3905587.36</v>
      </c>
      <c r="M253" s="230">
        <v>3905587.36</v>
      </c>
      <c r="N253" s="230">
        <v>3905587.36</v>
      </c>
      <c r="O253" s="230"/>
      <c r="P253" s="230">
        <v>3905587.36</v>
      </c>
      <c r="Q253" s="230">
        <v>3905587.36</v>
      </c>
      <c r="R253" s="230">
        <v>3905587.36</v>
      </c>
      <c r="S253" s="15"/>
      <c r="T253" s="15">
        <v>7941.3609653333324</v>
      </c>
      <c r="U253" s="15">
        <v>7941.3609653333324</v>
      </c>
      <c r="V253" s="15">
        <v>7941.3609653333324</v>
      </c>
      <c r="W253" s="15"/>
      <c r="X253" s="15">
        <f t="shared" si="98"/>
        <v>7941.3609653333324</v>
      </c>
      <c r="Y253" s="15">
        <f t="shared" si="98"/>
        <v>7941.3609653333324</v>
      </c>
      <c r="Z253" s="15">
        <f t="shared" si="98"/>
        <v>7941.3609653333324</v>
      </c>
      <c r="AB253" s="15">
        <f t="shared" si="86"/>
        <v>23824.082895999996</v>
      </c>
      <c r="AC253" s="15">
        <f t="shared" si="108"/>
        <v>23824.082895999996</v>
      </c>
      <c r="AD253" s="15">
        <f t="shared" si="101"/>
        <v>0</v>
      </c>
      <c r="AF253" s="230">
        <v>3905587.36</v>
      </c>
      <c r="AG253" s="230">
        <v>3905587.36</v>
      </c>
      <c r="AH253" s="230">
        <v>3905587.36</v>
      </c>
      <c r="AI253" s="230"/>
      <c r="AJ253" s="230">
        <v>3905587.36</v>
      </c>
      <c r="AK253" s="230">
        <v>3905587.36</v>
      </c>
      <c r="AL253" s="230">
        <v>3905587.36</v>
      </c>
      <c r="AM253" s="230"/>
      <c r="AN253" s="230">
        <v>7941.3609653333324</v>
      </c>
      <c r="AO253" s="230">
        <v>7941.3609653333324</v>
      </c>
      <c r="AP253" s="230">
        <v>7941.3609653333324</v>
      </c>
      <c r="AQ253" s="15"/>
      <c r="AR253" s="15">
        <f t="shared" si="99"/>
        <v>7941.3609653333324</v>
      </c>
      <c r="AS253" s="15">
        <f t="shared" si="99"/>
        <v>7941.3609653333324</v>
      </c>
      <c r="AT253" s="15">
        <f t="shared" si="99"/>
        <v>7941.3609653333324</v>
      </c>
      <c r="AV253" s="15">
        <f t="shared" si="88"/>
        <v>23824.082895999996</v>
      </c>
      <c r="AW253" s="15">
        <f t="shared" si="109"/>
        <v>23824.082895999996</v>
      </c>
      <c r="AX253" s="15">
        <f t="shared" si="105"/>
        <v>0</v>
      </c>
      <c r="AY253" s="15"/>
      <c r="AZ253" s="15">
        <f t="shared" si="110"/>
        <v>47648.165791999993</v>
      </c>
      <c r="BA253" s="15">
        <f t="shared" si="110"/>
        <v>47648.165791999993</v>
      </c>
      <c r="BB253" s="15">
        <f t="shared" si="107"/>
        <v>0</v>
      </c>
      <c r="BC253" s="15"/>
      <c r="BD253" s="230">
        <v>3905587.36</v>
      </c>
      <c r="BE253" s="230">
        <v>3905587.36</v>
      </c>
      <c r="BF253" s="230">
        <v>3905587.36</v>
      </c>
      <c r="BG253" s="230"/>
      <c r="BH253" s="230"/>
      <c r="BI253" s="230"/>
      <c r="BJ253" s="230"/>
      <c r="BK253" s="230"/>
      <c r="BL253" s="230">
        <v>7941.3609653333324</v>
      </c>
      <c r="BM253" s="230">
        <v>7941.3609653333324</v>
      </c>
      <c r="BN253" s="230">
        <v>7941.3609653333324</v>
      </c>
      <c r="BO253" s="15"/>
      <c r="BP253" s="15">
        <f t="shared" si="100"/>
        <v>0</v>
      </c>
      <c r="BQ253" s="15">
        <f t="shared" si="100"/>
        <v>0</v>
      </c>
      <c r="BR253" s="15">
        <f t="shared" si="100"/>
        <v>0</v>
      </c>
      <c r="BT253" s="15">
        <f t="shared" si="90"/>
        <v>23824.082895999996</v>
      </c>
      <c r="BU253" s="15">
        <f t="shared" si="91"/>
        <v>0</v>
      </c>
      <c r="BV253" s="15">
        <f t="shared" si="92"/>
        <v>-23824.082895999996</v>
      </c>
      <c r="BW253" s="15"/>
      <c r="BX253" s="15">
        <f t="shared" si="93"/>
        <v>71472.248687999992</v>
      </c>
      <c r="BY253" s="15">
        <f t="shared" si="93"/>
        <v>47648.165791999993</v>
      </c>
      <c r="BZ253" s="15">
        <f t="shared" si="94"/>
        <v>-23824.082896</v>
      </c>
      <c r="CA253" s="15"/>
      <c r="CB253" s="230">
        <v>3905587.36</v>
      </c>
      <c r="CC253" s="230">
        <v>3905587.36</v>
      </c>
      <c r="CD253" s="230">
        <v>3905587.36</v>
      </c>
      <c r="CE253" s="230"/>
      <c r="CF253" s="230"/>
      <c r="CG253" s="230"/>
      <c r="CH253" s="230"/>
      <c r="CI253" s="230"/>
      <c r="CJ253" s="230">
        <v>7941.3609653333324</v>
      </c>
      <c r="CK253" s="230">
        <v>7941.3609653333324</v>
      </c>
      <c r="CL253" s="230">
        <v>7941.3609653333324</v>
      </c>
      <c r="CM253" s="15"/>
      <c r="CN253" s="15">
        <f t="shared" si="95"/>
        <v>0</v>
      </c>
      <c r="CO253" s="15">
        <f t="shared" si="95"/>
        <v>0</v>
      </c>
      <c r="CP253" s="15">
        <f t="shared" si="95"/>
        <v>0</v>
      </c>
      <c r="CR253" s="15">
        <f t="shared" si="96"/>
        <v>23824.082895999996</v>
      </c>
      <c r="CS253" s="15">
        <f t="shared" si="97"/>
        <v>0</v>
      </c>
      <c r="CT253" s="15">
        <f t="shared" si="102"/>
        <v>-23824.082895999996</v>
      </c>
      <c r="CV253" s="15">
        <f t="shared" si="103"/>
        <v>95296.331583999985</v>
      </c>
      <c r="CW253" s="15">
        <f t="shared" si="103"/>
        <v>47648.165791999993</v>
      </c>
      <c r="CX253" s="15">
        <f t="shared" si="104"/>
        <v>-47648.165791999993</v>
      </c>
      <c r="CY253" s="15"/>
    </row>
    <row r="254" spans="1:103" x14ac:dyDescent="0.25">
      <c r="A254" s="3" t="s">
        <v>277</v>
      </c>
      <c r="B254" s="229">
        <v>3.4700000000000002E-2</v>
      </c>
      <c r="C254" s="229">
        <v>3.7500000000000006E-2</v>
      </c>
      <c r="D254" s="229">
        <v>3.7500000000000006E-2</v>
      </c>
      <c r="E254" s="229">
        <v>2.4799999999999999E-2</v>
      </c>
      <c r="F254" s="229">
        <v>2.4799999999999999E-2</v>
      </c>
      <c r="G254" s="229">
        <v>2.4799999999999999E-2</v>
      </c>
      <c r="H254" s="229">
        <v>2.4799999999999999E-2</v>
      </c>
      <c r="I254" s="229">
        <v>2.4799999999999999E-2</v>
      </c>
      <c r="J254" s="3">
        <v>403013</v>
      </c>
      <c r="L254" s="230">
        <v>3065508.07</v>
      </c>
      <c r="M254" s="230">
        <v>3065508.07</v>
      </c>
      <c r="N254" s="230">
        <v>3065508.07</v>
      </c>
      <c r="O254" s="230"/>
      <c r="P254" s="230">
        <v>3065508.07</v>
      </c>
      <c r="Q254" s="230">
        <v>3065508.07</v>
      </c>
      <c r="R254" s="230">
        <v>3065508.07</v>
      </c>
      <c r="S254" s="15"/>
      <c r="T254" s="15">
        <v>6335.3833446666658</v>
      </c>
      <c r="U254" s="15">
        <v>6335.3833446666658</v>
      </c>
      <c r="V254" s="15">
        <v>6335.3833446666658</v>
      </c>
      <c r="W254" s="15"/>
      <c r="X254" s="15">
        <f t="shared" si="98"/>
        <v>6335.3833446666658</v>
      </c>
      <c r="Y254" s="15">
        <f t="shared" si="98"/>
        <v>6335.3833446666658</v>
      </c>
      <c r="Z254" s="15">
        <f t="shared" si="98"/>
        <v>6335.3833446666658</v>
      </c>
      <c r="AB254" s="15">
        <f t="shared" si="86"/>
        <v>19006.150033999998</v>
      </c>
      <c r="AC254" s="15">
        <f t="shared" si="108"/>
        <v>19006.150033999998</v>
      </c>
      <c r="AD254" s="15">
        <f t="shared" si="101"/>
        <v>0</v>
      </c>
      <c r="AF254" s="230">
        <v>3065508.07</v>
      </c>
      <c r="AG254" s="230">
        <v>3065508.07</v>
      </c>
      <c r="AH254" s="230">
        <v>3065508.07</v>
      </c>
      <c r="AI254" s="230"/>
      <c r="AJ254" s="230">
        <v>3065508.07</v>
      </c>
      <c r="AK254" s="230">
        <v>3065508.07</v>
      </c>
      <c r="AL254" s="230">
        <v>3065508.07</v>
      </c>
      <c r="AM254" s="230"/>
      <c r="AN254" s="230">
        <v>6335.3833446666658</v>
      </c>
      <c r="AO254" s="230">
        <v>6335.3833446666658</v>
      </c>
      <c r="AP254" s="230">
        <v>6335.3833446666658</v>
      </c>
      <c r="AQ254" s="15"/>
      <c r="AR254" s="15">
        <f t="shared" si="99"/>
        <v>6335.3833446666658</v>
      </c>
      <c r="AS254" s="15">
        <f t="shared" si="99"/>
        <v>6335.3833446666658</v>
      </c>
      <c r="AT254" s="15">
        <f t="shared" si="99"/>
        <v>6335.3833446666658</v>
      </c>
      <c r="AV254" s="15">
        <f t="shared" si="88"/>
        <v>19006.150033999998</v>
      </c>
      <c r="AW254" s="15">
        <f t="shared" si="109"/>
        <v>19006.150033999998</v>
      </c>
      <c r="AX254" s="15">
        <f t="shared" si="105"/>
        <v>0</v>
      </c>
      <c r="AY254" s="15"/>
      <c r="AZ254" s="15">
        <f t="shared" si="110"/>
        <v>38012.300067999997</v>
      </c>
      <c r="BA254" s="15">
        <f t="shared" si="110"/>
        <v>38012.300067999997</v>
      </c>
      <c r="BB254" s="15">
        <f t="shared" si="107"/>
        <v>0</v>
      </c>
      <c r="BC254" s="15"/>
      <c r="BD254" s="230">
        <v>3065508.07</v>
      </c>
      <c r="BE254" s="230">
        <v>3065508.07</v>
      </c>
      <c r="BF254" s="230">
        <v>3065508.07</v>
      </c>
      <c r="BG254" s="230"/>
      <c r="BH254" s="230"/>
      <c r="BI254" s="230"/>
      <c r="BJ254" s="230"/>
      <c r="BK254" s="230"/>
      <c r="BL254" s="230">
        <v>6335.3833446666658</v>
      </c>
      <c r="BM254" s="230">
        <v>6335.3833446666658</v>
      </c>
      <c r="BN254" s="230">
        <v>6335.3833446666658</v>
      </c>
      <c r="BO254" s="15"/>
      <c r="BP254" s="15">
        <f t="shared" si="100"/>
        <v>0</v>
      </c>
      <c r="BQ254" s="15">
        <f t="shared" si="100"/>
        <v>0</v>
      </c>
      <c r="BR254" s="15">
        <f t="shared" si="100"/>
        <v>0</v>
      </c>
      <c r="BT254" s="15">
        <f t="shared" si="90"/>
        <v>19006.150033999998</v>
      </c>
      <c r="BU254" s="15">
        <f t="shared" si="91"/>
        <v>0</v>
      </c>
      <c r="BV254" s="15">
        <f t="shared" si="92"/>
        <v>-19006.150033999998</v>
      </c>
      <c r="BW254" s="15"/>
      <c r="BX254" s="15">
        <f t="shared" si="93"/>
        <v>57018.450101999995</v>
      </c>
      <c r="BY254" s="15">
        <f t="shared" si="93"/>
        <v>38012.300067999997</v>
      </c>
      <c r="BZ254" s="15">
        <f t="shared" si="94"/>
        <v>-19006.150033999998</v>
      </c>
      <c r="CA254" s="15"/>
      <c r="CB254" s="230">
        <v>3065508.07</v>
      </c>
      <c r="CC254" s="230">
        <v>3065508.07</v>
      </c>
      <c r="CD254" s="230">
        <v>3065508.07</v>
      </c>
      <c r="CE254" s="230"/>
      <c r="CF254" s="230"/>
      <c r="CG254" s="230"/>
      <c r="CH254" s="230"/>
      <c r="CI254" s="230"/>
      <c r="CJ254" s="230">
        <v>6335.3833446666658</v>
      </c>
      <c r="CK254" s="230">
        <v>6335.3833446666658</v>
      </c>
      <c r="CL254" s="230">
        <v>6335.3833446666658</v>
      </c>
      <c r="CM254" s="15"/>
      <c r="CN254" s="15">
        <f t="shared" si="95"/>
        <v>0</v>
      </c>
      <c r="CO254" s="15">
        <f t="shared" si="95"/>
        <v>0</v>
      </c>
      <c r="CP254" s="15">
        <f t="shared" si="95"/>
        <v>0</v>
      </c>
      <c r="CR254" s="15">
        <f t="shared" si="96"/>
        <v>19006.150033999998</v>
      </c>
      <c r="CS254" s="15">
        <f t="shared" si="97"/>
        <v>0</v>
      </c>
      <c r="CT254" s="15">
        <f t="shared" si="102"/>
        <v>-19006.150033999998</v>
      </c>
      <c r="CV254" s="15">
        <f t="shared" si="103"/>
        <v>76024.600135999994</v>
      </c>
      <c r="CW254" s="15">
        <f t="shared" si="103"/>
        <v>38012.300067999997</v>
      </c>
      <c r="CX254" s="15">
        <f t="shared" si="104"/>
        <v>-38012.300067999997</v>
      </c>
      <c r="CY254" s="15"/>
    </row>
    <row r="255" spans="1:103" x14ac:dyDescent="0.25">
      <c r="A255" s="3" t="s">
        <v>278</v>
      </c>
      <c r="B255" s="229">
        <v>3.4700000000000002E-2</v>
      </c>
      <c r="C255" s="229">
        <v>3.7500000000000006E-2</v>
      </c>
      <c r="D255" s="229">
        <v>3.7500000000000006E-2</v>
      </c>
      <c r="E255" s="229">
        <v>2.4799999999999999E-2</v>
      </c>
      <c r="F255" s="229">
        <v>2.4799999999999999E-2</v>
      </c>
      <c r="G255" s="229">
        <v>2.4799999999999999E-2</v>
      </c>
      <c r="H255" s="229">
        <v>2.4799999999999999E-2</v>
      </c>
      <c r="I255" s="229">
        <v>2.4799999999999999E-2</v>
      </c>
      <c r="J255" s="3">
        <v>403013</v>
      </c>
      <c r="L255" s="230">
        <v>3053037.79</v>
      </c>
      <c r="M255" s="230">
        <v>3053037.79</v>
      </c>
      <c r="N255" s="230">
        <v>3053037.79</v>
      </c>
      <c r="O255" s="230"/>
      <c r="P255" s="230">
        <v>3053037.79</v>
      </c>
      <c r="Q255" s="230">
        <v>3053037.79</v>
      </c>
      <c r="R255" s="230">
        <v>3053037.79</v>
      </c>
      <c r="S255" s="15"/>
      <c r="T255" s="15">
        <v>6309.6114326666657</v>
      </c>
      <c r="U255" s="15">
        <v>6309.6114326666657</v>
      </c>
      <c r="V255" s="15">
        <v>6309.6114326666657</v>
      </c>
      <c r="W255" s="15"/>
      <c r="X255" s="15">
        <f t="shared" si="98"/>
        <v>6309.6114326666657</v>
      </c>
      <c r="Y255" s="15">
        <f t="shared" si="98"/>
        <v>6309.6114326666657</v>
      </c>
      <c r="Z255" s="15">
        <f t="shared" si="98"/>
        <v>6309.6114326666657</v>
      </c>
      <c r="AB255" s="15">
        <f t="shared" si="86"/>
        <v>18928.834297999998</v>
      </c>
      <c r="AC255" s="15">
        <f t="shared" si="108"/>
        <v>18928.834297999998</v>
      </c>
      <c r="AD255" s="15">
        <f t="shared" si="101"/>
        <v>0</v>
      </c>
      <c r="AF255" s="230">
        <v>3053037.79</v>
      </c>
      <c r="AG255" s="230">
        <v>3053037.79</v>
      </c>
      <c r="AH255" s="230">
        <v>3053037.79</v>
      </c>
      <c r="AI255" s="230"/>
      <c r="AJ255" s="230">
        <v>3053037.79</v>
      </c>
      <c r="AK255" s="230">
        <v>3053037.79</v>
      </c>
      <c r="AL255" s="230">
        <v>3053037.79</v>
      </c>
      <c r="AM255" s="230"/>
      <c r="AN255" s="230">
        <v>6309.6114326666657</v>
      </c>
      <c r="AO255" s="230">
        <v>6309.6114326666657</v>
      </c>
      <c r="AP255" s="230">
        <v>6309.6114326666657</v>
      </c>
      <c r="AQ255" s="15"/>
      <c r="AR255" s="15">
        <f t="shared" si="99"/>
        <v>6309.6114326666657</v>
      </c>
      <c r="AS255" s="15">
        <f t="shared" si="99"/>
        <v>6309.6114326666657</v>
      </c>
      <c r="AT255" s="15">
        <f t="shared" si="99"/>
        <v>6309.6114326666657</v>
      </c>
      <c r="AV255" s="15">
        <f t="shared" si="88"/>
        <v>18928.834297999998</v>
      </c>
      <c r="AW255" s="15">
        <f t="shared" si="109"/>
        <v>18928.834297999998</v>
      </c>
      <c r="AX255" s="15">
        <f t="shared" si="105"/>
        <v>0</v>
      </c>
      <c r="AY255" s="15"/>
      <c r="AZ255" s="15">
        <f t="shared" si="110"/>
        <v>37857.668595999996</v>
      </c>
      <c r="BA255" s="15">
        <f t="shared" si="110"/>
        <v>37857.668595999996</v>
      </c>
      <c r="BB255" s="15">
        <f t="shared" si="107"/>
        <v>0</v>
      </c>
      <c r="BC255" s="15"/>
      <c r="BD255" s="230">
        <v>3053037.79</v>
      </c>
      <c r="BE255" s="230">
        <v>3053037.79</v>
      </c>
      <c r="BF255" s="230">
        <v>3053037.79</v>
      </c>
      <c r="BG255" s="230"/>
      <c r="BH255" s="230"/>
      <c r="BI255" s="230"/>
      <c r="BJ255" s="230"/>
      <c r="BK255" s="230"/>
      <c r="BL255" s="230">
        <v>6309.6114326666657</v>
      </c>
      <c r="BM255" s="230">
        <v>6309.6114326666657</v>
      </c>
      <c r="BN255" s="230">
        <v>6309.6114326666657</v>
      </c>
      <c r="BO255" s="15"/>
      <c r="BP255" s="15">
        <f t="shared" si="100"/>
        <v>0</v>
      </c>
      <c r="BQ255" s="15">
        <f t="shared" si="100"/>
        <v>0</v>
      </c>
      <c r="BR255" s="15">
        <f t="shared" si="100"/>
        <v>0</v>
      </c>
      <c r="BT255" s="15">
        <f t="shared" si="90"/>
        <v>18928.834297999998</v>
      </c>
      <c r="BU255" s="15">
        <f t="shared" si="91"/>
        <v>0</v>
      </c>
      <c r="BV255" s="15">
        <f t="shared" si="92"/>
        <v>-18928.834297999998</v>
      </c>
      <c r="BW255" s="15"/>
      <c r="BX255" s="15">
        <f t="shared" si="93"/>
        <v>56786.50289399999</v>
      </c>
      <c r="BY255" s="15">
        <f t="shared" si="93"/>
        <v>37857.668595999996</v>
      </c>
      <c r="BZ255" s="15">
        <f t="shared" si="94"/>
        <v>-18928.834297999994</v>
      </c>
      <c r="CA255" s="15"/>
      <c r="CB255" s="230">
        <v>3053037.79</v>
      </c>
      <c r="CC255" s="230">
        <v>3053037.79</v>
      </c>
      <c r="CD255" s="230">
        <v>3053037.79</v>
      </c>
      <c r="CE255" s="230"/>
      <c r="CF255" s="230"/>
      <c r="CG255" s="230"/>
      <c r="CH255" s="230"/>
      <c r="CI255" s="230"/>
      <c r="CJ255" s="230">
        <v>6309.6114326666657</v>
      </c>
      <c r="CK255" s="230">
        <v>6309.6114326666657</v>
      </c>
      <c r="CL255" s="230">
        <v>6309.6114326666657</v>
      </c>
      <c r="CM255" s="15"/>
      <c r="CN255" s="15">
        <f t="shared" si="95"/>
        <v>0</v>
      </c>
      <c r="CO255" s="15">
        <f t="shared" si="95"/>
        <v>0</v>
      </c>
      <c r="CP255" s="15">
        <f t="shared" si="95"/>
        <v>0</v>
      </c>
      <c r="CR255" s="15">
        <f t="shared" si="96"/>
        <v>18928.834297999998</v>
      </c>
      <c r="CS255" s="15">
        <f t="shared" si="97"/>
        <v>0</v>
      </c>
      <c r="CT255" s="15">
        <f t="shared" si="102"/>
        <v>-18928.834297999998</v>
      </c>
      <c r="CV255" s="15">
        <f t="shared" si="103"/>
        <v>75715.337191999992</v>
      </c>
      <c r="CW255" s="15">
        <f t="shared" si="103"/>
        <v>37857.668595999996</v>
      </c>
      <c r="CX255" s="15">
        <f t="shared" si="104"/>
        <v>-37857.668595999996</v>
      </c>
      <c r="CY255" s="15"/>
    </row>
    <row r="256" spans="1:103" x14ac:dyDescent="0.25">
      <c r="A256" s="3" t="s">
        <v>279</v>
      </c>
      <c r="B256" s="229">
        <v>3.4799999999999998E-2</v>
      </c>
      <c r="C256" s="229">
        <v>3.7600000000000001E-2</v>
      </c>
      <c r="D256" s="229">
        <v>3.7600000000000001E-2</v>
      </c>
      <c r="E256" s="229">
        <v>3.2800000000000003E-2</v>
      </c>
      <c r="F256" s="229">
        <v>3.2800000000000003E-2</v>
      </c>
      <c r="G256" s="229">
        <v>3.2800000000000003E-2</v>
      </c>
      <c r="H256" s="229">
        <v>3.2800000000000003E-2</v>
      </c>
      <c r="I256" s="229">
        <v>3.2800000000000003E-2</v>
      </c>
      <c r="J256" s="3">
        <v>403013</v>
      </c>
      <c r="L256" s="230">
        <v>3483804.51</v>
      </c>
      <c r="M256" s="230">
        <v>3483804.51</v>
      </c>
      <c r="N256" s="230">
        <v>3483804.51</v>
      </c>
      <c r="O256" s="230"/>
      <c r="P256" s="230">
        <v>3483804.51</v>
      </c>
      <c r="Q256" s="230">
        <v>3483804.51</v>
      </c>
      <c r="R256" s="230">
        <v>3483804.51</v>
      </c>
      <c r="S256" s="15"/>
      <c r="T256" s="15">
        <v>9522.398994000001</v>
      </c>
      <c r="U256" s="15">
        <v>9522.398994000001</v>
      </c>
      <c r="V256" s="15">
        <v>9522.398994000001</v>
      </c>
      <c r="W256" s="15"/>
      <c r="X256" s="15">
        <f t="shared" si="98"/>
        <v>9522.398994000001</v>
      </c>
      <c r="Y256" s="15">
        <f t="shared" si="98"/>
        <v>9522.398994000001</v>
      </c>
      <c r="Z256" s="15">
        <f t="shared" si="98"/>
        <v>9522.398994000001</v>
      </c>
      <c r="AB256" s="15">
        <f t="shared" si="86"/>
        <v>28567.196982000001</v>
      </c>
      <c r="AC256" s="15">
        <f t="shared" si="108"/>
        <v>28567.196982000001</v>
      </c>
      <c r="AD256" s="15">
        <f t="shared" si="101"/>
        <v>0</v>
      </c>
      <c r="AF256" s="230">
        <v>3483804.51</v>
      </c>
      <c r="AG256" s="230">
        <v>3483804.51</v>
      </c>
      <c r="AH256" s="230">
        <v>3483804.51</v>
      </c>
      <c r="AI256" s="230"/>
      <c r="AJ256" s="230">
        <v>3483804.51</v>
      </c>
      <c r="AK256" s="230">
        <v>3483804.51</v>
      </c>
      <c r="AL256" s="230">
        <v>3483804.51</v>
      </c>
      <c r="AM256" s="230"/>
      <c r="AN256" s="230">
        <v>9522.398994000001</v>
      </c>
      <c r="AO256" s="230">
        <v>9522.398994000001</v>
      </c>
      <c r="AP256" s="230">
        <v>9522.398994000001</v>
      </c>
      <c r="AQ256" s="15"/>
      <c r="AR256" s="15">
        <f t="shared" si="99"/>
        <v>9522.398994000001</v>
      </c>
      <c r="AS256" s="15">
        <f t="shared" si="99"/>
        <v>9522.398994000001</v>
      </c>
      <c r="AT256" s="15">
        <f t="shared" si="99"/>
        <v>9522.398994000001</v>
      </c>
      <c r="AV256" s="15">
        <f t="shared" si="88"/>
        <v>28567.196982000001</v>
      </c>
      <c r="AW256" s="15">
        <f t="shared" si="109"/>
        <v>28567.196982000001</v>
      </c>
      <c r="AX256" s="15">
        <f t="shared" si="105"/>
        <v>0</v>
      </c>
      <c r="AY256" s="15"/>
      <c r="AZ256" s="15">
        <f t="shared" si="110"/>
        <v>57134.393964000003</v>
      </c>
      <c r="BA256" s="15">
        <f t="shared" si="110"/>
        <v>57134.393964000003</v>
      </c>
      <c r="BB256" s="15">
        <f t="shared" si="107"/>
        <v>0</v>
      </c>
      <c r="BC256" s="15"/>
      <c r="BD256" s="230">
        <v>3483804.51</v>
      </c>
      <c r="BE256" s="230">
        <v>3483804.51</v>
      </c>
      <c r="BF256" s="230">
        <v>3483804.51</v>
      </c>
      <c r="BG256" s="230"/>
      <c r="BH256" s="230"/>
      <c r="BI256" s="230"/>
      <c r="BJ256" s="230"/>
      <c r="BK256" s="230"/>
      <c r="BL256" s="230">
        <v>9522.398994000001</v>
      </c>
      <c r="BM256" s="230">
        <v>9522.398994000001</v>
      </c>
      <c r="BN256" s="230">
        <v>9522.398994000001</v>
      </c>
      <c r="BO256" s="15"/>
      <c r="BP256" s="15">
        <f t="shared" si="100"/>
        <v>0</v>
      </c>
      <c r="BQ256" s="15">
        <f t="shared" si="100"/>
        <v>0</v>
      </c>
      <c r="BR256" s="15">
        <f t="shared" si="100"/>
        <v>0</v>
      </c>
      <c r="BT256" s="15">
        <f t="shared" si="90"/>
        <v>28567.196982000001</v>
      </c>
      <c r="BU256" s="15">
        <f t="shared" si="91"/>
        <v>0</v>
      </c>
      <c r="BV256" s="15">
        <f t="shared" si="92"/>
        <v>-28567.196982000001</v>
      </c>
      <c r="BW256" s="15"/>
      <c r="BX256" s="15">
        <f t="shared" si="93"/>
        <v>85701.590946000011</v>
      </c>
      <c r="BY256" s="15">
        <f t="shared" si="93"/>
        <v>57134.393964000003</v>
      </c>
      <c r="BZ256" s="15">
        <f t="shared" si="94"/>
        <v>-28567.196982000009</v>
      </c>
      <c r="CA256" s="15"/>
      <c r="CB256" s="230">
        <v>3483804.51</v>
      </c>
      <c r="CC256" s="230">
        <v>3483804.51</v>
      </c>
      <c r="CD256" s="230">
        <v>3483804.51</v>
      </c>
      <c r="CE256" s="230"/>
      <c r="CF256" s="230"/>
      <c r="CG256" s="230"/>
      <c r="CH256" s="230"/>
      <c r="CI256" s="230"/>
      <c r="CJ256" s="230">
        <v>9522.398994000001</v>
      </c>
      <c r="CK256" s="230">
        <v>9522.398994000001</v>
      </c>
      <c r="CL256" s="230">
        <v>9522.398994000001</v>
      </c>
      <c r="CM256" s="15"/>
      <c r="CN256" s="15">
        <f t="shared" si="95"/>
        <v>0</v>
      </c>
      <c r="CO256" s="15">
        <f t="shared" si="95"/>
        <v>0</v>
      </c>
      <c r="CP256" s="15">
        <f t="shared" si="95"/>
        <v>0</v>
      </c>
      <c r="CR256" s="15">
        <f t="shared" si="96"/>
        <v>28567.196982000001</v>
      </c>
      <c r="CS256" s="15">
        <f t="shared" si="97"/>
        <v>0</v>
      </c>
      <c r="CT256" s="15">
        <f t="shared" si="102"/>
        <v>-28567.196982000001</v>
      </c>
      <c r="CV256" s="15">
        <f t="shared" si="103"/>
        <v>114268.78792800001</v>
      </c>
      <c r="CW256" s="15">
        <f t="shared" si="103"/>
        <v>57134.393964000003</v>
      </c>
      <c r="CX256" s="15">
        <f t="shared" si="104"/>
        <v>-57134.393964000003</v>
      </c>
      <c r="CY256" s="15"/>
    </row>
    <row r="257" spans="1:103" x14ac:dyDescent="0.25">
      <c r="A257" s="3" t="s">
        <v>280</v>
      </c>
      <c r="B257" s="229"/>
      <c r="C257" s="229"/>
      <c r="D257" s="229">
        <v>4.36E-2</v>
      </c>
      <c r="E257" s="229">
        <v>2.3200000000000002E-2</v>
      </c>
      <c r="F257" s="229">
        <v>2.3200000000000002E-2</v>
      </c>
      <c r="G257" s="229">
        <v>2.3200000000000002E-2</v>
      </c>
      <c r="H257" s="229">
        <v>2.3200000000000002E-2</v>
      </c>
      <c r="I257" s="229">
        <v>2.3200000000000002E-2</v>
      </c>
      <c r="J257" s="3">
        <v>403013</v>
      </c>
      <c r="L257" s="230">
        <v>155657.54</v>
      </c>
      <c r="M257" s="230">
        <v>155657.54</v>
      </c>
      <c r="N257" s="230">
        <v>155657.54</v>
      </c>
      <c r="O257" s="230"/>
      <c r="P257" s="230">
        <v>0</v>
      </c>
      <c r="Q257" s="230">
        <v>0</v>
      </c>
      <c r="R257" s="230">
        <v>0</v>
      </c>
      <c r="S257" s="15"/>
      <c r="T257" s="15">
        <v>300.93791066666671</v>
      </c>
      <c r="U257" s="15">
        <v>300.93791066666671</v>
      </c>
      <c r="V257" s="15">
        <v>300.93791066666671</v>
      </c>
      <c r="W257" s="15"/>
      <c r="X257" s="15">
        <f t="shared" si="98"/>
        <v>0</v>
      </c>
      <c r="Y257" s="15">
        <f t="shared" si="98"/>
        <v>0</v>
      </c>
      <c r="Z257" s="15">
        <f t="shared" si="98"/>
        <v>0</v>
      </c>
      <c r="AB257" s="15">
        <f t="shared" si="86"/>
        <v>902.81373200000007</v>
      </c>
      <c r="AC257" s="15">
        <f t="shared" si="108"/>
        <v>0</v>
      </c>
      <c r="AD257" s="15">
        <f t="shared" si="101"/>
        <v>-902.81373200000007</v>
      </c>
      <c r="AF257" s="230">
        <v>155657.54</v>
      </c>
      <c r="AG257" s="230">
        <v>155657.54</v>
      </c>
      <c r="AH257" s="230">
        <v>155657.54</v>
      </c>
      <c r="AI257" s="230"/>
      <c r="AJ257" s="230">
        <v>0</v>
      </c>
      <c r="AK257" s="230">
        <v>0</v>
      </c>
      <c r="AL257" s="230">
        <v>0</v>
      </c>
      <c r="AM257" s="230"/>
      <c r="AN257" s="230">
        <v>300.93791066666671</v>
      </c>
      <c r="AO257" s="230">
        <v>300.93791066666671</v>
      </c>
      <c r="AP257" s="230">
        <v>300.93791066666671</v>
      </c>
      <c r="AQ257" s="15"/>
      <c r="AR257" s="15">
        <f t="shared" si="99"/>
        <v>0</v>
      </c>
      <c r="AS257" s="15">
        <f t="shared" si="99"/>
        <v>0</v>
      </c>
      <c r="AT257" s="15">
        <f t="shared" si="99"/>
        <v>0</v>
      </c>
      <c r="AV257" s="15">
        <f t="shared" si="88"/>
        <v>902.81373200000007</v>
      </c>
      <c r="AW257" s="15">
        <f t="shared" si="109"/>
        <v>0</v>
      </c>
      <c r="AX257" s="15">
        <f t="shared" si="105"/>
        <v>-902.81373200000007</v>
      </c>
      <c r="AY257" s="15"/>
      <c r="AZ257" s="15">
        <f t="shared" si="110"/>
        <v>1805.6274640000001</v>
      </c>
      <c r="BA257" s="15">
        <f t="shared" si="110"/>
        <v>0</v>
      </c>
      <c r="BB257" s="15">
        <f t="shared" si="107"/>
        <v>-1805.6274640000001</v>
      </c>
      <c r="BC257" s="15"/>
      <c r="BD257" s="230">
        <v>155657.54</v>
      </c>
      <c r="BE257" s="230">
        <v>155657.54</v>
      </c>
      <c r="BF257" s="230">
        <v>155657.54</v>
      </c>
      <c r="BG257" s="230"/>
      <c r="BH257" s="230"/>
      <c r="BI257" s="230"/>
      <c r="BJ257" s="230"/>
      <c r="BK257" s="230"/>
      <c r="BL257" s="230">
        <v>300.93791066666671</v>
      </c>
      <c r="BM257" s="230">
        <v>300.93791066666671</v>
      </c>
      <c r="BN257" s="230">
        <v>300.93791066666671</v>
      </c>
      <c r="BO257" s="15"/>
      <c r="BP257" s="15">
        <f t="shared" si="100"/>
        <v>0</v>
      </c>
      <c r="BQ257" s="15">
        <f t="shared" si="100"/>
        <v>0</v>
      </c>
      <c r="BR257" s="15">
        <f t="shared" si="100"/>
        <v>0</v>
      </c>
      <c r="BT257" s="15">
        <f t="shared" si="90"/>
        <v>902.81373200000007</v>
      </c>
      <c r="BU257" s="15">
        <f t="shared" si="91"/>
        <v>0</v>
      </c>
      <c r="BV257" s="15">
        <f t="shared" si="92"/>
        <v>-902.81373200000007</v>
      </c>
      <c r="BW257" s="15"/>
      <c r="BX257" s="15">
        <f t="shared" si="93"/>
        <v>2708.4411960000002</v>
      </c>
      <c r="BY257" s="15">
        <f t="shared" si="93"/>
        <v>0</v>
      </c>
      <c r="BZ257" s="15">
        <f t="shared" si="94"/>
        <v>-2708.4411960000002</v>
      </c>
      <c r="CA257" s="15"/>
      <c r="CB257" s="230">
        <v>155657.54</v>
      </c>
      <c r="CC257" s="230">
        <v>155657.54</v>
      </c>
      <c r="CD257" s="230">
        <v>155657.54</v>
      </c>
      <c r="CE257" s="230"/>
      <c r="CF257" s="230"/>
      <c r="CG257" s="230"/>
      <c r="CH257" s="230"/>
      <c r="CI257" s="230"/>
      <c r="CJ257" s="230">
        <v>300.93791066666671</v>
      </c>
      <c r="CK257" s="230">
        <v>300.93791066666671</v>
      </c>
      <c r="CL257" s="230">
        <v>300.93791066666671</v>
      </c>
      <c r="CM257" s="15"/>
      <c r="CN257" s="15">
        <f t="shared" si="95"/>
        <v>0</v>
      </c>
      <c r="CO257" s="15">
        <f t="shared" si="95"/>
        <v>0</v>
      </c>
      <c r="CP257" s="15">
        <f t="shared" si="95"/>
        <v>0</v>
      </c>
      <c r="CR257" s="15">
        <f t="shared" si="96"/>
        <v>902.81373200000007</v>
      </c>
      <c r="CS257" s="15">
        <f t="shared" si="97"/>
        <v>0</v>
      </c>
      <c r="CT257" s="15">
        <f t="shared" si="102"/>
        <v>-902.81373200000007</v>
      </c>
      <c r="CV257" s="15">
        <f t="shared" si="103"/>
        <v>3611.2549280000003</v>
      </c>
      <c r="CW257" s="15">
        <f t="shared" si="103"/>
        <v>0</v>
      </c>
      <c r="CX257" s="15">
        <f t="shared" si="104"/>
        <v>-3611.2549280000003</v>
      </c>
      <c r="CY257" s="15"/>
    </row>
    <row r="258" spans="1:103" x14ac:dyDescent="0.25">
      <c r="A258" s="3" t="s">
        <v>281</v>
      </c>
      <c r="B258" s="229">
        <v>2.9700000000000001E-2</v>
      </c>
      <c r="C258" s="229">
        <v>2.9600000000000001E-2</v>
      </c>
      <c r="D258" s="229">
        <v>2.9600000000000001E-2</v>
      </c>
      <c r="E258" s="229">
        <v>2.8700000000000003E-2</v>
      </c>
      <c r="F258" s="229">
        <v>2.8700000000000003E-2</v>
      </c>
      <c r="G258" s="229">
        <v>2.8700000000000003E-2</v>
      </c>
      <c r="H258" s="229">
        <v>2.8700000000000003E-2</v>
      </c>
      <c r="I258" s="229">
        <v>2.8700000000000003E-2</v>
      </c>
      <c r="J258" s="3">
        <v>403013</v>
      </c>
      <c r="L258" s="230">
        <v>24623837.399999999</v>
      </c>
      <c r="M258" s="230">
        <v>24623837.399999999</v>
      </c>
      <c r="N258" s="230">
        <v>24623837.399999999</v>
      </c>
      <c r="O258" s="230"/>
      <c r="P258" s="230">
        <v>24686500.5</v>
      </c>
      <c r="Q258" s="230">
        <v>24690023.100000001</v>
      </c>
      <c r="R258" s="230">
        <v>24694551.530000001</v>
      </c>
      <c r="S258" s="15"/>
      <c r="T258" s="15">
        <v>58892.011115000001</v>
      </c>
      <c r="U258" s="15">
        <v>58892.011115000001</v>
      </c>
      <c r="V258" s="15">
        <v>58892.011115000001</v>
      </c>
      <c r="W258" s="15"/>
      <c r="X258" s="15">
        <f t="shared" si="98"/>
        <v>59041.880362500007</v>
      </c>
      <c r="Y258" s="15">
        <f t="shared" si="98"/>
        <v>59050.305247500015</v>
      </c>
      <c r="Z258" s="15">
        <f t="shared" si="98"/>
        <v>59061.135742583341</v>
      </c>
      <c r="AB258" s="15">
        <f t="shared" si="86"/>
        <v>176676.033345</v>
      </c>
      <c r="AC258" s="15">
        <f t="shared" si="108"/>
        <v>177153.32135258336</v>
      </c>
      <c r="AD258" s="15">
        <f t="shared" si="101"/>
        <v>477.28800758335274</v>
      </c>
      <c r="AF258" s="230">
        <v>24623837.399999999</v>
      </c>
      <c r="AG258" s="230">
        <v>24628029.870000001</v>
      </c>
      <c r="AH258" s="230">
        <v>24632306.199999999</v>
      </c>
      <c r="AI258" s="230"/>
      <c r="AJ258" s="230">
        <v>24702130.379999999</v>
      </c>
      <c r="AK258" s="230">
        <v>24702587.969999999</v>
      </c>
      <c r="AL258" s="230">
        <v>24696472.539999999</v>
      </c>
      <c r="AM258" s="230"/>
      <c r="AN258" s="230">
        <v>58892.011115000001</v>
      </c>
      <c r="AO258" s="230">
        <v>58902.038105750013</v>
      </c>
      <c r="AP258" s="230">
        <v>58912.265661666672</v>
      </c>
      <c r="AQ258" s="15"/>
      <c r="AR258" s="15">
        <f t="shared" si="99"/>
        <v>59079.261825500005</v>
      </c>
      <c r="AS258" s="15">
        <f t="shared" si="99"/>
        <v>59080.356228249999</v>
      </c>
      <c r="AT258" s="15">
        <f t="shared" si="99"/>
        <v>59065.730158166669</v>
      </c>
      <c r="AV258" s="15">
        <f t="shared" si="88"/>
        <v>176706.31488241669</v>
      </c>
      <c r="AW258" s="15">
        <f t="shared" si="109"/>
        <v>177225.34821191669</v>
      </c>
      <c r="AX258" s="15">
        <f t="shared" si="105"/>
        <v>519.03332950000186</v>
      </c>
      <c r="AY258" s="15"/>
      <c r="AZ258" s="15">
        <f t="shared" si="110"/>
        <v>353382.34822741669</v>
      </c>
      <c r="BA258" s="15">
        <f t="shared" si="110"/>
        <v>354378.66956450004</v>
      </c>
      <c r="BB258" s="15">
        <f t="shared" si="107"/>
        <v>996.32133708335459</v>
      </c>
      <c r="BC258" s="15"/>
      <c r="BD258" s="230">
        <v>24632390.050000001</v>
      </c>
      <c r="BE258" s="230">
        <v>24632390.050000001</v>
      </c>
      <c r="BF258" s="230">
        <v>24632390.050000001</v>
      </c>
      <c r="BG258" s="230"/>
      <c r="BH258" s="230"/>
      <c r="BI258" s="230"/>
      <c r="BJ258" s="230"/>
      <c r="BK258" s="230"/>
      <c r="BL258" s="230">
        <v>58912.466202916672</v>
      </c>
      <c r="BM258" s="230">
        <v>58912.466202916672</v>
      </c>
      <c r="BN258" s="230">
        <v>58912.466202916672</v>
      </c>
      <c r="BO258" s="15"/>
      <c r="BP258" s="15">
        <f t="shared" si="100"/>
        <v>0</v>
      </c>
      <c r="BQ258" s="15">
        <f t="shared" si="100"/>
        <v>0</v>
      </c>
      <c r="BR258" s="15">
        <f t="shared" si="100"/>
        <v>0</v>
      </c>
      <c r="BT258" s="15">
        <f t="shared" si="90"/>
        <v>176737.39860875002</v>
      </c>
      <c r="BU258" s="15">
        <f t="shared" si="91"/>
        <v>0</v>
      </c>
      <c r="BV258" s="15">
        <f t="shared" si="92"/>
        <v>-176737.39860875002</v>
      </c>
      <c r="BW258" s="15"/>
      <c r="BX258" s="15">
        <f t="shared" si="93"/>
        <v>530119.74683616671</v>
      </c>
      <c r="BY258" s="15">
        <f t="shared" si="93"/>
        <v>354378.66956450004</v>
      </c>
      <c r="BZ258" s="15">
        <f t="shared" si="94"/>
        <v>-175741.07727166667</v>
      </c>
      <c r="CA258" s="15"/>
      <c r="CB258" s="230">
        <v>24632390.050000001</v>
      </c>
      <c r="CC258" s="230">
        <v>24632390.050000001</v>
      </c>
      <c r="CD258" s="230">
        <v>24659445.280000001</v>
      </c>
      <c r="CE258" s="230"/>
      <c r="CF258" s="230"/>
      <c r="CG258" s="230"/>
      <c r="CH258" s="230"/>
      <c r="CI258" s="230"/>
      <c r="CJ258" s="230">
        <v>58912.466202916672</v>
      </c>
      <c r="CK258" s="230">
        <v>58912.466202916672</v>
      </c>
      <c r="CL258" s="230">
        <v>58977.173294666682</v>
      </c>
      <c r="CM258" s="15"/>
      <c r="CN258" s="15">
        <f t="shared" si="95"/>
        <v>0</v>
      </c>
      <c r="CO258" s="15">
        <f t="shared" si="95"/>
        <v>0</v>
      </c>
      <c r="CP258" s="15">
        <f t="shared" si="95"/>
        <v>0</v>
      </c>
      <c r="CR258" s="15">
        <f t="shared" si="96"/>
        <v>176802.10570050002</v>
      </c>
      <c r="CS258" s="15">
        <f t="shared" si="97"/>
        <v>0</v>
      </c>
      <c r="CT258" s="15">
        <f t="shared" si="102"/>
        <v>-176802.10570050002</v>
      </c>
      <c r="CV258" s="15">
        <f t="shared" si="103"/>
        <v>706921.85253666667</v>
      </c>
      <c r="CW258" s="15">
        <f t="shared" si="103"/>
        <v>354378.66956450004</v>
      </c>
      <c r="CX258" s="15">
        <f t="shared" si="104"/>
        <v>-352543.18297216663</v>
      </c>
      <c r="CY258" s="15"/>
    </row>
    <row r="259" spans="1:103" x14ac:dyDescent="0.25">
      <c r="A259" s="3" t="s">
        <v>282</v>
      </c>
      <c r="B259" s="229">
        <v>0.03</v>
      </c>
      <c r="C259" s="229">
        <v>3.7700000000000004E-2</v>
      </c>
      <c r="D259" s="229">
        <v>3.7700000000000004E-2</v>
      </c>
      <c r="E259" s="229">
        <v>2.7200000000000002E-2</v>
      </c>
      <c r="F259" s="229">
        <v>2.7200000000000002E-2</v>
      </c>
      <c r="G259" s="229">
        <v>2.7200000000000002E-2</v>
      </c>
      <c r="H259" s="229">
        <v>2.7200000000000002E-2</v>
      </c>
      <c r="I259" s="229">
        <v>2.7200000000000002E-2</v>
      </c>
      <c r="J259" s="3">
        <v>403013</v>
      </c>
      <c r="L259" s="230">
        <v>3301249.86</v>
      </c>
      <c r="M259" s="230">
        <v>3326453.63</v>
      </c>
      <c r="N259" s="230">
        <v>3326453.63</v>
      </c>
      <c r="O259" s="230"/>
      <c r="P259" s="230">
        <v>3326453.63</v>
      </c>
      <c r="Q259" s="230">
        <v>3326453.63</v>
      </c>
      <c r="R259" s="230">
        <v>3326453.63</v>
      </c>
      <c r="S259" s="15"/>
      <c r="T259" s="15">
        <v>7482.8330160000005</v>
      </c>
      <c r="U259" s="15">
        <v>7539.9615613333335</v>
      </c>
      <c r="V259" s="15">
        <v>7539.9615613333335</v>
      </c>
      <c r="W259" s="15"/>
      <c r="X259" s="15">
        <f t="shared" si="98"/>
        <v>7539.9615613333335</v>
      </c>
      <c r="Y259" s="15">
        <f t="shared" si="98"/>
        <v>7539.9615613333335</v>
      </c>
      <c r="Z259" s="15">
        <f t="shared" si="98"/>
        <v>7539.9615613333335</v>
      </c>
      <c r="AB259" s="15">
        <f t="shared" si="86"/>
        <v>22562.756138666668</v>
      </c>
      <c r="AC259" s="15">
        <f t="shared" si="108"/>
        <v>22619.884684000001</v>
      </c>
      <c r="AD259" s="15">
        <f t="shared" si="101"/>
        <v>57.128545333333022</v>
      </c>
      <c r="AF259" s="230">
        <v>3326453.63</v>
      </c>
      <c r="AG259" s="230">
        <v>3326453.63</v>
      </c>
      <c r="AH259" s="230">
        <v>3326453.63</v>
      </c>
      <c r="AI259" s="230"/>
      <c r="AJ259" s="230">
        <v>3326453.63</v>
      </c>
      <c r="AK259" s="230">
        <v>3326453.63</v>
      </c>
      <c r="AL259" s="230">
        <v>3326453.63</v>
      </c>
      <c r="AM259" s="230"/>
      <c r="AN259" s="230">
        <v>7539.9615613333335</v>
      </c>
      <c r="AO259" s="230">
        <v>7539.9615613333335</v>
      </c>
      <c r="AP259" s="230">
        <v>7539.9615613333335</v>
      </c>
      <c r="AQ259" s="15"/>
      <c r="AR259" s="15">
        <f t="shared" si="99"/>
        <v>7539.9615613333335</v>
      </c>
      <c r="AS259" s="15">
        <f t="shared" si="99"/>
        <v>7539.9615613333335</v>
      </c>
      <c r="AT259" s="15">
        <f t="shared" si="99"/>
        <v>7539.9615613333335</v>
      </c>
      <c r="AV259" s="15">
        <f t="shared" si="88"/>
        <v>22619.884684000001</v>
      </c>
      <c r="AW259" s="15">
        <f t="shared" si="109"/>
        <v>22619.884684000001</v>
      </c>
      <c r="AX259" s="15">
        <f t="shared" si="105"/>
        <v>0</v>
      </c>
      <c r="AY259" s="15"/>
      <c r="AZ259" s="15">
        <f t="shared" si="110"/>
        <v>45182.640822666668</v>
      </c>
      <c r="BA259" s="15">
        <f t="shared" si="110"/>
        <v>45239.769368000001</v>
      </c>
      <c r="BB259" s="15">
        <f t="shared" si="107"/>
        <v>57.128545333333022</v>
      </c>
      <c r="BC259" s="15"/>
      <c r="BD259" s="230">
        <v>3326453.63</v>
      </c>
      <c r="BE259" s="230">
        <v>3326453.63</v>
      </c>
      <c r="BF259" s="230">
        <v>3326453.63</v>
      </c>
      <c r="BG259" s="230"/>
      <c r="BH259" s="230"/>
      <c r="BI259" s="230"/>
      <c r="BJ259" s="230"/>
      <c r="BK259" s="230"/>
      <c r="BL259" s="230">
        <v>7539.9615613333335</v>
      </c>
      <c r="BM259" s="230">
        <v>7539.9615613333335</v>
      </c>
      <c r="BN259" s="230">
        <v>7539.9615613333335</v>
      </c>
      <c r="BO259" s="15"/>
      <c r="BP259" s="15">
        <f t="shared" si="100"/>
        <v>0</v>
      </c>
      <c r="BQ259" s="15">
        <f t="shared" si="100"/>
        <v>0</v>
      </c>
      <c r="BR259" s="15">
        <f t="shared" si="100"/>
        <v>0</v>
      </c>
      <c r="BT259" s="15">
        <f t="shared" si="90"/>
        <v>22619.884684000001</v>
      </c>
      <c r="BU259" s="15">
        <f t="shared" si="91"/>
        <v>0</v>
      </c>
      <c r="BV259" s="15">
        <f t="shared" si="92"/>
        <v>-22619.884684000001</v>
      </c>
      <c r="BW259" s="15"/>
      <c r="BX259" s="15">
        <f t="shared" si="93"/>
        <v>67802.525506666672</v>
      </c>
      <c r="BY259" s="15">
        <f t="shared" si="93"/>
        <v>45239.769368000001</v>
      </c>
      <c r="BZ259" s="15">
        <f t="shared" si="94"/>
        <v>-22562.756138666671</v>
      </c>
      <c r="CA259" s="15"/>
      <c r="CB259" s="230">
        <v>3326453.63</v>
      </c>
      <c r="CC259" s="230">
        <v>3326453.63</v>
      </c>
      <c r="CD259" s="230">
        <v>3326453.63</v>
      </c>
      <c r="CE259" s="230"/>
      <c r="CF259" s="230"/>
      <c r="CG259" s="230"/>
      <c r="CH259" s="230"/>
      <c r="CI259" s="230"/>
      <c r="CJ259" s="230">
        <v>7539.9615613333335</v>
      </c>
      <c r="CK259" s="230">
        <v>7539.9615613333335</v>
      </c>
      <c r="CL259" s="230">
        <v>7539.9615613333335</v>
      </c>
      <c r="CM259" s="15"/>
      <c r="CN259" s="15">
        <f t="shared" si="95"/>
        <v>0</v>
      </c>
      <c r="CO259" s="15">
        <f t="shared" si="95"/>
        <v>0</v>
      </c>
      <c r="CP259" s="15">
        <f t="shared" si="95"/>
        <v>0</v>
      </c>
      <c r="CR259" s="15">
        <f t="shared" si="96"/>
        <v>22619.884684000001</v>
      </c>
      <c r="CS259" s="15">
        <f t="shared" si="97"/>
        <v>0</v>
      </c>
      <c r="CT259" s="15">
        <f t="shared" si="102"/>
        <v>-22619.884684000001</v>
      </c>
      <c r="CV259" s="15">
        <f t="shared" si="103"/>
        <v>90422.410190666676</v>
      </c>
      <c r="CW259" s="15">
        <f t="shared" si="103"/>
        <v>45239.769368000001</v>
      </c>
      <c r="CX259" s="15">
        <f t="shared" si="104"/>
        <v>-45182.640822666675</v>
      </c>
      <c r="CY259" s="15"/>
    </row>
    <row r="260" spans="1:103" x14ac:dyDescent="0.25">
      <c r="A260" s="3" t="s">
        <v>283</v>
      </c>
      <c r="B260" s="229">
        <v>4.3299999999999998E-2</v>
      </c>
      <c r="C260" s="229">
        <v>4.9200000000000001E-2</v>
      </c>
      <c r="D260" s="229">
        <v>4.9200000000000001E-2</v>
      </c>
      <c r="E260" s="229">
        <v>1.84E-2</v>
      </c>
      <c r="F260" s="229">
        <v>1.84E-2</v>
      </c>
      <c r="G260" s="229">
        <v>1.84E-2</v>
      </c>
      <c r="H260" s="229">
        <v>1.84E-2</v>
      </c>
      <c r="I260" s="229">
        <v>1.84E-2</v>
      </c>
      <c r="J260" s="3">
        <v>403013</v>
      </c>
      <c r="L260" s="230">
        <v>2535556.33</v>
      </c>
      <c r="M260" s="230">
        <v>2535556.33</v>
      </c>
      <c r="N260" s="230">
        <v>2535556.33</v>
      </c>
      <c r="O260" s="230"/>
      <c r="P260" s="230">
        <v>2535556.33</v>
      </c>
      <c r="Q260" s="230">
        <v>2535556.33</v>
      </c>
      <c r="R260" s="230">
        <v>2535556.33</v>
      </c>
      <c r="S260" s="15"/>
      <c r="T260" s="15">
        <v>3887.8530393333335</v>
      </c>
      <c r="U260" s="15">
        <v>3887.8530393333335</v>
      </c>
      <c r="V260" s="15">
        <v>3887.8530393333335</v>
      </c>
      <c r="W260" s="15"/>
      <c r="X260" s="15">
        <f t="shared" si="98"/>
        <v>3887.8530393333335</v>
      </c>
      <c r="Y260" s="15">
        <f t="shared" si="98"/>
        <v>3887.8530393333335</v>
      </c>
      <c r="Z260" s="15">
        <f t="shared" si="98"/>
        <v>3887.8530393333335</v>
      </c>
      <c r="AB260" s="15">
        <f t="shared" si="86"/>
        <v>11663.559118000001</v>
      </c>
      <c r="AC260" s="15">
        <f t="shared" si="108"/>
        <v>11663.559118000001</v>
      </c>
      <c r="AD260" s="15">
        <f t="shared" si="101"/>
        <v>0</v>
      </c>
      <c r="AF260" s="230">
        <v>2535556.33</v>
      </c>
      <c r="AG260" s="230">
        <v>2535556.33</v>
      </c>
      <c r="AH260" s="230">
        <v>2535556.33</v>
      </c>
      <c r="AI260" s="230"/>
      <c r="AJ260" s="230">
        <v>2535556.33</v>
      </c>
      <c r="AK260" s="230">
        <v>2535556.33</v>
      </c>
      <c r="AL260" s="230">
        <v>2535556.33</v>
      </c>
      <c r="AM260" s="230"/>
      <c r="AN260" s="230">
        <v>3887.8530393333335</v>
      </c>
      <c r="AO260" s="230">
        <v>3887.8530393333335</v>
      </c>
      <c r="AP260" s="230">
        <v>3887.8530393333335</v>
      </c>
      <c r="AQ260" s="15"/>
      <c r="AR260" s="15">
        <f t="shared" si="99"/>
        <v>3887.8530393333335</v>
      </c>
      <c r="AS260" s="15">
        <f t="shared" si="99"/>
        <v>3887.8530393333335</v>
      </c>
      <c r="AT260" s="15">
        <f t="shared" si="99"/>
        <v>3887.8530393333335</v>
      </c>
      <c r="AV260" s="15">
        <f t="shared" si="88"/>
        <v>11663.559118000001</v>
      </c>
      <c r="AW260" s="15">
        <f t="shared" si="109"/>
        <v>11663.559118000001</v>
      </c>
      <c r="AX260" s="15">
        <f t="shared" si="105"/>
        <v>0</v>
      </c>
      <c r="AY260" s="15"/>
      <c r="AZ260" s="15">
        <f t="shared" si="110"/>
        <v>23327.118236000002</v>
      </c>
      <c r="BA260" s="15">
        <f t="shared" si="110"/>
        <v>23327.118236000002</v>
      </c>
      <c r="BB260" s="15">
        <f t="shared" si="107"/>
        <v>0</v>
      </c>
      <c r="BC260" s="15"/>
      <c r="BD260" s="230">
        <v>2535556.33</v>
      </c>
      <c r="BE260" s="230">
        <v>2535556.33</v>
      </c>
      <c r="BF260" s="230">
        <v>2535556.33</v>
      </c>
      <c r="BG260" s="230"/>
      <c r="BH260" s="230"/>
      <c r="BI260" s="230"/>
      <c r="BJ260" s="230"/>
      <c r="BK260" s="230"/>
      <c r="BL260" s="230">
        <v>3887.8530393333335</v>
      </c>
      <c r="BM260" s="230">
        <v>3887.8530393333335</v>
      </c>
      <c r="BN260" s="230">
        <v>3887.8530393333335</v>
      </c>
      <c r="BO260" s="15"/>
      <c r="BP260" s="15">
        <f t="shared" si="100"/>
        <v>0</v>
      </c>
      <c r="BQ260" s="15">
        <f t="shared" si="100"/>
        <v>0</v>
      </c>
      <c r="BR260" s="15">
        <f t="shared" si="100"/>
        <v>0</v>
      </c>
      <c r="BT260" s="15">
        <f t="shared" si="90"/>
        <v>11663.559118000001</v>
      </c>
      <c r="BU260" s="15">
        <f t="shared" si="91"/>
        <v>0</v>
      </c>
      <c r="BV260" s="15">
        <f t="shared" si="92"/>
        <v>-11663.559118000001</v>
      </c>
      <c r="BW260" s="15"/>
      <c r="BX260" s="15">
        <f t="shared" si="93"/>
        <v>34990.677353999999</v>
      </c>
      <c r="BY260" s="15">
        <f t="shared" si="93"/>
        <v>23327.118236000002</v>
      </c>
      <c r="BZ260" s="15">
        <f t="shared" si="94"/>
        <v>-11663.559117999997</v>
      </c>
      <c r="CA260" s="15"/>
      <c r="CB260" s="230">
        <v>2535556.33</v>
      </c>
      <c r="CC260" s="230">
        <v>2535556.33</v>
      </c>
      <c r="CD260" s="230">
        <v>2535556.33</v>
      </c>
      <c r="CE260" s="230"/>
      <c r="CF260" s="230"/>
      <c r="CG260" s="230"/>
      <c r="CH260" s="230"/>
      <c r="CI260" s="230"/>
      <c r="CJ260" s="230">
        <v>3887.8530393333335</v>
      </c>
      <c r="CK260" s="230">
        <v>3887.8530393333335</v>
      </c>
      <c r="CL260" s="230">
        <v>3887.8530393333335</v>
      </c>
      <c r="CM260" s="15"/>
      <c r="CN260" s="15">
        <f t="shared" si="95"/>
        <v>0</v>
      </c>
      <c r="CO260" s="15">
        <f t="shared" si="95"/>
        <v>0</v>
      </c>
      <c r="CP260" s="15">
        <f t="shared" si="95"/>
        <v>0</v>
      </c>
      <c r="CR260" s="15">
        <f t="shared" si="96"/>
        <v>11663.559118000001</v>
      </c>
      <c r="CS260" s="15">
        <f t="shared" si="97"/>
        <v>0</v>
      </c>
      <c r="CT260" s="15">
        <f t="shared" si="102"/>
        <v>-11663.559118000001</v>
      </c>
      <c r="CV260" s="15">
        <f t="shared" si="103"/>
        <v>46654.236472000004</v>
      </c>
      <c r="CW260" s="15">
        <f t="shared" si="103"/>
        <v>23327.118236000002</v>
      </c>
      <c r="CX260" s="15">
        <f t="shared" si="104"/>
        <v>-23327.118236000002</v>
      </c>
      <c r="CY260" s="15"/>
    </row>
    <row r="261" spans="1:103" x14ac:dyDescent="0.25">
      <c r="A261" s="3" t="s">
        <v>284</v>
      </c>
      <c r="B261" s="229">
        <v>3.9E-2</v>
      </c>
      <c r="C261" s="229">
        <v>4.2300000000000004E-2</v>
      </c>
      <c r="D261" s="229">
        <v>4.2300000000000004E-2</v>
      </c>
      <c r="E261" s="229">
        <v>2.2199999999999998E-2</v>
      </c>
      <c r="F261" s="229">
        <v>2.2199999999999998E-2</v>
      </c>
      <c r="G261" s="229">
        <v>2.2199999999999998E-2</v>
      </c>
      <c r="H261" s="229">
        <v>2.2199999999999998E-2</v>
      </c>
      <c r="I261" s="229">
        <v>2.2199999999999998E-2</v>
      </c>
      <c r="J261" s="3">
        <v>403013</v>
      </c>
      <c r="L261" s="230">
        <v>2356171.63</v>
      </c>
      <c r="M261" s="230">
        <v>2356171.63</v>
      </c>
      <c r="N261" s="230">
        <v>2356171.63</v>
      </c>
      <c r="O261" s="230"/>
      <c r="P261" s="230">
        <v>2356171.63</v>
      </c>
      <c r="Q261" s="230">
        <v>2356171.63</v>
      </c>
      <c r="R261" s="230">
        <v>2356171.63</v>
      </c>
      <c r="S261" s="15"/>
      <c r="T261" s="15">
        <v>4358.9175154999994</v>
      </c>
      <c r="U261" s="15">
        <v>4358.9175154999994</v>
      </c>
      <c r="V261" s="15">
        <v>4358.9175154999994</v>
      </c>
      <c r="W261" s="15"/>
      <c r="X261" s="15">
        <f t="shared" si="98"/>
        <v>4358.9175154999994</v>
      </c>
      <c r="Y261" s="15">
        <f t="shared" si="98"/>
        <v>4358.9175154999994</v>
      </c>
      <c r="Z261" s="15">
        <f t="shared" si="98"/>
        <v>4358.9175154999994</v>
      </c>
      <c r="AB261" s="15">
        <f t="shared" si="86"/>
        <v>13076.752546499998</v>
      </c>
      <c r="AC261" s="15">
        <f t="shared" si="108"/>
        <v>13076.752546499998</v>
      </c>
      <c r="AD261" s="15">
        <f t="shared" si="101"/>
        <v>0</v>
      </c>
      <c r="AF261" s="230">
        <v>2356171.63</v>
      </c>
      <c r="AG261" s="230">
        <v>2356171.63</v>
      </c>
      <c r="AH261" s="230">
        <v>2356171.63</v>
      </c>
      <c r="AI261" s="230"/>
      <c r="AJ261" s="230">
        <v>2356171.63</v>
      </c>
      <c r="AK261" s="230">
        <v>2356171.63</v>
      </c>
      <c r="AL261" s="230">
        <v>2356171.63</v>
      </c>
      <c r="AM261" s="230"/>
      <c r="AN261" s="230">
        <v>4358.9175154999994</v>
      </c>
      <c r="AO261" s="230">
        <v>4358.9175154999994</v>
      </c>
      <c r="AP261" s="230">
        <v>4358.9175154999994</v>
      </c>
      <c r="AQ261" s="15"/>
      <c r="AR261" s="15">
        <f t="shared" si="99"/>
        <v>4358.9175154999994</v>
      </c>
      <c r="AS261" s="15">
        <f t="shared" si="99"/>
        <v>4358.9175154999994</v>
      </c>
      <c r="AT261" s="15">
        <f t="shared" si="99"/>
        <v>4358.9175154999994</v>
      </c>
      <c r="AV261" s="15">
        <f t="shared" si="88"/>
        <v>13076.752546499998</v>
      </c>
      <c r="AW261" s="15">
        <f t="shared" si="109"/>
        <v>13076.752546499998</v>
      </c>
      <c r="AX261" s="15">
        <f t="shared" si="105"/>
        <v>0</v>
      </c>
      <c r="AY261" s="15"/>
      <c r="AZ261" s="15">
        <f t="shared" si="110"/>
        <v>26153.505092999996</v>
      </c>
      <c r="BA261" s="15">
        <f t="shared" si="110"/>
        <v>26153.505092999996</v>
      </c>
      <c r="BB261" s="15">
        <f t="shared" si="107"/>
        <v>0</v>
      </c>
      <c r="BC261" s="15"/>
      <c r="BD261" s="230">
        <v>2356171.63</v>
      </c>
      <c r="BE261" s="230">
        <v>2356171.63</v>
      </c>
      <c r="BF261" s="230">
        <v>2356171.63</v>
      </c>
      <c r="BG261" s="230"/>
      <c r="BH261" s="230"/>
      <c r="BI261" s="230"/>
      <c r="BJ261" s="230"/>
      <c r="BK261" s="230"/>
      <c r="BL261" s="230">
        <v>4358.9175154999994</v>
      </c>
      <c r="BM261" s="230">
        <v>4358.9175154999994</v>
      </c>
      <c r="BN261" s="230">
        <v>4358.9175154999994</v>
      </c>
      <c r="BO261" s="15"/>
      <c r="BP261" s="15">
        <f t="shared" si="100"/>
        <v>0</v>
      </c>
      <c r="BQ261" s="15">
        <f t="shared" si="100"/>
        <v>0</v>
      </c>
      <c r="BR261" s="15">
        <f t="shared" si="100"/>
        <v>0</v>
      </c>
      <c r="BT261" s="15">
        <f t="shared" si="90"/>
        <v>13076.752546499998</v>
      </c>
      <c r="BU261" s="15">
        <f t="shared" si="91"/>
        <v>0</v>
      </c>
      <c r="BV261" s="15">
        <f t="shared" si="92"/>
        <v>-13076.752546499998</v>
      </c>
      <c r="BW261" s="15"/>
      <c r="BX261" s="15">
        <f t="shared" si="93"/>
        <v>39230.257639499992</v>
      </c>
      <c r="BY261" s="15">
        <f t="shared" si="93"/>
        <v>26153.505092999996</v>
      </c>
      <c r="BZ261" s="15">
        <f t="shared" si="94"/>
        <v>-13076.752546499996</v>
      </c>
      <c r="CA261" s="15"/>
      <c r="CB261" s="230">
        <v>2356171.63</v>
      </c>
      <c r="CC261" s="230">
        <v>2356171.63</v>
      </c>
      <c r="CD261" s="230">
        <v>2356171.63</v>
      </c>
      <c r="CE261" s="230"/>
      <c r="CF261" s="230"/>
      <c r="CG261" s="230"/>
      <c r="CH261" s="230"/>
      <c r="CI261" s="230"/>
      <c r="CJ261" s="230">
        <v>4358.9175154999994</v>
      </c>
      <c r="CK261" s="230">
        <v>4358.9175154999994</v>
      </c>
      <c r="CL261" s="230">
        <v>4358.9175154999994</v>
      </c>
      <c r="CM261" s="15"/>
      <c r="CN261" s="15">
        <f t="shared" si="95"/>
        <v>0</v>
      </c>
      <c r="CO261" s="15">
        <f t="shared" si="95"/>
        <v>0</v>
      </c>
      <c r="CP261" s="15">
        <f t="shared" si="95"/>
        <v>0</v>
      </c>
      <c r="CR261" s="15">
        <f t="shared" si="96"/>
        <v>13076.752546499998</v>
      </c>
      <c r="CS261" s="15">
        <f t="shared" si="97"/>
        <v>0</v>
      </c>
      <c r="CT261" s="15">
        <f t="shared" si="102"/>
        <v>-13076.752546499998</v>
      </c>
      <c r="CV261" s="15">
        <f t="shared" si="103"/>
        <v>52307.010185999992</v>
      </c>
      <c r="CW261" s="15">
        <f t="shared" si="103"/>
        <v>26153.505092999996</v>
      </c>
      <c r="CX261" s="15">
        <f t="shared" si="104"/>
        <v>-26153.505092999996</v>
      </c>
      <c r="CY261" s="15"/>
    </row>
    <row r="262" spans="1:103" x14ac:dyDescent="0.25">
      <c r="A262" s="3" t="s">
        <v>285</v>
      </c>
      <c r="B262" s="229">
        <v>3.9899999999999998E-2</v>
      </c>
      <c r="C262" s="229">
        <v>4.4400000000000002E-2</v>
      </c>
      <c r="D262" s="229">
        <v>4.4400000000000002E-2</v>
      </c>
      <c r="E262" s="229">
        <v>2.3899999999999998E-2</v>
      </c>
      <c r="F262" s="229">
        <v>2.3899999999999998E-2</v>
      </c>
      <c r="G262" s="229">
        <v>2.3899999999999998E-2</v>
      </c>
      <c r="H262" s="229">
        <v>2.3899999999999998E-2</v>
      </c>
      <c r="I262" s="229">
        <v>2.3899999999999998E-2</v>
      </c>
      <c r="J262" s="3">
        <v>403013</v>
      </c>
      <c r="L262" s="230">
        <v>2235589.4900000002</v>
      </c>
      <c r="M262" s="230">
        <v>2235589.4900000002</v>
      </c>
      <c r="N262" s="230">
        <v>2235589.4900000002</v>
      </c>
      <c r="O262" s="230"/>
      <c r="P262" s="230">
        <v>2235589.4900000002</v>
      </c>
      <c r="Q262" s="230">
        <v>2240749.9500000002</v>
      </c>
      <c r="R262" s="230">
        <v>2245910.41</v>
      </c>
      <c r="S262" s="15"/>
      <c r="T262" s="15">
        <v>4452.5490675833335</v>
      </c>
      <c r="U262" s="15">
        <v>4452.5490675833335</v>
      </c>
      <c r="V262" s="15">
        <v>4452.5490675833335</v>
      </c>
      <c r="W262" s="15"/>
      <c r="X262" s="15">
        <f t="shared" si="98"/>
        <v>4452.5490675833335</v>
      </c>
      <c r="Y262" s="15">
        <f t="shared" si="98"/>
        <v>4462.8269837500002</v>
      </c>
      <c r="Z262" s="15">
        <f t="shared" si="98"/>
        <v>4473.104899916666</v>
      </c>
      <c r="AB262" s="15">
        <f t="shared" si="86"/>
        <v>13357.64720275</v>
      </c>
      <c r="AC262" s="15">
        <f t="shared" si="108"/>
        <v>13388.48095125</v>
      </c>
      <c r="AD262" s="15">
        <f t="shared" si="101"/>
        <v>30.833748499999274</v>
      </c>
      <c r="AF262" s="230">
        <v>2235589.4900000002</v>
      </c>
      <c r="AG262" s="230">
        <v>2235589.4900000002</v>
      </c>
      <c r="AH262" s="230">
        <v>2235589.4900000002</v>
      </c>
      <c r="AI262" s="230"/>
      <c r="AJ262" s="230">
        <v>2245910.41</v>
      </c>
      <c r="AK262" s="230">
        <v>2245910.41</v>
      </c>
      <c r="AL262" s="230">
        <v>2245910.41</v>
      </c>
      <c r="AM262" s="230"/>
      <c r="AN262" s="230">
        <v>4452.5490675833335</v>
      </c>
      <c r="AO262" s="230">
        <v>4452.5490675833335</v>
      </c>
      <c r="AP262" s="230">
        <v>4452.5490675833335</v>
      </c>
      <c r="AQ262" s="15"/>
      <c r="AR262" s="15">
        <f t="shared" si="99"/>
        <v>4473.104899916666</v>
      </c>
      <c r="AS262" s="15">
        <f t="shared" si="99"/>
        <v>4473.104899916666</v>
      </c>
      <c r="AT262" s="15">
        <f t="shared" si="99"/>
        <v>4473.104899916666</v>
      </c>
      <c r="AV262" s="15">
        <f t="shared" si="88"/>
        <v>13357.64720275</v>
      </c>
      <c r="AW262" s="15">
        <f t="shared" si="109"/>
        <v>13419.314699749997</v>
      </c>
      <c r="AX262" s="15">
        <f t="shared" si="105"/>
        <v>61.667496999996729</v>
      </c>
      <c r="AY262" s="15"/>
      <c r="AZ262" s="15">
        <f t="shared" si="110"/>
        <v>26715.294405500001</v>
      </c>
      <c r="BA262" s="15">
        <f t="shared" si="110"/>
        <v>26807.795650999997</v>
      </c>
      <c r="BB262" s="15">
        <f t="shared" si="107"/>
        <v>92.501245499996003</v>
      </c>
      <c r="BC262" s="15"/>
      <c r="BD262" s="230">
        <v>2235589.4900000002</v>
      </c>
      <c r="BE262" s="230">
        <v>2235589.4900000002</v>
      </c>
      <c r="BF262" s="230">
        <v>2235589.4900000002</v>
      </c>
      <c r="BG262" s="230"/>
      <c r="BH262" s="230"/>
      <c r="BI262" s="230"/>
      <c r="BJ262" s="230"/>
      <c r="BK262" s="230"/>
      <c r="BL262" s="230">
        <v>4452.5490675833335</v>
      </c>
      <c r="BM262" s="230">
        <v>4452.5490675833335</v>
      </c>
      <c r="BN262" s="230">
        <v>4452.5490675833335</v>
      </c>
      <c r="BO262" s="15"/>
      <c r="BP262" s="15">
        <f t="shared" si="100"/>
        <v>0</v>
      </c>
      <c r="BQ262" s="15">
        <f t="shared" si="100"/>
        <v>0</v>
      </c>
      <c r="BR262" s="15">
        <f t="shared" si="100"/>
        <v>0</v>
      </c>
      <c r="BT262" s="15">
        <f t="shared" si="90"/>
        <v>13357.64720275</v>
      </c>
      <c r="BU262" s="15">
        <f t="shared" si="91"/>
        <v>0</v>
      </c>
      <c r="BV262" s="15">
        <f t="shared" si="92"/>
        <v>-13357.64720275</v>
      </c>
      <c r="BW262" s="15"/>
      <c r="BX262" s="15">
        <f t="shared" si="93"/>
        <v>40072.941608250003</v>
      </c>
      <c r="BY262" s="15">
        <f t="shared" si="93"/>
        <v>26807.795650999997</v>
      </c>
      <c r="BZ262" s="15">
        <f t="shared" si="94"/>
        <v>-13265.145957250006</v>
      </c>
      <c r="CA262" s="15"/>
      <c r="CB262" s="230">
        <v>2235589.4900000002</v>
      </c>
      <c r="CC262" s="230">
        <v>2235589.4900000002</v>
      </c>
      <c r="CD262" s="230">
        <v>2235589.4900000002</v>
      </c>
      <c r="CE262" s="230"/>
      <c r="CF262" s="230"/>
      <c r="CG262" s="230"/>
      <c r="CH262" s="230"/>
      <c r="CI262" s="230"/>
      <c r="CJ262" s="230">
        <v>4452.5490675833335</v>
      </c>
      <c r="CK262" s="230">
        <v>4452.5490675833335</v>
      </c>
      <c r="CL262" s="230">
        <v>4452.5490675833335</v>
      </c>
      <c r="CM262" s="15"/>
      <c r="CN262" s="15">
        <f t="shared" ref="CN262:CP295" si="111">CF262*$I262/12</f>
        <v>0</v>
      </c>
      <c r="CO262" s="15">
        <f t="shared" si="111"/>
        <v>0</v>
      </c>
      <c r="CP262" s="15">
        <f t="shared" si="111"/>
        <v>0</v>
      </c>
      <c r="CR262" s="15">
        <f t="shared" si="96"/>
        <v>13357.64720275</v>
      </c>
      <c r="CS262" s="15">
        <f t="shared" si="97"/>
        <v>0</v>
      </c>
      <c r="CT262" s="15">
        <f t="shared" si="102"/>
        <v>-13357.64720275</v>
      </c>
      <c r="CV262" s="15">
        <f t="shared" si="103"/>
        <v>53430.588811000001</v>
      </c>
      <c r="CW262" s="15">
        <f t="shared" si="103"/>
        <v>26807.795650999997</v>
      </c>
      <c r="CX262" s="15">
        <f t="shared" si="104"/>
        <v>-26622.793160000005</v>
      </c>
      <c r="CY262" s="15"/>
    </row>
    <row r="263" spans="1:103" x14ac:dyDescent="0.25">
      <c r="A263" s="3" t="s">
        <v>286</v>
      </c>
      <c r="B263" s="229">
        <v>0.04</v>
      </c>
      <c r="C263" s="229">
        <v>4.4499999999999998E-2</v>
      </c>
      <c r="D263" s="229">
        <v>4.4499999999999998E-2</v>
      </c>
      <c r="E263" s="229">
        <v>2.5099999999999997E-2</v>
      </c>
      <c r="F263" s="229">
        <v>2.5099999999999997E-2</v>
      </c>
      <c r="G263" s="229">
        <v>2.5099999999999997E-2</v>
      </c>
      <c r="H263" s="229">
        <v>2.5099999999999997E-2</v>
      </c>
      <c r="I263" s="229">
        <v>2.5099999999999997E-2</v>
      </c>
      <c r="J263" s="3">
        <v>403013</v>
      </c>
      <c r="L263" s="230">
        <v>2278329.5</v>
      </c>
      <c r="M263" s="230">
        <v>2278329.5</v>
      </c>
      <c r="N263" s="230">
        <v>2278329.5</v>
      </c>
      <c r="O263" s="230"/>
      <c r="P263" s="230">
        <v>2278329.5</v>
      </c>
      <c r="Q263" s="230">
        <v>2278329.5</v>
      </c>
      <c r="R263" s="230">
        <v>2278329.5</v>
      </c>
      <c r="S263" s="15"/>
      <c r="T263" s="15">
        <v>4765.5058708333327</v>
      </c>
      <c r="U263" s="15">
        <v>4765.5058708333327</v>
      </c>
      <c r="V263" s="15">
        <v>4765.5058708333327</v>
      </c>
      <c r="W263" s="15"/>
      <c r="X263" s="15">
        <f t="shared" si="98"/>
        <v>4765.5058708333327</v>
      </c>
      <c r="Y263" s="15">
        <f t="shared" si="98"/>
        <v>4765.5058708333327</v>
      </c>
      <c r="Z263" s="15">
        <f t="shared" si="98"/>
        <v>4765.5058708333327</v>
      </c>
      <c r="AB263" s="15">
        <f t="shared" si="86"/>
        <v>14296.517612499998</v>
      </c>
      <c r="AC263" s="15">
        <f t="shared" si="108"/>
        <v>14296.517612499998</v>
      </c>
      <c r="AD263" s="15">
        <f t="shared" si="101"/>
        <v>0</v>
      </c>
      <c r="AF263" s="230">
        <v>2278329.5</v>
      </c>
      <c r="AG263" s="230">
        <v>2278329.5</v>
      </c>
      <c r="AH263" s="230">
        <v>2278329.5</v>
      </c>
      <c r="AI263" s="230"/>
      <c r="AJ263" s="230">
        <v>2278329.5</v>
      </c>
      <c r="AK263" s="230">
        <v>2278329.5</v>
      </c>
      <c r="AL263" s="230">
        <v>2278329.5</v>
      </c>
      <c r="AM263" s="230"/>
      <c r="AN263" s="230">
        <v>4765.5058708333327</v>
      </c>
      <c r="AO263" s="230">
        <v>4765.5058708333327</v>
      </c>
      <c r="AP263" s="230">
        <v>4765.5058708333327</v>
      </c>
      <c r="AQ263" s="15"/>
      <c r="AR263" s="15">
        <f t="shared" si="99"/>
        <v>4765.5058708333327</v>
      </c>
      <c r="AS263" s="15">
        <f t="shared" si="99"/>
        <v>4765.5058708333327</v>
      </c>
      <c r="AT263" s="15">
        <f t="shared" si="99"/>
        <v>4765.5058708333327</v>
      </c>
      <c r="AV263" s="15">
        <f t="shared" si="88"/>
        <v>14296.517612499998</v>
      </c>
      <c r="AW263" s="15">
        <f t="shared" si="109"/>
        <v>14296.517612499998</v>
      </c>
      <c r="AX263" s="15">
        <f t="shared" si="105"/>
        <v>0</v>
      </c>
      <c r="AY263" s="15"/>
      <c r="AZ263" s="15">
        <f t="shared" si="110"/>
        <v>28593.035224999996</v>
      </c>
      <c r="BA263" s="15">
        <f t="shared" si="110"/>
        <v>28593.035224999996</v>
      </c>
      <c r="BB263" s="15">
        <f t="shared" si="107"/>
        <v>0</v>
      </c>
      <c r="BC263" s="15"/>
      <c r="BD263" s="230">
        <v>2278329.5</v>
      </c>
      <c r="BE263" s="230">
        <v>2278329.5</v>
      </c>
      <c r="BF263" s="230">
        <v>2278329.5</v>
      </c>
      <c r="BG263" s="230"/>
      <c r="BH263" s="230"/>
      <c r="BI263" s="230"/>
      <c r="BJ263" s="230"/>
      <c r="BK263" s="230"/>
      <c r="BL263" s="230">
        <v>4765.5058708333327</v>
      </c>
      <c r="BM263" s="230">
        <v>4765.5058708333327</v>
      </c>
      <c r="BN263" s="230">
        <v>4765.5058708333327</v>
      </c>
      <c r="BO263" s="15"/>
      <c r="BP263" s="15">
        <f t="shared" si="100"/>
        <v>0</v>
      </c>
      <c r="BQ263" s="15">
        <f t="shared" si="100"/>
        <v>0</v>
      </c>
      <c r="BR263" s="15">
        <f t="shared" si="100"/>
        <v>0</v>
      </c>
      <c r="BT263" s="15">
        <f t="shared" si="90"/>
        <v>14296.517612499998</v>
      </c>
      <c r="BU263" s="15">
        <f t="shared" si="91"/>
        <v>0</v>
      </c>
      <c r="BV263" s="15">
        <f t="shared" si="92"/>
        <v>-14296.517612499998</v>
      </c>
      <c r="BW263" s="15"/>
      <c r="BX263" s="15">
        <f t="shared" si="93"/>
        <v>42889.552837499992</v>
      </c>
      <c r="BY263" s="15">
        <f t="shared" si="93"/>
        <v>28593.035224999996</v>
      </c>
      <c r="BZ263" s="15">
        <f t="shared" si="94"/>
        <v>-14296.517612499996</v>
      </c>
      <c r="CA263" s="15"/>
      <c r="CB263" s="230">
        <v>2278329.5</v>
      </c>
      <c r="CC263" s="230">
        <v>2278329.5</v>
      </c>
      <c r="CD263" s="230">
        <v>2278329.5</v>
      </c>
      <c r="CE263" s="230"/>
      <c r="CF263" s="230"/>
      <c r="CG263" s="230"/>
      <c r="CH263" s="230"/>
      <c r="CI263" s="230"/>
      <c r="CJ263" s="230">
        <v>4765.5058708333327</v>
      </c>
      <c r="CK263" s="230">
        <v>4765.5058708333327</v>
      </c>
      <c r="CL263" s="230">
        <v>4765.5058708333327</v>
      </c>
      <c r="CM263" s="15"/>
      <c r="CN263" s="15">
        <f t="shared" si="111"/>
        <v>0</v>
      </c>
      <c r="CO263" s="15">
        <f t="shared" si="111"/>
        <v>0</v>
      </c>
      <c r="CP263" s="15">
        <f t="shared" si="111"/>
        <v>0</v>
      </c>
      <c r="CR263" s="15">
        <f t="shared" si="96"/>
        <v>14296.517612499998</v>
      </c>
      <c r="CS263" s="15">
        <f t="shared" si="97"/>
        <v>0</v>
      </c>
      <c r="CT263" s="15">
        <f t="shared" si="102"/>
        <v>-14296.517612499998</v>
      </c>
      <c r="CV263" s="15">
        <f t="shared" si="103"/>
        <v>57186.070449999992</v>
      </c>
      <c r="CW263" s="15">
        <f t="shared" si="103"/>
        <v>28593.035224999996</v>
      </c>
      <c r="CX263" s="15">
        <f t="shared" si="104"/>
        <v>-28593.035224999996</v>
      </c>
      <c r="CY263" s="15"/>
    </row>
    <row r="264" spans="1:103" x14ac:dyDescent="0.25">
      <c r="A264" s="3" t="s">
        <v>287</v>
      </c>
      <c r="B264" s="229">
        <v>4.0300000000000002E-2</v>
      </c>
      <c r="C264" s="229">
        <v>5.8400000000000001E-2</v>
      </c>
      <c r="D264" s="229">
        <v>5.8400000000000001E-2</v>
      </c>
      <c r="E264" s="229">
        <v>2.0799999999999999E-2</v>
      </c>
      <c r="F264" s="229">
        <v>2.0799999999999999E-2</v>
      </c>
      <c r="G264" s="229">
        <v>2.0799999999999999E-2</v>
      </c>
      <c r="H264" s="229">
        <v>2.0799999999999999E-2</v>
      </c>
      <c r="I264" s="229">
        <v>2.0799999999999999E-2</v>
      </c>
      <c r="J264" s="3">
        <v>403013</v>
      </c>
      <c r="L264" s="230">
        <v>3471879.89</v>
      </c>
      <c r="M264" s="230">
        <v>3471879.89</v>
      </c>
      <c r="N264" s="230">
        <v>3471879.89</v>
      </c>
      <c r="O264" s="230"/>
      <c r="P264" s="230">
        <v>3500310.32</v>
      </c>
      <c r="Q264" s="230">
        <v>3537505.73</v>
      </c>
      <c r="R264" s="230">
        <v>3574701.14</v>
      </c>
      <c r="S264" s="15"/>
      <c r="T264" s="15">
        <v>6017.9251426666669</v>
      </c>
      <c r="U264" s="15">
        <v>6017.9251426666669</v>
      </c>
      <c r="V264" s="15">
        <v>6017.9251426666669</v>
      </c>
      <c r="W264" s="15"/>
      <c r="X264" s="15">
        <f t="shared" si="98"/>
        <v>6067.2045546666659</v>
      </c>
      <c r="Y264" s="15">
        <f t="shared" si="98"/>
        <v>6131.676598666666</v>
      </c>
      <c r="Z264" s="15">
        <f t="shared" si="98"/>
        <v>6196.148642666667</v>
      </c>
      <c r="AB264" s="15">
        <f t="shared" si="86"/>
        <v>18053.775428000001</v>
      </c>
      <c r="AC264" s="15">
        <f t="shared" si="108"/>
        <v>18395.029795999999</v>
      </c>
      <c r="AD264" s="15">
        <f t="shared" si="101"/>
        <v>341.25436799999807</v>
      </c>
      <c r="AF264" s="230">
        <v>3471879.89</v>
      </c>
      <c r="AG264" s="230">
        <v>3471879.89</v>
      </c>
      <c r="AH264" s="230">
        <v>3471879.89</v>
      </c>
      <c r="AI264" s="230"/>
      <c r="AJ264" s="230">
        <v>3574701.14</v>
      </c>
      <c r="AK264" s="230">
        <v>3574701.14</v>
      </c>
      <c r="AL264" s="230">
        <v>3574701.14</v>
      </c>
      <c r="AM264" s="230"/>
      <c r="AN264" s="230">
        <v>6017.9251426666669</v>
      </c>
      <c r="AO264" s="230">
        <v>6017.9251426666669</v>
      </c>
      <c r="AP264" s="230">
        <v>6017.9251426666669</v>
      </c>
      <c r="AQ264" s="15"/>
      <c r="AR264" s="15">
        <f t="shared" si="99"/>
        <v>6196.148642666667</v>
      </c>
      <c r="AS264" s="15">
        <f t="shared" si="99"/>
        <v>6196.148642666667</v>
      </c>
      <c r="AT264" s="15">
        <f t="shared" si="99"/>
        <v>6196.148642666667</v>
      </c>
      <c r="AV264" s="15">
        <f t="shared" si="88"/>
        <v>18053.775428000001</v>
      </c>
      <c r="AW264" s="15">
        <f t="shared" si="109"/>
        <v>18588.445928000001</v>
      </c>
      <c r="AX264" s="15">
        <f t="shared" si="105"/>
        <v>534.67050000000017</v>
      </c>
      <c r="AY264" s="15"/>
      <c r="AZ264" s="15">
        <f t="shared" si="110"/>
        <v>36107.550856000002</v>
      </c>
      <c r="BA264" s="15">
        <f t="shared" si="110"/>
        <v>36983.475724000004</v>
      </c>
      <c r="BB264" s="15">
        <f t="shared" si="107"/>
        <v>875.92486800000188</v>
      </c>
      <c r="BC264" s="15"/>
      <c r="BD264" s="230">
        <v>3471879.89</v>
      </c>
      <c r="BE264" s="230">
        <v>3471879.89</v>
      </c>
      <c r="BF264" s="230">
        <v>3471879.89</v>
      </c>
      <c r="BG264" s="230"/>
      <c r="BH264" s="230"/>
      <c r="BI264" s="230"/>
      <c r="BJ264" s="230"/>
      <c r="BK264" s="230"/>
      <c r="BL264" s="230">
        <v>6017.9251426666669</v>
      </c>
      <c r="BM264" s="230">
        <v>6017.9251426666669</v>
      </c>
      <c r="BN264" s="230">
        <v>6017.9251426666669</v>
      </c>
      <c r="BO264" s="15"/>
      <c r="BP264" s="15">
        <f t="shared" si="100"/>
        <v>0</v>
      </c>
      <c r="BQ264" s="15">
        <f t="shared" si="100"/>
        <v>0</v>
      </c>
      <c r="BR264" s="15">
        <f t="shared" si="100"/>
        <v>0</v>
      </c>
      <c r="BT264" s="15">
        <f t="shared" si="90"/>
        <v>18053.775428000001</v>
      </c>
      <c r="BU264" s="15">
        <f t="shared" si="91"/>
        <v>0</v>
      </c>
      <c r="BV264" s="15">
        <f t="shared" si="92"/>
        <v>-18053.775428000001</v>
      </c>
      <c r="BW264" s="15"/>
      <c r="BX264" s="15">
        <f t="shared" si="93"/>
        <v>54161.326284000002</v>
      </c>
      <c r="BY264" s="15">
        <f t="shared" si="93"/>
        <v>36983.475724000004</v>
      </c>
      <c r="BZ264" s="15">
        <f t="shared" si="94"/>
        <v>-17177.850559999999</v>
      </c>
      <c r="CA264" s="15"/>
      <c r="CB264" s="230">
        <v>3471879.89</v>
      </c>
      <c r="CC264" s="230">
        <v>3486095.11</v>
      </c>
      <c r="CD264" s="230">
        <v>3500310.32</v>
      </c>
      <c r="CE264" s="230"/>
      <c r="CF264" s="230"/>
      <c r="CG264" s="230"/>
      <c r="CH264" s="230"/>
      <c r="CI264" s="230"/>
      <c r="CJ264" s="230">
        <v>6017.9251426666669</v>
      </c>
      <c r="CK264" s="230">
        <v>6042.5648573333319</v>
      </c>
      <c r="CL264" s="230">
        <v>6067.2045546666659</v>
      </c>
      <c r="CM264" s="15"/>
      <c r="CN264" s="15">
        <f t="shared" si="111"/>
        <v>0</v>
      </c>
      <c r="CO264" s="15">
        <f t="shared" si="111"/>
        <v>0</v>
      </c>
      <c r="CP264" s="15">
        <f t="shared" si="111"/>
        <v>0</v>
      </c>
      <c r="CR264" s="15">
        <f t="shared" si="96"/>
        <v>18127.694554666665</v>
      </c>
      <c r="CS264" s="15">
        <f t="shared" si="97"/>
        <v>0</v>
      </c>
      <c r="CT264" s="15">
        <f t="shared" si="102"/>
        <v>-18127.694554666665</v>
      </c>
      <c r="CV264" s="15">
        <f t="shared" si="103"/>
        <v>72289.020838666664</v>
      </c>
      <c r="CW264" s="15">
        <f t="shared" si="103"/>
        <v>36983.475724000004</v>
      </c>
      <c r="CX264" s="15">
        <f t="shared" si="104"/>
        <v>-35305.54511466666</v>
      </c>
      <c r="CY264" s="15"/>
    </row>
    <row r="265" spans="1:103" x14ac:dyDescent="0.25">
      <c r="A265" s="3" t="s">
        <v>288</v>
      </c>
      <c r="B265" s="229">
        <v>3.0200000000000001E-2</v>
      </c>
      <c r="C265" s="229">
        <v>3.6400000000000002E-2</v>
      </c>
      <c r="D265" s="229">
        <v>3.6400000000000002E-2</v>
      </c>
      <c r="E265" s="229">
        <v>2.8000000000000001E-2</v>
      </c>
      <c r="F265" s="229">
        <v>2.8000000000000001E-2</v>
      </c>
      <c r="G265" s="229">
        <v>2.8000000000000001E-2</v>
      </c>
      <c r="H265" s="229">
        <v>2.8000000000000001E-2</v>
      </c>
      <c r="I265" s="229">
        <v>2.8000000000000001E-2</v>
      </c>
      <c r="J265" s="3">
        <v>403013</v>
      </c>
      <c r="L265" s="230">
        <v>4776352.7300000004</v>
      </c>
      <c r="M265" s="230">
        <v>4776352.7300000004</v>
      </c>
      <c r="N265" s="230">
        <v>4776352.7300000004</v>
      </c>
      <c r="O265" s="230"/>
      <c r="P265" s="230">
        <v>4776352.7300000004</v>
      </c>
      <c r="Q265" s="230">
        <v>4776352.7300000004</v>
      </c>
      <c r="R265" s="230">
        <v>4776352.7300000004</v>
      </c>
      <c r="S265" s="15"/>
      <c r="T265" s="15">
        <v>11144.823036666668</v>
      </c>
      <c r="U265" s="15">
        <v>11144.823036666668</v>
      </c>
      <c r="V265" s="15">
        <v>11144.823036666668</v>
      </c>
      <c r="W265" s="15"/>
      <c r="X265" s="15">
        <f t="shared" si="98"/>
        <v>11144.823036666668</v>
      </c>
      <c r="Y265" s="15">
        <f t="shared" si="98"/>
        <v>11144.823036666668</v>
      </c>
      <c r="Z265" s="15">
        <f t="shared" si="98"/>
        <v>11144.823036666668</v>
      </c>
      <c r="AB265" s="15">
        <f t="shared" si="86"/>
        <v>33434.469110000005</v>
      </c>
      <c r="AC265" s="15">
        <f t="shared" si="108"/>
        <v>33434.469110000005</v>
      </c>
      <c r="AD265" s="15">
        <f t="shared" si="101"/>
        <v>0</v>
      </c>
      <c r="AF265" s="230">
        <v>4776352.7300000004</v>
      </c>
      <c r="AG265" s="230">
        <v>4776352.7300000004</v>
      </c>
      <c r="AH265" s="230">
        <v>4776352.7300000004</v>
      </c>
      <c r="AI265" s="230"/>
      <c r="AJ265" s="230">
        <v>4776352.7300000004</v>
      </c>
      <c r="AK265" s="230">
        <v>4776352.7300000004</v>
      </c>
      <c r="AL265" s="230">
        <v>4776352.7300000004</v>
      </c>
      <c r="AM265" s="230"/>
      <c r="AN265" s="230">
        <v>11144.823036666668</v>
      </c>
      <c r="AO265" s="230">
        <v>11144.823036666668</v>
      </c>
      <c r="AP265" s="230">
        <v>11144.823036666668</v>
      </c>
      <c r="AQ265" s="15"/>
      <c r="AR265" s="15">
        <f t="shared" si="99"/>
        <v>11144.823036666668</v>
      </c>
      <c r="AS265" s="15">
        <f t="shared" si="99"/>
        <v>11144.823036666668</v>
      </c>
      <c r="AT265" s="15">
        <f t="shared" si="99"/>
        <v>11144.823036666668</v>
      </c>
      <c r="AV265" s="15">
        <f t="shared" si="88"/>
        <v>33434.469110000005</v>
      </c>
      <c r="AW265" s="15">
        <f t="shared" si="109"/>
        <v>33434.469110000005</v>
      </c>
      <c r="AX265" s="15">
        <f t="shared" si="105"/>
        <v>0</v>
      </c>
      <c r="AY265" s="15"/>
      <c r="AZ265" s="15">
        <f t="shared" ref="AZ265:BA295" si="112">+AB265+AV265</f>
        <v>66868.938220000011</v>
      </c>
      <c r="BA265" s="15">
        <f t="shared" si="112"/>
        <v>66868.938220000011</v>
      </c>
      <c r="BB265" s="15">
        <f t="shared" si="107"/>
        <v>0</v>
      </c>
      <c r="BC265" s="15"/>
      <c r="BD265" s="230">
        <v>4776352.7300000004</v>
      </c>
      <c r="BE265" s="230">
        <v>4776352.7300000004</v>
      </c>
      <c r="BF265" s="230">
        <v>4776352.7300000004</v>
      </c>
      <c r="BG265" s="230"/>
      <c r="BH265" s="230"/>
      <c r="BI265" s="230"/>
      <c r="BJ265" s="230"/>
      <c r="BK265" s="230"/>
      <c r="BL265" s="230">
        <v>11144.823036666668</v>
      </c>
      <c r="BM265" s="230">
        <v>11144.823036666668</v>
      </c>
      <c r="BN265" s="230">
        <v>11144.823036666668</v>
      </c>
      <c r="BO265" s="15"/>
      <c r="BP265" s="15">
        <f t="shared" si="100"/>
        <v>0</v>
      </c>
      <c r="BQ265" s="15">
        <f t="shared" si="100"/>
        <v>0</v>
      </c>
      <c r="BR265" s="15">
        <f t="shared" si="100"/>
        <v>0</v>
      </c>
      <c r="BT265" s="15">
        <f t="shared" si="90"/>
        <v>33434.469110000005</v>
      </c>
      <c r="BU265" s="15">
        <f t="shared" si="91"/>
        <v>0</v>
      </c>
      <c r="BV265" s="15">
        <f t="shared" si="92"/>
        <v>-33434.469110000005</v>
      </c>
      <c r="BW265" s="15"/>
      <c r="BX265" s="15">
        <f t="shared" si="93"/>
        <v>100303.40733000002</v>
      </c>
      <c r="BY265" s="15">
        <f t="shared" si="93"/>
        <v>66868.938220000011</v>
      </c>
      <c r="BZ265" s="15">
        <f t="shared" si="94"/>
        <v>-33434.469110000005</v>
      </c>
      <c r="CA265" s="15"/>
      <c r="CB265" s="230">
        <v>4776352.7300000004</v>
      </c>
      <c r="CC265" s="230">
        <v>4776352.7300000004</v>
      </c>
      <c r="CD265" s="230">
        <v>4776352.7300000004</v>
      </c>
      <c r="CE265" s="230"/>
      <c r="CF265" s="230"/>
      <c r="CG265" s="230"/>
      <c r="CH265" s="230"/>
      <c r="CI265" s="230"/>
      <c r="CJ265" s="230">
        <v>11144.823036666668</v>
      </c>
      <c r="CK265" s="230">
        <v>11144.823036666668</v>
      </c>
      <c r="CL265" s="230">
        <v>11144.823036666668</v>
      </c>
      <c r="CM265" s="15"/>
      <c r="CN265" s="15">
        <f t="shared" si="111"/>
        <v>0</v>
      </c>
      <c r="CO265" s="15">
        <f t="shared" si="111"/>
        <v>0</v>
      </c>
      <c r="CP265" s="15">
        <f t="shared" si="111"/>
        <v>0</v>
      </c>
      <c r="CR265" s="15">
        <f t="shared" si="96"/>
        <v>33434.469110000005</v>
      </c>
      <c r="CS265" s="15">
        <f t="shared" si="97"/>
        <v>0</v>
      </c>
      <c r="CT265" s="15">
        <f t="shared" si="102"/>
        <v>-33434.469110000005</v>
      </c>
      <c r="CV265" s="15">
        <f t="shared" si="103"/>
        <v>133737.87644000002</v>
      </c>
      <c r="CW265" s="15">
        <f t="shared" si="103"/>
        <v>66868.938220000011</v>
      </c>
      <c r="CX265" s="15">
        <f t="shared" si="104"/>
        <v>-66868.938220000011</v>
      </c>
      <c r="CY265" s="15"/>
    </row>
    <row r="266" spans="1:103" x14ac:dyDescent="0.25">
      <c r="A266" s="3" t="s">
        <v>289</v>
      </c>
      <c r="B266" s="229">
        <v>4.36E-2</v>
      </c>
      <c r="C266" s="229">
        <v>4.36E-2</v>
      </c>
      <c r="D266" s="229">
        <v>4.36E-2</v>
      </c>
      <c r="E266" s="229">
        <v>4.0399999999999998E-2</v>
      </c>
      <c r="F266" s="229">
        <v>4.0399999999999998E-2</v>
      </c>
      <c r="G266" s="229">
        <v>4.0399999999999998E-2</v>
      </c>
      <c r="H266" s="229">
        <v>4.0399999999999998E-2</v>
      </c>
      <c r="I266" s="229">
        <v>4.0399999999999998E-2</v>
      </c>
      <c r="J266" s="3">
        <v>403013</v>
      </c>
      <c r="L266" s="230">
        <v>506873.39</v>
      </c>
      <c r="M266" s="230">
        <v>510507.18</v>
      </c>
      <c r="N266" s="230">
        <v>505637.05</v>
      </c>
      <c r="O266" s="230"/>
      <c r="P266" s="230">
        <v>0</v>
      </c>
      <c r="Q266" s="230">
        <v>0</v>
      </c>
      <c r="R266" s="230">
        <v>0</v>
      </c>
      <c r="S266" s="15"/>
      <c r="T266" s="15">
        <v>1706.4737463333333</v>
      </c>
      <c r="U266" s="15">
        <v>1718.707506</v>
      </c>
      <c r="V266" s="15">
        <v>1702.3114016666666</v>
      </c>
      <c r="W266" s="15"/>
      <c r="X266" s="15">
        <f t="shared" si="98"/>
        <v>0</v>
      </c>
      <c r="Y266" s="15">
        <f t="shared" si="98"/>
        <v>0</v>
      </c>
      <c r="Z266" s="15">
        <f t="shared" si="98"/>
        <v>0</v>
      </c>
      <c r="AB266" s="15">
        <f t="shared" si="86"/>
        <v>5127.4926539999997</v>
      </c>
      <c r="AC266" s="15">
        <f t="shared" si="108"/>
        <v>0</v>
      </c>
      <c r="AD266" s="15">
        <f t="shared" ref="AD266:AD295" si="113">AC266-AB266</f>
        <v>-5127.4926539999997</v>
      </c>
      <c r="AF266" s="230">
        <v>500766.92</v>
      </c>
      <c r="AG266" s="230">
        <v>500766.92</v>
      </c>
      <c r="AH266" s="230">
        <v>500766.92</v>
      </c>
      <c r="AI266" s="230"/>
      <c r="AJ266" s="230">
        <v>0</v>
      </c>
      <c r="AK266" s="230">
        <v>0</v>
      </c>
      <c r="AL266" s="230">
        <v>0</v>
      </c>
      <c r="AM266" s="230"/>
      <c r="AN266" s="230">
        <v>1685.9152973333332</v>
      </c>
      <c r="AO266" s="230">
        <v>1685.9152973333332</v>
      </c>
      <c r="AP266" s="230">
        <v>1685.9152973333332</v>
      </c>
      <c r="AQ266" s="15"/>
      <c r="AR266" s="15">
        <f t="shared" si="99"/>
        <v>0</v>
      </c>
      <c r="AS266" s="15">
        <f t="shared" si="99"/>
        <v>0</v>
      </c>
      <c r="AT266" s="15">
        <f t="shared" si="99"/>
        <v>0</v>
      </c>
      <c r="AV266" s="15">
        <f t="shared" si="88"/>
        <v>5057.7458919999999</v>
      </c>
      <c r="AW266" s="15">
        <f t="shared" si="109"/>
        <v>0</v>
      </c>
      <c r="AX266" s="15">
        <f t="shared" si="105"/>
        <v>-5057.7458919999999</v>
      </c>
      <c r="AY266" s="15"/>
      <c r="AZ266" s="15">
        <f t="shared" si="112"/>
        <v>10185.238546</v>
      </c>
      <c r="BA266" s="15">
        <f t="shared" si="112"/>
        <v>0</v>
      </c>
      <c r="BB266" s="15">
        <f t="shared" si="107"/>
        <v>-10185.238546</v>
      </c>
      <c r="BC266" s="15"/>
      <c r="BD266" s="230">
        <v>500766.92</v>
      </c>
      <c r="BE266" s="230">
        <v>500766.92</v>
      </c>
      <c r="BF266" s="230">
        <v>500766.92</v>
      </c>
      <c r="BG266" s="230"/>
      <c r="BH266" s="230"/>
      <c r="BI266" s="230"/>
      <c r="BJ266" s="230"/>
      <c r="BK266" s="230"/>
      <c r="BL266" s="230">
        <v>1685.9152973333332</v>
      </c>
      <c r="BM266" s="230">
        <v>1685.9152973333332</v>
      </c>
      <c r="BN266" s="230">
        <v>1685.9152973333332</v>
      </c>
      <c r="BO266" s="15"/>
      <c r="BP266" s="15">
        <f t="shared" si="100"/>
        <v>0</v>
      </c>
      <c r="BQ266" s="15">
        <f t="shared" si="100"/>
        <v>0</v>
      </c>
      <c r="BR266" s="15">
        <f t="shared" si="100"/>
        <v>0</v>
      </c>
      <c r="BT266" s="15">
        <f t="shared" si="90"/>
        <v>5057.7458919999999</v>
      </c>
      <c r="BU266" s="15">
        <f t="shared" si="91"/>
        <v>0</v>
      </c>
      <c r="BV266" s="15">
        <f t="shared" si="92"/>
        <v>-5057.7458919999999</v>
      </c>
      <c r="BW266" s="15"/>
      <c r="BX266" s="15">
        <f t="shared" si="93"/>
        <v>15242.984437999999</v>
      </c>
      <c r="BY266" s="15">
        <f t="shared" si="93"/>
        <v>0</v>
      </c>
      <c r="BZ266" s="15">
        <f t="shared" si="94"/>
        <v>-15242.984437999999</v>
      </c>
      <c r="CA266" s="15"/>
      <c r="CB266" s="230">
        <v>500766.92</v>
      </c>
      <c r="CC266" s="230">
        <v>500766.92</v>
      </c>
      <c r="CD266" s="230">
        <v>500766.92</v>
      </c>
      <c r="CE266" s="230"/>
      <c r="CF266" s="230"/>
      <c r="CG266" s="230"/>
      <c r="CH266" s="230"/>
      <c r="CI266" s="230"/>
      <c r="CJ266" s="230">
        <v>1685.9152973333332</v>
      </c>
      <c r="CK266" s="230">
        <v>1685.9152973333332</v>
      </c>
      <c r="CL266" s="230">
        <v>1685.9152973333332</v>
      </c>
      <c r="CM266" s="15"/>
      <c r="CN266" s="15">
        <f t="shared" si="111"/>
        <v>0</v>
      </c>
      <c r="CO266" s="15">
        <f t="shared" si="111"/>
        <v>0</v>
      </c>
      <c r="CP266" s="15">
        <f t="shared" si="111"/>
        <v>0</v>
      </c>
      <c r="CR266" s="15">
        <f t="shared" si="96"/>
        <v>5057.7458919999999</v>
      </c>
      <c r="CS266" s="15">
        <f t="shared" si="97"/>
        <v>0</v>
      </c>
      <c r="CT266" s="15">
        <f t="shared" si="102"/>
        <v>-5057.7458919999999</v>
      </c>
      <c r="CV266" s="15">
        <f t="shared" si="103"/>
        <v>20300.730329999999</v>
      </c>
      <c r="CW266" s="15">
        <f t="shared" si="103"/>
        <v>0</v>
      </c>
      <c r="CX266" s="15">
        <f t="shared" si="104"/>
        <v>-20300.730329999999</v>
      </c>
      <c r="CY266" s="15"/>
    </row>
    <row r="267" spans="1:103" x14ac:dyDescent="0.25">
      <c r="A267" s="3" t="s">
        <v>290</v>
      </c>
      <c r="B267" s="229">
        <v>7.6600000000000001E-2</v>
      </c>
      <c r="C267" s="229">
        <v>0.22159999999999999</v>
      </c>
      <c r="D267" s="229">
        <v>0.22159999999999999</v>
      </c>
      <c r="E267" s="229">
        <v>4.2299999999999997E-2</v>
      </c>
      <c r="F267" s="229">
        <v>4.2299999999999997E-2</v>
      </c>
      <c r="G267" s="229">
        <v>4.2299999999999997E-2</v>
      </c>
      <c r="H267" s="229">
        <v>4.2299999999999997E-2</v>
      </c>
      <c r="I267" s="229">
        <v>4.2299999999999997E-2</v>
      </c>
      <c r="J267" s="3">
        <v>403013</v>
      </c>
      <c r="L267" s="230">
        <v>816263.41</v>
      </c>
      <c r="M267" s="230">
        <v>816263.41</v>
      </c>
      <c r="N267" s="230">
        <v>816263.41</v>
      </c>
      <c r="O267" s="230"/>
      <c r="P267" s="230">
        <v>816263.41</v>
      </c>
      <c r="Q267" s="230">
        <v>816263.41</v>
      </c>
      <c r="R267" s="230">
        <v>816263.41</v>
      </c>
      <c r="S267" s="15"/>
      <c r="T267" s="15">
        <v>2877.3285202499997</v>
      </c>
      <c r="U267" s="15">
        <v>2877.3285202499997</v>
      </c>
      <c r="V267" s="15">
        <v>2877.3285202499997</v>
      </c>
      <c r="W267" s="15"/>
      <c r="X267" s="15">
        <f t="shared" si="98"/>
        <v>2877.3285202499997</v>
      </c>
      <c r="Y267" s="15">
        <f t="shared" si="98"/>
        <v>2877.3285202499997</v>
      </c>
      <c r="Z267" s="15">
        <f t="shared" si="98"/>
        <v>2877.3285202499997</v>
      </c>
      <c r="AB267" s="15">
        <f t="shared" si="86"/>
        <v>8631.9855607499994</v>
      </c>
      <c r="AC267" s="15">
        <f t="shared" si="108"/>
        <v>8631.9855607499994</v>
      </c>
      <c r="AD267" s="15">
        <f t="shared" si="113"/>
        <v>0</v>
      </c>
      <c r="AF267" s="230">
        <v>816263.41</v>
      </c>
      <c r="AG267" s="230">
        <v>816263.41</v>
      </c>
      <c r="AH267" s="230">
        <v>816263.41</v>
      </c>
      <c r="AI267" s="230"/>
      <c r="AJ267" s="230">
        <v>816263.41</v>
      </c>
      <c r="AK267" s="230">
        <v>816263.41</v>
      </c>
      <c r="AL267" s="230">
        <v>816263.41</v>
      </c>
      <c r="AM267" s="230"/>
      <c r="AN267" s="230">
        <v>2877.3285202499997</v>
      </c>
      <c r="AO267" s="230">
        <v>2877.3285202499997</v>
      </c>
      <c r="AP267" s="230">
        <v>2877.3285202499997</v>
      </c>
      <c r="AQ267" s="15"/>
      <c r="AR267" s="15">
        <f t="shared" si="99"/>
        <v>2877.3285202499997</v>
      </c>
      <c r="AS267" s="15">
        <f t="shared" si="99"/>
        <v>2877.3285202499997</v>
      </c>
      <c r="AT267" s="15">
        <f t="shared" si="99"/>
        <v>2877.3285202499997</v>
      </c>
      <c r="AV267" s="15">
        <f t="shared" si="88"/>
        <v>8631.9855607499994</v>
      </c>
      <c r="AW267" s="15">
        <f t="shared" si="109"/>
        <v>8631.9855607499994</v>
      </c>
      <c r="AX267" s="15">
        <f t="shared" si="105"/>
        <v>0</v>
      </c>
      <c r="AY267" s="15"/>
      <c r="AZ267" s="15">
        <f t="shared" si="112"/>
        <v>17263.971121499999</v>
      </c>
      <c r="BA267" s="15">
        <f t="shared" si="112"/>
        <v>17263.971121499999</v>
      </c>
      <c r="BB267" s="15">
        <f t="shared" si="107"/>
        <v>0</v>
      </c>
      <c r="BC267" s="15"/>
      <c r="BD267" s="230">
        <v>816263.41</v>
      </c>
      <c r="BE267" s="230">
        <v>816263.41</v>
      </c>
      <c r="BF267" s="230">
        <v>816263.41</v>
      </c>
      <c r="BG267" s="230"/>
      <c r="BH267" s="230"/>
      <c r="BI267" s="230"/>
      <c r="BJ267" s="230"/>
      <c r="BK267" s="230"/>
      <c r="BL267" s="230">
        <v>2877.3285202499997</v>
      </c>
      <c r="BM267" s="230">
        <v>2877.3285202499997</v>
      </c>
      <c r="BN267" s="230">
        <v>2877.3285202499997</v>
      </c>
      <c r="BO267" s="15"/>
      <c r="BP267" s="15">
        <f t="shared" si="100"/>
        <v>0</v>
      </c>
      <c r="BQ267" s="15">
        <f t="shared" si="100"/>
        <v>0</v>
      </c>
      <c r="BR267" s="15">
        <f t="shared" si="100"/>
        <v>0</v>
      </c>
      <c r="BT267" s="15">
        <f t="shared" si="90"/>
        <v>8631.9855607499994</v>
      </c>
      <c r="BU267" s="15">
        <f t="shared" si="91"/>
        <v>0</v>
      </c>
      <c r="BV267" s="15">
        <f t="shared" si="92"/>
        <v>-8631.9855607499994</v>
      </c>
      <c r="BW267" s="15"/>
      <c r="BX267" s="15">
        <f t="shared" si="93"/>
        <v>25895.956682249998</v>
      </c>
      <c r="BY267" s="15">
        <f t="shared" si="93"/>
        <v>17263.971121499999</v>
      </c>
      <c r="BZ267" s="15">
        <f t="shared" si="94"/>
        <v>-8631.9855607499994</v>
      </c>
      <c r="CA267" s="15"/>
      <c r="CB267" s="230">
        <v>816263.41</v>
      </c>
      <c r="CC267" s="230">
        <v>816263.41</v>
      </c>
      <c r="CD267" s="230">
        <v>816263.41</v>
      </c>
      <c r="CE267" s="230"/>
      <c r="CF267" s="230"/>
      <c r="CG267" s="230"/>
      <c r="CH267" s="230"/>
      <c r="CI267" s="230"/>
      <c r="CJ267" s="230">
        <v>2877.3285202499997</v>
      </c>
      <c r="CK267" s="230">
        <v>2877.3285202499997</v>
      </c>
      <c r="CL267" s="230">
        <v>2877.3285202499997</v>
      </c>
      <c r="CM267" s="15"/>
      <c r="CN267" s="15">
        <f t="shared" si="111"/>
        <v>0</v>
      </c>
      <c r="CO267" s="15">
        <f t="shared" si="111"/>
        <v>0</v>
      </c>
      <c r="CP267" s="15">
        <f t="shared" si="111"/>
        <v>0</v>
      </c>
      <c r="CR267" s="15">
        <f t="shared" si="96"/>
        <v>8631.9855607499994</v>
      </c>
      <c r="CS267" s="15">
        <f t="shared" si="97"/>
        <v>0</v>
      </c>
      <c r="CT267" s="15">
        <f t="shared" si="102"/>
        <v>-8631.9855607499994</v>
      </c>
      <c r="CV267" s="15">
        <f t="shared" si="103"/>
        <v>34527.942242999998</v>
      </c>
      <c r="CW267" s="15">
        <f t="shared" si="103"/>
        <v>17263.971121499999</v>
      </c>
      <c r="CX267" s="15">
        <f t="shared" si="104"/>
        <v>-17263.971121499999</v>
      </c>
      <c r="CY267" s="15"/>
    </row>
    <row r="268" spans="1:103" x14ac:dyDescent="0.25">
      <c r="A268" s="336" t="s">
        <v>291</v>
      </c>
      <c r="B268" s="229">
        <v>3.6200000000000003E-2</v>
      </c>
      <c r="C268" s="229">
        <v>4.0099999999999997E-2</v>
      </c>
      <c r="D268" s="229">
        <v>4.0099999999999997E-2</v>
      </c>
      <c r="E268" s="229">
        <v>2.1600000000000001E-2</v>
      </c>
      <c r="F268" s="229">
        <v>2.1600000000000001E-2</v>
      </c>
      <c r="G268" s="229">
        <v>2.1600000000000001E-2</v>
      </c>
      <c r="H268" s="229">
        <v>2.1600000000000001E-2</v>
      </c>
      <c r="I268" s="229">
        <v>2.1600000000000001E-2</v>
      </c>
      <c r="J268" s="3">
        <v>403013</v>
      </c>
      <c r="L268" s="230">
        <v>2504392.08</v>
      </c>
      <c r="M268" s="230">
        <v>2504392.08</v>
      </c>
      <c r="N268" s="230">
        <v>2504392.08</v>
      </c>
      <c r="O268" s="230"/>
      <c r="P268" s="230">
        <v>2517205</v>
      </c>
      <c r="Q268" s="230">
        <v>2517205</v>
      </c>
      <c r="R268" s="230">
        <v>2517205</v>
      </c>
      <c r="S268" s="15"/>
      <c r="T268" s="15">
        <v>4507.9057440000006</v>
      </c>
      <c r="U268" s="15">
        <v>4507.9057440000006</v>
      </c>
      <c r="V268" s="15">
        <v>4507.9057440000006</v>
      </c>
      <c r="W268" s="15"/>
      <c r="X268" s="15">
        <f t="shared" si="98"/>
        <v>4530.9690000000001</v>
      </c>
      <c r="Y268" s="15">
        <f t="shared" si="98"/>
        <v>4530.9690000000001</v>
      </c>
      <c r="Z268" s="15">
        <f t="shared" si="98"/>
        <v>4530.9690000000001</v>
      </c>
      <c r="AB268" s="15">
        <f t="shared" si="86"/>
        <v>13523.717232000003</v>
      </c>
      <c r="AC268" s="15">
        <f t="shared" si="108"/>
        <v>13592.906999999999</v>
      </c>
      <c r="AD268" s="15">
        <f t="shared" si="113"/>
        <v>69.189767999996548</v>
      </c>
      <c r="AF268" s="230">
        <v>2504392.08</v>
      </c>
      <c r="AG268" s="230">
        <v>2504392.08</v>
      </c>
      <c r="AH268" s="230">
        <v>2504392.08</v>
      </c>
      <c r="AI268" s="230"/>
      <c r="AJ268" s="230">
        <v>2517205</v>
      </c>
      <c r="AK268" s="230">
        <v>2517205</v>
      </c>
      <c r="AL268" s="230">
        <v>2517205</v>
      </c>
      <c r="AM268" s="230"/>
      <c r="AN268" s="230">
        <v>4507.9057440000006</v>
      </c>
      <c r="AO268" s="230">
        <v>4507.9057440000006</v>
      </c>
      <c r="AP268" s="230">
        <v>4507.9057440000006</v>
      </c>
      <c r="AQ268" s="15"/>
      <c r="AR268" s="15">
        <f t="shared" si="99"/>
        <v>4530.9690000000001</v>
      </c>
      <c r="AS268" s="15">
        <f t="shared" si="99"/>
        <v>4530.9690000000001</v>
      </c>
      <c r="AT268" s="15">
        <f t="shared" si="99"/>
        <v>4530.9690000000001</v>
      </c>
      <c r="AV268" s="15">
        <f t="shared" si="88"/>
        <v>13523.717232000003</v>
      </c>
      <c r="AW268" s="15">
        <f t="shared" si="109"/>
        <v>13592.906999999999</v>
      </c>
      <c r="AX268" s="15">
        <f t="shared" si="105"/>
        <v>69.189767999996548</v>
      </c>
      <c r="AY268" s="15"/>
      <c r="AZ268" s="15">
        <f t="shared" si="112"/>
        <v>27047.434464000005</v>
      </c>
      <c r="BA268" s="15">
        <f t="shared" si="112"/>
        <v>27185.813999999998</v>
      </c>
      <c r="BB268" s="15">
        <f t="shared" si="107"/>
        <v>138.3795359999931</v>
      </c>
      <c r="BC268" s="15"/>
      <c r="BD268" s="230">
        <v>2504392.08</v>
      </c>
      <c r="BE268" s="230">
        <v>2504392.08</v>
      </c>
      <c r="BF268" s="230">
        <v>2504392.08</v>
      </c>
      <c r="BG268" s="230"/>
      <c r="BH268" s="230"/>
      <c r="BI268" s="230"/>
      <c r="BJ268" s="230"/>
      <c r="BK268" s="230"/>
      <c r="BL268" s="230">
        <v>4507.9057440000006</v>
      </c>
      <c r="BM268" s="230">
        <v>4507.9057440000006</v>
      </c>
      <c r="BN268" s="230">
        <v>4507.9057440000006</v>
      </c>
      <c r="BO268" s="15"/>
      <c r="BP268" s="15">
        <f t="shared" si="100"/>
        <v>0</v>
      </c>
      <c r="BQ268" s="15">
        <f t="shared" si="100"/>
        <v>0</v>
      </c>
      <c r="BR268" s="15">
        <f t="shared" si="100"/>
        <v>0</v>
      </c>
      <c r="BT268" s="15">
        <f t="shared" si="90"/>
        <v>13523.717232000003</v>
      </c>
      <c r="BU268" s="15">
        <f t="shared" si="91"/>
        <v>0</v>
      </c>
      <c r="BV268" s="15">
        <f t="shared" si="92"/>
        <v>-13523.717232000003</v>
      </c>
      <c r="BW268" s="15"/>
      <c r="BX268" s="15">
        <f t="shared" si="93"/>
        <v>40571.151696000008</v>
      </c>
      <c r="BY268" s="15">
        <f t="shared" si="93"/>
        <v>27185.813999999998</v>
      </c>
      <c r="BZ268" s="15">
        <f t="shared" si="94"/>
        <v>-13385.33769600001</v>
      </c>
      <c r="CA268" s="15"/>
      <c r="CB268" s="230">
        <v>2504392.08</v>
      </c>
      <c r="CC268" s="230">
        <v>2510798.54</v>
      </c>
      <c r="CD268" s="230">
        <v>2517205</v>
      </c>
      <c r="CE268" s="230"/>
      <c r="CF268" s="230"/>
      <c r="CG268" s="230"/>
      <c r="CH268" s="230"/>
      <c r="CI268" s="230"/>
      <c r="CJ268" s="230">
        <v>4507.9057440000006</v>
      </c>
      <c r="CK268" s="230">
        <v>4519.4373720000003</v>
      </c>
      <c r="CL268" s="230">
        <v>4530.9690000000001</v>
      </c>
      <c r="CM268" s="15"/>
      <c r="CN268" s="15">
        <f t="shared" si="111"/>
        <v>0</v>
      </c>
      <c r="CO268" s="15">
        <f t="shared" si="111"/>
        <v>0</v>
      </c>
      <c r="CP268" s="15">
        <f t="shared" si="111"/>
        <v>0</v>
      </c>
      <c r="CR268" s="15">
        <f t="shared" si="96"/>
        <v>13558.312116000001</v>
      </c>
      <c r="CS268" s="15">
        <f t="shared" si="97"/>
        <v>0</v>
      </c>
      <c r="CT268" s="15">
        <f t="shared" si="102"/>
        <v>-13558.312116000001</v>
      </c>
      <c r="CV268" s="15">
        <f t="shared" si="103"/>
        <v>54129.463812000009</v>
      </c>
      <c r="CW268" s="15">
        <f t="shared" si="103"/>
        <v>27185.813999999998</v>
      </c>
      <c r="CX268" s="15">
        <f t="shared" si="104"/>
        <v>-26943.649812000011</v>
      </c>
      <c r="CY268" s="15"/>
    </row>
    <row r="269" spans="1:103" x14ac:dyDescent="0.25">
      <c r="A269" s="3" t="s">
        <v>292</v>
      </c>
      <c r="B269" s="229"/>
      <c r="C269" s="229"/>
      <c r="D269" s="229">
        <v>4.36E-2</v>
      </c>
      <c r="E269" s="229">
        <v>4.36E-2</v>
      </c>
      <c r="F269" s="229">
        <v>4.36E-2</v>
      </c>
      <c r="G269" s="229">
        <v>4.36E-2</v>
      </c>
      <c r="H269" s="229">
        <v>4.36E-2</v>
      </c>
      <c r="I269" s="229">
        <v>4.36E-2</v>
      </c>
      <c r="J269" s="3">
        <v>403013</v>
      </c>
      <c r="L269" s="230">
        <v>340250.87</v>
      </c>
      <c r="M269" s="230">
        <v>350933.7</v>
      </c>
      <c r="N269" s="230">
        <v>350933.7</v>
      </c>
      <c r="O269" s="230"/>
      <c r="P269" s="230">
        <v>0</v>
      </c>
      <c r="Q269" s="230">
        <v>0</v>
      </c>
      <c r="R269" s="230">
        <v>0</v>
      </c>
      <c r="S269" s="15"/>
      <c r="T269" s="15">
        <v>1236.2448276666667</v>
      </c>
      <c r="U269" s="15">
        <v>1275.0591099999999</v>
      </c>
      <c r="V269" s="15">
        <v>1275.0591099999999</v>
      </c>
      <c r="W269" s="15"/>
      <c r="X269" s="15">
        <f t="shared" si="98"/>
        <v>0</v>
      </c>
      <c r="Y269" s="15">
        <f t="shared" si="98"/>
        <v>0</v>
      </c>
      <c r="Z269" s="15">
        <f t="shared" si="98"/>
        <v>0</v>
      </c>
      <c r="AB269" s="15">
        <f t="shared" si="86"/>
        <v>3786.3630476666667</v>
      </c>
      <c r="AC269" s="15">
        <f t="shared" si="108"/>
        <v>0</v>
      </c>
      <c r="AD269" s="15">
        <f t="shared" si="113"/>
        <v>-3786.3630476666667</v>
      </c>
      <c r="AF269" s="230">
        <v>350933.7</v>
      </c>
      <c r="AG269" s="230">
        <v>350933.7</v>
      </c>
      <c r="AH269" s="230">
        <v>350933.7</v>
      </c>
      <c r="AI269" s="230"/>
      <c r="AJ269" s="230">
        <v>0</v>
      </c>
      <c r="AK269" s="230">
        <v>0</v>
      </c>
      <c r="AL269" s="230">
        <v>0</v>
      </c>
      <c r="AM269" s="230"/>
      <c r="AN269" s="230">
        <v>1275.0591099999999</v>
      </c>
      <c r="AO269" s="230">
        <v>1275.0591099999999</v>
      </c>
      <c r="AP269" s="230">
        <v>1275.0591099999999</v>
      </c>
      <c r="AQ269" s="15"/>
      <c r="AR269" s="15">
        <f t="shared" si="99"/>
        <v>0</v>
      </c>
      <c r="AS269" s="15">
        <f t="shared" si="99"/>
        <v>0</v>
      </c>
      <c r="AT269" s="15">
        <f t="shared" si="99"/>
        <v>0</v>
      </c>
      <c r="AV269" s="15">
        <f t="shared" si="88"/>
        <v>3825.1773299999995</v>
      </c>
      <c r="AW269" s="15">
        <f t="shared" si="109"/>
        <v>0</v>
      </c>
      <c r="AX269" s="15">
        <f t="shared" si="105"/>
        <v>-3825.1773299999995</v>
      </c>
      <c r="AY269" s="15"/>
      <c r="AZ269" s="15">
        <f t="shared" si="112"/>
        <v>7611.5403776666662</v>
      </c>
      <c r="BA269" s="15">
        <f t="shared" si="112"/>
        <v>0</v>
      </c>
      <c r="BB269" s="15">
        <f t="shared" si="107"/>
        <v>-7611.5403776666662</v>
      </c>
      <c r="BC269" s="15"/>
      <c r="BD269" s="230">
        <v>350933.7</v>
      </c>
      <c r="BE269" s="230">
        <v>350933.7</v>
      </c>
      <c r="BF269" s="230">
        <v>350933.7</v>
      </c>
      <c r="BG269" s="230"/>
      <c r="BH269" s="230"/>
      <c r="BI269" s="230"/>
      <c r="BJ269" s="230"/>
      <c r="BK269" s="230"/>
      <c r="BL269" s="230">
        <v>1275.0591099999999</v>
      </c>
      <c r="BM269" s="230">
        <v>1275.0591099999999</v>
      </c>
      <c r="BN269" s="230">
        <v>1275.0591099999999</v>
      </c>
      <c r="BO269" s="15"/>
      <c r="BP269" s="15">
        <f t="shared" si="100"/>
        <v>0</v>
      </c>
      <c r="BQ269" s="15">
        <f t="shared" si="100"/>
        <v>0</v>
      </c>
      <c r="BR269" s="15">
        <f t="shared" si="100"/>
        <v>0</v>
      </c>
      <c r="BT269" s="15">
        <f t="shared" si="90"/>
        <v>3825.1773299999995</v>
      </c>
      <c r="BU269" s="15">
        <f t="shared" si="91"/>
        <v>0</v>
      </c>
      <c r="BV269" s="15">
        <f t="shared" si="92"/>
        <v>-3825.1773299999995</v>
      </c>
      <c r="BW269" s="15"/>
      <c r="BX269" s="15">
        <f t="shared" si="93"/>
        <v>11436.717707666667</v>
      </c>
      <c r="BY269" s="15">
        <f t="shared" si="93"/>
        <v>0</v>
      </c>
      <c r="BZ269" s="15">
        <f t="shared" si="94"/>
        <v>-11436.717707666667</v>
      </c>
      <c r="CA269" s="15"/>
      <c r="CB269" s="230">
        <v>350933.7</v>
      </c>
      <c r="CC269" s="230">
        <v>350933.7</v>
      </c>
      <c r="CD269" s="230">
        <v>350933.7</v>
      </c>
      <c r="CE269" s="230"/>
      <c r="CF269" s="230"/>
      <c r="CG269" s="230"/>
      <c r="CH269" s="230"/>
      <c r="CI269" s="230"/>
      <c r="CJ269" s="230">
        <v>1275.0591099999999</v>
      </c>
      <c r="CK269" s="230">
        <v>1275.0591099999999</v>
      </c>
      <c r="CL269" s="230">
        <v>1275.0591099999999</v>
      </c>
      <c r="CM269" s="15"/>
      <c r="CN269" s="15">
        <f t="shared" si="111"/>
        <v>0</v>
      </c>
      <c r="CO269" s="15">
        <f t="shared" si="111"/>
        <v>0</v>
      </c>
      <c r="CP269" s="15">
        <f t="shared" si="111"/>
        <v>0</v>
      </c>
      <c r="CR269" s="15">
        <f t="shared" si="96"/>
        <v>3825.1773299999995</v>
      </c>
      <c r="CS269" s="15">
        <f t="shared" si="97"/>
        <v>0</v>
      </c>
      <c r="CT269" s="15">
        <f t="shared" si="102"/>
        <v>-3825.1773299999995</v>
      </c>
      <c r="CV269" s="15">
        <f t="shared" si="103"/>
        <v>15261.895037666665</v>
      </c>
      <c r="CW269" s="15">
        <f t="shared" si="103"/>
        <v>0</v>
      </c>
      <c r="CX269" s="15">
        <f t="shared" si="104"/>
        <v>-15261.895037666665</v>
      </c>
      <c r="CY269" s="15"/>
    </row>
    <row r="270" spans="1:103" x14ac:dyDescent="0.25">
      <c r="A270" s="3" t="s">
        <v>293</v>
      </c>
      <c r="B270" s="229"/>
      <c r="C270" s="229"/>
      <c r="D270" s="229">
        <v>4.36E-2</v>
      </c>
      <c r="E270" s="229">
        <v>4.36E-2</v>
      </c>
      <c r="F270" s="229">
        <v>4.36E-2</v>
      </c>
      <c r="G270" s="229">
        <v>4.36E-2</v>
      </c>
      <c r="H270" s="229">
        <v>4.36E-2</v>
      </c>
      <c r="I270" s="229">
        <v>4.36E-2</v>
      </c>
      <c r="J270" s="3">
        <v>403013</v>
      </c>
      <c r="L270" s="230">
        <v>9919.8000000000011</v>
      </c>
      <c r="M270" s="230">
        <v>9919.8000000000011</v>
      </c>
      <c r="N270" s="230">
        <v>9919.8000000000011</v>
      </c>
      <c r="O270" s="230"/>
      <c r="P270" s="230">
        <v>0</v>
      </c>
      <c r="Q270" s="230">
        <v>0</v>
      </c>
      <c r="R270" s="230">
        <v>0</v>
      </c>
      <c r="S270" s="15"/>
      <c r="T270" s="15">
        <v>36.041940000000004</v>
      </c>
      <c r="U270" s="15">
        <v>36.041940000000004</v>
      </c>
      <c r="V270" s="15">
        <v>36.041940000000004</v>
      </c>
      <c r="W270" s="15"/>
      <c r="X270" s="15">
        <f t="shared" si="98"/>
        <v>0</v>
      </c>
      <c r="Y270" s="15">
        <f t="shared" si="98"/>
        <v>0</v>
      </c>
      <c r="Z270" s="15">
        <f t="shared" si="98"/>
        <v>0</v>
      </c>
      <c r="AB270" s="15">
        <f t="shared" si="86"/>
        <v>108.12582</v>
      </c>
      <c r="AC270" s="15">
        <f t="shared" si="108"/>
        <v>0</v>
      </c>
      <c r="AD270" s="15">
        <f t="shared" si="113"/>
        <v>-108.12582</v>
      </c>
      <c r="AF270" s="230">
        <v>9919.8000000000011</v>
      </c>
      <c r="AG270" s="230">
        <v>9919.8000000000011</v>
      </c>
      <c r="AH270" s="230">
        <v>9919.8000000000011</v>
      </c>
      <c r="AI270" s="230"/>
      <c r="AJ270" s="230">
        <v>0</v>
      </c>
      <c r="AK270" s="230">
        <v>0</v>
      </c>
      <c r="AL270" s="230">
        <v>0</v>
      </c>
      <c r="AM270" s="230"/>
      <c r="AN270" s="230">
        <v>36.041940000000004</v>
      </c>
      <c r="AO270" s="230">
        <v>36.041940000000004</v>
      </c>
      <c r="AP270" s="230">
        <v>36.041940000000004</v>
      </c>
      <c r="AQ270" s="15"/>
      <c r="AR270" s="15">
        <f t="shared" si="99"/>
        <v>0</v>
      </c>
      <c r="AS270" s="15">
        <f t="shared" si="99"/>
        <v>0</v>
      </c>
      <c r="AT270" s="15">
        <f t="shared" si="99"/>
        <v>0</v>
      </c>
      <c r="AV270" s="15">
        <f t="shared" si="88"/>
        <v>108.12582</v>
      </c>
      <c r="AW270" s="15">
        <f t="shared" si="109"/>
        <v>0</v>
      </c>
      <c r="AX270" s="15">
        <f t="shared" si="105"/>
        <v>-108.12582</v>
      </c>
      <c r="AY270" s="15"/>
      <c r="AZ270" s="15">
        <f t="shared" si="112"/>
        <v>216.25164000000001</v>
      </c>
      <c r="BA270" s="15">
        <f t="shared" si="112"/>
        <v>0</v>
      </c>
      <c r="BB270" s="15">
        <f t="shared" si="107"/>
        <v>-216.25164000000001</v>
      </c>
      <c r="BC270" s="15"/>
      <c r="BD270" s="230">
        <v>9919.8000000000011</v>
      </c>
      <c r="BE270" s="230">
        <v>9919.8000000000011</v>
      </c>
      <c r="BF270" s="230">
        <v>9919.8000000000011</v>
      </c>
      <c r="BG270" s="230"/>
      <c r="BH270" s="230"/>
      <c r="BI270" s="230"/>
      <c r="BJ270" s="230"/>
      <c r="BK270" s="230"/>
      <c r="BL270" s="230">
        <v>36.041940000000004</v>
      </c>
      <c r="BM270" s="230">
        <v>36.041940000000004</v>
      </c>
      <c r="BN270" s="230">
        <v>36.041940000000004</v>
      </c>
      <c r="BO270" s="15"/>
      <c r="BP270" s="15">
        <f t="shared" si="100"/>
        <v>0</v>
      </c>
      <c r="BQ270" s="15">
        <f t="shared" si="100"/>
        <v>0</v>
      </c>
      <c r="BR270" s="15">
        <f t="shared" si="100"/>
        <v>0</v>
      </c>
      <c r="BT270" s="15">
        <f t="shared" si="90"/>
        <v>108.12582</v>
      </c>
      <c r="BU270" s="15">
        <f t="shared" si="91"/>
        <v>0</v>
      </c>
      <c r="BV270" s="15">
        <f t="shared" si="92"/>
        <v>-108.12582</v>
      </c>
      <c r="BW270" s="15"/>
      <c r="BX270" s="15">
        <f t="shared" si="93"/>
        <v>324.37746000000004</v>
      </c>
      <c r="BY270" s="15">
        <f t="shared" si="93"/>
        <v>0</v>
      </c>
      <c r="BZ270" s="15">
        <f t="shared" si="94"/>
        <v>-324.37746000000004</v>
      </c>
      <c r="CA270" s="15"/>
      <c r="CB270" s="230">
        <v>9919.8000000000011</v>
      </c>
      <c r="CC270" s="230">
        <v>9919.8000000000011</v>
      </c>
      <c r="CD270" s="230">
        <v>9919.8000000000011</v>
      </c>
      <c r="CE270" s="230"/>
      <c r="CF270" s="230"/>
      <c r="CG270" s="230"/>
      <c r="CH270" s="230"/>
      <c r="CI270" s="230"/>
      <c r="CJ270" s="230">
        <v>36.041940000000004</v>
      </c>
      <c r="CK270" s="230">
        <v>36.041940000000004</v>
      </c>
      <c r="CL270" s="230">
        <v>36.041940000000004</v>
      </c>
      <c r="CM270" s="15"/>
      <c r="CN270" s="15">
        <f t="shared" si="111"/>
        <v>0</v>
      </c>
      <c r="CO270" s="15">
        <f t="shared" si="111"/>
        <v>0</v>
      </c>
      <c r="CP270" s="15">
        <f t="shared" si="111"/>
        <v>0</v>
      </c>
      <c r="CR270" s="15">
        <f t="shared" si="96"/>
        <v>108.12582</v>
      </c>
      <c r="CS270" s="15">
        <f t="shared" si="97"/>
        <v>0</v>
      </c>
      <c r="CT270" s="15">
        <f t="shared" si="102"/>
        <v>-108.12582</v>
      </c>
      <c r="CV270" s="15">
        <f t="shared" si="103"/>
        <v>432.50328000000002</v>
      </c>
      <c r="CW270" s="15">
        <f t="shared" si="103"/>
        <v>0</v>
      </c>
      <c r="CX270" s="15">
        <f t="shared" si="104"/>
        <v>-432.50328000000002</v>
      </c>
      <c r="CY270" s="15"/>
    </row>
    <row r="271" spans="1:103" x14ac:dyDescent="0.25">
      <c r="A271" s="336" t="s">
        <v>294</v>
      </c>
      <c r="B271" s="229">
        <v>3.8300000000000001E-2</v>
      </c>
      <c r="C271" s="229">
        <v>4.0399999999999998E-2</v>
      </c>
      <c r="D271" s="229">
        <v>4.0399999999999998E-2</v>
      </c>
      <c r="E271" s="229">
        <v>2.98E-2</v>
      </c>
      <c r="F271" s="229">
        <v>2.98E-2</v>
      </c>
      <c r="G271" s="229">
        <v>2.98E-2</v>
      </c>
      <c r="H271" s="229">
        <v>2.98E-2</v>
      </c>
      <c r="I271" s="229">
        <v>2.98E-2</v>
      </c>
      <c r="J271" s="3">
        <v>403013</v>
      </c>
      <c r="L271" s="230">
        <v>10726602.869999999</v>
      </c>
      <c r="M271" s="230">
        <v>10726602.869999999</v>
      </c>
      <c r="N271" s="230">
        <v>10726602.869999999</v>
      </c>
      <c r="O271" s="230"/>
      <c r="P271" s="230">
        <v>10726602.869999999</v>
      </c>
      <c r="Q271" s="230">
        <v>10726602.869999999</v>
      </c>
      <c r="R271" s="230">
        <v>10726602.869999999</v>
      </c>
      <c r="S271" s="15"/>
      <c r="T271" s="15">
        <v>26637.730460499999</v>
      </c>
      <c r="U271" s="15">
        <v>26637.730460499999</v>
      </c>
      <c r="V271" s="15">
        <v>26637.730460499999</v>
      </c>
      <c r="W271" s="15"/>
      <c r="X271" s="15">
        <f t="shared" si="98"/>
        <v>26637.730460499999</v>
      </c>
      <c r="Y271" s="15">
        <f t="shared" si="98"/>
        <v>26637.730460499999</v>
      </c>
      <c r="Z271" s="15">
        <f t="shared" si="98"/>
        <v>26637.730460499999</v>
      </c>
      <c r="AB271" s="15">
        <f t="shared" si="86"/>
        <v>79913.191381500001</v>
      </c>
      <c r="AC271" s="15">
        <f t="shared" si="108"/>
        <v>79913.191381500001</v>
      </c>
      <c r="AD271" s="15">
        <f t="shared" si="113"/>
        <v>0</v>
      </c>
      <c r="AF271" s="230">
        <v>10726602.869999999</v>
      </c>
      <c r="AG271" s="230">
        <v>10726602.869999999</v>
      </c>
      <c r="AH271" s="230">
        <v>10726602.869999999</v>
      </c>
      <c r="AI271" s="230"/>
      <c r="AJ271" s="230">
        <v>10726602.869999999</v>
      </c>
      <c r="AK271" s="230">
        <v>10726602.869999999</v>
      </c>
      <c r="AL271" s="230">
        <v>10726602.869999999</v>
      </c>
      <c r="AM271" s="230"/>
      <c r="AN271" s="230">
        <v>26637.730460499999</v>
      </c>
      <c r="AO271" s="230">
        <v>26637.730460499999</v>
      </c>
      <c r="AP271" s="230">
        <v>26637.730460499999</v>
      </c>
      <c r="AQ271" s="15"/>
      <c r="AR271" s="15">
        <f t="shared" si="99"/>
        <v>26637.730460499999</v>
      </c>
      <c r="AS271" s="15">
        <f t="shared" si="99"/>
        <v>26637.730460499999</v>
      </c>
      <c r="AT271" s="15">
        <f t="shared" si="99"/>
        <v>26637.730460499999</v>
      </c>
      <c r="AV271" s="15">
        <f t="shared" si="88"/>
        <v>79913.191381500001</v>
      </c>
      <c r="AW271" s="15">
        <f t="shared" si="109"/>
        <v>79913.191381500001</v>
      </c>
      <c r="AX271" s="15">
        <f t="shared" si="105"/>
        <v>0</v>
      </c>
      <c r="AY271" s="15"/>
      <c r="AZ271" s="15">
        <f t="shared" si="112"/>
        <v>159826.382763</v>
      </c>
      <c r="BA271" s="15">
        <f t="shared" si="112"/>
        <v>159826.382763</v>
      </c>
      <c r="BB271" s="15">
        <f t="shared" si="107"/>
        <v>0</v>
      </c>
      <c r="BC271" s="15"/>
      <c r="BD271" s="230">
        <v>10726602.869999999</v>
      </c>
      <c r="BE271" s="230">
        <v>10726602.869999999</v>
      </c>
      <c r="BF271" s="230">
        <v>10726602.869999999</v>
      </c>
      <c r="BG271" s="230"/>
      <c r="BH271" s="230"/>
      <c r="BI271" s="230"/>
      <c r="BJ271" s="230"/>
      <c r="BK271" s="230"/>
      <c r="BL271" s="230">
        <v>26637.730460499999</v>
      </c>
      <c r="BM271" s="230">
        <v>26637.730460499999</v>
      </c>
      <c r="BN271" s="230">
        <v>26637.730460499999</v>
      </c>
      <c r="BO271" s="15"/>
      <c r="BP271" s="15">
        <f t="shared" si="100"/>
        <v>0</v>
      </c>
      <c r="BQ271" s="15">
        <f t="shared" si="100"/>
        <v>0</v>
      </c>
      <c r="BR271" s="15">
        <f t="shared" si="100"/>
        <v>0</v>
      </c>
      <c r="BT271" s="15">
        <f t="shared" si="90"/>
        <v>79913.191381500001</v>
      </c>
      <c r="BU271" s="15">
        <f t="shared" si="91"/>
        <v>0</v>
      </c>
      <c r="BV271" s="15">
        <f t="shared" si="92"/>
        <v>-79913.191381500001</v>
      </c>
      <c r="BW271" s="15"/>
      <c r="BX271" s="15">
        <f t="shared" si="93"/>
        <v>239739.57414450002</v>
      </c>
      <c r="BY271" s="15">
        <f t="shared" si="93"/>
        <v>159826.382763</v>
      </c>
      <c r="BZ271" s="15">
        <f t="shared" si="94"/>
        <v>-79913.191381500015</v>
      </c>
      <c r="CA271" s="15"/>
      <c r="CB271" s="230">
        <v>10726602.869999999</v>
      </c>
      <c r="CC271" s="230">
        <v>10726602.869999999</v>
      </c>
      <c r="CD271" s="230">
        <v>10726602.869999999</v>
      </c>
      <c r="CE271" s="230"/>
      <c r="CF271" s="230"/>
      <c r="CG271" s="230"/>
      <c r="CH271" s="230"/>
      <c r="CI271" s="230"/>
      <c r="CJ271" s="230">
        <v>26637.730460499999</v>
      </c>
      <c r="CK271" s="230">
        <v>26637.730460499999</v>
      </c>
      <c r="CL271" s="230">
        <v>26637.730460499999</v>
      </c>
      <c r="CM271" s="15"/>
      <c r="CN271" s="15">
        <f t="shared" si="111"/>
        <v>0</v>
      </c>
      <c r="CO271" s="15">
        <f t="shared" si="111"/>
        <v>0</v>
      </c>
      <c r="CP271" s="15">
        <f t="shared" si="111"/>
        <v>0</v>
      </c>
      <c r="CR271" s="15">
        <f t="shared" si="96"/>
        <v>79913.191381500001</v>
      </c>
      <c r="CS271" s="15">
        <f t="shared" si="97"/>
        <v>0</v>
      </c>
      <c r="CT271" s="15">
        <f t="shared" si="102"/>
        <v>-79913.191381500001</v>
      </c>
      <c r="CV271" s="15">
        <f t="shared" si="103"/>
        <v>319652.765526</v>
      </c>
      <c r="CW271" s="15">
        <f t="shared" si="103"/>
        <v>159826.382763</v>
      </c>
      <c r="CX271" s="15">
        <f t="shared" si="104"/>
        <v>-159826.382763</v>
      </c>
      <c r="CY271" s="15"/>
    </row>
    <row r="272" spans="1:103" x14ac:dyDescent="0.25">
      <c r="A272" s="336" t="s">
        <v>295</v>
      </c>
      <c r="B272" s="229">
        <v>3.6900000000000002E-2</v>
      </c>
      <c r="C272" s="229">
        <v>4.1799999999999997E-2</v>
      </c>
      <c r="D272" s="229">
        <v>4.1799999999999997E-2</v>
      </c>
      <c r="E272" s="229">
        <v>2.52E-2</v>
      </c>
      <c r="F272" s="229">
        <v>2.52E-2</v>
      </c>
      <c r="G272" s="229">
        <v>2.52E-2</v>
      </c>
      <c r="H272" s="229">
        <v>2.52E-2</v>
      </c>
      <c r="I272" s="229">
        <v>2.52E-2</v>
      </c>
      <c r="J272" s="3">
        <v>403013</v>
      </c>
      <c r="L272" s="230">
        <v>1960162.32</v>
      </c>
      <c r="M272" s="230">
        <v>1960162.32</v>
      </c>
      <c r="N272" s="230">
        <v>1960162.32</v>
      </c>
      <c r="O272" s="230"/>
      <c r="P272" s="230">
        <v>1960162.32</v>
      </c>
      <c r="Q272" s="230">
        <v>1960162.32</v>
      </c>
      <c r="R272" s="230">
        <v>1960162.32</v>
      </c>
      <c r="S272" s="15"/>
      <c r="T272" s="15">
        <v>4116.3408719999998</v>
      </c>
      <c r="U272" s="15">
        <v>4116.3408719999998</v>
      </c>
      <c r="V272" s="15">
        <v>4116.3408719999998</v>
      </c>
      <c r="W272" s="15"/>
      <c r="X272" s="15">
        <f t="shared" si="98"/>
        <v>4116.3408719999998</v>
      </c>
      <c r="Y272" s="15">
        <f t="shared" si="98"/>
        <v>4116.3408719999998</v>
      </c>
      <c r="Z272" s="15">
        <f t="shared" si="98"/>
        <v>4116.3408719999998</v>
      </c>
      <c r="AB272" s="15">
        <f t="shared" si="86"/>
        <v>12349.022615999998</v>
      </c>
      <c r="AC272" s="15">
        <f t="shared" si="108"/>
        <v>12349.022615999998</v>
      </c>
      <c r="AD272" s="15">
        <f t="shared" si="113"/>
        <v>0</v>
      </c>
      <c r="AF272" s="230">
        <v>1960162.32</v>
      </c>
      <c r="AG272" s="230">
        <v>1960162.32</v>
      </c>
      <c r="AH272" s="230">
        <v>1960162.32</v>
      </c>
      <c r="AI272" s="230"/>
      <c r="AJ272" s="230">
        <v>1960162.32</v>
      </c>
      <c r="AK272" s="230">
        <v>1960162.32</v>
      </c>
      <c r="AL272" s="230">
        <v>1960162.32</v>
      </c>
      <c r="AM272" s="230"/>
      <c r="AN272" s="230">
        <v>4116.3408719999998</v>
      </c>
      <c r="AO272" s="230">
        <v>4116.3408719999998</v>
      </c>
      <c r="AP272" s="230">
        <v>4116.3408719999998</v>
      </c>
      <c r="AQ272" s="15"/>
      <c r="AR272" s="15">
        <f t="shared" si="99"/>
        <v>4116.3408719999998</v>
      </c>
      <c r="AS272" s="15">
        <f t="shared" si="99"/>
        <v>4116.3408719999998</v>
      </c>
      <c r="AT272" s="15">
        <f t="shared" si="99"/>
        <v>4116.3408719999998</v>
      </c>
      <c r="AV272" s="15">
        <f t="shared" si="88"/>
        <v>12349.022615999998</v>
      </c>
      <c r="AW272" s="15">
        <f t="shared" si="109"/>
        <v>12349.022615999998</v>
      </c>
      <c r="AX272" s="15">
        <f t="shared" si="105"/>
        <v>0</v>
      </c>
      <c r="AY272" s="15"/>
      <c r="AZ272" s="15">
        <f t="shared" si="112"/>
        <v>24698.045231999997</v>
      </c>
      <c r="BA272" s="15">
        <f t="shared" si="112"/>
        <v>24698.045231999997</v>
      </c>
      <c r="BB272" s="15">
        <f t="shared" si="107"/>
        <v>0</v>
      </c>
      <c r="BC272" s="15"/>
      <c r="BD272" s="230">
        <v>1960162.32</v>
      </c>
      <c r="BE272" s="230">
        <v>1960162.32</v>
      </c>
      <c r="BF272" s="230">
        <v>1960162.32</v>
      </c>
      <c r="BG272" s="230"/>
      <c r="BH272" s="230"/>
      <c r="BI272" s="230"/>
      <c r="BJ272" s="230"/>
      <c r="BK272" s="230"/>
      <c r="BL272" s="230">
        <v>4116.3408719999998</v>
      </c>
      <c r="BM272" s="230">
        <v>4116.3408719999998</v>
      </c>
      <c r="BN272" s="230">
        <v>4116.3408719999998</v>
      </c>
      <c r="BO272" s="15"/>
      <c r="BP272" s="15">
        <f t="shared" si="100"/>
        <v>0</v>
      </c>
      <c r="BQ272" s="15">
        <f t="shared" si="100"/>
        <v>0</v>
      </c>
      <c r="BR272" s="15">
        <f t="shared" si="100"/>
        <v>0</v>
      </c>
      <c r="BT272" s="15">
        <f t="shared" si="90"/>
        <v>12349.022615999998</v>
      </c>
      <c r="BU272" s="15">
        <f t="shared" si="91"/>
        <v>0</v>
      </c>
      <c r="BV272" s="15">
        <f t="shared" si="92"/>
        <v>-12349.022615999998</v>
      </c>
      <c r="BW272" s="15"/>
      <c r="BX272" s="15">
        <f t="shared" si="93"/>
        <v>37047.067847999991</v>
      </c>
      <c r="BY272" s="15">
        <f t="shared" si="93"/>
        <v>24698.045231999997</v>
      </c>
      <c r="BZ272" s="15">
        <f t="shared" si="94"/>
        <v>-12349.022615999995</v>
      </c>
      <c r="CA272" s="15"/>
      <c r="CB272" s="230">
        <v>1960162.32</v>
      </c>
      <c r="CC272" s="230">
        <v>1960162.32</v>
      </c>
      <c r="CD272" s="230">
        <v>1960162.32</v>
      </c>
      <c r="CE272" s="230"/>
      <c r="CF272" s="230"/>
      <c r="CG272" s="230"/>
      <c r="CH272" s="230"/>
      <c r="CI272" s="230"/>
      <c r="CJ272" s="230">
        <v>4116.3408719999998</v>
      </c>
      <c r="CK272" s="230">
        <v>4116.3408719999998</v>
      </c>
      <c r="CL272" s="230">
        <v>4116.3408719999998</v>
      </c>
      <c r="CM272" s="15"/>
      <c r="CN272" s="15">
        <f t="shared" si="111"/>
        <v>0</v>
      </c>
      <c r="CO272" s="15">
        <f t="shared" si="111"/>
        <v>0</v>
      </c>
      <c r="CP272" s="15">
        <f t="shared" si="111"/>
        <v>0</v>
      </c>
      <c r="CR272" s="15">
        <f t="shared" si="96"/>
        <v>12349.022615999998</v>
      </c>
      <c r="CS272" s="15">
        <f t="shared" si="97"/>
        <v>0</v>
      </c>
      <c r="CT272" s="15">
        <f t="shared" si="102"/>
        <v>-12349.022615999998</v>
      </c>
      <c r="CV272" s="15">
        <f t="shared" si="103"/>
        <v>49396.090463999994</v>
      </c>
      <c r="CW272" s="15">
        <f t="shared" si="103"/>
        <v>24698.045231999997</v>
      </c>
      <c r="CX272" s="15">
        <f t="shared" si="104"/>
        <v>-24698.045231999997</v>
      </c>
      <c r="CY272" s="15"/>
    </row>
    <row r="273" spans="1:103" x14ac:dyDescent="0.25">
      <c r="A273" s="336" t="s">
        <v>296</v>
      </c>
      <c r="B273" s="229">
        <v>4.02E-2</v>
      </c>
      <c r="C273" s="229">
        <v>4.2499999999999996E-2</v>
      </c>
      <c r="D273" s="229">
        <v>4.2499999999999996E-2</v>
      </c>
      <c r="E273" s="229">
        <v>2.5499999999999998E-2</v>
      </c>
      <c r="F273" s="229">
        <v>2.5499999999999998E-2</v>
      </c>
      <c r="G273" s="229">
        <v>2.5499999999999998E-2</v>
      </c>
      <c r="H273" s="229">
        <v>2.5499999999999998E-2</v>
      </c>
      <c r="I273" s="229">
        <v>2.5499999999999998E-2</v>
      </c>
      <c r="J273" s="3">
        <v>403013</v>
      </c>
      <c r="L273" s="230">
        <v>4576825.3600000003</v>
      </c>
      <c r="M273" s="230">
        <v>4576825.3600000003</v>
      </c>
      <c r="N273" s="230">
        <v>4576825.3600000003</v>
      </c>
      <c r="O273" s="230"/>
      <c r="P273" s="230">
        <v>4576825.3600000003</v>
      </c>
      <c r="Q273" s="230">
        <v>4576825.3600000003</v>
      </c>
      <c r="R273" s="230">
        <v>4576825.3600000003</v>
      </c>
      <c r="S273" s="15"/>
      <c r="T273" s="15">
        <v>9725.75389</v>
      </c>
      <c r="U273" s="15">
        <v>9725.75389</v>
      </c>
      <c r="V273" s="15">
        <v>9725.75389</v>
      </c>
      <c r="W273" s="15"/>
      <c r="X273" s="15">
        <f t="shared" si="98"/>
        <v>9725.75389</v>
      </c>
      <c r="Y273" s="15">
        <f t="shared" si="98"/>
        <v>9725.75389</v>
      </c>
      <c r="Z273" s="15">
        <f t="shared" si="98"/>
        <v>9725.75389</v>
      </c>
      <c r="AB273" s="15">
        <f t="shared" si="86"/>
        <v>29177.26167</v>
      </c>
      <c r="AC273" s="15">
        <f t="shared" si="108"/>
        <v>29177.26167</v>
      </c>
      <c r="AD273" s="15">
        <f t="shared" si="113"/>
        <v>0</v>
      </c>
      <c r="AF273" s="230">
        <v>4576825.3600000003</v>
      </c>
      <c r="AG273" s="230">
        <v>4576825.3600000003</v>
      </c>
      <c r="AH273" s="230">
        <v>4576825.3600000003</v>
      </c>
      <c r="AI273" s="230"/>
      <c r="AJ273" s="230">
        <v>4576825.3600000003</v>
      </c>
      <c r="AK273" s="230">
        <v>4576825.3600000003</v>
      </c>
      <c r="AL273" s="230">
        <v>4576825.3600000003</v>
      </c>
      <c r="AM273" s="230"/>
      <c r="AN273" s="230">
        <v>9725.75389</v>
      </c>
      <c r="AO273" s="230">
        <v>9725.75389</v>
      </c>
      <c r="AP273" s="230">
        <v>9725.75389</v>
      </c>
      <c r="AQ273" s="15"/>
      <c r="AR273" s="15">
        <f t="shared" si="99"/>
        <v>9725.75389</v>
      </c>
      <c r="AS273" s="15">
        <f t="shared" si="99"/>
        <v>9725.75389</v>
      </c>
      <c r="AT273" s="15">
        <f t="shared" si="99"/>
        <v>9725.75389</v>
      </c>
      <c r="AV273" s="15">
        <f t="shared" si="88"/>
        <v>29177.26167</v>
      </c>
      <c r="AW273" s="15">
        <f t="shared" si="109"/>
        <v>29177.26167</v>
      </c>
      <c r="AX273" s="15">
        <f t="shared" si="105"/>
        <v>0</v>
      </c>
      <c r="AY273" s="15"/>
      <c r="AZ273" s="15">
        <f t="shared" si="112"/>
        <v>58354.52334</v>
      </c>
      <c r="BA273" s="15">
        <f t="shared" si="112"/>
        <v>58354.52334</v>
      </c>
      <c r="BB273" s="15">
        <f t="shared" si="107"/>
        <v>0</v>
      </c>
      <c r="BC273" s="15"/>
      <c r="BD273" s="230">
        <v>4576825.3600000003</v>
      </c>
      <c r="BE273" s="230">
        <v>4576825.3600000003</v>
      </c>
      <c r="BF273" s="230">
        <v>4576825.3600000003</v>
      </c>
      <c r="BG273" s="230"/>
      <c r="BH273" s="230"/>
      <c r="BI273" s="230"/>
      <c r="BJ273" s="230"/>
      <c r="BK273" s="230"/>
      <c r="BL273" s="230">
        <v>9725.75389</v>
      </c>
      <c r="BM273" s="230">
        <v>9725.75389</v>
      </c>
      <c r="BN273" s="230">
        <v>9725.75389</v>
      </c>
      <c r="BO273" s="15"/>
      <c r="BP273" s="15">
        <f t="shared" si="100"/>
        <v>0</v>
      </c>
      <c r="BQ273" s="15">
        <f t="shared" si="100"/>
        <v>0</v>
      </c>
      <c r="BR273" s="15">
        <f t="shared" si="100"/>
        <v>0</v>
      </c>
      <c r="BT273" s="15">
        <f t="shared" si="90"/>
        <v>29177.26167</v>
      </c>
      <c r="BU273" s="15">
        <f t="shared" si="91"/>
        <v>0</v>
      </c>
      <c r="BV273" s="15">
        <f t="shared" si="92"/>
        <v>-29177.26167</v>
      </c>
      <c r="BW273" s="15"/>
      <c r="BX273" s="15">
        <f t="shared" si="93"/>
        <v>87531.785009999992</v>
      </c>
      <c r="BY273" s="15">
        <f t="shared" si="93"/>
        <v>58354.52334</v>
      </c>
      <c r="BZ273" s="15">
        <f t="shared" si="94"/>
        <v>-29177.261669999993</v>
      </c>
      <c r="CA273" s="15"/>
      <c r="CB273" s="230">
        <v>4576825.3600000003</v>
      </c>
      <c r="CC273" s="230">
        <v>4576825.3600000003</v>
      </c>
      <c r="CD273" s="230">
        <v>4576825.3600000003</v>
      </c>
      <c r="CE273" s="230"/>
      <c r="CF273" s="230"/>
      <c r="CG273" s="230"/>
      <c r="CH273" s="230"/>
      <c r="CI273" s="230"/>
      <c r="CJ273" s="230">
        <v>9725.75389</v>
      </c>
      <c r="CK273" s="230">
        <v>9725.75389</v>
      </c>
      <c r="CL273" s="230">
        <v>9725.75389</v>
      </c>
      <c r="CM273" s="15"/>
      <c r="CN273" s="15">
        <f t="shared" si="111"/>
        <v>0</v>
      </c>
      <c r="CO273" s="15">
        <f t="shared" si="111"/>
        <v>0</v>
      </c>
      <c r="CP273" s="15">
        <f t="shared" si="111"/>
        <v>0</v>
      </c>
      <c r="CR273" s="15">
        <f t="shared" si="96"/>
        <v>29177.26167</v>
      </c>
      <c r="CS273" s="15">
        <f t="shared" si="97"/>
        <v>0</v>
      </c>
      <c r="CT273" s="15">
        <f t="shared" si="102"/>
        <v>-29177.26167</v>
      </c>
      <c r="CV273" s="15">
        <f t="shared" si="103"/>
        <v>116709.04668</v>
      </c>
      <c r="CW273" s="15">
        <f t="shared" si="103"/>
        <v>58354.52334</v>
      </c>
      <c r="CX273" s="15">
        <f t="shared" si="104"/>
        <v>-58354.52334</v>
      </c>
      <c r="CY273" s="15"/>
    </row>
    <row r="274" spans="1:103" x14ac:dyDescent="0.25">
      <c r="A274" s="336" t="s">
        <v>297</v>
      </c>
      <c r="B274" s="229">
        <v>3.5999999999999997E-2</v>
      </c>
      <c r="C274" s="229">
        <v>4.1299999999999996E-2</v>
      </c>
      <c r="D274" s="229">
        <v>4.1299999999999996E-2</v>
      </c>
      <c r="E274" s="229">
        <v>2.4999999999999998E-2</v>
      </c>
      <c r="F274" s="229">
        <v>2.4999999999999998E-2</v>
      </c>
      <c r="G274" s="229">
        <v>2.4999999999999998E-2</v>
      </c>
      <c r="H274" s="229">
        <v>2.4999999999999998E-2</v>
      </c>
      <c r="I274" s="229">
        <v>2.4999999999999998E-2</v>
      </c>
      <c r="J274" s="3">
        <v>403013</v>
      </c>
      <c r="L274" s="230">
        <v>3691212.54</v>
      </c>
      <c r="M274" s="230">
        <v>3691212.54</v>
      </c>
      <c r="N274" s="230">
        <v>3691212.54</v>
      </c>
      <c r="O274" s="230"/>
      <c r="P274" s="230">
        <v>3691212.54</v>
      </c>
      <c r="Q274" s="230">
        <v>3691212.54</v>
      </c>
      <c r="R274" s="230">
        <v>3691212.54</v>
      </c>
      <c r="S274" s="15"/>
      <c r="T274" s="15">
        <v>7690.0261249999994</v>
      </c>
      <c r="U274" s="15">
        <v>7690.0261249999994</v>
      </c>
      <c r="V274" s="15">
        <v>7690.0261249999994</v>
      </c>
      <c r="W274" s="15"/>
      <c r="X274" s="15">
        <f t="shared" si="98"/>
        <v>7690.0261249999994</v>
      </c>
      <c r="Y274" s="15">
        <f t="shared" si="98"/>
        <v>7690.0261249999994</v>
      </c>
      <c r="Z274" s="15">
        <f t="shared" si="98"/>
        <v>7690.0261249999994</v>
      </c>
      <c r="AB274" s="15">
        <f t="shared" si="86"/>
        <v>23070.078374999997</v>
      </c>
      <c r="AC274" s="15">
        <f t="shared" si="108"/>
        <v>23070.078374999997</v>
      </c>
      <c r="AD274" s="15">
        <f t="shared" si="113"/>
        <v>0</v>
      </c>
      <c r="AF274" s="230">
        <v>3691212.54</v>
      </c>
      <c r="AG274" s="230">
        <v>3691212.54</v>
      </c>
      <c r="AH274" s="230">
        <v>3691212.54</v>
      </c>
      <c r="AI274" s="230"/>
      <c r="AJ274" s="230">
        <v>3691212.54</v>
      </c>
      <c r="AK274" s="230">
        <v>3691212.54</v>
      </c>
      <c r="AL274" s="230">
        <v>3691212.54</v>
      </c>
      <c r="AM274" s="230"/>
      <c r="AN274" s="230">
        <v>7690.0261249999994</v>
      </c>
      <c r="AO274" s="230">
        <v>7690.0261249999994</v>
      </c>
      <c r="AP274" s="230">
        <v>7690.0261249999994</v>
      </c>
      <c r="AQ274" s="15"/>
      <c r="AR274" s="15">
        <f t="shared" si="99"/>
        <v>7690.0261249999994</v>
      </c>
      <c r="AS274" s="15">
        <f t="shared" si="99"/>
        <v>7690.0261249999994</v>
      </c>
      <c r="AT274" s="15">
        <f t="shared" si="99"/>
        <v>7690.0261249999994</v>
      </c>
      <c r="AV274" s="15">
        <f t="shared" si="88"/>
        <v>23070.078374999997</v>
      </c>
      <c r="AW274" s="15">
        <f t="shared" si="109"/>
        <v>23070.078374999997</v>
      </c>
      <c r="AX274" s="15">
        <f t="shared" si="105"/>
        <v>0</v>
      </c>
      <c r="AY274" s="15"/>
      <c r="AZ274" s="15">
        <f t="shared" si="112"/>
        <v>46140.156749999995</v>
      </c>
      <c r="BA274" s="15">
        <f t="shared" si="112"/>
        <v>46140.156749999995</v>
      </c>
      <c r="BB274" s="15">
        <f t="shared" si="107"/>
        <v>0</v>
      </c>
      <c r="BC274" s="15"/>
      <c r="BD274" s="230">
        <v>3691212.54</v>
      </c>
      <c r="BE274" s="230">
        <v>3691212.54</v>
      </c>
      <c r="BF274" s="230">
        <v>3691212.54</v>
      </c>
      <c r="BG274" s="230"/>
      <c r="BH274" s="230"/>
      <c r="BI274" s="230"/>
      <c r="BJ274" s="230"/>
      <c r="BK274" s="230"/>
      <c r="BL274" s="230">
        <v>7690.0261249999994</v>
      </c>
      <c r="BM274" s="230">
        <v>7690.0261249999994</v>
      </c>
      <c r="BN274" s="230">
        <v>7690.0261249999994</v>
      </c>
      <c r="BO274" s="15"/>
      <c r="BP274" s="15">
        <f t="shared" si="100"/>
        <v>0</v>
      </c>
      <c r="BQ274" s="15">
        <f t="shared" si="100"/>
        <v>0</v>
      </c>
      <c r="BR274" s="15">
        <f t="shared" si="100"/>
        <v>0</v>
      </c>
      <c r="BT274" s="15">
        <f t="shared" si="90"/>
        <v>23070.078374999997</v>
      </c>
      <c r="BU274" s="15">
        <f t="shared" si="91"/>
        <v>0</v>
      </c>
      <c r="BV274" s="15">
        <f t="shared" si="92"/>
        <v>-23070.078374999997</v>
      </c>
      <c r="BW274" s="15"/>
      <c r="BX274" s="15">
        <f t="shared" si="93"/>
        <v>69210.235124999992</v>
      </c>
      <c r="BY274" s="15">
        <f t="shared" si="93"/>
        <v>46140.156749999995</v>
      </c>
      <c r="BZ274" s="15">
        <f t="shared" si="94"/>
        <v>-23070.078374999997</v>
      </c>
      <c r="CA274" s="15"/>
      <c r="CB274" s="230">
        <v>3691212.54</v>
      </c>
      <c r="CC274" s="230">
        <v>3691212.54</v>
      </c>
      <c r="CD274" s="230">
        <v>3691212.54</v>
      </c>
      <c r="CE274" s="230"/>
      <c r="CF274" s="230"/>
      <c r="CG274" s="230"/>
      <c r="CH274" s="230"/>
      <c r="CI274" s="230"/>
      <c r="CJ274" s="230">
        <v>7690.0261249999994</v>
      </c>
      <c r="CK274" s="230">
        <v>7690.0261249999994</v>
      </c>
      <c r="CL274" s="230">
        <v>7690.0261249999994</v>
      </c>
      <c r="CM274" s="15"/>
      <c r="CN274" s="15">
        <f t="shared" si="111"/>
        <v>0</v>
      </c>
      <c r="CO274" s="15">
        <f t="shared" si="111"/>
        <v>0</v>
      </c>
      <c r="CP274" s="15">
        <f t="shared" si="111"/>
        <v>0</v>
      </c>
      <c r="CR274" s="15">
        <f t="shared" si="96"/>
        <v>23070.078374999997</v>
      </c>
      <c r="CS274" s="15">
        <f t="shared" si="97"/>
        <v>0</v>
      </c>
      <c r="CT274" s="15">
        <f t="shared" si="102"/>
        <v>-23070.078374999997</v>
      </c>
      <c r="CV274" s="15">
        <f t="shared" si="103"/>
        <v>92280.313499999989</v>
      </c>
      <c r="CW274" s="15">
        <f t="shared" si="103"/>
        <v>46140.156749999995</v>
      </c>
      <c r="CX274" s="15">
        <f t="shared" si="104"/>
        <v>-46140.156749999995</v>
      </c>
      <c r="CY274" s="15"/>
    </row>
    <row r="275" spans="1:103" x14ac:dyDescent="0.25">
      <c r="A275" s="336" t="s">
        <v>298</v>
      </c>
      <c r="B275" s="229">
        <v>3.5999999999999997E-2</v>
      </c>
      <c r="C275" s="229">
        <v>3.7900000000000003E-2</v>
      </c>
      <c r="D275" s="229">
        <v>3.7900000000000003E-2</v>
      </c>
      <c r="E275" s="229">
        <v>2.3900000000000001E-2</v>
      </c>
      <c r="F275" s="229">
        <v>2.3900000000000001E-2</v>
      </c>
      <c r="G275" s="229">
        <v>2.3900000000000001E-2</v>
      </c>
      <c r="H275" s="229">
        <v>2.3900000000000001E-2</v>
      </c>
      <c r="I275" s="229">
        <v>2.3900000000000001E-2</v>
      </c>
      <c r="J275" s="3">
        <v>403013</v>
      </c>
      <c r="L275" s="230">
        <v>3322731.71</v>
      </c>
      <c r="M275" s="230">
        <v>3322731.71</v>
      </c>
      <c r="N275" s="230">
        <v>3322731.71</v>
      </c>
      <c r="O275" s="230"/>
      <c r="P275" s="230">
        <v>3322731.71</v>
      </c>
      <c r="Q275" s="230">
        <v>3322731.71</v>
      </c>
      <c r="R275" s="230">
        <v>3322731.71</v>
      </c>
      <c r="S275" s="15"/>
      <c r="T275" s="15">
        <v>6617.7739890833336</v>
      </c>
      <c r="U275" s="15">
        <v>6617.7739890833336</v>
      </c>
      <c r="V275" s="15">
        <v>6617.7739890833336</v>
      </c>
      <c r="W275" s="15"/>
      <c r="X275" s="15">
        <f t="shared" si="98"/>
        <v>6617.7739890833336</v>
      </c>
      <c r="Y275" s="15">
        <f t="shared" si="98"/>
        <v>6617.7739890833336</v>
      </c>
      <c r="Z275" s="15">
        <f t="shared" si="98"/>
        <v>6617.7739890833336</v>
      </c>
      <c r="AB275" s="15">
        <f t="shared" si="86"/>
        <v>19853.321967250002</v>
      </c>
      <c r="AC275" s="15">
        <f t="shared" si="108"/>
        <v>19853.321967250002</v>
      </c>
      <c r="AD275" s="15">
        <f t="shared" si="113"/>
        <v>0</v>
      </c>
      <c r="AF275" s="230">
        <v>3322731.71</v>
      </c>
      <c r="AG275" s="230">
        <v>3322731.71</v>
      </c>
      <c r="AH275" s="230">
        <v>3322731.71</v>
      </c>
      <c r="AI275" s="230"/>
      <c r="AJ275" s="230">
        <v>3322731.71</v>
      </c>
      <c r="AK275" s="230">
        <v>3322731.71</v>
      </c>
      <c r="AL275" s="230">
        <v>3322731.71</v>
      </c>
      <c r="AM275" s="230"/>
      <c r="AN275" s="230">
        <v>6617.7739890833336</v>
      </c>
      <c r="AO275" s="230">
        <v>6617.7739890833336</v>
      </c>
      <c r="AP275" s="230">
        <v>6617.7739890833336</v>
      </c>
      <c r="AQ275" s="15"/>
      <c r="AR275" s="15">
        <f t="shared" si="99"/>
        <v>6617.7739890833336</v>
      </c>
      <c r="AS275" s="15">
        <f t="shared" si="99"/>
        <v>6617.7739890833336</v>
      </c>
      <c r="AT275" s="15">
        <f t="shared" si="99"/>
        <v>6617.7739890833336</v>
      </c>
      <c r="AV275" s="15">
        <f t="shared" si="88"/>
        <v>19853.321967250002</v>
      </c>
      <c r="AW275" s="15">
        <f t="shared" si="109"/>
        <v>19853.321967250002</v>
      </c>
      <c r="AX275" s="15">
        <f t="shared" si="105"/>
        <v>0</v>
      </c>
      <c r="AY275" s="15"/>
      <c r="AZ275" s="15">
        <f t="shared" si="112"/>
        <v>39706.643934500004</v>
      </c>
      <c r="BA275" s="15">
        <f t="shared" si="112"/>
        <v>39706.643934500004</v>
      </c>
      <c r="BB275" s="15">
        <f t="shared" si="107"/>
        <v>0</v>
      </c>
      <c r="BC275" s="15"/>
      <c r="BD275" s="230">
        <v>3322731.71</v>
      </c>
      <c r="BE275" s="230">
        <v>3322731.71</v>
      </c>
      <c r="BF275" s="230">
        <v>3322731.71</v>
      </c>
      <c r="BG275" s="230"/>
      <c r="BH275" s="230"/>
      <c r="BI275" s="230"/>
      <c r="BJ275" s="230"/>
      <c r="BK275" s="230"/>
      <c r="BL275" s="230">
        <v>6617.7739890833336</v>
      </c>
      <c r="BM275" s="230">
        <v>6617.7739890833336</v>
      </c>
      <c r="BN275" s="230">
        <v>6617.7739890833336</v>
      </c>
      <c r="BO275" s="15"/>
      <c r="BP275" s="15">
        <f t="shared" si="100"/>
        <v>0</v>
      </c>
      <c r="BQ275" s="15">
        <f t="shared" si="100"/>
        <v>0</v>
      </c>
      <c r="BR275" s="15">
        <f t="shared" si="100"/>
        <v>0</v>
      </c>
      <c r="BT275" s="15">
        <f t="shared" si="90"/>
        <v>19853.321967250002</v>
      </c>
      <c r="BU275" s="15">
        <f t="shared" si="91"/>
        <v>0</v>
      </c>
      <c r="BV275" s="15">
        <f t="shared" si="92"/>
        <v>-19853.321967250002</v>
      </c>
      <c r="BW275" s="15"/>
      <c r="BX275" s="15">
        <f t="shared" si="93"/>
        <v>59559.965901750009</v>
      </c>
      <c r="BY275" s="15">
        <f t="shared" si="93"/>
        <v>39706.643934500004</v>
      </c>
      <c r="BZ275" s="15">
        <f t="shared" si="94"/>
        <v>-19853.321967250005</v>
      </c>
      <c r="CA275" s="15"/>
      <c r="CB275" s="230">
        <v>3322731.71</v>
      </c>
      <c r="CC275" s="230">
        <v>3322731.71</v>
      </c>
      <c r="CD275" s="230">
        <v>3322731.71</v>
      </c>
      <c r="CE275" s="230"/>
      <c r="CF275" s="230"/>
      <c r="CG275" s="230"/>
      <c r="CH275" s="230"/>
      <c r="CI275" s="230"/>
      <c r="CJ275" s="230">
        <v>6617.7739890833336</v>
      </c>
      <c r="CK275" s="230">
        <v>6617.7739890833336</v>
      </c>
      <c r="CL275" s="230">
        <v>6617.7739890833336</v>
      </c>
      <c r="CM275" s="15"/>
      <c r="CN275" s="15">
        <f t="shared" si="111"/>
        <v>0</v>
      </c>
      <c r="CO275" s="15">
        <f t="shared" si="111"/>
        <v>0</v>
      </c>
      <c r="CP275" s="15">
        <f t="shared" si="111"/>
        <v>0</v>
      </c>
      <c r="CR275" s="15">
        <f t="shared" si="96"/>
        <v>19853.321967250002</v>
      </c>
      <c r="CS275" s="15">
        <f t="shared" si="97"/>
        <v>0</v>
      </c>
      <c r="CT275" s="15">
        <f t="shared" ref="CT275:CT295" si="114">CS275-CR275</f>
        <v>-19853.321967250002</v>
      </c>
      <c r="CV275" s="15">
        <f t="shared" ref="CV275:CW295" si="115">+BX275+CR275</f>
        <v>79413.287869000007</v>
      </c>
      <c r="CW275" s="15">
        <f t="shared" si="115"/>
        <v>39706.643934500004</v>
      </c>
      <c r="CX275" s="15">
        <f t="shared" ref="CX275:CX295" si="116">CW275-CV275</f>
        <v>-39706.643934500004</v>
      </c>
      <c r="CY275" s="15"/>
    </row>
    <row r="276" spans="1:103" x14ac:dyDescent="0.25">
      <c r="A276" s="336" t="s">
        <v>299</v>
      </c>
      <c r="B276" s="229">
        <v>3.6200000000000003E-2</v>
      </c>
      <c r="C276" s="229">
        <v>3.9100000000000003E-2</v>
      </c>
      <c r="D276" s="229">
        <v>3.9100000000000003E-2</v>
      </c>
      <c r="E276" s="229">
        <v>2.29E-2</v>
      </c>
      <c r="F276" s="229">
        <v>2.29E-2</v>
      </c>
      <c r="G276" s="229">
        <v>2.29E-2</v>
      </c>
      <c r="H276" s="229">
        <v>2.29E-2</v>
      </c>
      <c r="I276" s="229">
        <v>2.29E-2</v>
      </c>
      <c r="J276" s="3">
        <v>403013</v>
      </c>
      <c r="L276" s="230">
        <v>3246960.53</v>
      </c>
      <c r="M276" s="230">
        <v>3246960.53</v>
      </c>
      <c r="N276" s="230">
        <v>3246960.53</v>
      </c>
      <c r="O276" s="230"/>
      <c r="P276" s="230">
        <v>3246960.53</v>
      </c>
      <c r="Q276" s="230">
        <v>3246960.53</v>
      </c>
      <c r="R276" s="230">
        <v>3246960.53</v>
      </c>
      <c r="S276" s="15"/>
      <c r="T276" s="15">
        <v>6196.2830114166654</v>
      </c>
      <c r="U276" s="15">
        <v>6196.2830114166654</v>
      </c>
      <c r="V276" s="15">
        <v>6196.2830114166654</v>
      </c>
      <c r="W276" s="15"/>
      <c r="X276" s="15">
        <f t="shared" ref="X276:Z295" si="117">P276*$I276/12</f>
        <v>6196.2830114166654</v>
      </c>
      <c r="Y276" s="15">
        <f t="shared" si="117"/>
        <v>6196.2830114166654</v>
      </c>
      <c r="Z276" s="15">
        <f t="shared" si="117"/>
        <v>6196.2830114166654</v>
      </c>
      <c r="AB276" s="15">
        <f t="shared" si="86"/>
        <v>18588.849034249997</v>
      </c>
      <c r="AC276" s="15">
        <f t="shared" si="108"/>
        <v>18588.849034249997</v>
      </c>
      <c r="AD276" s="15">
        <f t="shared" si="113"/>
        <v>0</v>
      </c>
      <c r="AF276" s="230">
        <v>3246960.53</v>
      </c>
      <c r="AG276" s="230">
        <v>3246960.53</v>
      </c>
      <c r="AH276" s="230">
        <v>3246960.53</v>
      </c>
      <c r="AI276" s="230"/>
      <c r="AJ276" s="230">
        <v>3246960.53</v>
      </c>
      <c r="AK276" s="230">
        <v>3246960.53</v>
      </c>
      <c r="AL276" s="230">
        <v>3246960.53</v>
      </c>
      <c r="AM276" s="230"/>
      <c r="AN276" s="230">
        <v>6196.2830114166654</v>
      </c>
      <c r="AO276" s="230">
        <v>6196.2830114166654</v>
      </c>
      <c r="AP276" s="230">
        <v>6196.2830114166654</v>
      </c>
      <c r="AQ276" s="15"/>
      <c r="AR276" s="15">
        <f t="shared" ref="AR276:AT295" si="118">AJ276*$I276/12</f>
        <v>6196.2830114166654</v>
      </c>
      <c r="AS276" s="15">
        <f t="shared" si="118"/>
        <v>6196.2830114166654</v>
      </c>
      <c r="AT276" s="15">
        <f t="shared" si="118"/>
        <v>6196.2830114166654</v>
      </c>
      <c r="AV276" s="15">
        <f t="shared" si="88"/>
        <v>18588.849034249997</v>
      </c>
      <c r="AW276" s="15">
        <f t="shared" si="109"/>
        <v>18588.849034249997</v>
      </c>
      <c r="AX276" s="15">
        <f t="shared" si="105"/>
        <v>0</v>
      </c>
      <c r="AY276" s="15"/>
      <c r="AZ276" s="15">
        <f t="shared" si="112"/>
        <v>37177.698068499994</v>
      </c>
      <c r="BA276" s="15">
        <f t="shared" si="112"/>
        <v>37177.698068499994</v>
      </c>
      <c r="BB276" s="15">
        <f t="shared" si="107"/>
        <v>0</v>
      </c>
      <c r="BC276" s="15"/>
      <c r="BD276" s="230">
        <v>3246960.53</v>
      </c>
      <c r="BE276" s="230">
        <v>3246960.53</v>
      </c>
      <c r="BF276" s="230">
        <v>3246960.53</v>
      </c>
      <c r="BG276" s="230"/>
      <c r="BH276" s="230"/>
      <c r="BI276" s="230"/>
      <c r="BJ276" s="230"/>
      <c r="BK276" s="230"/>
      <c r="BL276" s="230">
        <v>6196.2830114166654</v>
      </c>
      <c r="BM276" s="230">
        <v>6196.2830114166654</v>
      </c>
      <c r="BN276" s="230">
        <v>6196.2830114166654</v>
      </c>
      <c r="BO276" s="15"/>
      <c r="BP276" s="15">
        <f t="shared" si="100"/>
        <v>0</v>
      </c>
      <c r="BQ276" s="15">
        <f t="shared" si="100"/>
        <v>0</v>
      </c>
      <c r="BR276" s="15">
        <f t="shared" si="100"/>
        <v>0</v>
      </c>
      <c r="BT276" s="15">
        <f t="shared" si="90"/>
        <v>18588.849034249997</v>
      </c>
      <c r="BU276" s="15">
        <f t="shared" si="91"/>
        <v>0</v>
      </c>
      <c r="BV276" s="15">
        <f t="shared" si="92"/>
        <v>-18588.849034249997</v>
      </c>
      <c r="BW276" s="15"/>
      <c r="BX276" s="15">
        <f t="shared" si="93"/>
        <v>55766.547102749988</v>
      </c>
      <c r="BY276" s="15">
        <f t="shared" si="93"/>
        <v>37177.698068499994</v>
      </c>
      <c r="BZ276" s="15">
        <f t="shared" si="94"/>
        <v>-18588.849034249994</v>
      </c>
      <c r="CA276" s="15"/>
      <c r="CB276" s="230">
        <v>3246960.53</v>
      </c>
      <c r="CC276" s="230">
        <v>3246960.53</v>
      </c>
      <c r="CD276" s="230">
        <v>3246960.53</v>
      </c>
      <c r="CE276" s="230"/>
      <c r="CF276" s="230"/>
      <c r="CG276" s="230"/>
      <c r="CH276" s="230"/>
      <c r="CI276" s="230"/>
      <c r="CJ276" s="230">
        <v>6196.2830114166654</v>
      </c>
      <c r="CK276" s="230">
        <v>6196.2830114166654</v>
      </c>
      <c r="CL276" s="230">
        <v>6196.2830114166654</v>
      </c>
      <c r="CM276" s="15"/>
      <c r="CN276" s="15">
        <f t="shared" si="111"/>
        <v>0</v>
      </c>
      <c r="CO276" s="15">
        <f t="shared" si="111"/>
        <v>0</v>
      </c>
      <c r="CP276" s="15">
        <f t="shared" si="111"/>
        <v>0</v>
      </c>
      <c r="CR276" s="15">
        <f t="shared" si="96"/>
        <v>18588.849034249997</v>
      </c>
      <c r="CS276" s="15">
        <f t="shared" si="97"/>
        <v>0</v>
      </c>
      <c r="CT276" s="15">
        <f t="shared" si="114"/>
        <v>-18588.849034249997</v>
      </c>
      <c r="CV276" s="15">
        <f t="shared" si="115"/>
        <v>74355.396136999989</v>
      </c>
      <c r="CW276" s="15">
        <f t="shared" si="115"/>
        <v>37177.698068499994</v>
      </c>
      <c r="CX276" s="15">
        <f t="shared" si="116"/>
        <v>-37177.698068499994</v>
      </c>
      <c r="CY276" s="15"/>
    </row>
    <row r="277" spans="1:103" x14ac:dyDescent="0.25">
      <c r="A277" s="336" t="s">
        <v>300</v>
      </c>
      <c r="B277" s="229">
        <v>2.8199999999999999E-2</v>
      </c>
      <c r="C277" s="229">
        <v>3.32E-2</v>
      </c>
      <c r="D277" s="229">
        <v>3.32E-2</v>
      </c>
      <c r="E277" s="229">
        <v>3.1200000000000002E-2</v>
      </c>
      <c r="F277" s="229">
        <v>3.1200000000000002E-2</v>
      </c>
      <c r="G277" s="229">
        <v>3.1200000000000002E-2</v>
      </c>
      <c r="H277" s="229">
        <v>3.1200000000000002E-2</v>
      </c>
      <c r="I277" s="229">
        <v>3.1200000000000002E-2</v>
      </c>
      <c r="J277" s="3">
        <v>403013</v>
      </c>
      <c r="L277" s="230">
        <v>3492938.57</v>
      </c>
      <c r="M277" s="230">
        <v>3492938.57</v>
      </c>
      <c r="N277" s="230">
        <v>3615160.79</v>
      </c>
      <c r="O277" s="230"/>
      <c r="P277" s="230">
        <v>3834263.96</v>
      </c>
      <c r="Q277" s="230">
        <v>3835660.62</v>
      </c>
      <c r="R277" s="230">
        <v>3837057.27</v>
      </c>
      <c r="S277" s="15"/>
      <c r="T277" s="15">
        <v>9081.6402820000003</v>
      </c>
      <c r="U277" s="15">
        <v>9081.6402820000003</v>
      </c>
      <c r="V277" s="15">
        <v>9399.4180539999998</v>
      </c>
      <c r="W277" s="15"/>
      <c r="X277" s="15">
        <f t="shared" si="117"/>
        <v>9969.0862959999995</v>
      </c>
      <c r="Y277" s="15">
        <f t="shared" si="117"/>
        <v>9972.7176120000004</v>
      </c>
      <c r="Z277" s="15">
        <f t="shared" si="117"/>
        <v>9976.3489019999997</v>
      </c>
      <c r="AB277" s="15">
        <f t="shared" si="86"/>
        <v>27562.698618000002</v>
      </c>
      <c r="AC277" s="15">
        <f t="shared" si="108"/>
        <v>29918.15281</v>
      </c>
      <c r="AD277" s="15">
        <f t="shared" si="113"/>
        <v>2355.4541919999974</v>
      </c>
      <c r="AF277" s="230">
        <v>3753448.95</v>
      </c>
      <c r="AG277" s="230">
        <v>3770666.39</v>
      </c>
      <c r="AH277" s="230">
        <v>3773245.73</v>
      </c>
      <c r="AI277" s="230"/>
      <c r="AJ277" s="230">
        <v>3837057.27</v>
      </c>
      <c r="AK277" s="230">
        <v>3837057.27</v>
      </c>
      <c r="AL277" s="230">
        <v>3837057.27</v>
      </c>
      <c r="AM277" s="230"/>
      <c r="AN277" s="230">
        <v>9758.967270000001</v>
      </c>
      <c r="AO277" s="230">
        <v>9803.7326140000005</v>
      </c>
      <c r="AP277" s="230">
        <v>9810.4388980000003</v>
      </c>
      <c r="AQ277" s="15"/>
      <c r="AR277" s="15">
        <f t="shared" si="118"/>
        <v>9976.3489019999997</v>
      </c>
      <c r="AS277" s="15">
        <f t="shared" si="118"/>
        <v>9976.3489019999997</v>
      </c>
      <c r="AT277" s="15">
        <f t="shared" si="118"/>
        <v>9976.3489019999997</v>
      </c>
      <c r="AV277" s="15">
        <f t="shared" si="88"/>
        <v>29373.138782000002</v>
      </c>
      <c r="AW277" s="15">
        <f t="shared" si="109"/>
        <v>29929.046706000001</v>
      </c>
      <c r="AX277" s="15">
        <f t="shared" si="105"/>
        <v>555.90792399999918</v>
      </c>
      <c r="AY277" s="15"/>
      <c r="AZ277" s="15">
        <f t="shared" si="112"/>
        <v>56935.837400000004</v>
      </c>
      <c r="BA277" s="15">
        <f t="shared" si="112"/>
        <v>59847.199516000001</v>
      </c>
      <c r="BB277" s="15">
        <f t="shared" si="107"/>
        <v>2911.3621159999966</v>
      </c>
      <c r="BC277" s="15"/>
      <c r="BD277" s="230">
        <v>3774673.02</v>
      </c>
      <c r="BE277" s="230">
        <v>3774875.29</v>
      </c>
      <c r="BF277" s="230">
        <v>3775078.09</v>
      </c>
      <c r="BG277" s="230"/>
      <c r="BH277" s="230"/>
      <c r="BI277" s="230"/>
      <c r="BJ277" s="230"/>
      <c r="BK277" s="230"/>
      <c r="BL277" s="230">
        <v>9814.1498520000005</v>
      </c>
      <c r="BM277" s="230">
        <v>9814.6757540000017</v>
      </c>
      <c r="BN277" s="230">
        <v>9815.2030340000001</v>
      </c>
      <c r="BO277" s="15"/>
      <c r="BP277" s="15">
        <f t="shared" ref="BP277:BR295" si="119">BH277*$I277/12</f>
        <v>0</v>
      </c>
      <c r="BQ277" s="15">
        <f t="shared" si="119"/>
        <v>0</v>
      </c>
      <c r="BR277" s="15">
        <f t="shared" si="119"/>
        <v>0</v>
      </c>
      <c r="BT277" s="15">
        <f t="shared" si="90"/>
        <v>29444.028640000004</v>
      </c>
      <c r="BU277" s="15">
        <f t="shared" si="91"/>
        <v>0</v>
      </c>
      <c r="BV277" s="15">
        <f t="shared" si="92"/>
        <v>-29444.028640000004</v>
      </c>
      <c r="BW277" s="15"/>
      <c r="BX277" s="15">
        <f t="shared" si="93"/>
        <v>86379.866040000008</v>
      </c>
      <c r="BY277" s="15">
        <f t="shared" si="93"/>
        <v>59847.199516000001</v>
      </c>
      <c r="BZ277" s="15">
        <f t="shared" si="94"/>
        <v>-26532.666524000007</v>
      </c>
      <c r="CA277" s="15"/>
      <c r="CB277" s="230">
        <v>3775359.5300000003</v>
      </c>
      <c r="CC277" s="230">
        <v>3794811.54</v>
      </c>
      <c r="CD277" s="230">
        <v>3824123.04</v>
      </c>
      <c r="CE277" s="230"/>
      <c r="CF277" s="230"/>
      <c r="CG277" s="230"/>
      <c r="CH277" s="230"/>
      <c r="CI277" s="230"/>
      <c r="CJ277" s="230">
        <v>9815.9347780000007</v>
      </c>
      <c r="CK277" s="230">
        <v>9866.5100040000016</v>
      </c>
      <c r="CL277" s="230">
        <v>9942.7199039999996</v>
      </c>
      <c r="CM277" s="15"/>
      <c r="CN277" s="15">
        <f t="shared" si="111"/>
        <v>0</v>
      </c>
      <c r="CO277" s="15">
        <f t="shared" si="111"/>
        <v>0</v>
      </c>
      <c r="CP277" s="15">
        <f t="shared" si="111"/>
        <v>0</v>
      </c>
      <c r="CR277" s="15">
        <f t="shared" si="96"/>
        <v>29625.164686000004</v>
      </c>
      <c r="CS277" s="15">
        <f t="shared" si="97"/>
        <v>0</v>
      </c>
      <c r="CT277" s="15">
        <f t="shared" si="114"/>
        <v>-29625.164686000004</v>
      </c>
      <c r="CV277" s="15">
        <f t="shared" si="115"/>
        <v>116005.03072600001</v>
      </c>
      <c r="CW277" s="15">
        <f t="shared" si="115"/>
        <v>59847.199516000001</v>
      </c>
      <c r="CX277" s="15">
        <f t="shared" si="116"/>
        <v>-56157.831210000011</v>
      </c>
      <c r="CY277" s="15"/>
    </row>
    <row r="278" spans="1:103" x14ac:dyDescent="0.25">
      <c r="A278" s="336" t="s">
        <v>301</v>
      </c>
      <c r="B278" s="229">
        <v>3.2099999999999997E-2</v>
      </c>
      <c r="C278" s="229">
        <v>3.2599999999999997E-2</v>
      </c>
      <c r="D278" s="229">
        <v>3.2599999999999997E-2</v>
      </c>
      <c r="E278" s="229">
        <v>2.5700000000000001E-2</v>
      </c>
      <c r="F278" s="229">
        <v>2.5700000000000001E-2</v>
      </c>
      <c r="G278" s="229">
        <v>2.5700000000000001E-2</v>
      </c>
      <c r="H278" s="229">
        <v>2.5700000000000001E-2</v>
      </c>
      <c r="I278" s="229">
        <v>2.5700000000000001E-2</v>
      </c>
      <c r="J278" s="3">
        <v>403013</v>
      </c>
      <c r="L278" s="230">
        <v>237307.12</v>
      </c>
      <c r="M278" s="230">
        <v>237307.12</v>
      </c>
      <c r="N278" s="230">
        <v>237307.12</v>
      </c>
      <c r="O278" s="230"/>
      <c r="P278" s="230">
        <v>237307.12</v>
      </c>
      <c r="Q278" s="230">
        <v>237307.12</v>
      </c>
      <c r="R278" s="230">
        <v>237307.12</v>
      </c>
      <c r="S278" s="15"/>
      <c r="T278" s="15">
        <v>508.23274866666662</v>
      </c>
      <c r="U278" s="15">
        <v>508.23274866666662</v>
      </c>
      <c r="V278" s="15">
        <v>508.23274866666662</v>
      </c>
      <c r="W278" s="15"/>
      <c r="X278" s="15">
        <f t="shared" si="117"/>
        <v>508.23274866666662</v>
      </c>
      <c r="Y278" s="15">
        <f t="shared" si="117"/>
        <v>508.23274866666662</v>
      </c>
      <c r="Z278" s="15">
        <f t="shared" si="117"/>
        <v>508.23274866666662</v>
      </c>
      <c r="AB278" s="15">
        <f t="shared" si="86"/>
        <v>1524.6982459999999</v>
      </c>
      <c r="AC278" s="15">
        <f t="shared" si="108"/>
        <v>1524.6982459999999</v>
      </c>
      <c r="AD278" s="15">
        <f t="shared" si="113"/>
        <v>0</v>
      </c>
      <c r="AF278" s="230">
        <v>237307.12</v>
      </c>
      <c r="AG278" s="230">
        <v>237307.12</v>
      </c>
      <c r="AH278" s="230">
        <v>237307.12</v>
      </c>
      <c r="AI278" s="230"/>
      <c r="AJ278" s="230">
        <v>237307.12</v>
      </c>
      <c r="AK278" s="230">
        <v>237307.12</v>
      </c>
      <c r="AL278" s="230">
        <v>237307.12</v>
      </c>
      <c r="AM278" s="230"/>
      <c r="AN278" s="230">
        <v>508.23274866666662</v>
      </c>
      <c r="AO278" s="230">
        <v>508.23274866666662</v>
      </c>
      <c r="AP278" s="230">
        <v>508.23274866666662</v>
      </c>
      <c r="AQ278" s="15"/>
      <c r="AR278" s="15">
        <f t="shared" si="118"/>
        <v>508.23274866666662</v>
      </c>
      <c r="AS278" s="15">
        <f t="shared" si="118"/>
        <v>508.23274866666662</v>
      </c>
      <c r="AT278" s="15">
        <f t="shared" si="118"/>
        <v>508.23274866666662</v>
      </c>
      <c r="AV278" s="15">
        <f t="shared" si="88"/>
        <v>1524.6982459999999</v>
      </c>
      <c r="AW278" s="15">
        <f t="shared" si="109"/>
        <v>1524.6982459999999</v>
      </c>
      <c r="AX278" s="15">
        <f t="shared" si="105"/>
        <v>0</v>
      </c>
      <c r="AY278" s="15"/>
      <c r="AZ278" s="15">
        <f t="shared" si="112"/>
        <v>3049.3964919999999</v>
      </c>
      <c r="BA278" s="15">
        <f t="shared" si="112"/>
        <v>3049.3964919999999</v>
      </c>
      <c r="BB278" s="15">
        <f t="shared" si="107"/>
        <v>0</v>
      </c>
      <c r="BC278" s="15"/>
      <c r="BD278" s="230">
        <v>237307.12</v>
      </c>
      <c r="BE278" s="230">
        <v>237307.12</v>
      </c>
      <c r="BF278" s="230">
        <v>237307.12</v>
      </c>
      <c r="BG278" s="230"/>
      <c r="BH278" s="230"/>
      <c r="BI278" s="230"/>
      <c r="BJ278" s="230"/>
      <c r="BK278" s="230"/>
      <c r="BL278" s="230">
        <v>508.23274866666662</v>
      </c>
      <c r="BM278" s="230">
        <v>508.23274866666662</v>
      </c>
      <c r="BN278" s="230">
        <v>508.23274866666662</v>
      </c>
      <c r="BO278" s="15"/>
      <c r="BP278" s="15">
        <f t="shared" si="119"/>
        <v>0</v>
      </c>
      <c r="BQ278" s="15">
        <f t="shared" si="119"/>
        <v>0</v>
      </c>
      <c r="BR278" s="15">
        <f t="shared" si="119"/>
        <v>0</v>
      </c>
      <c r="BT278" s="15">
        <f t="shared" si="90"/>
        <v>1524.6982459999999</v>
      </c>
      <c r="BU278" s="15">
        <f t="shared" si="91"/>
        <v>0</v>
      </c>
      <c r="BV278" s="15">
        <f t="shared" si="92"/>
        <v>-1524.6982459999999</v>
      </c>
      <c r="BW278" s="15"/>
      <c r="BX278" s="15">
        <f t="shared" si="93"/>
        <v>4574.0947379999998</v>
      </c>
      <c r="BY278" s="15">
        <f t="shared" si="93"/>
        <v>3049.3964919999999</v>
      </c>
      <c r="BZ278" s="15">
        <f t="shared" si="94"/>
        <v>-1524.6982459999999</v>
      </c>
      <c r="CA278" s="15"/>
      <c r="CB278" s="230">
        <v>237307.12</v>
      </c>
      <c r="CC278" s="230">
        <v>237307.12</v>
      </c>
      <c r="CD278" s="230">
        <v>237307.12</v>
      </c>
      <c r="CE278" s="230"/>
      <c r="CF278" s="230"/>
      <c r="CG278" s="230"/>
      <c r="CH278" s="230"/>
      <c r="CI278" s="230"/>
      <c r="CJ278" s="230">
        <v>508.23274866666662</v>
      </c>
      <c r="CK278" s="230">
        <v>508.23274866666662</v>
      </c>
      <c r="CL278" s="230">
        <v>508.23274866666662</v>
      </c>
      <c r="CM278" s="15"/>
      <c r="CN278" s="15">
        <f t="shared" si="111"/>
        <v>0</v>
      </c>
      <c r="CO278" s="15">
        <f t="shared" si="111"/>
        <v>0</v>
      </c>
      <c r="CP278" s="15">
        <f t="shared" si="111"/>
        <v>0</v>
      </c>
      <c r="CR278" s="15">
        <f t="shared" si="96"/>
        <v>1524.6982459999999</v>
      </c>
      <c r="CS278" s="15">
        <f t="shared" si="97"/>
        <v>0</v>
      </c>
      <c r="CT278" s="15">
        <f t="shared" si="114"/>
        <v>-1524.6982459999999</v>
      </c>
      <c r="CV278" s="15">
        <f t="shared" si="115"/>
        <v>6098.7929839999997</v>
      </c>
      <c r="CW278" s="15">
        <f t="shared" si="115"/>
        <v>3049.3964919999999</v>
      </c>
      <c r="CX278" s="15">
        <f t="shared" si="116"/>
        <v>-3049.3964919999999</v>
      </c>
      <c r="CY278" s="15"/>
    </row>
    <row r="279" spans="1:103" x14ac:dyDescent="0.25">
      <c r="A279" s="336" t="s">
        <v>302</v>
      </c>
      <c r="B279" s="229">
        <v>4.82E-2</v>
      </c>
      <c r="C279" s="229">
        <v>5.2199999999999996E-2</v>
      </c>
      <c r="D279" s="229">
        <v>5.2199999999999996E-2</v>
      </c>
      <c r="E279" s="229">
        <v>2.3400000000000001E-2</v>
      </c>
      <c r="F279" s="229">
        <v>2.3400000000000001E-2</v>
      </c>
      <c r="G279" s="229">
        <v>2.3400000000000001E-2</v>
      </c>
      <c r="H279" s="229">
        <v>2.3400000000000001E-2</v>
      </c>
      <c r="I279" s="229">
        <v>2.3400000000000001E-2</v>
      </c>
      <c r="J279" s="3">
        <v>403013</v>
      </c>
      <c r="L279" s="230">
        <v>599132.88</v>
      </c>
      <c r="M279" s="230">
        <v>599132.88</v>
      </c>
      <c r="N279" s="230">
        <v>599132.88</v>
      </c>
      <c r="O279" s="230"/>
      <c r="P279" s="230">
        <v>599132.88</v>
      </c>
      <c r="Q279" s="230">
        <v>599132.88</v>
      </c>
      <c r="R279" s="230">
        <v>599132.88</v>
      </c>
      <c r="S279" s="15"/>
      <c r="T279" s="15">
        <v>1168.3091160000001</v>
      </c>
      <c r="U279" s="15">
        <v>1168.3091160000001</v>
      </c>
      <c r="V279" s="15">
        <v>1168.3091160000001</v>
      </c>
      <c r="W279" s="15"/>
      <c r="X279" s="15">
        <f t="shared" si="117"/>
        <v>1168.3091160000001</v>
      </c>
      <c r="Y279" s="15">
        <f t="shared" si="117"/>
        <v>1168.3091160000001</v>
      </c>
      <c r="Z279" s="15">
        <f t="shared" si="117"/>
        <v>1168.3091160000001</v>
      </c>
      <c r="AB279" s="15">
        <f t="shared" si="86"/>
        <v>3504.9273480000002</v>
      </c>
      <c r="AC279" s="15">
        <f t="shared" si="108"/>
        <v>3504.9273480000002</v>
      </c>
      <c r="AD279" s="15">
        <f t="shared" si="113"/>
        <v>0</v>
      </c>
      <c r="AF279" s="230">
        <v>599132.88</v>
      </c>
      <c r="AG279" s="230">
        <v>599132.88</v>
      </c>
      <c r="AH279" s="230">
        <v>599132.88</v>
      </c>
      <c r="AI279" s="230"/>
      <c r="AJ279" s="230">
        <v>599132.88</v>
      </c>
      <c r="AK279" s="230">
        <v>679006.83</v>
      </c>
      <c r="AL279" s="230">
        <v>758880.78</v>
      </c>
      <c r="AM279" s="230"/>
      <c r="AN279" s="230">
        <v>1168.3091160000001</v>
      </c>
      <c r="AO279" s="230">
        <v>1168.3091160000001</v>
      </c>
      <c r="AP279" s="230">
        <v>1168.3091160000001</v>
      </c>
      <c r="AQ279" s="15"/>
      <c r="AR279" s="15">
        <f t="shared" si="118"/>
        <v>1168.3091160000001</v>
      </c>
      <c r="AS279" s="15">
        <f t="shared" si="118"/>
        <v>1324.0633184999999</v>
      </c>
      <c r="AT279" s="15">
        <f t="shared" si="118"/>
        <v>1479.8175210000002</v>
      </c>
      <c r="AV279" s="15">
        <f t="shared" si="88"/>
        <v>3504.9273480000002</v>
      </c>
      <c r="AW279" s="15">
        <f t="shared" si="109"/>
        <v>3972.1899555</v>
      </c>
      <c r="AX279" s="15">
        <f t="shared" si="105"/>
        <v>467.26260749999983</v>
      </c>
      <c r="AY279" s="15"/>
      <c r="AZ279" s="15">
        <f t="shared" si="112"/>
        <v>7009.8546960000003</v>
      </c>
      <c r="BA279" s="15">
        <f t="shared" si="112"/>
        <v>7477.1173035000002</v>
      </c>
      <c r="BB279" s="15">
        <f t="shared" si="107"/>
        <v>467.26260749999983</v>
      </c>
      <c r="BC279" s="15"/>
      <c r="BD279" s="230">
        <v>599132.88</v>
      </c>
      <c r="BE279" s="230">
        <v>599132.88</v>
      </c>
      <c r="BF279" s="230">
        <v>599132.88</v>
      </c>
      <c r="BG279" s="230"/>
      <c r="BH279" s="230"/>
      <c r="BI279" s="230"/>
      <c r="BJ279" s="230"/>
      <c r="BK279" s="230"/>
      <c r="BL279" s="230">
        <v>1168.3091160000001</v>
      </c>
      <c r="BM279" s="230">
        <v>1168.3091160000001</v>
      </c>
      <c r="BN279" s="230">
        <v>1168.3091160000001</v>
      </c>
      <c r="BO279" s="15"/>
      <c r="BP279" s="15">
        <f t="shared" si="119"/>
        <v>0</v>
      </c>
      <c r="BQ279" s="15">
        <f t="shared" si="119"/>
        <v>0</v>
      </c>
      <c r="BR279" s="15">
        <f t="shared" si="119"/>
        <v>0</v>
      </c>
      <c r="BT279" s="15">
        <f t="shared" si="90"/>
        <v>3504.9273480000002</v>
      </c>
      <c r="BU279" s="15">
        <f t="shared" si="91"/>
        <v>0</v>
      </c>
      <c r="BV279" s="15">
        <f t="shared" si="92"/>
        <v>-3504.9273480000002</v>
      </c>
      <c r="BW279" s="15"/>
      <c r="BX279" s="15">
        <f t="shared" si="93"/>
        <v>10514.782044</v>
      </c>
      <c r="BY279" s="15">
        <f t="shared" si="93"/>
        <v>7477.1173035000002</v>
      </c>
      <c r="BZ279" s="15">
        <f t="shared" si="94"/>
        <v>-3037.6647404999994</v>
      </c>
      <c r="CA279" s="15"/>
      <c r="CB279" s="230">
        <v>599132.88</v>
      </c>
      <c r="CC279" s="230">
        <v>599132.88</v>
      </c>
      <c r="CD279" s="230">
        <v>599132.88</v>
      </c>
      <c r="CE279" s="230"/>
      <c r="CF279" s="230"/>
      <c r="CG279" s="230"/>
      <c r="CH279" s="230"/>
      <c r="CI279" s="230"/>
      <c r="CJ279" s="230">
        <v>1168.3091160000001</v>
      </c>
      <c r="CK279" s="230">
        <v>1168.3091160000001</v>
      </c>
      <c r="CL279" s="230">
        <v>1168.3091160000001</v>
      </c>
      <c r="CM279" s="15"/>
      <c r="CN279" s="15">
        <f t="shared" si="111"/>
        <v>0</v>
      </c>
      <c r="CO279" s="15">
        <f t="shared" si="111"/>
        <v>0</v>
      </c>
      <c r="CP279" s="15">
        <f t="shared" si="111"/>
        <v>0</v>
      </c>
      <c r="CR279" s="15">
        <f t="shared" si="96"/>
        <v>3504.9273480000002</v>
      </c>
      <c r="CS279" s="15">
        <f t="shared" si="97"/>
        <v>0</v>
      </c>
      <c r="CT279" s="15">
        <f t="shared" si="114"/>
        <v>-3504.9273480000002</v>
      </c>
      <c r="CV279" s="15">
        <f t="shared" si="115"/>
        <v>14019.709392000001</v>
      </c>
      <c r="CW279" s="15">
        <f t="shared" si="115"/>
        <v>7477.1173035000002</v>
      </c>
      <c r="CX279" s="15">
        <f t="shared" si="116"/>
        <v>-6542.5920885000005</v>
      </c>
      <c r="CY279" s="15"/>
    </row>
    <row r="280" spans="1:103" x14ac:dyDescent="0.25">
      <c r="A280" s="3" t="s">
        <v>303</v>
      </c>
      <c r="B280" s="229">
        <v>3.8800000000000001E-2</v>
      </c>
      <c r="C280" s="229">
        <v>4.0099999999999997E-2</v>
      </c>
      <c r="D280" s="229">
        <v>4.0099999999999997E-2</v>
      </c>
      <c r="E280" s="229">
        <v>2.0899999999999998E-2</v>
      </c>
      <c r="F280" s="229">
        <v>2.0899999999999998E-2</v>
      </c>
      <c r="G280" s="229">
        <v>2.0899999999999998E-2</v>
      </c>
      <c r="H280" s="229">
        <v>2.0899999999999998E-2</v>
      </c>
      <c r="I280" s="229">
        <v>2.0899999999999998E-2</v>
      </c>
      <c r="J280" s="3">
        <v>403013</v>
      </c>
      <c r="L280" s="230">
        <v>2112385.83</v>
      </c>
      <c r="M280" s="230">
        <v>2112385.83</v>
      </c>
      <c r="N280" s="230">
        <v>2112385.83</v>
      </c>
      <c r="O280" s="230"/>
      <c r="P280" s="230">
        <v>2112385.83</v>
      </c>
      <c r="Q280" s="230">
        <v>2112385.83</v>
      </c>
      <c r="R280" s="230">
        <v>2112385.83</v>
      </c>
      <c r="S280" s="15"/>
      <c r="T280" s="15">
        <v>3679.0719872499999</v>
      </c>
      <c r="U280" s="15">
        <v>3679.0719872499999</v>
      </c>
      <c r="V280" s="15">
        <v>3679.0719872499999</v>
      </c>
      <c r="W280" s="15"/>
      <c r="X280" s="15">
        <f t="shared" si="117"/>
        <v>3679.0719872499999</v>
      </c>
      <c r="Y280" s="15">
        <f t="shared" si="117"/>
        <v>3679.0719872499999</v>
      </c>
      <c r="Z280" s="15">
        <f t="shared" si="117"/>
        <v>3679.0719872499999</v>
      </c>
      <c r="AB280" s="15">
        <f t="shared" si="86"/>
        <v>11037.21596175</v>
      </c>
      <c r="AC280" s="15">
        <f t="shared" si="108"/>
        <v>11037.21596175</v>
      </c>
      <c r="AD280" s="15">
        <f t="shared" si="113"/>
        <v>0</v>
      </c>
      <c r="AF280" s="230">
        <v>2112385.83</v>
      </c>
      <c r="AG280" s="230">
        <v>2112385.83</v>
      </c>
      <c r="AH280" s="230">
        <v>2112385.83</v>
      </c>
      <c r="AI280" s="230"/>
      <c r="AJ280" s="230">
        <v>2112385.83</v>
      </c>
      <c r="AK280" s="230">
        <v>2112385.83</v>
      </c>
      <c r="AL280" s="230">
        <v>2112385.83</v>
      </c>
      <c r="AM280" s="230"/>
      <c r="AN280" s="230">
        <v>3679.0719872499999</v>
      </c>
      <c r="AO280" s="230">
        <v>3679.0719872499999</v>
      </c>
      <c r="AP280" s="230">
        <v>3679.0719872499999</v>
      </c>
      <c r="AQ280" s="15"/>
      <c r="AR280" s="15">
        <f t="shared" si="118"/>
        <v>3679.0719872499999</v>
      </c>
      <c r="AS280" s="15">
        <f t="shared" si="118"/>
        <v>3679.0719872499999</v>
      </c>
      <c r="AT280" s="15">
        <f t="shared" si="118"/>
        <v>3679.0719872499999</v>
      </c>
      <c r="AV280" s="15">
        <f t="shared" si="88"/>
        <v>11037.21596175</v>
      </c>
      <c r="AW280" s="15">
        <f t="shared" si="109"/>
        <v>11037.21596175</v>
      </c>
      <c r="AX280" s="15">
        <f t="shared" si="105"/>
        <v>0</v>
      </c>
      <c r="AY280" s="15"/>
      <c r="AZ280" s="15">
        <f t="shared" si="112"/>
        <v>22074.4319235</v>
      </c>
      <c r="BA280" s="15">
        <f t="shared" si="112"/>
        <v>22074.4319235</v>
      </c>
      <c r="BB280" s="15">
        <f t="shared" si="107"/>
        <v>0</v>
      </c>
      <c r="BC280" s="15"/>
      <c r="BD280" s="230">
        <v>2112385.83</v>
      </c>
      <c r="BE280" s="230">
        <v>2112385.83</v>
      </c>
      <c r="BF280" s="230">
        <v>2112385.83</v>
      </c>
      <c r="BG280" s="230"/>
      <c r="BH280" s="230"/>
      <c r="BI280" s="230"/>
      <c r="BJ280" s="230"/>
      <c r="BK280" s="230"/>
      <c r="BL280" s="230">
        <v>3679.0719872499999</v>
      </c>
      <c r="BM280" s="230">
        <v>3679.0719872499999</v>
      </c>
      <c r="BN280" s="230">
        <v>3679.0719872499999</v>
      </c>
      <c r="BO280" s="15"/>
      <c r="BP280" s="15">
        <f t="shared" si="119"/>
        <v>0</v>
      </c>
      <c r="BQ280" s="15">
        <f t="shared" si="119"/>
        <v>0</v>
      </c>
      <c r="BR280" s="15">
        <f t="shared" si="119"/>
        <v>0</v>
      </c>
      <c r="BT280" s="15">
        <f t="shared" si="90"/>
        <v>11037.21596175</v>
      </c>
      <c r="BU280" s="15">
        <f t="shared" si="91"/>
        <v>0</v>
      </c>
      <c r="BV280" s="15">
        <f t="shared" si="92"/>
        <v>-11037.21596175</v>
      </c>
      <c r="BW280" s="15"/>
      <c r="BX280" s="15">
        <f t="shared" si="93"/>
        <v>33111.64788525</v>
      </c>
      <c r="BY280" s="15">
        <f t="shared" si="93"/>
        <v>22074.4319235</v>
      </c>
      <c r="BZ280" s="15">
        <f t="shared" si="94"/>
        <v>-11037.21596175</v>
      </c>
      <c r="CA280" s="15"/>
      <c r="CB280" s="230">
        <v>2112385.83</v>
      </c>
      <c r="CC280" s="230">
        <v>2112385.83</v>
      </c>
      <c r="CD280" s="230">
        <v>2112385.83</v>
      </c>
      <c r="CE280" s="230"/>
      <c r="CF280" s="230"/>
      <c r="CG280" s="230"/>
      <c r="CH280" s="230"/>
      <c r="CI280" s="230"/>
      <c r="CJ280" s="230">
        <v>3679.0719872499999</v>
      </c>
      <c r="CK280" s="230">
        <v>3679.0719872499999</v>
      </c>
      <c r="CL280" s="230">
        <v>3679.0719872499999</v>
      </c>
      <c r="CM280" s="15"/>
      <c r="CN280" s="15">
        <f t="shared" si="111"/>
        <v>0</v>
      </c>
      <c r="CO280" s="15">
        <f t="shared" si="111"/>
        <v>0</v>
      </c>
      <c r="CP280" s="15">
        <f t="shared" si="111"/>
        <v>0</v>
      </c>
      <c r="CR280" s="15">
        <f t="shared" si="96"/>
        <v>11037.21596175</v>
      </c>
      <c r="CS280" s="15">
        <f t="shared" si="97"/>
        <v>0</v>
      </c>
      <c r="CT280" s="15">
        <f t="shared" si="114"/>
        <v>-11037.21596175</v>
      </c>
      <c r="CV280" s="15">
        <f t="shared" si="115"/>
        <v>44148.863847000001</v>
      </c>
      <c r="CW280" s="15">
        <f t="shared" si="115"/>
        <v>22074.4319235</v>
      </c>
      <c r="CX280" s="15">
        <f t="shared" si="116"/>
        <v>-22074.4319235</v>
      </c>
      <c r="CY280" s="15"/>
    </row>
    <row r="281" spans="1:103" x14ac:dyDescent="0.25">
      <c r="A281" s="3" t="s">
        <v>304</v>
      </c>
      <c r="B281" s="229">
        <v>4.2799999999999998E-2</v>
      </c>
      <c r="C281" s="229">
        <v>6.2199999999999998E-2</v>
      </c>
      <c r="D281" s="229">
        <v>6.2199999999999998E-2</v>
      </c>
      <c r="E281" s="229">
        <v>3.3799999999999997E-2</v>
      </c>
      <c r="F281" s="229">
        <v>3.3799999999999997E-2</v>
      </c>
      <c r="G281" s="229">
        <v>3.3799999999999997E-2</v>
      </c>
      <c r="H281" s="229">
        <v>3.3799999999999997E-2</v>
      </c>
      <c r="I281" s="229">
        <v>3.3799999999999997E-2</v>
      </c>
      <c r="J281" s="3">
        <v>403013</v>
      </c>
      <c r="L281" s="230">
        <v>118067.98</v>
      </c>
      <c r="M281" s="230">
        <v>118067.98</v>
      </c>
      <c r="N281" s="230">
        <v>134037.62</v>
      </c>
      <c r="O281" s="230"/>
      <c r="P281" s="230">
        <v>118067.98</v>
      </c>
      <c r="Q281" s="230">
        <v>118067.98</v>
      </c>
      <c r="R281" s="230">
        <v>118067.98</v>
      </c>
      <c r="S281" s="15"/>
      <c r="T281" s="15">
        <v>332.55814366666664</v>
      </c>
      <c r="U281" s="15">
        <v>332.55814366666664</v>
      </c>
      <c r="V281" s="15">
        <v>377.53929633333331</v>
      </c>
      <c r="W281" s="15"/>
      <c r="X281" s="15">
        <f t="shared" si="117"/>
        <v>332.55814366666664</v>
      </c>
      <c r="Y281" s="15">
        <f t="shared" si="117"/>
        <v>332.55814366666664</v>
      </c>
      <c r="Z281" s="15">
        <f t="shared" si="117"/>
        <v>332.55814366666664</v>
      </c>
      <c r="AB281" s="15">
        <f t="shared" si="86"/>
        <v>1042.6555836666666</v>
      </c>
      <c r="AC281" s="15">
        <f t="shared" si="108"/>
        <v>997.67443099999991</v>
      </c>
      <c r="AD281" s="15">
        <f t="shared" si="113"/>
        <v>-44.981152666666731</v>
      </c>
      <c r="AF281" s="230">
        <v>150007.26</v>
      </c>
      <c r="AG281" s="230">
        <v>150007.26</v>
      </c>
      <c r="AH281" s="230">
        <v>150007.26</v>
      </c>
      <c r="AI281" s="230"/>
      <c r="AJ281" s="230">
        <v>118067.98</v>
      </c>
      <c r="AK281" s="230">
        <v>118067.98</v>
      </c>
      <c r="AL281" s="230">
        <v>118067.98</v>
      </c>
      <c r="AM281" s="230"/>
      <c r="AN281" s="230">
        <v>422.52044900000004</v>
      </c>
      <c r="AO281" s="230">
        <v>422.52044900000004</v>
      </c>
      <c r="AP281" s="230">
        <v>422.52044900000004</v>
      </c>
      <c r="AQ281" s="15"/>
      <c r="AR281" s="15">
        <f t="shared" si="118"/>
        <v>332.55814366666664</v>
      </c>
      <c r="AS281" s="15">
        <f t="shared" si="118"/>
        <v>332.55814366666664</v>
      </c>
      <c r="AT281" s="15">
        <f t="shared" si="118"/>
        <v>332.55814366666664</v>
      </c>
      <c r="AV281" s="15">
        <f t="shared" si="88"/>
        <v>1267.5613470000001</v>
      </c>
      <c r="AW281" s="15">
        <f t="shared" si="109"/>
        <v>997.67443099999991</v>
      </c>
      <c r="AX281" s="15">
        <f t="shared" si="105"/>
        <v>-269.88691600000016</v>
      </c>
      <c r="AY281" s="15"/>
      <c r="AZ281" s="15">
        <f t="shared" si="112"/>
        <v>2310.2169306666665</v>
      </c>
      <c r="BA281" s="15">
        <f t="shared" si="112"/>
        <v>1995.3488619999998</v>
      </c>
      <c r="BB281" s="15">
        <f t="shared" si="107"/>
        <v>-314.86806866666666</v>
      </c>
      <c r="BC281" s="15"/>
      <c r="BD281" s="230">
        <v>150007.26</v>
      </c>
      <c r="BE281" s="230">
        <v>134037.62</v>
      </c>
      <c r="BF281" s="230">
        <v>118067.98</v>
      </c>
      <c r="BG281" s="230"/>
      <c r="BH281" s="230"/>
      <c r="BI281" s="230"/>
      <c r="BJ281" s="230"/>
      <c r="BK281" s="230"/>
      <c r="BL281" s="230">
        <v>422.52044900000004</v>
      </c>
      <c r="BM281" s="230">
        <v>377.53929633333331</v>
      </c>
      <c r="BN281" s="230">
        <v>332.55814366666664</v>
      </c>
      <c r="BO281" s="15"/>
      <c r="BP281" s="15">
        <f t="shared" si="119"/>
        <v>0</v>
      </c>
      <c r="BQ281" s="15">
        <f t="shared" si="119"/>
        <v>0</v>
      </c>
      <c r="BR281" s="15">
        <f t="shared" si="119"/>
        <v>0</v>
      </c>
      <c r="BT281" s="15">
        <f t="shared" si="90"/>
        <v>1132.6178890000001</v>
      </c>
      <c r="BU281" s="15">
        <f t="shared" si="91"/>
        <v>0</v>
      </c>
      <c r="BV281" s="15">
        <f t="shared" si="92"/>
        <v>-1132.6178890000001</v>
      </c>
      <c r="BW281" s="15"/>
      <c r="BX281" s="15">
        <f t="shared" si="93"/>
        <v>3442.8348196666666</v>
      </c>
      <c r="BY281" s="15">
        <f t="shared" si="93"/>
        <v>1995.3488619999998</v>
      </c>
      <c r="BZ281" s="15">
        <f t="shared" si="94"/>
        <v>-1447.4859576666668</v>
      </c>
      <c r="CA281" s="15"/>
      <c r="CB281" s="230">
        <v>118067.98</v>
      </c>
      <c r="CC281" s="230">
        <v>118067.98</v>
      </c>
      <c r="CD281" s="230">
        <v>118067.98</v>
      </c>
      <c r="CE281" s="230"/>
      <c r="CF281" s="230"/>
      <c r="CG281" s="230"/>
      <c r="CH281" s="230"/>
      <c r="CI281" s="230"/>
      <c r="CJ281" s="230">
        <v>332.55814366666664</v>
      </c>
      <c r="CK281" s="230">
        <v>332.55814366666664</v>
      </c>
      <c r="CL281" s="230">
        <v>332.55814366666664</v>
      </c>
      <c r="CM281" s="15"/>
      <c r="CN281" s="15">
        <f t="shared" si="111"/>
        <v>0</v>
      </c>
      <c r="CO281" s="15">
        <f t="shared" si="111"/>
        <v>0</v>
      </c>
      <c r="CP281" s="15">
        <f t="shared" si="111"/>
        <v>0</v>
      </c>
      <c r="CR281" s="15">
        <f t="shared" si="96"/>
        <v>997.67443099999991</v>
      </c>
      <c r="CS281" s="15">
        <f t="shared" si="97"/>
        <v>0</v>
      </c>
      <c r="CT281" s="15">
        <f t="shared" si="114"/>
        <v>-997.67443099999991</v>
      </c>
      <c r="CV281" s="15">
        <f t="shared" si="115"/>
        <v>4440.509250666666</v>
      </c>
      <c r="CW281" s="15">
        <f t="shared" si="115"/>
        <v>1995.3488619999998</v>
      </c>
      <c r="CX281" s="15">
        <f t="shared" si="116"/>
        <v>-2445.1603886666662</v>
      </c>
      <c r="CY281" s="15"/>
    </row>
    <row r="282" spans="1:103" x14ac:dyDescent="0.25">
      <c r="A282" s="3" t="s">
        <v>305</v>
      </c>
      <c r="B282" s="229">
        <v>4.0599999999999997E-2</v>
      </c>
      <c r="C282" s="229">
        <v>6.2399999999999997E-2</v>
      </c>
      <c r="D282" s="229">
        <v>6.2399999999999997E-2</v>
      </c>
      <c r="E282" s="229">
        <v>3.04E-2</v>
      </c>
      <c r="F282" s="229">
        <v>3.04E-2</v>
      </c>
      <c r="G282" s="229">
        <v>3.04E-2</v>
      </c>
      <c r="H282" s="229">
        <v>3.04E-2</v>
      </c>
      <c r="I282" s="229">
        <v>3.04E-2</v>
      </c>
      <c r="J282" s="3">
        <v>403013</v>
      </c>
      <c r="L282" s="230">
        <v>83161.41</v>
      </c>
      <c r="M282" s="230">
        <v>83161.41</v>
      </c>
      <c r="N282" s="230">
        <v>83161.41</v>
      </c>
      <c r="O282" s="230"/>
      <c r="P282" s="230">
        <v>83161.41</v>
      </c>
      <c r="Q282" s="230">
        <v>83161.41</v>
      </c>
      <c r="R282" s="230">
        <v>83161.41</v>
      </c>
      <c r="S282" s="15"/>
      <c r="T282" s="15">
        <v>210.67557200000002</v>
      </c>
      <c r="U282" s="15">
        <v>210.67557200000002</v>
      </c>
      <c r="V282" s="15">
        <v>210.67557200000002</v>
      </c>
      <c r="W282" s="15"/>
      <c r="X282" s="15">
        <f t="shared" si="117"/>
        <v>210.67557200000002</v>
      </c>
      <c r="Y282" s="15">
        <f t="shared" si="117"/>
        <v>210.67557200000002</v>
      </c>
      <c r="Z282" s="15">
        <f t="shared" si="117"/>
        <v>210.67557200000002</v>
      </c>
      <c r="AB282" s="15">
        <f t="shared" si="86"/>
        <v>632.02671600000008</v>
      </c>
      <c r="AC282" s="15">
        <f t="shared" si="108"/>
        <v>632.02671600000008</v>
      </c>
      <c r="AD282" s="15">
        <f t="shared" si="113"/>
        <v>0</v>
      </c>
      <c r="AF282" s="230">
        <v>83161.41</v>
      </c>
      <c r="AG282" s="230">
        <v>83161.41</v>
      </c>
      <c r="AH282" s="230">
        <v>83161.41</v>
      </c>
      <c r="AI282" s="230"/>
      <c r="AJ282" s="230">
        <v>83161.41</v>
      </c>
      <c r="AK282" s="230">
        <v>83161.41</v>
      </c>
      <c r="AL282" s="230">
        <v>83161.41</v>
      </c>
      <c r="AM282" s="230"/>
      <c r="AN282" s="230">
        <v>210.67557200000002</v>
      </c>
      <c r="AO282" s="230">
        <v>210.67557200000002</v>
      </c>
      <c r="AP282" s="230">
        <v>210.67557200000002</v>
      </c>
      <c r="AQ282" s="15"/>
      <c r="AR282" s="15">
        <f t="shared" si="118"/>
        <v>210.67557200000002</v>
      </c>
      <c r="AS282" s="15">
        <f t="shared" si="118"/>
        <v>210.67557200000002</v>
      </c>
      <c r="AT282" s="15">
        <f t="shared" si="118"/>
        <v>210.67557200000002</v>
      </c>
      <c r="AV282" s="15">
        <f t="shared" si="88"/>
        <v>632.02671600000008</v>
      </c>
      <c r="AW282" s="15">
        <f t="shared" si="109"/>
        <v>632.02671600000008</v>
      </c>
      <c r="AX282" s="15">
        <f t="shared" si="105"/>
        <v>0</v>
      </c>
      <c r="AY282" s="15"/>
      <c r="AZ282" s="15">
        <f t="shared" si="112"/>
        <v>1264.0534320000002</v>
      </c>
      <c r="BA282" s="15">
        <f t="shared" si="112"/>
        <v>1264.0534320000002</v>
      </c>
      <c r="BB282" s="15">
        <f t="shared" si="107"/>
        <v>0</v>
      </c>
      <c r="BC282" s="15"/>
      <c r="BD282" s="230">
        <v>83161.41</v>
      </c>
      <c r="BE282" s="230">
        <v>83161.41</v>
      </c>
      <c r="BF282" s="230">
        <v>83161.41</v>
      </c>
      <c r="BG282" s="230"/>
      <c r="BH282" s="230"/>
      <c r="BI282" s="230"/>
      <c r="BJ282" s="230"/>
      <c r="BK282" s="230"/>
      <c r="BL282" s="230">
        <v>210.67557200000002</v>
      </c>
      <c r="BM282" s="230">
        <v>210.67557200000002</v>
      </c>
      <c r="BN282" s="230">
        <v>210.67557200000002</v>
      </c>
      <c r="BO282" s="15"/>
      <c r="BP282" s="15">
        <f t="shared" si="119"/>
        <v>0</v>
      </c>
      <c r="BQ282" s="15">
        <f t="shared" si="119"/>
        <v>0</v>
      </c>
      <c r="BR282" s="15">
        <f t="shared" si="119"/>
        <v>0</v>
      </c>
      <c r="BT282" s="15">
        <f t="shared" si="90"/>
        <v>632.02671600000008</v>
      </c>
      <c r="BU282" s="15">
        <f t="shared" si="91"/>
        <v>0</v>
      </c>
      <c r="BV282" s="15">
        <f t="shared" si="92"/>
        <v>-632.02671600000008</v>
      </c>
      <c r="BW282" s="15"/>
      <c r="BX282" s="15">
        <f t="shared" si="93"/>
        <v>1896.0801480000002</v>
      </c>
      <c r="BY282" s="15">
        <f t="shared" si="93"/>
        <v>1264.0534320000002</v>
      </c>
      <c r="BZ282" s="15">
        <f t="shared" si="94"/>
        <v>-632.02671600000008</v>
      </c>
      <c r="CA282" s="15"/>
      <c r="CB282" s="230">
        <v>83161.41</v>
      </c>
      <c r="CC282" s="230">
        <v>83161.41</v>
      </c>
      <c r="CD282" s="230">
        <v>83161.41</v>
      </c>
      <c r="CE282" s="230"/>
      <c r="CF282" s="230"/>
      <c r="CG282" s="230"/>
      <c r="CH282" s="230"/>
      <c r="CI282" s="230"/>
      <c r="CJ282" s="230">
        <v>210.67557200000002</v>
      </c>
      <c r="CK282" s="230">
        <v>210.67557200000002</v>
      </c>
      <c r="CL282" s="230">
        <v>210.67557200000002</v>
      </c>
      <c r="CM282" s="15"/>
      <c r="CN282" s="15">
        <f t="shared" si="111"/>
        <v>0</v>
      </c>
      <c r="CO282" s="15">
        <f t="shared" si="111"/>
        <v>0</v>
      </c>
      <c r="CP282" s="15">
        <f t="shared" si="111"/>
        <v>0</v>
      </c>
      <c r="CR282" s="15">
        <f t="shared" si="96"/>
        <v>632.02671600000008</v>
      </c>
      <c r="CS282" s="15">
        <f t="shared" si="97"/>
        <v>0</v>
      </c>
      <c r="CT282" s="15">
        <f t="shared" si="114"/>
        <v>-632.02671600000008</v>
      </c>
      <c r="CV282" s="15">
        <f t="shared" si="115"/>
        <v>2528.1068640000003</v>
      </c>
      <c r="CW282" s="15">
        <f t="shared" si="115"/>
        <v>1264.0534320000002</v>
      </c>
      <c r="CX282" s="15">
        <f t="shared" si="116"/>
        <v>-1264.0534320000002</v>
      </c>
      <c r="CY282" s="15"/>
    </row>
    <row r="283" spans="1:103" x14ac:dyDescent="0.25">
      <c r="A283" s="3" t="s">
        <v>306</v>
      </c>
      <c r="B283" s="229">
        <v>4.4499999999999998E-2</v>
      </c>
      <c r="C283" s="229">
        <v>4.9800000000000004E-2</v>
      </c>
      <c r="D283" s="229">
        <v>4.9800000000000004E-2</v>
      </c>
      <c r="E283" s="229">
        <v>2.1899999999999999E-2</v>
      </c>
      <c r="F283" s="229">
        <v>2.1899999999999999E-2</v>
      </c>
      <c r="G283" s="229">
        <v>2.1899999999999999E-2</v>
      </c>
      <c r="H283" s="229">
        <v>2.1899999999999999E-2</v>
      </c>
      <c r="I283" s="229">
        <v>2.1899999999999999E-2</v>
      </c>
      <c r="J283" s="3">
        <v>403013</v>
      </c>
      <c r="L283" s="230">
        <v>335415.82</v>
      </c>
      <c r="M283" s="230">
        <v>335415.82</v>
      </c>
      <c r="N283" s="230">
        <v>335415.82</v>
      </c>
      <c r="O283" s="230"/>
      <c r="P283" s="230">
        <v>335415.82</v>
      </c>
      <c r="Q283" s="230">
        <v>335415.82</v>
      </c>
      <c r="R283" s="230">
        <v>335415.82</v>
      </c>
      <c r="S283" s="15"/>
      <c r="T283" s="15">
        <v>612.13387150000005</v>
      </c>
      <c r="U283" s="15">
        <v>612.13387150000005</v>
      </c>
      <c r="V283" s="15">
        <v>612.13387150000005</v>
      </c>
      <c r="W283" s="15"/>
      <c r="X283" s="15">
        <f t="shared" si="117"/>
        <v>612.13387150000005</v>
      </c>
      <c r="Y283" s="15">
        <f t="shared" si="117"/>
        <v>612.13387150000005</v>
      </c>
      <c r="Z283" s="15">
        <f t="shared" si="117"/>
        <v>612.13387150000005</v>
      </c>
      <c r="AB283" s="15">
        <f t="shared" si="86"/>
        <v>1836.4016145000001</v>
      </c>
      <c r="AC283" s="15">
        <f t="shared" si="108"/>
        <v>1836.4016145000001</v>
      </c>
      <c r="AD283" s="15">
        <f t="shared" si="113"/>
        <v>0</v>
      </c>
      <c r="AF283" s="230">
        <v>335415.82</v>
      </c>
      <c r="AG283" s="230">
        <v>335415.82</v>
      </c>
      <c r="AH283" s="230">
        <v>335415.82</v>
      </c>
      <c r="AI283" s="230"/>
      <c r="AJ283" s="230">
        <v>335415.82</v>
      </c>
      <c r="AK283" s="230">
        <v>335415.82</v>
      </c>
      <c r="AL283" s="230">
        <v>335415.82</v>
      </c>
      <c r="AM283" s="230"/>
      <c r="AN283" s="230">
        <v>612.13387150000005</v>
      </c>
      <c r="AO283" s="230">
        <v>612.13387150000005</v>
      </c>
      <c r="AP283" s="230">
        <v>612.13387150000005</v>
      </c>
      <c r="AQ283" s="15"/>
      <c r="AR283" s="15">
        <f t="shared" si="118"/>
        <v>612.13387150000005</v>
      </c>
      <c r="AS283" s="15">
        <f t="shared" si="118"/>
        <v>612.13387150000005</v>
      </c>
      <c r="AT283" s="15">
        <f t="shared" si="118"/>
        <v>612.13387150000005</v>
      </c>
      <c r="AV283" s="15">
        <f t="shared" si="88"/>
        <v>1836.4016145000001</v>
      </c>
      <c r="AW283" s="15">
        <f t="shared" si="109"/>
        <v>1836.4016145000001</v>
      </c>
      <c r="AX283" s="15">
        <f t="shared" si="105"/>
        <v>0</v>
      </c>
      <c r="AY283" s="15"/>
      <c r="AZ283" s="15">
        <f t="shared" si="112"/>
        <v>3672.8032290000001</v>
      </c>
      <c r="BA283" s="15">
        <f t="shared" si="112"/>
        <v>3672.8032290000001</v>
      </c>
      <c r="BB283" s="15">
        <f t="shared" si="107"/>
        <v>0</v>
      </c>
      <c r="BC283" s="15"/>
      <c r="BD283" s="230">
        <v>335415.82</v>
      </c>
      <c r="BE283" s="230">
        <v>335415.82</v>
      </c>
      <c r="BF283" s="230">
        <v>335415.82</v>
      </c>
      <c r="BG283" s="230"/>
      <c r="BH283" s="230"/>
      <c r="BI283" s="230"/>
      <c r="BJ283" s="230"/>
      <c r="BK283" s="230"/>
      <c r="BL283" s="230">
        <v>612.13387150000005</v>
      </c>
      <c r="BM283" s="230">
        <v>612.13387150000005</v>
      </c>
      <c r="BN283" s="230">
        <v>612.13387150000005</v>
      </c>
      <c r="BO283" s="15"/>
      <c r="BP283" s="15">
        <f t="shared" si="119"/>
        <v>0</v>
      </c>
      <c r="BQ283" s="15">
        <f t="shared" si="119"/>
        <v>0</v>
      </c>
      <c r="BR283" s="15">
        <f t="shared" si="119"/>
        <v>0</v>
      </c>
      <c r="BT283" s="15">
        <f t="shared" si="90"/>
        <v>1836.4016145000001</v>
      </c>
      <c r="BU283" s="15">
        <f t="shared" si="91"/>
        <v>0</v>
      </c>
      <c r="BV283" s="15">
        <f t="shared" si="92"/>
        <v>-1836.4016145000001</v>
      </c>
      <c r="BW283" s="15"/>
      <c r="BX283" s="15">
        <f t="shared" si="93"/>
        <v>5509.2048434999997</v>
      </c>
      <c r="BY283" s="15">
        <f t="shared" si="93"/>
        <v>3672.8032290000001</v>
      </c>
      <c r="BZ283" s="15">
        <f t="shared" si="94"/>
        <v>-1836.4016144999996</v>
      </c>
      <c r="CA283" s="15"/>
      <c r="CB283" s="230">
        <v>335415.82</v>
      </c>
      <c r="CC283" s="230">
        <v>335415.82</v>
      </c>
      <c r="CD283" s="230">
        <v>335415.82</v>
      </c>
      <c r="CE283" s="230"/>
      <c r="CF283" s="230"/>
      <c r="CG283" s="230"/>
      <c r="CH283" s="230"/>
      <c r="CI283" s="230"/>
      <c r="CJ283" s="230">
        <v>612.13387150000005</v>
      </c>
      <c r="CK283" s="230">
        <v>612.13387150000005</v>
      </c>
      <c r="CL283" s="230">
        <v>612.13387150000005</v>
      </c>
      <c r="CM283" s="15"/>
      <c r="CN283" s="15">
        <f t="shared" si="111"/>
        <v>0</v>
      </c>
      <c r="CO283" s="15">
        <f t="shared" si="111"/>
        <v>0</v>
      </c>
      <c r="CP283" s="15">
        <f t="shared" si="111"/>
        <v>0</v>
      </c>
      <c r="CR283" s="15">
        <f t="shared" si="96"/>
        <v>1836.4016145000001</v>
      </c>
      <c r="CS283" s="15">
        <f t="shared" si="97"/>
        <v>0</v>
      </c>
      <c r="CT283" s="15">
        <f t="shared" si="114"/>
        <v>-1836.4016145000001</v>
      </c>
      <c r="CV283" s="15">
        <f t="shared" si="115"/>
        <v>7345.6064580000002</v>
      </c>
      <c r="CW283" s="15">
        <f t="shared" si="115"/>
        <v>3672.8032290000001</v>
      </c>
      <c r="CX283" s="15">
        <f t="shared" si="116"/>
        <v>-3672.8032290000001</v>
      </c>
      <c r="CY283" s="15"/>
    </row>
    <row r="284" spans="1:103" x14ac:dyDescent="0.25">
      <c r="A284" s="3" t="s">
        <v>307</v>
      </c>
      <c r="B284" s="229">
        <v>2.8000000000000001E-2</v>
      </c>
      <c r="C284" s="229">
        <v>3.3099999999999997E-2</v>
      </c>
      <c r="D284" s="229">
        <v>3.3099999999999997E-2</v>
      </c>
      <c r="E284" s="229">
        <v>2.8500000000000001E-2</v>
      </c>
      <c r="F284" s="229">
        <v>2.8500000000000001E-2</v>
      </c>
      <c r="G284" s="229">
        <v>2.8500000000000001E-2</v>
      </c>
      <c r="H284" s="229">
        <v>2.8500000000000001E-2</v>
      </c>
      <c r="I284" s="229">
        <v>2.8500000000000001E-2</v>
      </c>
      <c r="J284" s="3">
        <v>403013</v>
      </c>
      <c r="L284" s="230">
        <v>841612.82000000007</v>
      </c>
      <c r="M284" s="230">
        <v>841612.82000000007</v>
      </c>
      <c r="N284" s="230">
        <v>841612.82000000007</v>
      </c>
      <c r="O284" s="230"/>
      <c r="P284" s="230">
        <v>841612.82000000007</v>
      </c>
      <c r="Q284" s="230">
        <v>841612.82000000007</v>
      </c>
      <c r="R284" s="230">
        <v>841612.82000000007</v>
      </c>
      <c r="S284" s="15"/>
      <c r="T284" s="15">
        <v>1998.8304475000002</v>
      </c>
      <c r="U284" s="15">
        <v>1998.8304475000002</v>
      </c>
      <c r="V284" s="15">
        <v>1998.8304475000002</v>
      </c>
      <c r="W284" s="15"/>
      <c r="X284" s="15">
        <f t="shared" si="117"/>
        <v>1998.8304475000002</v>
      </c>
      <c r="Y284" s="15">
        <f t="shared" si="117"/>
        <v>1998.8304475000002</v>
      </c>
      <c r="Z284" s="15">
        <f t="shared" si="117"/>
        <v>1998.8304475000002</v>
      </c>
      <c r="AB284" s="15">
        <f t="shared" si="86"/>
        <v>5996.4913425000004</v>
      </c>
      <c r="AC284" s="15">
        <f t="shared" si="108"/>
        <v>5996.4913425000004</v>
      </c>
      <c r="AD284" s="15">
        <f t="shared" si="113"/>
        <v>0</v>
      </c>
      <c r="AF284" s="230">
        <v>841612.82000000007</v>
      </c>
      <c r="AG284" s="230">
        <v>841612.82000000007</v>
      </c>
      <c r="AH284" s="230">
        <v>841612.82000000007</v>
      </c>
      <c r="AI284" s="230"/>
      <c r="AJ284" s="230">
        <v>841612.82000000007</v>
      </c>
      <c r="AK284" s="230">
        <v>841612.82000000007</v>
      </c>
      <c r="AL284" s="230">
        <v>841612.82000000007</v>
      </c>
      <c r="AM284" s="230"/>
      <c r="AN284" s="230">
        <v>1998.8304475000002</v>
      </c>
      <c r="AO284" s="230">
        <v>1998.8304475000002</v>
      </c>
      <c r="AP284" s="230">
        <v>1998.8304475000002</v>
      </c>
      <c r="AQ284" s="15"/>
      <c r="AR284" s="15">
        <f t="shared" si="118"/>
        <v>1998.8304475000002</v>
      </c>
      <c r="AS284" s="15">
        <f t="shared" si="118"/>
        <v>1998.8304475000002</v>
      </c>
      <c r="AT284" s="15">
        <f t="shared" si="118"/>
        <v>1998.8304475000002</v>
      </c>
      <c r="AV284" s="15">
        <f t="shared" si="88"/>
        <v>5996.4913425000004</v>
      </c>
      <c r="AW284" s="15">
        <f t="shared" si="109"/>
        <v>5996.4913425000004</v>
      </c>
      <c r="AX284" s="15">
        <f t="shared" si="105"/>
        <v>0</v>
      </c>
      <c r="AY284" s="15"/>
      <c r="AZ284" s="15">
        <f t="shared" si="112"/>
        <v>11992.982685000001</v>
      </c>
      <c r="BA284" s="15">
        <f t="shared" si="112"/>
        <v>11992.982685000001</v>
      </c>
      <c r="BB284" s="15">
        <f t="shared" si="107"/>
        <v>0</v>
      </c>
      <c r="BC284" s="15"/>
      <c r="BD284" s="230">
        <v>841612.82000000007</v>
      </c>
      <c r="BE284" s="230">
        <v>841612.82000000007</v>
      </c>
      <c r="BF284" s="230">
        <v>841612.82000000007</v>
      </c>
      <c r="BG284" s="230"/>
      <c r="BH284" s="230"/>
      <c r="BI284" s="230"/>
      <c r="BJ284" s="230"/>
      <c r="BK284" s="230"/>
      <c r="BL284" s="230">
        <v>1998.8304475000002</v>
      </c>
      <c r="BM284" s="230">
        <v>1998.8304475000002</v>
      </c>
      <c r="BN284" s="230">
        <v>1998.8304475000002</v>
      </c>
      <c r="BO284" s="15"/>
      <c r="BP284" s="15">
        <f t="shared" si="119"/>
        <v>0</v>
      </c>
      <c r="BQ284" s="15">
        <f t="shared" si="119"/>
        <v>0</v>
      </c>
      <c r="BR284" s="15">
        <f t="shared" si="119"/>
        <v>0</v>
      </c>
      <c r="BT284" s="15">
        <f t="shared" si="90"/>
        <v>5996.4913425000004</v>
      </c>
      <c r="BU284" s="15">
        <f t="shared" si="91"/>
        <v>0</v>
      </c>
      <c r="BV284" s="15">
        <f t="shared" si="92"/>
        <v>-5996.4913425000004</v>
      </c>
      <c r="BW284" s="15"/>
      <c r="BX284" s="15">
        <f t="shared" si="93"/>
        <v>17989.4740275</v>
      </c>
      <c r="BY284" s="15">
        <f t="shared" si="93"/>
        <v>11992.982685000001</v>
      </c>
      <c r="BZ284" s="15">
        <f t="shared" si="94"/>
        <v>-5996.4913424999995</v>
      </c>
      <c r="CA284" s="15"/>
      <c r="CB284" s="230">
        <v>841612.82000000007</v>
      </c>
      <c r="CC284" s="230">
        <v>841612.82000000007</v>
      </c>
      <c r="CD284" s="230">
        <v>841612.82000000007</v>
      </c>
      <c r="CE284" s="230"/>
      <c r="CF284" s="230"/>
      <c r="CG284" s="230"/>
      <c r="CH284" s="230"/>
      <c r="CI284" s="230"/>
      <c r="CJ284" s="230">
        <v>1998.8304475000002</v>
      </c>
      <c r="CK284" s="230">
        <v>1998.8304475000002</v>
      </c>
      <c r="CL284" s="230">
        <v>1998.8304475000002</v>
      </c>
      <c r="CM284" s="15"/>
      <c r="CN284" s="15">
        <f t="shared" si="111"/>
        <v>0</v>
      </c>
      <c r="CO284" s="15">
        <f t="shared" si="111"/>
        <v>0</v>
      </c>
      <c r="CP284" s="15">
        <f t="shared" si="111"/>
        <v>0</v>
      </c>
      <c r="CR284" s="15">
        <f t="shared" si="96"/>
        <v>5996.4913425000004</v>
      </c>
      <c r="CS284" s="15">
        <f t="shared" si="97"/>
        <v>0</v>
      </c>
      <c r="CT284" s="15">
        <f t="shared" si="114"/>
        <v>-5996.4913425000004</v>
      </c>
      <c r="CV284" s="15">
        <f t="shared" si="115"/>
        <v>23985.965370000002</v>
      </c>
      <c r="CW284" s="15">
        <f t="shared" si="115"/>
        <v>11992.982685000001</v>
      </c>
      <c r="CX284" s="15">
        <f t="shared" si="116"/>
        <v>-11992.982685000001</v>
      </c>
      <c r="CY284" s="15"/>
    </row>
    <row r="285" spans="1:103" x14ac:dyDescent="0.25">
      <c r="A285" s="3" t="s">
        <v>308</v>
      </c>
      <c r="B285" s="229">
        <v>4.2500000000000003E-2</v>
      </c>
      <c r="C285" s="229">
        <v>4.2500000000000003E-2</v>
      </c>
      <c r="D285" s="229">
        <v>4.2500000000000003E-2</v>
      </c>
      <c r="E285" s="229">
        <v>4.3800000000000006E-2</v>
      </c>
      <c r="F285" s="229">
        <v>4.3800000000000006E-2</v>
      </c>
      <c r="G285" s="229">
        <v>4.3800000000000006E-2</v>
      </c>
      <c r="H285" s="229">
        <v>4.3800000000000006E-2</v>
      </c>
      <c r="I285" s="229">
        <v>4.3800000000000006E-2</v>
      </c>
      <c r="J285" s="3">
        <v>403013</v>
      </c>
      <c r="L285" s="230">
        <v>424778.28</v>
      </c>
      <c r="M285" s="230">
        <v>424778.28</v>
      </c>
      <c r="N285" s="230">
        <v>424778.28</v>
      </c>
      <c r="O285" s="230"/>
      <c r="P285" s="230">
        <v>0</v>
      </c>
      <c r="Q285" s="230">
        <v>0</v>
      </c>
      <c r="R285" s="230">
        <v>0</v>
      </c>
      <c r="S285" s="15"/>
      <c r="T285" s="15">
        <v>1550.4407220000003</v>
      </c>
      <c r="U285" s="15">
        <v>1550.4407220000003</v>
      </c>
      <c r="V285" s="15">
        <v>1550.4407220000003</v>
      </c>
      <c r="W285" s="15"/>
      <c r="X285" s="15">
        <f t="shared" si="117"/>
        <v>0</v>
      </c>
      <c r="Y285" s="15">
        <f t="shared" si="117"/>
        <v>0</v>
      </c>
      <c r="Z285" s="15">
        <f t="shared" si="117"/>
        <v>0</v>
      </c>
      <c r="AB285" s="15">
        <f t="shared" si="86"/>
        <v>4651.3221660000008</v>
      </c>
      <c r="AC285" s="15">
        <f t="shared" si="108"/>
        <v>0</v>
      </c>
      <c r="AD285" s="15">
        <f t="shared" si="113"/>
        <v>-4651.3221660000008</v>
      </c>
      <c r="AF285" s="230">
        <v>424778.28</v>
      </c>
      <c r="AG285" s="230">
        <v>424778.28</v>
      </c>
      <c r="AH285" s="230">
        <v>424778.28</v>
      </c>
      <c r="AI285" s="230"/>
      <c r="AJ285" s="230">
        <v>0</v>
      </c>
      <c r="AK285" s="230">
        <v>0</v>
      </c>
      <c r="AL285" s="230">
        <v>0</v>
      </c>
      <c r="AM285" s="230"/>
      <c r="AN285" s="230">
        <v>1550.4407220000003</v>
      </c>
      <c r="AO285" s="230">
        <v>1550.4407220000003</v>
      </c>
      <c r="AP285" s="230">
        <v>1550.4407220000003</v>
      </c>
      <c r="AQ285" s="15"/>
      <c r="AR285" s="15">
        <f t="shared" si="118"/>
        <v>0</v>
      </c>
      <c r="AS285" s="15">
        <f t="shared" si="118"/>
        <v>0</v>
      </c>
      <c r="AT285" s="15">
        <f t="shared" si="118"/>
        <v>0</v>
      </c>
      <c r="AV285" s="15">
        <f t="shared" si="88"/>
        <v>4651.3221660000008</v>
      </c>
      <c r="AW285" s="15">
        <f t="shared" si="109"/>
        <v>0</v>
      </c>
      <c r="AX285" s="15">
        <f t="shared" si="105"/>
        <v>-4651.3221660000008</v>
      </c>
      <c r="AY285" s="15"/>
      <c r="AZ285" s="15">
        <f t="shared" si="112"/>
        <v>9302.6443320000017</v>
      </c>
      <c r="BA285" s="15">
        <f t="shared" si="112"/>
        <v>0</v>
      </c>
      <c r="BB285" s="15">
        <f t="shared" si="107"/>
        <v>-9302.6443320000017</v>
      </c>
      <c r="BC285" s="15"/>
      <c r="BD285" s="230">
        <v>424778.28</v>
      </c>
      <c r="BE285" s="230">
        <v>424778.28</v>
      </c>
      <c r="BF285" s="230">
        <v>424778.28</v>
      </c>
      <c r="BG285" s="230"/>
      <c r="BH285" s="230"/>
      <c r="BI285" s="230"/>
      <c r="BJ285" s="230"/>
      <c r="BK285" s="230"/>
      <c r="BL285" s="230">
        <v>1550.4407220000003</v>
      </c>
      <c r="BM285" s="230">
        <v>1550.4407220000003</v>
      </c>
      <c r="BN285" s="230">
        <v>1550.4407220000003</v>
      </c>
      <c r="BO285" s="15"/>
      <c r="BP285" s="15">
        <f t="shared" si="119"/>
        <v>0</v>
      </c>
      <c r="BQ285" s="15">
        <f t="shared" si="119"/>
        <v>0</v>
      </c>
      <c r="BR285" s="15">
        <f t="shared" si="119"/>
        <v>0</v>
      </c>
      <c r="BT285" s="15">
        <f t="shared" si="90"/>
        <v>4651.3221660000008</v>
      </c>
      <c r="BU285" s="15">
        <f t="shared" si="91"/>
        <v>0</v>
      </c>
      <c r="BV285" s="15">
        <f t="shared" si="92"/>
        <v>-4651.3221660000008</v>
      </c>
      <c r="BW285" s="15"/>
      <c r="BX285" s="15">
        <f t="shared" si="93"/>
        <v>13953.966498000002</v>
      </c>
      <c r="BY285" s="15">
        <f t="shared" si="93"/>
        <v>0</v>
      </c>
      <c r="BZ285" s="15">
        <f t="shared" si="94"/>
        <v>-13953.966498000002</v>
      </c>
      <c r="CA285" s="15"/>
      <c r="CB285" s="230">
        <v>424778.28</v>
      </c>
      <c r="CC285" s="230">
        <v>424778.28</v>
      </c>
      <c r="CD285" s="230">
        <v>424778.28</v>
      </c>
      <c r="CE285" s="230"/>
      <c r="CF285" s="230"/>
      <c r="CG285" s="230"/>
      <c r="CH285" s="230"/>
      <c r="CI285" s="230"/>
      <c r="CJ285" s="230">
        <v>1550.4407220000003</v>
      </c>
      <c r="CK285" s="230">
        <v>1550.4407220000003</v>
      </c>
      <c r="CL285" s="230">
        <v>1550.4407220000003</v>
      </c>
      <c r="CM285" s="15"/>
      <c r="CN285" s="15">
        <f t="shared" si="111"/>
        <v>0</v>
      </c>
      <c r="CO285" s="15">
        <f t="shared" si="111"/>
        <v>0</v>
      </c>
      <c r="CP285" s="15">
        <f t="shared" si="111"/>
        <v>0</v>
      </c>
      <c r="CR285" s="15">
        <f t="shared" si="96"/>
        <v>4651.3221660000008</v>
      </c>
      <c r="CS285" s="15">
        <f t="shared" si="97"/>
        <v>0</v>
      </c>
      <c r="CT285" s="15">
        <f t="shared" si="114"/>
        <v>-4651.3221660000008</v>
      </c>
      <c r="CV285" s="15">
        <f t="shared" si="115"/>
        <v>18605.288664000003</v>
      </c>
      <c r="CW285" s="15">
        <f t="shared" si="115"/>
        <v>0</v>
      </c>
      <c r="CX285" s="15">
        <f t="shared" si="116"/>
        <v>-18605.288664000003</v>
      </c>
      <c r="CY285" s="15"/>
    </row>
    <row r="286" spans="1:103" x14ac:dyDescent="0.25">
      <c r="A286" s="3" t="s">
        <v>309</v>
      </c>
      <c r="B286" s="229">
        <v>1.1299999999999999E-2</v>
      </c>
      <c r="C286" s="229">
        <v>0.17750000000000002</v>
      </c>
      <c r="D286" s="229">
        <v>0.17750000000000002</v>
      </c>
      <c r="E286" s="229">
        <v>5.2600000000000001E-2</v>
      </c>
      <c r="F286" s="229">
        <v>5.2600000000000001E-2</v>
      </c>
      <c r="G286" s="229">
        <v>5.2600000000000001E-2</v>
      </c>
      <c r="H286" s="229">
        <v>5.2600000000000001E-2</v>
      </c>
      <c r="I286" s="229">
        <v>5.2600000000000001E-2</v>
      </c>
      <c r="J286" s="3">
        <v>403013</v>
      </c>
      <c r="L286" s="230">
        <v>112095.22</v>
      </c>
      <c r="M286" s="230">
        <v>112095.22</v>
      </c>
      <c r="N286" s="230">
        <v>112095.22</v>
      </c>
      <c r="O286" s="230"/>
      <c r="P286" s="230">
        <v>112095.22</v>
      </c>
      <c r="Q286" s="230">
        <v>112095.22</v>
      </c>
      <c r="R286" s="230">
        <v>112095.22</v>
      </c>
      <c r="S286" s="15"/>
      <c r="T286" s="15">
        <v>491.35071433333337</v>
      </c>
      <c r="U286" s="15">
        <v>491.35071433333337</v>
      </c>
      <c r="V286" s="15">
        <v>491.35071433333337</v>
      </c>
      <c r="W286" s="15"/>
      <c r="X286" s="15">
        <f t="shared" si="117"/>
        <v>491.35071433333337</v>
      </c>
      <c r="Y286" s="15">
        <f t="shared" si="117"/>
        <v>491.35071433333337</v>
      </c>
      <c r="Z286" s="15">
        <f t="shared" si="117"/>
        <v>491.35071433333337</v>
      </c>
      <c r="AB286" s="15">
        <f t="shared" si="86"/>
        <v>1474.0521430000001</v>
      </c>
      <c r="AC286" s="15">
        <f t="shared" si="108"/>
        <v>1474.0521430000001</v>
      </c>
      <c r="AD286" s="15">
        <f t="shared" si="113"/>
        <v>0</v>
      </c>
      <c r="AF286" s="230">
        <v>112095.22</v>
      </c>
      <c r="AG286" s="230">
        <v>112095.22</v>
      </c>
      <c r="AH286" s="230">
        <v>112095.22</v>
      </c>
      <c r="AI286" s="230"/>
      <c r="AJ286" s="230">
        <v>112095.22</v>
      </c>
      <c r="AK286" s="230">
        <v>112095.22</v>
      </c>
      <c r="AL286" s="230">
        <v>112095.22</v>
      </c>
      <c r="AM286" s="230"/>
      <c r="AN286" s="230">
        <v>491.35071433333337</v>
      </c>
      <c r="AO286" s="230">
        <v>491.35071433333337</v>
      </c>
      <c r="AP286" s="230">
        <v>491.35071433333337</v>
      </c>
      <c r="AQ286" s="15"/>
      <c r="AR286" s="15">
        <f t="shared" si="118"/>
        <v>491.35071433333337</v>
      </c>
      <c r="AS286" s="15">
        <f t="shared" si="118"/>
        <v>491.35071433333337</v>
      </c>
      <c r="AT286" s="15">
        <f t="shared" si="118"/>
        <v>491.35071433333337</v>
      </c>
      <c r="AV286" s="15">
        <f t="shared" si="88"/>
        <v>1474.0521430000001</v>
      </c>
      <c r="AW286" s="15">
        <f t="shared" si="109"/>
        <v>1474.0521430000001</v>
      </c>
      <c r="AX286" s="15">
        <f t="shared" si="105"/>
        <v>0</v>
      </c>
      <c r="AY286" s="15"/>
      <c r="AZ286" s="15">
        <f t="shared" si="112"/>
        <v>2948.1042860000002</v>
      </c>
      <c r="BA286" s="15">
        <f t="shared" si="112"/>
        <v>2948.1042860000002</v>
      </c>
      <c r="BB286" s="15">
        <f t="shared" si="107"/>
        <v>0</v>
      </c>
      <c r="BC286" s="15"/>
      <c r="BD286" s="230">
        <v>112095.22</v>
      </c>
      <c r="BE286" s="230">
        <v>112095.22</v>
      </c>
      <c r="BF286" s="230">
        <v>112095.22</v>
      </c>
      <c r="BG286" s="230"/>
      <c r="BH286" s="230"/>
      <c r="BI286" s="230"/>
      <c r="BJ286" s="230"/>
      <c r="BK286" s="230"/>
      <c r="BL286" s="230">
        <v>491.35071433333337</v>
      </c>
      <c r="BM286" s="230">
        <v>491.35071433333337</v>
      </c>
      <c r="BN286" s="230">
        <v>491.35071433333337</v>
      </c>
      <c r="BO286" s="15"/>
      <c r="BP286" s="15">
        <f t="shared" si="119"/>
        <v>0</v>
      </c>
      <c r="BQ286" s="15">
        <f t="shared" si="119"/>
        <v>0</v>
      </c>
      <c r="BR286" s="15">
        <f t="shared" si="119"/>
        <v>0</v>
      </c>
      <c r="BT286" s="15">
        <f t="shared" si="90"/>
        <v>1474.0521430000001</v>
      </c>
      <c r="BU286" s="15">
        <f t="shared" si="91"/>
        <v>0</v>
      </c>
      <c r="BV286" s="15">
        <f t="shared" si="92"/>
        <v>-1474.0521430000001</v>
      </c>
      <c r="BW286" s="15"/>
      <c r="BX286" s="15">
        <f t="shared" si="93"/>
        <v>4422.1564290000006</v>
      </c>
      <c r="BY286" s="15">
        <f t="shared" si="93"/>
        <v>2948.1042860000002</v>
      </c>
      <c r="BZ286" s="15">
        <f t="shared" si="94"/>
        <v>-1474.0521430000003</v>
      </c>
      <c r="CA286" s="15"/>
      <c r="CB286" s="230">
        <v>112095.22</v>
      </c>
      <c r="CC286" s="230">
        <v>112095.22</v>
      </c>
      <c r="CD286" s="230">
        <v>112095.22</v>
      </c>
      <c r="CE286" s="230"/>
      <c r="CF286" s="230"/>
      <c r="CG286" s="230"/>
      <c r="CH286" s="230"/>
      <c r="CI286" s="230"/>
      <c r="CJ286" s="230">
        <v>491.35071433333337</v>
      </c>
      <c r="CK286" s="230">
        <v>491.35071433333337</v>
      </c>
      <c r="CL286" s="230">
        <v>491.35071433333337</v>
      </c>
      <c r="CM286" s="15"/>
      <c r="CN286" s="15">
        <f t="shared" si="111"/>
        <v>0</v>
      </c>
      <c r="CO286" s="15">
        <f t="shared" si="111"/>
        <v>0</v>
      </c>
      <c r="CP286" s="15">
        <f t="shared" si="111"/>
        <v>0</v>
      </c>
      <c r="CR286" s="15">
        <f t="shared" si="96"/>
        <v>1474.0521430000001</v>
      </c>
      <c r="CS286" s="15">
        <f t="shared" si="97"/>
        <v>0</v>
      </c>
      <c r="CT286" s="15">
        <f t="shared" si="114"/>
        <v>-1474.0521430000001</v>
      </c>
      <c r="CV286" s="15">
        <f t="shared" si="115"/>
        <v>5896.2085720000005</v>
      </c>
      <c r="CW286" s="15">
        <f t="shared" si="115"/>
        <v>2948.1042860000002</v>
      </c>
      <c r="CX286" s="15">
        <f t="shared" si="116"/>
        <v>-2948.1042860000002</v>
      </c>
      <c r="CY286" s="15"/>
    </row>
    <row r="287" spans="1:103" x14ac:dyDescent="0.25">
      <c r="A287" s="3" t="s">
        <v>310</v>
      </c>
      <c r="B287" s="229">
        <v>3.8699999999999998E-2</v>
      </c>
      <c r="C287" s="229">
        <v>3.9300000000000002E-2</v>
      </c>
      <c r="D287" s="229">
        <v>3.9300000000000002E-2</v>
      </c>
      <c r="E287" s="229">
        <v>2.1000000000000001E-2</v>
      </c>
      <c r="F287" s="229">
        <v>2.1000000000000001E-2</v>
      </c>
      <c r="G287" s="229">
        <v>2.1000000000000001E-2</v>
      </c>
      <c r="H287" s="229">
        <v>2.1000000000000001E-2</v>
      </c>
      <c r="I287" s="229">
        <v>2.1000000000000001E-2</v>
      </c>
      <c r="J287" s="3">
        <v>403013</v>
      </c>
      <c r="L287" s="230">
        <v>1141189.42</v>
      </c>
      <c r="M287" s="230">
        <v>1142119.71</v>
      </c>
      <c r="N287" s="230">
        <v>1143447.46</v>
      </c>
      <c r="O287" s="230"/>
      <c r="P287" s="230">
        <v>1228072.93</v>
      </c>
      <c r="Q287" s="230">
        <v>1228245.48</v>
      </c>
      <c r="R287" s="230">
        <v>1228418.03</v>
      </c>
      <c r="S287" s="15"/>
      <c r="T287" s="15">
        <v>1997.0814849999999</v>
      </c>
      <c r="U287" s="15">
        <v>1998.7094925000001</v>
      </c>
      <c r="V287" s="15">
        <v>2001.0330550000001</v>
      </c>
      <c r="W287" s="15"/>
      <c r="X287" s="15">
        <f t="shared" si="117"/>
        <v>2149.1276275</v>
      </c>
      <c r="Y287" s="15">
        <f t="shared" si="117"/>
        <v>2149.4295900000002</v>
      </c>
      <c r="Z287" s="15">
        <f t="shared" si="117"/>
        <v>2149.7315524999999</v>
      </c>
      <c r="AB287" s="15">
        <f t="shared" si="86"/>
        <v>5996.8240324999997</v>
      </c>
      <c r="AC287" s="15">
        <f t="shared" si="108"/>
        <v>6448.2887699999992</v>
      </c>
      <c r="AD287" s="15">
        <f t="shared" si="113"/>
        <v>451.4647374999995</v>
      </c>
      <c r="AF287" s="230">
        <v>1143917.81</v>
      </c>
      <c r="AG287" s="230">
        <v>1143935.8</v>
      </c>
      <c r="AH287" s="230">
        <v>1143935.8</v>
      </c>
      <c r="AI287" s="230"/>
      <c r="AJ287" s="230">
        <v>1228418.03</v>
      </c>
      <c r="AK287" s="230">
        <v>1228418.03</v>
      </c>
      <c r="AL287" s="230">
        <v>1228418.03</v>
      </c>
      <c r="AM287" s="230"/>
      <c r="AN287" s="230">
        <v>2001.8561675000001</v>
      </c>
      <c r="AO287" s="230">
        <v>2001.8876500000003</v>
      </c>
      <c r="AP287" s="230">
        <v>2001.8876500000003</v>
      </c>
      <c r="AQ287" s="15"/>
      <c r="AR287" s="15">
        <f t="shared" si="118"/>
        <v>2149.7315524999999</v>
      </c>
      <c r="AS287" s="15">
        <f t="shared" si="118"/>
        <v>2149.7315524999999</v>
      </c>
      <c r="AT287" s="15">
        <f t="shared" si="118"/>
        <v>2149.7315524999999</v>
      </c>
      <c r="AV287" s="15">
        <f t="shared" si="88"/>
        <v>6005.6314675000012</v>
      </c>
      <c r="AW287" s="15">
        <f t="shared" si="109"/>
        <v>6449.1946575000002</v>
      </c>
      <c r="AX287" s="15">
        <f t="shared" si="105"/>
        <v>443.56318999999894</v>
      </c>
      <c r="AY287" s="15"/>
      <c r="AZ287" s="15">
        <f t="shared" si="112"/>
        <v>12002.4555</v>
      </c>
      <c r="BA287" s="15">
        <f t="shared" si="112"/>
        <v>12897.483427499999</v>
      </c>
      <c r="BB287" s="15">
        <f t="shared" si="107"/>
        <v>895.02792749999935</v>
      </c>
      <c r="BC287" s="15"/>
      <c r="BD287" s="230">
        <v>1143935.8</v>
      </c>
      <c r="BE287" s="230">
        <v>1143935.8</v>
      </c>
      <c r="BF287" s="230">
        <v>1173941.49</v>
      </c>
      <c r="BG287" s="230"/>
      <c r="BH287" s="230"/>
      <c r="BI287" s="230"/>
      <c r="BJ287" s="230"/>
      <c r="BK287" s="230"/>
      <c r="BL287" s="230">
        <v>2001.8876500000003</v>
      </c>
      <c r="BM287" s="230">
        <v>2001.8876500000003</v>
      </c>
      <c r="BN287" s="230">
        <v>2054.3976075</v>
      </c>
      <c r="BO287" s="15"/>
      <c r="BP287" s="15">
        <f t="shared" si="119"/>
        <v>0</v>
      </c>
      <c r="BQ287" s="15">
        <f t="shared" si="119"/>
        <v>0</v>
      </c>
      <c r="BR287" s="15">
        <f t="shared" si="119"/>
        <v>0</v>
      </c>
      <c r="BT287" s="15">
        <f t="shared" si="90"/>
        <v>6058.1729075000003</v>
      </c>
      <c r="BU287" s="15">
        <f t="shared" si="91"/>
        <v>0</v>
      </c>
      <c r="BV287" s="15">
        <f t="shared" si="92"/>
        <v>-6058.1729075000003</v>
      </c>
      <c r="BW287" s="15"/>
      <c r="BX287" s="15">
        <f t="shared" si="93"/>
        <v>18060.6284075</v>
      </c>
      <c r="BY287" s="15">
        <f t="shared" si="93"/>
        <v>12897.483427499999</v>
      </c>
      <c r="BZ287" s="15">
        <f t="shared" si="94"/>
        <v>-5163.1449800000009</v>
      </c>
      <c r="CA287" s="15"/>
      <c r="CB287" s="230">
        <v>1203947.17</v>
      </c>
      <c r="CC287" s="230">
        <v>1203947.17</v>
      </c>
      <c r="CD287" s="230">
        <v>1216010.05</v>
      </c>
      <c r="CE287" s="230"/>
      <c r="CF287" s="230"/>
      <c r="CG287" s="230"/>
      <c r="CH287" s="230"/>
      <c r="CI287" s="230"/>
      <c r="CJ287" s="230">
        <v>2106.9075475</v>
      </c>
      <c r="CK287" s="230">
        <v>2106.9075475</v>
      </c>
      <c r="CL287" s="230">
        <v>2128.0175875</v>
      </c>
      <c r="CM287" s="15"/>
      <c r="CN287" s="15">
        <f t="shared" si="111"/>
        <v>0</v>
      </c>
      <c r="CO287" s="15">
        <f t="shared" si="111"/>
        <v>0</v>
      </c>
      <c r="CP287" s="15">
        <f t="shared" si="111"/>
        <v>0</v>
      </c>
      <c r="CR287" s="15">
        <f t="shared" si="96"/>
        <v>6341.8326825000004</v>
      </c>
      <c r="CS287" s="15">
        <f t="shared" si="97"/>
        <v>0</v>
      </c>
      <c r="CT287" s="15">
        <f t="shared" si="114"/>
        <v>-6341.8326825000004</v>
      </c>
      <c r="CV287" s="15">
        <f t="shared" si="115"/>
        <v>24402.461090000001</v>
      </c>
      <c r="CW287" s="15">
        <f t="shared" si="115"/>
        <v>12897.483427499999</v>
      </c>
      <c r="CX287" s="15">
        <f t="shared" si="116"/>
        <v>-11504.977662500001</v>
      </c>
      <c r="CY287" s="15"/>
    </row>
    <row r="288" spans="1:103" x14ac:dyDescent="0.25">
      <c r="A288" s="3" t="s">
        <v>311</v>
      </c>
      <c r="B288" s="229"/>
      <c r="C288" s="229"/>
      <c r="D288" s="229">
        <v>4.2500000000000003E-2</v>
      </c>
      <c r="E288" s="229">
        <v>4.3999999999999997E-2</v>
      </c>
      <c r="F288" s="229">
        <v>4.3999999999999997E-2</v>
      </c>
      <c r="G288" s="229">
        <v>4.3999999999999997E-2</v>
      </c>
      <c r="H288" s="229">
        <v>4.3999999999999997E-2</v>
      </c>
      <c r="I288" s="229">
        <v>4.3999999999999997E-2</v>
      </c>
      <c r="J288" s="3">
        <v>403013</v>
      </c>
      <c r="L288" s="230">
        <v>44995.31</v>
      </c>
      <c r="M288" s="230">
        <v>44995.31</v>
      </c>
      <c r="N288" s="230">
        <v>44995.31</v>
      </c>
      <c r="O288" s="230"/>
      <c r="P288" s="230">
        <v>0</v>
      </c>
      <c r="Q288" s="230">
        <v>0</v>
      </c>
      <c r="R288" s="230">
        <v>0</v>
      </c>
      <c r="S288" s="15"/>
      <c r="T288" s="15">
        <v>164.98280333333332</v>
      </c>
      <c r="U288" s="15">
        <v>164.98280333333332</v>
      </c>
      <c r="V288" s="15">
        <v>164.98280333333332</v>
      </c>
      <c r="W288" s="15"/>
      <c r="X288" s="15">
        <f t="shared" si="117"/>
        <v>0</v>
      </c>
      <c r="Y288" s="15">
        <f t="shared" si="117"/>
        <v>0</v>
      </c>
      <c r="Z288" s="15">
        <f t="shared" si="117"/>
        <v>0</v>
      </c>
      <c r="AB288" s="15">
        <f t="shared" si="86"/>
        <v>494.94840999999997</v>
      </c>
      <c r="AC288" s="15">
        <f t="shared" si="108"/>
        <v>0</v>
      </c>
      <c r="AD288" s="15">
        <f t="shared" si="113"/>
        <v>-494.94840999999997</v>
      </c>
      <c r="AF288" s="230">
        <v>44995.31</v>
      </c>
      <c r="AG288" s="230">
        <v>44995.31</v>
      </c>
      <c r="AH288" s="230">
        <v>44995.31</v>
      </c>
      <c r="AI288" s="230"/>
      <c r="AJ288" s="230">
        <v>0</v>
      </c>
      <c r="AK288" s="230">
        <v>0</v>
      </c>
      <c r="AL288" s="230">
        <v>0</v>
      </c>
      <c r="AM288" s="230"/>
      <c r="AN288" s="230">
        <v>164.98280333333332</v>
      </c>
      <c r="AO288" s="230">
        <v>164.98280333333332</v>
      </c>
      <c r="AP288" s="230">
        <v>164.98280333333332</v>
      </c>
      <c r="AQ288" s="15"/>
      <c r="AR288" s="15">
        <f t="shared" si="118"/>
        <v>0</v>
      </c>
      <c r="AS288" s="15">
        <f t="shared" si="118"/>
        <v>0</v>
      </c>
      <c r="AT288" s="15">
        <f t="shared" si="118"/>
        <v>0</v>
      </c>
      <c r="AV288" s="15">
        <f t="shared" si="88"/>
        <v>494.94840999999997</v>
      </c>
      <c r="AW288" s="15">
        <f t="shared" si="109"/>
        <v>0</v>
      </c>
      <c r="AX288" s="15">
        <f t="shared" si="105"/>
        <v>-494.94840999999997</v>
      </c>
      <c r="AY288" s="15"/>
      <c r="AZ288" s="15">
        <f t="shared" si="112"/>
        <v>989.89681999999993</v>
      </c>
      <c r="BA288" s="15">
        <f t="shared" si="112"/>
        <v>0</v>
      </c>
      <c r="BB288" s="15">
        <f t="shared" si="107"/>
        <v>-989.89681999999993</v>
      </c>
      <c r="BC288" s="15"/>
      <c r="BD288" s="230">
        <v>44995.31</v>
      </c>
      <c r="BE288" s="230">
        <v>44995.31</v>
      </c>
      <c r="BF288" s="230">
        <v>44995.31</v>
      </c>
      <c r="BG288" s="230"/>
      <c r="BH288" s="230"/>
      <c r="BI288" s="230"/>
      <c r="BJ288" s="230"/>
      <c r="BK288" s="230"/>
      <c r="BL288" s="230">
        <v>164.98280333333332</v>
      </c>
      <c r="BM288" s="230">
        <v>164.98280333333332</v>
      </c>
      <c r="BN288" s="230">
        <v>164.98280333333332</v>
      </c>
      <c r="BO288" s="15"/>
      <c r="BP288" s="15">
        <f t="shared" si="119"/>
        <v>0</v>
      </c>
      <c r="BQ288" s="15">
        <f t="shared" si="119"/>
        <v>0</v>
      </c>
      <c r="BR288" s="15">
        <f t="shared" si="119"/>
        <v>0</v>
      </c>
      <c r="BT288" s="15">
        <f t="shared" si="90"/>
        <v>494.94840999999997</v>
      </c>
      <c r="BU288" s="15">
        <f t="shared" si="91"/>
        <v>0</v>
      </c>
      <c r="BV288" s="15">
        <f t="shared" si="92"/>
        <v>-494.94840999999997</v>
      </c>
      <c r="BW288" s="15"/>
      <c r="BX288" s="15">
        <f t="shared" si="93"/>
        <v>1484.8452299999999</v>
      </c>
      <c r="BY288" s="15">
        <f t="shared" si="93"/>
        <v>0</v>
      </c>
      <c r="BZ288" s="15">
        <f t="shared" si="94"/>
        <v>-1484.8452299999999</v>
      </c>
      <c r="CA288" s="15"/>
      <c r="CB288" s="230">
        <v>44995.31</v>
      </c>
      <c r="CC288" s="230">
        <v>44995.31</v>
      </c>
      <c r="CD288" s="230">
        <v>44995.31</v>
      </c>
      <c r="CE288" s="230"/>
      <c r="CF288" s="230"/>
      <c r="CG288" s="230"/>
      <c r="CH288" s="230"/>
      <c r="CI288" s="230"/>
      <c r="CJ288" s="230">
        <v>164.98280333333332</v>
      </c>
      <c r="CK288" s="230">
        <v>164.98280333333332</v>
      </c>
      <c r="CL288" s="230">
        <v>164.98280333333332</v>
      </c>
      <c r="CM288" s="15"/>
      <c r="CN288" s="15">
        <f t="shared" si="111"/>
        <v>0</v>
      </c>
      <c r="CO288" s="15">
        <f t="shared" si="111"/>
        <v>0</v>
      </c>
      <c r="CP288" s="15">
        <f t="shared" si="111"/>
        <v>0</v>
      </c>
      <c r="CR288" s="15">
        <f t="shared" si="96"/>
        <v>494.94840999999997</v>
      </c>
      <c r="CS288" s="15">
        <f t="shared" si="97"/>
        <v>0</v>
      </c>
      <c r="CT288" s="15">
        <f t="shared" si="114"/>
        <v>-494.94840999999997</v>
      </c>
      <c r="CV288" s="15">
        <f t="shared" si="115"/>
        <v>1979.7936399999999</v>
      </c>
      <c r="CW288" s="15">
        <f t="shared" si="115"/>
        <v>0</v>
      </c>
      <c r="CX288" s="15">
        <f t="shared" si="116"/>
        <v>-1979.7936399999999</v>
      </c>
      <c r="CY288" s="15"/>
    </row>
    <row r="289" spans="1:103" x14ac:dyDescent="0.25">
      <c r="A289" s="3" t="s">
        <v>312</v>
      </c>
      <c r="B289" s="229"/>
      <c r="C289" s="229"/>
      <c r="D289" s="229">
        <v>4.2500000000000003E-2</v>
      </c>
      <c r="E289" s="229">
        <v>4.3999999999999997E-2</v>
      </c>
      <c r="F289" s="229">
        <v>4.3999999999999997E-2</v>
      </c>
      <c r="G289" s="229">
        <v>4.3999999999999997E-2</v>
      </c>
      <c r="H289" s="229">
        <v>4.3999999999999997E-2</v>
      </c>
      <c r="I289" s="229">
        <v>4.3999999999999997E-2</v>
      </c>
      <c r="J289" s="3">
        <v>403013</v>
      </c>
      <c r="L289" s="230">
        <v>619.93000000000006</v>
      </c>
      <c r="M289" s="230">
        <v>619.93000000000006</v>
      </c>
      <c r="N289" s="230">
        <v>619.93000000000006</v>
      </c>
      <c r="O289" s="230"/>
      <c r="P289" s="230">
        <v>0</v>
      </c>
      <c r="Q289" s="230">
        <v>0</v>
      </c>
      <c r="R289" s="230">
        <v>0</v>
      </c>
      <c r="S289" s="15"/>
      <c r="T289" s="15">
        <v>2.2730766666666669</v>
      </c>
      <c r="U289" s="15">
        <v>2.2730766666666669</v>
      </c>
      <c r="V289" s="15">
        <v>2.2730766666666669</v>
      </c>
      <c r="W289" s="15"/>
      <c r="X289" s="15">
        <f t="shared" si="117"/>
        <v>0</v>
      </c>
      <c r="Y289" s="15">
        <f t="shared" si="117"/>
        <v>0</v>
      </c>
      <c r="Z289" s="15">
        <f t="shared" si="117"/>
        <v>0</v>
      </c>
      <c r="AB289" s="15">
        <f t="shared" si="86"/>
        <v>6.819230000000001</v>
      </c>
      <c r="AC289" s="15">
        <f t="shared" si="108"/>
        <v>0</v>
      </c>
      <c r="AD289" s="15">
        <f t="shared" si="113"/>
        <v>-6.819230000000001</v>
      </c>
      <c r="AF289" s="230">
        <v>619.93000000000006</v>
      </c>
      <c r="AG289" s="230">
        <v>619.93000000000006</v>
      </c>
      <c r="AH289" s="230">
        <v>619.93000000000006</v>
      </c>
      <c r="AI289" s="230"/>
      <c r="AJ289" s="230">
        <v>0</v>
      </c>
      <c r="AK289" s="230">
        <v>0</v>
      </c>
      <c r="AL289" s="230">
        <v>0</v>
      </c>
      <c r="AM289" s="230"/>
      <c r="AN289" s="230">
        <v>2.2730766666666669</v>
      </c>
      <c r="AO289" s="230">
        <v>2.2730766666666669</v>
      </c>
      <c r="AP289" s="230">
        <v>2.2730766666666669</v>
      </c>
      <c r="AQ289" s="15"/>
      <c r="AR289" s="15">
        <f t="shared" si="118"/>
        <v>0</v>
      </c>
      <c r="AS289" s="15">
        <f t="shared" si="118"/>
        <v>0</v>
      </c>
      <c r="AT289" s="15">
        <f t="shared" si="118"/>
        <v>0</v>
      </c>
      <c r="AV289" s="15">
        <f t="shared" si="88"/>
        <v>6.819230000000001</v>
      </c>
      <c r="AW289" s="15">
        <f t="shared" si="109"/>
        <v>0</v>
      </c>
      <c r="AX289" s="15">
        <f t="shared" si="105"/>
        <v>-6.819230000000001</v>
      </c>
      <c r="AY289" s="15"/>
      <c r="AZ289" s="15">
        <f t="shared" si="112"/>
        <v>13.638460000000002</v>
      </c>
      <c r="BA289" s="15">
        <f t="shared" si="112"/>
        <v>0</v>
      </c>
      <c r="BB289" s="15">
        <f t="shared" si="107"/>
        <v>-13.638460000000002</v>
      </c>
      <c r="BC289" s="15"/>
      <c r="BD289" s="230">
        <v>619.93000000000006</v>
      </c>
      <c r="BE289" s="230">
        <v>619.93000000000006</v>
      </c>
      <c r="BF289" s="230">
        <v>619.93000000000006</v>
      </c>
      <c r="BG289" s="230"/>
      <c r="BH289" s="230"/>
      <c r="BI289" s="230"/>
      <c r="BJ289" s="230"/>
      <c r="BK289" s="230"/>
      <c r="BL289" s="230">
        <v>2.2730766666666669</v>
      </c>
      <c r="BM289" s="230">
        <v>2.2730766666666669</v>
      </c>
      <c r="BN289" s="230">
        <v>2.2730766666666669</v>
      </c>
      <c r="BO289" s="15"/>
      <c r="BP289" s="15">
        <f t="shared" si="119"/>
        <v>0</v>
      </c>
      <c r="BQ289" s="15">
        <f t="shared" si="119"/>
        <v>0</v>
      </c>
      <c r="BR289" s="15">
        <f t="shared" si="119"/>
        <v>0</v>
      </c>
      <c r="BT289" s="15">
        <f t="shared" si="90"/>
        <v>6.819230000000001</v>
      </c>
      <c r="BU289" s="15">
        <f t="shared" si="91"/>
        <v>0</v>
      </c>
      <c r="BV289" s="15">
        <f t="shared" si="92"/>
        <v>-6.819230000000001</v>
      </c>
      <c r="BW289" s="15"/>
      <c r="BX289" s="15">
        <f t="shared" si="93"/>
        <v>20.457690000000003</v>
      </c>
      <c r="BY289" s="15">
        <f t="shared" si="93"/>
        <v>0</v>
      </c>
      <c r="BZ289" s="15">
        <f t="shared" si="94"/>
        <v>-20.457690000000003</v>
      </c>
      <c r="CA289" s="15"/>
      <c r="CB289" s="230">
        <v>619.93000000000006</v>
      </c>
      <c r="CC289" s="230">
        <v>619.93000000000006</v>
      </c>
      <c r="CD289" s="230">
        <v>619.93000000000006</v>
      </c>
      <c r="CE289" s="230"/>
      <c r="CF289" s="230"/>
      <c r="CG289" s="230"/>
      <c r="CH289" s="230"/>
      <c r="CI289" s="230"/>
      <c r="CJ289" s="230">
        <v>2.2730766666666669</v>
      </c>
      <c r="CK289" s="230">
        <v>2.2730766666666669</v>
      </c>
      <c r="CL289" s="230">
        <v>2.2730766666666669</v>
      </c>
      <c r="CM289" s="15"/>
      <c r="CN289" s="15">
        <f t="shared" si="111"/>
        <v>0</v>
      </c>
      <c r="CO289" s="15">
        <f t="shared" si="111"/>
        <v>0</v>
      </c>
      <c r="CP289" s="15">
        <f t="shared" si="111"/>
        <v>0</v>
      </c>
      <c r="CR289" s="15">
        <f t="shared" si="96"/>
        <v>6.819230000000001</v>
      </c>
      <c r="CS289" s="15">
        <f t="shared" si="97"/>
        <v>0</v>
      </c>
      <c r="CT289" s="15">
        <f t="shared" si="114"/>
        <v>-6.819230000000001</v>
      </c>
      <c r="CV289" s="15">
        <f t="shared" si="115"/>
        <v>27.276920000000004</v>
      </c>
      <c r="CW289" s="15">
        <f t="shared" si="115"/>
        <v>0</v>
      </c>
      <c r="CX289" s="15">
        <f t="shared" si="116"/>
        <v>-27.276920000000004</v>
      </c>
      <c r="CY289" s="15"/>
    </row>
    <row r="290" spans="1:103" x14ac:dyDescent="0.25">
      <c r="A290" s="3" t="s">
        <v>313</v>
      </c>
      <c r="B290" s="229">
        <v>4.4999999999999998E-2</v>
      </c>
      <c r="C290" s="229">
        <v>4.6100000000000009E-2</v>
      </c>
      <c r="D290" s="229">
        <v>4.6100000000000009E-2</v>
      </c>
      <c r="E290" s="229">
        <v>2.7400000000000001E-2</v>
      </c>
      <c r="F290" s="229">
        <v>2.7400000000000001E-2</v>
      </c>
      <c r="G290" s="229">
        <v>2.7400000000000001E-2</v>
      </c>
      <c r="H290" s="229">
        <v>2.7400000000000001E-2</v>
      </c>
      <c r="I290" s="229">
        <v>2.7400000000000001E-2</v>
      </c>
      <c r="J290" s="3">
        <v>403013</v>
      </c>
      <c r="L290" s="230">
        <v>41868.51</v>
      </c>
      <c r="M290" s="230">
        <v>41868.51</v>
      </c>
      <c r="N290" s="230">
        <v>41868.51</v>
      </c>
      <c r="O290" s="230"/>
      <c r="P290" s="230">
        <v>41868.51</v>
      </c>
      <c r="Q290" s="230">
        <v>41868.51</v>
      </c>
      <c r="R290" s="230">
        <v>41868.51</v>
      </c>
      <c r="S290" s="15"/>
      <c r="T290" s="15">
        <v>95.599764500000006</v>
      </c>
      <c r="U290" s="15">
        <v>95.599764500000006</v>
      </c>
      <c r="V290" s="15">
        <v>95.599764500000006</v>
      </c>
      <c r="W290" s="15"/>
      <c r="X290" s="15">
        <f t="shared" si="117"/>
        <v>95.599764500000006</v>
      </c>
      <c r="Y290" s="15">
        <f t="shared" si="117"/>
        <v>95.599764500000006</v>
      </c>
      <c r="Z290" s="15">
        <f t="shared" si="117"/>
        <v>95.599764500000006</v>
      </c>
      <c r="AB290" s="15">
        <f t="shared" si="86"/>
        <v>286.79929350000003</v>
      </c>
      <c r="AC290" s="15">
        <f t="shared" si="108"/>
        <v>286.79929350000003</v>
      </c>
      <c r="AD290" s="15">
        <f t="shared" si="113"/>
        <v>0</v>
      </c>
      <c r="AF290" s="230">
        <v>41868.51</v>
      </c>
      <c r="AG290" s="230">
        <v>41868.51</v>
      </c>
      <c r="AH290" s="230">
        <v>41868.51</v>
      </c>
      <c r="AI290" s="230"/>
      <c r="AJ290" s="230">
        <v>41868.51</v>
      </c>
      <c r="AK290" s="230">
        <v>41868.51</v>
      </c>
      <c r="AL290" s="230">
        <v>41868.51</v>
      </c>
      <c r="AM290" s="230"/>
      <c r="AN290" s="230">
        <v>95.599764500000006</v>
      </c>
      <c r="AO290" s="230">
        <v>95.599764500000006</v>
      </c>
      <c r="AP290" s="230">
        <v>95.599764500000006</v>
      </c>
      <c r="AQ290" s="15"/>
      <c r="AR290" s="15">
        <f t="shared" si="118"/>
        <v>95.599764500000006</v>
      </c>
      <c r="AS290" s="15">
        <f t="shared" si="118"/>
        <v>95.599764500000006</v>
      </c>
      <c r="AT290" s="15">
        <f t="shared" si="118"/>
        <v>95.599764500000006</v>
      </c>
      <c r="AV290" s="15">
        <f t="shared" si="88"/>
        <v>286.79929350000003</v>
      </c>
      <c r="AW290" s="15">
        <f t="shared" si="109"/>
        <v>286.79929350000003</v>
      </c>
      <c r="AX290" s="15">
        <f t="shared" ref="AX290:AX294" si="120">AW290-AV290</f>
        <v>0</v>
      </c>
      <c r="AY290" s="15"/>
      <c r="AZ290" s="15">
        <f t="shared" si="112"/>
        <v>573.59858700000007</v>
      </c>
      <c r="BA290" s="15">
        <f t="shared" si="112"/>
        <v>573.59858700000007</v>
      </c>
      <c r="BB290" s="15">
        <f t="shared" ref="BB290:BB294" si="121">BA290-AZ290</f>
        <v>0</v>
      </c>
      <c r="BC290" s="15"/>
      <c r="BD290" s="230">
        <v>41868.51</v>
      </c>
      <c r="BE290" s="230">
        <v>41868.51</v>
      </c>
      <c r="BF290" s="230">
        <v>41868.51</v>
      </c>
      <c r="BG290" s="230"/>
      <c r="BH290" s="230"/>
      <c r="BI290" s="230"/>
      <c r="BJ290" s="230"/>
      <c r="BK290" s="230"/>
      <c r="BL290" s="230">
        <v>95.599764500000006</v>
      </c>
      <c r="BM290" s="230">
        <v>95.599764500000006</v>
      </c>
      <c r="BN290" s="230">
        <v>95.599764500000006</v>
      </c>
      <c r="BO290" s="15"/>
      <c r="BP290" s="15">
        <f t="shared" si="119"/>
        <v>0</v>
      </c>
      <c r="BQ290" s="15">
        <f t="shared" si="119"/>
        <v>0</v>
      </c>
      <c r="BR290" s="15">
        <f t="shared" si="119"/>
        <v>0</v>
      </c>
      <c r="BT290" s="15">
        <f t="shared" si="90"/>
        <v>286.79929350000003</v>
      </c>
      <c r="BU290" s="15">
        <f t="shared" si="91"/>
        <v>0</v>
      </c>
      <c r="BV290" s="15">
        <f t="shared" si="92"/>
        <v>-286.79929350000003</v>
      </c>
      <c r="BW290" s="15"/>
      <c r="BX290" s="15">
        <f t="shared" si="93"/>
        <v>860.39788050000016</v>
      </c>
      <c r="BY290" s="15">
        <f t="shared" si="93"/>
        <v>573.59858700000007</v>
      </c>
      <c r="BZ290" s="15">
        <f t="shared" si="94"/>
        <v>-286.79929350000009</v>
      </c>
      <c r="CA290" s="15"/>
      <c r="CB290" s="230">
        <v>41868.51</v>
      </c>
      <c r="CC290" s="230">
        <v>41868.51</v>
      </c>
      <c r="CD290" s="230">
        <v>41868.51</v>
      </c>
      <c r="CE290" s="230"/>
      <c r="CF290" s="230"/>
      <c r="CG290" s="230"/>
      <c r="CH290" s="230"/>
      <c r="CI290" s="230"/>
      <c r="CJ290" s="230">
        <v>95.599764500000006</v>
      </c>
      <c r="CK290" s="230">
        <v>95.599764500000006</v>
      </c>
      <c r="CL290" s="230">
        <v>95.599764500000006</v>
      </c>
      <c r="CM290" s="15"/>
      <c r="CN290" s="15">
        <f t="shared" si="111"/>
        <v>0</v>
      </c>
      <c r="CO290" s="15">
        <f t="shared" si="111"/>
        <v>0</v>
      </c>
      <c r="CP290" s="15">
        <f t="shared" si="111"/>
        <v>0</v>
      </c>
      <c r="CR290" s="15">
        <f t="shared" si="96"/>
        <v>286.79929350000003</v>
      </c>
      <c r="CS290" s="15">
        <f t="shared" si="97"/>
        <v>0</v>
      </c>
      <c r="CT290" s="15">
        <f t="shared" si="114"/>
        <v>-286.79929350000003</v>
      </c>
      <c r="CV290" s="15">
        <f t="shared" si="115"/>
        <v>1147.1971740000001</v>
      </c>
      <c r="CW290" s="15">
        <f t="shared" si="115"/>
        <v>573.59858700000007</v>
      </c>
      <c r="CX290" s="15">
        <f t="shared" si="116"/>
        <v>-573.59858700000007</v>
      </c>
      <c r="CY290" s="15"/>
    </row>
    <row r="291" spans="1:103" x14ac:dyDescent="0.25">
      <c r="A291" s="3" t="s">
        <v>314</v>
      </c>
      <c r="B291" s="229">
        <v>3.9399999999999998E-2</v>
      </c>
      <c r="C291" s="229">
        <v>4.0399999999999998E-2</v>
      </c>
      <c r="D291" s="229">
        <v>4.0399999999999998E-2</v>
      </c>
      <c r="E291" s="229">
        <v>2.2499999999999999E-2</v>
      </c>
      <c r="F291" s="229">
        <v>2.2499999999999999E-2</v>
      </c>
      <c r="G291" s="229">
        <v>2.2499999999999999E-2</v>
      </c>
      <c r="H291" s="229">
        <v>2.2499999999999999E-2</v>
      </c>
      <c r="I291" s="229">
        <v>2.2499999999999999E-2</v>
      </c>
      <c r="J291" s="3">
        <v>403013</v>
      </c>
      <c r="L291" s="230">
        <v>295415.01</v>
      </c>
      <c r="M291" s="230">
        <v>295415.01</v>
      </c>
      <c r="N291" s="230">
        <v>295415.01</v>
      </c>
      <c r="O291" s="230"/>
      <c r="P291" s="230">
        <v>305136.97000000003</v>
      </c>
      <c r="Q291" s="230">
        <v>305136.97000000003</v>
      </c>
      <c r="R291" s="230">
        <v>305136.97000000003</v>
      </c>
      <c r="S291" s="15"/>
      <c r="T291" s="15">
        <v>553.90314375000003</v>
      </c>
      <c r="U291" s="15">
        <v>553.90314375000003</v>
      </c>
      <c r="V291" s="15">
        <v>553.90314375000003</v>
      </c>
      <c r="W291" s="15"/>
      <c r="X291" s="15">
        <f t="shared" si="117"/>
        <v>572.13181874999998</v>
      </c>
      <c r="Y291" s="15">
        <f t="shared" si="117"/>
        <v>572.13181874999998</v>
      </c>
      <c r="Z291" s="15">
        <f t="shared" si="117"/>
        <v>572.13181874999998</v>
      </c>
      <c r="AB291" s="15">
        <f t="shared" si="86"/>
        <v>1661.7094312500001</v>
      </c>
      <c r="AC291" s="15">
        <f t="shared" ref="AC291:AC295" si="122">X291+Y291+Z291</f>
        <v>1716.3954562499998</v>
      </c>
      <c r="AD291" s="15">
        <f t="shared" si="113"/>
        <v>54.686024999999745</v>
      </c>
      <c r="AF291" s="230">
        <v>295415.01</v>
      </c>
      <c r="AG291" s="230">
        <v>295415.01</v>
      </c>
      <c r="AH291" s="230">
        <v>295415.01</v>
      </c>
      <c r="AI291" s="230"/>
      <c r="AJ291" s="230">
        <v>305136.97000000003</v>
      </c>
      <c r="AK291" s="230">
        <v>305136.97000000003</v>
      </c>
      <c r="AL291" s="230">
        <v>305136.97000000003</v>
      </c>
      <c r="AM291" s="230"/>
      <c r="AN291" s="230">
        <v>553.90314375000003</v>
      </c>
      <c r="AO291" s="230">
        <v>553.90314375000003</v>
      </c>
      <c r="AP291" s="230">
        <v>553.90314375000003</v>
      </c>
      <c r="AQ291" s="15"/>
      <c r="AR291" s="15">
        <f t="shared" si="118"/>
        <v>572.13181874999998</v>
      </c>
      <c r="AS291" s="15">
        <f t="shared" si="118"/>
        <v>572.13181874999998</v>
      </c>
      <c r="AT291" s="15">
        <f t="shared" si="118"/>
        <v>572.13181874999998</v>
      </c>
      <c r="AV291" s="15">
        <f t="shared" si="88"/>
        <v>1661.7094312500001</v>
      </c>
      <c r="AW291" s="15">
        <f t="shared" si="109"/>
        <v>1716.3954562499998</v>
      </c>
      <c r="AX291" s="15">
        <f t="shared" si="120"/>
        <v>54.686024999999745</v>
      </c>
      <c r="AY291" s="15"/>
      <c r="AZ291" s="15">
        <f t="shared" si="112"/>
        <v>3323.4188625000002</v>
      </c>
      <c r="BA291" s="15">
        <f t="shared" si="112"/>
        <v>3432.7909124999996</v>
      </c>
      <c r="BB291" s="15">
        <f t="shared" si="121"/>
        <v>109.37204999999949</v>
      </c>
      <c r="BC291" s="15"/>
      <c r="BD291" s="230">
        <v>295415.01</v>
      </c>
      <c r="BE291" s="230">
        <v>295415.01</v>
      </c>
      <c r="BF291" s="230">
        <v>300102.65000000002</v>
      </c>
      <c r="BG291" s="230"/>
      <c r="BH291" s="230"/>
      <c r="BI291" s="230"/>
      <c r="BJ291" s="230"/>
      <c r="BK291" s="230"/>
      <c r="BL291" s="230">
        <v>553.90314375000003</v>
      </c>
      <c r="BM291" s="230">
        <v>553.90314375000003</v>
      </c>
      <c r="BN291" s="230">
        <v>562.69246874999999</v>
      </c>
      <c r="BO291" s="15"/>
      <c r="BP291" s="15">
        <f t="shared" si="119"/>
        <v>0</v>
      </c>
      <c r="BQ291" s="15">
        <f t="shared" si="119"/>
        <v>0</v>
      </c>
      <c r="BR291" s="15">
        <f t="shared" si="119"/>
        <v>0</v>
      </c>
      <c r="BT291" s="15">
        <f t="shared" si="90"/>
        <v>1670.49875625</v>
      </c>
      <c r="BU291" s="15">
        <f t="shared" si="91"/>
        <v>0</v>
      </c>
      <c r="BV291" s="15">
        <f t="shared" si="92"/>
        <v>-1670.49875625</v>
      </c>
      <c r="BW291" s="15"/>
      <c r="BX291" s="15">
        <f t="shared" si="93"/>
        <v>4993.9176187499997</v>
      </c>
      <c r="BY291" s="15">
        <f t="shared" si="93"/>
        <v>3432.7909124999996</v>
      </c>
      <c r="BZ291" s="15">
        <f t="shared" si="94"/>
        <v>-1561.1267062500001</v>
      </c>
      <c r="CA291" s="15"/>
      <c r="CB291" s="230">
        <v>304790.28000000003</v>
      </c>
      <c r="CC291" s="230">
        <v>304963.63</v>
      </c>
      <c r="CD291" s="230">
        <v>305136.97000000003</v>
      </c>
      <c r="CE291" s="230"/>
      <c r="CF291" s="230"/>
      <c r="CG291" s="230"/>
      <c r="CH291" s="230"/>
      <c r="CI291" s="230"/>
      <c r="CJ291" s="230">
        <v>571.48177500000008</v>
      </c>
      <c r="CK291" s="230">
        <v>571.80680625000002</v>
      </c>
      <c r="CL291" s="230">
        <v>572.13181874999998</v>
      </c>
      <c r="CM291" s="15"/>
      <c r="CN291" s="15">
        <f t="shared" si="111"/>
        <v>0</v>
      </c>
      <c r="CO291" s="15">
        <f t="shared" si="111"/>
        <v>0</v>
      </c>
      <c r="CP291" s="15">
        <f t="shared" si="111"/>
        <v>0</v>
      </c>
      <c r="CR291" s="15">
        <f t="shared" si="96"/>
        <v>1715.4204</v>
      </c>
      <c r="CS291" s="15">
        <f t="shared" si="97"/>
        <v>0</v>
      </c>
      <c r="CT291" s="15">
        <f t="shared" si="114"/>
        <v>-1715.4204</v>
      </c>
      <c r="CV291" s="15">
        <f t="shared" si="115"/>
        <v>6709.3380187499997</v>
      </c>
      <c r="CW291" s="15">
        <f t="shared" si="115"/>
        <v>3432.7909124999996</v>
      </c>
      <c r="CX291" s="15">
        <f t="shared" si="116"/>
        <v>-3276.5471062500001</v>
      </c>
      <c r="CY291" s="15"/>
    </row>
    <row r="292" spans="1:103" x14ac:dyDescent="0.25">
      <c r="A292" s="3" t="s">
        <v>315</v>
      </c>
      <c r="B292" s="229">
        <v>3.8699999999999998E-2</v>
      </c>
      <c r="C292" s="229">
        <v>3.8900000000000004E-2</v>
      </c>
      <c r="D292" s="229">
        <v>3.8900000000000004E-2</v>
      </c>
      <c r="E292" s="229">
        <v>2.3199999999999998E-2</v>
      </c>
      <c r="F292" s="229">
        <v>2.3199999999999998E-2</v>
      </c>
      <c r="G292" s="229">
        <v>2.3199999999999998E-2</v>
      </c>
      <c r="H292" s="229">
        <v>2.3199999999999998E-2</v>
      </c>
      <c r="I292" s="229">
        <v>2.3199999999999998E-2</v>
      </c>
      <c r="J292" s="3">
        <v>403013</v>
      </c>
      <c r="L292" s="230">
        <v>30618.33</v>
      </c>
      <c r="M292" s="230">
        <v>30618.33</v>
      </c>
      <c r="N292" s="230">
        <v>30618.33</v>
      </c>
      <c r="O292" s="230"/>
      <c r="P292" s="230">
        <v>30618.33</v>
      </c>
      <c r="Q292" s="230">
        <v>30618.33</v>
      </c>
      <c r="R292" s="230">
        <v>30618.33</v>
      </c>
      <c r="S292" s="15"/>
      <c r="T292" s="15">
        <v>59.195437999999996</v>
      </c>
      <c r="U292" s="15">
        <v>59.195437999999996</v>
      </c>
      <c r="V292" s="15">
        <v>59.195437999999996</v>
      </c>
      <c r="W292" s="15"/>
      <c r="X292" s="15">
        <f t="shared" si="117"/>
        <v>59.195437999999996</v>
      </c>
      <c r="Y292" s="15">
        <f t="shared" si="117"/>
        <v>59.195437999999996</v>
      </c>
      <c r="Z292" s="15">
        <f t="shared" si="117"/>
        <v>59.195437999999996</v>
      </c>
      <c r="AB292" s="15">
        <f t="shared" si="86"/>
        <v>177.58631399999999</v>
      </c>
      <c r="AC292" s="15">
        <f t="shared" si="122"/>
        <v>177.58631399999999</v>
      </c>
      <c r="AD292" s="15">
        <f t="shared" si="113"/>
        <v>0</v>
      </c>
      <c r="AF292" s="230">
        <v>30618.33</v>
      </c>
      <c r="AG292" s="230">
        <v>30618.33</v>
      </c>
      <c r="AH292" s="230">
        <v>30618.33</v>
      </c>
      <c r="AI292" s="230"/>
      <c r="AJ292" s="230">
        <v>30618.33</v>
      </c>
      <c r="AK292" s="230">
        <v>30618.33</v>
      </c>
      <c r="AL292" s="230">
        <v>30618.33</v>
      </c>
      <c r="AM292" s="230"/>
      <c r="AN292" s="230">
        <v>59.195437999999996</v>
      </c>
      <c r="AO292" s="230">
        <v>59.195437999999996</v>
      </c>
      <c r="AP292" s="230">
        <v>59.195437999999996</v>
      </c>
      <c r="AQ292" s="15"/>
      <c r="AR292" s="15">
        <f t="shared" si="118"/>
        <v>59.195437999999996</v>
      </c>
      <c r="AS292" s="15">
        <f t="shared" si="118"/>
        <v>59.195437999999996</v>
      </c>
      <c r="AT292" s="15">
        <f t="shared" si="118"/>
        <v>59.195437999999996</v>
      </c>
      <c r="AV292" s="15">
        <f t="shared" si="88"/>
        <v>177.58631399999999</v>
      </c>
      <c r="AW292" s="15">
        <f t="shared" ref="AW292:AW295" si="123">+AR292+AS292+AT292</f>
        <v>177.58631399999999</v>
      </c>
      <c r="AX292" s="15">
        <f t="shared" si="120"/>
        <v>0</v>
      </c>
      <c r="AY292" s="15"/>
      <c r="AZ292" s="15">
        <f t="shared" si="112"/>
        <v>355.17262799999997</v>
      </c>
      <c r="BA292" s="15">
        <f t="shared" si="112"/>
        <v>355.17262799999997</v>
      </c>
      <c r="BB292" s="15">
        <f t="shared" si="121"/>
        <v>0</v>
      </c>
      <c r="BC292" s="15"/>
      <c r="BD292" s="230">
        <v>30618.33</v>
      </c>
      <c r="BE292" s="230">
        <v>30618.33</v>
      </c>
      <c r="BF292" s="230">
        <v>30618.33</v>
      </c>
      <c r="BG292" s="230"/>
      <c r="BH292" s="230"/>
      <c r="BI292" s="230"/>
      <c r="BJ292" s="230"/>
      <c r="BK292" s="230"/>
      <c r="BL292" s="230">
        <v>59.195437999999996</v>
      </c>
      <c r="BM292" s="230">
        <v>59.195437999999996</v>
      </c>
      <c r="BN292" s="230">
        <v>59.195437999999996</v>
      </c>
      <c r="BO292" s="15"/>
      <c r="BP292" s="15">
        <f t="shared" si="119"/>
        <v>0</v>
      </c>
      <c r="BQ292" s="15">
        <f t="shared" si="119"/>
        <v>0</v>
      </c>
      <c r="BR292" s="15">
        <f t="shared" si="119"/>
        <v>0</v>
      </c>
      <c r="BT292" s="15">
        <f t="shared" si="90"/>
        <v>177.58631399999999</v>
      </c>
      <c r="BU292" s="15">
        <f t="shared" si="91"/>
        <v>0</v>
      </c>
      <c r="BV292" s="15">
        <f t="shared" si="92"/>
        <v>-177.58631399999999</v>
      </c>
      <c r="BW292" s="15"/>
      <c r="BX292" s="15">
        <f t="shared" si="93"/>
        <v>532.75894199999993</v>
      </c>
      <c r="BY292" s="15">
        <f t="shared" si="93"/>
        <v>355.17262799999997</v>
      </c>
      <c r="BZ292" s="15">
        <f t="shared" si="94"/>
        <v>-177.58631399999996</v>
      </c>
      <c r="CA292" s="15"/>
      <c r="CB292" s="230">
        <v>30618.33</v>
      </c>
      <c r="CC292" s="230">
        <v>30618.33</v>
      </c>
      <c r="CD292" s="230">
        <v>30618.33</v>
      </c>
      <c r="CE292" s="230"/>
      <c r="CF292" s="230"/>
      <c r="CG292" s="230"/>
      <c r="CH292" s="230"/>
      <c r="CI292" s="230"/>
      <c r="CJ292" s="230">
        <v>59.195437999999996</v>
      </c>
      <c r="CK292" s="230">
        <v>59.195437999999996</v>
      </c>
      <c r="CL292" s="230">
        <v>59.195437999999996</v>
      </c>
      <c r="CM292" s="15"/>
      <c r="CN292" s="15">
        <f t="shared" si="111"/>
        <v>0</v>
      </c>
      <c r="CO292" s="15">
        <f t="shared" si="111"/>
        <v>0</v>
      </c>
      <c r="CP292" s="15">
        <f t="shared" si="111"/>
        <v>0</v>
      </c>
      <c r="CR292" s="15">
        <f t="shared" si="96"/>
        <v>177.58631399999999</v>
      </c>
      <c r="CS292" s="15">
        <f t="shared" si="97"/>
        <v>0</v>
      </c>
      <c r="CT292" s="15">
        <f t="shared" si="114"/>
        <v>-177.58631399999999</v>
      </c>
      <c r="CV292" s="15">
        <f t="shared" si="115"/>
        <v>710.34525599999995</v>
      </c>
      <c r="CW292" s="15">
        <f t="shared" si="115"/>
        <v>355.17262799999997</v>
      </c>
      <c r="CX292" s="15">
        <f t="shared" si="116"/>
        <v>-355.17262799999997</v>
      </c>
      <c r="CY292" s="15"/>
    </row>
    <row r="293" spans="1:103" x14ac:dyDescent="0.25">
      <c r="A293" s="3" t="s">
        <v>316</v>
      </c>
      <c r="B293" s="229">
        <v>3.8699999999999998E-2</v>
      </c>
      <c r="C293" s="229">
        <v>3.8900000000000004E-2</v>
      </c>
      <c r="D293" s="229">
        <v>3.8900000000000004E-2</v>
      </c>
      <c r="E293" s="229">
        <v>2.3199999999999998E-2</v>
      </c>
      <c r="F293" s="229">
        <v>2.3199999999999998E-2</v>
      </c>
      <c r="G293" s="229">
        <v>2.3199999999999998E-2</v>
      </c>
      <c r="H293" s="229">
        <v>2.3199999999999998E-2</v>
      </c>
      <c r="I293" s="229">
        <v>2.3199999999999998E-2</v>
      </c>
      <c r="J293" s="3">
        <v>403013</v>
      </c>
      <c r="L293" s="230">
        <v>32897.870000000003</v>
      </c>
      <c r="M293" s="230">
        <v>32897.870000000003</v>
      </c>
      <c r="N293" s="230">
        <v>32897.870000000003</v>
      </c>
      <c r="O293" s="230"/>
      <c r="P293" s="230">
        <v>32897.870000000003</v>
      </c>
      <c r="Q293" s="230">
        <v>32897.870000000003</v>
      </c>
      <c r="R293" s="230">
        <v>32897.870000000003</v>
      </c>
      <c r="S293" s="15"/>
      <c r="T293" s="15">
        <v>63.602548666666671</v>
      </c>
      <c r="U293" s="15">
        <v>63.602548666666671</v>
      </c>
      <c r="V293" s="15">
        <v>63.602548666666671</v>
      </c>
      <c r="W293" s="15"/>
      <c r="X293" s="15">
        <f t="shared" si="117"/>
        <v>63.602548666666671</v>
      </c>
      <c r="Y293" s="15">
        <f t="shared" si="117"/>
        <v>63.602548666666671</v>
      </c>
      <c r="Z293" s="15">
        <f t="shared" si="117"/>
        <v>63.602548666666671</v>
      </c>
      <c r="AB293" s="15">
        <f t="shared" si="86"/>
        <v>190.80764600000001</v>
      </c>
      <c r="AC293" s="15">
        <f t="shared" si="122"/>
        <v>190.80764600000001</v>
      </c>
      <c r="AD293" s="15">
        <f t="shared" si="113"/>
        <v>0</v>
      </c>
      <c r="AF293" s="230">
        <v>32897.870000000003</v>
      </c>
      <c r="AG293" s="230">
        <v>32897.870000000003</v>
      </c>
      <c r="AH293" s="230">
        <v>32897.870000000003</v>
      </c>
      <c r="AI293" s="230"/>
      <c r="AJ293" s="230">
        <v>32897.870000000003</v>
      </c>
      <c r="AK293" s="230">
        <v>32897.870000000003</v>
      </c>
      <c r="AL293" s="230">
        <v>32897.870000000003</v>
      </c>
      <c r="AM293" s="230"/>
      <c r="AN293" s="230">
        <v>63.602548666666671</v>
      </c>
      <c r="AO293" s="230">
        <v>63.602548666666671</v>
      </c>
      <c r="AP293" s="230">
        <v>63.602548666666671</v>
      </c>
      <c r="AQ293" s="15"/>
      <c r="AR293" s="15">
        <f t="shared" si="118"/>
        <v>63.602548666666671</v>
      </c>
      <c r="AS293" s="15">
        <f t="shared" si="118"/>
        <v>63.602548666666671</v>
      </c>
      <c r="AT293" s="15">
        <f t="shared" si="118"/>
        <v>63.602548666666671</v>
      </c>
      <c r="AV293" s="15">
        <f t="shared" si="88"/>
        <v>190.80764600000001</v>
      </c>
      <c r="AW293" s="15">
        <f t="shared" si="123"/>
        <v>190.80764600000001</v>
      </c>
      <c r="AX293" s="15">
        <f t="shared" si="120"/>
        <v>0</v>
      </c>
      <c r="AY293" s="15"/>
      <c r="AZ293" s="15">
        <f t="shared" si="112"/>
        <v>381.61529200000001</v>
      </c>
      <c r="BA293" s="15">
        <f t="shared" si="112"/>
        <v>381.61529200000001</v>
      </c>
      <c r="BB293" s="15">
        <f t="shared" si="121"/>
        <v>0</v>
      </c>
      <c r="BC293" s="15"/>
      <c r="BD293" s="230">
        <v>32897.870000000003</v>
      </c>
      <c r="BE293" s="230">
        <v>32897.870000000003</v>
      </c>
      <c r="BF293" s="230">
        <v>32897.870000000003</v>
      </c>
      <c r="BG293" s="230"/>
      <c r="BH293" s="230"/>
      <c r="BI293" s="230"/>
      <c r="BJ293" s="230"/>
      <c r="BK293" s="230"/>
      <c r="BL293" s="230">
        <v>63.602548666666671</v>
      </c>
      <c r="BM293" s="230">
        <v>63.602548666666671</v>
      </c>
      <c r="BN293" s="230">
        <v>63.602548666666671</v>
      </c>
      <c r="BO293" s="15"/>
      <c r="BP293" s="15">
        <f t="shared" si="119"/>
        <v>0</v>
      </c>
      <c r="BQ293" s="15">
        <f t="shared" si="119"/>
        <v>0</v>
      </c>
      <c r="BR293" s="15">
        <f t="shared" si="119"/>
        <v>0</v>
      </c>
      <c r="BT293" s="15">
        <f t="shared" si="90"/>
        <v>190.80764600000001</v>
      </c>
      <c r="BU293" s="15">
        <f t="shared" si="91"/>
        <v>0</v>
      </c>
      <c r="BV293" s="15">
        <f t="shared" si="92"/>
        <v>-190.80764600000001</v>
      </c>
      <c r="BW293" s="15"/>
      <c r="BX293" s="15">
        <f t="shared" si="93"/>
        <v>572.42293800000004</v>
      </c>
      <c r="BY293" s="15">
        <f t="shared" si="93"/>
        <v>381.61529200000001</v>
      </c>
      <c r="BZ293" s="15">
        <f t="shared" si="94"/>
        <v>-190.80764600000003</v>
      </c>
      <c r="CA293" s="15"/>
      <c r="CB293" s="230">
        <v>32897.870000000003</v>
      </c>
      <c r="CC293" s="230">
        <v>32897.870000000003</v>
      </c>
      <c r="CD293" s="230">
        <v>32897.870000000003</v>
      </c>
      <c r="CE293" s="230"/>
      <c r="CF293" s="230"/>
      <c r="CG293" s="230"/>
      <c r="CH293" s="230"/>
      <c r="CI293" s="230"/>
      <c r="CJ293" s="230">
        <v>63.602548666666671</v>
      </c>
      <c r="CK293" s="230">
        <v>63.602548666666671</v>
      </c>
      <c r="CL293" s="230">
        <v>63.602548666666671</v>
      </c>
      <c r="CM293" s="15"/>
      <c r="CN293" s="15">
        <f t="shared" si="111"/>
        <v>0</v>
      </c>
      <c r="CO293" s="15">
        <f t="shared" si="111"/>
        <v>0</v>
      </c>
      <c r="CP293" s="15">
        <f t="shared" si="111"/>
        <v>0</v>
      </c>
      <c r="CR293" s="15">
        <f t="shared" si="96"/>
        <v>190.80764600000001</v>
      </c>
      <c r="CS293" s="15">
        <f t="shared" si="97"/>
        <v>0</v>
      </c>
      <c r="CT293" s="15">
        <f t="shared" si="114"/>
        <v>-190.80764600000001</v>
      </c>
      <c r="CV293" s="15">
        <f t="shared" si="115"/>
        <v>763.23058400000002</v>
      </c>
      <c r="CW293" s="15">
        <f t="shared" si="115"/>
        <v>381.61529200000001</v>
      </c>
      <c r="CX293" s="15">
        <f t="shared" si="116"/>
        <v>-381.61529200000001</v>
      </c>
      <c r="CY293" s="15"/>
    </row>
    <row r="294" spans="1:103" x14ac:dyDescent="0.25">
      <c r="A294" s="3" t="s">
        <v>317</v>
      </c>
      <c r="B294" s="229">
        <v>3.8800000000000001E-2</v>
      </c>
      <c r="C294" s="229">
        <v>3.9100000000000003E-2</v>
      </c>
      <c r="D294" s="229">
        <v>3.9100000000000003E-2</v>
      </c>
      <c r="E294" s="229">
        <v>2.3300000000000001E-2</v>
      </c>
      <c r="F294" s="229">
        <v>2.3300000000000001E-2</v>
      </c>
      <c r="G294" s="229">
        <v>2.3300000000000001E-2</v>
      </c>
      <c r="H294" s="229">
        <v>2.3300000000000001E-2</v>
      </c>
      <c r="I294" s="229">
        <v>2.3300000000000001E-2</v>
      </c>
      <c r="J294" s="3">
        <v>403013</v>
      </c>
      <c r="L294" s="230">
        <v>9113.52</v>
      </c>
      <c r="M294" s="230">
        <v>9113.52</v>
      </c>
      <c r="N294" s="230">
        <v>9113.52</v>
      </c>
      <c r="O294" s="230"/>
      <c r="P294" s="230">
        <v>9113.52</v>
      </c>
      <c r="Q294" s="230">
        <v>9113.52</v>
      </c>
      <c r="R294" s="230">
        <v>9113.52</v>
      </c>
      <c r="S294" s="15"/>
      <c r="T294" s="15">
        <v>17.695418</v>
      </c>
      <c r="U294" s="15">
        <v>17.695418</v>
      </c>
      <c r="V294" s="15">
        <v>17.695418</v>
      </c>
      <c r="W294" s="15"/>
      <c r="X294" s="15">
        <f t="shared" si="117"/>
        <v>17.695418</v>
      </c>
      <c r="Y294" s="15">
        <f t="shared" si="117"/>
        <v>17.695418</v>
      </c>
      <c r="Z294" s="15">
        <f t="shared" si="117"/>
        <v>17.695418</v>
      </c>
      <c r="AB294" s="15">
        <f t="shared" si="86"/>
        <v>53.086253999999997</v>
      </c>
      <c r="AC294" s="15">
        <f t="shared" si="122"/>
        <v>53.086253999999997</v>
      </c>
      <c r="AD294" s="15">
        <f t="shared" si="113"/>
        <v>0</v>
      </c>
      <c r="AF294" s="230">
        <v>9113.52</v>
      </c>
      <c r="AG294" s="230">
        <v>9113.52</v>
      </c>
      <c r="AH294" s="230">
        <v>9113.52</v>
      </c>
      <c r="AI294" s="230"/>
      <c r="AJ294" s="230">
        <v>9113.52</v>
      </c>
      <c r="AK294" s="230">
        <v>9113.52</v>
      </c>
      <c r="AL294" s="230">
        <v>9113.52</v>
      </c>
      <c r="AM294" s="230"/>
      <c r="AN294" s="230">
        <v>17.695418</v>
      </c>
      <c r="AO294" s="230">
        <v>17.695418</v>
      </c>
      <c r="AP294" s="230">
        <v>17.695418</v>
      </c>
      <c r="AQ294" s="15"/>
      <c r="AR294" s="15">
        <f t="shared" si="118"/>
        <v>17.695418</v>
      </c>
      <c r="AS294" s="15">
        <f t="shared" si="118"/>
        <v>17.695418</v>
      </c>
      <c r="AT294" s="15">
        <f t="shared" si="118"/>
        <v>17.695418</v>
      </c>
      <c r="AV294" s="15">
        <f t="shared" si="88"/>
        <v>53.086253999999997</v>
      </c>
      <c r="AW294" s="15">
        <f t="shared" si="123"/>
        <v>53.086253999999997</v>
      </c>
      <c r="AX294" s="15">
        <f t="shared" si="120"/>
        <v>0</v>
      </c>
      <c r="AY294" s="15"/>
      <c r="AZ294" s="15">
        <f t="shared" si="112"/>
        <v>106.17250799999999</v>
      </c>
      <c r="BA294" s="15">
        <f t="shared" si="112"/>
        <v>106.17250799999999</v>
      </c>
      <c r="BB294" s="15">
        <f t="shared" si="121"/>
        <v>0</v>
      </c>
      <c r="BC294" s="15"/>
      <c r="BD294" s="230">
        <v>9113.52</v>
      </c>
      <c r="BE294" s="230">
        <v>9113.52</v>
      </c>
      <c r="BF294" s="230">
        <v>9113.52</v>
      </c>
      <c r="BG294" s="230"/>
      <c r="BH294" s="230"/>
      <c r="BI294" s="230"/>
      <c r="BJ294" s="230"/>
      <c r="BK294" s="230"/>
      <c r="BL294" s="230">
        <v>17.695418</v>
      </c>
      <c r="BM294" s="230">
        <v>17.695418</v>
      </c>
      <c r="BN294" s="230">
        <v>17.695418</v>
      </c>
      <c r="BO294" s="15"/>
      <c r="BP294" s="15">
        <f t="shared" si="119"/>
        <v>0</v>
      </c>
      <c r="BQ294" s="15">
        <f t="shared" si="119"/>
        <v>0</v>
      </c>
      <c r="BR294" s="15">
        <f t="shared" si="119"/>
        <v>0</v>
      </c>
      <c r="BT294" s="15">
        <f t="shared" si="90"/>
        <v>53.086253999999997</v>
      </c>
      <c r="BU294" s="15">
        <f t="shared" si="91"/>
        <v>0</v>
      </c>
      <c r="BV294" s="15">
        <f t="shared" si="92"/>
        <v>-53.086253999999997</v>
      </c>
      <c r="BW294" s="15"/>
      <c r="BX294" s="15">
        <f t="shared" si="93"/>
        <v>159.25876199999999</v>
      </c>
      <c r="BY294" s="15">
        <f t="shared" si="93"/>
        <v>106.17250799999999</v>
      </c>
      <c r="BZ294" s="15">
        <f t="shared" si="94"/>
        <v>-53.086253999999997</v>
      </c>
      <c r="CA294" s="15"/>
      <c r="CB294" s="230">
        <v>9113.52</v>
      </c>
      <c r="CC294" s="230">
        <v>9113.52</v>
      </c>
      <c r="CD294" s="230">
        <v>9113.52</v>
      </c>
      <c r="CE294" s="230"/>
      <c r="CF294" s="230"/>
      <c r="CG294" s="230"/>
      <c r="CH294" s="230"/>
      <c r="CI294" s="230"/>
      <c r="CJ294" s="230">
        <v>17.695418</v>
      </c>
      <c r="CK294" s="230">
        <v>17.695418</v>
      </c>
      <c r="CL294" s="230">
        <v>17.695418</v>
      </c>
      <c r="CM294" s="15"/>
      <c r="CN294" s="15">
        <f t="shared" si="111"/>
        <v>0</v>
      </c>
      <c r="CO294" s="15">
        <f t="shared" si="111"/>
        <v>0</v>
      </c>
      <c r="CP294" s="15">
        <f t="shared" si="111"/>
        <v>0</v>
      </c>
      <c r="CR294" s="15">
        <f t="shared" si="96"/>
        <v>53.086253999999997</v>
      </c>
      <c r="CS294" s="15">
        <f t="shared" si="97"/>
        <v>0</v>
      </c>
      <c r="CT294" s="15">
        <f t="shared" si="114"/>
        <v>-53.086253999999997</v>
      </c>
      <c r="CV294" s="15">
        <f t="shared" si="115"/>
        <v>212.34501599999999</v>
      </c>
      <c r="CW294" s="15">
        <f t="shared" si="115"/>
        <v>106.17250799999999</v>
      </c>
      <c r="CX294" s="15">
        <f t="shared" si="116"/>
        <v>-106.17250799999999</v>
      </c>
      <c r="CY294" s="15"/>
    </row>
    <row r="295" spans="1:103" x14ac:dyDescent="0.25">
      <c r="B295" s="229"/>
      <c r="C295" s="229"/>
      <c r="D295" s="229"/>
      <c r="E295" s="229"/>
      <c r="F295" s="229"/>
      <c r="G295" s="229"/>
      <c r="H295" s="229"/>
      <c r="I295" s="229"/>
      <c r="L295" s="230"/>
      <c r="M295" s="230"/>
      <c r="N295" s="230"/>
      <c r="O295" s="230"/>
      <c r="P295" s="230">
        <v>0</v>
      </c>
      <c r="Q295" s="230">
        <v>0</v>
      </c>
      <c r="R295" s="230">
        <v>0</v>
      </c>
      <c r="S295" s="15"/>
      <c r="T295" s="15">
        <v>0</v>
      </c>
      <c r="U295" s="15">
        <v>0</v>
      </c>
      <c r="V295" s="15">
        <v>0</v>
      </c>
      <c r="W295" s="15"/>
      <c r="X295" s="15">
        <f t="shared" si="117"/>
        <v>0</v>
      </c>
      <c r="Y295" s="15">
        <f t="shared" si="117"/>
        <v>0</v>
      </c>
      <c r="Z295" s="15">
        <f t="shared" si="117"/>
        <v>0</v>
      </c>
      <c r="AB295" s="15"/>
      <c r="AC295" s="15">
        <f t="shared" si="122"/>
        <v>0</v>
      </c>
      <c r="AD295" s="15">
        <f t="shared" si="113"/>
        <v>0</v>
      </c>
      <c r="AF295" s="230"/>
      <c r="AG295" s="230"/>
      <c r="AH295" s="230"/>
      <c r="AI295" s="230"/>
      <c r="AJ295" s="230">
        <v>0</v>
      </c>
      <c r="AK295" s="230">
        <v>0</v>
      </c>
      <c r="AL295" s="230"/>
      <c r="AM295" s="230"/>
      <c r="AN295" s="230">
        <v>0</v>
      </c>
      <c r="AO295" s="230">
        <v>0</v>
      </c>
      <c r="AP295" s="230">
        <v>0</v>
      </c>
      <c r="AQ295" s="15"/>
      <c r="AR295" s="15">
        <f t="shared" si="118"/>
        <v>0</v>
      </c>
      <c r="AS295" s="15">
        <f t="shared" si="118"/>
        <v>0</v>
      </c>
      <c r="AT295" s="15">
        <f t="shared" si="118"/>
        <v>0</v>
      </c>
      <c r="AV295" s="15"/>
      <c r="AW295" s="15">
        <f t="shared" si="123"/>
        <v>0</v>
      </c>
      <c r="AX295" s="15"/>
      <c r="AY295" s="15"/>
      <c r="AZ295" s="15"/>
      <c r="BA295" s="15">
        <f t="shared" si="112"/>
        <v>0</v>
      </c>
      <c r="BB295" s="15"/>
      <c r="BC295" s="15"/>
      <c r="BD295" s="230"/>
      <c r="BE295" s="230"/>
      <c r="BF295" s="230">
        <v>0</v>
      </c>
      <c r="BG295" s="230"/>
      <c r="BH295" s="230"/>
      <c r="BI295" s="230"/>
      <c r="BJ295" s="230"/>
      <c r="BK295" s="230"/>
      <c r="BL295" s="230">
        <v>0</v>
      </c>
      <c r="BM295" s="230">
        <v>0</v>
      </c>
      <c r="BN295" s="230">
        <v>0</v>
      </c>
      <c r="BO295" s="15"/>
      <c r="BP295" s="15">
        <f t="shared" si="119"/>
        <v>0</v>
      </c>
      <c r="BQ295" s="15">
        <f t="shared" si="119"/>
        <v>0</v>
      </c>
      <c r="BR295" s="15">
        <f t="shared" si="119"/>
        <v>0</v>
      </c>
      <c r="BT295" s="15"/>
      <c r="BU295" s="15"/>
      <c r="BV295" s="15"/>
      <c r="BW295" s="15"/>
      <c r="BX295" s="15"/>
      <c r="BY295" s="15"/>
      <c r="BZ295" s="15"/>
      <c r="CA295" s="15"/>
      <c r="CB295" s="230">
        <v>0</v>
      </c>
      <c r="CC295" s="230">
        <v>0</v>
      </c>
      <c r="CD295" s="230">
        <v>0</v>
      </c>
      <c r="CE295" s="230"/>
      <c r="CF295" s="230"/>
      <c r="CG295" s="230"/>
      <c r="CH295" s="230"/>
      <c r="CI295" s="230"/>
      <c r="CJ295" s="230">
        <v>0</v>
      </c>
      <c r="CK295" s="230">
        <v>0</v>
      </c>
      <c r="CL295" s="230">
        <v>0</v>
      </c>
      <c r="CM295" s="15"/>
      <c r="CN295" s="15">
        <f t="shared" si="111"/>
        <v>0</v>
      </c>
      <c r="CO295" s="15">
        <f t="shared" si="111"/>
        <v>0</v>
      </c>
      <c r="CP295" s="15">
        <f t="shared" si="111"/>
        <v>0</v>
      </c>
      <c r="CR295" s="15">
        <f t="shared" si="96"/>
        <v>0</v>
      </c>
      <c r="CS295" s="15">
        <f t="shared" si="97"/>
        <v>0</v>
      </c>
      <c r="CT295" s="15">
        <f t="shared" si="114"/>
        <v>0</v>
      </c>
      <c r="CV295" s="15">
        <f t="shared" si="115"/>
        <v>0</v>
      </c>
      <c r="CW295" s="15">
        <f t="shared" si="115"/>
        <v>0</v>
      </c>
      <c r="CX295" s="15">
        <f t="shared" si="116"/>
        <v>0</v>
      </c>
      <c r="CY295" s="15"/>
    </row>
    <row r="296" spans="1:103" s="231" customFormat="1" ht="16.5" thickBot="1" x14ac:dyDescent="0.3">
      <c r="B296" s="232"/>
      <c r="C296" s="229"/>
      <c r="D296" s="229"/>
      <c r="E296" s="229"/>
      <c r="F296" s="229"/>
      <c r="G296" s="229"/>
      <c r="H296" s="229"/>
      <c r="I296" s="229"/>
      <c r="J296" s="3"/>
      <c r="L296" s="231">
        <f>SUM(L5:L295)</f>
        <v>6605484099.7399998</v>
      </c>
      <c r="M296" s="233">
        <f>SUM(M5:M295)</f>
        <v>6608325588.1799965</v>
      </c>
      <c r="N296" s="233">
        <f>SUM(N5:N295)</f>
        <v>6611586743.2499981</v>
      </c>
      <c r="O296" s="234"/>
      <c r="P296" s="233">
        <f>SUM(P5:P295)</f>
        <v>6753952958.7299986</v>
      </c>
      <c r="Q296" s="233">
        <f>SUM(Q5:Q295)</f>
        <v>6753136821.999999</v>
      </c>
      <c r="R296" s="233">
        <f>SUM(R5:R295)</f>
        <v>6753975142.4499998</v>
      </c>
      <c r="S296" s="234"/>
      <c r="T296" s="231">
        <f>SUM(T5:T295)</f>
        <v>21507987.165866483</v>
      </c>
      <c r="U296" s="233">
        <f>SUM(U5:U295)</f>
        <v>21519116.217684917</v>
      </c>
      <c r="V296" s="233">
        <f>SUM(V5:V295)</f>
        <v>21525384.997375578</v>
      </c>
      <c r="W296" s="234"/>
      <c r="X296" s="233">
        <f>SUM(X5:X295)</f>
        <v>22099782.160890922</v>
      </c>
      <c r="Y296" s="233">
        <f>SUM(Y5:Y295)</f>
        <v>22101664.544425193</v>
      </c>
      <c r="Z296" s="233">
        <f>SUM(Z5:Z295)</f>
        <v>22107961.698785905</v>
      </c>
      <c r="AB296" s="235">
        <f>SUM(AB5:AB295)</f>
        <v>64552488.380927041</v>
      </c>
      <c r="AC296" s="235">
        <f>SUM(AC5:AC295)</f>
        <v>66309408.404102072</v>
      </c>
      <c r="AD296" s="235">
        <f>AC296-AB296</f>
        <v>1756920.0231750309</v>
      </c>
      <c r="AF296" s="233">
        <f>SUM(AF5:AF295)</f>
        <v>6650443885.1300011</v>
      </c>
      <c r="AG296" s="233">
        <f>SUM(AG5:AG295)</f>
        <v>6721222242.579999</v>
      </c>
      <c r="AH296" s="233">
        <f>SUM(AH5:AH295)</f>
        <v>6768994737.9799957</v>
      </c>
      <c r="AI296" s="234"/>
      <c r="AJ296" s="233">
        <f>SUM(AJ5:AJ295)</f>
        <v>6757350647.4300022</v>
      </c>
      <c r="AK296" s="233">
        <f>SUM(AK5:AK295)</f>
        <v>6760599823.1199989</v>
      </c>
      <c r="AL296" s="233">
        <f>SUM(AL5:AL295)</f>
        <v>6762354427.250001</v>
      </c>
      <c r="AM296" s="234"/>
      <c r="AN296" s="233">
        <f>SUM(AN5:AN295)</f>
        <v>21667089.644611944</v>
      </c>
      <c r="AO296" s="233">
        <f>SUM(AO5:AO295)</f>
        <v>21949983.672922533</v>
      </c>
      <c r="AP296" s="233">
        <f>SUM(AP5:AP295)</f>
        <v>22120789.43751679</v>
      </c>
      <c r="AQ296" s="234"/>
      <c r="AR296" s="233">
        <f>SUM(AR5:AR295)</f>
        <v>22118728.68403744</v>
      </c>
      <c r="AS296" s="233">
        <f>SUM(AS5:AS295)</f>
        <v>22129083.64337714</v>
      </c>
      <c r="AT296" s="233">
        <f>SUM(AT5:AT295)</f>
        <v>22132993.642626174</v>
      </c>
      <c r="AV296" s="235">
        <f>SUM(AV5:AV295)</f>
        <v>65737862.755051315</v>
      </c>
      <c r="AW296" s="235">
        <f>SUM(AW5:AW295)</f>
        <v>66380805.970040776</v>
      </c>
      <c r="AX296" s="235">
        <f>AW296-AV296</f>
        <v>642943.214989461</v>
      </c>
      <c r="AY296" s="234"/>
      <c r="AZ296" s="235">
        <f>SUM(AZ5:AZ295)</f>
        <v>130290351.13597837</v>
      </c>
      <c r="BA296" s="235">
        <f>SUM(BA5:BA295)</f>
        <v>132690214.37414289</v>
      </c>
      <c r="BB296" s="235">
        <f>BA296-AZ296</f>
        <v>2399863.2381645143</v>
      </c>
      <c r="BC296" s="234"/>
      <c r="BD296" s="233">
        <f>SUM(BD5:BD295)</f>
        <v>6786209041.4899969</v>
      </c>
      <c r="BE296" s="233">
        <f>SUM(BE5:BE295)</f>
        <v>6791311932.8399982</v>
      </c>
      <c r="BF296" s="233">
        <f>SUM(BF5:BF295)</f>
        <v>6776806098.7499971</v>
      </c>
      <c r="BG296" s="234"/>
      <c r="BH296" s="233">
        <f>SUM(BH5:BH295)</f>
        <v>0</v>
      </c>
      <c r="BI296" s="233">
        <f>SUM(BI5:BI295)</f>
        <v>0</v>
      </c>
      <c r="BJ296" s="233">
        <f>SUM(BJ5:BJ295)</f>
        <v>0</v>
      </c>
      <c r="BK296" s="234"/>
      <c r="BL296" s="233">
        <f>SUM(BL5:BL295)</f>
        <v>22161131.559172962</v>
      </c>
      <c r="BM296" s="233">
        <f>SUM(BM5:BM295)</f>
        <v>22177543.300188757</v>
      </c>
      <c r="BN296" s="233">
        <f>SUM(BN5:BN295)</f>
        <v>22133109.025227897</v>
      </c>
      <c r="BO296" s="234"/>
      <c r="BP296" s="233">
        <f>SUM(BP5:BP295)</f>
        <v>0</v>
      </c>
      <c r="BQ296" s="233">
        <f>SUM(BQ5:BQ295)</f>
        <v>0</v>
      </c>
      <c r="BR296" s="233">
        <f>SUM(BR5:BR295)</f>
        <v>0</v>
      </c>
      <c r="BT296" s="235">
        <f t="shared" ref="BT296" si="124">BL296+BM296+BN296</f>
        <v>66471783.88458962</v>
      </c>
      <c r="BU296" s="235">
        <f t="shared" ref="BU296" si="125">BP296+BQ296+BR296</f>
        <v>0</v>
      </c>
      <c r="BV296" s="235">
        <f>BU296-BT296</f>
        <v>-66471783.88458962</v>
      </c>
      <c r="BW296" s="234"/>
      <c r="BX296" s="235">
        <f>SUM(BX5:BX295)</f>
        <v>196762135.02056807</v>
      </c>
      <c r="BY296" s="235">
        <f>SUM(BY5:BY295)</f>
        <v>132688180.8179689</v>
      </c>
      <c r="BZ296" s="235">
        <f>BY296-BX296</f>
        <v>-64073954.202599168</v>
      </c>
      <c r="CA296" s="234"/>
      <c r="CB296" s="233">
        <f>SUM(CB5:CB295)</f>
        <v>6758919033.6700001</v>
      </c>
      <c r="CC296" s="233">
        <f>SUM(CC5:CC295)</f>
        <v>6757909285.1499996</v>
      </c>
      <c r="CD296" s="233">
        <f>SUM(CD5:CD295)</f>
        <v>6774680452.3199997</v>
      </c>
      <c r="CE296" s="234"/>
      <c r="CF296" s="233">
        <f>SUM(CF5:CF295)</f>
        <v>0</v>
      </c>
      <c r="CG296" s="233">
        <f>SUM(CG5:CG295)</f>
        <v>0</v>
      </c>
      <c r="CH296" s="233">
        <f>SUM(CH5:CH295)</f>
        <v>0</v>
      </c>
      <c r="CI296" s="234"/>
      <c r="CJ296" s="233">
        <f>SUM(CJ5:CJ295)</f>
        <v>22080832.359269299</v>
      </c>
      <c r="CK296" s="233">
        <f>SUM(CK5:CK295)</f>
        <v>22080259.044889573</v>
      </c>
      <c r="CL296" s="233">
        <f>SUM(CL5:CL295)</f>
        <v>22126585.143097162</v>
      </c>
      <c r="CM296" s="234"/>
      <c r="CN296" s="233">
        <f>SUM(CN5:CN295)</f>
        <v>0</v>
      </c>
      <c r="CO296" s="233">
        <f>SUM(CO5:CO295)</f>
        <v>0</v>
      </c>
      <c r="CP296" s="233">
        <f>SUM(CP5:CP295)</f>
        <v>0</v>
      </c>
      <c r="CR296" s="235">
        <f t="shared" ref="CR296" si="126">CJ296+CK296+CL296</f>
        <v>66287676.547256038</v>
      </c>
      <c r="CS296" s="235">
        <f t="shared" ref="CS296" si="127">CN296+CO296+CP296</f>
        <v>0</v>
      </c>
      <c r="CT296" s="235">
        <f>CS296-CR296</f>
        <v>-66287676.547256038</v>
      </c>
      <c r="CV296" s="235">
        <f>SUM(CV5:CV295)</f>
        <v>263049811.56782398</v>
      </c>
      <c r="CW296" s="235">
        <f>SUM(CW5:CW295)</f>
        <v>132688180.8179689</v>
      </c>
      <c r="CX296" s="235">
        <f>CW296-CV296</f>
        <v>-130361630.74985507</v>
      </c>
      <c r="CY296" s="234"/>
    </row>
    <row r="297" spans="1:103" ht="16.5" thickTop="1" x14ac:dyDescent="0.25"/>
  </sheetData>
  <autoFilter ref="A4:CX296" xr:uid="{00000000-0001-0000-0200-000000000000}"/>
  <mergeCells count="1">
    <mergeCell ref="L2:CY2"/>
  </mergeCells>
  <pageMargins left="0.7" right="0.7" top="0.75" bottom="0.75" header="0.3" footer="0.3"/>
  <pageSetup fitToHeight="16" orientation="portrait" horizontalDpi="1200" verticalDpi="1200" r:id="rId1"/>
  <headerFooter>
    <oddHeader xml:space="preserve">&amp;R&amp;"Times New Roman,Bold"&amp;12Case Nos. 2025-00113 and 2025-00114
Attachment to Response to AG-KIUC-2 Question No. 16 
Page &amp;P of &amp;N
Garrett
</oddHead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4FBC6-1ECC-497E-9AEE-2DD90D33B804}">
  <dimension ref="A1:CT280"/>
  <sheetViews>
    <sheetView tabSelected="1" zoomScale="80" zoomScaleNormal="80" workbookViewId="0">
      <pane xSplit="6" ySplit="4" topLeftCell="G5" activePane="bottomRight" state="frozen"/>
      <selection activeCell="H31" sqref="H31"/>
      <selection pane="topRight" activeCell="H31" sqref="H31"/>
      <selection pane="bottomLeft" activeCell="H31" sqref="H31"/>
      <selection pane="bottomRight" activeCell="H31" sqref="H31"/>
    </sheetView>
  </sheetViews>
  <sheetFormatPr defaultColWidth="10.28515625" defaultRowHeight="15.75" x14ac:dyDescent="0.25"/>
  <cols>
    <col min="1" max="1" width="44.42578125" style="33" customWidth="1"/>
    <col min="2" max="3" width="11" style="34" hidden="1" customWidth="1"/>
    <col min="4" max="5" width="11" style="34" customWidth="1"/>
    <col min="6" max="6" width="11.5703125" style="34" customWidth="1"/>
    <col min="7" max="7" width="1.85546875" style="34" customWidth="1"/>
    <col min="8" max="10" width="19.85546875" style="33" customWidth="1"/>
    <col min="11" max="11" width="1.7109375" style="33" customWidth="1"/>
    <col min="12" max="14" width="19.85546875" style="33" customWidth="1"/>
    <col min="15" max="15" width="1.42578125" style="33" customWidth="1"/>
    <col min="16" max="16" width="16.85546875" style="39" customWidth="1"/>
    <col min="17" max="17" width="16.85546875" style="37" customWidth="1"/>
    <col min="18" max="18" width="18.7109375" style="37" customWidth="1"/>
    <col min="19" max="19" width="1.7109375" style="37" customWidth="1"/>
    <col min="20" max="21" width="16.85546875" style="33" customWidth="1"/>
    <col min="22" max="22" width="16.42578125" style="20" customWidth="1"/>
    <col min="23" max="23" width="1.28515625" style="20" customWidth="1"/>
    <col min="24" max="24" width="15.7109375" style="20" customWidth="1"/>
    <col min="25" max="25" width="17.85546875" style="20" customWidth="1"/>
    <col min="26" max="26" width="16.42578125" style="20" customWidth="1"/>
    <col min="27" max="27" width="1.85546875" style="20" customWidth="1"/>
    <col min="28" max="30" width="18.5703125" style="20" customWidth="1"/>
    <col min="31" max="31" width="2.5703125" style="20" customWidth="1"/>
    <col min="32" max="34" width="18.5703125" style="20" bestFit="1" customWidth="1"/>
    <col min="35" max="35" width="3.140625" style="20" customWidth="1"/>
    <col min="36" max="36" width="16.7109375" style="20" customWidth="1"/>
    <col min="37" max="37" width="16.42578125" style="20" customWidth="1"/>
    <col min="38" max="38" width="17.7109375" style="20" customWidth="1"/>
    <col min="39" max="39" width="2.42578125" style="20" customWidth="1"/>
    <col min="40" max="42" width="16.42578125" style="20" customWidth="1"/>
    <col min="43" max="43" width="1.5703125" style="20" customWidth="1"/>
    <col min="44" max="45" width="15.7109375" style="20" customWidth="1"/>
    <col min="46" max="46" width="16.42578125" style="20" customWidth="1"/>
    <col min="47" max="47" width="1.42578125" style="20" customWidth="1"/>
    <col min="48" max="49" width="16.85546875" style="20" customWidth="1"/>
    <col min="50" max="50" width="17.5703125" style="20" customWidth="1"/>
    <col min="51" max="51" width="1.85546875" style="20" customWidth="1"/>
    <col min="52" max="54" width="18.5703125" style="20" customWidth="1"/>
    <col min="55" max="55" width="2.5703125" style="20" customWidth="1"/>
    <col min="56" max="58" width="18.5703125" style="20" customWidth="1"/>
    <col min="59" max="59" width="3.140625" style="20" customWidth="1"/>
    <col min="60" max="60" width="16.7109375" style="20" customWidth="1"/>
    <col min="61" max="61" width="16.42578125" style="20" customWidth="1"/>
    <col min="62" max="62" width="17.7109375" style="20" customWidth="1"/>
    <col min="63" max="63" width="2.42578125" style="20" customWidth="1"/>
    <col min="64" max="64" width="16.42578125" style="20" customWidth="1"/>
    <col min="65" max="65" width="15.7109375" style="20" customWidth="1"/>
    <col min="66" max="66" width="16.42578125" style="20" customWidth="1"/>
    <col min="67" max="67" width="1.5703125" style="20" customWidth="1"/>
    <col min="68" max="69" width="15.7109375" style="20" customWidth="1"/>
    <col min="70" max="70" width="16.42578125" style="20" customWidth="1"/>
    <col min="71" max="71" width="1.42578125" style="20" customWidth="1"/>
    <col min="72" max="72" width="16.85546875" style="20" customWidth="1"/>
    <col min="73" max="73" width="17.42578125" style="20" customWidth="1"/>
    <col min="74" max="74" width="17.5703125" style="20" customWidth="1"/>
    <col min="75" max="75" width="1.85546875" style="20" customWidth="1"/>
    <col min="76" max="78" width="18.5703125" style="20" customWidth="1"/>
    <col min="79" max="79" width="2.5703125" style="20" customWidth="1"/>
    <col min="80" max="82" width="18.5703125" style="17" customWidth="1"/>
    <col min="83" max="83" width="3.140625" style="20" customWidth="1"/>
    <col min="84" max="84" width="16.7109375" style="20" customWidth="1"/>
    <col min="85" max="85" width="16.42578125" style="20" customWidth="1"/>
    <col min="86" max="86" width="17.7109375" style="20" customWidth="1"/>
    <col min="87" max="87" width="2.42578125" style="20" customWidth="1"/>
    <col min="88" max="88" width="15.5703125" style="20" bestFit="1" customWidth="1"/>
    <col min="89" max="90" width="16.42578125" style="20" customWidth="1"/>
    <col min="91" max="91" width="1.5703125" style="20" customWidth="1"/>
    <col min="92" max="92" width="15.7109375" style="20" customWidth="1"/>
    <col min="93" max="93" width="16.140625" style="20" customWidth="1"/>
    <col min="94" max="94" width="16.42578125" style="20" customWidth="1"/>
    <col min="95" max="95" width="1.42578125" style="20" customWidth="1"/>
    <col min="96" max="96" width="16.85546875" style="20" customWidth="1"/>
    <col min="97" max="97" width="17.7109375" style="20" customWidth="1"/>
    <col min="98" max="98" width="17.5703125" style="20" customWidth="1"/>
    <col min="99" max="16384" width="10.28515625" style="20"/>
  </cols>
  <sheetData>
    <row r="1" spans="1:98" ht="16.5" thickBot="1" x14ac:dyDescent="0.3">
      <c r="A1" s="337" t="s">
        <v>329</v>
      </c>
      <c r="B1" s="329"/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  <c r="P1" s="338"/>
      <c r="Q1" s="338"/>
      <c r="R1" s="338"/>
      <c r="S1" s="338"/>
      <c r="T1" s="329"/>
      <c r="U1" s="329"/>
    </row>
    <row r="2" spans="1:98" ht="16.5" thickBot="1" x14ac:dyDescent="0.3">
      <c r="A2" s="338"/>
      <c r="B2" s="329"/>
      <c r="C2" s="329"/>
      <c r="D2" s="329"/>
      <c r="E2" s="329"/>
      <c r="F2" s="329"/>
      <c r="G2" s="329"/>
      <c r="H2" s="365" t="s">
        <v>878</v>
      </c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66"/>
      <c r="AD2" s="366"/>
      <c r="AE2" s="366"/>
      <c r="AF2" s="366"/>
      <c r="AG2" s="366"/>
      <c r="AH2" s="366"/>
      <c r="AI2" s="366"/>
      <c r="AJ2" s="366"/>
      <c r="AK2" s="366"/>
      <c r="AL2" s="366"/>
      <c r="AM2" s="366"/>
      <c r="AN2" s="366"/>
      <c r="AO2" s="366"/>
      <c r="AP2" s="366"/>
      <c r="AQ2" s="366"/>
      <c r="AR2" s="366"/>
      <c r="AS2" s="366"/>
      <c r="AT2" s="366"/>
      <c r="AU2" s="366"/>
      <c r="AV2" s="366"/>
      <c r="AW2" s="366"/>
      <c r="AX2" s="366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7"/>
    </row>
    <row r="3" spans="1:98" x14ac:dyDescent="0.25">
      <c r="A3" s="339"/>
      <c r="B3" s="330"/>
      <c r="C3" s="330"/>
      <c r="D3" s="330"/>
      <c r="E3" s="330"/>
      <c r="F3" s="330"/>
      <c r="G3" s="330"/>
      <c r="H3" s="340">
        <v>44927</v>
      </c>
      <c r="I3" s="340">
        <v>44958</v>
      </c>
      <c r="J3" s="340">
        <v>44986</v>
      </c>
      <c r="K3" s="338"/>
      <c r="L3" s="340">
        <v>45292</v>
      </c>
      <c r="M3" s="340">
        <v>45323</v>
      </c>
      <c r="N3" s="340">
        <v>45352</v>
      </c>
      <c r="O3" s="338"/>
      <c r="P3" s="340">
        <v>44927</v>
      </c>
      <c r="Q3" s="340">
        <v>44958</v>
      </c>
      <c r="R3" s="340">
        <v>44986</v>
      </c>
      <c r="S3" s="338"/>
      <c r="T3" s="340">
        <v>45292</v>
      </c>
      <c r="U3" s="340">
        <v>45323</v>
      </c>
      <c r="V3" s="340">
        <v>45352</v>
      </c>
      <c r="X3" s="331" t="s">
        <v>879</v>
      </c>
      <c r="Y3" s="331" t="s">
        <v>1</v>
      </c>
      <c r="Z3" s="331" t="s">
        <v>2</v>
      </c>
      <c r="AB3" s="340">
        <v>45017</v>
      </c>
      <c r="AC3" s="340">
        <v>45047</v>
      </c>
      <c r="AD3" s="340">
        <v>45078</v>
      </c>
      <c r="AE3" s="338"/>
      <c r="AF3" s="340">
        <v>45383</v>
      </c>
      <c r="AG3" s="340">
        <v>45413</v>
      </c>
      <c r="AH3" s="340">
        <v>45444</v>
      </c>
      <c r="AI3" s="338"/>
      <c r="AJ3" s="340">
        <v>45017</v>
      </c>
      <c r="AK3" s="340">
        <v>45047</v>
      </c>
      <c r="AL3" s="340">
        <v>45078</v>
      </c>
      <c r="AM3" s="338"/>
      <c r="AN3" s="340">
        <v>45383</v>
      </c>
      <c r="AO3" s="340">
        <v>45413</v>
      </c>
      <c r="AP3" s="340">
        <v>45444</v>
      </c>
      <c r="AR3" s="331" t="s">
        <v>880</v>
      </c>
      <c r="AS3" s="331" t="s">
        <v>3</v>
      </c>
      <c r="AT3" s="331" t="s">
        <v>4</v>
      </c>
      <c r="AV3" s="331" t="s">
        <v>881</v>
      </c>
      <c r="AW3" s="331" t="s">
        <v>5</v>
      </c>
      <c r="AX3" s="331" t="s">
        <v>6</v>
      </c>
      <c r="AZ3" s="340">
        <v>45108</v>
      </c>
      <c r="BA3" s="340">
        <v>45139</v>
      </c>
      <c r="BB3" s="340">
        <v>45170</v>
      </c>
      <c r="BC3" s="338"/>
      <c r="BD3" s="340">
        <v>45474</v>
      </c>
      <c r="BE3" s="340">
        <v>45505</v>
      </c>
      <c r="BF3" s="340">
        <v>45536</v>
      </c>
      <c r="BG3" s="338"/>
      <c r="BH3" s="340">
        <v>45108</v>
      </c>
      <c r="BI3" s="340">
        <v>45139</v>
      </c>
      <c r="BJ3" s="340">
        <v>45170</v>
      </c>
      <c r="BK3" s="338"/>
      <c r="BL3" s="340">
        <v>45474</v>
      </c>
      <c r="BM3" s="340">
        <v>45505</v>
      </c>
      <c r="BN3" s="340">
        <v>45536</v>
      </c>
      <c r="BP3" s="331" t="s">
        <v>882</v>
      </c>
      <c r="BQ3" s="331" t="s">
        <v>7</v>
      </c>
      <c r="BR3" s="331" t="s">
        <v>8</v>
      </c>
      <c r="BT3" s="331" t="s">
        <v>883</v>
      </c>
      <c r="BU3" s="331" t="s">
        <v>9</v>
      </c>
      <c r="BV3" s="331" t="s">
        <v>10</v>
      </c>
      <c r="BX3" s="340">
        <v>45200</v>
      </c>
      <c r="BY3" s="340">
        <v>45231</v>
      </c>
      <c r="BZ3" s="340">
        <v>45261</v>
      </c>
      <c r="CA3" s="338"/>
      <c r="CB3" s="340">
        <v>45566</v>
      </c>
      <c r="CC3" s="340">
        <v>45597</v>
      </c>
      <c r="CD3" s="340">
        <v>45627</v>
      </c>
      <c r="CE3" s="338"/>
      <c r="CF3" s="340">
        <v>45200</v>
      </c>
      <c r="CG3" s="340">
        <v>45231</v>
      </c>
      <c r="CH3" s="340">
        <v>45261</v>
      </c>
      <c r="CI3" s="338"/>
      <c r="CJ3" s="340">
        <v>45566</v>
      </c>
      <c r="CK3" s="340">
        <v>45597</v>
      </c>
      <c r="CL3" s="340">
        <v>45627</v>
      </c>
      <c r="CN3" s="331" t="s">
        <v>884</v>
      </c>
      <c r="CO3" s="331" t="s">
        <v>11</v>
      </c>
      <c r="CP3" s="331" t="s">
        <v>12</v>
      </c>
      <c r="CR3" s="331" t="s">
        <v>885</v>
      </c>
      <c r="CS3" s="331" t="s">
        <v>13</v>
      </c>
      <c r="CT3" s="331" t="s">
        <v>14</v>
      </c>
    </row>
    <row r="4" spans="1:98" s="25" customFormat="1" ht="78.75" x14ac:dyDescent="0.25">
      <c r="A4" s="332" t="s">
        <v>15</v>
      </c>
      <c r="B4" s="227" t="s">
        <v>330</v>
      </c>
      <c r="C4" s="227" t="s">
        <v>17</v>
      </c>
      <c r="D4" s="227" t="s">
        <v>18</v>
      </c>
      <c r="E4" s="227" t="s">
        <v>19</v>
      </c>
      <c r="F4" s="227" t="s">
        <v>23</v>
      </c>
      <c r="G4" s="227"/>
      <c r="H4" s="228" t="s">
        <v>24</v>
      </c>
      <c r="I4" s="228" t="s">
        <v>24</v>
      </c>
      <c r="J4" s="228" t="s">
        <v>24</v>
      </c>
      <c r="K4" s="237"/>
      <c r="L4" s="228" t="s">
        <v>24</v>
      </c>
      <c r="M4" s="228" t="s">
        <v>24</v>
      </c>
      <c r="N4" s="228" t="s">
        <v>24</v>
      </c>
      <c r="O4" s="237"/>
      <c r="P4" s="333" t="s">
        <v>25</v>
      </c>
      <c r="Q4" s="333" t="s">
        <v>25</v>
      </c>
      <c r="R4" s="333" t="s">
        <v>25</v>
      </c>
      <c r="S4" s="341"/>
      <c r="T4" s="333" t="s">
        <v>26</v>
      </c>
      <c r="U4" s="333" t="s">
        <v>26</v>
      </c>
      <c r="V4" s="333" t="s">
        <v>26</v>
      </c>
      <c r="X4" s="334" t="s">
        <v>27</v>
      </c>
      <c r="Y4" s="334" t="s">
        <v>27</v>
      </c>
      <c r="Z4" s="335" t="s">
        <v>28</v>
      </c>
      <c r="AB4" s="228" t="s">
        <v>24</v>
      </c>
      <c r="AC4" s="228" t="s">
        <v>24</v>
      </c>
      <c r="AD4" s="228" t="s">
        <v>24</v>
      </c>
      <c r="AE4" s="237"/>
      <c r="AF4" s="228" t="s">
        <v>24</v>
      </c>
      <c r="AG4" s="228" t="s">
        <v>24</v>
      </c>
      <c r="AH4" s="228" t="s">
        <v>24</v>
      </c>
      <c r="AI4" s="237"/>
      <c r="AJ4" s="333" t="s">
        <v>25</v>
      </c>
      <c r="AK4" s="333" t="s">
        <v>25</v>
      </c>
      <c r="AL4" s="333" t="s">
        <v>25</v>
      </c>
      <c r="AM4" s="341"/>
      <c r="AN4" s="333" t="s">
        <v>26</v>
      </c>
      <c r="AO4" s="333" t="s">
        <v>26</v>
      </c>
      <c r="AP4" s="333" t="s">
        <v>26</v>
      </c>
      <c r="AR4" s="334" t="s">
        <v>27</v>
      </c>
      <c r="AS4" s="334" t="s">
        <v>27</v>
      </c>
      <c r="AT4" s="335" t="s">
        <v>28</v>
      </c>
      <c r="AV4" s="334" t="s">
        <v>27</v>
      </c>
      <c r="AW4" s="334" t="s">
        <v>27</v>
      </c>
      <c r="AX4" s="335" t="s">
        <v>28</v>
      </c>
      <c r="AZ4" s="228" t="s">
        <v>24</v>
      </c>
      <c r="BA4" s="228" t="s">
        <v>24</v>
      </c>
      <c r="BB4" s="228" t="s">
        <v>24</v>
      </c>
      <c r="BC4" s="237"/>
      <c r="BD4" s="228" t="s">
        <v>24</v>
      </c>
      <c r="BE4" s="228" t="s">
        <v>24</v>
      </c>
      <c r="BF4" s="228" t="s">
        <v>24</v>
      </c>
      <c r="BG4" s="237"/>
      <c r="BH4" s="333" t="s">
        <v>25</v>
      </c>
      <c r="BI4" s="333" t="s">
        <v>25</v>
      </c>
      <c r="BJ4" s="333" t="s">
        <v>25</v>
      </c>
      <c r="BK4" s="341"/>
      <c r="BL4" s="333" t="s">
        <v>26</v>
      </c>
      <c r="BM4" s="333" t="s">
        <v>26</v>
      </c>
      <c r="BN4" s="333" t="s">
        <v>26</v>
      </c>
      <c r="BP4" s="334" t="s">
        <v>27</v>
      </c>
      <c r="BQ4" s="334" t="s">
        <v>27</v>
      </c>
      <c r="BR4" s="335" t="s">
        <v>28</v>
      </c>
      <c r="BT4" s="334" t="s">
        <v>27</v>
      </c>
      <c r="BU4" s="334" t="s">
        <v>27</v>
      </c>
      <c r="BV4" s="335" t="s">
        <v>28</v>
      </c>
      <c r="BX4" s="228" t="s">
        <v>24</v>
      </c>
      <c r="BY4" s="228" t="s">
        <v>24</v>
      </c>
      <c r="BZ4" s="228" t="s">
        <v>24</v>
      </c>
      <c r="CA4" s="237"/>
      <c r="CB4" s="228" t="s">
        <v>24</v>
      </c>
      <c r="CC4" s="228" t="s">
        <v>24</v>
      </c>
      <c r="CD4" s="228" t="s">
        <v>24</v>
      </c>
      <c r="CE4" s="237"/>
      <c r="CF4" s="333" t="s">
        <v>25</v>
      </c>
      <c r="CG4" s="333" t="s">
        <v>25</v>
      </c>
      <c r="CH4" s="333" t="s">
        <v>25</v>
      </c>
      <c r="CI4" s="341"/>
      <c r="CJ4" s="333" t="s">
        <v>26</v>
      </c>
      <c r="CK4" s="333" t="s">
        <v>26</v>
      </c>
      <c r="CL4" s="333" t="s">
        <v>26</v>
      </c>
      <c r="CN4" s="334" t="s">
        <v>27</v>
      </c>
      <c r="CO4" s="334" t="s">
        <v>27</v>
      </c>
      <c r="CP4" s="335" t="s">
        <v>28</v>
      </c>
      <c r="CR4" s="334" t="s">
        <v>27</v>
      </c>
      <c r="CS4" s="334" t="s">
        <v>27</v>
      </c>
      <c r="CT4" s="335" t="s">
        <v>28</v>
      </c>
    </row>
    <row r="5" spans="1:98" x14ac:dyDescent="0.25">
      <c r="A5" s="30" t="s">
        <v>331</v>
      </c>
      <c r="B5" s="229">
        <v>0</v>
      </c>
      <c r="C5" s="229">
        <v>0</v>
      </c>
      <c r="D5" s="229">
        <v>0</v>
      </c>
      <c r="E5" s="229">
        <v>0</v>
      </c>
      <c r="F5" s="236">
        <v>403011</v>
      </c>
      <c r="G5" s="229"/>
      <c r="H5" s="342">
        <v>7993997.5099999998</v>
      </c>
      <c r="I5" s="342">
        <v>7993997.5099999998</v>
      </c>
      <c r="J5" s="342">
        <v>7993997.5099999998</v>
      </c>
      <c r="K5" s="342"/>
      <c r="L5" s="342">
        <v>7993997.5099999998</v>
      </c>
      <c r="M5" s="342">
        <v>7993997.5099999998</v>
      </c>
      <c r="N5" s="342">
        <v>7993997.5099999998</v>
      </c>
      <c r="O5" s="342"/>
      <c r="P5" s="238">
        <v>0</v>
      </c>
      <c r="Q5" s="238">
        <v>0</v>
      </c>
      <c r="R5" s="238">
        <v>0</v>
      </c>
      <c r="S5" s="238"/>
      <c r="T5" s="342">
        <f t="shared" ref="T5:V69" si="0">L5*$E5/12</f>
        <v>0</v>
      </c>
      <c r="U5" s="342">
        <f t="shared" si="0"/>
        <v>0</v>
      </c>
      <c r="V5" s="342">
        <f t="shared" si="0"/>
        <v>0</v>
      </c>
      <c r="W5" s="29"/>
      <c r="X5" s="29">
        <f t="shared" ref="X5:X66" si="1">P5+Q5+R5</f>
        <v>0</v>
      </c>
      <c r="Y5" s="29">
        <f t="shared" ref="Y5:Y66" si="2">T5+U5+V5</f>
        <v>0</v>
      </c>
      <c r="Z5" s="29">
        <f t="shared" ref="Z5:Z68" si="3">Y5-X5</f>
        <v>0</v>
      </c>
      <c r="AB5" s="29">
        <v>7993997.5099999998</v>
      </c>
      <c r="AC5" s="29">
        <v>7993997.5099999998</v>
      </c>
      <c r="AD5" s="29">
        <v>7993997.5099999998</v>
      </c>
      <c r="AF5" s="342">
        <v>7993997.5099999998</v>
      </c>
      <c r="AG5" s="342">
        <v>7993997.5099999998</v>
      </c>
      <c r="AH5" s="342">
        <v>7993997.5099999998</v>
      </c>
      <c r="AJ5" s="29">
        <v>0</v>
      </c>
      <c r="AK5" s="29">
        <v>0</v>
      </c>
      <c r="AL5" s="29">
        <v>0</v>
      </c>
      <c r="AN5" s="342">
        <f t="shared" ref="AN5:AP69" si="4">AF5*$E5/12</f>
        <v>0</v>
      </c>
      <c r="AO5" s="342">
        <f t="shared" si="4"/>
        <v>0</v>
      </c>
      <c r="AP5" s="342">
        <f t="shared" si="4"/>
        <v>0</v>
      </c>
      <c r="AR5" s="29">
        <f t="shared" ref="AR5:AR66" si="5">AJ5+AK5+AL5</f>
        <v>0</v>
      </c>
      <c r="AS5" s="29">
        <f t="shared" ref="AS5:AS66" si="6">AN5+AO5+AP5</f>
        <v>0</v>
      </c>
      <c r="AT5" s="29">
        <f t="shared" ref="AT5:AT73" si="7">AS5-AR5</f>
        <v>0</v>
      </c>
      <c r="AV5" s="29">
        <f t="shared" ref="AV5:AW73" si="8">+X5+AR5</f>
        <v>0</v>
      </c>
      <c r="AW5" s="29">
        <f t="shared" si="8"/>
        <v>0</v>
      </c>
      <c r="AX5" s="29">
        <f t="shared" ref="AX5:AX73" si="9">AW5-AV5</f>
        <v>0</v>
      </c>
      <c r="AZ5" s="29">
        <v>7993997.5099999998</v>
      </c>
      <c r="BA5" s="29">
        <v>7993997.5099999998</v>
      </c>
      <c r="BB5" s="29">
        <v>7993997.5099999998</v>
      </c>
      <c r="BD5" s="342">
        <v>8242878.0999999996</v>
      </c>
      <c r="BE5" s="342">
        <v>8242878.0999999996</v>
      </c>
      <c r="BF5" s="342">
        <v>8488179.7599999998</v>
      </c>
      <c r="BH5" s="29">
        <v>0</v>
      </c>
      <c r="BI5" s="29">
        <v>0</v>
      </c>
      <c r="BJ5" s="29">
        <v>0</v>
      </c>
      <c r="BL5" s="342">
        <f t="shared" ref="BL5:BN72" si="10">BD5*$E5/12</f>
        <v>0</v>
      </c>
      <c r="BM5" s="342">
        <f t="shared" si="10"/>
        <v>0</v>
      </c>
      <c r="BN5" s="342">
        <f t="shared" si="10"/>
        <v>0</v>
      </c>
      <c r="BP5" s="29">
        <f t="shared" ref="BP5:BP105" si="11">BH5+BI5+BJ5</f>
        <v>0</v>
      </c>
      <c r="BQ5" s="29">
        <f t="shared" ref="BQ5:BQ105" si="12">BL5+BM5+BN5</f>
        <v>0</v>
      </c>
      <c r="BR5" s="29">
        <f t="shared" ref="BR5:BR106" si="13">BQ5-BP5</f>
        <v>0</v>
      </c>
      <c r="BT5" s="29">
        <f t="shared" ref="BT5:BU106" si="14">+BP5+AV5</f>
        <v>0</v>
      </c>
      <c r="BU5" s="29">
        <f t="shared" si="14"/>
        <v>0</v>
      </c>
      <c r="BV5" s="29">
        <f t="shared" ref="BV5:BV106" si="15">BU5-BT5</f>
        <v>0</v>
      </c>
      <c r="BX5" s="29">
        <v>7993997.5099999998</v>
      </c>
      <c r="BY5" s="29">
        <v>7993997.5099999998</v>
      </c>
      <c r="BZ5" s="29">
        <v>7993997.5099999998</v>
      </c>
      <c r="CB5" s="342">
        <v>8488179.7599999998</v>
      </c>
      <c r="CC5" s="342">
        <v>8488179.7599999998</v>
      </c>
      <c r="CD5" s="342">
        <v>8488179.7599999998</v>
      </c>
      <c r="CF5" s="29">
        <v>0</v>
      </c>
      <c r="CG5" s="29">
        <v>0</v>
      </c>
      <c r="CH5" s="29">
        <v>0</v>
      </c>
      <c r="CJ5" s="342">
        <f t="shared" ref="CJ5:CL72" si="16">CB5*$E5/12</f>
        <v>0</v>
      </c>
      <c r="CK5" s="342">
        <f t="shared" si="16"/>
        <v>0</v>
      </c>
      <c r="CL5" s="342">
        <f t="shared" si="16"/>
        <v>0</v>
      </c>
      <c r="CN5" s="29">
        <f t="shared" ref="CN5:CN66" si="17">CF5+CG5+CH5</f>
        <v>0</v>
      </c>
      <c r="CO5" s="29">
        <f t="shared" ref="CO5:CO73" si="18">CJ5+CK5+CL5</f>
        <v>0</v>
      </c>
      <c r="CP5" s="29">
        <f t="shared" ref="CP5:CP73" si="19">CO5-CN5</f>
        <v>0</v>
      </c>
      <c r="CR5" s="29">
        <f t="shared" ref="CR5:CS73" si="20">+CN5+BT5</f>
        <v>0</v>
      </c>
      <c r="CS5" s="29">
        <f t="shared" si="20"/>
        <v>0</v>
      </c>
      <c r="CT5" s="29">
        <f t="shared" ref="CT5:CT73" si="21">CS5-CR5</f>
        <v>0</v>
      </c>
    </row>
    <row r="6" spans="1:98" x14ac:dyDescent="0.25">
      <c r="A6" s="30" t="s">
        <v>332</v>
      </c>
      <c r="B6" s="229">
        <v>0</v>
      </c>
      <c r="C6" s="229">
        <v>0</v>
      </c>
      <c r="D6" s="229">
        <v>0</v>
      </c>
      <c r="E6" s="229">
        <v>0</v>
      </c>
      <c r="F6" s="236">
        <v>403026</v>
      </c>
      <c r="G6" s="229"/>
      <c r="H6" s="342">
        <v>1254044.46</v>
      </c>
      <c r="I6" s="342">
        <v>1254044.46</v>
      </c>
      <c r="J6" s="342">
        <v>1254044.46</v>
      </c>
      <c r="K6" s="342"/>
      <c r="L6" s="342">
        <v>1254044.46</v>
      </c>
      <c r="M6" s="342">
        <v>1254044.46</v>
      </c>
      <c r="N6" s="342">
        <v>1254044.46</v>
      </c>
      <c r="O6" s="342"/>
      <c r="P6" s="238">
        <v>0</v>
      </c>
      <c r="Q6" s="238">
        <v>0</v>
      </c>
      <c r="R6" s="238">
        <v>0</v>
      </c>
      <c r="S6" s="238"/>
      <c r="T6" s="342">
        <f t="shared" si="0"/>
        <v>0</v>
      </c>
      <c r="U6" s="342">
        <f t="shared" si="0"/>
        <v>0</v>
      </c>
      <c r="V6" s="342">
        <f t="shared" si="0"/>
        <v>0</v>
      </c>
      <c r="W6" s="29"/>
      <c r="X6" s="29">
        <f t="shared" si="1"/>
        <v>0</v>
      </c>
      <c r="Y6" s="29">
        <f t="shared" si="2"/>
        <v>0</v>
      </c>
      <c r="Z6" s="29">
        <f t="shared" si="3"/>
        <v>0</v>
      </c>
      <c r="AB6" s="29">
        <v>1254044.46</v>
      </c>
      <c r="AC6" s="29">
        <v>1254044.46</v>
      </c>
      <c r="AD6" s="29">
        <v>1254044.46</v>
      </c>
      <c r="AF6" s="342">
        <v>1254044.46</v>
      </c>
      <c r="AG6" s="342">
        <v>1254044.46</v>
      </c>
      <c r="AH6" s="342">
        <v>1254044.46</v>
      </c>
      <c r="AJ6" s="29">
        <v>0</v>
      </c>
      <c r="AK6" s="29">
        <v>0</v>
      </c>
      <c r="AL6" s="29">
        <v>0</v>
      </c>
      <c r="AN6" s="342">
        <f t="shared" si="4"/>
        <v>0</v>
      </c>
      <c r="AO6" s="342">
        <f t="shared" si="4"/>
        <v>0</v>
      </c>
      <c r="AP6" s="342">
        <f t="shared" si="4"/>
        <v>0</v>
      </c>
      <c r="AR6" s="29">
        <f t="shared" si="5"/>
        <v>0</v>
      </c>
      <c r="AS6" s="29">
        <f t="shared" si="6"/>
        <v>0</v>
      </c>
      <c r="AT6" s="29">
        <f t="shared" si="7"/>
        <v>0</v>
      </c>
      <c r="AV6" s="29">
        <f t="shared" si="8"/>
        <v>0</v>
      </c>
      <c r="AW6" s="29">
        <f t="shared" si="8"/>
        <v>0</v>
      </c>
      <c r="AX6" s="29">
        <f t="shared" si="9"/>
        <v>0</v>
      </c>
      <c r="AZ6" s="29">
        <v>1254044.46</v>
      </c>
      <c r="BA6" s="29">
        <v>1254044.46</v>
      </c>
      <c r="BB6" s="29">
        <v>1254044.46</v>
      </c>
      <c r="BD6" s="342">
        <v>1254044.46</v>
      </c>
      <c r="BE6" s="342">
        <v>1254044.46</v>
      </c>
      <c r="BF6" s="342">
        <v>1254044.46</v>
      </c>
      <c r="BH6" s="29">
        <v>0</v>
      </c>
      <c r="BI6" s="29">
        <v>0</v>
      </c>
      <c r="BJ6" s="29">
        <v>0</v>
      </c>
      <c r="BL6" s="342">
        <f t="shared" si="10"/>
        <v>0</v>
      </c>
      <c r="BM6" s="342">
        <f t="shared" si="10"/>
        <v>0</v>
      </c>
      <c r="BN6" s="342">
        <f t="shared" si="10"/>
        <v>0</v>
      </c>
      <c r="BP6" s="29">
        <f t="shared" si="11"/>
        <v>0</v>
      </c>
      <c r="BQ6" s="29">
        <f t="shared" si="12"/>
        <v>0</v>
      </c>
      <c r="BR6" s="29">
        <f t="shared" si="13"/>
        <v>0</v>
      </c>
      <c r="BT6" s="29">
        <f t="shared" si="14"/>
        <v>0</v>
      </c>
      <c r="BU6" s="29">
        <f t="shared" si="14"/>
        <v>0</v>
      </c>
      <c r="BV6" s="29">
        <f t="shared" si="15"/>
        <v>0</v>
      </c>
      <c r="BX6" s="29">
        <v>1254044.46</v>
      </c>
      <c r="BY6" s="29">
        <v>1254044.46</v>
      </c>
      <c r="BZ6" s="29">
        <v>1254044.46</v>
      </c>
      <c r="CB6" s="342">
        <v>1254044.46</v>
      </c>
      <c r="CC6" s="342">
        <v>1254044.46</v>
      </c>
      <c r="CD6" s="342">
        <v>1254044.46</v>
      </c>
      <c r="CF6" s="29">
        <v>0</v>
      </c>
      <c r="CG6" s="29">
        <v>0</v>
      </c>
      <c r="CH6" s="29">
        <v>0</v>
      </c>
      <c r="CJ6" s="342">
        <f t="shared" si="16"/>
        <v>0</v>
      </c>
      <c r="CK6" s="342">
        <f t="shared" si="16"/>
        <v>0</v>
      </c>
      <c r="CL6" s="342">
        <f t="shared" si="16"/>
        <v>0</v>
      </c>
      <c r="CN6" s="29">
        <f t="shared" si="17"/>
        <v>0</v>
      </c>
      <c r="CO6" s="29">
        <f t="shared" si="18"/>
        <v>0</v>
      </c>
      <c r="CP6" s="29">
        <f t="shared" si="19"/>
        <v>0</v>
      </c>
      <c r="CR6" s="29">
        <f t="shared" si="20"/>
        <v>0</v>
      </c>
      <c r="CS6" s="29">
        <f t="shared" si="20"/>
        <v>0</v>
      </c>
      <c r="CT6" s="29">
        <f t="shared" si="21"/>
        <v>0</v>
      </c>
    </row>
    <row r="7" spans="1:98" x14ac:dyDescent="0.25">
      <c r="A7" s="30" t="s">
        <v>333</v>
      </c>
      <c r="B7" s="229">
        <v>0</v>
      </c>
      <c r="C7" s="229">
        <v>0</v>
      </c>
      <c r="D7" s="229">
        <v>0</v>
      </c>
      <c r="E7" s="229">
        <v>0</v>
      </c>
      <c r="F7" s="236">
        <v>403026</v>
      </c>
      <c r="G7" s="229"/>
      <c r="H7" s="342">
        <v>1312900.18</v>
      </c>
      <c r="I7" s="342">
        <v>1312900.18</v>
      </c>
      <c r="J7" s="342">
        <v>1312900.18</v>
      </c>
      <c r="K7" s="342"/>
      <c r="L7" s="342">
        <v>1312900.18</v>
      </c>
      <c r="M7" s="342">
        <v>1312900.18</v>
      </c>
      <c r="N7" s="342">
        <v>1312900.18</v>
      </c>
      <c r="O7" s="342"/>
      <c r="P7" s="238">
        <v>0</v>
      </c>
      <c r="Q7" s="238">
        <v>0</v>
      </c>
      <c r="R7" s="238">
        <v>0</v>
      </c>
      <c r="S7" s="238"/>
      <c r="T7" s="342">
        <f t="shared" si="0"/>
        <v>0</v>
      </c>
      <c r="U7" s="342">
        <f t="shared" si="0"/>
        <v>0</v>
      </c>
      <c r="V7" s="342">
        <f t="shared" si="0"/>
        <v>0</v>
      </c>
      <c r="W7" s="29"/>
      <c r="X7" s="29">
        <f t="shared" si="1"/>
        <v>0</v>
      </c>
      <c r="Y7" s="29">
        <f t="shared" si="2"/>
        <v>0</v>
      </c>
      <c r="Z7" s="29">
        <f t="shared" si="3"/>
        <v>0</v>
      </c>
      <c r="AB7" s="29">
        <v>1312900.18</v>
      </c>
      <c r="AC7" s="29">
        <v>1312900.18</v>
      </c>
      <c r="AD7" s="29">
        <v>1312900.18</v>
      </c>
      <c r="AF7" s="342">
        <v>1312900.18</v>
      </c>
      <c r="AG7" s="342">
        <v>1312900.18</v>
      </c>
      <c r="AH7" s="342">
        <v>1312900.18</v>
      </c>
      <c r="AJ7" s="29">
        <v>0</v>
      </c>
      <c r="AK7" s="29">
        <v>0</v>
      </c>
      <c r="AL7" s="29">
        <v>0</v>
      </c>
      <c r="AN7" s="342">
        <f t="shared" si="4"/>
        <v>0</v>
      </c>
      <c r="AO7" s="342">
        <f t="shared" si="4"/>
        <v>0</v>
      </c>
      <c r="AP7" s="342">
        <f t="shared" si="4"/>
        <v>0</v>
      </c>
      <c r="AR7" s="29">
        <f t="shared" si="5"/>
        <v>0</v>
      </c>
      <c r="AS7" s="29">
        <f t="shared" si="6"/>
        <v>0</v>
      </c>
      <c r="AT7" s="29">
        <f t="shared" si="7"/>
        <v>0</v>
      </c>
      <c r="AV7" s="29">
        <f t="shared" si="8"/>
        <v>0</v>
      </c>
      <c r="AW7" s="29">
        <f t="shared" si="8"/>
        <v>0</v>
      </c>
      <c r="AX7" s="29">
        <f t="shared" si="9"/>
        <v>0</v>
      </c>
      <c r="AZ7" s="29">
        <v>1312900.18</v>
      </c>
      <c r="BA7" s="29">
        <v>1312900.18</v>
      </c>
      <c r="BB7" s="29">
        <v>1312900.18</v>
      </c>
      <c r="BD7" s="342">
        <v>1312900.18</v>
      </c>
      <c r="BE7" s="342">
        <v>1312900.18</v>
      </c>
      <c r="BF7" s="342">
        <v>1312900.18</v>
      </c>
      <c r="BH7" s="29">
        <v>0</v>
      </c>
      <c r="BI7" s="29">
        <v>0</v>
      </c>
      <c r="BJ7" s="29">
        <v>0</v>
      </c>
      <c r="BL7" s="342">
        <f t="shared" si="10"/>
        <v>0</v>
      </c>
      <c r="BM7" s="342">
        <f t="shared" si="10"/>
        <v>0</v>
      </c>
      <c r="BN7" s="342">
        <f t="shared" si="10"/>
        <v>0</v>
      </c>
      <c r="BP7" s="29">
        <f t="shared" si="11"/>
        <v>0</v>
      </c>
      <c r="BQ7" s="29">
        <f t="shared" si="12"/>
        <v>0</v>
      </c>
      <c r="BR7" s="29">
        <f t="shared" si="13"/>
        <v>0</v>
      </c>
      <c r="BT7" s="29">
        <f t="shared" si="14"/>
        <v>0</v>
      </c>
      <c r="BU7" s="29">
        <f t="shared" si="14"/>
        <v>0</v>
      </c>
      <c r="BV7" s="29">
        <f t="shared" si="15"/>
        <v>0</v>
      </c>
      <c r="BX7" s="29">
        <v>1312900.18</v>
      </c>
      <c r="BY7" s="29">
        <v>1312900.18</v>
      </c>
      <c r="BZ7" s="29">
        <v>1312900.18</v>
      </c>
      <c r="CB7" s="342">
        <v>1312900.18</v>
      </c>
      <c r="CC7" s="342">
        <v>1312900.18</v>
      </c>
      <c r="CD7" s="342">
        <v>1312900.18</v>
      </c>
      <c r="CF7" s="29">
        <v>0</v>
      </c>
      <c r="CG7" s="29">
        <v>0</v>
      </c>
      <c r="CH7" s="29">
        <v>0</v>
      </c>
      <c r="CJ7" s="342">
        <f t="shared" si="16"/>
        <v>0</v>
      </c>
      <c r="CK7" s="342">
        <f t="shared" si="16"/>
        <v>0</v>
      </c>
      <c r="CL7" s="342">
        <f t="shared" si="16"/>
        <v>0</v>
      </c>
      <c r="CN7" s="29">
        <f t="shared" si="17"/>
        <v>0</v>
      </c>
      <c r="CO7" s="29">
        <f t="shared" si="18"/>
        <v>0</v>
      </c>
      <c r="CP7" s="29">
        <f t="shared" si="19"/>
        <v>0</v>
      </c>
      <c r="CR7" s="29">
        <f t="shared" si="20"/>
        <v>0</v>
      </c>
      <c r="CS7" s="29">
        <f t="shared" si="20"/>
        <v>0</v>
      </c>
      <c r="CT7" s="29">
        <f t="shared" si="21"/>
        <v>0</v>
      </c>
    </row>
    <row r="8" spans="1:98" x14ac:dyDescent="0.25">
      <c r="A8" s="30" t="s">
        <v>334</v>
      </c>
      <c r="B8" s="229">
        <v>0</v>
      </c>
      <c r="C8" s="229">
        <v>0</v>
      </c>
      <c r="D8" s="229">
        <v>0</v>
      </c>
      <c r="E8" s="229">
        <v>0</v>
      </c>
      <c r="F8" s="236">
        <v>403026</v>
      </c>
      <c r="G8" s="229"/>
      <c r="H8" s="342">
        <v>20108.740000000002</v>
      </c>
      <c r="I8" s="342">
        <v>20108.740000000002</v>
      </c>
      <c r="J8" s="342">
        <v>20108.740000000002</v>
      </c>
      <c r="K8" s="342"/>
      <c r="L8" s="342">
        <v>20108.740000000002</v>
      </c>
      <c r="M8" s="342">
        <v>20108.740000000002</v>
      </c>
      <c r="N8" s="342">
        <v>20108.740000000002</v>
      </c>
      <c r="O8" s="342"/>
      <c r="P8" s="238">
        <v>0</v>
      </c>
      <c r="Q8" s="238">
        <v>0</v>
      </c>
      <c r="R8" s="238">
        <v>0</v>
      </c>
      <c r="S8" s="238"/>
      <c r="T8" s="342">
        <f t="shared" si="0"/>
        <v>0</v>
      </c>
      <c r="U8" s="342">
        <f t="shared" si="0"/>
        <v>0</v>
      </c>
      <c r="V8" s="342">
        <f t="shared" si="0"/>
        <v>0</v>
      </c>
      <c r="W8" s="29"/>
      <c r="X8" s="29">
        <f t="shared" si="1"/>
        <v>0</v>
      </c>
      <c r="Y8" s="29">
        <f t="shared" si="2"/>
        <v>0</v>
      </c>
      <c r="Z8" s="29">
        <f t="shared" si="3"/>
        <v>0</v>
      </c>
      <c r="AB8" s="29">
        <v>20108.740000000002</v>
      </c>
      <c r="AC8" s="29">
        <v>20108.740000000002</v>
      </c>
      <c r="AD8" s="29">
        <v>20108.740000000002</v>
      </c>
      <c r="AF8" s="342">
        <v>20108.740000000002</v>
      </c>
      <c r="AG8" s="342">
        <v>20108.740000000002</v>
      </c>
      <c r="AH8" s="342">
        <v>20108.740000000002</v>
      </c>
      <c r="AJ8" s="29">
        <v>0</v>
      </c>
      <c r="AK8" s="29">
        <v>0</v>
      </c>
      <c r="AL8" s="29">
        <v>0</v>
      </c>
      <c r="AN8" s="342">
        <f t="shared" si="4"/>
        <v>0</v>
      </c>
      <c r="AO8" s="342">
        <f t="shared" si="4"/>
        <v>0</v>
      </c>
      <c r="AP8" s="342">
        <f t="shared" si="4"/>
        <v>0</v>
      </c>
      <c r="AR8" s="29">
        <f t="shared" si="5"/>
        <v>0</v>
      </c>
      <c r="AS8" s="29">
        <f t="shared" si="6"/>
        <v>0</v>
      </c>
      <c r="AT8" s="29">
        <f t="shared" si="7"/>
        <v>0</v>
      </c>
      <c r="AV8" s="29">
        <f t="shared" si="8"/>
        <v>0</v>
      </c>
      <c r="AW8" s="29">
        <f t="shared" si="8"/>
        <v>0</v>
      </c>
      <c r="AX8" s="29">
        <f t="shared" si="9"/>
        <v>0</v>
      </c>
      <c r="AZ8" s="29">
        <v>20108.740000000002</v>
      </c>
      <c r="BA8" s="29">
        <v>20108.740000000002</v>
      </c>
      <c r="BB8" s="29">
        <v>20108.740000000002</v>
      </c>
      <c r="BD8" s="342">
        <v>20108.740000000002</v>
      </c>
      <c r="BE8" s="342">
        <v>20108.740000000002</v>
      </c>
      <c r="BF8" s="342">
        <v>20108.740000000002</v>
      </c>
      <c r="BH8" s="29">
        <v>0</v>
      </c>
      <c r="BI8" s="29">
        <v>0</v>
      </c>
      <c r="BJ8" s="29">
        <v>0</v>
      </c>
      <c r="BL8" s="342">
        <f t="shared" si="10"/>
        <v>0</v>
      </c>
      <c r="BM8" s="342">
        <f t="shared" si="10"/>
        <v>0</v>
      </c>
      <c r="BN8" s="342">
        <f t="shared" si="10"/>
        <v>0</v>
      </c>
      <c r="BP8" s="29">
        <f t="shared" si="11"/>
        <v>0</v>
      </c>
      <c r="BQ8" s="29">
        <f t="shared" si="12"/>
        <v>0</v>
      </c>
      <c r="BR8" s="29">
        <f t="shared" si="13"/>
        <v>0</v>
      </c>
      <c r="BT8" s="29">
        <f t="shared" si="14"/>
        <v>0</v>
      </c>
      <c r="BU8" s="29">
        <f t="shared" si="14"/>
        <v>0</v>
      </c>
      <c r="BV8" s="29">
        <f t="shared" si="15"/>
        <v>0</v>
      </c>
      <c r="BX8" s="29">
        <v>20108.740000000002</v>
      </c>
      <c r="BY8" s="29">
        <v>20108.740000000002</v>
      </c>
      <c r="BZ8" s="29">
        <v>20108.740000000002</v>
      </c>
      <c r="CB8" s="342">
        <v>20108.740000000002</v>
      </c>
      <c r="CC8" s="342">
        <v>20108.740000000002</v>
      </c>
      <c r="CD8" s="342">
        <v>20108.740000000002</v>
      </c>
      <c r="CF8" s="29">
        <v>0</v>
      </c>
      <c r="CG8" s="29">
        <v>0</v>
      </c>
      <c r="CH8" s="29">
        <v>0</v>
      </c>
      <c r="CJ8" s="342">
        <f t="shared" si="16"/>
        <v>0</v>
      </c>
      <c r="CK8" s="342">
        <f t="shared" si="16"/>
        <v>0</v>
      </c>
      <c r="CL8" s="342">
        <f t="shared" si="16"/>
        <v>0</v>
      </c>
      <c r="CN8" s="29">
        <f t="shared" si="17"/>
        <v>0</v>
      </c>
      <c r="CO8" s="29">
        <f t="shared" si="18"/>
        <v>0</v>
      </c>
      <c r="CP8" s="29">
        <f t="shared" si="19"/>
        <v>0</v>
      </c>
      <c r="CR8" s="29">
        <f t="shared" si="20"/>
        <v>0</v>
      </c>
      <c r="CS8" s="29">
        <f t="shared" si="20"/>
        <v>0</v>
      </c>
      <c r="CT8" s="29">
        <f t="shared" si="21"/>
        <v>0</v>
      </c>
    </row>
    <row r="9" spans="1:98" x14ac:dyDescent="0.25">
      <c r="A9" s="30" t="s">
        <v>335</v>
      </c>
      <c r="B9" s="229">
        <v>0</v>
      </c>
      <c r="C9" s="229">
        <v>0</v>
      </c>
      <c r="D9" s="229">
        <v>0</v>
      </c>
      <c r="E9" s="229">
        <v>0</v>
      </c>
      <c r="F9" s="236">
        <v>403026</v>
      </c>
      <c r="G9" s="229"/>
      <c r="H9" s="342">
        <v>592935.29</v>
      </c>
      <c r="I9" s="342">
        <v>592935.29</v>
      </c>
      <c r="J9" s="342">
        <v>592935.29</v>
      </c>
      <c r="K9" s="342"/>
      <c r="L9" s="342">
        <v>592935.29</v>
      </c>
      <c r="M9" s="342">
        <v>592935.29</v>
      </c>
      <c r="N9" s="342">
        <v>592935.29</v>
      </c>
      <c r="O9" s="342"/>
      <c r="P9" s="238">
        <v>0</v>
      </c>
      <c r="Q9" s="238">
        <v>0</v>
      </c>
      <c r="R9" s="238">
        <v>0</v>
      </c>
      <c r="S9" s="238"/>
      <c r="T9" s="342">
        <f t="shared" si="0"/>
        <v>0</v>
      </c>
      <c r="U9" s="342">
        <f t="shared" si="0"/>
        <v>0</v>
      </c>
      <c r="V9" s="342">
        <f t="shared" si="0"/>
        <v>0</v>
      </c>
      <c r="W9" s="29"/>
      <c r="X9" s="29">
        <f t="shared" si="1"/>
        <v>0</v>
      </c>
      <c r="Y9" s="29">
        <f t="shared" si="2"/>
        <v>0</v>
      </c>
      <c r="Z9" s="29">
        <f t="shared" si="3"/>
        <v>0</v>
      </c>
      <c r="AB9" s="29">
        <v>592935.29</v>
      </c>
      <c r="AC9" s="29">
        <v>592935.29</v>
      </c>
      <c r="AD9" s="29">
        <v>592935.29</v>
      </c>
      <c r="AF9" s="342">
        <v>592935.29</v>
      </c>
      <c r="AG9" s="342">
        <v>592935.29</v>
      </c>
      <c r="AH9" s="342">
        <v>592935.29</v>
      </c>
      <c r="AJ9" s="29">
        <v>0</v>
      </c>
      <c r="AK9" s="29">
        <v>0</v>
      </c>
      <c r="AL9" s="29">
        <v>0</v>
      </c>
      <c r="AN9" s="342">
        <f t="shared" si="4"/>
        <v>0</v>
      </c>
      <c r="AO9" s="342">
        <f t="shared" si="4"/>
        <v>0</v>
      </c>
      <c r="AP9" s="342">
        <f t="shared" si="4"/>
        <v>0</v>
      </c>
      <c r="AR9" s="29">
        <f t="shared" si="5"/>
        <v>0</v>
      </c>
      <c r="AS9" s="29">
        <f t="shared" si="6"/>
        <v>0</v>
      </c>
      <c r="AT9" s="29">
        <f t="shared" si="7"/>
        <v>0</v>
      </c>
      <c r="AV9" s="29">
        <f t="shared" si="8"/>
        <v>0</v>
      </c>
      <c r="AW9" s="29">
        <f t="shared" si="8"/>
        <v>0</v>
      </c>
      <c r="AX9" s="29">
        <f t="shared" si="9"/>
        <v>0</v>
      </c>
      <c r="AZ9" s="29">
        <v>592935.29</v>
      </c>
      <c r="BA9" s="29">
        <v>592935.29</v>
      </c>
      <c r="BB9" s="29">
        <v>592935.29</v>
      </c>
      <c r="BD9" s="342">
        <v>592935.29</v>
      </c>
      <c r="BE9" s="342">
        <v>592935.29</v>
      </c>
      <c r="BF9" s="342">
        <v>592935.29</v>
      </c>
      <c r="BH9" s="29">
        <v>0</v>
      </c>
      <c r="BI9" s="29">
        <v>0</v>
      </c>
      <c r="BJ9" s="29">
        <v>0</v>
      </c>
      <c r="BL9" s="342">
        <f t="shared" si="10"/>
        <v>0</v>
      </c>
      <c r="BM9" s="342">
        <f t="shared" si="10"/>
        <v>0</v>
      </c>
      <c r="BN9" s="342">
        <f t="shared" si="10"/>
        <v>0</v>
      </c>
      <c r="BP9" s="29">
        <f t="shared" si="11"/>
        <v>0</v>
      </c>
      <c r="BQ9" s="29">
        <f t="shared" si="12"/>
        <v>0</v>
      </c>
      <c r="BR9" s="29">
        <f t="shared" si="13"/>
        <v>0</v>
      </c>
      <c r="BT9" s="29">
        <f t="shared" si="14"/>
        <v>0</v>
      </c>
      <c r="BU9" s="29">
        <f t="shared" si="14"/>
        <v>0</v>
      </c>
      <c r="BV9" s="29">
        <f t="shared" si="15"/>
        <v>0</v>
      </c>
      <c r="BX9" s="29">
        <v>592935.29</v>
      </c>
      <c r="BY9" s="29">
        <v>592935.29</v>
      </c>
      <c r="BZ9" s="29">
        <v>592935.29</v>
      </c>
      <c r="CB9" s="342">
        <v>592935.29</v>
      </c>
      <c r="CC9" s="342">
        <v>592935.29</v>
      </c>
      <c r="CD9" s="342">
        <v>592935.29</v>
      </c>
      <c r="CF9" s="29">
        <v>0</v>
      </c>
      <c r="CG9" s="29">
        <v>0</v>
      </c>
      <c r="CH9" s="29">
        <v>0</v>
      </c>
      <c r="CJ9" s="342">
        <f t="shared" si="16"/>
        <v>0</v>
      </c>
      <c r="CK9" s="342">
        <f t="shared" si="16"/>
        <v>0</v>
      </c>
      <c r="CL9" s="342">
        <f t="shared" si="16"/>
        <v>0</v>
      </c>
      <c r="CN9" s="29">
        <f t="shared" si="17"/>
        <v>0</v>
      </c>
      <c r="CO9" s="29">
        <f t="shared" si="18"/>
        <v>0</v>
      </c>
      <c r="CP9" s="29">
        <f t="shared" si="19"/>
        <v>0</v>
      </c>
      <c r="CR9" s="29">
        <f t="shared" si="20"/>
        <v>0</v>
      </c>
      <c r="CS9" s="29">
        <f t="shared" si="20"/>
        <v>0</v>
      </c>
      <c r="CT9" s="29">
        <f t="shared" si="21"/>
        <v>0</v>
      </c>
    </row>
    <row r="10" spans="1:98" x14ac:dyDescent="0.25">
      <c r="A10" s="30" t="s">
        <v>336</v>
      </c>
      <c r="B10" s="229">
        <v>0</v>
      </c>
      <c r="C10" s="229">
        <v>0</v>
      </c>
      <c r="D10" s="229">
        <v>0</v>
      </c>
      <c r="E10" s="229">
        <v>0</v>
      </c>
      <c r="F10" s="236">
        <v>403026</v>
      </c>
      <c r="G10" s="229"/>
      <c r="H10" s="342">
        <v>123532.98</v>
      </c>
      <c r="I10" s="342">
        <v>123532.98</v>
      </c>
      <c r="J10" s="342">
        <v>123532.98</v>
      </c>
      <c r="K10" s="342"/>
      <c r="L10" s="342">
        <v>134452.98000000001</v>
      </c>
      <c r="M10" s="342">
        <v>134452.98000000001</v>
      </c>
      <c r="N10" s="342">
        <v>134452.98000000001</v>
      </c>
      <c r="O10" s="342"/>
      <c r="P10" s="238">
        <v>0</v>
      </c>
      <c r="Q10" s="238">
        <v>0</v>
      </c>
      <c r="R10" s="238">
        <v>0</v>
      </c>
      <c r="S10" s="238"/>
      <c r="T10" s="342">
        <f t="shared" si="0"/>
        <v>0</v>
      </c>
      <c r="U10" s="342">
        <f t="shared" si="0"/>
        <v>0</v>
      </c>
      <c r="V10" s="342">
        <f t="shared" si="0"/>
        <v>0</v>
      </c>
      <c r="W10" s="29"/>
      <c r="X10" s="29">
        <f t="shared" si="1"/>
        <v>0</v>
      </c>
      <c r="Y10" s="29">
        <f t="shared" si="2"/>
        <v>0</v>
      </c>
      <c r="Z10" s="29">
        <f t="shared" si="3"/>
        <v>0</v>
      </c>
      <c r="AB10" s="29">
        <v>123532.98</v>
      </c>
      <c r="AC10" s="29">
        <v>123532.98</v>
      </c>
      <c r="AD10" s="29">
        <v>123532.98</v>
      </c>
      <c r="AF10" s="342">
        <v>134452.98000000001</v>
      </c>
      <c r="AG10" s="342">
        <v>134452.98000000001</v>
      </c>
      <c r="AH10" s="342">
        <v>134452.98000000001</v>
      </c>
      <c r="AJ10" s="29">
        <v>0</v>
      </c>
      <c r="AK10" s="29">
        <v>0</v>
      </c>
      <c r="AL10" s="29">
        <v>0</v>
      </c>
      <c r="AN10" s="342">
        <f t="shared" si="4"/>
        <v>0</v>
      </c>
      <c r="AO10" s="342">
        <f t="shared" si="4"/>
        <v>0</v>
      </c>
      <c r="AP10" s="342">
        <f t="shared" si="4"/>
        <v>0</v>
      </c>
      <c r="AR10" s="29">
        <f t="shared" si="5"/>
        <v>0</v>
      </c>
      <c r="AS10" s="29">
        <f t="shared" si="6"/>
        <v>0</v>
      </c>
      <c r="AT10" s="29">
        <f t="shared" si="7"/>
        <v>0</v>
      </c>
      <c r="AV10" s="29">
        <f t="shared" si="8"/>
        <v>0</v>
      </c>
      <c r="AW10" s="29">
        <f t="shared" si="8"/>
        <v>0</v>
      </c>
      <c r="AX10" s="29">
        <f t="shared" si="9"/>
        <v>0</v>
      </c>
      <c r="AZ10" s="29">
        <v>123532.98</v>
      </c>
      <c r="BA10" s="29">
        <v>123532.98</v>
      </c>
      <c r="BB10" s="29">
        <v>128992.98</v>
      </c>
      <c r="BD10" s="342">
        <v>134452.98000000001</v>
      </c>
      <c r="BE10" s="342">
        <v>134452.98000000001</v>
      </c>
      <c r="BF10" s="342">
        <v>134452.98000000001</v>
      </c>
      <c r="BH10" s="29">
        <v>0</v>
      </c>
      <c r="BI10" s="29">
        <v>0</v>
      </c>
      <c r="BJ10" s="29">
        <v>0</v>
      </c>
      <c r="BL10" s="342">
        <f t="shared" si="10"/>
        <v>0</v>
      </c>
      <c r="BM10" s="342">
        <f t="shared" si="10"/>
        <v>0</v>
      </c>
      <c r="BN10" s="342">
        <f t="shared" si="10"/>
        <v>0</v>
      </c>
      <c r="BP10" s="29">
        <f t="shared" si="11"/>
        <v>0</v>
      </c>
      <c r="BQ10" s="29">
        <f t="shared" si="12"/>
        <v>0</v>
      </c>
      <c r="BR10" s="29">
        <f t="shared" si="13"/>
        <v>0</v>
      </c>
      <c r="BT10" s="29">
        <f t="shared" si="14"/>
        <v>0</v>
      </c>
      <c r="BU10" s="29">
        <f t="shared" si="14"/>
        <v>0</v>
      </c>
      <c r="BV10" s="29">
        <f t="shared" si="15"/>
        <v>0</v>
      </c>
      <c r="BX10" s="29">
        <v>134452.98000000001</v>
      </c>
      <c r="BY10" s="29">
        <v>134452.98000000001</v>
      </c>
      <c r="BZ10" s="29">
        <v>134452.98000000001</v>
      </c>
      <c r="CB10" s="342">
        <v>134452.98000000001</v>
      </c>
      <c r="CC10" s="342">
        <v>134452.98000000001</v>
      </c>
      <c r="CD10" s="342">
        <v>134452.98000000001</v>
      </c>
      <c r="CF10" s="29">
        <v>0</v>
      </c>
      <c r="CG10" s="29">
        <v>0</v>
      </c>
      <c r="CH10" s="29">
        <v>0</v>
      </c>
      <c r="CJ10" s="342">
        <f t="shared" si="16"/>
        <v>0</v>
      </c>
      <c r="CK10" s="342">
        <f t="shared" si="16"/>
        <v>0</v>
      </c>
      <c r="CL10" s="342">
        <f t="shared" si="16"/>
        <v>0</v>
      </c>
      <c r="CN10" s="29">
        <f t="shared" si="17"/>
        <v>0</v>
      </c>
      <c r="CO10" s="29">
        <f t="shared" si="18"/>
        <v>0</v>
      </c>
      <c r="CP10" s="29">
        <f t="shared" si="19"/>
        <v>0</v>
      </c>
      <c r="CR10" s="29">
        <f t="shared" si="20"/>
        <v>0</v>
      </c>
      <c r="CS10" s="29">
        <f t="shared" si="20"/>
        <v>0</v>
      </c>
      <c r="CT10" s="29">
        <f t="shared" si="21"/>
        <v>0</v>
      </c>
    </row>
    <row r="11" spans="1:98" x14ac:dyDescent="0.25">
      <c r="A11" s="343" t="s">
        <v>337</v>
      </c>
      <c r="B11" s="229">
        <v>0</v>
      </c>
      <c r="C11" s="229">
        <v>0</v>
      </c>
      <c r="D11" s="229">
        <v>0</v>
      </c>
      <c r="E11" s="229">
        <v>0</v>
      </c>
      <c r="F11" s="236">
        <v>403026</v>
      </c>
      <c r="G11" s="229"/>
      <c r="H11" s="342">
        <v>0</v>
      </c>
      <c r="I11" s="342">
        <v>0</v>
      </c>
      <c r="J11" s="342">
        <v>0</v>
      </c>
      <c r="K11" s="342"/>
      <c r="L11" s="342">
        <v>0</v>
      </c>
      <c r="M11" s="342">
        <v>0</v>
      </c>
      <c r="N11" s="342">
        <v>0</v>
      </c>
      <c r="O11" s="342"/>
      <c r="P11" s="238">
        <v>0</v>
      </c>
      <c r="Q11" s="238">
        <v>0</v>
      </c>
      <c r="R11" s="238">
        <v>0</v>
      </c>
      <c r="S11" s="238"/>
      <c r="T11" s="342">
        <f t="shared" si="0"/>
        <v>0</v>
      </c>
      <c r="U11" s="342">
        <f t="shared" si="0"/>
        <v>0</v>
      </c>
      <c r="V11" s="342">
        <f t="shared" si="0"/>
        <v>0</v>
      </c>
      <c r="W11" s="29"/>
      <c r="X11" s="29">
        <f t="shared" si="1"/>
        <v>0</v>
      </c>
      <c r="Y11" s="29">
        <f t="shared" si="2"/>
        <v>0</v>
      </c>
      <c r="Z11" s="29">
        <f t="shared" si="3"/>
        <v>0</v>
      </c>
      <c r="AB11" s="29">
        <v>0</v>
      </c>
      <c r="AC11" s="29">
        <v>0</v>
      </c>
      <c r="AD11" s="29">
        <v>0</v>
      </c>
      <c r="AF11" s="342">
        <v>0</v>
      </c>
      <c r="AG11" s="342">
        <v>0</v>
      </c>
      <c r="AH11" s="342">
        <v>0</v>
      </c>
      <c r="AJ11" s="29">
        <v>0</v>
      </c>
      <c r="AK11" s="29">
        <v>0</v>
      </c>
      <c r="AL11" s="29">
        <v>0</v>
      </c>
      <c r="AN11" s="342">
        <f t="shared" si="4"/>
        <v>0</v>
      </c>
      <c r="AO11" s="342">
        <f t="shared" si="4"/>
        <v>0</v>
      </c>
      <c r="AP11" s="342">
        <f t="shared" si="4"/>
        <v>0</v>
      </c>
      <c r="AR11" s="29">
        <f t="shared" si="5"/>
        <v>0</v>
      </c>
      <c r="AS11" s="29">
        <f t="shared" si="6"/>
        <v>0</v>
      </c>
      <c r="AT11" s="29">
        <f t="shared" si="7"/>
        <v>0</v>
      </c>
      <c r="AV11" s="29">
        <f t="shared" si="8"/>
        <v>0</v>
      </c>
      <c r="AW11" s="29">
        <f t="shared" si="8"/>
        <v>0</v>
      </c>
      <c r="AX11" s="29">
        <f t="shared" si="9"/>
        <v>0</v>
      </c>
      <c r="AZ11" s="29">
        <v>0</v>
      </c>
      <c r="BA11" s="29">
        <v>0</v>
      </c>
      <c r="BB11" s="29">
        <v>0</v>
      </c>
      <c r="BD11" s="342">
        <v>0</v>
      </c>
      <c r="BE11" s="342">
        <v>0</v>
      </c>
      <c r="BF11" s="342">
        <v>0</v>
      </c>
      <c r="BH11" s="29">
        <v>0</v>
      </c>
      <c r="BI11" s="29">
        <v>0</v>
      </c>
      <c r="BJ11" s="29">
        <v>0</v>
      </c>
      <c r="BL11" s="342">
        <f t="shared" si="10"/>
        <v>0</v>
      </c>
      <c r="BM11" s="342">
        <f t="shared" si="10"/>
        <v>0</v>
      </c>
      <c r="BN11" s="342">
        <f t="shared" si="10"/>
        <v>0</v>
      </c>
      <c r="BP11" s="29">
        <f t="shared" si="11"/>
        <v>0</v>
      </c>
      <c r="BQ11" s="29">
        <f t="shared" si="12"/>
        <v>0</v>
      </c>
      <c r="BR11" s="29">
        <f t="shared" si="13"/>
        <v>0</v>
      </c>
      <c r="BT11" s="29">
        <f t="shared" si="14"/>
        <v>0</v>
      </c>
      <c r="BU11" s="29">
        <f t="shared" si="14"/>
        <v>0</v>
      </c>
      <c r="BV11" s="29">
        <f t="shared" si="15"/>
        <v>0</v>
      </c>
      <c r="BX11" s="29">
        <v>0</v>
      </c>
      <c r="BY11" s="29">
        <v>0</v>
      </c>
      <c r="BZ11" s="29">
        <v>0</v>
      </c>
      <c r="CB11" s="342">
        <v>0</v>
      </c>
      <c r="CC11" s="342">
        <v>0</v>
      </c>
      <c r="CD11" s="342">
        <v>0</v>
      </c>
      <c r="CF11" s="29">
        <v>0</v>
      </c>
      <c r="CG11" s="29">
        <v>0</v>
      </c>
      <c r="CH11" s="29">
        <v>0</v>
      </c>
      <c r="CJ11" s="342">
        <f t="shared" si="16"/>
        <v>0</v>
      </c>
      <c r="CK11" s="342">
        <f t="shared" si="16"/>
        <v>0</v>
      </c>
      <c r="CL11" s="342">
        <f t="shared" si="16"/>
        <v>0</v>
      </c>
      <c r="CN11" s="29">
        <f t="shared" si="17"/>
        <v>0</v>
      </c>
      <c r="CO11" s="29">
        <f t="shared" si="18"/>
        <v>0</v>
      </c>
      <c r="CP11" s="29">
        <f t="shared" si="19"/>
        <v>0</v>
      </c>
      <c r="CR11" s="29">
        <f t="shared" si="20"/>
        <v>0</v>
      </c>
      <c r="CS11" s="29">
        <f t="shared" si="20"/>
        <v>0</v>
      </c>
      <c r="CT11" s="29">
        <f t="shared" si="21"/>
        <v>0</v>
      </c>
    </row>
    <row r="12" spans="1:98" x14ac:dyDescent="0.25">
      <c r="A12" s="30" t="s">
        <v>338</v>
      </c>
      <c r="B12" s="229">
        <v>0</v>
      </c>
      <c r="C12" s="229">
        <v>0</v>
      </c>
      <c r="D12" s="229">
        <v>0</v>
      </c>
      <c r="E12" s="229">
        <v>0</v>
      </c>
      <c r="F12" s="236">
        <v>403011</v>
      </c>
      <c r="G12" s="229"/>
      <c r="H12" s="342">
        <v>0</v>
      </c>
      <c r="I12" s="342">
        <v>0</v>
      </c>
      <c r="J12" s="342">
        <v>0</v>
      </c>
      <c r="K12" s="342"/>
      <c r="L12" s="342">
        <v>0</v>
      </c>
      <c r="M12" s="342">
        <v>0</v>
      </c>
      <c r="N12" s="342">
        <v>0</v>
      </c>
      <c r="O12" s="342"/>
      <c r="P12" s="238">
        <v>0</v>
      </c>
      <c r="Q12" s="238">
        <v>0</v>
      </c>
      <c r="R12" s="238">
        <v>0</v>
      </c>
      <c r="S12" s="238"/>
      <c r="T12" s="342">
        <f t="shared" si="0"/>
        <v>0</v>
      </c>
      <c r="U12" s="342">
        <f t="shared" si="0"/>
        <v>0</v>
      </c>
      <c r="V12" s="342">
        <f t="shared" si="0"/>
        <v>0</v>
      </c>
      <c r="W12" s="29"/>
      <c r="X12" s="29">
        <f t="shared" si="1"/>
        <v>0</v>
      </c>
      <c r="Y12" s="29">
        <f t="shared" si="2"/>
        <v>0</v>
      </c>
      <c r="Z12" s="29">
        <f t="shared" si="3"/>
        <v>0</v>
      </c>
      <c r="AB12" s="29">
        <v>0</v>
      </c>
      <c r="AC12" s="29">
        <v>0</v>
      </c>
      <c r="AD12" s="29">
        <v>0</v>
      </c>
      <c r="AF12" s="342">
        <v>0</v>
      </c>
      <c r="AG12" s="342">
        <v>0</v>
      </c>
      <c r="AH12" s="342">
        <v>0</v>
      </c>
      <c r="AJ12" s="29">
        <v>0</v>
      </c>
      <c r="AK12" s="29">
        <v>0</v>
      </c>
      <c r="AL12" s="29">
        <v>0</v>
      </c>
      <c r="AN12" s="342">
        <f t="shared" si="4"/>
        <v>0</v>
      </c>
      <c r="AO12" s="342">
        <f t="shared" si="4"/>
        <v>0</v>
      </c>
      <c r="AP12" s="342">
        <f t="shared" si="4"/>
        <v>0</v>
      </c>
      <c r="AR12" s="29">
        <f t="shared" si="5"/>
        <v>0</v>
      </c>
      <c r="AS12" s="29">
        <f t="shared" si="6"/>
        <v>0</v>
      </c>
      <c r="AT12" s="29">
        <f t="shared" si="7"/>
        <v>0</v>
      </c>
      <c r="AV12" s="29">
        <f t="shared" si="8"/>
        <v>0</v>
      </c>
      <c r="AW12" s="29">
        <f t="shared" si="8"/>
        <v>0</v>
      </c>
      <c r="AX12" s="29">
        <f t="shared" si="9"/>
        <v>0</v>
      </c>
      <c r="AZ12" s="29">
        <v>0</v>
      </c>
      <c r="BA12" s="29">
        <v>0</v>
      </c>
      <c r="BB12" s="29">
        <v>0</v>
      </c>
      <c r="BD12" s="342">
        <v>0</v>
      </c>
      <c r="BE12" s="342">
        <v>0</v>
      </c>
      <c r="BF12" s="342">
        <v>0</v>
      </c>
      <c r="BH12" s="29">
        <v>0</v>
      </c>
      <c r="BI12" s="29">
        <v>0</v>
      </c>
      <c r="BJ12" s="29">
        <v>0</v>
      </c>
      <c r="BL12" s="342">
        <f t="shared" si="10"/>
        <v>0</v>
      </c>
      <c r="BM12" s="342">
        <f t="shared" si="10"/>
        <v>0</v>
      </c>
      <c r="BN12" s="342">
        <f t="shared" si="10"/>
        <v>0</v>
      </c>
      <c r="BP12" s="29">
        <f t="shared" si="11"/>
        <v>0</v>
      </c>
      <c r="BQ12" s="29">
        <f t="shared" si="12"/>
        <v>0</v>
      </c>
      <c r="BR12" s="29">
        <f t="shared" si="13"/>
        <v>0</v>
      </c>
      <c r="BT12" s="29">
        <f t="shared" si="14"/>
        <v>0</v>
      </c>
      <c r="BU12" s="29">
        <f t="shared" si="14"/>
        <v>0</v>
      </c>
      <c r="BV12" s="29">
        <f t="shared" si="15"/>
        <v>0</v>
      </c>
      <c r="BX12" s="29">
        <v>0</v>
      </c>
      <c r="BY12" s="29">
        <v>0</v>
      </c>
      <c r="BZ12" s="29">
        <v>0</v>
      </c>
      <c r="CB12" s="342">
        <v>0</v>
      </c>
      <c r="CC12" s="342">
        <v>0</v>
      </c>
      <c r="CD12" s="342">
        <v>0</v>
      </c>
      <c r="CF12" s="29">
        <v>0</v>
      </c>
      <c r="CG12" s="29">
        <v>0</v>
      </c>
      <c r="CH12" s="29">
        <v>0</v>
      </c>
      <c r="CJ12" s="342">
        <f t="shared" si="16"/>
        <v>0</v>
      </c>
      <c r="CK12" s="342">
        <f t="shared" si="16"/>
        <v>0</v>
      </c>
      <c r="CL12" s="342">
        <f t="shared" si="16"/>
        <v>0</v>
      </c>
      <c r="CN12" s="29">
        <f t="shared" si="17"/>
        <v>0</v>
      </c>
      <c r="CO12" s="29">
        <f t="shared" si="18"/>
        <v>0</v>
      </c>
      <c r="CP12" s="29">
        <f t="shared" si="19"/>
        <v>0</v>
      </c>
      <c r="CR12" s="29">
        <f t="shared" si="20"/>
        <v>0</v>
      </c>
      <c r="CS12" s="29">
        <f t="shared" si="20"/>
        <v>0</v>
      </c>
      <c r="CT12" s="29">
        <f t="shared" si="21"/>
        <v>0</v>
      </c>
    </row>
    <row r="13" spans="1:98" x14ac:dyDescent="0.25">
      <c r="A13" s="343" t="s">
        <v>339</v>
      </c>
      <c r="B13" s="229">
        <v>0</v>
      </c>
      <c r="C13" s="229">
        <v>0</v>
      </c>
      <c r="D13" s="229">
        <v>0</v>
      </c>
      <c r="E13" s="229">
        <v>0</v>
      </c>
      <c r="F13" s="236">
        <v>403011</v>
      </c>
      <c r="G13" s="229"/>
      <c r="H13" s="342">
        <v>0</v>
      </c>
      <c r="I13" s="342">
        <v>0</v>
      </c>
      <c r="J13" s="342">
        <v>0</v>
      </c>
      <c r="K13" s="342"/>
      <c r="L13" s="342">
        <v>0</v>
      </c>
      <c r="M13" s="342">
        <v>0</v>
      </c>
      <c r="N13" s="342">
        <v>0</v>
      </c>
      <c r="O13" s="342"/>
      <c r="P13" s="238">
        <v>0</v>
      </c>
      <c r="Q13" s="238">
        <v>0</v>
      </c>
      <c r="R13" s="238">
        <v>0</v>
      </c>
      <c r="S13" s="238"/>
      <c r="T13" s="342">
        <f t="shared" si="0"/>
        <v>0</v>
      </c>
      <c r="U13" s="342">
        <f t="shared" si="0"/>
        <v>0</v>
      </c>
      <c r="V13" s="342">
        <f t="shared" si="0"/>
        <v>0</v>
      </c>
      <c r="W13" s="29"/>
      <c r="X13" s="29">
        <f t="shared" si="1"/>
        <v>0</v>
      </c>
      <c r="Y13" s="29">
        <f t="shared" si="2"/>
        <v>0</v>
      </c>
      <c r="Z13" s="29">
        <f t="shared" si="3"/>
        <v>0</v>
      </c>
      <c r="AB13" s="29">
        <v>0</v>
      </c>
      <c r="AC13" s="29">
        <v>0</v>
      </c>
      <c r="AD13" s="29">
        <v>0</v>
      </c>
      <c r="AF13" s="342">
        <v>0</v>
      </c>
      <c r="AG13" s="342">
        <v>0</v>
      </c>
      <c r="AH13" s="342">
        <v>0</v>
      </c>
      <c r="AJ13" s="29">
        <v>0</v>
      </c>
      <c r="AK13" s="29">
        <v>0</v>
      </c>
      <c r="AL13" s="29">
        <v>0</v>
      </c>
      <c r="AN13" s="342">
        <f t="shared" si="4"/>
        <v>0</v>
      </c>
      <c r="AO13" s="342">
        <f t="shared" si="4"/>
        <v>0</v>
      </c>
      <c r="AP13" s="342">
        <f t="shared" si="4"/>
        <v>0</v>
      </c>
      <c r="AR13" s="29">
        <f t="shared" si="5"/>
        <v>0</v>
      </c>
      <c r="AS13" s="29">
        <f t="shared" si="6"/>
        <v>0</v>
      </c>
      <c r="AT13" s="29">
        <f t="shared" si="7"/>
        <v>0</v>
      </c>
      <c r="AV13" s="29">
        <f t="shared" si="8"/>
        <v>0</v>
      </c>
      <c r="AW13" s="29">
        <f t="shared" si="8"/>
        <v>0</v>
      </c>
      <c r="AX13" s="29">
        <f t="shared" si="9"/>
        <v>0</v>
      </c>
      <c r="AZ13" s="29">
        <v>0</v>
      </c>
      <c r="BA13" s="29">
        <v>0</v>
      </c>
      <c r="BB13" s="29">
        <v>0</v>
      </c>
      <c r="BD13" s="342">
        <v>0</v>
      </c>
      <c r="BE13" s="342">
        <v>0</v>
      </c>
      <c r="BF13" s="342">
        <v>0</v>
      </c>
      <c r="BH13" s="29">
        <v>0</v>
      </c>
      <c r="BI13" s="29">
        <v>0</v>
      </c>
      <c r="BJ13" s="29">
        <v>0</v>
      </c>
      <c r="BL13" s="342">
        <f t="shared" si="10"/>
        <v>0</v>
      </c>
      <c r="BM13" s="342">
        <f t="shared" si="10"/>
        <v>0</v>
      </c>
      <c r="BN13" s="342">
        <f t="shared" si="10"/>
        <v>0</v>
      </c>
      <c r="BP13" s="29">
        <f t="shared" si="11"/>
        <v>0</v>
      </c>
      <c r="BQ13" s="29">
        <f t="shared" si="12"/>
        <v>0</v>
      </c>
      <c r="BR13" s="29">
        <f t="shared" si="13"/>
        <v>0</v>
      </c>
      <c r="BT13" s="29">
        <f t="shared" si="14"/>
        <v>0</v>
      </c>
      <c r="BU13" s="29">
        <f t="shared" si="14"/>
        <v>0</v>
      </c>
      <c r="BV13" s="29">
        <f t="shared" si="15"/>
        <v>0</v>
      </c>
      <c r="BX13" s="29">
        <v>0</v>
      </c>
      <c r="BY13" s="29">
        <v>0</v>
      </c>
      <c r="BZ13" s="29">
        <v>0</v>
      </c>
      <c r="CB13" s="342">
        <v>0</v>
      </c>
      <c r="CC13" s="342">
        <v>0</v>
      </c>
      <c r="CD13" s="342">
        <v>0</v>
      </c>
      <c r="CF13" s="29">
        <v>0</v>
      </c>
      <c r="CG13" s="29">
        <v>0</v>
      </c>
      <c r="CH13" s="29">
        <v>0</v>
      </c>
      <c r="CJ13" s="342">
        <f t="shared" si="16"/>
        <v>0</v>
      </c>
      <c r="CK13" s="342">
        <f t="shared" si="16"/>
        <v>0</v>
      </c>
      <c r="CL13" s="342">
        <f t="shared" si="16"/>
        <v>0</v>
      </c>
      <c r="CN13" s="29">
        <f t="shared" si="17"/>
        <v>0</v>
      </c>
      <c r="CO13" s="29">
        <f t="shared" si="18"/>
        <v>0</v>
      </c>
      <c r="CP13" s="29">
        <f t="shared" si="19"/>
        <v>0</v>
      </c>
      <c r="CR13" s="29">
        <f t="shared" si="20"/>
        <v>0</v>
      </c>
      <c r="CS13" s="29">
        <f t="shared" si="20"/>
        <v>0</v>
      </c>
      <c r="CT13" s="29">
        <f t="shared" si="21"/>
        <v>0</v>
      </c>
    </row>
    <row r="14" spans="1:98" x14ac:dyDescent="0.25">
      <c r="A14" s="343" t="s">
        <v>340</v>
      </c>
      <c r="B14" s="229">
        <v>0</v>
      </c>
      <c r="C14" s="229">
        <v>0</v>
      </c>
      <c r="D14" s="229">
        <v>0</v>
      </c>
      <c r="E14" s="229">
        <v>0</v>
      </c>
      <c r="F14" s="236">
        <v>403011</v>
      </c>
      <c r="G14" s="229"/>
      <c r="H14" s="342">
        <v>0</v>
      </c>
      <c r="I14" s="342">
        <v>0</v>
      </c>
      <c r="J14" s="342">
        <v>0</v>
      </c>
      <c r="K14" s="342"/>
      <c r="L14" s="342">
        <v>0</v>
      </c>
      <c r="M14" s="342">
        <v>0</v>
      </c>
      <c r="N14" s="342">
        <v>0</v>
      </c>
      <c r="O14" s="342"/>
      <c r="P14" s="238">
        <v>0</v>
      </c>
      <c r="Q14" s="238">
        <v>0</v>
      </c>
      <c r="R14" s="238">
        <v>0</v>
      </c>
      <c r="S14" s="238"/>
      <c r="T14" s="342">
        <f t="shared" si="0"/>
        <v>0</v>
      </c>
      <c r="U14" s="342">
        <f t="shared" si="0"/>
        <v>0</v>
      </c>
      <c r="V14" s="342">
        <f t="shared" si="0"/>
        <v>0</v>
      </c>
      <c r="W14" s="29"/>
      <c r="X14" s="29">
        <f t="shared" si="1"/>
        <v>0</v>
      </c>
      <c r="Y14" s="29">
        <f t="shared" si="2"/>
        <v>0</v>
      </c>
      <c r="Z14" s="29">
        <f t="shared" si="3"/>
        <v>0</v>
      </c>
      <c r="AB14" s="29">
        <v>0</v>
      </c>
      <c r="AC14" s="29">
        <v>0</v>
      </c>
      <c r="AD14" s="29">
        <v>0</v>
      </c>
      <c r="AF14" s="342">
        <v>0</v>
      </c>
      <c r="AG14" s="342">
        <v>0</v>
      </c>
      <c r="AH14" s="342">
        <v>0</v>
      </c>
      <c r="AJ14" s="29">
        <v>0</v>
      </c>
      <c r="AK14" s="29">
        <v>0</v>
      </c>
      <c r="AL14" s="29">
        <v>0</v>
      </c>
      <c r="AN14" s="342">
        <f t="shared" si="4"/>
        <v>0</v>
      </c>
      <c r="AO14" s="342">
        <f t="shared" si="4"/>
        <v>0</v>
      </c>
      <c r="AP14" s="342">
        <f t="shared" si="4"/>
        <v>0</v>
      </c>
      <c r="AR14" s="29">
        <f t="shared" si="5"/>
        <v>0</v>
      </c>
      <c r="AS14" s="29">
        <f t="shared" si="6"/>
        <v>0</v>
      </c>
      <c r="AT14" s="29">
        <f t="shared" si="7"/>
        <v>0</v>
      </c>
      <c r="AV14" s="29">
        <f t="shared" si="8"/>
        <v>0</v>
      </c>
      <c r="AW14" s="29">
        <f t="shared" si="8"/>
        <v>0</v>
      </c>
      <c r="AX14" s="29">
        <f t="shared" si="9"/>
        <v>0</v>
      </c>
      <c r="AZ14" s="29">
        <v>0</v>
      </c>
      <c r="BA14" s="29">
        <v>0</v>
      </c>
      <c r="BB14" s="29">
        <v>0</v>
      </c>
      <c r="BD14" s="342">
        <v>0</v>
      </c>
      <c r="BE14" s="342">
        <v>0</v>
      </c>
      <c r="BF14" s="342">
        <v>0</v>
      </c>
      <c r="BH14" s="29">
        <v>0</v>
      </c>
      <c r="BI14" s="29">
        <v>0</v>
      </c>
      <c r="BJ14" s="29">
        <v>0</v>
      </c>
      <c r="BL14" s="342">
        <f t="shared" si="10"/>
        <v>0</v>
      </c>
      <c r="BM14" s="342">
        <f t="shared" si="10"/>
        <v>0</v>
      </c>
      <c r="BN14" s="342">
        <f t="shared" si="10"/>
        <v>0</v>
      </c>
      <c r="BP14" s="29">
        <f t="shared" si="11"/>
        <v>0</v>
      </c>
      <c r="BQ14" s="29">
        <f t="shared" si="12"/>
        <v>0</v>
      </c>
      <c r="BR14" s="29">
        <f t="shared" si="13"/>
        <v>0</v>
      </c>
      <c r="BT14" s="29">
        <f t="shared" si="14"/>
        <v>0</v>
      </c>
      <c r="BU14" s="29">
        <f t="shared" si="14"/>
        <v>0</v>
      </c>
      <c r="BV14" s="29">
        <f t="shared" si="15"/>
        <v>0</v>
      </c>
      <c r="BX14" s="29">
        <v>0</v>
      </c>
      <c r="BY14" s="29">
        <v>0</v>
      </c>
      <c r="BZ14" s="29">
        <v>0</v>
      </c>
      <c r="CB14" s="342">
        <v>0</v>
      </c>
      <c r="CC14" s="342">
        <v>0</v>
      </c>
      <c r="CD14" s="342">
        <v>0</v>
      </c>
      <c r="CF14" s="29">
        <v>0</v>
      </c>
      <c r="CG14" s="29">
        <v>0</v>
      </c>
      <c r="CH14" s="29">
        <v>0</v>
      </c>
      <c r="CJ14" s="342">
        <f t="shared" si="16"/>
        <v>0</v>
      </c>
      <c r="CK14" s="342">
        <f t="shared" si="16"/>
        <v>0</v>
      </c>
      <c r="CL14" s="342">
        <f t="shared" si="16"/>
        <v>0</v>
      </c>
      <c r="CN14" s="29">
        <f t="shared" si="17"/>
        <v>0</v>
      </c>
      <c r="CO14" s="29">
        <f t="shared" si="18"/>
        <v>0</v>
      </c>
      <c r="CP14" s="29">
        <f t="shared" si="19"/>
        <v>0</v>
      </c>
      <c r="CR14" s="29">
        <f t="shared" si="20"/>
        <v>0</v>
      </c>
      <c r="CS14" s="29">
        <f t="shared" si="20"/>
        <v>0</v>
      </c>
      <c r="CT14" s="29">
        <f t="shared" si="21"/>
        <v>0</v>
      </c>
    </row>
    <row r="15" spans="1:98" x14ac:dyDescent="0.25">
      <c r="A15" s="343" t="s">
        <v>341</v>
      </c>
      <c r="B15" s="229">
        <v>0</v>
      </c>
      <c r="C15" s="229">
        <v>0</v>
      </c>
      <c r="D15" s="229">
        <v>0</v>
      </c>
      <c r="E15" s="229">
        <v>0</v>
      </c>
      <c r="F15" s="236">
        <v>403011</v>
      </c>
      <c r="G15" s="229"/>
      <c r="H15" s="342">
        <v>0</v>
      </c>
      <c r="I15" s="342">
        <v>0</v>
      </c>
      <c r="J15" s="342">
        <v>0</v>
      </c>
      <c r="K15" s="342"/>
      <c r="L15" s="342">
        <v>0</v>
      </c>
      <c r="M15" s="342">
        <v>0</v>
      </c>
      <c r="N15" s="342">
        <v>0</v>
      </c>
      <c r="O15" s="342"/>
      <c r="P15" s="238">
        <v>0</v>
      </c>
      <c r="Q15" s="238">
        <v>0</v>
      </c>
      <c r="R15" s="238">
        <v>0</v>
      </c>
      <c r="S15" s="238"/>
      <c r="T15" s="342">
        <f t="shared" si="0"/>
        <v>0</v>
      </c>
      <c r="U15" s="342">
        <f t="shared" si="0"/>
        <v>0</v>
      </c>
      <c r="V15" s="342">
        <f t="shared" si="0"/>
        <v>0</v>
      </c>
      <c r="W15" s="29"/>
      <c r="X15" s="29">
        <f t="shared" si="1"/>
        <v>0</v>
      </c>
      <c r="Y15" s="29">
        <f t="shared" si="2"/>
        <v>0</v>
      </c>
      <c r="Z15" s="29">
        <f t="shared" si="3"/>
        <v>0</v>
      </c>
      <c r="AB15" s="29">
        <v>0</v>
      </c>
      <c r="AC15" s="29">
        <v>0</v>
      </c>
      <c r="AD15" s="29">
        <v>0</v>
      </c>
      <c r="AF15" s="342">
        <v>0</v>
      </c>
      <c r="AG15" s="342">
        <v>0</v>
      </c>
      <c r="AH15" s="342">
        <v>0</v>
      </c>
      <c r="AJ15" s="29">
        <v>0</v>
      </c>
      <c r="AK15" s="29">
        <v>0</v>
      </c>
      <c r="AL15" s="29">
        <v>0</v>
      </c>
      <c r="AN15" s="342">
        <f t="shared" si="4"/>
        <v>0</v>
      </c>
      <c r="AO15" s="342">
        <f t="shared" si="4"/>
        <v>0</v>
      </c>
      <c r="AP15" s="342">
        <f t="shared" si="4"/>
        <v>0</v>
      </c>
      <c r="AR15" s="29">
        <f t="shared" si="5"/>
        <v>0</v>
      </c>
      <c r="AS15" s="29">
        <f t="shared" si="6"/>
        <v>0</v>
      </c>
      <c r="AT15" s="29">
        <f t="shared" si="7"/>
        <v>0</v>
      </c>
      <c r="AV15" s="29">
        <f t="shared" si="8"/>
        <v>0</v>
      </c>
      <c r="AW15" s="29">
        <f t="shared" si="8"/>
        <v>0</v>
      </c>
      <c r="AX15" s="29">
        <f t="shared" si="9"/>
        <v>0</v>
      </c>
      <c r="AZ15" s="29">
        <v>0</v>
      </c>
      <c r="BA15" s="29">
        <v>0</v>
      </c>
      <c r="BB15" s="29">
        <v>0</v>
      </c>
      <c r="BD15" s="342">
        <v>0</v>
      </c>
      <c r="BE15" s="342">
        <v>0</v>
      </c>
      <c r="BF15" s="342">
        <v>0</v>
      </c>
      <c r="BH15" s="29">
        <v>0</v>
      </c>
      <c r="BI15" s="29">
        <v>0</v>
      </c>
      <c r="BJ15" s="29">
        <v>0</v>
      </c>
      <c r="BL15" s="342">
        <f t="shared" si="10"/>
        <v>0</v>
      </c>
      <c r="BM15" s="342">
        <f t="shared" si="10"/>
        <v>0</v>
      </c>
      <c r="BN15" s="342">
        <f t="shared" si="10"/>
        <v>0</v>
      </c>
      <c r="BP15" s="29">
        <f t="shared" si="11"/>
        <v>0</v>
      </c>
      <c r="BQ15" s="29">
        <f t="shared" si="12"/>
        <v>0</v>
      </c>
      <c r="BR15" s="29">
        <f t="shared" si="13"/>
        <v>0</v>
      </c>
      <c r="BT15" s="29">
        <f t="shared" si="14"/>
        <v>0</v>
      </c>
      <c r="BU15" s="29">
        <f t="shared" si="14"/>
        <v>0</v>
      </c>
      <c r="BV15" s="29">
        <f t="shared" si="15"/>
        <v>0</v>
      </c>
      <c r="BX15" s="29">
        <v>0</v>
      </c>
      <c r="BY15" s="29">
        <v>0</v>
      </c>
      <c r="BZ15" s="29">
        <v>0</v>
      </c>
      <c r="CB15" s="342">
        <v>0</v>
      </c>
      <c r="CC15" s="342">
        <v>0</v>
      </c>
      <c r="CD15" s="342">
        <v>0</v>
      </c>
      <c r="CF15" s="29">
        <v>0</v>
      </c>
      <c r="CG15" s="29">
        <v>0</v>
      </c>
      <c r="CH15" s="29">
        <v>0</v>
      </c>
      <c r="CJ15" s="342">
        <f t="shared" si="16"/>
        <v>0</v>
      </c>
      <c r="CK15" s="342">
        <f t="shared" si="16"/>
        <v>0</v>
      </c>
      <c r="CL15" s="342">
        <f t="shared" si="16"/>
        <v>0</v>
      </c>
      <c r="CN15" s="29">
        <f t="shared" si="17"/>
        <v>0</v>
      </c>
      <c r="CO15" s="29">
        <f t="shared" si="18"/>
        <v>0</v>
      </c>
      <c r="CP15" s="29">
        <f t="shared" si="19"/>
        <v>0</v>
      </c>
      <c r="CR15" s="29">
        <f t="shared" si="20"/>
        <v>0</v>
      </c>
      <c r="CS15" s="29">
        <f t="shared" si="20"/>
        <v>0</v>
      </c>
      <c r="CT15" s="29">
        <f t="shared" si="21"/>
        <v>0</v>
      </c>
    </row>
    <row r="16" spans="1:98" x14ac:dyDescent="0.25">
      <c r="A16" s="343" t="s">
        <v>342</v>
      </c>
      <c r="B16" s="229">
        <v>0</v>
      </c>
      <c r="C16" s="229">
        <v>0</v>
      </c>
      <c r="D16" s="229">
        <v>0</v>
      </c>
      <c r="E16" s="229">
        <v>0</v>
      </c>
      <c r="F16" s="236">
        <v>403011</v>
      </c>
      <c r="G16" s="229"/>
      <c r="H16" s="342">
        <v>0</v>
      </c>
      <c r="I16" s="342">
        <v>0</v>
      </c>
      <c r="J16" s="342">
        <v>0</v>
      </c>
      <c r="K16" s="342"/>
      <c r="L16" s="342">
        <v>0</v>
      </c>
      <c r="M16" s="342">
        <v>0</v>
      </c>
      <c r="N16" s="342">
        <v>0</v>
      </c>
      <c r="O16" s="342"/>
      <c r="P16" s="238">
        <v>0</v>
      </c>
      <c r="Q16" s="238">
        <v>0</v>
      </c>
      <c r="R16" s="238">
        <v>0</v>
      </c>
      <c r="S16" s="238"/>
      <c r="T16" s="342">
        <f t="shared" si="0"/>
        <v>0</v>
      </c>
      <c r="U16" s="342">
        <f t="shared" si="0"/>
        <v>0</v>
      </c>
      <c r="V16" s="342">
        <f t="shared" si="0"/>
        <v>0</v>
      </c>
      <c r="W16" s="29"/>
      <c r="X16" s="29">
        <f t="shared" si="1"/>
        <v>0</v>
      </c>
      <c r="Y16" s="29">
        <f t="shared" si="2"/>
        <v>0</v>
      </c>
      <c r="Z16" s="29">
        <f t="shared" si="3"/>
        <v>0</v>
      </c>
      <c r="AB16" s="29">
        <v>0</v>
      </c>
      <c r="AC16" s="29">
        <v>0</v>
      </c>
      <c r="AD16" s="29">
        <v>0</v>
      </c>
      <c r="AF16" s="342">
        <v>0</v>
      </c>
      <c r="AG16" s="342">
        <v>0</v>
      </c>
      <c r="AH16" s="342">
        <v>0</v>
      </c>
      <c r="AJ16" s="29">
        <v>0</v>
      </c>
      <c r="AK16" s="29">
        <v>0</v>
      </c>
      <c r="AL16" s="29">
        <v>0</v>
      </c>
      <c r="AN16" s="342">
        <f t="shared" si="4"/>
        <v>0</v>
      </c>
      <c r="AO16" s="342">
        <f t="shared" si="4"/>
        <v>0</v>
      </c>
      <c r="AP16" s="342">
        <f t="shared" si="4"/>
        <v>0</v>
      </c>
      <c r="AR16" s="29">
        <f t="shared" si="5"/>
        <v>0</v>
      </c>
      <c r="AS16" s="29">
        <f t="shared" si="6"/>
        <v>0</v>
      </c>
      <c r="AT16" s="29">
        <f t="shared" si="7"/>
        <v>0</v>
      </c>
      <c r="AV16" s="29">
        <f t="shared" si="8"/>
        <v>0</v>
      </c>
      <c r="AW16" s="29">
        <f t="shared" si="8"/>
        <v>0</v>
      </c>
      <c r="AX16" s="29">
        <f t="shared" si="9"/>
        <v>0</v>
      </c>
      <c r="AZ16" s="29">
        <v>0</v>
      </c>
      <c r="BA16" s="29">
        <v>0</v>
      </c>
      <c r="BB16" s="29">
        <v>0</v>
      </c>
      <c r="BD16" s="342">
        <v>0</v>
      </c>
      <c r="BE16" s="342">
        <v>0</v>
      </c>
      <c r="BF16" s="342">
        <v>0</v>
      </c>
      <c r="BH16" s="29">
        <v>0</v>
      </c>
      <c r="BI16" s="29">
        <v>0</v>
      </c>
      <c r="BJ16" s="29">
        <v>0</v>
      </c>
      <c r="BL16" s="342">
        <f t="shared" si="10"/>
        <v>0</v>
      </c>
      <c r="BM16" s="342">
        <f t="shared" si="10"/>
        <v>0</v>
      </c>
      <c r="BN16" s="342">
        <f t="shared" si="10"/>
        <v>0</v>
      </c>
      <c r="BP16" s="29">
        <f t="shared" si="11"/>
        <v>0</v>
      </c>
      <c r="BQ16" s="29">
        <f t="shared" si="12"/>
        <v>0</v>
      </c>
      <c r="BR16" s="29">
        <f t="shared" si="13"/>
        <v>0</v>
      </c>
      <c r="BT16" s="29">
        <f t="shared" si="14"/>
        <v>0</v>
      </c>
      <c r="BU16" s="29">
        <f t="shared" si="14"/>
        <v>0</v>
      </c>
      <c r="BV16" s="29">
        <f t="shared" si="15"/>
        <v>0</v>
      </c>
      <c r="BX16" s="29">
        <v>0</v>
      </c>
      <c r="BY16" s="29">
        <v>0</v>
      </c>
      <c r="BZ16" s="29">
        <v>0</v>
      </c>
      <c r="CB16" s="342">
        <v>0</v>
      </c>
      <c r="CC16" s="342">
        <v>0</v>
      </c>
      <c r="CD16" s="342">
        <v>0</v>
      </c>
      <c r="CF16" s="29">
        <v>0</v>
      </c>
      <c r="CG16" s="29">
        <v>0</v>
      </c>
      <c r="CH16" s="29">
        <v>0</v>
      </c>
      <c r="CJ16" s="342">
        <f t="shared" si="16"/>
        <v>0</v>
      </c>
      <c r="CK16" s="342">
        <f t="shared" si="16"/>
        <v>0</v>
      </c>
      <c r="CL16" s="342">
        <f t="shared" si="16"/>
        <v>0</v>
      </c>
      <c r="CN16" s="29">
        <f t="shared" si="17"/>
        <v>0</v>
      </c>
      <c r="CO16" s="29">
        <f t="shared" si="18"/>
        <v>0</v>
      </c>
      <c r="CP16" s="29">
        <f t="shared" si="19"/>
        <v>0</v>
      </c>
      <c r="CR16" s="29">
        <f t="shared" si="20"/>
        <v>0</v>
      </c>
      <c r="CS16" s="29">
        <f t="shared" si="20"/>
        <v>0</v>
      </c>
      <c r="CT16" s="29">
        <f t="shared" si="21"/>
        <v>0</v>
      </c>
    </row>
    <row r="17" spans="1:98" x14ac:dyDescent="0.25">
      <c r="A17" s="343" t="s">
        <v>343</v>
      </c>
      <c r="B17" s="229">
        <v>0</v>
      </c>
      <c r="C17" s="229">
        <v>0</v>
      </c>
      <c r="D17" s="229">
        <v>0</v>
      </c>
      <c r="E17" s="229">
        <v>0</v>
      </c>
      <c r="F17" s="236">
        <v>403011</v>
      </c>
      <c r="G17" s="229"/>
      <c r="H17" s="342">
        <v>0</v>
      </c>
      <c r="I17" s="342">
        <v>0</v>
      </c>
      <c r="J17" s="342">
        <v>0</v>
      </c>
      <c r="K17" s="342"/>
      <c r="L17" s="342">
        <v>0</v>
      </c>
      <c r="M17" s="342">
        <v>0</v>
      </c>
      <c r="N17" s="342">
        <v>0</v>
      </c>
      <c r="O17" s="342"/>
      <c r="P17" s="238">
        <v>0</v>
      </c>
      <c r="Q17" s="238">
        <v>0</v>
      </c>
      <c r="R17" s="238">
        <v>0</v>
      </c>
      <c r="S17" s="238"/>
      <c r="T17" s="342">
        <f t="shared" si="0"/>
        <v>0</v>
      </c>
      <c r="U17" s="342">
        <f t="shared" si="0"/>
        <v>0</v>
      </c>
      <c r="V17" s="342">
        <f t="shared" si="0"/>
        <v>0</v>
      </c>
      <c r="W17" s="29"/>
      <c r="X17" s="29">
        <f t="shared" si="1"/>
        <v>0</v>
      </c>
      <c r="Y17" s="29">
        <f t="shared" si="2"/>
        <v>0</v>
      </c>
      <c r="Z17" s="29">
        <f t="shared" si="3"/>
        <v>0</v>
      </c>
      <c r="AB17" s="29">
        <v>0</v>
      </c>
      <c r="AC17" s="29">
        <v>0</v>
      </c>
      <c r="AD17" s="29">
        <v>0</v>
      </c>
      <c r="AF17" s="342">
        <v>0</v>
      </c>
      <c r="AG17" s="342">
        <v>0</v>
      </c>
      <c r="AH17" s="342">
        <v>0</v>
      </c>
      <c r="AJ17" s="29">
        <v>0</v>
      </c>
      <c r="AK17" s="29">
        <v>0</v>
      </c>
      <c r="AL17" s="29">
        <v>0</v>
      </c>
      <c r="AN17" s="342">
        <f t="shared" si="4"/>
        <v>0</v>
      </c>
      <c r="AO17" s="342">
        <f t="shared" si="4"/>
        <v>0</v>
      </c>
      <c r="AP17" s="342">
        <f t="shared" si="4"/>
        <v>0</v>
      </c>
      <c r="AR17" s="29">
        <f t="shared" si="5"/>
        <v>0</v>
      </c>
      <c r="AS17" s="29">
        <f t="shared" si="6"/>
        <v>0</v>
      </c>
      <c r="AT17" s="29">
        <f t="shared" si="7"/>
        <v>0</v>
      </c>
      <c r="AV17" s="29">
        <f t="shared" si="8"/>
        <v>0</v>
      </c>
      <c r="AW17" s="29">
        <f t="shared" si="8"/>
        <v>0</v>
      </c>
      <c r="AX17" s="29">
        <f t="shared" si="9"/>
        <v>0</v>
      </c>
      <c r="AZ17" s="29">
        <v>0</v>
      </c>
      <c r="BA17" s="29">
        <v>0</v>
      </c>
      <c r="BB17" s="29">
        <v>0</v>
      </c>
      <c r="BD17" s="342">
        <v>0</v>
      </c>
      <c r="BE17" s="342">
        <v>0</v>
      </c>
      <c r="BF17" s="342">
        <v>0</v>
      </c>
      <c r="BH17" s="29">
        <v>0</v>
      </c>
      <c r="BI17" s="29">
        <v>0</v>
      </c>
      <c r="BJ17" s="29">
        <v>0</v>
      </c>
      <c r="BL17" s="342">
        <f t="shared" si="10"/>
        <v>0</v>
      </c>
      <c r="BM17" s="342">
        <f t="shared" si="10"/>
        <v>0</v>
      </c>
      <c r="BN17" s="342">
        <f t="shared" si="10"/>
        <v>0</v>
      </c>
      <c r="BP17" s="29">
        <f t="shared" si="11"/>
        <v>0</v>
      </c>
      <c r="BQ17" s="29">
        <f t="shared" si="12"/>
        <v>0</v>
      </c>
      <c r="BR17" s="29">
        <f t="shared" si="13"/>
        <v>0</v>
      </c>
      <c r="BT17" s="29">
        <f t="shared" si="14"/>
        <v>0</v>
      </c>
      <c r="BU17" s="29">
        <f t="shared" si="14"/>
        <v>0</v>
      </c>
      <c r="BV17" s="29">
        <f t="shared" si="15"/>
        <v>0</v>
      </c>
      <c r="BX17" s="29">
        <v>0</v>
      </c>
      <c r="BY17" s="29">
        <v>0</v>
      </c>
      <c r="BZ17" s="29">
        <v>0</v>
      </c>
      <c r="CB17" s="342">
        <v>0</v>
      </c>
      <c r="CC17" s="342">
        <v>0</v>
      </c>
      <c r="CD17" s="342">
        <v>0</v>
      </c>
      <c r="CF17" s="29">
        <v>0</v>
      </c>
      <c r="CG17" s="29">
        <v>0</v>
      </c>
      <c r="CH17" s="29">
        <v>0</v>
      </c>
      <c r="CJ17" s="342">
        <f t="shared" si="16"/>
        <v>0</v>
      </c>
      <c r="CK17" s="342">
        <f t="shared" si="16"/>
        <v>0</v>
      </c>
      <c r="CL17" s="342">
        <f t="shared" si="16"/>
        <v>0</v>
      </c>
      <c r="CN17" s="29">
        <f t="shared" si="17"/>
        <v>0</v>
      </c>
      <c r="CO17" s="29">
        <f t="shared" si="18"/>
        <v>0</v>
      </c>
      <c r="CP17" s="29">
        <f t="shared" si="19"/>
        <v>0</v>
      </c>
      <c r="CR17" s="29">
        <f t="shared" si="20"/>
        <v>0</v>
      </c>
      <c r="CS17" s="29">
        <f t="shared" si="20"/>
        <v>0</v>
      </c>
      <c r="CT17" s="29">
        <f t="shared" si="21"/>
        <v>0</v>
      </c>
    </row>
    <row r="18" spans="1:98" x14ac:dyDescent="0.25">
      <c r="A18" s="343" t="s">
        <v>344</v>
      </c>
      <c r="B18" s="229">
        <v>0</v>
      </c>
      <c r="C18" s="229">
        <v>0</v>
      </c>
      <c r="D18" s="229">
        <v>0</v>
      </c>
      <c r="E18" s="229">
        <v>0</v>
      </c>
      <c r="F18" s="236">
        <v>403011</v>
      </c>
      <c r="G18" s="229"/>
      <c r="H18" s="342">
        <v>0</v>
      </c>
      <c r="I18" s="342">
        <v>0</v>
      </c>
      <c r="J18" s="342">
        <v>0</v>
      </c>
      <c r="K18" s="342"/>
      <c r="L18" s="342">
        <v>0</v>
      </c>
      <c r="M18" s="342">
        <v>0</v>
      </c>
      <c r="N18" s="342">
        <v>0</v>
      </c>
      <c r="O18" s="342"/>
      <c r="P18" s="238">
        <v>0</v>
      </c>
      <c r="Q18" s="238">
        <v>0</v>
      </c>
      <c r="R18" s="238">
        <v>0</v>
      </c>
      <c r="S18" s="238"/>
      <c r="T18" s="342">
        <f t="shared" si="0"/>
        <v>0</v>
      </c>
      <c r="U18" s="342">
        <f t="shared" si="0"/>
        <v>0</v>
      </c>
      <c r="V18" s="342">
        <f t="shared" si="0"/>
        <v>0</v>
      </c>
      <c r="W18" s="29"/>
      <c r="X18" s="29">
        <f t="shared" si="1"/>
        <v>0</v>
      </c>
      <c r="Y18" s="29">
        <f t="shared" si="2"/>
        <v>0</v>
      </c>
      <c r="Z18" s="29">
        <f t="shared" si="3"/>
        <v>0</v>
      </c>
      <c r="AB18" s="29">
        <v>0</v>
      </c>
      <c r="AC18" s="29">
        <v>0</v>
      </c>
      <c r="AD18" s="29">
        <v>0</v>
      </c>
      <c r="AF18" s="342">
        <v>0</v>
      </c>
      <c r="AG18" s="342">
        <v>0</v>
      </c>
      <c r="AH18" s="342">
        <v>0</v>
      </c>
      <c r="AJ18" s="29">
        <v>0</v>
      </c>
      <c r="AK18" s="29">
        <v>0</v>
      </c>
      <c r="AL18" s="29">
        <v>0</v>
      </c>
      <c r="AN18" s="342">
        <f t="shared" si="4"/>
        <v>0</v>
      </c>
      <c r="AO18" s="342">
        <f t="shared" si="4"/>
        <v>0</v>
      </c>
      <c r="AP18" s="342">
        <f t="shared" si="4"/>
        <v>0</v>
      </c>
      <c r="AR18" s="29">
        <f t="shared" si="5"/>
        <v>0</v>
      </c>
      <c r="AS18" s="29">
        <f t="shared" si="6"/>
        <v>0</v>
      </c>
      <c r="AT18" s="29">
        <f t="shared" si="7"/>
        <v>0</v>
      </c>
      <c r="AV18" s="29">
        <f t="shared" si="8"/>
        <v>0</v>
      </c>
      <c r="AW18" s="29">
        <f t="shared" si="8"/>
        <v>0</v>
      </c>
      <c r="AX18" s="29">
        <f t="shared" si="9"/>
        <v>0</v>
      </c>
      <c r="AZ18" s="29">
        <v>0</v>
      </c>
      <c r="BA18" s="29">
        <v>0</v>
      </c>
      <c r="BB18" s="29">
        <v>0</v>
      </c>
      <c r="BD18" s="342">
        <v>0</v>
      </c>
      <c r="BE18" s="342">
        <v>0</v>
      </c>
      <c r="BF18" s="342">
        <v>0</v>
      </c>
      <c r="BH18" s="29">
        <v>0</v>
      </c>
      <c r="BI18" s="29">
        <v>0</v>
      </c>
      <c r="BJ18" s="29">
        <v>0</v>
      </c>
      <c r="BL18" s="342">
        <f t="shared" si="10"/>
        <v>0</v>
      </c>
      <c r="BM18" s="342">
        <f t="shared" si="10"/>
        <v>0</v>
      </c>
      <c r="BN18" s="342">
        <f t="shared" si="10"/>
        <v>0</v>
      </c>
      <c r="BP18" s="29">
        <f t="shared" si="11"/>
        <v>0</v>
      </c>
      <c r="BQ18" s="29">
        <f t="shared" si="12"/>
        <v>0</v>
      </c>
      <c r="BR18" s="29">
        <f t="shared" si="13"/>
        <v>0</v>
      </c>
      <c r="BT18" s="29">
        <f t="shared" si="14"/>
        <v>0</v>
      </c>
      <c r="BU18" s="29">
        <f t="shared" si="14"/>
        <v>0</v>
      </c>
      <c r="BV18" s="29">
        <f t="shared" si="15"/>
        <v>0</v>
      </c>
      <c r="BX18" s="29">
        <v>0</v>
      </c>
      <c r="BY18" s="29">
        <v>0</v>
      </c>
      <c r="BZ18" s="29">
        <v>0</v>
      </c>
      <c r="CB18" s="342">
        <v>0</v>
      </c>
      <c r="CC18" s="342">
        <v>0</v>
      </c>
      <c r="CD18" s="342">
        <v>0</v>
      </c>
      <c r="CF18" s="29">
        <v>0</v>
      </c>
      <c r="CG18" s="29">
        <v>0</v>
      </c>
      <c r="CH18" s="29">
        <v>0</v>
      </c>
      <c r="CJ18" s="342">
        <f t="shared" si="16"/>
        <v>0</v>
      </c>
      <c r="CK18" s="342">
        <f t="shared" si="16"/>
        <v>0</v>
      </c>
      <c r="CL18" s="342">
        <f t="shared" si="16"/>
        <v>0</v>
      </c>
      <c r="CN18" s="29">
        <f t="shared" si="17"/>
        <v>0</v>
      </c>
      <c r="CO18" s="29">
        <f t="shared" si="18"/>
        <v>0</v>
      </c>
      <c r="CP18" s="29">
        <f t="shared" si="19"/>
        <v>0</v>
      </c>
      <c r="CR18" s="29">
        <f t="shared" si="20"/>
        <v>0</v>
      </c>
      <c r="CS18" s="29">
        <f t="shared" si="20"/>
        <v>0</v>
      </c>
      <c r="CT18" s="29">
        <f t="shared" si="21"/>
        <v>0</v>
      </c>
    </row>
    <row r="19" spans="1:98" x14ac:dyDescent="0.25">
      <c r="A19" s="343" t="s">
        <v>345</v>
      </c>
      <c r="B19" s="229">
        <v>4.7999999999999996E-3</v>
      </c>
      <c r="C19" s="229">
        <v>0</v>
      </c>
      <c r="D19" s="229">
        <v>0</v>
      </c>
      <c r="E19" s="229">
        <v>0</v>
      </c>
      <c r="F19" s="236">
        <v>403011</v>
      </c>
      <c r="G19" s="229"/>
      <c r="H19" s="342">
        <v>0</v>
      </c>
      <c r="I19" s="342">
        <v>0</v>
      </c>
      <c r="J19" s="342">
        <v>0</v>
      </c>
      <c r="K19" s="342"/>
      <c r="L19" s="342">
        <v>0</v>
      </c>
      <c r="M19" s="342">
        <v>0</v>
      </c>
      <c r="N19" s="342">
        <v>0</v>
      </c>
      <c r="O19" s="342"/>
      <c r="P19" s="238">
        <v>0</v>
      </c>
      <c r="Q19" s="238">
        <v>0</v>
      </c>
      <c r="R19" s="238">
        <v>0</v>
      </c>
      <c r="S19" s="238"/>
      <c r="T19" s="342">
        <f t="shared" si="0"/>
        <v>0</v>
      </c>
      <c r="U19" s="342">
        <f t="shared" si="0"/>
        <v>0</v>
      </c>
      <c r="V19" s="342">
        <f t="shared" si="0"/>
        <v>0</v>
      </c>
      <c r="W19" s="29"/>
      <c r="X19" s="29">
        <f t="shared" si="1"/>
        <v>0</v>
      </c>
      <c r="Y19" s="29">
        <f t="shared" si="2"/>
        <v>0</v>
      </c>
      <c r="Z19" s="29">
        <f t="shared" si="3"/>
        <v>0</v>
      </c>
      <c r="AB19" s="29">
        <v>0</v>
      </c>
      <c r="AC19" s="29">
        <v>0</v>
      </c>
      <c r="AD19" s="29">
        <v>0</v>
      </c>
      <c r="AF19" s="342">
        <v>0</v>
      </c>
      <c r="AG19" s="342">
        <v>0</v>
      </c>
      <c r="AH19" s="342">
        <v>0</v>
      </c>
      <c r="AJ19" s="29">
        <v>0</v>
      </c>
      <c r="AK19" s="29">
        <v>0</v>
      </c>
      <c r="AL19" s="29">
        <v>0</v>
      </c>
      <c r="AN19" s="342">
        <f t="shared" si="4"/>
        <v>0</v>
      </c>
      <c r="AO19" s="342">
        <f t="shared" si="4"/>
        <v>0</v>
      </c>
      <c r="AP19" s="342">
        <f t="shared" si="4"/>
        <v>0</v>
      </c>
      <c r="AR19" s="29">
        <f t="shared" si="5"/>
        <v>0</v>
      </c>
      <c r="AS19" s="29">
        <f t="shared" si="6"/>
        <v>0</v>
      </c>
      <c r="AT19" s="29">
        <f t="shared" si="7"/>
        <v>0</v>
      </c>
      <c r="AV19" s="29">
        <f t="shared" si="8"/>
        <v>0</v>
      </c>
      <c r="AW19" s="29">
        <f t="shared" si="8"/>
        <v>0</v>
      </c>
      <c r="AX19" s="29">
        <f t="shared" si="9"/>
        <v>0</v>
      </c>
      <c r="AZ19" s="29">
        <v>0</v>
      </c>
      <c r="BA19" s="29">
        <v>0</v>
      </c>
      <c r="BB19" s="29">
        <v>0</v>
      </c>
      <c r="BD19" s="342">
        <v>0</v>
      </c>
      <c r="BE19" s="342">
        <v>0</v>
      </c>
      <c r="BF19" s="342">
        <v>0</v>
      </c>
      <c r="BH19" s="29">
        <v>0</v>
      </c>
      <c r="BI19" s="29">
        <v>0</v>
      </c>
      <c r="BJ19" s="29">
        <v>0</v>
      </c>
      <c r="BL19" s="342">
        <f t="shared" si="10"/>
        <v>0</v>
      </c>
      <c r="BM19" s="342">
        <f t="shared" si="10"/>
        <v>0</v>
      </c>
      <c r="BN19" s="342">
        <f t="shared" si="10"/>
        <v>0</v>
      </c>
      <c r="BP19" s="29">
        <f t="shared" si="11"/>
        <v>0</v>
      </c>
      <c r="BQ19" s="29">
        <f t="shared" si="12"/>
        <v>0</v>
      </c>
      <c r="BR19" s="29">
        <f t="shared" si="13"/>
        <v>0</v>
      </c>
      <c r="BT19" s="29">
        <f t="shared" si="14"/>
        <v>0</v>
      </c>
      <c r="BU19" s="29">
        <f t="shared" si="14"/>
        <v>0</v>
      </c>
      <c r="BV19" s="29">
        <f t="shared" si="15"/>
        <v>0</v>
      </c>
      <c r="BX19" s="29">
        <v>0</v>
      </c>
      <c r="BY19" s="29">
        <v>0</v>
      </c>
      <c r="BZ19" s="29">
        <v>0</v>
      </c>
      <c r="CB19" s="342">
        <v>0</v>
      </c>
      <c r="CC19" s="342">
        <v>0</v>
      </c>
      <c r="CD19" s="342">
        <v>0</v>
      </c>
      <c r="CF19" s="29">
        <v>0</v>
      </c>
      <c r="CG19" s="29">
        <v>0</v>
      </c>
      <c r="CH19" s="29">
        <v>0</v>
      </c>
      <c r="CJ19" s="342">
        <f t="shared" si="16"/>
        <v>0</v>
      </c>
      <c r="CK19" s="342">
        <f t="shared" si="16"/>
        <v>0</v>
      </c>
      <c r="CL19" s="342">
        <f t="shared" si="16"/>
        <v>0</v>
      </c>
      <c r="CN19" s="29">
        <f t="shared" si="17"/>
        <v>0</v>
      </c>
      <c r="CO19" s="29">
        <f t="shared" si="18"/>
        <v>0</v>
      </c>
      <c r="CP19" s="29">
        <f t="shared" si="19"/>
        <v>0</v>
      </c>
      <c r="CR19" s="29">
        <f t="shared" si="20"/>
        <v>0</v>
      </c>
      <c r="CS19" s="29">
        <f t="shared" si="20"/>
        <v>0</v>
      </c>
      <c r="CT19" s="29">
        <f t="shared" si="21"/>
        <v>0</v>
      </c>
    </row>
    <row r="20" spans="1:98" x14ac:dyDescent="0.25">
      <c r="A20" s="343" t="s">
        <v>346</v>
      </c>
      <c r="B20" s="229">
        <v>0</v>
      </c>
      <c r="C20" s="229">
        <v>0</v>
      </c>
      <c r="D20" s="229">
        <v>0</v>
      </c>
      <c r="E20" s="229">
        <v>0</v>
      </c>
      <c r="F20" s="236">
        <v>403011</v>
      </c>
      <c r="G20" s="229"/>
      <c r="H20" s="342">
        <v>0</v>
      </c>
      <c r="I20" s="342">
        <v>0</v>
      </c>
      <c r="J20" s="342">
        <v>0</v>
      </c>
      <c r="K20" s="342"/>
      <c r="L20" s="342">
        <v>0</v>
      </c>
      <c r="M20" s="342">
        <v>0</v>
      </c>
      <c r="N20" s="342">
        <v>0</v>
      </c>
      <c r="O20" s="342"/>
      <c r="P20" s="238">
        <v>0</v>
      </c>
      <c r="Q20" s="238">
        <v>0</v>
      </c>
      <c r="R20" s="238">
        <v>0</v>
      </c>
      <c r="S20" s="238"/>
      <c r="T20" s="342">
        <f t="shared" si="0"/>
        <v>0</v>
      </c>
      <c r="U20" s="342">
        <f t="shared" si="0"/>
        <v>0</v>
      </c>
      <c r="V20" s="342">
        <f t="shared" si="0"/>
        <v>0</v>
      </c>
      <c r="W20" s="29"/>
      <c r="X20" s="29">
        <f t="shared" si="1"/>
        <v>0</v>
      </c>
      <c r="Y20" s="29">
        <f t="shared" si="2"/>
        <v>0</v>
      </c>
      <c r="Z20" s="29">
        <f t="shared" si="3"/>
        <v>0</v>
      </c>
      <c r="AB20" s="29">
        <v>0</v>
      </c>
      <c r="AC20" s="29">
        <v>0</v>
      </c>
      <c r="AD20" s="29">
        <v>0</v>
      </c>
      <c r="AF20" s="342">
        <v>0</v>
      </c>
      <c r="AG20" s="342">
        <v>0</v>
      </c>
      <c r="AH20" s="342">
        <v>0</v>
      </c>
      <c r="AJ20" s="29">
        <v>0</v>
      </c>
      <c r="AK20" s="29">
        <v>0</v>
      </c>
      <c r="AL20" s="29">
        <v>0</v>
      </c>
      <c r="AN20" s="342">
        <f t="shared" si="4"/>
        <v>0</v>
      </c>
      <c r="AO20" s="342">
        <f t="shared" si="4"/>
        <v>0</v>
      </c>
      <c r="AP20" s="342">
        <f t="shared" si="4"/>
        <v>0</v>
      </c>
      <c r="AR20" s="29">
        <f t="shared" si="5"/>
        <v>0</v>
      </c>
      <c r="AS20" s="29">
        <f t="shared" si="6"/>
        <v>0</v>
      </c>
      <c r="AT20" s="29">
        <f t="shared" si="7"/>
        <v>0</v>
      </c>
      <c r="AV20" s="29">
        <f t="shared" si="8"/>
        <v>0</v>
      </c>
      <c r="AW20" s="29">
        <f t="shared" si="8"/>
        <v>0</v>
      </c>
      <c r="AX20" s="29">
        <f t="shared" si="9"/>
        <v>0</v>
      </c>
      <c r="AZ20" s="29">
        <v>0</v>
      </c>
      <c r="BA20" s="29">
        <v>0</v>
      </c>
      <c r="BB20" s="29">
        <v>0</v>
      </c>
      <c r="BD20" s="342">
        <v>0</v>
      </c>
      <c r="BE20" s="342">
        <v>0</v>
      </c>
      <c r="BF20" s="342">
        <v>0</v>
      </c>
      <c r="BH20" s="29">
        <v>0</v>
      </c>
      <c r="BI20" s="29">
        <v>0</v>
      </c>
      <c r="BJ20" s="29">
        <v>0</v>
      </c>
      <c r="BL20" s="342">
        <f t="shared" si="10"/>
        <v>0</v>
      </c>
      <c r="BM20" s="342">
        <f t="shared" si="10"/>
        <v>0</v>
      </c>
      <c r="BN20" s="342">
        <f t="shared" si="10"/>
        <v>0</v>
      </c>
      <c r="BP20" s="29">
        <f t="shared" si="11"/>
        <v>0</v>
      </c>
      <c r="BQ20" s="29">
        <f t="shared" si="12"/>
        <v>0</v>
      </c>
      <c r="BR20" s="29">
        <f t="shared" si="13"/>
        <v>0</v>
      </c>
      <c r="BT20" s="29">
        <f t="shared" si="14"/>
        <v>0</v>
      </c>
      <c r="BU20" s="29">
        <f t="shared" si="14"/>
        <v>0</v>
      </c>
      <c r="BV20" s="29">
        <f t="shared" si="15"/>
        <v>0</v>
      </c>
      <c r="BX20" s="29">
        <v>0</v>
      </c>
      <c r="BY20" s="29">
        <v>0</v>
      </c>
      <c r="BZ20" s="29">
        <v>0</v>
      </c>
      <c r="CB20" s="342">
        <v>0</v>
      </c>
      <c r="CC20" s="342">
        <v>0</v>
      </c>
      <c r="CD20" s="342">
        <v>0</v>
      </c>
      <c r="CF20" s="29">
        <v>0</v>
      </c>
      <c r="CG20" s="29">
        <v>0</v>
      </c>
      <c r="CH20" s="29">
        <v>0</v>
      </c>
      <c r="CJ20" s="342">
        <f t="shared" si="16"/>
        <v>0</v>
      </c>
      <c r="CK20" s="342">
        <f t="shared" si="16"/>
        <v>0</v>
      </c>
      <c r="CL20" s="342">
        <f t="shared" si="16"/>
        <v>0</v>
      </c>
      <c r="CN20" s="29">
        <f t="shared" si="17"/>
        <v>0</v>
      </c>
      <c r="CO20" s="29">
        <f t="shared" si="18"/>
        <v>0</v>
      </c>
      <c r="CP20" s="29">
        <f t="shared" si="19"/>
        <v>0</v>
      </c>
      <c r="CR20" s="29">
        <f t="shared" si="20"/>
        <v>0</v>
      </c>
      <c r="CS20" s="29">
        <f t="shared" si="20"/>
        <v>0</v>
      </c>
      <c r="CT20" s="29">
        <f t="shared" si="21"/>
        <v>0</v>
      </c>
    </row>
    <row r="21" spans="1:98" x14ac:dyDescent="0.25">
      <c r="A21" s="343" t="s">
        <v>347</v>
      </c>
      <c r="B21" s="229">
        <v>6.9900000000000004E-2</v>
      </c>
      <c r="C21" s="229">
        <v>0</v>
      </c>
      <c r="D21" s="229">
        <v>0</v>
      </c>
      <c r="E21" s="229">
        <v>0</v>
      </c>
      <c r="F21" s="236">
        <v>403011</v>
      </c>
      <c r="G21" s="229"/>
      <c r="H21" s="342">
        <v>0</v>
      </c>
      <c r="I21" s="342">
        <v>0</v>
      </c>
      <c r="J21" s="342">
        <v>0</v>
      </c>
      <c r="K21" s="342"/>
      <c r="L21" s="342">
        <v>0</v>
      </c>
      <c r="M21" s="342">
        <v>0</v>
      </c>
      <c r="N21" s="342">
        <v>0</v>
      </c>
      <c r="O21" s="342"/>
      <c r="P21" s="238">
        <v>0</v>
      </c>
      <c r="Q21" s="238">
        <v>0</v>
      </c>
      <c r="R21" s="238">
        <v>0</v>
      </c>
      <c r="S21" s="238"/>
      <c r="T21" s="342">
        <f t="shared" si="0"/>
        <v>0</v>
      </c>
      <c r="U21" s="342">
        <f t="shared" si="0"/>
        <v>0</v>
      </c>
      <c r="V21" s="342">
        <f t="shared" si="0"/>
        <v>0</v>
      </c>
      <c r="W21" s="29"/>
      <c r="X21" s="29">
        <f t="shared" si="1"/>
        <v>0</v>
      </c>
      <c r="Y21" s="29">
        <f t="shared" si="2"/>
        <v>0</v>
      </c>
      <c r="Z21" s="29">
        <f t="shared" si="3"/>
        <v>0</v>
      </c>
      <c r="AB21" s="29">
        <v>0</v>
      </c>
      <c r="AC21" s="29">
        <v>0</v>
      </c>
      <c r="AD21" s="29">
        <v>0</v>
      </c>
      <c r="AF21" s="342">
        <v>0</v>
      </c>
      <c r="AG21" s="342">
        <v>0</v>
      </c>
      <c r="AH21" s="342">
        <v>0</v>
      </c>
      <c r="AJ21" s="29">
        <v>0</v>
      </c>
      <c r="AK21" s="29">
        <v>0</v>
      </c>
      <c r="AL21" s="29">
        <v>0</v>
      </c>
      <c r="AN21" s="342">
        <f t="shared" si="4"/>
        <v>0</v>
      </c>
      <c r="AO21" s="342">
        <f t="shared" si="4"/>
        <v>0</v>
      </c>
      <c r="AP21" s="342">
        <f t="shared" si="4"/>
        <v>0</v>
      </c>
      <c r="AR21" s="29">
        <f t="shared" si="5"/>
        <v>0</v>
      </c>
      <c r="AS21" s="29">
        <f t="shared" si="6"/>
        <v>0</v>
      </c>
      <c r="AT21" s="29">
        <f t="shared" si="7"/>
        <v>0</v>
      </c>
      <c r="AV21" s="29">
        <f t="shared" si="8"/>
        <v>0</v>
      </c>
      <c r="AW21" s="29">
        <f t="shared" si="8"/>
        <v>0</v>
      </c>
      <c r="AX21" s="29">
        <f t="shared" si="9"/>
        <v>0</v>
      </c>
      <c r="AZ21" s="29">
        <v>0</v>
      </c>
      <c r="BA21" s="29">
        <v>0</v>
      </c>
      <c r="BB21" s="29">
        <v>0</v>
      </c>
      <c r="BD21" s="342">
        <v>0</v>
      </c>
      <c r="BE21" s="342">
        <v>0</v>
      </c>
      <c r="BF21" s="342">
        <v>0</v>
      </c>
      <c r="BH21" s="29">
        <v>0</v>
      </c>
      <c r="BI21" s="29">
        <v>0</v>
      </c>
      <c r="BJ21" s="29">
        <v>0</v>
      </c>
      <c r="BL21" s="342">
        <f t="shared" si="10"/>
        <v>0</v>
      </c>
      <c r="BM21" s="342">
        <f t="shared" si="10"/>
        <v>0</v>
      </c>
      <c r="BN21" s="342">
        <f t="shared" si="10"/>
        <v>0</v>
      </c>
      <c r="BP21" s="29">
        <f t="shared" si="11"/>
        <v>0</v>
      </c>
      <c r="BQ21" s="29">
        <f t="shared" si="12"/>
        <v>0</v>
      </c>
      <c r="BR21" s="29">
        <f t="shared" si="13"/>
        <v>0</v>
      </c>
      <c r="BT21" s="29">
        <f t="shared" si="14"/>
        <v>0</v>
      </c>
      <c r="BU21" s="29">
        <f t="shared" si="14"/>
        <v>0</v>
      </c>
      <c r="BV21" s="29">
        <f t="shared" si="15"/>
        <v>0</v>
      </c>
      <c r="BX21" s="29">
        <v>0</v>
      </c>
      <c r="BY21" s="29">
        <v>0</v>
      </c>
      <c r="BZ21" s="29">
        <v>0</v>
      </c>
      <c r="CB21" s="342">
        <v>0</v>
      </c>
      <c r="CC21" s="342">
        <v>0</v>
      </c>
      <c r="CD21" s="342">
        <v>0</v>
      </c>
      <c r="CF21" s="29">
        <v>0</v>
      </c>
      <c r="CG21" s="29">
        <v>0</v>
      </c>
      <c r="CH21" s="29">
        <v>0</v>
      </c>
      <c r="CJ21" s="342">
        <f t="shared" si="16"/>
        <v>0</v>
      </c>
      <c r="CK21" s="342">
        <f t="shared" si="16"/>
        <v>0</v>
      </c>
      <c r="CL21" s="342">
        <f t="shared" si="16"/>
        <v>0</v>
      </c>
      <c r="CN21" s="29">
        <f t="shared" si="17"/>
        <v>0</v>
      </c>
      <c r="CO21" s="29">
        <f t="shared" si="18"/>
        <v>0</v>
      </c>
      <c r="CP21" s="29">
        <f t="shared" si="19"/>
        <v>0</v>
      </c>
      <c r="CR21" s="29">
        <f t="shared" si="20"/>
        <v>0</v>
      </c>
      <c r="CS21" s="29">
        <f t="shared" si="20"/>
        <v>0</v>
      </c>
      <c r="CT21" s="29">
        <f t="shared" si="21"/>
        <v>0</v>
      </c>
    </row>
    <row r="22" spans="1:98" x14ac:dyDescent="0.25">
      <c r="A22" s="343" t="s">
        <v>348</v>
      </c>
      <c r="B22" s="229">
        <v>1.6500000000000001E-2</v>
      </c>
      <c r="C22" s="229">
        <v>1.84E-2</v>
      </c>
      <c r="D22" s="229">
        <v>2.6599999999999999E-2</v>
      </c>
      <c r="E22" s="229">
        <v>2.9000000000000001E-2</v>
      </c>
      <c r="F22" s="236">
        <v>403026</v>
      </c>
      <c r="G22" s="229"/>
      <c r="H22" s="342">
        <v>0</v>
      </c>
      <c r="I22" s="342">
        <v>0</v>
      </c>
      <c r="J22" s="342">
        <v>0</v>
      </c>
      <c r="K22" s="342"/>
      <c r="L22" s="342">
        <v>0</v>
      </c>
      <c r="M22" s="342">
        <v>0</v>
      </c>
      <c r="N22" s="342">
        <v>0</v>
      </c>
      <c r="O22" s="342"/>
      <c r="P22" s="238">
        <v>0</v>
      </c>
      <c r="Q22" s="238">
        <v>0</v>
      </c>
      <c r="R22" s="238">
        <v>0</v>
      </c>
      <c r="S22" s="238"/>
      <c r="T22" s="342">
        <f t="shared" si="0"/>
        <v>0</v>
      </c>
      <c r="U22" s="342">
        <f t="shared" si="0"/>
        <v>0</v>
      </c>
      <c r="V22" s="342">
        <f t="shared" si="0"/>
        <v>0</v>
      </c>
      <c r="W22" s="29"/>
      <c r="X22" s="29">
        <f t="shared" si="1"/>
        <v>0</v>
      </c>
      <c r="Y22" s="29">
        <f t="shared" si="2"/>
        <v>0</v>
      </c>
      <c r="Z22" s="29">
        <f t="shared" si="3"/>
        <v>0</v>
      </c>
      <c r="AB22" s="29">
        <v>0</v>
      </c>
      <c r="AC22" s="29">
        <v>0</v>
      </c>
      <c r="AD22" s="29">
        <v>0</v>
      </c>
      <c r="AF22" s="342">
        <v>0</v>
      </c>
      <c r="AG22" s="342">
        <v>0</v>
      </c>
      <c r="AH22" s="342">
        <v>0</v>
      </c>
      <c r="AJ22" s="29">
        <v>0</v>
      </c>
      <c r="AK22" s="29">
        <v>0</v>
      </c>
      <c r="AL22" s="29">
        <v>0</v>
      </c>
      <c r="AN22" s="342">
        <f t="shared" si="4"/>
        <v>0</v>
      </c>
      <c r="AO22" s="342">
        <f t="shared" si="4"/>
        <v>0</v>
      </c>
      <c r="AP22" s="342">
        <f t="shared" si="4"/>
        <v>0</v>
      </c>
      <c r="AR22" s="29">
        <f t="shared" si="5"/>
        <v>0</v>
      </c>
      <c r="AS22" s="29">
        <f t="shared" si="6"/>
        <v>0</v>
      </c>
      <c r="AT22" s="29">
        <f t="shared" si="7"/>
        <v>0</v>
      </c>
      <c r="AV22" s="29">
        <f t="shared" si="8"/>
        <v>0</v>
      </c>
      <c r="AW22" s="29">
        <f t="shared" si="8"/>
        <v>0</v>
      </c>
      <c r="AX22" s="29">
        <f t="shared" si="9"/>
        <v>0</v>
      </c>
      <c r="AZ22" s="29">
        <v>0</v>
      </c>
      <c r="BA22" s="29">
        <v>0</v>
      </c>
      <c r="BB22" s="29">
        <v>0</v>
      </c>
      <c r="BD22" s="342">
        <v>0</v>
      </c>
      <c r="BE22" s="342">
        <v>0</v>
      </c>
      <c r="BF22" s="342">
        <v>0</v>
      </c>
      <c r="BH22" s="29">
        <v>0</v>
      </c>
      <c r="BI22" s="29">
        <v>0</v>
      </c>
      <c r="BJ22" s="29">
        <v>0</v>
      </c>
      <c r="BL22" s="342">
        <f t="shared" si="10"/>
        <v>0</v>
      </c>
      <c r="BM22" s="342">
        <f t="shared" si="10"/>
        <v>0</v>
      </c>
      <c r="BN22" s="342">
        <f t="shared" si="10"/>
        <v>0</v>
      </c>
      <c r="BP22" s="29">
        <f t="shared" si="11"/>
        <v>0</v>
      </c>
      <c r="BQ22" s="29">
        <f t="shared" si="12"/>
        <v>0</v>
      </c>
      <c r="BR22" s="29">
        <f t="shared" si="13"/>
        <v>0</v>
      </c>
      <c r="BT22" s="29">
        <f t="shared" si="14"/>
        <v>0</v>
      </c>
      <c r="BU22" s="29">
        <f t="shared" si="14"/>
        <v>0</v>
      </c>
      <c r="BV22" s="29">
        <f t="shared" si="15"/>
        <v>0</v>
      </c>
      <c r="BX22" s="29">
        <v>0</v>
      </c>
      <c r="BY22" s="29">
        <v>0</v>
      </c>
      <c r="BZ22" s="29">
        <v>0</v>
      </c>
      <c r="CB22" s="342">
        <v>0</v>
      </c>
      <c r="CC22" s="342">
        <v>0</v>
      </c>
      <c r="CD22" s="342">
        <v>0</v>
      </c>
      <c r="CF22" s="29">
        <v>0</v>
      </c>
      <c r="CG22" s="29">
        <v>0</v>
      </c>
      <c r="CH22" s="29">
        <v>0</v>
      </c>
      <c r="CJ22" s="342">
        <f t="shared" si="16"/>
        <v>0</v>
      </c>
      <c r="CK22" s="342">
        <f t="shared" si="16"/>
        <v>0</v>
      </c>
      <c r="CL22" s="342">
        <f t="shared" si="16"/>
        <v>0</v>
      </c>
      <c r="CN22" s="29">
        <f t="shared" si="17"/>
        <v>0</v>
      </c>
      <c r="CO22" s="29">
        <f t="shared" si="18"/>
        <v>0</v>
      </c>
      <c r="CP22" s="29">
        <f t="shared" si="19"/>
        <v>0</v>
      </c>
      <c r="CR22" s="29">
        <f t="shared" si="20"/>
        <v>0</v>
      </c>
      <c r="CS22" s="29">
        <f t="shared" si="20"/>
        <v>0</v>
      </c>
      <c r="CT22" s="29">
        <f t="shared" si="21"/>
        <v>0</v>
      </c>
    </row>
    <row r="23" spans="1:98" x14ac:dyDescent="0.25">
      <c r="A23" s="343" t="s">
        <v>349</v>
      </c>
      <c r="B23" s="229">
        <v>1.6500000000000001E-2</v>
      </c>
      <c r="C23" s="229">
        <v>1.84E-2</v>
      </c>
      <c r="D23" s="229">
        <v>2.6599999999999999E-2</v>
      </c>
      <c r="E23" s="229">
        <v>2.9000000000000001E-2</v>
      </c>
      <c r="F23" s="236">
        <v>403011</v>
      </c>
      <c r="G23" s="229"/>
      <c r="H23" s="342">
        <v>6544378.5999999996</v>
      </c>
      <c r="I23" s="342">
        <v>6544378.5999999996</v>
      </c>
      <c r="J23" s="342">
        <v>6544378.5999999996</v>
      </c>
      <c r="K23" s="342"/>
      <c r="L23" s="342">
        <v>6620649.8499999996</v>
      </c>
      <c r="M23" s="342">
        <v>6620649.8499999996</v>
      </c>
      <c r="N23" s="342">
        <v>6620649.8499999996</v>
      </c>
      <c r="O23" s="342"/>
      <c r="P23" s="238">
        <v>15815.581616666668</v>
      </c>
      <c r="Q23" s="238">
        <v>15815.581616666668</v>
      </c>
      <c r="R23" s="238">
        <v>15815.581616666668</v>
      </c>
      <c r="S23" s="238"/>
      <c r="T23" s="342">
        <f t="shared" si="0"/>
        <v>15999.903804166666</v>
      </c>
      <c r="U23" s="342">
        <f t="shared" si="0"/>
        <v>15999.903804166666</v>
      </c>
      <c r="V23" s="342">
        <f t="shared" si="0"/>
        <v>15999.903804166666</v>
      </c>
      <c r="W23" s="29"/>
      <c r="X23" s="29">
        <f t="shared" si="1"/>
        <v>47446.744850000003</v>
      </c>
      <c r="Y23" s="29">
        <f t="shared" si="2"/>
        <v>47999.711412500001</v>
      </c>
      <c r="Z23" s="29">
        <f t="shared" si="3"/>
        <v>552.96656249999796</v>
      </c>
      <c r="AB23" s="29">
        <v>6544378.5999999996</v>
      </c>
      <c r="AC23" s="29">
        <v>6544378.5999999996</v>
      </c>
      <c r="AD23" s="29">
        <v>6544378.5999999996</v>
      </c>
      <c r="AF23" s="342">
        <v>6620649.8499999996</v>
      </c>
      <c r="AG23" s="342">
        <v>6620649.8499999996</v>
      </c>
      <c r="AH23" s="342">
        <v>6620649.8499999996</v>
      </c>
      <c r="AJ23" s="29">
        <v>15815.581616666668</v>
      </c>
      <c r="AK23" s="29">
        <v>15815.581616666668</v>
      </c>
      <c r="AL23" s="29">
        <v>15815.581616666668</v>
      </c>
      <c r="AN23" s="342">
        <f t="shared" si="4"/>
        <v>15999.903804166666</v>
      </c>
      <c r="AO23" s="342">
        <f t="shared" si="4"/>
        <v>15999.903804166666</v>
      </c>
      <c r="AP23" s="342">
        <f t="shared" si="4"/>
        <v>15999.903804166666</v>
      </c>
      <c r="AR23" s="29">
        <f t="shared" si="5"/>
        <v>47446.744850000003</v>
      </c>
      <c r="AS23" s="29">
        <f t="shared" si="6"/>
        <v>47999.711412500001</v>
      </c>
      <c r="AT23" s="29">
        <f t="shared" si="7"/>
        <v>552.96656249999796</v>
      </c>
      <c r="AV23" s="29">
        <f t="shared" si="8"/>
        <v>94893.489700000006</v>
      </c>
      <c r="AW23" s="29">
        <f t="shared" si="8"/>
        <v>95999.422825000001</v>
      </c>
      <c r="AX23" s="29">
        <f t="shared" si="9"/>
        <v>1105.9331249999959</v>
      </c>
      <c r="AZ23" s="29">
        <v>6544378.5999999996</v>
      </c>
      <c r="BA23" s="29">
        <v>6544378.5999999996</v>
      </c>
      <c r="BB23" s="29">
        <v>6582514.2300000004</v>
      </c>
      <c r="BD23" s="342">
        <v>6620649.8499999996</v>
      </c>
      <c r="BE23" s="342">
        <v>6620649.8499999996</v>
      </c>
      <c r="BF23" s="342">
        <v>6620649.8499999996</v>
      </c>
      <c r="BH23" s="29">
        <v>15815.581616666668</v>
      </c>
      <c r="BI23" s="29">
        <v>15815.581616666668</v>
      </c>
      <c r="BJ23" s="29">
        <v>15907.742722500001</v>
      </c>
      <c r="BL23" s="342">
        <f t="shared" si="10"/>
        <v>15999.903804166666</v>
      </c>
      <c r="BM23" s="342">
        <f t="shared" si="10"/>
        <v>15999.903804166666</v>
      </c>
      <c r="BN23" s="342">
        <f t="shared" si="10"/>
        <v>15999.903804166666</v>
      </c>
      <c r="BP23" s="29">
        <f t="shared" si="11"/>
        <v>47538.905955833339</v>
      </c>
      <c r="BQ23" s="29">
        <f t="shared" si="12"/>
        <v>47999.711412500001</v>
      </c>
      <c r="BR23" s="29">
        <f t="shared" si="13"/>
        <v>460.80545666666148</v>
      </c>
      <c r="BT23" s="29">
        <f t="shared" si="14"/>
        <v>142432.39565583336</v>
      </c>
      <c r="BU23" s="29">
        <f t="shared" si="14"/>
        <v>143999.13423749999</v>
      </c>
      <c r="BV23" s="29">
        <f t="shared" si="15"/>
        <v>1566.7385816666356</v>
      </c>
      <c r="BX23" s="29">
        <v>6620649.8499999996</v>
      </c>
      <c r="BY23" s="29">
        <v>6620649.8499999996</v>
      </c>
      <c r="BZ23" s="29">
        <v>6620649.8499999996</v>
      </c>
      <c r="CB23" s="342">
        <v>6620649.8499999996</v>
      </c>
      <c r="CC23" s="342">
        <v>6620649.8499999996</v>
      </c>
      <c r="CD23" s="342">
        <v>6620649.8499999996</v>
      </c>
      <c r="CF23" s="29">
        <v>15999.903804166666</v>
      </c>
      <c r="CG23" s="29">
        <v>15999.903804166666</v>
      </c>
      <c r="CH23" s="29">
        <v>15999.903804166666</v>
      </c>
      <c r="CJ23" s="342">
        <f t="shared" si="16"/>
        <v>15999.903804166666</v>
      </c>
      <c r="CK23" s="342">
        <f t="shared" si="16"/>
        <v>15999.903804166666</v>
      </c>
      <c r="CL23" s="342">
        <f t="shared" si="16"/>
        <v>15999.903804166666</v>
      </c>
      <c r="CN23" s="29">
        <f t="shared" si="17"/>
        <v>47999.711412500001</v>
      </c>
      <c r="CO23" s="29">
        <f t="shared" si="18"/>
        <v>47999.711412500001</v>
      </c>
      <c r="CP23" s="29">
        <f t="shared" si="19"/>
        <v>0</v>
      </c>
      <c r="CR23" s="29">
        <f t="shared" si="20"/>
        <v>190432.10706833337</v>
      </c>
      <c r="CS23" s="29">
        <f t="shared" si="20"/>
        <v>191998.84565</v>
      </c>
      <c r="CT23" s="29">
        <f t="shared" si="21"/>
        <v>1566.7385816666356</v>
      </c>
    </row>
    <row r="24" spans="1:98" x14ac:dyDescent="0.25">
      <c r="A24" s="343" t="s">
        <v>350</v>
      </c>
      <c r="B24" s="229">
        <f>0.009+0.0007</f>
        <v>9.6999999999999986E-3</v>
      </c>
      <c r="C24" s="229">
        <v>1.0800000000000001E-2</v>
      </c>
      <c r="D24" s="229">
        <v>1.7600000000000001E-2</v>
      </c>
      <c r="E24" s="229">
        <v>1.7600000000000001E-2</v>
      </c>
      <c r="F24" s="236">
        <v>403026</v>
      </c>
      <c r="G24" s="229"/>
      <c r="H24" s="342">
        <v>0</v>
      </c>
      <c r="I24" s="342">
        <v>0</v>
      </c>
      <c r="J24" s="342">
        <v>0</v>
      </c>
      <c r="K24" s="342"/>
      <c r="L24" s="342">
        <v>0</v>
      </c>
      <c r="M24" s="342">
        <v>0</v>
      </c>
      <c r="N24" s="342">
        <v>0</v>
      </c>
      <c r="O24" s="342"/>
      <c r="P24" s="238">
        <v>0</v>
      </c>
      <c r="Q24" s="238">
        <v>0</v>
      </c>
      <c r="R24" s="238">
        <v>0</v>
      </c>
      <c r="S24" s="238"/>
      <c r="T24" s="342">
        <f t="shared" si="0"/>
        <v>0</v>
      </c>
      <c r="U24" s="342">
        <f t="shared" si="0"/>
        <v>0</v>
      </c>
      <c r="V24" s="342">
        <f t="shared" si="0"/>
        <v>0</v>
      </c>
      <c r="W24" s="29"/>
      <c r="X24" s="29">
        <f t="shared" si="1"/>
        <v>0</v>
      </c>
      <c r="Y24" s="29">
        <f t="shared" si="2"/>
        <v>0</v>
      </c>
      <c r="Z24" s="29">
        <f t="shared" si="3"/>
        <v>0</v>
      </c>
      <c r="AB24" s="29">
        <v>0</v>
      </c>
      <c r="AC24" s="29">
        <v>0</v>
      </c>
      <c r="AD24" s="29">
        <v>0</v>
      </c>
      <c r="AF24" s="342">
        <v>0</v>
      </c>
      <c r="AG24" s="342">
        <v>0</v>
      </c>
      <c r="AH24" s="342">
        <v>0</v>
      </c>
      <c r="AJ24" s="29">
        <v>0</v>
      </c>
      <c r="AK24" s="29">
        <v>0</v>
      </c>
      <c r="AL24" s="29">
        <v>0</v>
      </c>
      <c r="AN24" s="342">
        <f t="shared" si="4"/>
        <v>0</v>
      </c>
      <c r="AO24" s="342">
        <f t="shared" si="4"/>
        <v>0</v>
      </c>
      <c r="AP24" s="342">
        <f t="shared" si="4"/>
        <v>0</v>
      </c>
      <c r="AR24" s="29">
        <f t="shared" si="5"/>
        <v>0</v>
      </c>
      <c r="AS24" s="29">
        <f t="shared" si="6"/>
        <v>0</v>
      </c>
      <c r="AT24" s="29">
        <f t="shared" si="7"/>
        <v>0</v>
      </c>
      <c r="AV24" s="29">
        <f t="shared" si="8"/>
        <v>0</v>
      </c>
      <c r="AW24" s="29">
        <f t="shared" si="8"/>
        <v>0</v>
      </c>
      <c r="AX24" s="29">
        <f t="shared" si="9"/>
        <v>0</v>
      </c>
      <c r="AZ24" s="29">
        <v>0</v>
      </c>
      <c r="BA24" s="29">
        <v>0</v>
      </c>
      <c r="BB24" s="29">
        <v>0</v>
      </c>
      <c r="BD24" s="342">
        <v>0</v>
      </c>
      <c r="BE24" s="342">
        <v>0</v>
      </c>
      <c r="BF24" s="342">
        <v>0</v>
      </c>
      <c r="BH24" s="29">
        <v>0</v>
      </c>
      <c r="BI24" s="29">
        <v>0</v>
      </c>
      <c r="BJ24" s="29">
        <v>0</v>
      </c>
      <c r="BL24" s="342">
        <f t="shared" si="10"/>
        <v>0</v>
      </c>
      <c r="BM24" s="342">
        <f t="shared" si="10"/>
        <v>0</v>
      </c>
      <c r="BN24" s="342">
        <f t="shared" si="10"/>
        <v>0</v>
      </c>
      <c r="BP24" s="29">
        <f t="shared" si="11"/>
        <v>0</v>
      </c>
      <c r="BQ24" s="29">
        <f t="shared" si="12"/>
        <v>0</v>
      </c>
      <c r="BR24" s="29">
        <f t="shared" si="13"/>
        <v>0</v>
      </c>
      <c r="BT24" s="29">
        <f t="shared" si="14"/>
        <v>0</v>
      </c>
      <c r="BU24" s="29">
        <f t="shared" si="14"/>
        <v>0</v>
      </c>
      <c r="BV24" s="29">
        <f t="shared" si="15"/>
        <v>0</v>
      </c>
      <c r="BX24" s="29">
        <v>0</v>
      </c>
      <c r="BY24" s="29">
        <v>0</v>
      </c>
      <c r="BZ24" s="29">
        <v>0</v>
      </c>
      <c r="CB24" s="342">
        <v>0</v>
      </c>
      <c r="CC24" s="342">
        <v>0</v>
      </c>
      <c r="CD24" s="342">
        <v>0</v>
      </c>
      <c r="CF24" s="29">
        <v>0</v>
      </c>
      <c r="CG24" s="29">
        <v>0</v>
      </c>
      <c r="CH24" s="29">
        <v>0</v>
      </c>
      <c r="CJ24" s="342">
        <f t="shared" si="16"/>
        <v>0</v>
      </c>
      <c r="CK24" s="342">
        <f t="shared" si="16"/>
        <v>0</v>
      </c>
      <c r="CL24" s="342">
        <f t="shared" si="16"/>
        <v>0</v>
      </c>
      <c r="CN24" s="29">
        <f t="shared" si="17"/>
        <v>0</v>
      </c>
      <c r="CO24" s="29">
        <f t="shared" si="18"/>
        <v>0</v>
      </c>
      <c r="CP24" s="29">
        <f t="shared" si="19"/>
        <v>0</v>
      </c>
      <c r="CR24" s="29">
        <f t="shared" si="20"/>
        <v>0</v>
      </c>
      <c r="CS24" s="29">
        <f t="shared" si="20"/>
        <v>0</v>
      </c>
      <c r="CT24" s="29">
        <f t="shared" si="21"/>
        <v>0</v>
      </c>
    </row>
    <row r="25" spans="1:98" x14ac:dyDescent="0.25">
      <c r="A25" s="343" t="s">
        <v>351</v>
      </c>
      <c r="B25" s="229">
        <v>0</v>
      </c>
      <c r="C25" s="229">
        <v>0</v>
      </c>
      <c r="D25" s="229">
        <v>5.6099999999999997E-2</v>
      </c>
      <c r="E25" s="229">
        <v>5.6099999999999997E-2</v>
      </c>
      <c r="F25" s="236">
        <v>403026</v>
      </c>
      <c r="G25" s="229"/>
      <c r="H25" s="342">
        <v>0</v>
      </c>
      <c r="I25" s="342">
        <v>0</v>
      </c>
      <c r="J25" s="342">
        <v>0</v>
      </c>
      <c r="K25" s="342"/>
      <c r="L25" s="342">
        <v>0</v>
      </c>
      <c r="M25" s="342">
        <v>0</v>
      </c>
      <c r="N25" s="342">
        <v>0</v>
      </c>
      <c r="O25" s="342"/>
      <c r="P25" s="238">
        <v>0</v>
      </c>
      <c r="Q25" s="238">
        <v>0</v>
      </c>
      <c r="R25" s="238">
        <v>0</v>
      </c>
      <c r="S25" s="238"/>
      <c r="T25" s="342">
        <f t="shared" si="0"/>
        <v>0</v>
      </c>
      <c r="U25" s="342">
        <f t="shared" si="0"/>
        <v>0</v>
      </c>
      <c r="V25" s="342">
        <f t="shared" si="0"/>
        <v>0</v>
      </c>
      <c r="W25" s="29"/>
      <c r="X25" s="29">
        <f t="shared" si="1"/>
        <v>0</v>
      </c>
      <c r="Y25" s="29">
        <f t="shared" si="2"/>
        <v>0</v>
      </c>
      <c r="Z25" s="29">
        <f t="shared" si="3"/>
        <v>0</v>
      </c>
      <c r="AB25" s="29">
        <v>0</v>
      </c>
      <c r="AC25" s="29">
        <v>0</v>
      </c>
      <c r="AD25" s="29">
        <v>0</v>
      </c>
      <c r="AF25" s="342">
        <v>0</v>
      </c>
      <c r="AG25" s="342">
        <v>0</v>
      </c>
      <c r="AH25" s="342">
        <v>0</v>
      </c>
      <c r="AJ25" s="29">
        <v>0</v>
      </c>
      <c r="AK25" s="29">
        <v>0</v>
      </c>
      <c r="AL25" s="29">
        <v>0</v>
      </c>
      <c r="AN25" s="342">
        <f t="shared" si="4"/>
        <v>0</v>
      </c>
      <c r="AO25" s="342">
        <f t="shared" si="4"/>
        <v>0</v>
      </c>
      <c r="AP25" s="342">
        <f t="shared" si="4"/>
        <v>0</v>
      </c>
      <c r="AR25" s="29">
        <f t="shared" si="5"/>
        <v>0</v>
      </c>
      <c r="AS25" s="29">
        <f t="shared" si="6"/>
        <v>0</v>
      </c>
      <c r="AT25" s="29">
        <f t="shared" si="7"/>
        <v>0</v>
      </c>
      <c r="AV25" s="29">
        <f t="shared" si="8"/>
        <v>0</v>
      </c>
      <c r="AW25" s="29">
        <f t="shared" si="8"/>
        <v>0</v>
      </c>
      <c r="AX25" s="29">
        <f t="shared" si="9"/>
        <v>0</v>
      </c>
      <c r="AZ25" s="29">
        <v>0</v>
      </c>
      <c r="BA25" s="29">
        <v>0</v>
      </c>
      <c r="BB25" s="29">
        <v>0</v>
      </c>
      <c r="BD25" s="342">
        <v>0</v>
      </c>
      <c r="BE25" s="342">
        <v>0</v>
      </c>
      <c r="BF25" s="342">
        <v>0</v>
      </c>
      <c r="BH25" s="29">
        <v>0</v>
      </c>
      <c r="BI25" s="29">
        <v>0</v>
      </c>
      <c r="BJ25" s="29">
        <v>0</v>
      </c>
      <c r="BL25" s="342">
        <f t="shared" si="10"/>
        <v>0</v>
      </c>
      <c r="BM25" s="342">
        <f t="shared" si="10"/>
        <v>0</v>
      </c>
      <c r="BN25" s="342">
        <f t="shared" si="10"/>
        <v>0</v>
      </c>
      <c r="BP25" s="29">
        <f t="shared" si="11"/>
        <v>0</v>
      </c>
      <c r="BQ25" s="29">
        <f t="shared" si="12"/>
        <v>0</v>
      </c>
      <c r="BR25" s="29">
        <f t="shared" si="13"/>
        <v>0</v>
      </c>
      <c r="BT25" s="29">
        <f t="shared" si="14"/>
        <v>0</v>
      </c>
      <c r="BU25" s="29">
        <f t="shared" si="14"/>
        <v>0</v>
      </c>
      <c r="BV25" s="29">
        <f t="shared" si="15"/>
        <v>0</v>
      </c>
      <c r="BX25" s="29">
        <v>0</v>
      </c>
      <c r="BY25" s="29">
        <v>0</v>
      </c>
      <c r="BZ25" s="29">
        <v>0</v>
      </c>
      <c r="CB25" s="342">
        <v>0</v>
      </c>
      <c r="CC25" s="342">
        <v>0</v>
      </c>
      <c r="CD25" s="342">
        <v>0</v>
      </c>
      <c r="CF25" s="29">
        <v>0</v>
      </c>
      <c r="CG25" s="29">
        <v>0</v>
      </c>
      <c r="CH25" s="29">
        <v>0</v>
      </c>
      <c r="CJ25" s="342">
        <f t="shared" si="16"/>
        <v>0</v>
      </c>
      <c r="CK25" s="342">
        <f t="shared" si="16"/>
        <v>0</v>
      </c>
      <c r="CL25" s="342">
        <f t="shared" si="16"/>
        <v>0</v>
      </c>
      <c r="CN25" s="29">
        <f t="shared" si="17"/>
        <v>0</v>
      </c>
      <c r="CO25" s="29">
        <f t="shared" si="18"/>
        <v>0</v>
      </c>
      <c r="CP25" s="29">
        <f t="shared" si="19"/>
        <v>0</v>
      </c>
      <c r="CR25" s="29">
        <f t="shared" si="20"/>
        <v>0</v>
      </c>
      <c r="CS25" s="29">
        <f t="shared" si="20"/>
        <v>0</v>
      </c>
      <c r="CT25" s="29">
        <f t="shared" si="21"/>
        <v>0</v>
      </c>
    </row>
    <row r="26" spans="1:98" x14ac:dyDescent="0.25">
      <c r="A26" s="343" t="s">
        <v>352</v>
      </c>
      <c r="B26" s="229">
        <f>0.0092+0.0007</f>
        <v>9.8999999999999991E-3</v>
      </c>
      <c r="C26" s="229">
        <v>1.0999999999999999E-2</v>
      </c>
      <c r="D26" s="229">
        <v>2.3099999999999999E-2</v>
      </c>
      <c r="E26" s="229">
        <v>2.3100000000000002E-2</v>
      </c>
      <c r="F26" s="236">
        <v>403026</v>
      </c>
      <c r="G26" s="229"/>
      <c r="H26" s="342">
        <v>0</v>
      </c>
      <c r="I26" s="342">
        <v>0</v>
      </c>
      <c r="J26" s="342">
        <v>0</v>
      </c>
      <c r="K26" s="342"/>
      <c r="L26" s="342">
        <v>0</v>
      </c>
      <c r="M26" s="342">
        <v>0</v>
      </c>
      <c r="N26" s="342">
        <v>0</v>
      </c>
      <c r="O26" s="342"/>
      <c r="P26" s="238">
        <v>0</v>
      </c>
      <c r="Q26" s="238">
        <v>0</v>
      </c>
      <c r="R26" s="238">
        <v>0</v>
      </c>
      <c r="S26" s="238"/>
      <c r="T26" s="342">
        <f t="shared" si="0"/>
        <v>0</v>
      </c>
      <c r="U26" s="342">
        <f t="shared" si="0"/>
        <v>0</v>
      </c>
      <c r="V26" s="342">
        <f t="shared" si="0"/>
        <v>0</v>
      </c>
      <c r="W26" s="29"/>
      <c r="X26" s="29">
        <f t="shared" si="1"/>
        <v>0</v>
      </c>
      <c r="Y26" s="29">
        <f t="shared" si="2"/>
        <v>0</v>
      </c>
      <c r="Z26" s="29">
        <f t="shared" si="3"/>
        <v>0</v>
      </c>
      <c r="AB26" s="29">
        <v>0</v>
      </c>
      <c r="AC26" s="29">
        <v>0</v>
      </c>
      <c r="AD26" s="29">
        <v>0</v>
      </c>
      <c r="AF26" s="342">
        <v>0</v>
      </c>
      <c r="AG26" s="342">
        <v>0</v>
      </c>
      <c r="AH26" s="342">
        <v>0</v>
      </c>
      <c r="AJ26" s="29">
        <v>0</v>
      </c>
      <c r="AK26" s="29">
        <v>0</v>
      </c>
      <c r="AL26" s="29">
        <v>0</v>
      </c>
      <c r="AN26" s="342">
        <f t="shared" si="4"/>
        <v>0</v>
      </c>
      <c r="AO26" s="342">
        <f t="shared" si="4"/>
        <v>0</v>
      </c>
      <c r="AP26" s="342">
        <f t="shared" si="4"/>
        <v>0</v>
      </c>
      <c r="AR26" s="29">
        <f t="shared" si="5"/>
        <v>0</v>
      </c>
      <c r="AS26" s="29">
        <f t="shared" si="6"/>
        <v>0</v>
      </c>
      <c r="AT26" s="29">
        <f t="shared" si="7"/>
        <v>0</v>
      </c>
      <c r="AV26" s="29">
        <f t="shared" si="8"/>
        <v>0</v>
      </c>
      <c r="AW26" s="29">
        <f t="shared" si="8"/>
        <v>0</v>
      </c>
      <c r="AX26" s="29">
        <f t="shared" si="9"/>
        <v>0</v>
      </c>
      <c r="AZ26" s="29">
        <v>0</v>
      </c>
      <c r="BA26" s="29">
        <v>0</v>
      </c>
      <c r="BB26" s="29">
        <v>0</v>
      </c>
      <c r="BD26" s="342">
        <v>0</v>
      </c>
      <c r="BE26" s="342">
        <v>0</v>
      </c>
      <c r="BF26" s="342">
        <v>0</v>
      </c>
      <c r="BH26" s="29">
        <v>0</v>
      </c>
      <c r="BI26" s="29">
        <v>0</v>
      </c>
      <c r="BJ26" s="29">
        <v>0</v>
      </c>
      <c r="BL26" s="342">
        <f t="shared" si="10"/>
        <v>0</v>
      </c>
      <c r="BM26" s="342">
        <f t="shared" si="10"/>
        <v>0</v>
      </c>
      <c r="BN26" s="342">
        <f t="shared" si="10"/>
        <v>0</v>
      </c>
      <c r="BP26" s="29">
        <f t="shared" si="11"/>
        <v>0</v>
      </c>
      <c r="BQ26" s="29">
        <f t="shared" si="12"/>
        <v>0</v>
      </c>
      <c r="BR26" s="29">
        <f t="shared" si="13"/>
        <v>0</v>
      </c>
      <c r="BT26" s="29">
        <f t="shared" si="14"/>
        <v>0</v>
      </c>
      <c r="BU26" s="29">
        <f t="shared" si="14"/>
        <v>0</v>
      </c>
      <c r="BV26" s="29">
        <f t="shared" si="15"/>
        <v>0</v>
      </c>
      <c r="BX26" s="29">
        <v>0</v>
      </c>
      <c r="BY26" s="29">
        <v>0</v>
      </c>
      <c r="BZ26" s="29">
        <v>0</v>
      </c>
      <c r="CB26" s="342">
        <v>0</v>
      </c>
      <c r="CC26" s="342">
        <v>0</v>
      </c>
      <c r="CD26" s="342">
        <v>0</v>
      </c>
      <c r="CF26" s="29">
        <v>0</v>
      </c>
      <c r="CG26" s="29">
        <v>0</v>
      </c>
      <c r="CH26" s="29">
        <v>0</v>
      </c>
      <c r="CJ26" s="342">
        <f t="shared" si="16"/>
        <v>0</v>
      </c>
      <c r="CK26" s="342">
        <f t="shared" si="16"/>
        <v>0</v>
      </c>
      <c r="CL26" s="342">
        <f t="shared" si="16"/>
        <v>0</v>
      </c>
      <c r="CN26" s="29">
        <f t="shared" si="17"/>
        <v>0</v>
      </c>
      <c r="CO26" s="29">
        <f t="shared" si="18"/>
        <v>0</v>
      </c>
      <c r="CP26" s="29">
        <f t="shared" si="19"/>
        <v>0</v>
      </c>
      <c r="CR26" s="29">
        <f t="shared" si="20"/>
        <v>0</v>
      </c>
      <c r="CS26" s="29">
        <f t="shared" si="20"/>
        <v>0</v>
      </c>
      <c r="CT26" s="29">
        <f t="shared" si="21"/>
        <v>0</v>
      </c>
    </row>
    <row r="27" spans="1:98" x14ac:dyDescent="0.25">
      <c r="A27" s="343" t="s">
        <v>353</v>
      </c>
      <c r="B27" s="229">
        <v>1.6500000000000001E-2</v>
      </c>
      <c r="C27" s="229">
        <v>1.84E-2</v>
      </c>
      <c r="D27" s="229">
        <v>2.2100000000000002E-2</v>
      </c>
      <c r="E27" s="229">
        <v>2.5999999999999999E-2</v>
      </c>
      <c r="F27" s="236">
        <v>403011</v>
      </c>
      <c r="G27" s="229"/>
      <c r="H27" s="342">
        <v>106002425.45999999</v>
      </c>
      <c r="I27" s="342">
        <v>117903034.93000001</v>
      </c>
      <c r="J27" s="342">
        <v>129834847.39</v>
      </c>
      <c r="K27" s="342"/>
      <c r="L27" s="342">
        <v>132620858.08</v>
      </c>
      <c r="M27" s="342">
        <v>132711012.28</v>
      </c>
      <c r="N27" s="342">
        <v>132650890.2</v>
      </c>
      <c r="O27" s="342"/>
      <c r="P27" s="238">
        <v>229671.92182999998</v>
      </c>
      <c r="Q27" s="238">
        <v>255456.5756816667</v>
      </c>
      <c r="R27" s="238">
        <v>281308.83601166663</v>
      </c>
      <c r="S27" s="238"/>
      <c r="T27" s="342">
        <f t="shared" si="0"/>
        <v>287345.19250666664</v>
      </c>
      <c r="U27" s="342">
        <f t="shared" si="0"/>
        <v>287540.52660666668</v>
      </c>
      <c r="V27" s="342">
        <f t="shared" si="0"/>
        <v>287410.26209999999</v>
      </c>
      <c r="W27" s="29"/>
      <c r="X27" s="29">
        <f t="shared" si="1"/>
        <v>766437.33352333331</v>
      </c>
      <c r="Y27" s="29">
        <f t="shared" si="2"/>
        <v>862295.98121333332</v>
      </c>
      <c r="Z27" s="29">
        <f t="shared" si="3"/>
        <v>95858.647690000013</v>
      </c>
      <c r="AB27" s="29">
        <v>129862294.97</v>
      </c>
      <c r="AC27" s="29">
        <v>129862294.97</v>
      </c>
      <c r="AD27" s="29">
        <v>130472849.38</v>
      </c>
      <c r="AF27" s="342">
        <v>132651129.62</v>
      </c>
      <c r="AG27" s="342">
        <v>132651730.40000001</v>
      </c>
      <c r="AH27" s="342">
        <v>132692258.26000001</v>
      </c>
      <c r="AJ27" s="29">
        <v>281368.30576833332</v>
      </c>
      <c r="AK27" s="29">
        <v>281368.30576833332</v>
      </c>
      <c r="AL27" s="29">
        <v>282691.17365666665</v>
      </c>
      <c r="AN27" s="342">
        <f t="shared" si="4"/>
        <v>287410.78084333334</v>
      </c>
      <c r="AO27" s="342">
        <f t="shared" si="4"/>
        <v>287412.08253333333</v>
      </c>
      <c r="AP27" s="342">
        <f t="shared" si="4"/>
        <v>287499.89289666666</v>
      </c>
      <c r="AR27" s="29">
        <f t="shared" si="5"/>
        <v>845427.78519333329</v>
      </c>
      <c r="AS27" s="29">
        <f t="shared" si="6"/>
        <v>862322.75627333333</v>
      </c>
      <c r="AT27" s="29">
        <f t="shared" si="7"/>
        <v>16894.971080000047</v>
      </c>
      <c r="AV27" s="29">
        <f t="shared" si="8"/>
        <v>1611865.1187166665</v>
      </c>
      <c r="AW27" s="29">
        <f t="shared" si="8"/>
        <v>1724618.7374866665</v>
      </c>
      <c r="AX27" s="29">
        <f t="shared" si="9"/>
        <v>112753.61877000006</v>
      </c>
      <c r="AZ27" s="29">
        <v>131083403.79000001</v>
      </c>
      <c r="BA27" s="29">
        <v>131296116.90000001</v>
      </c>
      <c r="BB27" s="29">
        <v>131536384.84999999</v>
      </c>
      <c r="BD27" s="342">
        <v>132732847.78</v>
      </c>
      <c r="BE27" s="342">
        <v>132728118.01000001</v>
      </c>
      <c r="BF27" s="342">
        <v>132722965.20999999</v>
      </c>
      <c r="BH27" s="29">
        <v>284014.04154499999</v>
      </c>
      <c r="BI27" s="29">
        <v>284474.91995000001</v>
      </c>
      <c r="BJ27" s="29">
        <v>284995.50050833332</v>
      </c>
      <c r="BL27" s="342">
        <f t="shared" si="10"/>
        <v>287587.83685666666</v>
      </c>
      <c r="BM27" s="342">
        <f t="shared" si="10"/>
        <v>287577.58902166667</v>
      </c>
      <c r="BN27" s="342">
        <f t="shared" si="10"/>
        <v>287566.42462166661</v>
      </c>
      <c r="BP27" s="29">
        <f t="shared" si="11"/>
        <v>853484.46200333326</v>
      </c>
      <c r="BQ27" s="29">
        <f t="shared" si="12"/>
        <v>862731.85049999994</v>
      </c>
      <c r="BR27" s="29">
        <f t="shared" si="13"/>
        <v>9247.388496666681</v>
      </c>
      <c r="BT27" s="29">
        <f t="shared" si="14"/>
        <v>2465349.58072</v>
      </c>
      <c r="BU27" s="29">
        <f t="shared" si="14"/>
        <v>2587350.5879866667</v>
      </c>
      <c r="BV27" s="29">
        <f t="shared" si="15"/>
        <v>122001.00726666674</v>
      </c>
      <c r="BX27" s="29">
        <v>131563939.68000001</v>
      </c>
      <c r="BY27" s="29">
        <v>131577817.97</v>
      </c>
      <c r="BZ27" s="29">
        <v>132031139.03</v>
      </c>
      <c r="CB27" s="342">
        <v>132775548.90000001</v>
      </c>
      <c r="CC27" s="342">
        <v>132831984.20999999</v>
      </c>
      <c r="CD27" s="342">
        <v>132832993.98999999</v>
      </c>
      <c r="CF27" s="29">
        <v>285055.20263999997</v>
      </c>
      <c r="CG27" s="29">
        <v>285085.2722683333</v>
      </c>
      <c r="CH27" s="29">
        <v>286067.46789833333</v>
      </c>
      <c r="CJ27" s="342">
        <f t="shared" si="16"/>
        <v>287680.35595</v>
      </c>
      <c r="CK27" s="342">
        <f t="shared" si="16"/>
        <v>287802.63245499996</v>
      </c>
      <c r="CL27" s="342">
        <f t="shared" si="16"/>
        <v>287804.82031166664</v>
      </c>
      <c r="CN27" s="29">
        <f t="shared" si="17"/>
        <v>856207.9428066666</v>
      </c>
      <c r="CO27" s="29">
        <f t="shared" si="18"/>
        <v>863287.80871666665</v>
      </c>
      <c r="CP27" s="29">
        <f t="shared" si="19"/>
        <v>7079.8659100000514</v>
      </c>
      <c r="CR27" s="29">
        <f t="shared" si="20"/>
        <v>3321557.5235266667</v>
      </c>
      <c r="CS27" s="29">
        <f t="shared" si="20"/>
        <v>3450638.3967033336</v>
      </c>
      <c r="CT27" s="29">
        <f t="shared" si="21"/>
        <v>129080.87317666691</v>
      </c>
    </row>
    <row r="28" spans="1:98" x14ac:dyDescent="0.25">
      <c r="A28" s="343" t="s">
        <v>354</v>
      </c>
      <c r="B28" s="229">
        <v>1.6500000000000001E-2</v>
      </c>
      <c r="C28" s="229">
        <v>1.84E-2</v>
      </c>
      <c r="D28" s="229">
        <v>2.2100000000000002E-2</v>
      </c>
      <c r="E28" s="229">
        <v>2.5999999999999999E-2</v>
      </c>
      <c r="F28" s="236">
        <v>403026</v>
      </c>
      <c r="G28" s="229"/>
      <c r="H28" s="342">
        <v>0</v>
      </c>
      <c r="I28" s="342">
        <v>0</v>
      </c>
      <c r="J28" s="342">
        <v>0</v>
      </c>
      <c r="K28" s="342"/>
      <c r="L28" s="342">
        <v>0</v>
      </c>
      <c r="M28" s="342">
        <v>0</v>
      </c>
      <c r="N28" s="342">
        <v>0</v>
      </c>
      <c r="O28" s="342"/>
      <c r="P28" s="238">
        <v>0</v>
      </c>
      <c r="Q28" s="238">
        <v>0</v>
      </c>
      <c r="R28" s="238">
        <v>0</v>
      </c>
      <c r="S28" s="238"/>
      <c r="T28" s="342">
        <f t="shared" si="0"/>
        <v>0</v>
      </c>
      <c r="U28" s="342">
        <f t="shared" si="0"/>
        <v>0</v>
      </c>
      <c r="V28" s="342">
        <f t="shared" si="0"/>
        <v>0</v>
      </c>
      <c r="W28" s="29"/>
      <c r="X28" s="29">
        <f t="shared" si="1"/>
        <v>0</v>
      </c>
      <c r="Y28" s="29">
        <f t="shared" si="2"/>
        <v>0</v>
      </c>
      <c r="Z28" s="29">
        <f t="shared" si="3"/>
        <v>0</v>
      </c>
      <c r="AB28" s="29">
        <v>0</v>
      </c>
      <c r="AC28" s="29">
        <v>0</v>
      </c>
      <c r="AD28" s="29">
        <v>0</v>
      </c>
      <c r="AF28" s="342">
        <v>0</v>
      </c>
      <c r="AG28" s="342">
        <v>0</v>
      </c>
      <c r="AH28" s="342">
        <v>0</v>
      </c>
      <c r="AJ28" s="29">
        <v>0</v>
      </c>
      <c r="AK28" s="29">
        <v>0</v>
      </c>
      <c r="AL28" s="29">
        <v>0</v>
      </c>
      <c r="AN28" s="342">
        <f t="shared" si="4"/>
        <v>0</v>
      </c>
      <c r="AO28" s="342">
        <f t="shared" si="4"/>
        <v>0</v>
      </c>
      <c r="AP28" s="342">
        <f t="shared" si="4"/>
        <v>0</v>
      </c>
      <c r="AR28" s="29">
        <f t="shared" si="5"/>
        <v>0</v>
      </c>
      <c r="AS28" s="29">
        <f t="shared" si="6"/>
        <v>0</v>
      </c>
      <c r="AT28" s="29">
        <f t="shared" si="7"/>
        <v>0</v>
      </c>
      <c r="AV28" s="29">
        <f t="shared" si="8"/>
        <v>0</v>
      </c>
      <c r="AW28" s="29">
        <f t="shared" si="8"/>
        <v>0</v>
      </c>
      <c r="AX28" s="29">
        <f t="shared" si="9"/>
        <v>0</v>
      </c>
      <c r="AZ28" s="29">
        <v>0</v>
      </c>
      <c r="BA28" s="29">
        <v>0</v>
      </c>
      <c r="BB28" s="29">
        <v>0</v>
      </c>
      <c r="BD28" s="342">
        <v>0</v>
      </c>
      <c r="BE28" s="342">
        <v>0</v>
      </c>
      <c r="BF28" s="342">
        <v>0</v>
      </c>
      <c r="BH28" s="29">
        <v>0</v>
      </c>
      <c r="BI28" s="29">
        <v>0</v>
      </c>
      <c r="BJ28" s="29">
        <v>0</v>
      </c>
      <c r="BL28" s="342">
        <f t="shared" si="10"/>
        <v>0</v>
      </c>
      <c r="BM28" s="342">
        <f t="shared" si="10"/>
        <v>0</v>
      </c>
      <c r="BN28" s="342">
        <f t="shared" si="10"/>
        <v>0</v>
      </c>
      <c r="BP28" s="29">
        <f t="shared" si="11"/>
        <v>0</v>
      </c>
      <c r="BQ28" s="29">
        <f t="shared" si="12"/>
        <v>0</v>
      </c>
      <c r="BR28" s="29">
        <f t="shared" si="13"/>
        <v>0</v>
      </c>
      <c r="BT28" s="29">
        <f t="shared" si="14"/>
        <v>0</v>
      </c>
      <c r="BU28" s="29">
        <f t="shared" si="14"/>
        <v>0</v>
      </c>
      <c r="BV28" s="29">
        <f t="shared" si="15"/>
        <v>0</v>
      </c>
      <c r="BX28" s="29">
        <v>0</v>
      </c>
      <c r="BY28" s="29">
        <v>0</v>
      </c>
      <c r="BZ28" s="29">
        <v>0</v>
      </c>
      <c r="CB28" s="342">
        <v>0</v>
      </c>
      <c r="CC28" s="342">
        <v>0</v>
      </c>
      <c r="CD28" s="342">
        <v>0</v>
      </c>
      <c r="CF28" s="29">
        <v>0</v>
      </c>
      <c r="CG28" s="29">
        <v>0</v>
      </c>
      <c r="CH28" s="29">
        <v>0</v>
      </c>
      <c r="CJ28" s="342">
        <f t="shared" si="16"/>
        <v>0</v>
      </c>
      <c r="CK28" s="342">
        <f t="shared" si="16"/>
        <v>0</v>
      </c>
      <c r="CL28" s="342">
        <f t="shared" si="16"/>
        <v>0</v>
      </c>
      <c r="CN28" s="29">
        <f t="shared" si="17"/>
        <v>0</v>
      </c>
      <c r="CO28" s="29">
        <f t="shared" si="18"/>
        <v>0</v>
      </c>
      <c r="CP28" s="29">
        <f t="shared" si="19"/>
        <v>0</v>
      </c>
      <c r="CR28" s="29">
        <f t="shared" si="20"/>
        <v>0</v>
      </c>
      <c r="CS28" s="29">
        <f t="shared" si="20"/>
        <v>0</v>
      </c>
      <c r="CT28" s="29">
        <f t="shared" si="21"/>
        <v>0</v>
      </c>
    </row>
    <row r="29" spans="1:98" x14ac:dyDescent="0.25">
      <c r="A29" s="343" t="s">
        <v>355</v>
      </c>
      <c r="B29" s="229">
        <v>9.4999999999999998E-3</v>
      </c>
      <c r="C29" s="229">
        <v>1.06E-2</v>
      </c>
      <c r="D29" s="229">
        <v>1.83E-2</v>
      </c>
      <c r="E29" s="229">
        <v>1.6799999999999999E-2</v>
      </c>
      <c r="F29" s="236">
        <v>403026</v>
      </c>
      <c r="G29" s="229"/>
      <c r="H29" s="342">
        <v>0</v>
      </c>
      <c r="I29" s="342">
        <v>0</v>
      </c>
      <c r="J29" s="342">
        <v>0</v>
      </c>
      <c r="K29" s="342"/>
      <c r="L29" s="342">
        <v>0</v>
      </c>
      <c r="M29" s="342">
        <v>0</v>
      </c>
      <c r="N29" s="342">
        <v>0</v>
      </c>
      <c r="O29" s="342"/>
      <c r="P29" s="238">
        <v>0</v>
      </c>
      <c r="Q29" s="238">
        <v>0</v>
      </c>
      <c r="R29" s="238">
        <v>0</v>
      </c>
      <c r="S29" s="238"/>
      <c r="T29" s="342">
        <f t="shared" si="0"/>
        <v>0</v>
      </c>
      <c r="U29" s="342">
        <f t="shared" si="0"/>
        <v>0</v>
      </c>
      <c r="V29" s="342">
        <f t="shared" si="0"/>
        <v>0</v>
      </c>
      <c r="W29" s="29"/>
      <c r="X29" s="29">
        <f t="shared" si="1"/>
        <v>0</v>
      </c>
      <c r="Y29" s="29">
        <f t="shared" si="2"/>
        <v>0</v>
      </c>
      <c r="Z29" s="29">
        <f t="shared" si="3"/>
        <v>0</v>
      </c>
      <c r="AB29" s="29">
        <v>0</v>
      </c>
      <c r="AC29" s="29">
        <v>0</v>
      </c>
      <c r="AD29" s="29">
        <v>0</v>
      </c>
      <c r="AF29" s="342">
        <v>0</v>
      </c>
      <c r="AG29" s="342">
        <v>0</v>
      </c>
      <c r="AH29" s="342">
        <v>0</v>
      </c>
      <c r="AJ29" s="29">
        <v>0</v>
      </c>
      <c r="AK29" s="29">
        <v>0</v>
      </c>
      <c r="AL29" s="29">
        <v>0</v>
      </c>
      <c r="AN29" s="342">
        <f t="shared" si="4"/>
        <v>0</v>
      </c>
      <c r="AO29" s="342">
        <f t="shared" si="4"/>
        <v>0</v>
      </c>
      <c r="AP29" s="342">
        <f t="shared" si="4"/>
        <v>0</v>
      </c>
      <c r="AR29" s="29">
        <f t="shared" si="5"/>
        <v>0</v>
      </c>
      <c r="AS29" s="29">
        <f t="shared" si="6"/>
        <v>0</v>
      </c>
      <c r="AT29" s="29">
        <f t="shared" si="7"/>
        <v>0</v>
      </c>
      <c r="AV29" s="29">
        <f t="shared" si="8"/>
        <v>0</v>
      </c>
      <c r="AW29" s="29">
        <f t="shared" si="8"/>
        <v>0</v>
      </c>
      <c r="AX29" s="29">
        <f t="shared" si="9"/>
        <v>0</v>
      </c>
      <c r="AZ29" s="29">
        <v>0</v>
      </c>
      <c r="BA29" s="29">
        <v>0</v>
      </c>
      <c r="BB29" s="29">
        <v>0</v>
      </c>
      <c r="BD29" s="342">
        <v>0</v>
      </c>
      <c r="BE29" s="342">
        <v>0</v>
      </c>
      <c r="BF29" s="342">
        <v>0</v>
      </c>
      <c r="BH29" s="29">
        <v>0</v>
      </c>
      <c r="BI29" s="29">
        <v>0</v>
      </c>
      <c r="BJ29" s="29">
        <v>0</v>
      </c>
      <c r="BL29" s="342">
        <f t="shared" si="10"/>
        <v>0</v>
      </c>
      <c r="BM29" s="342">
        <f t="shared" si="10"/>
        <v>0</v>
      </c>
      <c r="BN29" s="342">
        <f t="shared" si="10"/>
        <v>0</v>
      </c>
      <c r="BP29" s="29">
        <f t="shared" si="11"/>
        <v>0</v>
      </c>
      <c r="BQ29" s="29">
        <f t="shared" si="12"/>
        <v>0</v>
      </c>
      <c r="BR29" s="29">
        <f t="shared" si="13"/>
        <v>0</v>
      </c>
      <c r="BT29" s="29">
        <f t="shared" si="14"/>
        <v>0</v>
      </c>
      <c r="BU29" s="29">
        <f t="shared" si="14"/>
        <v>0</v>
      </c>
      <c r="BV29" s="29">
        <f t="shared" si="15"/>
        <v>0</v>
      </c>
      <c r="BX29" s="29">
        <v>0</v>
      </c>
      <c r="BY29" s="29">
        <v>0</v>
      </c>
      <c r="BZ29" s="29">
        <v>0</v>
      </c>
      <c r="CB29" s="342">
        <v>0</v>
      </c>
      <c r="CC29" s="342">
        <v>0</v>
      </c>
      <c r="CD29" s="342">
        <v>0</v>
      </c>
      <c r="CF29" s="29">
        <v>0</v>
      </c>
      <c r="CG29" s="29">
        <v>0</v>
      </c>
      <c r="CH29" s="29">
        <v>0</v>
      </c>
      <c r="CJ29" s="342">
        <f t="shared" si="16"/>
        <v>0</v>
      </c>
      <c r="CK29" s="342">
        <f t="shared" si="16"/>
        <v>0</v>
      </c>
      <c r="CL29" s="342">
        <f t="shared" si="16"/>
        <v>0</v>
      </c>
      <c r="CN29" s="29">
        <f t="shared" si="17"/>
        <v>0</v>
      </c>
      <c r="CO29" s="29">
        <f t="shared" si="18"/>
        <v>0</v>
      </c>
      <c r="CP29" s="29">
        <f t="shared" si="19"/>
        <v>0</v>
      </c>
      <c r="CR29" s="29">
        <f t="shared" si="20"/>
        <v>0</v>
      </c>
      <c r="CS29" s="29">
        <f t="shared" si="20"/>
        <v>0</v>
      </c>
      <c r="CT29" s="29">
        <f t="shared" si="21"/>
        <v>0</v>
      </c>
    </row>
    <row r="30" spans="1:98" x14ac:dyDescent="0.25">
      <c r="A30" s="343" t="s">
        <v>356</v>
      </c>
      <c r="B30" s="229">
        <v>0</v>
      </c>
      <c r="C30" s="229">
        <v>0</v>
      </c>
      <c r="D30" s="229">
        <v>5.6099999999999997E-2</v>
      </c>
      <c r="E30" s="229">
        <v>0</v>
      </c>
      <c r="F30" s="236">
        <v>403011</v>
      </c>
      <c r="G30" s="229"/>
      <c r="H30" s="342">
        <v>0</v>
      </c>
      <c r="I30" s="342">
        <v>0</v>
      </c>
      <c r="J30" s="342">
        <v>0</v>
      </c>
      <c r="K30" s="342"/>
      <c r="L30" s="342">
        <v>0</v>
      </c>
      <c r="M30" s="342">
        <v>0</v>
      </c>
      <c r="N30" s="342">
        <v>0</v>
      </c>
      <c r="O30" s="342"/>
      <c r="P30" s="238">
        <v>0</v>
      </c>
      <c r="Q30" s="238">
        <v>0</v>
      </c>
      <c r="R30" s="238">
        <v>0</v>
      </c>
      <c r="S30" s="238"/>
      <c r="T30" s="342">
        <f t="shared" si="0"/>
        <v>0</v>
      </c>
      <c r="U30" s="342">
        <f t="shared" si="0"/>
        <v>0</v>
      </c>
      <c r="V30" s="342">
        <f t="shared" si="0"/>
        <v>0</v>
      </c>
      <c r="W30" s="29"/>
      <c r="X30" s="29">
        <f t="shared" si="1"/>
        <v>0</v>
      </c>
      <c r="Y30" s="29">
        <f t="shared" si="2"/>
        <v>0</v>
      </c>
      <c r="Z30" s="29">
        <f t="shared" si="3"/>
        <v>0</v>
      </c>
      <c r="AB30" s="29">
        <v>0</v>
      </c>
      <c r="AC30" s="29">
        <v>0</v>
      </c>
      <c r="AD30" s="29">
        <v>0</v>
      </c>
      <c r="AF30" s="342">
        <v>0</v>
      </c>
      <c r="AG30" s="342">
        <v>0</v>
      </c>
      <c r="AH30" s="342">
        <v>0</v>
      </c>
      <c r="AJ30" s="29">
        <v>0</v>
      </c>
      <c r="AK30" s="29">
        <v>0</v>
      </c>
      <c r="AL30" s="29">
        <v>0</v>
      </c>
      <c r="AN30" s="342">
        <f t="shared" si="4"/>
        <v>0</v>
      </c>
      <c r="AO30" s="342">
        <f t="shared" si="4"/>
        <v>0</v>
      </c>
      <c r="AP30" s="342">
        <f t="shared" si="4"/>
        <v>0</v>
      </c>
      <c r="AR30" s="29">
        <f t="shared" si="5"/>
        <v>0</v>
      </c>
      <c r="AS30" s="29">
        <f t="shared" si="6"/>
        <v>0</v>
      </c>
      <c r="AT30" s="29">
        <f t="shared" si="7"/>
        <v>0</v>
      </c>
      <c r="AV30" s="29">
        <f t="shared" si="8"/>
        <v>0</v>
      </c>
      <c r="AW30" s="29">
        <f t="shared" si="8"/>
        <v>0</v>
      </c>
      <c r="AX30" s="29">
        <f t="shared" si="9"/>
        <v>0</v>
      </c>
      <c r="AZ30" s="29">
        <v>0</v>
      </c>
      <c r="BA30" s="29">
        <v>0</v>
      </c>
      <c r="BB30" s="29">
        <v>0</v>
      </c>
      <c r="BD30" s="342">
        <v>0</v>
      </c>
      <c r="BE30" s="342">
        <v>0</v>
      </c>
      <c r="BF30" s="342">
        <v>0</v>
      </c>
      <c r="BH30" s="29">
        <v>0</v>
      </c>
      <c r="BI30" s="29">
        <v>0</v>
      </c>
      <c r="BJ30" s="29">
        <v>0</v>
      </c>
      <c r="BL30" s="342">
        <f t="shared" si="10"/>
        <v>0</v>
      </c>
      <c r="BM30" s="342">
        <f t="shared" si="10"/>
        <v>0</v>
      </c>
      <c r="BN30" s="342">
        <f t="shared" si="10"/>
        <v>0</v>
      </c>
      <c r="BP30" s="29">
        <f t="shared" si="11"/>
        <v>0</v>
      </c>
      <c r="BQ30" s="29">
        <f t="shared" si="12"/>
        <v>0</v>
      </c>
      <c r="BR30" s="29">
        <f t="shared" si="13"/>
        <v>0</v>
      </c>
      <c r="BT30" s="29">
        <f t="shared" si="14"/>
        <v>0</v>
      </c>
      <c r="BU30" s="29">
        <f t="shared" si="14"/>
        <v>0</v>
      </c>
      <c r="BV30" s="29">
        <f t="shared" si="15"/>
        <v>0</v>
      </c>
      <c r="BX30" s="29">
        <v>0</v>
      </c>
      <c r="BY30" s="29">
        <v>0</v>
      </c>
      <c r="BZ30" s="29">
        <v>0</v>
      </c>
      <c r="CB30" s="342">
        <v>0</v>
      </c>
      <c r="CC30" s="342">
        <v>0</v>
      </c>
      <c r="CD30" s="342">
        <v>0</v>
      </c>
      <c r="CF30" s="29">
        <v>0</v>
      </c>
      <c r="CG30" s="29">
        <v>0</v>
      </c>
      <c r="CH30" s="29">
        <v>0</v>
      </c>
      <c r="CJ30" s="342">
        <f t="shared" si="16"/>
        <v>0</v>
      </c>
      <c r="CK30" s="342">
        <f t="shared" si="16"/>
        <v>0</v>
      </c>
      <c r="CL30" s="342">
        <f t="shared" si="16"/>
        <v>0</v>
      </c>
      <c r="CN30" s="29">
        <f t="shared" si="17"/>
        <v>0</v>
      </c>
      <c r="CO30" s="29">
        <f t="shared" si="18"/>
        <v>0</v>
      </c>
      <c r="CP30" s="29">
        <f t="shared" si="19"/>
        <v>0</v>
      </c>
      <c r="CR30" s="29">
        <f t="shared" si="20"/>
        <v>0</v>
      </c>
      <c r="CS30" s="29">
        <f t="shared" si="20"/>
        <v>0</v>
      </c>
      <c r="CT30" s="29">
        <f t="shared" si="21"/>
        <v>0</v>
      </c>
    </row>
    <row r="31" spans="1:98" x14ac:dyDescent="0.25">
      <c r="A31" s="343" t="s">
        <v>357</v>
      </c>
      <c r="B31" s="229">
        <v>9.7000000000000003E-3</v>
      </c>
      <c r="C31" s="229">
        <v>1.0800000000000001E-2</v>
      </c>
      <c r="D31" s="229">
        <v>1.7600000000000001E-2</v>
      </c>
      <c r="E31" s="229">
        <v>1.7600000000000001E-2</v>
      </c>
      <c r="F31" s="236">
        <v>403011</v>
      </c>
      <c r="G31" s="229"/>
      <c r="H31" s="342">
        <v>5647983.1699999999</v>
      </c>
      <c r="I31" s="342">
        <v>5647983.1699999999</v>
      </c>
      <c r="J31" s="342">
        <v>5647983.1699999999</v>
      </c>
      <c r="K31" s="342"/>
      <c r="L31" s="342">
        <v>5647983.1699999999</v>
      </c>
      <c r="M31" s="342">
        <v>5647983.1699999999</v>
      </c>
      <c r="N31" s="342">
        <v>5647983.1699999999</v>
      </c>
      <c r="O31" s="342"/>
      <c r="P31" s="238">
        <v>8283.7086493333336</v>
      </c>
      <c r="Q31" s="238">
        <v>8283.7086493333336</v>
      </c>
      <c r="R31" s="238">
        <v>8283.7086493333336</v>
      </c>
      <c r="S31" s="238"/>
      <c r="T31" s="342">
        <f t="shared" si="0"/>
        <v>8283.7086493333336</v>
      </c>
      <c r="U31" s="342">
        <f t="shared" si="0"/>
        <v>8283.7086493333336</v>
      </c>
      <c r="V31" s="342">
        <f t="shared" si="0"/>
        <v>8283.7086493333336</v>
      </c>
      <c r="W31" s="29"/>
      <c r="X31" s="29">
        <f t="shared" si="1"/>
        <v>24851.125948000001</v>
      </c>
      <c r="Y31" s="29">
        <f t="shared" si="2"/>
        <v>24851.125948000001</v>
      </c>
      <c r="Z31" s="29">
        <f t="shared" si="3"/>
        <v>0</v>
      </c>
      <c r="AB31" s="29">
        <v>5647983.1699999999</v>
      </c>
      <c r="AC31" s="29">
        <v>5647983.1699999999</v>
      </c>
      <c r="AD31" s="29">
        <v>5647983.1699999999</v>
      </c>
      <c r="AF31" s="342">
        <v>5647983.1699999999</v>
      </c>
      <c r="AG31" s="342">
        <v>5647983.1699999999</v>
      </c>
      <c r="AH31" s="342">
        <v>5647983.1699999999</v>
      </c>
      <c r="AJ31" s="29">
        <v>8283.7086493333336</v>
      </c>
      <c r="AK31" s="29">
        <v>8283.7086493333336</v>
      </c>
      <c r="AL31" s="29">
        <v>8283.7086493333336</v>
      </c>
      <c r="AN31" s="342">
        <f t="shared" si="4"/>
        <v>8283.7086493333336</v>
      </c>
      <c r="AO31" s="342">
        <f t="shared" si="4"/>
        <v>8283.7086493333336</v>
      </c>
      <c r="AP31" s="342">
        <f t="shared" si="4"/>
        <v>8283.7086493333336</v>
      </c>
      <c r="AR31" s="29">
        <f t="shared" si="5"/>
        <v>24851.125948000001</v>
      </c>
      <c r="AS31" s="29">
        <f t="shared" si="6"/>
        <v>24851.125948000001</v>
      </c>
      <c r="AT31" s="29">
        <f t="shared" si="7"/>
        <v>0</v>
      </c>
      <c r="AV31" s="29">
        <f t="shared" si="8"/>
        <v>49702.251896000002</v>
      </c>
      <c r="AW31" s="29">
        <f t="shared" si="8"/>
        <v>49702.251896000002</v>
      </c>
      <c r="AX31" s="29">
        <f t="shared" si="9"/>
        <v>0</v>
      </c>
      <c r="AZ31" s="29">
        <v>5647983.1699999999</v>
      </c>
      <c r="BA31" s="29">
        <v>5647983.1699999999</v>
      </c>
      <c r="BB31" s="29">
        <v>5647983.1699999999</v>
      </c>
      <c r="BD31" s="342">
        <v>5647983.1699999999</v>
      </c>
      <c r="BE31" s="342">
        <v>5647983.1699999999</v>
      </c>
      <c r="BF31" s="342">
        <v>5647983.1699999999</v>
      </c>
      <c r="BH31" s="29">
        <v>8283.7086493333336</v>
      </c>
      <c r="BI31" s="29">
        <v>8283.7086493333336</v>
      </c>
      <c r="BJ31" s="29">
        <v>8283.7086493333336</v>
      </c>
      <c r="BL31" s="342">
        <f t="shared" si="10"/>
        <v>8283.7086493333336</v>
      </c>
      <c r="BM31" s="342">
        <f t="shared" si="10"/>
        <v>8283.7086493333336</v>
      </c>
      <c r="BN31" s="342">
        <f t="shared" si="10"/>
        <v>8283.7086493333336</v>
      </c>
      <c r="BP31" s="29">
        <f t="shared" si="11"/>
        <v>24851.125948000001</v>
      </c>
      <c r="BQ31" s="29">
        <f t="shared" si="12"/>
        <v>24851.125948000001</v>
      </c>
      <c r="BR31" s="29">
        <f t="shared" si="13"/>
        <v>0</v>
      </c>
      <c r="BT31" s="29">
        <f t="shared" si="14"/>
        <v>74553.377844000002</v>
      </c>
      <c r="BU31" s="29">
        <f t="shared" si="14"/>
        <v>74553.377844000002</v>
      </c>
      <c r="BV31" s="29">
        <f t="shared" si="15"/>
        <v>0</v>
      </c>
      <c r="BX31" s="29">
        <v>5647983.1699999999</v>
      </c>
      <c r="BY31" s="29">
        <v>5647983.1699999999</v>
      </c>
      <c r="BZ31" s="29">
        <v>5647983.1699999999</v>
      </c>
      <c r="CB31" s="342">
        <v>5647983.1699999999</v>
      </c>
      <c r="CC31" s="342">
        <v>5647983.1699999999</v>
      </c>
      <c r="CD31" s="342">
        <v>2823991.59</v>
      </c>
      <c r="CF31" s="29">
        <v>8283.7086493333336</v>
      </c>
      <c r="CG31" s="29">
        <v>8283.7086493333336</v>
      </c>
      <c r="CH31" s="29">
        <v>8283.7086493333336</v>
      </c>
      <c r="CJ31" s="342">
        <f t="shared" si="16"/>
        <v>8283.7086493333336</v>
      </c>
      <c r="CK31" s="342">
        <f t="shared" si="16"/>
        <v>8283.7086493333336</v>
      </c>
      <c r="CL31" s="342">
        <f t="shared" si="16"/>
        <v>4141.8543319999999</v>
      </c>
      <c r="CN31" s="29">
        <f t="shared" si="17"/>
        <v>24851.125948000001</v>
      </c>
      <c r="CO31" s="29">
        <f t="shared" si="18"/>
        <v>20709.271630666666</v>
      </c>
      <c r="CP31" s="29">
        <f t="shared" si="19"/>
        <v>-4141.8543173333346</v>
      </c>
      <c r="CR31" s="29">
        <f t="shared" si="20"/>
        <v>99404.503792000003</v>
      </c>
      <c r="CS31" s="29">
        <f t="shared" si="20"/>
        <v>95262.649474666672</v>
      </c>
      <c r="CT31" s="29">
        <f t="shared" si="21"/>
        <v>-4141.854317333331</v>
      </c>
    </row>
    <row r="32" spans="1:98" x14ac:dyDescent="0.25">
      <c r="A32" s="343" t="s">
        <v>358</v>
      </c>
      <c r="B32" s="229">
        <v>0</v>
      </c>
      <c r="C32" s="229">
        <v>0</v>
      </c>
      <c r="D32" s="229">
        <v>5.6099999999999997E-2</v>
      </c>
      <c r="E32" s="229">
        <v>5.6099999999999997E-2</v>
      </c>
      <c r="F32" s="236">
        <v>403011</v>
      </c>
      <c r="G32" s="229"/>
      <c r="H32" s="342">
        <v>0</v>
      </c>
      <c r="I32" s="342">
        <v>0</v>
      </c>
      <c r="J32" s="342">
        <v>0</v>
      </c>
      <c r="K32" s="342"/>
      <c r="L32" s="342">
        <v>0</v>
      </c>
      <c r="M32" s="342">
        <v>0</v>
      </c>
      <c r="N32" s="342">
        <v>0</v>
      </c>
      <c r="O32" s="342"/>
      <c r="P32" s="238">
        <v>0</v>
      </c>
      <c r="Q32" s="238">
        <v>0</v>
      </c>
      <c r="R32" s="238">
        <v>0</v>
      </c>
      <c r="S32" s="238"/>
      <c r="T32" s="342">
        <f t="shared" si="0"/>
        <v>0</v>
      </c>
      <c r="U32" s="342">
        <f t="shared" si="0"/>
        <v>0</v>
      </c>
      <c r="V32" s="342">
        <f t="shared" si="0"/>
        <v>0</v>
      </c>
      <c r="W32" s="29"/>
      <c r="X32" s="29">
        <f t="shared" si="1"/>
        <v>0</v>
      </c>
      <c r="Y32" s="29">
        <f t="shared" si="2"/>
        <v>0</v>
      </c>
      <c r="Z32" s="29">
        <f t="shared" si="3"/>
        <v>0</v>
      </c>
      <c r="AB32" s="29">
        <v>0</v>
      </c>
      <c r="AC32" s="29">
        <v>0</v>
      </c>
      <c r="AD32" s="29">
        <v>0</v>
      </c>
      <c r="AF32" s="342">
        <v>0</v>
      </c>
      <c r="AG32" s="342">
        <v>0</v>
      </c>
      <c r="AH32" s="342">
        <v>0</v>
      </c>
      <c r="AJ32" s="29">
        <v>0</v>
      </c>
      <c r="AK32" s="29">
        <v>0</v>
      </c>
      <c r="AL32" s="29">
        <v>0</v>
      </c>
      <c r="AN32" s="342">
        <f t="shared" si="4"/>
        <v>0</v>
      </c>
      <c r="AO32" s="342">
        <f t="shared" si="4"/>
        <v>0</v>
      </c>
      <c r="AP32" s="342">
        <f t="shared" si="4"/>
        <v>0</v>
      </c>
      <c r="AR32" s="29">
        <f t="shared" si="5"/>
        <v>0</v>
      </c>
      <c r="AS32" s="29">
        <f t="shared" si="6"/>
        <v>0</v>
      </c>
      <c r="AT32" s="29">
        <f t="shared" si="7"/>
        <v>0</v>
      </c>
      <c r="AV32" s="29">
        <f t="shared" si="8"/>
        <v>0</v>
      </c>
      <c r="AW32" s="29">
        <f t="shared" si="8"/>
        <v>0</v>
      </c>
      <c r="AX32" s="29">
        <f t="shared" si="9"/>
        <v>0</v>
      </c>
      <c r="AZ32" s="29">
        <v>0</v>
      </c>
      <c r="BA32" s="29">
        <v>0</v>
      </c>
      <c r="BB32" s="29">
        <v>0</v>
      </c>
      <c r="BD32" s="342">
        <v>0</v>
      </c>
      <c r="BE32" s="342">
        <v>0</v>
      </c>
      <c r="BF32" s="342">
        <v>0</v>
      </c>
      <c r="BH32" s="29">
        <v>0</v>
      </c>
      <c r="BI32" s="29">
        <v>0</v>
      </c>
      <c r="BJ32" s="29">
        <v>0</v>
      </c>
      <c r="BL32" s="342">
        <f t="shared" si="10"/>
        <v>0</v>
      </c>
      <c r="BM32" s="342">
        <f t="shared" si="10"/>
        <v>0</v>
      </c>
      <c r="BN32" s="342">
        <f t="shared" si="10"/>
        <v>0</v>
      </c>
      <c r="BP32" s="29">
        <f t="shared" si="11"/>
        <v>0</v>
      </c>
      <c r="BQ32" s="29">
        <f t="shared" si="12"/>
        <v>0</v>
      </c>
      <c r="BR32" s="29">
        <f t="shared" si="13"/>
        <v>0</v>
      </c>
      <c r="BT32" s="29">
        <f t="shared" si="14"/>
        <v>0</v>
      </c>
      <c r="BU32" s="29">
        <f t="shared" si="14"/>
        <v>0</v>
      </c>
      <c r="BV32" s="29">
        <f t="shared" si="15"/>
        <v>0</v>
      </c>
      <c r="BX32" s="29">
        <v>0</v>
      </c>
      <c r="BY32" s="29">
        <v>0</v>
      </c>
      <c r="BZ32" s="29">
        <v>0</v>
      </c>
      <c r="CB32" s="342">
        <v>0</v>
      </c>
      <c r="CC32" s="342">
        <v>0</v>
      </c>
      <c r="CD32" s="342">
        <v>0</v>
      </c>
      <c r="CF32" s="29">
        <v>0</v>
      </c>
      <c r="CG32" s="29">
        <v>0</v>
      </c>
      <c r="CH32" s="29">
        <v>0</v>
      </c>
      <c r="CJ32" s="342">
        <f t="shared" si="16"/>
        <v>0</v>
      </c>
      <c r="CK32" s="342">
        <f t="shared" si="16"/>
        <v>0</v>
      </c>
      <c r="CL32" s="342">
        <f t="shared" si="16"/>
        <v>0</v>
      </c>
      <c r="CN32" s="29">
        <f t="shared" si="17"/>
        <v>0</v>
      </c>
      <c r="CO32" s="29">
        <f t="shared" si="18"/>
        <v>0</v>
      </c>
      <c r="CP32" s="29">
        <f t="shared" si="19"/>
        <v>0</v>
      </c>
      <c r="CR32" s="29">
        <f t="shared" si="20"/>
        <v>0</v>
      </c>
      <c r="CS32" s="29">
        <f t="shared" si="20"/>
        <v>0</v>
      </c>
      <c r="CT32" s="29">
        <f t="shared" si="21"/>
        <v>0</v>
      </c>
    </row>
    <row r="33" spans="1:98" x14ac:dyDescent="0.25">
      <c r="A33" s="343" t="s">
        <v>359</v>
      </c>
      <c r="B33" s="229">
        <v>9.9000000000000008E-3</v>
      </c>
      <c r="C33" s="229">
        <v>1.0999999999999999E-2</v>
      </c>
      <c r="D33" s="229">
        <v>2.3099999999999999E-2</v>
      </c>
      <c r="E33" s="229">
        <v>2.3100000000000002E-2</v>
      </c>
      <c r="F33" s="236">
        <v>403011</v>
      </c>
      <c r="G33" s="229"/>
      <c r="H33" s="342">
        <v>3379625.65</v>
      </c>
      <c r="I33" s="342">
        <v>3379625.65</v>
      </c>
      <c r="J33" s="342">
        <v>3379625.65</v>
      </c>
      <c r="K33" s="342"/>
      <c r="L33" s="342">
        <v>3379625.65</v>
      </c>
      <c r="M33" s="342">
        <v>3379625.65</v>
      </c>
      <c r="N33" s="342">
        <v>3379625.65</v>
      </c>
      <c r="O33" s="342"/>
      <c r="P33" s="238">
        <v>6505.7793762500005</v>
      </c>
      <c r="Q33" s="238">
        <v>6505.7793762500005</v>
      </c>
      <c r="R33" s="238">
        <v>6505.7793762500005</v>
      </c>
      <c r="S33" s="238"/>
      <c r="T33" s="342">
        <f t="shared" si="0"/>
        <v>6505.7793762500005</v>
      </c>
      <c r="U33" s="342">
        <f t="shared" si="0"/>
        <v>6505.7793762500005</v>
      </c>
      <c r="V33" s="342">
        <f t="shared" si="0"/>
        <v>6505.7793762500005</v>
      </c>
      <c r="W33" s="29"/>
      <c r="X33" s="29">
        <f t="shared" si="1"/>
        <v>19517.338128750001</v>
      </c>
      <c r="Y33" s="29">
        <f t="shared" si="2"/>
        <v>19517.338128750001</v>
      </c>
      <c r="Z33" s="29">
        <f t="shared" si="3"/>
        <v>0</v>
      </c>
      <c r="AB33" s="29">
        <v>3379625.65</v>
      </c>
      <c r="AC33" s="29">
        <v>3379625.65</v>
      </c>
      <c r="AD33" s="29">
        <v>3379625.65</v>
      </c>
      <c r="AF33" s="342">
        <v>3379625.65</v>
      </c>
      <c r="AG33" s="342">
        <v>3379625.65</v>
      </c>
      <c r="AH33" s="342">
        <v>3379625.65</v>
      </c>
      <c r="AJ33" s="29">
        <v>6505.7793762500005</v>
      </c>
      <c r="AK33" s="29">
        <v>6505.7793762500005</v>
      </c>
      <c r="AL33" s="29">
        <v>6505.7793762500005</v>
      </c>
      <c r="AN33" s="342">
        <f t="shared" si="4"/>
        <v>6505.7793762500005</v>
      </c>
      <c r="AO33" s="342">
        <f t="shared" si="4"/>
        <v>6505.7793762500005</v>
      </c>
      <c r="AP33" s="342">
        <f t="shared" si="4"/>
        <v>6505.7793762500005</v>
      </c>
      <c r="AR33" s="29">
        <f t="shared" si="5"/>
        <v>19517.338128750001</v>
      </c>
      <c r="AS33" s="29">
        <f t="shared" si="6"/>
        <v>19517.338128750001</v>
      </c>
      <c r="AT33" s="29">
        <f t="shared" si="7"/>
        <v>0</v>
      </c>
      <c r="AV33" s="29">
        <f t="shared" si="8"/>
        <v>39034.676257500003</v>
      </c>
      <c r="AW33" s="29">
        <f t="shared" si="8"/>
        <v>39034.676257500003</v>
      </c>
      <c r="AX33" s="29">
        <f t="shared" si="9"/>
        <v>0</v>
      </c>
      <c r="AZ33" s="29">
        <v>3379625.65</v>
      </c>
      <c r="BA33" s="29">
        <v>3379625.65</v>
      </c>
      <c r="BB33" s="29">
        <v>3379625.65</v>
      </c>
      <c r="BD33" s="342">
        <v>3379625.65</v>
      </c>
      <c r="BE33" s="342">
        <v>3379625.65</v>
      </c>
      <c r="BF33" s="342">
        <v>3379625.65</v>
      </c>
      <c r="BH33" s="29">
        <v>6505.7793762500005</v>
      </c>
      <c r="BI33" s="29">
        <v>6505.7793762500005</v>
      </c>
      <c r="BJ33" s="29">
        <v>6505.7793762500005</v>
      </c>
      <c r="BL33" s="342">
        <f t="shared" si="10"/>
        <v>6505.7793762500005</v>
      </c>
      <c r="BM33" s="342">
        <f t="shared" si="10"/>
        <v>6505.7793762500005</v>
      </c>
      <c r="BN33" s="342">
        <f t="shared" si="10"/>
        <v>6505.7793762500005</v>
      </c>
      <c r="BP33" s="29">
        <f t="shared" si="11"/>
        <v>19517.338128750001</v>
      </c>
      <c r="BQ33" s="29">
        <f t="shared" si="12"/>
        <v>19517.338128750001</v>
      </c>
      <c r="BR33" s="29">
        <f t="shared" si="13"/>
        <v>0</v>
      </c>
      <c r="BT33" s="29">
        <f t="shared" si="14"/>
        <v>58552.014386250004</v>
      </c>
      <c r="BU33" s="29">
        <f t="shared" si="14"/>
        <v>58552.014386250004</v>
      </c>
      <c r="BV33" s="29">
        <f t="shared" si="15"/>
        <v>0</v>
      </c>
      <c r="BX33" s="29">
        <v>3379625.65</v>
      </c>
      <c r="BY33" s="29">
        <v>3379625.65</v>
      </c>
      <c r="BZ33" s="29">
        <v>3379625.65</v>
      </c>
      <c r="CB33" s="342">
        <v>3379625.65</v>
      </c>
      <c r="CC33" s="342">
        <v>3379625.65</v>
      </c>
      <c r="CD33" s="342">
        <v>3379625.65</v>
      </c>
      <c r="CF33" s="29">
        <v>6505.7793762500005</v>
      </c>
      <c r="CG33" s="29">
        <v>6505.7793762500005</v>
      </c>
      <c r="CH33" s="29">
        <v>6505.7793762500005</v>
      </c>
      <c r="CJ33" s="342">
        <f t="shared" si="16"/>
        <v>6505.7793762500005</v>
      </c>
      <c r="CK33" s="342">
        <f t="shared" si="16"/>
        <v>6505.7793762500005</v>
      </c>
      <c r="CL33" s="342">
        <f t="shared" si="16"/>
        <v>6505.7793762500005</v>
      </c>
      <c r="CN33" s="29">
        <f t="shared" si="17"/>
        <v>19517.338128750001</v>
      </c>
      <c r="CO33" s="29">
        <f t="shared" si="18"/>
        <v>19517.338128750001</v>
      </c>
      <c r="CP33" s="29">
        <f t="shared" si="19"/>
        <v>0</v>
      </c>
      <c r="CR33" s="29">
        <f t="shared" si="20"/>
        <v>78069.352515000006</v>
      </c>
      <c r="CS33" s="29">
        <f t="shared" si="20"/>
        <v>78069.352515000006</v>
      </c>
      <c r="CT33" s="29">
        <f t="shared" si="21"/>
        <v>0</v>
      </c>
    </row>
    <row r="34" spans="1:98" x14ac:dyDescent="0.25">
      <c r="A34" s="343" t="s">
        <v>360</v>
      </c>
      <c r="B34" s="229">
        <v>0</v>
      </c>
      <c r="C34" s="229">
        <v>0</v>
      </c>
      <c r="D34" s="229">
        <v>5.2600000000000001E-2</v>
      </c>
      <c r="E34" s="229">
        <v>0</v>
      </c>
      <c r="F34" s="236">
        <v>403011</v>
      </c>
      <c r="G34" s="229"/>
      <c r="H34" s="342">
        <v>135348.24</v>
      </c>
      <c r="I34" s="342">
        <v>135348.24</v>
      </c>
      <c r="J34" s="342">
        <v>135348.24</v>
      </c>
      <c r="K34" s="342"/>
      <c r="L34" s="342">
        <v>135348.24</v>
      </c>
      <c r="M34" s="342">
        <v>135348.24</v>
      </c>
      <c r="N34" s="342">
        <v>135348.24</v>
      </c>
      <c r="O34" s="342"/>
      <c r="P34" s="238">
        <v>0</v>
      </c>
      <c r="Q34" s="238">
        <v>0</v>
      </c>
      <c r="R34" s="238">
        <v>0</v>
      </c>
      <c r="S34" s="238"/>
      <c r="T34" s="342">
        <f t="shared" si="0"/>
        <v>0</v>
      </c>
      <c r="U34" s="342">
        <f t="shared" si="0"/>
        <v>0</v>
      </c>
      <c r="V34" s="342">
        <f t="shared" si="0"/>
        <v>0</v>
      </c>
      <c r="W34" s="29"/>
      <c r="X34" s="29">
        <f t="shared" si="1"/>
        <v>0</v>
      </c>
      <c r="Y34" s="29">
        <f t="shared" si="2"/>
        <v>0</v>
      </c>
      <c r="Z34" s="29">
        <f t="shared" si="3"/>
        <v>0</v>
      </c>
      <c r="AB34" s="29">
        <v>135348.24</v>
      </c>
      <c r="AC34" s="29">
        <v>135348.24</v>
      </c>
      <c r="AD34" s="29">
        <v>135348.24</v>
      </c>
      <c r="AF34" s="342">
        <v>135348.24</v>
      </c>
      <c r="AG34" s="342">
        <v>135348.24</v>
      </c>
      <c r="AH34" s="342">
        <v>135348.24</v>
      </c>
      <c r="AJ34" s="29">
        <v>0</v>
      </c>
      <c r="AK34" s="29">
        <v>0</v>
      </c>
      <c r="AL34" s="29">
        <v>0</v>
      </c>
      <c r="AN34" s="342">
        <f t="shared" si="4"/>
        <v>0</v>
      </c>
      <c r="AO34" s="342">
        <f t="shared" si="4"/>
        <v>0</v>
      </c>
      <c r="AP34" s="342">
        <f t="shared" si="4"/>
        <v>0</v>
      </c>
      <c r="AR34" s="29">
        <f t="shared" si="5"/>
        <v>0</v>
      </c>
      <c r="AS34" s="29">
        <f t="shared" si="6"/>
        <v>0</v>
      </c>
      <c r="AT34" s="29">
        <f t="shared" si="7"/>
        <v>0</v>
      </c>
      <c r="AV34" s="29">
        <f t="shared" si="8"/>
        <v>0</v>
      </c>
      <c r="AW34" s="29">
        <f t="shared" si="8"/>
        <v>0</v>
      </c>
      <c r="AX34" s="29">
        <f t="shared" si="9"/>
        <v>0</v>
      </c>
      <c r="AZ34" s="29">
        <v>135348.24</v>
      </c>
      <c r="BA34" s="29">
        <v>135348.24</v>
      </c>
      <c r="BB34" s="29">
        <v>135348.24</v>
      </c>
      <c r="BD34" s="342">
        <v>135348.24</v>
      </c>
      <c r="BE34" s="342">
        <v>135348.24</v>
      </c>
      <c r="BF34" s="342">
        <v>174715.98</v>
      </c>
      <c r="BH34" s="29">
        <v>0</v>
      </c>
      <c r="BI34" s="29">
        <v>0</v>
      </c>
      <c r="BJ34" s="29">
        <v>0</v>
      </c>
      <c r="BL34" s="342">
        <f t="shared" si="10"/>
        <v>0</v>
      </c>
      <c r="BM34" s="342">
        <f t="shared" si="10"/>
        <v>0</v>
      </c>
      <c r="BN34" s="342">
        <f t="shared" si="10"/>
        <v>0</v>
      </c>
      <c r="BP34" s="29">
        <f t="shared" si="11"/>
        <v>0</v>
      </c>
      <c r="BQ34" s="29">
        <f t="shared" si="12"/>
        <v>0</v>
      </c>
      <c r="BR34" s="29">
        <f t="shared" si="13"/>
        <v>0</v>
      </c>
      <c r="BT34" s="29">
        <f t="shared" si="14"/>
        <v>0</v>
      </c>
      <c r="BU34" s="29">
        <f t="shared" si="14"/>
        <v>0</v>
      </c>
      <c r="BV34" s="29">
        <f t="shared" si="15"/>
        <v>0</v>
      </c>
      <c r="BX34" s="29">
        <v>135348.24</v>
      </c>
      <c r="BY34" s="29">
        <v>135348.24</v>
      </c>
      <c r="BZ34" s="29">
        <v>135348.24</v>
      </c>
      <c r="CB34" s="342">
        <v>214083.72</v>
      </c>
      <c r="CC34" s="342">
        <v>214083.72</v>
      </c>
      <c r="CD34" s="342">
        <v>214083.72</v>
      </c>
      <c r="CF34" s="29">
        <v>0</v>
      </c>
      <c r="CG34" s="29">
        <v>0</v>
      </c>
      <c r="CH34" s="29">
        <v>0</v>
      </c>
      <c r="CJ34" s="342">
        <f t="shared" si="16"/>
        <v>0</v>
      </c>
      <c r="CK34" s="342">
        <f t="shared" si="16"/>
        <v>0</v>
      </c>
      <c r="CL34" s="342">
        <f t="shared" si="16"/>
        <v>0</v>
      </c>
      <c r="CN34" s="29">
        <f t="shared" si="17"/>
        <v>0</v>
      </c>
      <c r="CO34" s="29">
        <f t="shared" si="18"/>
        <v>0</v>
      </c>
      <c r="CP34" s="29">
        <f t="shared" si="19"/>
        <v>0</v>
      </c>
      <c r="CR34" s="29">
        <f t="shared" si="20"/>
        <v>0</v>
      </c>
      <c r="CS34" s="29">
        <f t="shared" si="20"/>
        <v>0</v>
      </c>
      <c r="CT34" s="29">
        <f t="shared" si="21"/>
        <v>0</v>
      </c>
    </row>
    <row r="35" spans="1:98" x14ac:dyDescent="0.25">
      <c r="A35" s="343" t="s">
        <v>361</v>
      </c>
      <c r="B35" s="229">
        <v>9.4999999999999998E-3</v>
      </c>
      <c r="C35" s="229">
        <v>1.06E-2</v>
      </c>
      <c r="D35" s="229">
        <v>1.83E-2</v>
      </c>
      <c r="E35" s="229">
        <v>1.6799999999999999E-2</v>
      </c>
      <c r="F35" s="236">
        <v>403011</v>
      </c>
      <c r="G35" s="229"/>
      <c r="H35" s="342">
        <v>27411967.18</v>
      </c>
      <c r="I35" s="342">
        <v>27411967.18</v>
      </c>
      <c r="J35" s="342">
        <v>27411967.18</v>
      </c>
      <c r="K35" s="342"/>
      <c r="L35" s="342">
        <v>27484470.280000001</v>
      </c>
      <c r="M35" s="342">
        <v>27489796.050000001</v>
      </c>
      <c r="N35" s="342">
        <v>27489796.050000001</v>
      </c>
      <c r="O35" s="342"/>
      <c r="P35" s="238">
        <v>38376.754051999997</v>
      </c>
      <c r="Q35" s="238">
        <v>38376.754051999997</v>
      </c>
      <c r="R35" s="238">
        <v>38376.754051999997</v>
      </c>
      <c r="S35" s="238"/>
      <c r="T35" s="342">
        <f t="shared" si="0"/>
        <v>38478.258391999996</v>
      </c>
      <c r="U35" s="342">
        <f t="shared" si="0"/>
        <v>38485.714469999999</v>
      </c>
      <c r="V35" s="342">
        <f t="shared" si="0"/>
        <v>38485.714469999999</v>
      </c>
      <c r="W35" s="29"/>
      <c r="X35" s="29">
        <f t="shared" si="1"/>
        <v>115130.26215599998</v>
      </c>
      <c r="Y35" s="29">
        <f t="shared" si="2"/>
        <v>115449.687332</v>
      </c>
      <c r="Z35" s="29">
        <f t="shared" si="3"/>
        <v>319.42517600001884</v>
      </c>
      <c r="AB35" s="29">
        <v>27411967.18</v>
      </c>
      <c r="AC35" s="29">
        <v>27411967.18</v>
      </c>
      <c r="AD35" s="29">
        <v>27411967.18</v>
      </c>
      <c r="AF35" s="342">
        <v>27489796.050000001</v>
      </c>
      <c r="AG35" s="342">
        <v>27490249.359999999</v>
      </c>
      <c r="AH35" s="342">
        <v>27490702.66</v>
      </c>
      <c r="AJ35" s="29">
        <v>38376.754051999997</v>
      </c>
      <c r="AK35" s="29">
        <v>38376.754051999997</v>
      </c>
      <c r="AL35" s="29">
        <v>38376.754051999997</v>
      </c>
      <c r="AN35" s="342">
        <f t="shared" si="4"/>
        <v>38485.714469999999</v>
      </c>
      <c r="AO35" s="342">
        <f t="shared" si="4"/>
        <v>38486.349104000001</v>
      </c>
      <c r="AP35" s="342">
        <f t="shared" si="4"/>
        <v>38486.983723999998</v>
      </c>
      <c r="AR35" s="29">
        <f t="shared" si="5"/>
        <v>115130.26215599998</v>
      </c>
      <c r="AS35" s="29">
        <f t="shared" si="6"/>
        <v>115459.04729799999</v>
      </c>
      <c r="AT35" s="29">
        <f t="shared" si="7"/>
        <v>328.78514200000791</v>
      </c>
      <c r="AV35" s="29">
        <f t="shared" si="8"/>
        <v>230260.52431199996</v>
      </c>
      <c r="AW35" s="29">
        <f t="shared" si="8"/>
        <v>230908.73462999999</v>
      </c>
      <c r="AX35" s="29">
        <f t="shared" si="9"/>
        <v>648.21031800002675</v>
      </c>
      <c r="AZ35" s="29">
        <v>27411967.18</v>
      </c>
      <c r="BA35" s="29">
        <v>27411967.18</v>
      </c>
      <c r="BB35" s="29">
        <v>27411967.18</v>
      </c>
      <c r="BD35" s="342">
        <v>27490702.66</v>
      </c>
      <c r="BE35" s="342">
        <v>27490702.66</v>
      </c>
      <c r="BF35" s="342">
        <v>27451334.920000002</v>
      </c>
      <c r="BH35" s="29">
        <v>38376.754051999997</v>
      </c>
      <c r="BI35" s="29">
        <v>38376.754051999997</v>
      </c>
      <c r="BJ35" s="29">
        <v>38376.754051999997</v>
      </c>
      <c r="BL35" s="342">
        <f t="shared" si="10"/>
        <v>38486.983723999998</v>
      </c>
      <c r="BM35" s="342">
        <f t="shared" si="10"/>
        <v>38486.983723999998</v>
      </c>
      <c r="BN35" s="342">
        <f t="shared" si="10"/>
        <v>38431.868888000005</v>
      </c>
      <c r="BP35" s="29">
        <f t="shared" si="11"/>
        <v>115130.26215599998</v>
      </c>
      <c r="BQ35" s="29">
        <f t="shared" si="12"/>
        <v>115405.83633600001</v>
      </c>
      <c r="BR35" s="29">
        <f t="shared" si="13"/>
        <v>275.57418000002508</v>
      </c>
      <c r="BT35" s="29">
        <f t="shared" si="14"/>
        <v>345390.78646799992</v>
      </c>
      <c r="BU35" s="29">
        <f t="shared" si="14"/>
        <v>346314.57096599997</v>
      </c>
      <c r="BV35" s="29">
        <f t="shared" si="15"/>
        <v>923.78449800005183</v>
      </c>
      <c r="BX35" s="29">
        <v>27444106.579999998</v>
      </c>
      <c r="BY35" s="29">
        <v>27477695.25</v>
      </c>
      <c r="BZ35" s="29">
        <v>27479144.510000002</v>
      </c>
      <c r="CB35" s="342">
        <v>27411967.18</v>
      </c>
      <c r="CC35" s="342">
        <v>27411967.18</v>
      </c>
      <c r="CD35" s="342">
        <v>27411967.18</v>
      </c>
      <c r="CF35" s="29">
        <v>38421.749211999995</v>
      </c>
      <c r="CG35" s="29">
        <v>38468.773349999996</v>
      </c>
      <c r="CH35" s="29">
        <v>38470.802314</v>
      </c>
      <c r="CJ35" s="342">
        <f t="shared" si="16"/>
        <v>38376.754051999997</v>
      </c>
      <c r="CK35" s="342">
        <f t="shared" si="16"/>
        <v>38376.754051999997</v>
      </c>
      <c r="CL35" s="342">
        <f t="shared" si="16"/>
        <v>38376.754051999997</v>
      </c>
      <c r="CN35" s="29">
        <f t="shared" si="17"/>
        <v>115361.324876</v>
      </c>
      <c r="CO35" s="29">
        <f t="shared" si="18"/>
        <v>115130.26215599998</v>
      </c>
      <c r="CP35" s="29">
        <f t="shared" si="19"/>
        <v>-231.06272000001627</v>
      </c>
      <c r="CR35" s="29">
        <f t="shared" si="20"/>
        <v>460752.11134399992</v>
      </c>
      <c r="CS35" s="29">
        <f t="shared" si="20"/>
        <v>461444.83312199998</v>
      </c>
      <c r="CT35" s="29">
        <f t="shared" si="21"/>
        <v>692.72177800006466</v>
      </c>
    </row>
    <row r="36" spans="1:98" x14ac:dyDescent="0.25">
      <c r="A36" s="343" t="s">
        <v>362</v>
      </c>
      <c r="B36" s="229">
        <v>5.0000000000000001E-3</v>
      </c>
      <c r="C36" s="229">
        <v>5.5999999999999999E-3</v>
      </c>
      <c r="D36" s="229">
        <v>2.8000000000000001E-2</v>
      </c>
      <c r="E36" s="229">
        <v>7.6999999999999994E-3</v>
      </c>
      <c r="F36" s="236">
        <v>403011</v>
      </c>
      <c r="G36" s="229"/>
      <c r="H36" s="342">
        <v>2472014.12</v>
      </c>
      <c r="I36" s="342">
        <v>2472014.12</v>
      </c>
      <c r="J36" s="342">
        <v>2472014.12</v>
      </c>
      <c r="K36" s="342"/>
      <c r="L36" s="342">
        <v>2472014.12</v>
      </c>
      <c r="M36" s="342">
        <v>2472014.12</v>
      </c>
      <c r="N36" s="342">
        <v>2472014.12</v>
      </c>
      <c r="O36" s="342"/>
      <c r="P36" s="238">
        <v>1586.2090603333334</v>
      </c>
      <c r="Q36" s="238">
        <v>1586.2090603333334</v>
      </c>
      <c r="R36" s="238">
        <v>1586.2090603333334</v>
      </c>
      <c r="S36" s="238"/>
      <c r="T36" s="342">
        <f t="shared" si="0"/>
        <v>1586.2090603333334</v>
      </c>
      <c r="U36" s="342">
        <f t="shared" si="0"/>
        <v>1586.2090603333334</v>
      </c>
      <c r="V36" s="342">
        <f t="shared" si="0"/>
        <v>1586.2090603333334</v>
      </c>
      <c r="W36" s="29"/>
      <c r="X36" s="29">
        <f t="shared" si="1"/>
        <v>4758.6271809999998</v>
      </c>
      <c r="Y36" s="29">
        <f t="shared" si="2"/>
        <v>4758.6271809999998</v>
      </c>
      <c r="Z36" s="29">
        <f t="shared" si="3"/>
        <v>0</v>
      </c>
      <c r="AB36" s="29">
        <v>2472014.12</v>
      </c>
      <c r="AC36" s="29">
        <v>2472014.12</v>
      </c>
      <c r="AD36" s="29">
        <v>2472014.12</v>
      </c>
      <c r="AF36" s="342">
        <v>2472014.12</v>
      </c>
      <c r="AG36" s="342">
        <v>2472014.12</v>
      </c>
      <c r="AH36" s="342">
        <v>2472014.12</v>
      </c>
      <c r="AJ36" s="29">
        <v>1586.2090603333334</v>
      </c>
      <c r="AK36" s="29">
        <v>1586.2090603333334</v>
      </c>
      <c r="AL36" s="29">
        <v>1586.2090603333334</v>
      </c>
      <c r="AN36" s="342">
        <f t="shared" si="4"/>
        <v>1586.2090603333334</v>
      </c>
      <c r="AO36" s="342">
        <f t="shared" si="4"/>
        <v>1586.2090603333334</v>
      </c>
      <c r="AP36" s="342">
        <f t="shared" si="4"/>
        <v>1586.2090603333334</v>
      </c>
      <c r="AR36" s="29">
        <f t="shared" si="5"/>
        <v>4758.6271809999998</v>
      </c>
      <c r="AS36" s="29">
        <f t="shared" si="6"/>
        <v>4758.6271809999998</v>
      </c>
      <c r="AT36" s="29">
        <f t="shared" si="7"/>
        <v>0</v>
      </c>
      <c r="AV36" s="29">
        <f t="shared" si="8"/>
        <v>9517.2543619999997</v>
      </c>
      <c r="AW36" s="29">
        <f t="shared" si="8"/>
        <v>9517.2543619999997</v>
      </c>
      <c r="AX36" s="29">
        <f t="shared" si="9"/>
        <v>0</v>
      </c>
      <c r="AZ36" s="29">
        <v>2472014.12</v>
      </c>
      <c r="BA36" s="29">
        <v>2472014.12</v>
      </c>
      <c r="BB36" s="29">
        <v>2472014.12</v>
      </c>
      <c r="BD36" s="342">
        <v>2472014.12</v>
      </c>
      <c r="BE36" s="342">
        <v>2472014.12</v>
      </c>
      <c r="BF36" s="342">
        <v>2472014.12</v>
      </c>
      <c r="BH36" s="29">
        <v>1586.2090603333334</v>
      </c>
      <c r="BI36" s="29">
        <v>1586.2090603333334</v>
      </c>
      <c r="BJ36" s="29">
        <v>1586.2090603333334</v>
      </c>
      <c r="BL36" s="342">
        <f t="shared" si="10"/>
        <v>1586.2090603333334</v>
      </c>
      <c r="BM36" s="342">
        <f t="shared" si="10"/>
        <v>1586.2090603333334</v>
      </c>
      <c r="BN36" s="342">
        <f t="shared" si="10"/>
        <v>1586.2090603333334</v>
      </c>
      <c r="BP36" s="29">
        <f t="shared" si="11"/>
        <v>4758.6271809999998</v>
      </c>
      <c r="BQ36" s="29">
        <f t="shared" si="12"/>
        <v>4758.6271809999998</v>
      </c>
      <c r="BR36" s="29">
        <f t="shared" si="13"/>
        <v>0</v>
      </c>
      <c r="BT36" s="29">
        <f t="shared" si="14"/>
        <v>14275.881543</v>
      </c>
      <c r="BU36" s="29">
        <f t="shared" si="14"/>
        <v>14275.881543</v>
      </c>
      <c r="BV36" s="29">
        <f t="shared" si="15"/>
        <v>0</v>
      </c>
      <c r="BX36" s="29">
        <v>2472014.12</v>
      </c>
      <c r="BY36" s="29">
        <v>2472014.12</v>
      </c>
      <c r="BZ36" s="29">
        <v>2472014.12</v>
      </c>
      <c r="CB36" s="342">
        <v>2472014.12</v>
      </c>
      <c r="CC36" s="342">
        <v>2472014.12</v>
      </c>
      <c r="CD36" s="342">
        <v>2472014.12</v>
      </c>
      <c r="CF36" s="29">
        <v>1586.2090603333334</v>
      </c>
      <c r="CG36" s="29">
        <v>1586.2090603333334</v>
      </c>
      <c r="CH36" s="29">
        <v>1586.2090603333334</v>
      </c>
      <c r="CJ36" s="342">
        <f t="shared" si="16"/>
        <v>1586.2090603333334</v>
      </c>
      <c r="CK36" s="342">
        <f t="shared" si="16"/>
        <v>1586.2090603333334</v>
      </c>
      <c r="CL36" s="342">
        <f t="shared" si="16"/>
        <v>1586.2090603333334</v>
      </c>
      <c r="CN36" s="29">
        <f t="shared" si="17"/>
        <v>4758.6271809999998</v>
      </c>
      <c r="CO36" s="29">
        <f t="shared" si="18"/>
        <v>4758.6271809999998</v>
      </c>
      <c r="CP36" s="29">
        <f t="shared" si="19"/>
        <v>0</v>
      </c>
      <c r="CR36" s="29">
        <f t="shared" si="20"/>
        <v>19034.508723999999</v>
      </c>
      <c r="CS36" s="29">
        <f t="shared" si="20"/>
        <v>19034.508723999999</v>
      </c>
      <c r="CT36" s="29">
        <f t="shared" si="21"/>
        <v>0</v>
      </c>
    </row>
    <row r="37" spans="1:98" x14ac:dyDescent="0.25">
      <c r="A37" s="343" t="s">
        <v>363</v>
      </c>
      <c r="B37" s="229">
        <v>0</v>
      </c>
      <c r="C37" s="229">
        <v>1.06E-2</v>
      </c>
      <c r="D37" s="229">
        <v>5.2600000000000001E-2</v>
      </c>
      <c r="E37" s="229">
        <v>0</v>
      </c>
      <c r="F37" s="236">
        <v>403026</v>
      </c>
      <c r="G37" s="229"/>
      <c r="H37" s="342">
        <v>0</v>
      </c>
      <c r="I37" s="342">
        <v>0</v>
      </c>
      <c r="J37" s="342">
        <v>0</v>
      </c>
      <c r="K37" s="342"/>
      <c r="L37" s="342">
        <v>0</v>
      </c>
      <c r="M37" s="342">
        <v>0</v>
      </c>
      <c r="N37" s="342">
        <v>0</v>
      </c>
      <c r="O37" s="342"/>
      <c r="P37" s="238">
        <v>0</v>
      </c>
      <c r="Q37" s="238">
        <v>0</v>
      </c>
      <c r="R37" s="238">
        <v>0</v>
      </c>
      <c r="S37" s="238"/>
      <c r="T37" s="342">
        <f t="shared" si="0"/>
        <v>0</v>
      </c>
      <c r="U37" s="342">
        <f t="shared" si="0"/>
        <v>0</v>
      </c>
      <c r="V37" s="342">
        <f t="shared" si="0"/>
        <v>0</v>
      </c>
      <c r="W37" s="29"/>
      <c r="X37" s="29">
        <f t="shared" si="1"/>
        <v>0</v>
      </c>
      <c r="Y37" s="29">
        <f t="shared" si="2"/>
        <v>0</v>
      </c>
      <c r="Z37" s="29">
        <f t="shared" si="3"/>
        <v>0</v>
      </c>
      <c r="AB37" s="29">
        <v>0</v>
      </c>
      <c r="AC37" s="29">
        <v>0</v>
      </c>
      <c r="AD37" s="29">
        <v>0</v>
      </c>
      <c r="AF37" s="342">
        <v>0</v>
      </c>
      <c r="AG37" s="342">
        <v>0</v>
      </c>
      <c r="AH37" s="342">
        <v>0</v>
      </c>
      <c r="AJ37" s="29">
        <v>0</v>
      </c>
      <c r="AK37" s="29">
        <v>0</v>
      </c>
      <c r="AL37" s="29">
        <v>0</v>
      </c>
      <c r="AN37" s="342">
        <f t="shared" si="4"/>
        <v>0</v>
      </c>
      <c r="AO37" s="342">
        <f t="shared" si="4"/>
        <v>0</v>
      </c>
      <c r="AP37" s="342">
        <f t="shared" si="4"/>
        <v>0</v>
      </c>
      <c r="AR37" s="29">
        <f t="shared" si="5"/>
        <v>0</v>
      </c>
      <c r="AS37" s="29">
        <f t="shared" si="6"/>
        <v>0</v>
      </c>
      <c r="AT37" s="29">
        <f t="shared" si="7"/>
        <v>0</v>
      </c>
      <c r="AV37" s="29">
        <f t="shared" si="8"/>
        <v>0</v>
      </c>
      <c r="AW37" s="29">
        <f t="shared" si="8"/>
        <v>0</v>
      </c>
      <c r="AX37" s="29">
        <f t="shared" si="9"/>
        <v>0</v>
      </c>
      <c r="AZ37" s="29">
        <v>0</v>
      </c>
      <c r="BA37" s="29">
        <v>0</v>
      </c>
      <c r="BB37" s="29">
        <v>0</v>
      </c>
      <c r="BD37" s="342">
        <v>0</v>
      </c>
      <c r="BE37" s="342">
        <v>0</v>
      </c>
      <c r="BF37" s="342">
        <v>0</v>
      </c>
      <c r="BH37" s="29">
        <v>0</v>
      </c>
      <c r="BI37" s="29">
        <v>0</v>
      </c>
      <c r="BJ37" s="29">
        <v>0</v>
      </c>
      <c r="BL37" s="342">
        <f t="shared" si="10"/>
        <v>0</v>
      </c>
      <c r="BM37" s="342">
        <f t="shared" si="10"/>
        <v>0</v>
      </c>
      <c r="BN37" s="342">
        <f t="shared" si="10"/>
        <v>0</v>
      </c>
      <c r="BP37" s="29">
        <f t="shared" si="11"/>
        <v>0</v>
      </c>
      <c r="BQ37" s="29">
        <f t="shared" si="12"/>
        <v>0</v>
      </c>
      <c r="BR37" s="29">
        <f t="shared" si="13"/>
        <v>0</v>
      </c>
      <c r="BT37" s="29">
        <f t="shared" si="14"/>
        <v>0</v>
      </c>
      <c r="BU37" s="29">
        <f t="shared" si="14"/>
        <v>0</v>
      </c>
      <c r="BV37" s="29">
        <f t="shared" si="15"/>
        <v>0</v>
      </c>
      <c r="BX37" s="29">
        <v>0</v>
      </c>
      <c r="BY37" s="29">
        <v>0</v>
      </c>
      <c r="BZ37" s="29">
        <v>0</v>
      </c>
      <c r="CB37" s="342">
        <v>0</v>
      </c>
      <c r="CC37" s="342">
        <v>0</v>
      </c>
      <c r="CD37" s="342">
        <v>0</v>
      </c>
      <c r="CF37" s="29">
        <v>0</v>
      </c>
      <c r="CG37" s="29">
        <v>0</v>
      </c>
      <c r="CH37" s="29">
        <v>0</v>
      </c>
      <c r="CJ37" s="342">
        <f t="shared" si="16"/>
        <v>0</v>
      </c>
      <c r="CK37" s="342">
        <f t="shared" si="16"/>
        <v>0</v>
      </c>
      <c r="CL37" s="342">
        <f t="shared" si="16"/>
        <v>0</v>
      </c>
      <c r="CN37" s="29">
        <f t="shared" si="17"/>
        <v>0</v>
      </c>
      <c r="CO37" s="29">
        <f t="shared" si="18"/>
        <v>0</v>
      </c>
      <c r="CP37" s="29">
        <f t="shared" si="19"/>
        <v>0</v>
      </c>
      <c r="CR37" s="29">
        <f t="shared" si="20"/>
        <v>0</v>
      </c>
      <c r="CS37" s="29">
        <f t="shared" si="20"/>
        <v>0</v>
      </c>
      <c r="CT37" s="29">
        <f t="shared" si="21"/>
        <v>0</v>
      </c>
    </row>
    <row r="38" spans="1:98" x14ac:dyDescent="0.25">
      <c r="A38" s="343" t="s">
        <v>364</v>
      </c>
      <c r="B38" s="229">
        <v>5.0000000000000001E-3</v>
      </c>
      <c r="C38" s="229">
        <v>5.5999999999999999E-3</v>
      </c>
      <c r="D38" s="229">
        <v>2.8000000000000001E-2</v>
      </c>
      <c r="E38" s="229">
        <v>7.6999999999999994E-3</v>
      </c>
      <c r="F38" s="236">
        <v>403026</v>
      </c>
      <c r="G38" s="229"/>
      <c r="H38" s="342">
        <v>0</v>
      </c>
      <c r="I38" s="342">
        <v>0</v>
      </c>
      <c r="J38" s="342">
        <v>0</v>
      </c>
      <c r="K38" s="342"/>
      <c r="L38" s="342">
        <v>0</v>
      </c>
      <c r="M38" s="342">
        <v>0</v>
      </c>
      <c r="N38" s="342">
        <v>0</v>
      </c>
      <c r="O38" s="342"/>
      <c r="P38" s="238">
        <v>0</v>
      </c>
      <c r="Q38" s="238">
        <v>0</v>
      </c>
      <c r="R38" s="238">
        <v>0</v>
      </c>
      <c r="S38" s="238"/>
      <c r="T38" s="342">
        <f t="shared" si="0"/>
        <v>0</v>
      </c>
      <c r="U38" s="342">
        <f t="shared" si="0"/>
        <v>0</v>
      </c>
      <c r="V38" s="342">
        <f t="shared" si="0"/>
        <v>0</v>
      </c>
      <c r="W38" s="29"/>
      <c r="X38" s="29">
        <f t="shared" si="1"/>
        <v>0</v>
      </c>
      <c r="Y38" s="29">
        <f t="shared" si="2"/>
        <v>0</v>
      </c>
      <c r="Z38" s="29">
        <f t="shared" si="3"/>
        <v>0</v>
      </c>
      <c r="AB38" s="29">
        <v>0</v>
      </c>
      <c r="AC38" s="29">
        <v>0</v>
      </c>
      <c r="AD38" s="29">
        <v>0</v>
      </c>
      <c r="AF38" s="342">
        <v>0</v>
      </c>
      <c r="AG38" s="342">
        <v>0</v>
      </c>
      <c r="AH38" s="342">
        <v>0</v>
      </c>
      <c r="AJ38" s="29">
        <v>0</v>
      </c>
      <c r="AK38" s="29">
        <v>0</v>
      </c>
      <c r="AL38" s="29">
        <v>0</v>
      </c>
      <c r="AN38" s="342">
        <f t="shared" si="4"/>
        <v>0</v>
      </c>
      <c r="AO38" s="342">
        <f t="shared" si="4"/>
        <v>0</v>
      </c>
      <c r="AP38" s="342">
        <f t="shared" si="4"/>
        <v>0</v>
      </c>
      <c r="AR38" s="29">
        <f t="shared" si="5"/>
        <v>0</v>
      </c>
      <c r="AS38" s="29">
        <f t="shared" si="6"/>
        <v>0</v>
      </c>
      <c r="AT38" s="29">
        <f t="shared" si="7"/>
        <v>0</v>
      </c>
      <c r="AV38" s="29">
        <f t="shared" si="8"/>
        <v>0</v>
      </c>
      <c r="AW38" s="29">
        <f t="shared" si="8"/>
        <v>0</v>
      </c>
      <c r="AX38" s="29">
        <f t="shared" si="9"/>
        <v>0</v>
      </c>
      <c r="AZ38" s="29">
        <v>0</v>
      </c>
      <c r="BA38" s="29">
        <v>0</v>
      </c>
      <c r="BB38" s="29">
        <v>0</v>
      </c>
      <c r="BD38" s="342">
        <v>0</v>
      </c>
      <c r="BE38" s="342">
        <v>0</v>
      </c>
      <c r="BF38" s="342">
        <v>0</v>
      </c>
      <c r="BH38" s="29">
        <v>0</v>
      </c>
      <c r="BI38" s="29">
        <v>0</v>
      </c>
      <c r="BJ38" s="29">
        <v>0</v>
      </c>
      <c r="BL38" s="342">
        <f t="shared" si="10"/>
        <v>0</v>
      </c>
      <c r="BM38" s="342">
        <f t="shared" si="10"/>
        <v>0</v>
      </c>
      <c r="BN38" s="342">
        <f t="shared" si="10"/>
        <v>0</v>
      </c>
      <c r="BP38" s="29">
        <f t="shared" si="11"/>
        <v>0</v>
      </c>
      <c r="BQ38" s="29">
        <f t="shared" si="12"/>
        <v>0</v>
      </c>
      <c r="BR38" s="29">
        <f t="shared" si="13"/>
        <v>0</v>
      </c>
      <c r="BT38" s="29">
        <f t="shared" si="14"/>
        <v>0</v>
      </c>
      <c r="BU38" s="29">
        <f t="shared" si="14"/>
        <v>0</v>
      </c>
      <c r="BV38" s="29">
        <f t="shared" si="15"/>
        <v>0</v>
      </c>
      <c r="BX38" s="29">
        <v>0</v>
      </c>
      <c r="BY38" s="29">
        <v>0</v>
      </c>
      <c r="BZ38" s="29">
        <v>0</v>
      </c>
      <c r="CB38" s="342">
        <v>0</v>
      </c>
      <c r="CC38" s="342">
        <v>0</v>
      </c>
      <c r="CD38" s="342">
        <v>0</v>
      </c>
      <c r="CF38" s="29">
        <v>0</v>
      </c>
      <c r="CG38" s="29">
        <v>0</v>
      </c>
      <c r="CH38" s="29">
        <v>0</v>
      </c>
      <c r="CJ38" s="342">
        <f t="shared" si="16"/>
        <v>0</v>
      </c>
      <c r="CK38" s="342">
        <f t="shared" si="16"/>
        <v>0</v>
      </c>
      <c r="CL38" s="342">
        <f t="shared" si="16"/>
        <v>0</v>
      </c>
      <c r="CN38" s="29">
        <f t="shared" si="17"/>
        <v>0</v>
      </c>
      <c r="CO38" s="29">
        <f t="shared" si="18"/>
        <v>0</v>
      </c>
      <c r="CP38" s="29">
        <f t="shared" si="19"/>
        <v>0</v>
      </c>
      <c r="CR38" s="29">
        <f t="shared" si="20"/>
        <v>0</v>
      </c>
      <c r="CS38" s="29">
        <f t="shared" si="20"/>
        <v>0</v>
      </c>
      <c r="CT38" s="29">
        <f t="shared" si="21"/>
        <v>0</v>
      </c>
    </row>
    <row r="39" spans="1:98" x14ac:dyDescent="0.25">
      <c r="A39" s="343" t="s">
        <v>365</v>
      </c>
      <c r="B39" s="229">
        <v>0</v>
      </c>
      <c r="C39" s="229">
        <v>2.3400000000000001E-2</v>
      </c>
      <c r="D39" s="229">
        <v>2.1600000000000001E-2</v>
      </c>
      <c r="E39" s="229">
        <v>2.29E-2</v>
      </c>
      <c r="F39" s="236">
        <v>403011</v>
      </c>
      <c r="G39" s="229"/>
      <c r="H39" s="342">
        <v>819682.12</v>
      </c>
      <c r="I39" s="342">
        <v>819682.12</v>
      </c>
      <c r="J39" s="342">
        <v>819682.11</v>
      </c>
      <c r="K39" s="342"/>
      <c r="L39" s="342">
        <v>819682.11</v>
      </c>
      <c r="M39" s="342">
        <v>819682.11</v>
      </c>
      <c r="N39" s="342">
        <v>819682.11</v>
      </c>
      <c r="O39" s="342"/>
      <c r="P39" s="238">
        <v>1564.2267123333334</v>
      </c>
      <c r="Q39" s="238">
        <v>1564.2267123333334</v>
      </c>
      <c r="R39" s="238">
        <v>1564.2266932499999</v>
      </c>
      <c r="S39" s="238"/>
      <c r="T39" s="342">
        <f t="shared" si="0"/>
        <v>1564.2266932499999</v>
      </c>
      <c r="U39" s="342">
        <f t="shared" si="0"/>
        <v>1564.2266932499999</v>
      </c>
      <c r="V39" s="342">
        <f t="shared" si="0"/>
        <v>1564.2266932499999</v>
      </c>
      <c r="W39" s="29"/>
      <c r="X39" s="29">
        <f t="shared" si="1"/>
        <v>4692.6801179166669</v>
      </c>
      <c r="Y39" s="29">
        <f t="shared" si="2"/>
        <v>4692.68007975</v>
      </c>
      <c r="Z39" s="29">
        <f t="shared" si="3"/>
        <v>-3.8166666854522191E-5</v>
      </c>
      <c r="AB39" s="29">
        <v>819682.11</v>
      </c>
      <c r="AC39" s="29">
        <v>819682.11</v>
      </c>
      <c r="AD39" s="29">
        <v>819682.11</v>
      </c>
      <c r="AF39" s="342">
        <v>819682.11</v>
      </c>
      <c r="AG39" s="342">
        <v>819682.11</v>
      </c>
      <c r="AH39" s="342">
        <v>819682.11</v>
      </c>
      <c r="AJ39" s="29">
        <v>1564.2266932499999</v>
      </c>
      <c r="AK39" s="29">
        <v>1564.2266932499999</v>
      </c>
      <c r="AL39" s="29">
        <v>1564.2266932499999</v>
      </c>
      <c r="AN39" s="342">
        <f t="shared" si="4"/>
        <v>1564.2266932499999</v>
      </c>
      <c r="AO39" s="342">
        <f t="shared" si="4"/>
        <v>1564.2266932499999</v>
      </c>
      <c r="AP39" s="342">
        <f t="shared" si="4"/>
        <v>1564.2266932499999</v>
      </c>
      <c r="AR39" s="29">
        <f t="shared" si="5"/>
        <v>4692.68007975</v>
      </c>
      <c r="AS39" s="29">
        <f t="shared" si="6"/>
        <v>4692.68007975</v>
      </c>
      <c r="AT39" s="29">
        <f t="shared" si="7"/>
        <v>0</v>
      </c>
      <c r="AV39" s="29">
        <f t="shared" si="8"/>
        <v>9385.3601976666669</v>
      </c>
      <c r="AW39" s="29">
        <f t="shared" si="8"/>
        <v>9385.3601595</v>
      </c>
      <c r="AX39" s="29">
        <f t="shared" si="9"/>
        <v>-3.8166666854522191E-5</v>
      </c>
      <c r="AZ39" s="29">
        <v>819682.11</v>
      </c>
      <c r="BA39" s="29">
        <v>819682.11</v>
      </c>
      <c r="BB39" s="29">
        <v>819682.11</v>
      </c>
      <c r="BD39" s="342">
        <v>819682.11</v>
      </c>
      <c r="BE39" s="342">
        <v>819682.11</v>
      </c>
      <c r="BF39" s="342">
        <v>819682.11</v>
      </c>
      <c r="BH39" s="29">
        <v>1564.2266932499999</v>
      </c>
      <c r="BI39" s="29">
        <v>1564.2266932499999</v>
      </c>
      <c r="BJ39" s="29">
        <v>1564.2266932499999</v>
      </c>
      <c r="BL39" s="342">
        <f t="shared" si="10"/>
        <v>1564.2266932499999</v>
      </c>
      <c r="BM39" s="342">
        <f t="shared" si="10"/>
        <v>1564.2266932499999</v>
      </c>
      <c r="BN39" s="342">
        <f t="shared" si="10"/>
        <v>1564.2266932499999</v>
      </c>
      <c r="BP39" s="29">
        <f t="shared" si="11"/>
        <v>4692.68007975</v>
      </c>
      <c r="BQ39" s="29">
        <f t="shared" si="12"/>
        <v>4692.68007975</v>
      </c>
      <c r="BR39" s="29">
        <f t="shared" si="13"/>
        <v>0</v>
      </c>
      <c r="BT39" s="29">
        <f t="shared" si="14"/>
        <v>14078.040277416667</v>
      </c>
      <c r="BU39" s="29">
        <f t="shared" si="14"/>
        <v>14078.04023925</v>
      </c>
      <c r="BV39" s="29">
        <f t="shared" si="15"/>
        <v>-3.8166666854522191E-5</v>
      </c>
      <c r="BX39" s="29">
        <v>819682.11</v>
      </c>
      <c r="BY39" s="29">
        <v>819682.11</v>
      </c>
      <c r="BZ39" s="29">
        <v>819682.11</v>
      </c>
      <c r="CB39" s="342">
        <v>819682.11</v>
      </c>
      <c r="CC39" s="342">
        <v>819682.11</v>
      </c>
      <c r="CD39" s="342">
        <v>819682.11</v>
      </c>
      <c r="CF39" s="29">
        <v>1564.2266932499999</v>
      </c>
      <c r="CG39" s="29">
        <v>1564.2266932499999</v>
      </c>
      <c r="CH39" s="29">
        <v>1564.2266932499999</v>
      </c>
      <c r="CJ39" s="342">
        <f t="shared" si="16"/>
        <v>1564.2266932499999</v>
      </c>
      <c r="CK39" s="342">
        <f t="shared" si="16"/>
        <v>1564.2266932499999</v>
      </c>
      <c r="CL39" s="342">
        <f t="shared" si="16"/>
        <v>1564.2266932499999</v>
      </c>
      <c r="CN39" s="29">
        <f t="shared" si="17"/>
        <v>4692.68007975</v>
      </c>
      <c r="CO39" s="29">
        <f t="shared" si="18"/>
        <v>4692.68007975</v>
      </c>
      <c r="CP39" s="29">
        <f t="shared" si="19"/>
        <v>0</v>
      </c>
      <c r="CR39" s="29">
        <f t="shared" si="20"/>
        <v>18770.720357166669</v>
      </c>
      <c r="CS39" s="29">
        <f t="shared" si="20"/>
        <v>18770.720319</v>
      </c>
      <c r="CT39" s="29">
        <f t="shared" si="21"/>
        <v>-3.8166668673511595E-5</v>
      </c>
    </row>
    <row r="40" spans="1:98" x14ac:dyDescent="0.25">
      <c r="A40" s="343" t="s">
        <v>366</v>
      </c>
      <c r="B40" s="229">
        <v>1.5900000000000001E-2</v>
      </c>
      <c r="C40" s="229">
        <v>1.77E-2</v>
      </c>
      <c r="D40" s="229">
        <v>1.6799999999999999E-2</v>
      </c>
      <c r="E40" s="229">
        <v>2.0300000000000002E-2</v>
      </c>
      <c r="F40" s="236">
        <v>403011</v>
      </c>
      <c r="G40" s="229"/>
      <c r="H40" s="342">
        <v>107331227.23</v>
      </c>
      <c r="I40" s="342">
        <v>107331227.23</v>
      </c>
      <c r="J40" s="342">
        <v>107331227.23</v>
      </c>
      <c r="K40" s="342"/>
      <c r="L40" s="342">
        <v>107434125.33</v>
      </c>
      <c r="M40" s="342">
        <v>107440727.53</v>
      </c>
      <c r="N40" s="342">
        <v>107438551.51000001</v>
      </c>
      <c r="O40" s="342"/>
      <c r="P40" s="238">
        <v>181568.65939741672</v>
      </c>
      <c r="Q40" s="238">
        <v>181568.65939741672</v>
      </c>
      <c r="R40" s="238">
        <v>181568.65939741672</v>
      </c>
      <c r="S40" s="238"/>
      <c r="T40" s="342">
        <f t="shared" si="0"/>
        <v>181742.72868325002</v>
      </c>
      <c r="U40" s="342">
        <f t="shared" si="0"/>
        <v>181753.8974049167</v>
      </c>
      <c r="V40" s="342">
        <f t="shared" si="0"/>
        <v>181750.21630441668</v>
      </c>
      <c r="W40" s="29"/>
      <c r="X40" s="29">
        <f t="shared" si="1"/>
        <v>544705.97819225013</v>
      </c>
      <c r="Y40" s="29">
        <f t="shared" si="2"/>
        <v>545246.84239258338</v>
      </c>
      <c r="Z40" s="29">
        <f t="shared" si="3"/>
        <v>540.86420033324976</v>
      </c>
      <c r="AB40" s="29">
        <v>107304612.76000001</v>
      </c>
      <c r="AC40" s="29">
        <v>107277998.28</v>
      </c>
      <c r="AD40" s="29">
        <v>107246436.09</v>
      </c>
      <c r="AF40" s="342">
        <v>107440456.7</v>
      </c>
      <c r="AG40" s="342">
        <v>107461761.12</v>
      </c>
      <c r="AH40" s="342">
        <v>107472382.13</v>
      </c>
      <c r="AJ40" s="29">
        <v>181523.63658566668</v>
      </c>
      <c r="AK40" s="29">
        <v>181478.61375700004</v>
      </c>
      <c r="AL40" s="29">
        <v>181425.22105225001</v>
      </c>
      <c r="AN40" s="342">
        <f t="shared" si="4"/>
        <v>181753.43925083335</v>
      </c>
      <c r="AO40" s="342">
        <f t="shared" si="4"/>
        <v>181789.47922800004</v>
      </c>
      <c r="AP40" s="342">
        <f t="shared" si="4"/>
        <v>181807.44643658333</v>
      </c>
      <c r="AR40" s="29">
        <f t="shared" si="5"/>
        <v>544427.47139491676</v>
      </c>
      <c r="AS40" s="29">
        <f t="shared" si="6"/>
        <v>545350.36491541669</v>
      </c>
      <c r="AT40" s="29">
        <f t="shared" si="7"/>
        <v>922.89352049992885</v>
      </c>
      <c r="AV40" s="29">
        <f t="shared" si="8"/>
        <v>1089133.4495871668</v>
      </c>
      <c r="AW40" s="29">
        <f t="shared" si="8"/>
        <v>1090597.207308</v>
      </c>
      <c r="AX40" s="29">
        <f t="shared" si="9"/>
        <v>1463.7577208331786</v>
      </c>
      <c r="AZ40" s="29">
        <v>107191064.5</v>
      </c>
      <c r="BA40" s="29">
        <v>107167255.09999999</v>
      </c>
      <c r="BB40" s="29">
        <v>107167255.09999999</v>
      </c>
      <c r="BD40" s="342">
        <v>107480633.3</v>
      </c>
      <c r="BE40" s="342">
        <v>107488884.47</v>
      </c>
      <c r="BF40" s="342">
        <v>107434360.17</v>
      </c>
      <c r="BH40" s="29">
        <v>181331.55077916666</v>
      </c>
      <c r="BI40" s="29">
        <v>181291.27321083334</v>
      </c>
      <c r="BJ40" s="29">
        <v>181291.27321083334</v>
      </c>
      <c r="BL40" s="342">
        <f t="shared" si="10"/>
        <v>181821.40466583334</v>
      </c>
      <c r="BM40" s="342">
        <f t="shared" si="10"/>
        <v>181835.36289508335</v>
      </c>
      <c r="BN40" s="342">
        <f t="shared" si="10"/>
        <v>181743.12595425002</v>
      </c>
      <c r="BP40" s="29">
        <f t="shared" si="11"/>
        <v>543914.09720083338</v>
      </c>
      <c r="BQ40" s="29">
        <f t="shared" si="12"/>
        <v>545399.89351516671</v>
      </c>
      <c r="BR40" s="29">
        <f t="shared" si="13"/>
        <v>1485.7963143333327</v>
      </c>
      <c r="BT40" s="29">
        <f t="shared" si="14"/>
        <v>1633047.546788</v>
      </c>
      <c r="BU40" s="29">
        <f t="shared" si="14"/>
        <v>1635997.1008231668</v>
      </c>
      <c r="BV40" s="29">
        <f t="shared" si="15"/>
        <v>2949.5540351667441</v>
      </c>
      <c r="BX40" s="29">
        <v>107167255.09999999</v>
      </c>
      <c r="BY40" s="29">
        <v>107167255.09999999</v>
      </c>
      <c r="BZ40" s="29">
        <v>107300690.22</v>
      </c>
      <c r="CB40" s="342">
        <v>107373976.59999999</v>
      </c>
      <c r="CC40" s="342">
        <v>107348397.34999999</v>
      </c>
      <c r="CD40" s="342">
        <v>107323279.59</v>
      </c>
      <c r="CF40" s="29">
        <v>181291.27321083334</v>
      </c>
      <c r="CG40" s="29">
        <v>181291.27321083334</v>
      </c>
      <c r="CH40" s="29">
        <v>181517.00095550003</v>
      </c>
      <c r="CJ40" s="342">
        <f t="shared" si="16"/>
        <v>181640.97708166667</v>
      </c>
      <c r="CK40" s="342">
        <f t="shared" si="16"/>
        <v>181597.70551708332</v>
      </c>
      <c r="CL40" s="342">
        <f t="shared" si="16"/>
        <v>181555.21463975005</v>
      </c>
      <c r="CN40" s="29">
        <f t="shared" si="17"/>
        <v>544099.54737716669</v>
      </c>
      <c r="CO40" s="29">
        <f t="shared" si="18"/>
        <v>544793.89723850007</v>
      </c>
      <c r="CP40" s="29">
        <f t="shared" si="19"/>
        <v>694.34986133337952</v>
      </c>
      <c r="CR40" s="29">
        <f t="shared" si="20"/>
        <v>2177147.0941651668</v>
      </c>
      <c r="CS40" s="29">
        <f t="shared" si="20"/>
        <v>2180790.9980616667</v>
      </c>
      <c r="CT40" s="29">
        <f t="shared" si="21"/>
        <v>3643.9038964998908</v>
      </c>
    </row>
    <row r="41" spans="1:98" x14ac:dyDescent="0.25">
      <c r="A41" s="343" t="s">
        <v>367</v>
      </c>
      <c r="B41" s="229">
        <v>2.1000000000000001E-2</v>
      </c>
      <c r="C41" s="229">
        <v>2.3400000000000001E-2</v>
      </c>
      <c r="D41" s="229">
        <v>2.1600000000000001E-2</v>
      </c>
      <c r="E41" s="229">
        <v>2.12E-2</v>
      </c>
      <c r="F41" s="236">
        <v>403011</v>
      </c>
      <c r="G41" s="229"/>
      <c r="H41" s="342">
        <v>24308211.32</v>
      </c>
      <c r="I41" s="342">
        <v>24407852.100000001</v>
      </c>
      <c r="J41" s="342">
        <v>24476870.27</v>
      </c>
      <c r="K41" s="342"/>
      <c r="L41" s="342">
        <v>26158792.52</v>
      </c>
      <c r="M41" s="342">
        <v>26197493.629999999</v>
      </c>
      <c r="N41" s="342">
        <v>26212692.969999999</v>
      </c>
      <c r="O41" s="342"/>
      <c r="P41" s="238">
        <v>42944.506665333334</v>
      </c>
      <c r="Q41" s="238">
        <v>43120.538710000001</v>
      </c>
      <c r="R41" s="238">
        <v>43242.470810333332</v>
      </c>
      <c r="S41" s="238"/>
      <c r="T41" s="342">
        <f t="shared" si="0"/>
        <v>46213.866785333339</v>
      </c>
      <c r="U41" s="342">
        <f t="shared" si="0"/>
        <v>46282.238746333336</v>
      </c>
      <c r="V41" s="342">
        <f t="shared" si="0"/>
        <v>46309.090913666667</v>
      </c>
      <c r="W41" s="29"/>
      <c r="X41" s="29">
        <f t="shared" si="1"/>
        <v>129307.51618566667</v>
      </c>
      <c r="Y41" s="29">
        <f t="shared" si="2"/>
        <v>138805.19644533333</v>
      </c>
      <c r="Z41" s="29">
        <f t="shared" si="3"/>
        <v>9497.6802596666676</v>
      </c>
      <c r="AB41" s="29">
        <v>24586923.93</v>
      </c>
      <c r="AC41" s="29">
        <v>24819712.629999999</v>
      </c>
      <c r="AD41" s="29">
        <v>24949677.57</v>
      </c>
      <c r="AF41" s="342">
        <v>26220658.75</v>
      </c>
      <c r="AG41" s="342">
        <v>26213245.43</v>
      </c>
      <c r="AH41" s="342">
        <v>26187914.579999998</v>
      </c>
      <c r="AJ41" s="29">
        <v>43436.898943</v>
      </c>
      <c r="AK41" s="29">
        <v>43848.158979666659</v>
      </c>
      <c r="AL41" s="29">
        <v>44077.763707000006</v>
      </c>
      <c r="AN41" s="342">
        <f t="shared" si="4"/>
        <v>46323.163791666673</v>
      </c>
      <c r="AO41" s="342">
        <f t="shared" si="4"/>
        <v>46310.066926333333</v>
      </c>
      <c r="AP41" s="342">
        <f t="shared" si="4"/>
        <v>46265.315758000004</v>
      </c>
      <c r="AR41" s="29">
        <f t="shared" si="5"/>
        <v>131362.82162966667</v>
      </c>
      <c r="AS41" s="29">
        <f t="shared" si="6"/>
        <v>138898.54647600002</v>
      </c>
      <c r="AT41" s="29">
        <f t="shared" si="7"/>
        <v>7535.7248463333526</v>
      </c>
      <c r="AV41" s="29">
        <f t="shared" si="8"/>
        <v>260670.33781533333</v>
      </c>
      <c r="AW41" s="29">
        <f t="shared" si="8"/>
        <v>277703.74292133335</v>
      </c>
      <c r="AX41" s="29">
        <f t="shared" si="9"/>
        <v>17033.40510600002</v>
      </c>
      <c r="AZ41" s="29">
        <v>25050682.530000001</v>
      </c>
      <c r="BA41" s="29">
        <v>25220108.93</v>
      </c>
      <c r="BB41" s="29">
        <v>25270171.84</v>
      </c>
      <c r="BD41" s="342">
        <v>26154661.039999999</v>
      </c>
      <c r="BE41" s="342">
        <v>26178944.690000001</v>
      </c>
      <c r="BF41" s="342">
        <v>26010892.690000001</v>
      </c>
      <c r="BH41" s="29">
        <v>44256.205802999997</v>
      </c>
      <c r="BI41" s="29">
        <v>44555.525776333328</v>
      </c>
      <c r="BJ41" s="29">
        <v>44643.970250666665</v>
      </c>
      <c r="BL41" s="342">
        <f t="shared" si="10"/>
        <v>46206.567837333336</v>
      </c>
      <c r="BM41" s="342">
        <f t="shared" si="10"/>
        <v>46249.468952333329</v>
      </c>
      <c r="BN41" s="342">
        <f t="shared" si="10"/>
        <v>45952.577085666671</v>
      </c>
      <c r="BP41" s="29">
        <f t="shared" si="11"/>
        <v>133455.70182999998</v>
      </c>
      <c r="BQ41" s="29">
        <f t="shared" si="12"/>
        <v>138408.61387533334</v>
      </c>
      <c r="BR41" s="29">
        <f t="shared" si="13"/>
        <v>4952.9120453333599</v>
      </c>
      <c r="BT41" s="29">
        <f t="shared" si="14"/>
        <v>394126.03964533331</v>
      </c>
      <c r="BU41" s="29">
        <f t="shared" si="14"/>
        <v>416112.35679666669</v>
      </c>
      <c r="BV41" s="29">
        <f t="shared" si="15"/>
        <v>21986.31715133338</v>
      </c>
      <c r="BX41" s="29">
        <v>25251258.539999999</v>
      </c>
      <c r="BY41" s="29">
        <v>25250144.899999999</v>
      </c>
      <c r="BZ41" s="29">
        <v>25697825.190000001</v>
      </c>
      <c r="CB41" s="342">
        <v>25808548.739999998</v>
      </c>
      <c r="CC41" s="342">
        <v>25828283.039999999</v>
      </c>
      <c r="CD41" s="342">
        <v>26060576.09</v>
      </c>
      <c r="CF41" s="29">
        <v>44610.556753999997</v>
      </c>
      <c r="CG41" s="29">
        <v>44608.589323333326</v>
      </c>
      <c r="CH41" s="29">
        <v>45399.491169000008</v>
      </c>
      <c r="CJ41" s="342">
        <f t="shared" si="16"/>
        <v>45595.102773999999</v>
      </c>
      <c r="CK41" s="342">
        <f t="shared" si="16"/>
        <v>45629.966703999999</v>
      </c>
      <c r="CL41" s="342">
        <f t="shared" si="16"/>
        <v>46040.351092333331</v>
      </c>
      <c r="CN41" s="29">
        <f t="shared" si="17"/>
        <v>134618.63724633332</v>
      </c>
      <c r="CO41" s="29">
        <f t="shared" si="18"/>
        <v>137265.42057033331</v>
      </c>
      <c r="CP41" s="29">
        <f t="shared" si="19"/>
        <v>2646.7833239999891</v>
      </c>
      <c r="CR41" s="29">
        <f t="shared" si="20"/>
        <v>528744.6768916666</v>
      </c>
      <c r="CS41" s="29">
        <f t="shared" si="20"/>
        <v>553377.777367</v>
      </c>
      <c r="CT41" s="29">
        <f t="shared" si="21"/>
        <v>24633.100475333398</v>
      </c>
    </row>
    <row r="42" spans="1:98" x14ac:dyDescent="0.25">
      <c r="A42" s="343" t="s">
        <v>368</v>
      </c>
      <c r="B42" s="229">
        <v>2.1000000000000001E-2</v>
      </c>
      <c r="C42" s="229">
        <v>2.3400000000000001E-2</v>
      </c>
      <c r="D42" s="229">
        <v>2.1600000000000001E-2</v>
      </c>
      <c r="E42" s="229">
        <v>2.12E-2</v>
      </c>
      <c r="F42" s="236">
        <v>403026</v>
      </c>
      <c r="G42" s="229"/>
      <c r="H42" s="342">
        <v>0</v>
      </c>
      <c r="I42" s="342">
        <v>0</v>
      </c>
      <c r="J42" s="342">
        <v>0</v>
      </c>
      <c r="K42" s="342"/>
      <c r="L42" s="342">
        <v>0</v>
      </c>
      <c r="M42" s="342">
        <v>0</v>
      </c>
      <c r="N42" s="342">
        <v>0</v>
      </c>
      <c r="O42" s="342"/>
      <c r="P42" s="238">
        <v>0</v>
      </c>
      <c r="Q42" s="238">
        <v>0</v>
      </c>
      <c r="R42" s="238">
        <v>0</v>
      </c>
      <c r="S42" s="238"/>
      <c r="T42" s="342">
        <f t="shared" si="0"/>
        <v>0</v>
      </c>
      <c r="U42" s="342">
        <f t="shared" si="0"/>
        <v>0</v>
      </c>
      <c r="V42" s="342">
        <f t="shared" si="0"/>
        <v>0</v>
      </c>
      <c r="W42" s="29"/>
      <c r="X42" s="29">
        <f t="shared" si="1"/>
        <v>0</v>
      </c>
      <c r="Y42" s="29">
        <f t="shared" si="2"/>
        <v>0</v>
      </c>
      <c r="Z42" s="29">
        <f t="shared" si="3"/>
        <v>0</v>
      </c>
      <c r="AB42" s="29">
        <v>0</v>
      </c>
      <c r="AC42" s="29">
        <v>0</v>
      </c>
      <c r="AD42" s="29">
        <v>0</v>
      </c>
      <c r="AF42" s="342">
        <v>0</v>
      </c>
      <c r="AG42" s="342">
        <v>0</v>
      </c>
      <c r="AH42" s="342">
        <v>0</v>
      </c>
      <c r="AJ42" s="29">
        <v>0</v>
      </c>
      <c r="AK42" s="29">
        <v>0</v>
      </c>
      <c r="AL42" s="29">
        <v>0</v>
      </c>
      <c r="AN42" s="342">
        <f t="shared" si="4"/>
        <v>0</v>
      </c>
      <c r="AO42" s="342">
        <f t="shared" si="4"/>
        <v>0</v>
      </c>
      <c r="AP42" s="342">
        <f t="shared" si="4"/>
        <v>0</v>
      </c>
      <c r="AR42" s="29">
        <f t="shared" si="5"/>
        <v>0</v>
      </c>
      <c r="AS42" s="29">
        <f t="shared" si="6"/>
        <v>0</v>
      </c>
      <c r="AT42" s="29">
        <f t="shared" si="7"/>
        <v>0</v>
      </c>
      <c r="AV42" s="29">
        <f t="shared" si="8"/>
        <v>0</v>
      </c>
      <c r="AW42" s="29">
        <f t="shared" si="8"/>
        <v>0</v>
      </c>
      <c r="AX42" s="29">
        <f t="shared" si="9"/>
        <v>0</v>
      </c>
      <c r="AZ42" s="29">
        <v>0</v>
      </c>
      <c r="BA42" s="29">
        <v>0</v>
      </c>
      <c r="BB42" s="29">
        <v>0</v>
      </c>
      <c r="BD42" s="342">
        <v>0</v>
      </c>
      <c r="BE42" s="342">
        <v>0</v>
      </c>
      <c r="BF42" s="342">
        <v>0</v>
      </c>
      <c r="BH42" s="29">
        <v>0</v>
      </c>
      <c r="BI42" s="29">
        <v>0</v>
      </c>
      <c r="BJ42" s="29">
        <v>0</v>
      </c>
      <c r="BL42" s="342">
        <f t="shared" si="10"/>
        <v>0</v>
      </c>
      <c r="BM42" s="342">
        <f t="shared" si="10"/>
        <v>0</v>
      </c>
      <c r="BN42" s="342">
        <f t="shared" si="10"/>
        <v>0</v>
      </c>
      <c r="BP42" s="29">
        <f t="shared" si="11"/>
        <v>0</v>
      </c>
      <c r="BQ42" s="29">
        <f t="shared" si="12"/>
        <v>0</v>
      </c>
      <c r="BR42" s="29">
        <f t="shared" si="13"/>
        <v>0</v>
      </c>
      <c r="BT42" s="29">
        <f t="shared" si="14"/>
        <v>0</v>
      </c>
      <c r="BU42" s="29">
        <f t="shared" si="14"/>
        <v>0</v>
      </c>
      <c r="BV42" s="29">
        <f t="shared" si="15"/>
        <v>0</v>
      </c>
      <c r="BX42" s="29">
        <v>0</v>
      </c>
      <c r="BY42" s="29">
        <v>0</v>
      </c>
      <c r="BZ42" s="29">
        <v>0</v>
      </c>
      <c r="CB42" s="342">
        <v>0</v>
      </c>
      <c r="CC42" s="342">
        <v>0</v>
      </c>
      <c r="CD42" s="342">
        <v>0</v>
      </c>
      <c r="CF42" s="29">
        <v>0</v>
      </c>
      <c r="CG42" s="29">
        <v>0</v>
      </c>
      <c r="CH42" s="29">
        <v>0</v>
      </c>
      <c r="CJ42" s="342">
        <f t="shared" si="16"/>
        <v>0</v>
      </c>
      <c r="CK42" s="342">
        <f t="shared" si="16"/>
        <v>0</v>
      </c>
      <c r="CL42" s="342">
        <f t="shared" si="16"/>
        <v>0</v>
      </c>
      <c r="CN42" s="29">
        <f t="shared" si="17"/>
        <v>0</v>
      </c>
      <c r="CO42" s="29">
        <f t="shared" si="18"/>
        <v>0</v>
      </c>
      <c r="CP42" s="29">
        <f t="shared" si="19"/>
        <v>0</v>
      </c>
      <c r="CR42" s="29">
        <f t="shared" si="20"/>
        <v>0</v>
      </c>
      <c r="CS42" s="29">
        <f t="shared" si="20"/>
        <v>0</v>
      </c>
      <c r="CT42" s="29">
        <f t="shared" si="21"/>
        <v>0</v>
      </c>
    </row>
    <row r="43" spans="1:98" x14ac:dyDescent="0.25">
      <c r="A43" s="343" t="s">
        <v>369</v>
      </c>
      <c r="B43" s="229">
        <v>2.1000000000000001E-2</v>
      </c>
      <c r="C43" s="229">
        <v>2.3400000000000001E-2</v>
      </c>
      <c r="D43" s="229">
        <v>2.1600000000000001E-2</v>
      </c>
      <c r="E43" s="229">
        <v>2.12E-2</v>
      </c>
      <c r="F43" s="236">
        <v>403026</v>
      </c>
      <c r="G43" s="229"/>
      <c r="H43" s="342">
        <v>347709.29</v>
      </c>
      <c r="I43" s="342">
        <v>347709.29</v>
      </c>
      <c r="J43" s="342">
        <v>347709.29</v>
      </c>
      <c r="K43" s="342"/>
      <c r="L43" s="342">
        <v>347709.29</v>
      </c>
      <c r="M43" s="342">
        <v>347709.29</v>
      </c>
      <c r="N43" s="342">
        <v>347709.29</v>
      </c>
      <c r="O43" s="342"/>
      <c r="P43" s="238">
        <v>614.28641233333326</v>
      </c>
      <c r="Q43" s="238">
        <v>614.28641233333326</v>
      </c>
      <c r="R43" s="238">
        <v>614.28641233333326</v>
      </c>
      <c r="S43" s="238"/>
      <c r="T43" s="342">
        <f t="shared" si="0"/>
        <v>614.28641233333326</v>
      </c>
      <c r="U43" s="342">
        <f t="shared" si="0"/>
        <v>614.28641233333326</v>
      </c>
      <c r="V43" s="342">
        <f t="shared" si="0"/>
        <v>614.28641233333326</v>
      </c>
      <c r="W43" s="29"/>
      <c r="X43" s="29">
        <f t="shared" si="1"/>
        <v>1842.8592369999997</v>
      </c>
      <c r="Y43" s="29">
        <f t="shared" si="2"/>
        <v>1842.8592369999997</v>
      </c>
      <c r="Z43" s="29">
        <f t="shared" si="3"/>
        <v>0</v>
      </c>
      <c r="AB43" s="29">
        <v>347709.29</v>
      </c>
      <c r="AC43" s="29">
        <v>347709.29</v>
      </c>
      <c r="AD43" s="29">
        <v>347709.29</v>
      </c>
      <c r="AF43" s="342">
        <v>347709.29</v>
      </c>
      <c r="AG43" s="342">
        <v>347709.29</v>
      </c>
      <c r="AH43" s="342">
        <v>347709.29</v>
      </c>
      <c r="AJ43" s="29">
        <v>614.28641233333326</v>
      </c>
      <c r="AK43" s="29">
        <v>614.28641233333326</v>
      </c>
      <c r="AL43" s="29">
        <v>614.28641233333326</v>
      </c>
      <c r="AN43" s="342">
        <f t="shared" si="4"/>
        <v>614.28641233333326</v>
      </c>
      <c r="AO43" s="342">
        <f t="shared" si="4"/>
        <v>614.28641233333326</v>
      </c>
      <c r="AP43" s="342">
        <f t="shared" si="4"/>
        <v>614.28641233333326</v>
      </c>
      <c r="AR43" s="29">
        <f t="shared" si="5"/>
        <v>1842.8592369999997</v>
      </c>
      <c r="AS43" s="29">
        <f t="shared" si="6"/>
        <v>1842.8592369999997</v>
      </c>
      <c r="AT43" s="29">
        <f t="shared" si="7"/>
        <v>0</v>
      </c>
      <c r="AV43" s="29">
        <f t="shared" si="8"/>
        <v>3685.7184739999993</v>
      </c>
      <c r="AW43" s="29">
        <f t="shared" si="8"/>
        <v>3685.7184739999993</v>
      </c>
      <c r="AX43" s="29">
        <f t="shared" si="9"/>
        <v>0</v>
      </c>
      <c r="AZ43" s="29">
        <v>347709.29</v>
      </c>
      <c r="BA43" s="29">
        <v>347709.29</v>
      </c>
      <c r="BB43" s="29">
        <v>347709.29</v>
      </c>
      <c r="BD43" s="342">
        <v>347709.29</v>
      </c>
      <c r="BE43" s="342">
        <v>347709.29</v>
      </c>
      <c r="BF43" s="342">
        <v>347709.29</v>
      </c>
      <c r="BH43" s="29">
        <v>614.28641233333326</v>
      </c>
      <c r="BI43" s="29">
        <v>614.28641233333326</v>
      </c>
      <c r="BJ43" s="29">
        <v>614.28641233333326</v>
      </c>
      <c r="BL43" s="342">
        <f t="shared" si="10"/>
        <v>614.28641233333326</v>
      </c>
      <c r="BM43" s="342">
        <f t="shared" si="10"/>
        <v>614.28641233333326</v>
      </c>
      <c r="BN43" s="342">
        <f t="shared" si="10"/>
        <v>614.28641233333326</v>
      </c>
      <c r="BP43" s="29">
        <f t="shared" si="11"/>
        <v>1842.8592369999997</v>
      </c>
      <c r="BQ43" s="29">
        <f t="shared" si="12"/>
        <v>1842.8592369999997</v>
      </c>
      <c r="BR43" s="29">
        <f t="shared" si="13"/>
        <v>0</v>
      </c>
      <c r="BT43" s="29">
        <f t="shared" si="14"/>
        <v>5528.577710999999</v>
      </c>
      <c r="BU43" s="29">
        <f t="shared" si="14"/>
        <v>5528.577710999999</v>
      </c>
      <c r="BV43" s="29">
        <f t="shared" si="15"/>
        <v>0</v>
      </c>
      <c r="BX43" s="29">
        <v>347709.29</v>
      </c>
      <c r="BY43" s="29">
        <v>347709.29</v>
      </c>
      <c r="BZ43" s="29">
        <v>347709.29</v>
      </c>
      <c r="CB43" s="342">
        <v>347709.29</v>
      </c>
      <c r="CC43" s="342">
        <v>347709.29</v>
      </c>
      <c r="CD43" s="342">
        <v>347709.29</v>
      </c>
      <c r="CF43" s="29">
        <v>614.28641233333326</v>
      </c>
      <c r="CG43" s="29">
        <v>614.28641233333326</v>
      </c>
      <c r="CH43" s="29">
        <v>614.28641233333326</v>
      </c>
      <c r="CJ43" s="342">
        <f t="shared" si="16"/>
        <v>614.28641233333326</v>
      </c>
      <c r="CK43" s="342">
        <f t="shared" si="16"/>
        <v>614.28641233333326</v>
      </c>
      <c r="CL43" s="342">
        <f t="shared" si="16"/>
        <v>614.28641233333326</v>
      </c>
      <c r="CN43" s="29">
        <f t="shared" si="17"/>
        <v>1842.8592369999997</v>
      </c>
      <c r="CO43" s="29">
        <f t="shared" si="18"/>
        <v>1842.8592369999997</v>
      </c>
      <c r="CP43" s="29">
        <f t="shared" si="19"/>
        <v>0</v>
      </c>
      <c r="CR43" s="29">
        <f t="shared" si="20"/>
        <v>7371.4369479999987</v>
      </c>
      <c r="CS43" s="29">
        <f t="shared" si="20"/>
        <v>7371.4369479999987</v>
      </c>
      <c r="CT43" s="29">
        <f t="shared" si="21"/>
        <v>0</v>
      </c>
    </row>
    <row r="44" spans="1:98" x14ac:dyDescent="0.25">
      <c r="A44" s="343" t="s">
        <v>370</v>
      </c>
      <c r="B44" s="229">
        <v>2.1000000000000001E-2</v>
      </c>
      <c r="C44" s="229">
        <v>2.3400000000000001E-2</v>
      </c>
      <c r="D44" s="229">
        <v>2.1600000000000001E-2</v>
      </c>
      <c r="E44" s="229">
        <v>2.12E-2</v>
      </c>
      <c r="F44" s="236">
        <v>403026</v>
      </c>
      <c r="G44" s="229"/>
      <c r="H44" s="342"/>
      <c r="I44" s="342"/>
      <c r="J44" s="342"/>
      <c r="K44" s="342"/>
      <c r="L44" s="342">
        <v>9055233.4399999995</v>
      </c>
      <c r="M44" s="342">
        <v>9055233.4399999995</v>
      </c>
      <c r="N44" s="342">
        <v>9055233.4399999995</v>
      </c>
      <c r="O44" s="342"/>
      <c r="P44" s="238">
        <v>0</v>
      </c>
      <c r="Q44" s="238">
        <v>0</v>
      </c>
      <c r="R44" s="238">
        <v>0</v>
      </c>
      <c r="S44" s="238"/>
      <c r="T44" s="342">
        <f t="shared" si="0"/>
        <v>15997.579077333334</v>
      </c>
      <c r="U44" s="342">
        <f t="shared" si="0"/>
        <v>15997.579077333334</v>
      </c>
      <c r="V44" s="342">
        <f t="shared" si="0"/>
        <v>15997.579077333334</v>
      </c>
      <c r="W44" s="29"/>
      <c r="X44" s="29">
        <f t="shared" si="1"/>
        <v>0</v>
      </c>
      <c r="Y44" s="29">
        <f t="shared" si="2"/>
        <v>47992.737231999999</v>
      </c>
      <c r="Z44" s="29">
        <f t="shared" si="3"/>
        <v>47992.737231999999</v>
      </c>
      <c r="AB44" s="29"/>
      <c r="AC44" s="29">
        <v>4527616.72</v>
      </c>
      <c r="AD44" s="29">
        <v>9055233.4399999995</v>
      </c>
      <c r="AF44" s="342">
        <v>9055233.4399999995</v>
      </c>
      <c r="AG44" s="342">
        <v>9055233.4399999995</v>
      </c>
      <c r="AH44" s="342">
        <v>9055233.4399999995</v>
      </c>
      <c r="AJ44" s="29">
        <v>0</v>
      </c>
      <c r="AK44" s="29">
        <v>7998.7895386666669</v>
      </c>
      <c r="AL44" s="29">
        <v>15997.579077333334</v>
      </c>
      <c r="AN44" s="342">
        <f t="shared" si="4"/>
        <v>15997.579077333334</v>
      </c>
      <c r="AO44" s="342">
        <f t="shared" si="4"/>
        <v>15997.579077333334</v>
      </c>
      <c r="AP44" s="342">
        <f t="shared" si="4"/>
        <v>15997.579077333334</v>
      </c>
      <c r="AR44" s="29">
        <f t="shared" si="5"/>
        <v>23996.368616</v>
      </c>
      <c r="AS44" s="29">
        <f t="shared" si="6"/>
        <v>47992.737231999999</v>
      </c>
      <c r="AT44" s="29">
        <f t="shared" si="7"/>
        <v>23996.368616</v>
      </c>
      <c r="AV44" s="29">
        <f t="shared" si="8"/>
        <v>23996.368616</v>
      </c>
      <c r="AW44" s="29">
        <f t="shared" si="8"/>
        <v>95985.474463999999</v>
      </c>
      <c r="AX44" s="29">
        <f t="shared" si="9"/>
        <v>71989.105848000007</v>
      </c>
      <c r="AZ44" s="29">
        <v>9055233.4399999995</v>
      </c>
      <c r="BA44" s="29">
        <v>9055233.4399999995</v>
      </c>
      <c r="BB44" s="29">
        <v>9055233.4399999995</v>
      </c>
      <c r="BD44" s="342">
        <v>9055233.4399999995</v>
      </c>
      <c r="BE44" s="342">
        <v>9055233.4399999995</v>
      </c>
      <c r="BF44" s="342">
        <v>9055233.4399999995</v>
      </c>
      <c r="BH44" s="29">
        <v>15997.579077333334</v>
      </c>
      <c r="BI44" s="29">
        <v>15997.579077333334</v>
      </c>
      <c r="BJ44" s="29">
        <v>15997.579077333334</v>
      </c>
      <c r="BL44" s="342">
        <f t="shared" si="10"/>
        <v>15997.579077333334</v>
      </c>
      <c r="BM44" s="342">
        <f t="shared" si="10"/>
        <v>15997.579077333334</v>
      </c>
      <c r="BN44" s="342">
        <f t="shared" si="10"/>
        <v>15997.579077333334</v>
      </c>
      <c r="BP44" s="29">
        <f t="shared" si="11"/>
        <v>47992.737231999999</v>
      </c>
      <c r="BQ44" s="29">
        <f t="shared" si="12"/>
        <v>47992.737231999999</v>
      </c>
      <c r="BR44" s="29">
        <f t="shared" si="13"/>
        <v>0</v>
      </c>
      <c r="BT44" s="29">
        <f t="shared" si="14"/>
        <v>71989.105848000007</v>
      </c>
      <c r="BU44" s="29">
        <f t="shared" si="14"/>
        <v>143978.21169600001</v>
      </c>
      <c r="BV44" s="29">
        <f t="shared" si="15"/>
        <v>71989.105848000007</v>
      </c>
      <c r="BX44" s="29">
        <v>9055233.4399999995</v>
      </c>
      <c r="BY44" s="29">
        <v>9055233.4399999995</v>
      </c>
      <c r="BZ44" s="29">
        <v>9055233.4399999995</v>
      </c>
      <c r="CB44" s="342">
        <v>9055233.4399999995</v>
      </c>
      <c r="CC44" s="342">
        <v>9055233.4399999995</v>
      </c>
      <c r="CD44" s="342">
        <v>9055233.4399999995</v>
      </c>
      <c r="CF44" s="29">
        <v>15997.579077333334</v>
      </c>
      <c r="CG44" s="29">
        <v>15997.579077333334</v>
      </c>
      <c r="CH44" s="29">
        <v>15997.579077333334</v>
      </c>
      <c r="CJ44" s="342">
        <f t="shared" si="16"/>
        <v>15997.579077333334</v>
      </c>
      <c r="CK44" s="342">
        <f t="shared" si="16"/>
        <v>15997.579077333334</v>
      </c>
      <c r="CL44" s="342">
        <f t="shared" si="16"/>
        <v>15997.579077333334</v>
      </c>
      <c r="CN44" s="29">
        <f t="shared" si="17"/>
        <v>47992.737231999999</v>
      </c>
      <c r="CO44" s="29">
        <f t="shared" si="18"/>
        <v>47992.737231999999</v>
      </c>
      <c r="CP44" s="29">
        <f t="shared" si="19"/>
        <v>0</v>
      </c>
      <c r="CR44" s="29">
        <f t="shared" si="20"/>
        <v>119981.84308000001</v>
      </c>
      <c r="CS44" s="29">
        <f t="shared" si="20"/>
        <v>191970.948928</v>
      </c>
      <c r="CT44" s="29">
        <f t="shared" si="21"/>
        <v>71989.105847999992</v>
      </c>
    </row>
    <row r="45" spans="1:98" x14ac:dyDescent="0.25">
      <c r="A45" s="343" t="s">
        <v>371</v>
      </c>
      <c r="B45" s="229">
        <v>2.1000000000000001E-2</v>
      </c>
      <c r="C45" s="229">
        <v>2.3400000000000001E-2</v>
      </c>
      <c r="D45" s="229">
        <v>2.1600000000000001E-2</v>
      </c>
      <c r="E45" s="229">
        <v>2.12E-2</v>
      </c>
      <c r="F45" s="236">
        <v>403026</v>
      </c>
      <c r="G45" s="229"/>
      <c r="H45" s="342"/>
      <c r="I45" s="342"/>
      <c r="J45" s="342"/>
      <c r="K45" s="342"/>
      <c r="L45" s="342">
        <v>17061112.350000001</v>
      </c>
      <c r="M45" s="342">
        <v>17061112.350000001</v>
      </c>
      <c r="N45" s="342">
        <v>17061112.350000001</v>
      </c>
      <c r="O45" s="342"/>
      <c r="P45" s="238">
        <v>0</v>
      </c>
      <c r="Q45" s="238">
        <v>0</v>
      </c>
      <c r="R45" s="238">
        <v>0</v>
      </c>
      <c r="S45" s="238"/>
      <c r="T45" s="342">
        <f t="shared" si="0"/>
        <v>30141.298485000003</v>
      </c>
      <c r="U45" s="342">
        <f t="shared" si="0"/>
        <v>30141.298485000003</v>
      </c>
      <c r="V45" s="342">
        <f t="shared" si="0"/>
        <v>30141.298485000003</v>
      </c>
      <c r="W45" s="29"/>
      <c r="X45" s="29">
        <f t="shared" si="1"/>
        <v>0</v>
      </c>
      <c r="Y45" s="29">
        <f t="shared" si="2"/>
        <v>90423.895455000005</v>
      </c>
      <c r="Z45" s="29">
        <f t="shared" si="3"/>
        <v>90423.895455000005</v>
      </c>
      <c r="AB45" s="29"/>
      <c r="AC45" s="29">
        <v>8530556.1799999997</v>
      </c>
      <c r="AD45" s="29">
        <v>17061112.350000001</v>
      </c>
      <c r="AF45" s="342">
        <v>17061112.350000001</v>
      </c>
      <c r="AG45" s="342">
        <v>17061112.350000001</v>
      </c>
      <c r="AH45" s="342">
        <v>17061112.350000001</v>
      </c>
      <c r="AJ45" s="29">
        <v>0</v>
      </c>
      <c r="AK45" s="29">
        <v>15070.649251333334</v>
      </c>
      <c r="AL45" s="29">
        <v>30141.298485000003</v>
      </c>
      <c r="AN45" s="342">
        <f t="shared" si="4"/>
        <v>30141.298485000003</v>
      </c>
      <c r="AO45" s="342">
        <f t="shared" si="4"/>
        <v>30141.298485000003</v>
      </c>
      <c r="AP45" s="342">
        <f t="shared" si="4"/>
        <v>30141.298485000003</v>
      </c>
      <c r="AR45" s="29">
        <f t="shared" si="5"/>
        <v>45211.947736333335</v>
      </c>
      <c r="AS45" s="29">
        <f t="shared" si="6"/>
        <v>90423.895455000005</v>
      </c>
      <c r="AT45" s="29">
        <f t="shared" si="7"/>
        <v>45211.94771866667</v>
      </c>
      <c r="AV45" s="29">
        <f t="shared" si="8"/>
        <v>45211.947736333335</v>
      </c>
      <c r="AW45" s="29">
        <f t="shared" si="8"/>
        <v>180847.79091000001</v>
      </c>
      <c r="AX45" s="29">
        <f t="shared" si="9"/>
        <v>135635.84317366668</v>
      </c>
      <c r="AZ45" s="29">
        <v>17061112.350000001</v>
      </c>
      <c r="BA45" s="29">
        <v>17061112.350000001</v>
      </c>
      <c r="BB45" s="29">
        <v>17061112.350000001</v>
      </c>
      <c r="BD45" s="342">
        <v>17061112.350000001</v>
      </c>
      <c r="BE45" s="342">
        <v>17061112.350000001</v>
      </c>
      <c r="BF45" s="342">
        <v>17061112.350000001</v>
      </c>
      <c r="BH45" s="29">
        <v>30141.298485000003</v>
      </c>
      <c r="BI45" s="29">
        <v>30141.298485000003</v>
      </c>
      <c r="BJ45" s="29">
        <v>30141.298485000003</v>
      </c>
      <c r="BL45" s="342">
        <f t="shared" si="10"/>
        <v>30141.298485000003</v>
      </c>
      <c r="BM45" s="342">
        <f t="shared" si="10"/>
        <v>30141.298485000003</v>
      </c>
      <c r="BN45" s="342">
        <f t="shared" si="10"/>
        <v>30141.298485000003</v>
      </c>
      <c r="BP45" s="29">
        <f t="shared" si="11"/>
        <v>90423.895455000005</v>
      </c>
      <c r="BQ45" s="29">
        <f t="shared" si="12"/>
        <v>90423.895455000005</v>
      </c>
      <c r="BR45" s="29">
        <f t="shared" si="13"/>
        <v>0</v>
      </c>
      <c r="BT45" s="29">
        <f t="shared" si="14"/>
        <v>135635.84319133335</v>
      </c>
      <c r="BU45" s="29">
        <f t="shared" si="14"/>
        <v>271271.68636500003</v>
      </c>
      <c r="BV45" s="29">
        <f t="shared" si="15"/>
        <v>135635.84317366668</v>
      </c>
      <c r="BX45" s="29">
        <v>17061112.350000001</v>
      </c>
      <c r="BY45" s="29">
        <v>17061112.350000001</v>
      </c>
      <c r="BZ45" s="29">
        <v>17061112.350000001</v>
      </c>
      <c r="CB45" s="342">
        <v>17061112.350000001</v>
      </c>
      <c r="CC45" s="342">
        <v>17061112.350000001</v>
      </c>
      <c r="CD45" s="342">
        <v>17061112.350000001</v>
      </c>
      <c r="CF45" s="29">
        <v>30141.298485000003</v>
      </c>
      <c r="CG45" s="29">
        <v>30141.298485000003</v>
      </c>
      <c r="CH45" s="29">
        <v>30141.298485000003</v>
      </c>
      <c r="CJ45" s="342">
        <f t="shared" si="16"/>
        <v>30141.298485000003</v>
      </c>
      <c r="CK45" s="342">
        <f t="shared" si="16"/>
        <v>30141.298485000003</v>
      </c>
      <c r="CL45" s="342">
        <f t="shared" si="16"/>
        <v>30141.298485000003</v>
      </c>
      <c r="CN45" s="29">
        <f t="shared" si="17"/>
        <v>90423.895455000005</v>
      </c>
      <c r="CO45" s="29">
        <f t="shared" si="18"/>
        <v>90423.895455000005</v>
      </c>
      <c r="CP45" s="29">
        <f t="shared" si="19"/>
        <v>0</v>
      </c>
      <c r="CR45" s="29">
        <f t="shared" si="20"/>
        <v>226059.73864633334</v>
      </c>
      <c r="CS45" s="29">
        <f t="shared" si="20"/>
        <v>361695.58182000002</v>
      </c>
      <c r="CT45" s="29">
        <f t="shared" si="21"/>
        <v>135635.84317366668</v>
      </c>
    </row>
    <row r="46" spans="1:98" x14ac:dyDescent="0.25">
      <c r="A46" s="343" t="s">
        <v>372</v>
      </c>
      <c r="B46" s="229">
        <v>2.1000000000000001E-2</v>
      </c>
      <c r="C46" s="229">
        <v>2.3400000000000001E-2</v>
      </c>
      <c r="D46" s="229">
        <v>2.1600000000000001E-2</v>
      </c>
      <c r="E46" s="229">
        <v>2.12E-2</v>
      </c>
      <c r="F46" s="236">
        <v>403026</v>
      </c>
      <c r="G46" s="229"/>
      <c r="H46" s="342"/>
      <c r="I46" s="342"/>
      <c r="J46" s="342"/>
      <c r="K46" s="342"/>
      <c r="L46" s="342">
        <v>14921163.75</v>
      </c>
      <c r="M46" s="342">
        <v>14921163.75</v>
      </c>
      <c r="N46" s="342">
        <v>14921163.75</v>
      </c>
      <c r="O46" s="342"/>
      <c r="P46" s="238">
        <v>0</v>
      </c>
      <c r="Q46" s="238">
        <v>0</v>
      </c>
      <c r="R46" s="238">
        <v>0</v>
      </c>
      <c r="S46" s="238"/>
      <c r="T46" s="342">
        <f t="shared" si="0"/>
        <v>26360.722624999999</v>
      </c>
      <c r="U46" s="342">
        <f t="shared" si="0"/>
        <v>26360.722624999999</v>
      </c>
      <c r="V46" s="342">
        <f t="shared" si="0"/>
        <v>26360.722624999999</v>
      </c>
      <c r="W46" s="29"/>
      <c r="X46" s="29">
        <f t="shared" si="1"/>
        <v>0</v>
      </c>
      <c r="Y46" s="29">
        <f t="shared" si="2"/>
        <v>79082.167874999999</v>
      </c>
      <c r="Z46" s="29">
        <f t="shared" si="3"/>
        <v>79082.167874999999</v>
      </c>
      <c r="AB46" s="29"/>
      <c r="AC46" s="29">
        <v>7460581.8799999999</v>
      </c>
      <c r="AD46" s="29">
        <v>14921163.75</v>
      </c>
      <c r="AF46" s="342">
        <v>14921163.75</v>
      </c>
      <c r="AG46" s="342">
        <v>14921163.75</v>
      </c>
      <c r="AH46" s="342">
        <v>14921163.75</v>
      </c>
      <c r="AJ46" s="29">
        <v>0</v>
      </c>
      <c r="AK46" s="29">
        <v>13180.361321333332</v>
      </c>
      <c r="AL46" s="29">
        <v>26360.722624999999</v>
      </c>
      <c r="AN46" s="342">
        <f t="shared" si="4"/>
        <v>26360.722624999999</v>
      </c>
      <c r="AO46" s="342">
        <f t="shared" si="4"/>
        <v>26360.722624999999</v>
      </c>
      <c r="AP46" s="342">
        <f t="shared" si="4"/>
        <v>26360.722624999999</v>
      </c>
      <c r="AR46" s="29">
        <f t="shared" si="5"/>
        <v>39541.083946333332</v>
      </c>
      <c r="AS46" s="29">
        <f t="shared" si="6"/>
        <v>79082.167874999999</v>
      </c>
      <c r="AT46" s="29">
        <f t="shared" si="7"/>
        <v>39541.083928666667</v>
      </c>
      <c r="AV46" s="29">
        <f t="shared" si="8"/>
        <v>39541.083946333332</v>
      </c>
      <c r="AW46" s="29">
        <f t="shared" si="8"/>
        <v>158164.33575</v>
      </c>
      <c r="AX46" s="29">
        <f t="shared" si="9"/>
        <v>118623.25180366667</v>
      </c>
      <c r="AZ46" s="29">
        <v>14921163.75</v>
      </c>
      <c r="BA46" s="29">
        <v>14921163.75</v>
      </c>
      <c r="BB46" s="29">
        <v>14921163.75</v>
      </c>
      <c r="BD46" s="342">
        <v>14921163.75</v>
      </c>
      <c r="BE46" s="342">
        <v>14921163.75</v>
      </c>
      <c r="BF46" s="342">
        <v>14921163.75</v>
      </c>
      <c r="BH46" s="29">
        <v>26360.722624999999</v>
      </c>
      <c r="BI46" s="29">
        <v>26360.722624999999</v>
      </c>
      <c r="BJ46" s="29">
        <v>26360.722624999999</v>
      </c>
      <c r="BL46" s="342">
        <f t="shared" si="10"/>
        <v>26360.722624999999</v>
      </c>
      <c r="BM46" s="342">
        <f t="shared" si="10"/>
        <v>26360.722624999999</v>
      </c>
      <c r="BN46" s="342">
        <f t="shared" si="10"/>
        <v>26360.722624999999</v>
      </c>
      <c r="BP46" s="29">
        <f t="shared" si="11"/>
        <v>79082.167874999999</v>
      </c>
      <c r="BQ46" s="29">
        <f t="shared" si="12"/>
        <v>79082.167874999999</v>
      </c>
      <c r="BR46" s="29">
        <f t="shared" si="13"/>
        <v>0</v>
      </c>
      <c r="BT46" s="29">
        <f t="shared" si="14"/>
        <v>118623.25182133334</v>
      </c>
      <c r="BU46" s="29">
        <f t="shared" si="14"/>
        <v>237246.50362500001</v>
      </c>
      <c r="BV46" s="29">
        <f t="shared" si="15"/>
        <v>118623.25180366667</v>
      </c>
      <c r="BX46" s="29">
        <v>14921163.75</v>
      </c>
      <c r="BY46" s="29">
        <v>14921163.75</v>
      </c>
      <c r="BZ46" s="29">
        <v>14921163.75</v>
      </c>
      <c r="CB46" s="342">
        <v>14921163.75</v>
      </c>
      <c r="CC46" s="342">
        <v>14921163.75</v>
      </c>
      <c r="CD46" s="342">
        <v>14921163.75</v>
      </c>
      <c r="CF46" s="29">
        <v>26360.722624999999</v>
      </c>
      <c r="CG46" s="29">
        <v>26360.722624999999</v>
      </c>
      <c r="CH46" s="29">
        <v>26360.722624999999</v>
      </c>
      <c r="CJ46" s="342">
        <f t="shared" si="16"/>
        <v>26360.722624999999</v>
      </c>
      <c r="CK46" s="342">
        <f t="shared" si="16"/>
        <v>26360.722624999999</v>
      </c>
      <c r="CL46" s="342">
        <f t="shared" si="16"/>
        <v>26360.722624999999</v>
      </c>
      <c r="CN46" s="29">
        <f t="shared" si="17"/>
        <v>79082.167874999999</v>
      </c>
      <c r="CO46" s="29">
        <f t="shared" si="18"/>
        <v>79082.167874999999</v>
      </c>
      <c r="CP46" s="29">
        <f t="shared" si="19"/>
        <v>0</v>
      </c>
      <c r="CR46" s="29">
        <f t="shared" si="20"/>
        <v>197705.41969633335</v>
      </c>
      <c r="CS46" s="29">
        <f t="shared" si="20"/>
        <v>316328.6715</v>
      </c>
      <c r="CT46" s="29">
        <f t="shared" si="21"/>
        <v>118623.25180366664</v>
      </c>
    </row>
    <row r="47" spans="1:98" x14ac:dyDescent="0.25">
      <c r="A47" s="343" t="s">
        <v>373</v>
      </c>
      <c r="B47" s="229">
        <v>1.01E-2</v>
      </c>
      <c r="C47" s="229">
        <v>1.1299999999999999E-2</v>
      </c>
      <c r="D47" s="229">
        <v>3.5700000000000003E-2</v>
      </c>
      <c r="E47" s="229">
        <v>3.7900000000000003E-2</v>
      </c>
      <c r="F47" s="236">
        <v>403011</v>
      </c>
      <c r="G47" s="229"/>
      <c r="H47" s="342">
        <v>889015.22</v>
      </c>
      <c r="I47" s="342">
        <v>889015.22</v>
      </c>
      <c r="J47" s="342">
        <v>889015.22</v>
      </c>
      <c r="K47" s="342"/>
      <c r="L47" s="342">
        <v>889015.22</v>
      </c>
      <c r="M47" s="342">
        <v>889015.22</v>
      </c>
      <c r="N47" s="342">
        <v>889015.22</v>
      </c>
      <c r="O47" s="342"/>
      <c r="P47" s="238">
        <v>2807.8064031666668</v>
      </c>
      <c r="Q47" s="238">
        <v>2807.8064031666668</v>
      </c>
      <c r="R47" s="238">
        <v>2807.8064031666668</v>
      </c>
      <c r="S47" s="238"/>
      <c r="T47" s="342">
        <f t="shared" si="0"/>
        <v>2807.8064031666668</v>
      </c>
      <c r="U47" s="342">
        <f t="shared" si="0"/>
        <v>2807.8064031666668</v>
      </c>
      <c r="V47" s="342">
        <f t="shared" si="0"/>
        <v>2807.8064031666668</v>
      </c>
      <c r="W47" s="29"/>
      <c r="X47" s="29">
        <f t="shared" si="1"/>
        <v>8423.4192094999999</v>
      </c>
      <c r="Y47" s="29">
        <f t="shared" si="2"/>
        <v>8423.4192094999999</v>
      </c>
      <c r="Z47" s="29">
        <f t="shared" si="3"/>
        <v>0</v>
      </c>
      <c r="AB47" s="29">
        <v>889015.22</v>
      </c>
      <c r="AC47" s="29">
        <v>889015.22</v>
      </c>
      <c r="AD47" s="29">
        <v>889015.22</v>
      </c>
      <c r="AF47" s="342">
        <v>889015.22</v>
      </c>
      <c r="AG47" s="342">
        <v>889015.22</v>
      </c>
      <c r="AH47" s="342">
        <v>889015.22</v>
      </c>
      <c r="AJ47" s="29">
        <v>2807.8064031666668</v>
      </c>
      <c r="AK47" s="29">
        <v>2807.8064031666668</v>
      </c>
      <c r="AL47" s="29">
        <v>2807.8064031666668</v>
      </c>
      <c r="AN47" s="342">
        <f t="shared" si="4"/>
        <v>2807.8064031666668</v>
      </c>
      <c r="AO47" s="342">
        <f t="shared" si="4"/>
        <v>2807.8064031666668</v>
      </c>
      <c r="AP47" s="342">
        <f t="shared" si="4"/>
        <v>2807.8064031666668</v>
      </c>
      <c r="AR47" s="29">
        <f t="shared" si="5"/>
        <v>8423.4192094999999</v>
      </c>
      <c r="AS47" s="29">
        <f t="shared" si="6"/>
        <v>8423.4192094999999</v>
      </c>
      <c r="AT47" s="29">
        <f t="shared" si="7"/>
        <v>0</v>
      </c>
      <c r="AV47" s="29">
        <f t="shared" si="8"/>
        <v>16846.838419</v>
      </c>
      <c r="AW47" s="29">
        <f t="shared" si="8"/>
        <v>16846.838419</v>
      </c>
      <c r="AX47" s="29">
        <f t="shared" si="9"/>
        <v>0</v>
      </c>
      <c r="AZ47" s="29">
        <v>889015.22</v>
      </c>
      <c r="BA47" s="29">
        <v>889015.22</v>
      </c>
      <c r="BB47" s="29">
        <v>889015.22</v>
      </c>
      <c r="BD47" s="342">
        <v>889015.22</v>
      </c>
      <c r="BE47" s="342">
        <v>889015.22</v>
      </c>
      <c r="BF47" s="342">
        <v>889015.22</v>
      </c>
      <c r="BH47" s="29">
        <v>2807.8064031666668</v>
      </c>
      <c r="BI47" s="29">
        <v>2807.8064031666668</v>
      </c>
      <c r="BJ47" s="29">
        <v>2807.8064031666668</v>
      </c>
      <c r="BL47" s="342">
        <f t="shared" si="10"/>
        <v>2807.8064031666668</v>
      </c>
      <c r="BM47" s="342">
        <f t="shared" si="10"/>
        <v>2807.8064031666668</v>
      </c>
      <c r="BN47" s="342">
        <f t="shared" si="10"/>
        <v>2807.8064031666668</v>
      </c>
      <c r="BP47" s="29">
        <f t="shared" si="11"/>
        <v>8423.4192094999999</v>
      </c>
      <c r="BQ47" s="29">
        <f t="shared" si="12"/>
        <v>8423.4192094999999</v>
      </c>
      <c r="BR47" s="29">
        <f t="shared" si="13"/>
        <v>0</v>
      </c>
      <c r="BT47" s="29">
        <f t="shared" si="14"/>
        <v>25270.2576285</v>
      </c>
      <c r="BU47" s="29">
        <f t="shared" si="14"/>
        <v>25270.2576285</v>
      </c>
      <c r="BV47" s="29">
        <f t="shared" si="15"/>
        <v>0</v>
      </c>
      <c r="BX47" s="29">
        <v>889015.22</v>
      </c>
      <c r="BY47" s="29">
        <v>889015.22</v>
      </c>
      <c r="BZ47" s="29">
        <v>889015.22</v>
      </c>
      <c r="CB47" s="342">
        <v>889015.22</v>
      </c>
      <c r="CC47" s="342">
        <v>889015.22</v>
      </c>
      <c r="CD47" s="342">
        <v>889015.22</v>
      </c>
      <c r="CF47" s="29">
        <v>2807.8064031666668</v>
      </c>
      <c r="CG47" s="29">
        <v>2807.8064031666668</v>
      </c>
      <c r="CH47" s="29">
        <v>2807.8064031666668</v>
      </c>
      <c r="CJ47" s="342">
        <f t="shared" si="16"/>
        <v>2807.8064031666668</v>
      </c>
      <c r="CK47" s="342">
        <f t="shared" si="16"/>
        <v>2807.8064031666668</v>
      </c>
      <c r="CL47" s="342">
        <f t="shared" si="16"/>
        <v>2807.8064031666668</v>
      </c>
      <c r="CN47" s="29">
        <f t="shared" si="17"/>
        <v>8423.4192094999999</v>
      </c>
      <c r="CO47" s="29">
        <f t="shared" si="18"/>
        <v>8423.4192094999999</v>
      </c>
      <c r="CP47" s="29">
        <f t="shared" si="19"/>
        <v>0</v>
      </c>
      <c r="CR47" s="29">
        <f t="shared" si="20"/>
        <v>33693.676837999999</v>
      </c>
      <c r="CS47" s="29">
        <f t="shared" si="20"/>
        <v>33693.676837999999</v>
      </c>
      <c r="CT47" s="29">
        <f t="shared" si="21"/>
        <v>0</v>
      </c>
    </row>
    <row r="48" spans="1:98" x14ac:dyDescent="0.25">
      <c r="A48" s="343" t="s">
        <v>374</v>
      </c>
      <c r="B48" s="229">
        <v>2.1000000000000001E-2</v>
      </c>
      <c r="C48" s="229">
        <v>2.3400000000000001E-2</v>
      </c>
      <c r="D48" s="229">
        <v>2.2499999999999999E-2</v>
      </c>
      <c r="E48" s="229">
        <v>2.3300000000000001E-2</v>
      </c>
      <c r="F48" s="236">
        <v>403011</v>
      </c>
      <c r="G48" s="229"/>
      <c r="H48" s="342">
        <v>252621.17</v>
      </c>
      <c r="I48" s="342">
        <v>252621.17</v>
      </c>
      <c r="J48" s="342">
        <v>252621.17</v>
      </c>
      <c r="K48" s="342"/>
      <c r="L48" s="342">
        <v>252621.17</v>
      </c>
      <c r="M48" s="342">
        <v>252621.17</v>
      </c>
      <c r="N48" s="342">
        <v>252621.17</v>
      </c>
      <c r="O48" s="342"/>
      <c r="P48" s="238">
        <v>490.50610508333335</v>
      </c>
      <c r="Q48" s="238">
        <v>490.50610508333335</v>
      </c>
      <c r="R48" s="238">
        <v>490.50610508333335</v>
      </c>
      <c r="S48" s="238"/>
      <c r="T48" s="342">
        <f t="shared" si="0"/>
        <v>490.50610508333335</v>
      </c>
      <c r="U48" s="342">
        <f t="shared" si="0"/>
        <v>490.50610508333335</v>
      </c>
      <c r="V48" s="342">
        <f t="shared" si="0"/>
        <v>490.50610508333335</v>
      </c>
      <c r="W48" s="29"/>
      <c r="X48" s="29">
        <f t="shared" si="1"/>
        <v>1471.5183152500001</v>
      </c>
      <c r="Y48" s="29">
        <f t="shared" si="2"/>
        <v>1471.5183152500001</v>
      </c>
      <c r="Z48" s="29">
        <f t="shared" si="3"/>
        <v>0</v>
      </c>
      <c r="AB48" s="29">
        <v>252621.17</v>
      </c>
      <c r="AC48" s="29">
        <v>252621.17</v>
      </c>
      <c r="AD48" s="29">
        <v>252621.17</v>
      </c>
      <c r="AF48" s="342">
        <v>252621.17</v>
      </c>
      <c r="AG48" s="342">
        <v>252621.17</v>
      </c>
      <c r="AH48" s="342">
        <v>252621.17</v>
      </c>
      <c r="AJ48" s="29">
        <v>490.50610508333335</v>
      </c>
      <c r="AK48" s="29">
        <v>490.50610508333335</v>
      </c>
      <c r="AL48" s="29">
        <v>490.50610508333335</v>
      </c>
      <c r="AN48" s="342">
        <f t="shared" si="4"/>
        <v>490.50610508333335</v>
      </c>
      <c r="AO48" s="342">
        <f t="shared" si="4"/>
        <v>490.50610508333335</v>
      </c>
      <c r="AP48" s="342">
        <f t="shared" si="4"/>
        <v>490.50610508333335</v>
      </c>
      <c r="AR48" s="29">
        <f t="shared" si="5"/>
        <v>1471.5183152500001</v>
      </c>
      <c r="AS48" s="29">
        <f t="shared" si="6"/>
        <v>1471.5183152500001</v>
      </c>
      <c r="AT48" s="29">
        <f t="shared" si="7"/>
        <v>0</v>
      </c>
      <c r="AV48" s="29">
        <f t="shared" si="8"/>
        <v>2943.0366305000002</v>
      </c>
      <c r="AW48" s="29">
        <f t="shared" si="8"/>
        <v>2943.0366305000002</v>
      </c>
      <c r="AX48" s="29">
        <f t="shared" si="9"/>
        <v>0</v>
      </c>
      <c r="AZ48" s="29">
        <v>252621.17</v>
      </c>
      <c r="BA48" s="29">
        <v>252621.17</v>
      </c>
      <c r="BB48" s="29">
        <v>252621.17</v>
      </c>
      <c r="BD48" s="342">
        <v>252621.17</v>
      </c>
      <c r="BE48" s="342">
        <v>252621.17</v>
      </c>
      <c r="BF48" s="342">
        <v>252621.17</v>
      </c>
      <c r="BH48" s="29">
        <v>490.50610508333335</v>
      </c>
      <c r="BI48" s="29">
        <v>490.50610508333335</v>
      </c>
      <c r="BJ48" s="29">
        <v>490.50610508333335</v>
      </c>
      <c r="BL48" s="342">
        <f t="shared" si="10"/>
        <v>490.50610508333335</v>
      </c>
      <c r="BM48" s="342">
        <f t="shared" si="10"/>
        <v>490.50610508333335</v>
      </c>
      <c r="BN48" s="342">
        <f t="shared" si="10"/>
        <v>490.50610508333335</v>
      </c>
      <c r="BP48" s="29">
        <f t="shared" si="11"/>
        <v>1471.5183152500001</v>
      </c>
      <c r="BQ48" s="29">
        <f t="shared" si="12"/>
        <v>1471.5183152500001</v>
      </c>
      <c r="BR48" s="29">
        <f t="shared" si="13"/>
        <v>0</v>
      </c>
      <c r="BT48" s="29">
        <f t="shared" si="14"/>
        <v>4414.5549457500001</v>
      </c>
      <c r="BU48" s="29">
        <f t="shared" si="14"/>
        <v>4414.5549457500001</v>
      </c>
      <c r="BV48" s="29">
        <f t="shared" si="15"/>
        <v>0</v>
      </c>
      <c r="BX48" s="29">
        <v>252621.17</v>
      </c>
      <c r="BY48" s="29">
        <v>252621.17</v>
      </c>
      <c r="BZ48" s="29">
        <v>252621.17</v>
      </c>
      <c r="CB48" s="342">
        <v>252621.17</v>
      </c>
      <c r="CC48" s="342">
        <v>252621.17</v>
      </c>
      <c r="CD48" s="342">
        <v>252621.17</v>
      </c>
      <c r="CF48" s="29">
        <v>490.50610508333335</v>
      </c>
      <c r="CG48" s="29">
        <v>490.50610508333335</v>
      </c>
      <c r="CH48" s="29">
        <v>490.50610508333335</v>
      </c>
      <c r="CJ48" s="342">
        <f t="shared" si="16"/>
        <v>490.50610508333335</v>
      </c>
      <c r="CK48" s="342">
        <f t="shared" si="16"/>
        <v>490.50610508333335</v>
      </c>
      <c r="CL48" s="342">
        <f t="shared" si="16"/>
        <v>490.50610508333335</v>
      </c>
      <c r="CN48" s="29">
        <f t="shared" si="17"/>
        <v>1471.5183152500001</v>
      </c>
      <c r="CO48" s="29">
        <f t="shared" si="18"/>
        <v>1471.5183152500001</v>
      </c>
      <c r="CP48" s="29">
        <f t="shared" si="19"/>
        <v>0</v>
      </c>
      <c r="CR48" s="29">
        <f t="shared" si="20"/>
        <v>5886.0732610000005</v>
      </c>
      <c r="CS48" s="29">
        <f t="shared" si="20"/>
        <v>5886.0732610000005</v>
      </c>
      <c r="CT48" s="29">
        <f t="shared" si="21"/>
        <v>0</v>
      </c>
    </row>
    <row r="49" spans="1:98" x14ac:dyDescent="0.25">
      <c r="A49" s="343" t="s">
        <v>375</v>
      </c>
      <c r="B49" s="229">
        <v>0</v>
      </c>
      <c r="C49" s="229">
        <v>0</v>
      </c>
      <c r="D49" s="229">
        <v>0</v>
      </c>
      <c r="E49" s="229">
        <v>0</v>
      </c>
      <c r="F49" s="236">
        <v>403011</v>
      </c>
      <c r="G49" s="229"/>
      <c r="H49" s="342">
        <v>0</v>
      </c>
      <c r="I49" s="342">
        <v>0</v>
      </c>
      <c r="J49" s="342">
        <v>0</v>
      </c>
      <c r="K49" s="342"/>
      <c r="L49" s="342">
        <v>0</v>
      </c>
      <c r="M49" s="342">
        <v>0</v>
      </c>
      <c r="N49" s="342">
        <v>0</v>
      </c>
      <c r="O49" s="342"/>
      <c r="P49" s="238">
        <v>0</v>
      </c>
      <c r="Q49" s="238">
        <v>0</v>
      </c>
      <c r="R49" s="238">
        <v>0</v>
      </c>
      <c r="S49" s="238"/>
      <c r="T49" s="342">
        <f t="shared" si="0"/>
        <v>0</v>
      </c>
      <c r="U49" s="342">
        <f t="shared" si="0"/>
        <v>0</v>
      </c>
      <c r="V49" s="342">
        <f t="shared" si="0"/>
        <v>0</v>
      </c>
      <c r="W49" s="29"/>
      <c r="X49" s="29">
        <f t="shared" si="1"/>
        <v>0</v>
      </c>
      <c r="Y49" s="29">
        <f t="shared" si="2"/>
        <v>0</v>
      </c>
      <c r="Z49" s="29">
        <f t="shared" si="3"/>
        <v>0</v>
      </c>
      <c r="AB49" s="29">
        <v>0</v>
      </c>
      <c r="AC49" s="29">
        <v>0</v>
      </c>
      <c r="AD49" s="29">
        <v>0</v>
      </c>
      <c r="AF49" s="342">
        <v>0</v>
      </c>
      <c r="AG49" s="342">
        <v>0</v>
      </c>
      <c r="AH49" s="342">
        <v>0</v>
      </c>
      <c r="AJ49" s="29">
        <v>0</v>
      </c>
      <c r="AK49" s="29">
        <v>0</v>
      </c>
      <c r="AL49" s="29">
        <v>0</v>
      </c>
      <c r="AN49" s="342">
        <f t="shared" si="4"/>
        <v>0</v>
      </c>
      <c r="AO49" s="342">
        <f t="shared" si="4"/>
        <v>0</v>
      </c>
      <c r="AP49" s="342">
        <f t="shared" si="4"/>
        <v>0</v>
      </c>
      <c r="AR49" s="29">
        <f t="shared" si="5"/>
        <v>0</v>
      </c>
      <c r="AS49" s="29">
        <f t="shared" si="6"/>
        <v>0</v>
      </c>
      <c r="AT49" s="29">
        <f t="shared" si="7"/>
        <v>0</v>
      </c>
      <c r="AV49" s="29">
        <f t="shared" si="8"/>
        <v>0</v>
      </c>
      <c r="AW49" s="29">
        <f t="shared" si="8"/>
        <v>0</v>
      </c>
      <c r="AX49" s="29">
        <f t="shared" si="9"/>
        <v>0</v>
      </c>
      <c r="AZ49" s="29">
        <v>0</v>
      </c>
      <c r="BA49" s="29">
        <v>0</v>
      </c>
      <c r="BB49" s="29">
        <v>0</v>
      </c>
      <c r="BD49" s="342">
        <v>0</v>
      </c>
      <c r="BE49" s="342">
        <v>0</v>
      </c>
      <c r="BF49" s="342">
        <v>0</v>
      </c>
      <c r="BH49" s="29">
        <v>0</v>
      </c>
      <c r="BI49" s="29">
        <v>0</v>
      </c>
      <c r="BJ49" s="29">
        <v>0</v>
      </c>
      <c r="BL49" s="342">
        <f t="shared" si="10"/>
        <v>0</v>
      </c>
      <c r="BM49" s="342">
        <f t="shared" si="10"/>
        <v>0</v>
      </c>
      <c r="BN49" s="342">
        <f t="shared" si="10"/>
        <v>0</v>
      </c>
      <c r="BP49" s="29">
        <f t="shared" si="11"/>
        <v>0</v>
      </c>
      <c r="BQ49" s="29">
        <f t="shared" si="12"/>
        <v>0</v>
      </c>
      <c r="BR49" s="29">
        <f t="shared" si="13"/>
        <v>0</v>
      </c>
      <c r="BT49" s="29">
        <f t="shared" si="14"/>
        <v>0</v>
      </c>
      <c r="BU49" s="29">
        <f t="shared" si="14"/>
        <v>0</v>
      </c>
      <c r="BV49" s="29">
        <f t="shared" si="15"/>
        <v>0</v>
      </c>
      <c r="BX49" s="29">
        <v>0</v>
      </c>
      <c r="BY49" s="29">
        <v>0</v>
      </c>
      <c r="BZ49" s="29">
        <v>0</v>
      </c>
      <c r="CB49" s="342">
        <v>0</v>
      </c>
      <c r="CC49" s="342">
        <v>0</v>
      </c>
      <c r="CD49" s="342">
        <v>0</v>
      </c>
      <c r="CF49" s="29">
        <v>0</v>
      </c>
      <c r="CG49" s="29">
        <v>0</v>
      </c>
      <c r="CH49" s="29">
        <v>0</v>
      </c>
      <c r="CJ49" s="342">
        <f t="shared" si="16"/>
        <v>0</v>
      </c>
      <c r="CK49" s="342">
        <f t="shared" si="16"/>
        <v>0</v>
      </c>
      <c r="CL49" s="342">
        <f t="shared" si="16"/>
        <v>0</v>
      </c>
      <c r="CN49" s="29">
        <f t="shared" si="17"/>
        <v>0</v>
      </c>
      <c r="CO49" s="29">
        <f t="shared" si="18"/>
        <v>0</v>
      </c>
      <c r="CP49" s="29">
        <f t="shared" si="19"/>
        <v>0</v>
      </c>
      <c r="CR49" s="29">
        <f t="shared" si="20"/>
        <v>0</v>
      </c>
      <c r="CS49" s="29">
        <f t="shared" si="20"/>
        <v>0</v>
      </c>
      <c r="CT49" s="29">
        <f t="shared" si="21"/>
        <v>0</v>
      </c>
    </row>
    <row r="50" spans="1:98" x14ac:dyDescent="0.25">
      <c r="A50" s="343" t="s">
        <v>376</v>
      </c>
      <c r="B50" s="229">
        <v>0</v>
      </c>
      <c r="C50" s="229">
        <v>0</v>
      </c>
      <c r="D50" s="229">
        <v>0</v>
      </c>
      <c r="E50" s="229">
        <v>0</v>
      </c>
      <c r="F50" s="236">
        <v>403011</v>
      </c>
      <c r="G50" s="229"/>
      <c r="H50" s="342">
        <v>0</v>
      </c>
      <c r="I50" s="342">
        <v>0</v>
      </c>
      <c r="J50" s="342">
        <v>0</v>
      </c>
      <c r="K50" s="342"/>
      <c r="L50" s="342">
        <v>0</v>
      </c>
      <c r="M50" s="342">
        <v>0</v>
      </c>
      <c r="N50" s="342">
        <v>0</v>
      </c>
      <c r="O50" s="342"/>
      <c r="P50" s="238">
        <v>0</v>
      </c>
      <c r="Q50" s="238">
        <v>0</v>
      </c>
      <c r="R50" s="238">
        <v>0</v>
      </c>
      <c r="S50" s="238"/>
      <c r="T50" s="342">
        <f t="shared" si="0"/>
        <v>0</v>
      </c>
      <c r="U50" s="342">
        <f t="shared" si="0"/>
        <v>0</v>
      </c>
      <c r="V50" s="342">
        <f t="shared" si="0"/>
        <v>0</v>
      </c>
      <c r="W50" s="29"/>
      <c r="X50" s="29">
        <f t="shared" si="1"/>
        <v>0</v>
      </c>
      <c r="Y50" s="29">
        <f t="shared" si="2"/>
        <v>0</v>
      </c>
      <c r="Z50" s="29">
        <f t="shared" si="3"/>
        <v>0</v>
      </c>
      <c r="AB50" s="29">
        <v>0</v>
      </c>
      <c r="AC50" s="29">
        <v>0</v>
      </c>
      <c r="AD50" s="29">
        <v>0</v>
      </c>
      <c r="AF50" s="342">
        <v>0</v>
      </c>
      <c r="AG50" s="342">
        <v>0</v>
      </c>
      <c r="AH50" s="342">
        <v>0</v>
      </c>
      <c r="AJ50" s="29">
        <v>0</v>
      </c>
      <c r="AK50" s="29">
        <v>0</v>
      </c>
      <c r="AL50" s="29">
        <v>0</v>
      </c>
      <c r="AN50" s="342">
        <f t="shared" si="4"/>
        <v>0</v>
      </c>
      <c r="AO50" s="342">
        <f t="shared" si="4"/>
        <v>0</v>
      </c>
      <c r="AP50" s="342">
        <f t="shared" si="4"/>
        <v>0</v>
      </c>
      <c r="AR50" s="29">
        <f t="shared" si="5"/>
        <v>0</v>
      </c>
      <c r="AS50" s="29">
        <f t="shared" si="6"/>
        <v>0</v>
      </c>
      <c r="AT50" s="29">
        <f t="shared" si="7"/>
        <v>0</v>
      </c>
      <c r="AV50" s="29">
        <f t="shared" si="8"/>
        <v>0</v>
      </c>
      <c r="AW50" s="29">
        <f t="shared" si="8"/>
        <v>0</v>
      </c>
      <c r="AX50" s="29">
        <f t="shared" si="9"/>
        <v>0</v>
      </c>
      <c r="AZ50" s="29">
        <v>0</v>
      </c>
      <c r="BA50" s="29">
        <v>0</v>
      </c>
      <c r="BB50" s="29">
        <v>0</v>
      </c>
      <c r="BD50" s="342">
        <v>0</v>
      </c>
      <c r="BE50" s="342">
        <v>0</v>
      </c>
      <c r="BF50" s="342">
        <v>0</v>
      </c>
      <c r="BH50" s="29">
        <v>0</v>
      </c>
      <c r="BI50" s="29">
        <v>0</v>
      </c>
      <c r="BJ50" s="29">
        <v>0</v>
      </c>
      <c r="BL50" s="342">
        <f t="shared" si="10"/>
        <v>0</v>
      </c>
      <c r="BM50" s="342">
        <f t="shared" si="10"/>
        <v>0</v>
      </c>
      <c r="BN50" s="342">
        <f t="shared" si="10"/>
        <v>0</v>
      </c>
      <c r="BP50" s="29">
        <f t="shared" si="11"/>
        <v>0</v>
      </c>
      <c r="BQ50" s="29">
        <f t="shared" si="12"/>
        <v>0</v>
      </c>
      <c r="BR50" s="29">
        <f t="shared" si="13"/>
        <v>0</v>
      </c>
      <c r="BT50" s="29">
        <f t="shared" si="14"/>
        <v>0</v>
      </c>
      <c r="BU50" s="29">
        <f t="shared" si="14"/>
        <v>0</v>
      </c>
      <c r="BV50" s="29">
        <f t="shared" si="15"/>
        <v>0</v>
      </c>
      <c r="BX50" s="29">
        <v>0</v>
      </c>
      <c r="BY50" s="29">
        <v>0</v>
      </c>
      <c r="BZ50" s="29">
        <v>0</v>
      </c>
      <c r="CB50" s="342">
        <v>0</v>
      </c>
      <c r="CC50" s="342">
        <v>0</v>
      </c>
      <c r="CD50" s="342">
        <v>0</v>
      </c>
      <c r="CF50" s="29">
        <v>0</v>
      </c>
      <c r="CG50" s="29">
        <v>0</v>
      </c>
      <c r="CH50" s="29">
        <v>0</v>
      </c>
      <c r="CJ50" s="342">
        <f t="shared" si="16"/>
        <v>0</v>
      </c>
      <c r="CK50" s="342">
        <f t="shared" si="16"/>
        <v>0</v>
      </c>
      <c r="CL50" s="342">
        <f t="shared" si="16"/>
        <v>0</v>
      </c>
      <c r="CN50" s="29">
        <f t="shared" si="17"/>
        <v>0</v>
      </c>
      <c r="CO50" s="29">
        <f t="shared" si="18"/>
        <v>0</v>
      </c>
      <c r="CP50" s="29">
        <f t="shared" si="19"/>
        <v>0</v>
      </c>
      <c r="CR50" s="29">
        <f t="shared" si="20"/>
        <v>0</v>
      </c>
      <c r="CS50" s="29">
        <f t="shared" si="20"/>
        <v>0</v>
      </c>
      <c r="CT50" s="29">
        <f t="shared" si="21"/>
        <v>0</v>
      </c>
    </row>
    <row r="51" spans="1:98" x14ac:dyDescent="0.25">
      <c r="A51" s="343" t="s">
        <v>377</v>
      </c>
      <c r="B51" s="229">
        <v>0</v>
      </c>
      <c r="C51" s="229">
        <v>0</v>
      </c>
      <c r="D51" s="229">
        <v>0</v>
      </c>
      <c r="E51" s="229">
        <v>0</v>
      </c>
      <c r="F51" s="236">
        <v>403011</v>
      </c>
      <c r="G51" s="229"/>
      <c r="H51" s="342">
        <v>0</v>
      </c>
      <c r="I51" s="342">
        <v>0</v>
      </c>
      <c r="J51" s="342">
        <v>0</v>
      </c>
      <c r="K51" s="342"/>
      <c r="L51" s="342">
        <v>0</v>
      </c>
      <c r="M51" s="342">
        <v>0</v>
      </c>
      <c r="N51" s="342">
        <v>0</v>
      </c>
      <c r="O51" s="342"/>
      <c r="P51" s="238">
        <v>0</v>
      </c>
      <c r="Q51" s="238">
        <v>0</v>
      </c>
      <c r="R51" s="238">
        <v>0</v>
      </c>
      <c r="S51" s="238"/>
      <c r="T51" s="342">
        <f t="shared" si="0"/>
        <v>0</v>
      </c>
      <c r="U51" s="342">
        <f t="shared" si="0"/>
        <v>0</v>
      </c>
      <c r="V51" s="342">
        <f t="shared" si="0"/>
        <v>0</v>
      </c>
      <c r="W51" s="29"/>
      <c r="X51" s="29">
        <f t="shared" si="1"/>
        <v>0</v>
      </c>
      <c r="Y51" s="29">
        <f t="shared" si="2"/>
        <v>0</v>
      </c>
      <c r="Z51" s="29">
        <f t="shared" si="3"/>
        <v>0</v>
      </c>
      <c r="AB51" s="29">
        <v>0</v>
      </c>
      <c r="AC51" s="29">
        <v>0</v>
      </c>
      <c r="AD51" s="29">
        <v>0</v>
      </c>
      <c r="AF51" s="342">
        <v>0</v>
      </c>
      <c r="AG51" s="342">
        <v>0</v>
      </c>
      <c r="AH51" s="342">
        <v>0</v>
      </c>
      <c r="AJ51" s="29">
        <v>0</v>
      </c>
      <c r="AK51" s="29">
        <v>0</v>
      </c>
      <c r="AL51" s="29">
        <v>0</v>
      </c>
      <c r="AN51" s="342">
        <f t="shared" si="4"/>
        <v>0</v>
      </c>
      <c r="AO51" s="342">
        <f t="shared" si="4"/>
        <v>0</v>
      </c>
      <c r="AP51" s="342">
        <f t="shared" si="4"/>
        <v>0</v>
      </c>
      <c r="AR51" s="29">
        <f t="shared" si="5"/>
        <v>0</v>
      </c>
      <c r="AS51" s="29">
        <f t="shared" si="6"/>
        <v>0</v>
      </c>
      <c r="AT51" s="29">
        <f t="shared" si="7"/>
        <v>0</v>
      </c>
      <c r="AV51" s="29">
        <f t="shared" si="8"/>
        <v>0</v>
      </c>
      <c r="AW51" s="29">
        <f t="shared" si="8"/>
        <v>0</v>
      </c>
      <c r="AX51" s="29">
        <f t="shared" si="9"/>
        <v>0</v>
      </c>
      <c r="AZ51" s="29">
        <v>0</v>
      </c>
      <c r="BA51" s="29">
        <v>0</v>
      </c>
      <c r="BB51" s="29">
        <v>0</v>
      </c>
      <c r="BD51" s="342">
        <v>0</v>
      </c>
      <c r="BE51" s="342">
        <v>0</v>
      </c>
      <c r="BF51" s="342">
        <v>0</v>
      </c>
      <c r="BH51" s="29">
        <v>0</v>
      </c>
      <c r="BI51" s="29">
        <v>0</v>
      </c>
      <c r="BJ51" s="29">
        <v>0</v>
      </c>
      <c r="BL51" s="342">
        <f t="shared" si="10"/>
        <v>0</v>
      </c>
      <c r="BM51" s="342">
        <f t="shared" si="10"/>
        <v>0</v>
      </c>
      <c r="BN51" s="342">
        <f t="shared" si="10"/>
        <v>0</v>
      </c>
      <c r="BP51" s="29">
        <f t="shared" si="11"/>
        <v>0</v>
      </c>
      <c r="BQ51" s="29">
        <f t="shared" si="12"/>
        <v>0</v>
      </c>
      <c r="BR51" s="29">
        <f t="shared" si="13"/>
        <v>0</v>
      </c>
      <c r="BT51" s="29">
        <f t="shared" si="14"/>
        <v>0</v>
      </c>
      <c r="BU51" s="29">
        <f t="shared" si="14"/>
        <v>0</v>
      </c>
      <c r="BV51" s="29">
        <f t="shared" si="15"/>
        <v>0</v>
      </c>
      <c r="BX51" s="29">
        <v>0</v>
      </c>
      <c r="BY51" s="29">
        <v>0</v>
      </c>
      <c r="BZ51" s="29">
        <v>0</v>
      </c>
      <c r="CB51" s="342">
        <v>0</v>
      </c>
      <c r="CC51" s="342">
        <v>0</v>
      </c>
      <c r="CD51" s="342">
        <v>0</v>
      </c>
      <c r="CF51" s="29">
        <v>0</v>
      </c>
      <c r="CG51" s="29">
        <v>0</v>
      </c>
      <c r="CH51" s="29">
        <v>0</v>
      </c>
      <c r="CJ51" s="342">
        <f t="shared" si="16"/>
        <v>0</v>
      </c>
      <c r="CK51" s="342">
        <f t="shared" si="16"/>
        <v>0</v>
      </c>
      <c r="CL51" s="342">
        <f t="shared" si="16"/>
        <v>0</v>
      </c>
      <c r="CN51" s="29">
        <f t="shared" si="17"/>
        <v>0</v>
      </c>
      <c r="CO51" s="29">
        <f t="shared" si="18"/>
        <v>0</v>
      </c>
      <c r="CP51" s="29">
        <f t="shared" si="19"/>
        <v>0</v>
      </c>
      <c r="CR51" s="29">
        <f t="shared" si="20"/>
        <v>0</v>
      </c>
      <c r="CS51" s="29">
        <f t="shared" si="20"/>
        <v>0</v>
      </c>
      <c r="CT51" s="29">
        <f t="shared" si="21"/>
        <v>0</v>
      </c>
    </row>
    <row r="52" spans="1:98" x14ac:dyDescent="0.25">
      <c r="A52" s="343" t="s">
        <v>378</v>
      </c>
      <c r="B52" s="229">
        <v>0</v>
      </c>
      <c r="C52" s="229">
        <v>0</v>
      </c>
      <c r="D52" s="229">
        <v>0</v>
      </c>
      <c r="E52" s="229">
        <v>0</v>
      </c>
      <c r="F52" s="236">
        <v>403011</v>
      </c>
      <c r="G52" s="229"/>
      <c r="H52" s="342">
        <v>0</v>
      </c>
      <c r="I52" s="342">
        <v>0</v>
      </c>
      <c r="J52" s="342">
        <v>0</v>
      </c>
      <c r="K52" s="342"/>
      <c r="L52" s="342">
        <v>0</v>
      </c>
      <c r="M52" s="342">
        <v>0</v>
      </c>
      <c r="N52" s="342">
        <v>0</v>
      </c>
      <c r="O52" s="342"/>
      <c r="P52" s="238">
        <v>0</v>
      </c>
      <c r="Q52" s="238">
        <v>0</v>
      </c>
      <c r="R52" s="238">
        <v>0</v>
      </c>
      <c r="S52" s="238"/>
      <c r="T52" s="342">
        <f t="shared" si="0"/>
        <v>0</v>
      </c>
      <c r="U52" s="342">
        <f t="shared" si="0"/>
        <v>0</v>
      </c>
      <c r="V52" s="342">
        <f t="shared" si="0"/>
        <v>0</v>
      </c>
      <c r="W52" s="29"/>
      <c r="X52" s="29">
        <f t="shared" si="1"/>
        <v>0</v>
      </c>
      <c r="Y52" s="29">
        <f t="shared" si="2"/>
        <v>0</v>
      </c>
      <c r="Z52" s="29">
        <f t="shared" si="3"/>
        <v>0</v>
      </c>
      <c r="AB52" s="29">
        <v>0</v>
      </c>
      <c r="AC52" s="29">
        <v>0</v>
      </c>
      <c r="AD52" s="29">
        <v>0</v>
      </c>
      <c r="AF52" s="342">
        <v>0</v>
      </c>
      <c r="AG52" s="342">
        <v>0</v>
      </c>
      <c r="AH52" s="342">
        <v>0</v>
      </c>
      <c r="AJ52" s="29">
        <v>0</v>
      </c>
      <c r="AK52" s="29">
        <v>0</v>
      </c>
      <c r="AL52" s="29">
        <v>0</v>
      </c>
      <c r="AN52" s="342">
        <f t="shared" si="4"/>
        <v>0</v>
      </c>
      <c r="AO52" s="342">
        <f t="shared" si="4"/>
        <v>0</v>
      </c>
      <c r="AP52" s="342">
        <f t="shared" si="4"/>
        <v>0</v>
      </c>
      <c r="AR52" s="29">
        <f t="shared" si="5"/>
        <v>0</v>
      </c>
      <c r="AS52" s="29">
        <f t="shared" si="6"/>
        <v>0</v>
      </c>
      <c r="AT52" s="29">
        <f t="shared" si="7"/>
        <v>0</v>
      </c>
      <c r="AV52" s="29">
        <f t="shared" si="8"/>
        <v>0</v>
      </c>
      <c r="AW52" s="29">
        <f t="shared" si="8"/>
        <v>0</v>
      </c>
      <c r="AX52" s="29">
        <f t="shared" si="9"/>
        <v>0</v>
      </c>
      <c r="AZ52" s="29">
        <v>0</v>
      </c>
      <c r="BA52" s="29">
        <v>0</v>
      </c>
      <c r="BB52" s="29">
        <v>0</v>
      </c>
      <c r="BD52" s="342">
        <v>0</v>
      </c>
      <c r="BE52" s="342">
        <v>0</v>
      </c>
      <c r="BF52" s="342">
        <v>0</v>
      </c>
      <c r="BH52" s="29">
        <v>0</v>
      </c>
      <c r="BI52" s="29">
        <v>0</v>
      </c>
      <c r="BJ52" s="29">
        <v>0</v>
      </c>
      <c r="BL52" s="342">
        <f t="shared" si="10"/>
        <v>0</v>
      </c>
      <c r="BM52" s="342">
        <f t="shared" si="10"/>
        <v>0</v>
      </c>
      <c r="BN52" s="342">
        <f t="shared" si="10"/>
        <v>0</v>
      </c>
      <c r="BP52" s="29">
        <f t="shared" si="11"/>
        <v>0</v>
      </c>
      <c r="BQ52" s="29">
        <f t="shared" si="12"/>
        <v>0</v>
      </c>
      <c r="BR52" s="29">
        <f t="shared" si="13"/>
        <v>0</v>
      </c>
      <c r="BT52" s="29">
        <f t="shared" si="14"/>
        <v>0</v>
      </c>
      <c r="BU52" s="29">
        <f t="shared" si="14"/>
        <v>0</v>
      </c>
      <c r="BV52" s="29">
        <f t="shared" si="15"/>
        <v>0</v>
      </c>
      <c r="BX52" s="29">
        <v>0</v>
      </c>
      <c r="BY52" s="29">
        <v>0</v>
      </c>
      <c r="BZ52" s="29">
        <v>0</v>
      </c>
      <c r="CB52" s="342">
        <v>0</v>
      </c>
      <c r="CC52" s="342">
        <v>0</v>
      </c>
      <c r="CD52" s="342">
        <v>0</v>
      </c>
      <c r="CF52" s="29">
        <v>0</v>
      </c>
      <c r="CG52" s="29">
        <v>0</v>
      </c>
      <c r="CH52" s="29">
        <v>0</v>
      </c>
      <c r="CJ52" s="342">
        <f t="shared" si="16"/>
        <v>0</v>
      </c>
      <c r="CK52" s="342">
        <f t="shared" si="16"/>
        <v>0</v>
      </c>
      <c r="CL52" s="342">
        <f t="shared" si="16"/>
        <v>0</v>
      </c>
      <c r="CN52" s="29">
        <f t="shared" si="17"/>
        <v>0</v>
      </c>
      <c r="CO52" s="29">
        <f t="shared" si="18"/>
        <v>0</v>
      </c>
      <c r="CP52" s="29">
        <f t="shared" si="19"/>
        <v>0</v>
      </c>
      <c r="CR52" s="29">
        <f t="shared" si="20"/>
        <v>0</v>
      </c>
      <c r="CS52" s="29">
        <f t="shared" si="20"/>
        <v>0</v>
      </c>
      <c r="CT52" s="29">
        <f t="shared" si="21"/>
        <v>0</v>
      </c>
    </row>
    <row r="53" spans="1:98" x14ac:dyDescent="0.25">
      <c r="A53" s="343" t="s">
        <v>379</v>
      </c>
      <c r="B53" s="229">
        <v>0</v>
      </c>
      <c r="C53" s="229">
        <v>0</v>
      </c>
      <c r="D53" s="229">
        <v>0</v>
      </c>
      <c r="E53" s="229">
        <v>0</v>
      </c>
      <c r="F53" s="236">
        <v>403011</v>
      </c>
      <c r="G53" s="229"/>
      <c r="H53" s="342">
        <v>0</v>
      </c>
      <c r="I53" s="342">
        <v>0</v>
      </c>
      <c r="J53" s="342">
        <v>0</v>
      </c>
      <c r="K53" s="342"/>
      <c r="L53" s="342">
        <v>0</v>
      </c>
      <c r="M53" s="342">
        <v>0</v>
      </c>
      <c r="N53" s="342">
        <v>0</v>
      </c>
      <c r="O53" s="342"/>
      <c r="P53" s="238">
        <v>0</v>
      </c>
      <c r="Q53" s="238">
        <v>0</v>
      </c>
      <c r="R53" s="238">
        <v>0</v>
      </c>
      <c r="S53" s="238"/>
      <c r="T53" s="342">
        <f t="shared" si="0"/>
        <v>0</v>
      </c>
      <c r="U53" s="342">
        <f t="shared" si="0"/>
        <v>0</v>
      </c>
      <c r="V53" s="342">
        <f t="shared" si="0"/>
        <v>0</v>
      </c>
      <c r="W53" s="29"/>
      <c r="X53" s="29">
        <f t="shared" si="1"/>
        <v>0</v>
      </c>
      <c r="Y53" s="29">
        <f t="shared" si="2"/>
        <v>0</v>
      </c>
      <c r="Z53" s="29">
        <f t="shared" si="3"/>
        <v>0</v>
      </c>
      <c r="AB53" s="29">
        <v>0</v>
      </c>
      <c r="AC53" s="29">
        <v>0</v>
      </c>
      <c r="AD53" s="29">
        <v>0</v>
      </c>
      <c r="AF53" s="342">
        <v>0</v>
      </c>
      <c r="AG53" s="342">
        <v>0</v>
      </c>
      <c r="AH53" s="342">
        <v>0</v>
      </c>
      <c r="AJ53" s="29">
        <v>0</v>
      </c>
      <c r="AK53" s="29">
        <v>0</v>
      </c>
      <c r="AL53" s="29">
        <v>0</v>
      </c>
      <c r="AN53" s="342">
        <f t="shared" si="4"/>
        <v>0</v>
      </c>
      <c r="AO53" s="342">
        <f t="shared" si="4"/>
        <v>0</v>
      </c>
      <c r="AP53" s="342">
        <f t="shared" si="4"/>
        <v>0</v>
      </c>
      <c r="AR53" s="29">
        <f t="shared" si="5"/>
        <v>0</v>
      </c>
      <c r="AS53" s="29">
        <f t="shared" si="6"/>
        <v>0</v>
      </c>
      <c r="AT53" s="29">
        <f t="shared" si="7"/>
        <v>0</v>
      </c>
      <c r="AV53" s="29">
        <f t="shared" si="8"/>
        <v>0</v>
      </c>
      <c r="AW53" s="29">
        <f t="shared" si="8"/>
        <v>0</v>
      </c>
      <c r="AX53" s="29">
        <f t="shared" si="9"/>
        <v>0</v>
      </c>
      <c r="AZ53" s="29">
        <v>0</v>
      </c>
      <c r="BA53" s="29">
        <v>0</v>
      </c>
      <c r="BB53" s="29">
        <v>0</v>
      </c>
      <c r="BD53" s="342">
        <v>0</v>
      </c>
      <c r="BE53" s="342">
        <v>0</v>
      </c>
      <c r="BF53" s="342">
        <v>0</v>
      </c>
      <c r="BH53" s="29">
        <v>0</v>
      </c>
      <c r="BI53" s="29">
        <v>0</v>
      </c>
      <c r="BJ53" s="29">
        <v>0</v>
      </c>
      <c r="BL53" s="342">
        <f t="shared" si="10"/>
        <v>0</v>
      </c>
      <c r="BM53" s="342">
        <f t="shared" si="10"/>
        <v>0</v>
      </c>
      <c r="BN53" s="342">
        <f t="shared" si="10"/>
        <v>0</v>
      </c>
      <c r="BP53" s="29">
        <f t="shared" si="11"/>
        <v>0</v>
      </c>
      <c r="BQ53" s="29">
        <f t="shared" si="12"/>
        <v>0</v>
      </c>
      <c r="BR53" s="29">
        <f t="shared" si="13"/>
        <v>0</v>
      </c>
      <c r="BT53" s="29">
        <f t="shared" si="14"/>
        <v>0</v>
      </c>
      <c r="BU53" s="29">
        <f t="shared" si="14"/>
        <v>0</v>
      </c>
      <c r="BV53" s="29">
        <f t="shared" si="15"/>
        <v>0</v>
      </c>
      <c r="BX53" s="29">
        <v>0</v>
      </c>
      <c r="BY53" s="29">
        <v>0</v>
      </c>
      <c r="BZ53" s="29">
        <v>0</v>
      </c>
      <c r="CB53" s="342">
        <v>0</v>
      </c>
      <c r="CC53" s="342">
        <v>0</v>
      </c>
      <c r="CD53" s="342">
        <v>0</v>
      </c>
      <c r="CF53" s="29">
        <v>0</v>
      </c>
      <c r="CG53" s="29">
        <v>0</v>
      </c>
      <c r="CH53" s="29">
        <v>0</v>
      </c>
      <c r="CJ53" s="342">
        <f t="shared" si="16"/>
        <v>0</v>
      </c>
      <c r="CK53" s="342">
        <f t="shared" si="16"/>
        <v>0</v>
      </c>
      <c r="CL53" s="342">
        <f t="shared" si="16"/>
        <v>0</v>
      </c>
      <c r="CN53" s="29">
        <f t="shared" si="17"/>
        <v>0</v>
      </c>
      <c r="CO53" s="29">
        <f t="shared" si="18"/>
        <v>0</v>
      </c>
      <c r="CP53" s="29">
        <f t="shared" si="19"/>
        <v>0</v>
      </c>
      <c r="CR53" s="29">
        <f t="shared" si="20"/>
        <v>0</v>
      </c>
      <c r="CS53" s="29">
        <f t="shared" si="20"/>
        <v>0</v>
      </c>
      <c r="CT53" s="29">
        <f t="shared" si="21"/>
        <v>0</v>
      </c>
    </row>
    <row r="54" spans="1:98" x14ac:dyDescent="0.25">
      <c r="A54" s="343" t="s">
        <v>380</v>
      </c>
      <c r="B54" s="229">
        <v>7.6600000000000001E-2</v>
      </c>
      <c r="C54" s="229">
        <v>0</v>
      </c>
      <c r="D54" s="229">
        <v>0</v>
      </c>
      <c r="E54" s="229">
        <v>0</v>
      </c>
      <c r="F54" s="236">
        <v>403011</v>
      </c>
      <c r="G54" s="229"/>
      <c r="H54" s="342">
        <v>0</v>
      </c>
      <c r="I54" s="342">
        <v>0</v>
      </c>
      <c r="J54" s="342">
        <v>0</v>
      </c>
      <c r="K54" s="342"/>
      <c r="L54" s="342">
        <v>0</v>
      </c>
      <c r="M54" s="342">
        <v>0</v>
      </c>
      <c r="N54" s="342">
        <v>0</v>
      </c>
      <c r="O54" s="342"/>
      <c r="P54" s="238">
        <v>0</v>
      </c>
      <c r="Q54" s="238">
        <v>0</v>
      </c>
      <c r="R54" s="238">
        <v>0</v>
      </c>
      <c r="S54" s="238"/>
      <c r="T54" s="342">
        <f t="shared" si="0"/>
        <v>0</v>
      </c>
      <c r="U54" s="342">
        <f t="shared" si="0"/>
        <v>0</v>
      </c>
      <c r="V54" s="342">
        <f t="shared" si="0"/>
        <v>0</v>
      </c>
      <c r="W54" s="29"/>
      <c r="X54" s="29">
        <f t="shared" si="1"/>
        <v>0</v>
      </c>
      <c r="Y54" s="29">
        <f t="shared" si="2"/>
        <v>0</v>
      </c>
      <c r="Z54" s="29">
        <f t="shared" si="3"/>
        <v>0</v>
      </c>
      <c r="AB54" s="29">
        <v>0</v>
      </c>
      <c r="AC54" s="29">
        <v>0</v>
      </c>
      <c r="AD54" s="29">
        <v>0</v>
      </c>
      <c r="AF54" s="342">
        <v>0</v>
      </c>
      <c r="AG54" s="342">
        <v>0</v>
      </c>
      <c r="AH54" s="342">
        <v>0</v>
      </c>
      <c r="AJ54" s="29">
        <v>0</v>
      </c>
      <c r="AK54" s="29">
        <v>0</v>
      </c>
      <c r="AL54" s="29">
        <v>0</v>
      </c>
      <c r="AN54" s="342">
        <f t="shared" si="4"/>
        <v>0</v>
      </c>
      <c r="AO54" s="342">
        <f t="shared" si="4"/>
        <v>0</v>
      </c>
      <c r="AP54" s="342">
        <f t="shared" si="4"/>
        <v>0</v>
      </c>
      <c r="AR54" s="29">
        <f t="shared" si="5"/>
        <v>0</v>
      </c>
      <c r="AS54" s="29">
        <f t="shared" si="6"/>
        <v>0</v>
      </c>
      <c r="AT54" s="29">
        <f t="shared" si="7"/>
        <v>0</v>
      </c>
      <c r="AV54" s="29">
        <f t="shared" si="8"/>
        <v>0</v>
      </c>
      <c r="AW54" s="29">
        <f t="shared" si="8"/>
        <v>0</v>
      </c>
      <c r="AX54" s="29">
        <f t="shared" si="9"/>
        <v>0</v>
      </c>
      <c r="AZ54" s="29">
        <v>0</v>
      </c>
      <c r="BA54" s="29">
        <v>0</v>
      </c>
      <c r="BB54" s="29">
        <v>0</v>
      </c>
      <c r="BD54" s="342">
        <v>0</v>
      </c>
      <c r="BE54" s="342">
        <v>0</v>
      </c>
      <c r="BF54" s="342">
        <v>0</v>
      </c>
      <c r="BH54" s="29">
        <v>0</v>
      </c>
      <c r="BI54" s="29">
        <v>0</v>
      </c>
      <c r="BJ54" s="29">
        <v>0</v>
      </c>
      <c r="BL54" s="342">
        <f t="shared" si="10"/>
        <v>0</v>
      </c>
      <c r="BM54" s="342">
        <f t="shared" si="10"/>
        <v>0</v>
      </c>
      <c r="BN54" s="342">
        <f t="shared" si="10"/>
        <v>0</v>
      </c>
      <c r="BP54" s="29">
        <f t="shared" si="11"/>
        <v>0</v>
      </c>
      <c r="BQ54" s="29">
        <f t="shared" si="12"/>
        <v>0</v>
      </c>
      <c r="BR54" s="29">
        <f t="shared" si="13"/>
        <v>0</v>
      </c>
      <c r="BT54" s="29">
        <f t="shared" si="14"/>
        <v>0</v>
      </c>
      <c r="BU54" s="29">
        <f t="shared" si="14"/>
        <v>0</v>
      </c>
      <c r="BV54" s="29">
        <f t="shared" si="15"/>
        <v>0</v>
      </c>
      <c r="BX54" s="29">
        <v>0</v>
      </c>
      <c r="BY54" s="29">
        <v>0</v>
      </c>
      <c r="BZ54" s="29">
        <v>0</v>
      </c>
      <c r="CB54" s="342">
        <v>0</v>
      </c>
      <c r="CC54" s="342">
        <v>0</v>
      </c>
      <c r="CD54" s="342">
        <v>0</v>
      </c>
      <c r="CF54" s="29">
        <v>0</v>
      </c>
      <c r="CG54" s="29">
        <v>0</v>
      </c>
      <c r="CH54" s="29">
        <v>0</v>
      </c>
      <c r="CJ54" s="342">
        <f t="shared" si="16"/>
        <v>0</v>
      </c>
      <c r="CK54" s="342">
        <f t="shared" si="16"/>
        <v>0</v>
      </c>
      <c r="CL54" s="342">
        <f t="shared" si="16"/>
        <v>0</v>
      </c>
      <c r="CN54" s="29">
        <f t="shared" si="17"/>
        <v>0</v>
      </c>
      <c r="CO54" s="29">
        <f t="shared" si="18"/>
        <v>0</v>
      </c>
      <c r="CP54" s="29">
        <f t="shared" si="19"/>
        <v>0</v>
      </c>
      <c r="CR54" s="29">
        <f t="shared" si="20"/>
        <v>0</v>
      </c>
      <c r="CS54" s="29">
        <f t="shared" si="20"/>
        <v>0</v>
      </c>
      <c r="CT54" s="29">
        <f t="shared" si="21"/>
        <v>0</v>
      </c>
    </row>
    <row r="55" spans="1:98" x14ac:dyDescent="0.25">
      <c r="A55" s="343" t="s">
        <v>381</v>
      </c>
      <c r="B55" s="229">
        <v>0.13539999999999999</v>
      </c>
      <c r="C55" s="229">
        <v>0</v>
      </c>
      <c r="D55" s="229">
        <v>0</v>
      </c>
      <c r="E55" s="229">
        <v>0</v>
      </c>
      <c r="F55" s="236">
        <v>403011</v>
      </c>
      <c r="G55" s="229"/>
      <c r="H55" s="342">
        <v>0</v>
      </c>
      <c r="I55" s="342">
        <v>0</v>
      </c>
      <c r="J55" s="342">
        <v>0</v>
      </c>
      <c r="K55" s="342"/>
      <c r="L55" s="342">
        <v>0</v>
      </c>
      <c r="M55" s="342">
        <v>0</v>
      </c>
      <c r="N55" s="342">
        <v>0</v>
      </c>
      <c r="O55" s="342"/>
      <c r="P55" s="238">
        <v>0</v>
      </c>
      <c r="Q55" s="238">
        <v>0</v>
      </c>
      <c r="R55" s="238">
        <v>0</v>
      </c>
      <c r="S55" s="238"/>
      <c r="T55" s="342">
        <f t="shared" si="0"/>
        <v>0</v>
      </c>
      <c r="U55" s="342">
        <f t="shared" si="0"/>
        <v>0</v>
      </c>
      <c r="V55" s="342">
        <f t="shared" si="0"/>
        <v>0</v>
      </c>
      <c r="W55" s="29"/>
      <c r="X55" s="29">
        <f t="shared" si="1"/>
        <v>0</v>
      </c>
      <c r="Y55" s="29">
        <f t="shared" si="2"/>
        <v>0</v>
      </c>
      <c r="Z55" s="29">
        <f t="shared" si="3"/>
        <v>0</v>
      </c>
      <c r="AB55" s="29">
        <v>0</v>
      </c>
      <c r="AC55" s="29">
        <v>0</v>
      </c>
      <c r="AD55" s="29">
        <v>0</v>
      </c>
      <c r="AF55" s="342">
        <v>0</v>
      </c>
      <c r="AG55" s="342">
        <v>0</v>
      </c>
      <c r="AH55" s="342">
        <v>0</v>
      </c>
      <c r="AJ55" s="29">
        <v>0</v>
      </c>
      <c r="AK55" s="29">
        <v>0</v>
      </c>
      <c r="AL55" s="29">
        <v>0</v>
      </c>
      <c r="AN55" s="342">
        <f t="shared" si="4"/>
        <v>0</v>
      </c>
      <c r="AO55" s="342">
        <f t="shared" si="4"/>
        <v>0</v>
      </c>
      <c r="AP55" s="342">
        <f t="shared" si="4"/>
        <v>0</v>
      </c>
      <c r="AR55" s="29">
        <f t="shared" si="5"/>
        <v>0</v>
      </c>
      <c r="AS55" s="29">
        <f t="shared" si="6"/>
        <v>0</v>
      </c>
      <c r="AT55" s="29">
        <f t="shared" si="7"/>
        <v>0</v>
      </c>
      <c r="AV55" s="29">
        <f t="shared" si="8"/>
        <v>0</v>
      </c>
      <c r="AW55" s="29">
        <f t="shared" si="8"/>
        <v>0</v>
      </c>
      <c r="AX55" s="29">
        <f t="shared" si="9"/>
        <v>0</v>
      </c>
      <c r="AZ55" s="29">
        <v>0</v>
      </c>
      <c r="BA55" s="29">
        <v>0</v>
      </c>
      <c r="BB55" s="29">
        <v>0</v>
      </c>
      <c r="BD55" s="342">
        <v>0</v>
      </c>
      <c r="BE55" s="342">
        <v>0</v>
      </c>
      <c r="BF55" s="342">
        <v>0</v>
      </c>
      <c r="BH55" s="29">
        <v>0</v>
      </c>
      <c r="BI55" s="29">
        <v>0</v>
      </c>
      <c r="BJ55" s="29">
        <v>0</v>
      </c>
      <c r="BL55" s="342">
        <f t="shared" si="10"/>
        <v>0</v>
      </c>
      <c r="BM55" s="342">
        <f t="shared" si="10"/>
        <v>0</v>
      </c>
      <c r="BN55" s="342">
        <f t="shared" si="10"/>
        <v>0</v>
      </c>
      <c r="BP55" s="29">
        <f t="shared" si="11"/>
        <v>0</v>
      </c>
      <c r="BQ55" s="29">
        <f t="shared" si="12"/>
        <v>0</v>
      </c>
      <c r="BR55" s="29">
        <f t="shared" si="13"/>
        <v>0</v>
      </c>
      <c r="BT55" s="29">
        <f t="shared" si="14"/>
        <v>0</v>
      </c>
      <c r="BU55" s="29">
        <f t="shared" si="14"/>
        <v>0</v>
      </c>
      <c r="BV55" s="29">
        <f t="shared" si="15"/>
        <v>0</v>
      </c>
      <c r="BX55" s="29">
        <v>0</v>
      </c>
      <c r="BY55" s="29">
        <v>0</v>
      </c>
      <c r="BZ55" s="29">
        <v>0</v>
      </c>
      <c r="CB55" s="342">
        <v>0</v>
      </c>
      <c r="CC55" s="342">
        <v>0</v>
      </c>
      <c r="CD55" s="342">
        <v>0</v>
      </c>
      <c r="CF55" s="29">
        <v>0</v>
      </c>
      <c r="CG55" s="29">
        <v>0</v>
      </c>
      <c r="CH55" s="29">
        <v>0</v>
      </c>
      <c r="CJ55" s="342">
        <f t="shared" si="16"/>
        <v>0</v>
      </c>
      <c r="CK55" s="342">
        <f t="shared" si="16"/>
        <v>0</v>
      </c>
      <c r="CL55" s="342">
        <f t="shared" si="16"/>
        <v>0</v>
      </c>
      <c r="CN55" s="29">
        <f t="shared" si="17"/>
        <v>0</v>
      </c>
      <c r="CO55" s="29">
        <f t="shared" si="18"/>
        <v>0</v>
      </c>
      <c r="CP55" s="29">
        <f t="shared" si="19"/>
        <v>0</v>
      </c>
      <c r="CR55" s="29">
        <f t="shared" si="20"/>
        <v>0</v>
      </c>
      <c r="CS55" s="29">
        <f t="shared" si="20"/>
        <v>0</v>
      </c>
      <c r="CT55" s="29">
        <f t="shared" si="21"/>
        <v>0</v>
      </c>
    </row>
    <row r="56" spans="1:98" x14ac:dyDescent="0.25">
      <c r="A56" s="343" t="s">
        <v>382</v>
      </c>
      <c r="B56" s="229">
        <v>0.13689999999999999</v>
      </c>
      <c r="C56" s="229">
        <v>0</v>
      </c>
      <c r="D56" s="229">
        <v>0</v>
      </c>
      <c r="E56" s="229">
        <v>0</v>
      </c>
      <c r="F56" s="236">
        <v>403011</v>
      </c>
      <c r="G56" s="229"/>
      <c r="H56" s="342">
        <v>0</v>
      </c>
      <c r="I56" s="342">
        <v>0</v>
      </c>
      <c r="J56" s="342">
        <v>0</v>
      </c>
      <c r="K56" s="342"/>
      <c r="L56" s="342">
        <v>0</v>
      </c>
      <c r="M56" s="342">
        <v>0</v>
      </c>
      <c r="N56" s="342">
        <v>0</v>
      </c>
      <c r="O56" s="342"/>
      <c r="P56" s="238">
        <v>0</v>
      </c>
      <c r="Q56" s="238">
        <v>0</v>
      </c>
      <c r="R56" s="238">
        <v>0</v>
      </c>
      <c r="S56" s="238"/>
      <c r="T56" s="342">
        <f t="shared" si="0"/>
        <v>0</v>
      </c>
      <c r="U56" s="342">
        <f t="shared" si="0"/>
        <v>0</v>
      </c>
      <c r="V56" s="342">
        <f t="shared" si="0"/>
        <v>0</v>
      </c>
      <c r="W56" s="29"/>
      <c r="X56" s="29">
        <f t="shared" si="1"/>
        <v>0</v>
      </c>
      <c r="Y56" s="29">
        <f t="shared" si="2"/>
        <v>0</v>
      </c>
      <c r="Z56" s="29">
        <f t="shared" si="3"/>
        <v>0</v>
      </c>
      <c r="AB56" s="29">
        <v>0</v>
      </c>
      <c r="AC56" s="29">
        <v>0</v>
      </c>
      <c r="AD56" s="29">
        <v>0</v>
      </c>
      <c r="AF56" s="342">
        <v>0</v>
      </c>
      <c r="AG56" s="342">
        <v>0</v>
      </c>
      <c r="AH56" s="342">
        <v>0</v>
      </c>
      <c r="AJ56" s="29">
        <v>0</v>
      </c>
      <c r="AK56" s="29">
        <v>0</v>
      </c>
      <c r="AL56" s="29">
        <v>0</v>
      </c>
      <c r="AN56" s="342">
        <f t="shared" si="4"/>
        <v>0</v>
      </c>
      <c r="AO56" s="342">
        <f t="shared" si="4"/>
        <v>0</v>
      </c>
      <c r="AP56" s="342">
        <f t="shared" si="4"/>
        <v>0</v>
      </c>
      <c r="AR56" s="29">
        <f t="shared" si="5"/>
        <v>0</v>
      </c>
      <c r="AS56" s="29">
        <f t="shared" si="6"/>
        <v>0</v>
      </c>
      <c r="AT56" s="29">
        <f t="shared" si="7"/>
        <v>0</v>
      </c>
      <c r="AV56" s="29">
        <f t="shared" si="8"/>
        <v>0</v>
      </c>
      <c r="AW56" s="29">
        <f t="shared" si="8"/>
        <v>0</v>
      </c>
      <c r="AX56" s="29">
        <f t="shared" si="9"/>
        <v>0</v>
      </c>
      <c r="AZ56" s="29">
        <v>0</v>
      </c>
      <c r="BA56" s="29">
        <v>0</v>
      </c>
      <c r="BB56" s="29">
        <v>0</v>
      </c>
      <c r="BD56" s="342">
        <v>0</v>
      </c>
      <c r="BE56" s="342">
        <v>0</v>
      </c>
      <c r="BF56" s="342">
        <v>0</v>
      </c>
      <c r="BH56" s="29">
        <v>0</v>
      </c>
      <c r="BI56" s="29">
        <v>0</v>
      </c>
      <c r="BJ56" s="29">
        <v>0</v>
      </c>
      <c r="BL56" s="342">
        <f t="shared" si="10"/>
        <v>0</v>
      </c>
      <c r="BM56" s="342">
        <f t="shared" si="10"/>
        <v>0</v>
      </c>
      <c r="BN56" s="342">
        <f t="shared" si="10"/>
        <v>0</v>
      </c>
      <c r="BP56" s="29">
        <f t="shared" si="11"/>
        <v>0</v>
      </c>
      <c r="BQ56" s="29">
        <f t="shared" si="12"/>
        <v>0</v>
      </c>
      <c r="BR56" s="29">
        <f t="shared" si="13"/>
        <v>0</v>
      </c>
      <c r="BT56" s="29">
        <f t="shared" si="14"/>
        <v>0</v>
      </c>
      <c r="BU56" s="29">
        <f t="shared" si="14"/>
        <v>0</v>
      </c>
      <c r="BV56" s="29">
        <f t="shared" si="15"/>
        <v>0</v>
      </c>
      <c r="BX56" s="29">
        <v>0</v>
      </c>
      <c r="BY56" s="29">
        <v>0</v>
      </c>
      <c r="BZ56" s="29">
        <v>0</v>
      </c>
      <c r="CB56" s="342">
        <v>0</v>
      </c>
      <c r="CC56" s="342">
        <v>0</v>
      </c>
      <c r="CD56" s="342">
        <v>0</v>
      </c>
      <c r="CF56" s="29">
        <v>0</v>
      </c>
      <c r="CG56" s="29">
        <v>0</v>
      </c>
      <c r="CH56" s="29">
        <v>0</v>
      </c>
      <c r="CJ56" s="342">
        <f t="shared" si="16"/>
        <v>0</v>
      </c>
      <c r="CK56" s="342">
        <f t="shared" si="16"/>
        <v>0</v>
      </c>
      <c r="CL56" s="342">
        <f t="shared" si="16"/>
        <v>0</v>
      </c>
      <c r="CN56" s="29">
        <f t="shared" si="17"/>
        <v>0</v>
      </c>
      <c r="CO56" s="29">
        <f t="shared" si="18"/>
        <v>0</v>
      </c>
      <c r="CP56" s="29">
        <f t="shared" si="19"/>
        <v>0</v>
      </c>
      <c r="CR56" s="29">
        <f t="shared" si="20"/>
        <v>0</v>
      </c>
      <c r="CS56" s="29">
        <f t="shared" si="20"/>
        <v>0</v>
      </c>
      <c r="CT56" s="29">
        <f t="shared" si="21"/>
        <v>0</v>
      </c>
    </row>
    <row r="57" spans="1:98" x14ac:dyDescent="0.25">
      <c r="A57" s="343" t="s">
        <v>383</v>
      </c>
      <c r="B57" s="229">
        <v>3.6999999999999998E-2</v>
      </c>
      <c r="C57" s="229">
        <v>0</v>
      </c>
      <c r="D57" s="229">
        <v>0</v>
      </c>
      <c r="E57" s="229">
        <v>0</v>
      </c>
      <c r="F57" s="236">
        <v>403011</v>
      </c>
      <c r="G57" s="229"/>
      <c r="H57" s="342">
        <v>0</v>
      </c>
      <c r="I57" s="342">
        <v>0</v>
      </c>
      <c r="J57" s="342">
        <v>0</v>
      </c>
      <c r="K57" s="342"/>
      <c r="L57" s="342">
        <v>0</v>
      </c>
      <c r="M57" s="342">
        <v>0</v>
      </c>
      <c r="N57" s="342">
        <v>0</v>
      </c>
      <c r="O57" s="342"/>
      <c r="P57" s="238">
        <v>0</v>
      </c>
      <c r="Q57" s="238">
        <v>0</v>
      </c>
      <c r="R57" s="238">
        <v>0</v>
      </c>
      <c r="S57" s="238"/>
      <c r="T57" s="342">
        <f t="shared" si="0"/>
        <v>0</v>
      </c>
      <c r="U57" s="342">
        <f t="shared" si="0"/>
        <v>0</v>
      </c>
      <c r="V57" s="342">
        <f t="shared" si="0"/>
        <v>0</v>
      </c>
      <c r="W57" s="29"/>
      <c r="X57" s="29">
        <f t="shared" si="1"/>
        <v>0</v>
      </c>
      <c r="Y57" s="29">
        <f t="shared" si="2"/>
        <v>0</v>
      </c>
      <c r="Z57" s="29">
        <f t="shared" si="3"/>
        <v>0</v>
      </c>
      <c r="AB57" s="29">
        <v>0</v>
      </c>
      <c r="AC57" s="29">
        <v>0</v>
      </c>
      <c r="AD57" s="29">
        <v>0</v>
      </c>
      <c r="AF57" s="342">
        <v>0</v>
      </c>
      <c r="AG57" s="342">
        <v>0</v>
      </c>
      <c r="AH57" s="342">
        <v>0</v>
      </c>
      <c r="AJ57" s="29">
        <v>0</v>
      </c>
      <c r="AK57" s="29">
        <v>0</v>
      </c>
      <c r="AL57" s="29">
        <v>0</v>
      </c>
      <c r="AN57" s="342">
        <f t="shared" si="4"/>
        <v>0</v>
      </c>
      <c r="AO57" s="342">
        <f t="shared" si="4"/>
        <v>0</v>
      </c>
      <c r="AP57" s="342">
        <f t="shared" si="4"/>
        <v>0</v>
      </c>
      <c r="AR57" s="29">
        <f t="shared" si="5"/>
        <v>0</v>
      </c>
      <c r="AS57" s="29">
        <f t="shared" si="6"/>
        <v>0</v>
      </c>
      <c r="AT57" s="29">
        <f t="shared" si="7"/>
        <v>0</v>
      </c>
      <c r="AV57" s="29">
        <f t="shared" si="8"/>
        <v>0</v>
      </c>
      <c r="AW57" s="29">
        <f t="shared" si="8"/>
        <v>0</v>
      </c>
      <c r="AX57" s="29">
        <f t="shared" si="9"/>
        <v>0</v>
      </c>
      <c r="AZ57" s="29">
        <v>0</v>
      </c>
      <c r="BA57" s="29">
        <v>0</v>
      </c>
      <c r="BB57" s="29">
        <v>0</v>
      </c>
      <c r="BD57" s="342">
        <v>0</v>
      </c>
      <c r="BE57" s="342">
        <v>0</v>
      </c>
      <c r="BF57" s="342">
        <v>0</v>
      </c>
      <c r="BH57" s="29">
        <v>0</v>
      </c>
      <c r="BI57" s="29">
        <v>0</v>
      </c>
      <c r="BJ57" s="29">
        <v>0</v>
      </c>
      <c r="BL57" s="342">
        <f t="shared" si="10"/>
        <v>0</v>
      </c>
      <c r="BM57" s="342">
        <f t="shared" si="10"/>
        <v>0</v>
      </c>
      <c r="BN57" s="342">
        <f t="shared" si="10"/>
        <v>0</v>
      </c>
      <c r="BP57" s="29">
        <f t="shared" si="11"/>
        <v>0</v>
      </c>
      <c r="BQ57" s="29">
        <f t="shared" si="12"/>
        <v>0</v>
      </c>
      <c r="BR57" s="29">
        <f t="shared" si="13"/>
        <v>0</v>
      </c>
      <c r="BT57" s="29">
        <f t="shared" si="14"/>
        <v>0</v>
      </c>
      <c r="BU57" s="29">
        <f t="shared" si="14"/>
        <v>0</v>
      </c>
      <c r="BV57" s="29">
        <f t="shared" si="15"/>
        <v>0</v>
      </c>
      <c r="BX57" s="29">
        <v>0</v>
      </c>
      <c r="BY57" s="29">
        <v>0</v>
      </c>
      <c r="BZ57" s="29">
        <v>0</v>
      </c>
      <c r="CB57" s="342">
        <v>0</v>
      </c>
      <c r="CC57" s="342">
        <v>0</v>
      </c>
      <c r="CD57" s="342">
        <v>0</v>
      </c>
      <c r="CF57" s="29">
        <v>0</v>
      </c>
      <c r="CG57" s="29">
        <v>0</v>
      </c>
      <c r="CH57" s="29">
        <v>0</v>
      </c>
      <c r="CJ57" s="342">
        <f t="shared" si="16"/>
        <v>0</v>
      </c>
      <c r="CK57" s="342">
        <f t="shared" si="16"/>
        <v>0</v>
      </c>
      <c r="CL57" s="342">
        <f t="shared" si="16"/>
        <v>0</v>
      </c>
      <c r="CN57" s="29">
        <f t="shared" si="17"/>
        <v>0</v>
      </c>
      <c r="CO57" s="29">
        <f t="shared" si="18"/>
        <v>0</v>
      </c>
      <c r="CP57" s="29">
        <f t="shared" si="19"/>
        <v>0</v>
      </c>
      <c r="CR57" s="29">
        <f t="shared" si="20"/>
        <v>0</v>
      </c>
      <c r="CS57" s="29">
        <f t="shared" si="20"/>
        <v>0</v>
      </c>
      <c r="CT57" s="29">
        <f t="shared" si="21"/>
        <v>0</v>
      </c>
    </row>
    <row r="58" spans="1:98" x14ac:dyDescent="0.25">
      <c r="A58" s="343" t="s">
        <v>384</v>
      </c>
      <c r="B58" s="229">
        <v>2.53E-2</v>
      </c>
      <c r="C58" s="229">
        <v>2.8199999999999999E-2</v>
      </c>
      <c r="D58" s="229">
        <v>6.1499999999999999E-2</v>
      </c>
      <c r="E58" s="229">
        <v>6.1499999999999992E-2</v>
      </c>
      <c r="F58" s="236">
        <v>403011</v>
      </c>
      <c r="G58" s="229"/>
      <c r="H58" s="342">
        <v>158943675.36000001</v>
      </c>
      <c r="I58" s="342">
        <v>158943675.36000001</v>
      </c>
      <c r="J58" s="342">
        <v>158943674.56</v>
      </c>
      <c r="K58" s="342"/>
      <c r="L58" s="342">
        <v>158770453.75</v>
      </c>
      <c r="M58" s="342">
        <v>158770453.75</v>
      </c>
      <c r="N58" s="342">
        <v>158770453.75</v>
      </c>
      <c r="O58" s="342"/>
      <c r="P58" s="238">
        <v>814586.33621999994</v>
      </c>
      <c r="Q58" s="238">
        <v>814586.33621999994</v>
      </c>
      <c r="R58" s="238">
        <v>814586.33211999992</v>
      </c>
      <c r="S58" s="238"/>
      <c r="T58" s="342">
        <f t="shared" si="0"/>
        <v>813698.57546874986</v>
      </c>
      <c r="U58" s="342">
        <f t="shared" si="0"/>
        <v>813698.57546874986</v>
      </c>
      <c r="V58" s="342">
        <f t="shared" si="0"/>
        <v>813698.57546874986</v>
      </c>
      <c r="W58" s="29"/>
      <c r="X58" s="29">
        <f t="shared" si="1"/>
        <v>2443759.0045599998</v>
      </c>
      <c r="Y58" s="29">
        <f t="shared" si="2"/>
        <v>2441095.7264062497</v>
      </c>
      <c r="Z58" s="29">
        <f t="shared" si="3"/>
        <v>-2663.2781537501141</v>
      </c>
      <c r="AB58" s="29">
        <v>158943673.75999999</v>
      </c>
      <c r="AC58" s="29">
        <v>158857063.75999999</v>
      </c>
      <c r="AD58" s="29">
        <v>158770453.75</v>
      </c>
      <c r="AF58" s="342">
        <v>158770453.75</v>
      </c>
      <c r="AG58" s="342">
        <v>158770453.75</v>
      </c>
      <c r="AH58" s="342">
        <v>158770453.75</v>
      </c>
      <c r="AJ58" s="29">
        <v>814586.3280199999</v>
      </c>
      <c r="AK58" s="29">
        <v>814142.45176999981</v>
      </c>
      <c r="AL58" s="29">
        <v>813698.57546874986</v>
      </c>
      <c r="AN58" s="342">
        <f t="shared" si="4"/>
        <v>813698.57546874986</v>
      </c>
      <c r="AO58" s="342">
        <f t="shared" si="4"/>
        <v>813698.57546874986</v>
      </c>
      <c r="AP58" s="342">
        <f t="shared" si="4"/>
        <v>813698.57546874986</v>
      </c>
      <c r="AR58" s="29">
        <f t="shared" si="5"/>
        <v>2442427.3552587493</v>
      </c>
      <c r="AS58" s="29">
        <f t="shared" si="6"/>
        <v>2441095.7264062497</v>
      </c>
      <c r="AT58" s="29">
        <f t="shared" si="7"/>
        <v>-1331.6288524996489</v>
      </c>
      <c r="AV58" s="29">
        <f t="shared" si="8"/>
        <v>4886186.3598187491</v>
      </c>
      <c r="AW58" s="29">
        <f t="shared" si="8"/>
        <v>4882191.4528124994</v>
      </c>
      <c r="AX58" s="29">
        <f t="shared" si="9"/>
        <v>-3994.9070062497631</v>
      </c>
      <c r="AZ58" s="29">
        <v>158770453.75</v>
      </c>
      <c r="BA58" s="29">
        <v>158770453.75</v>
      </c>
      <c r="BB58" s="29">
        <v>158770453.75</v>
      </c>
      <c r="BD58" s="342">
        <v>158770453.75</v>
      </c>
      <c r="BE58" s="342">
        <v>158770453.75</v>
      </c>
      <c r="BF58" s="342">
        <v>158770453.75</v>
      </c>
      <c r="BH58" s="29">
        <v>813698.57546874986</v>
      </c>
      <c r="BI58" s="29">
        <v>813698.57546874986</v>
      </c>
      <c r="BJ58" s="29">
        <v>813698.57546874986</v>
      </c>
      <c r="BL58" s="342">
        <f t="shared" si="10"/>
        <v>813698.57546874986</v>
      </c>
      <c r="BM58" s="342">
        <f t="shared" si="10"/>
        <v>813698.57546874986</v>
      </c>
      <c r="BN58" s="342">
        <f t="shared" si="10"/>
        <v>813698.57546874986</v>
      </c>
      <c r="BP58" s="29">
        <f t="shared" si="11"/>
        <v>2441095.7264062497</v>
      </c>
      <c r="BQ58" s="29">
        <f t="shared" si="12"/>
        <v>2441095.7264062497</v>
      </c>
      <c r="BR58" s="29">
        <f t="shared" si="13"/>
        <v>0</v>
      </c>
      <c r="BT58" s="29">
        <f t="shared" si="14"/>
        <v>7327282.0862249993</v>
      </c>
      <c r="BU58" s="29">
        <f t="shared" si="14"/>
        <v>7323287.1792187486</v>
      </c>
      <c r="BV58" s="29">
        <f t="shared" si="15"/>
        <v>-3994.9070062506944</v>
      </c>
      <c r="BX58" s="29">
        <v>158770453.75</v>
      </c>
      <c r="BY58" s="29">
        <v>158770453.75</v>
      </c>
      <c r="BZ58" s="29">
        <v>158770453.75</v>
      </c>
      <c r="CB58" s="342">
        <v>158770453.75</v>
      </c>
      <c r="CC58" s="342">
        <v>158770453.75</v>
      </c>
      <c r="CD58" s="342">
        <v>79385226.879999995</v>
      </c>
      <c r="CF58" s="29">
        <v>813698.57546874986</v>
      </c>
      <c r="CG58" s="29">
        <v>813698.57546874986</v>
      </c>
      <c r="CH58" s="29">
        <v>813698.57546874986</v>
      </c>
      <c r="CJ58" s="342">
        <f t="shared" si="16"/>
        <v>813698.57546874986</v>
      </c>
      <c r="CK58" s="342">
        <f t="shared" si="16"/>
        <v>813698.57546874986</v>
      </c>
      <c r="CL58" s="342">
        <f t="shared" si="16"/>
        <v>406849.28775999992</v>
      </c>
      <c r="CN58" s="29">
        <f t="shared" si="17"/>
        <v>2441095.7264062497</v>
      </c>
      <c r="CO58" s="29">
        <f t="shared" si="18"/>
        <v>2034246.4386974997</v>
      </c>
      <c r="CP58" s="29">
        <f t="shared" si="19"/>
        <v>-406849.28770874999</v>
      </c>
      <c r="CR58" s="29">
        <f t="shared" si="20"/>
        <v>9768377.8126312494</v>
      </c>
      <c r="CS58" s="29">
        <f t="shared" si="20"/>
        <v>9357533.6179162487</v>
      </c>
      <c r="CT58" s="29">
        <f t="shared" si="21"/>
        <v>-410844.19471500069</v>
      </c>
    </row>
    <row r="59" spans="1:98" x14ac:dyDescent="0.25">
      <c r="A59" s="343" t="s">
        <v>385</v>
      </c>
      <c r="B59" s="229">
        <f>0.0235+0.0023-0.0005</f>
        <v>2.53E-2</v>
      </c>
      <c r="C59" s="229">
        <v>2.8199999999999999E-2</v>
      </c>
      <c r="D59" s="229">
        <v>6.1499999999999999E-2</v>
      </c>
      <c r="E59" s="229">
        <v>6.1499999999999992E-2</v>
      </c>
      <c r="F59" s="236">
        <v>403026</v>
      </c>
      <c r="G59" s="229"/>
      <c r="H59" s="342">
        <v>0</v>
      </c>
      <c r="I59" s="342">
        <v>0</v>
      </c>
      <c r="J59" s="342">
        <v>0</v>
      </c>
      <c r="K59" s="342"/>
      <c r="L59" s="342">
        <v>0</v>
      </c>
      <c r="M59" s="342">
        <v>0</v>
      </c>
      <c r="N59" s="342">
        <v>0</v>
      </c>
      <c r="O59" s="342"/>
      <c r="P59" s="238">
        <v>0</v>
      </c>
      <c r="Q59" s="238">
        <v>0</v>
      </c>
      <c r="R59" s="238">
        <v>0</v>
      </c>
      <c r="S59" s="238"/>
      <c r="T59" s="342">
        <f t="shared" si="0"/>
        <v>0</v>
      </c>
      <c r="U59" s="342">
        <f t="shared" si="0"/>
        <v>0</v>
      </c>
      <c r="V59" s="342">
        <f t="shared" si="0"/>
        <v>0</v>
      </c>
      <c r="W59" s="29"/>
      <c r="X59" s="29">
        <f t="shared" si="1"/>
        <v>0</v>
      </c>
      <c r="Y59" s="29">
        <f t="shared" si="2"/>
        <v>0</v>
      </c>
      <c r="Z59" s="29">
        <f t="shared" si="3"/>
        <v>0</v>
      </c>
      <c r="AB59" s="29">
        <v>0</v>
      </c>
      <c r="AC59" s="29">
        <v>0</v>
      </c>
      <c r="AD59" s="29">
        <v>0</v>
      </c>
      <c r="AF59" s="342">
        <v>0</v>
      </c>
      <c r="AG59" s="342">
        <v>0</v>
      </c>
      <c r="AH59" s="342">
        <v>0</v>
      </c>
      <c r="AJ59" s="29">
        <v>0</v>
      </c>
      <c r="AK59" s="29">
        <v>0</v>
      </c>
      <c r="AL59" s="29">
        <v>0</v>
      </c>
      <c r="AN59" s="342">
        <f t="shared" si="4"/>
        <v>0</v>
      </c>
      <c r="AO59" s="342">
        <f t="shared" si="4"/>
        <v>0</v>
      </c>
      <c r="AP59" s="342">
        <f t="shared" si="4"/>
        <v>0</v>
      </c>
      <c r="AR59" s="29">
        <f t="shared" si="5"/>
        <v>0</v>
      </c>
      <c r="AS59" s="29">
        <f t="shared" si="6"/>
        <v>0</v>
      </c>
      <c r="AT59" s="29">
        <f t="shared" si="7"/>
        <v>0</v>
      </c>
      <c r="AV59" s="29">
        <f t="shared" si="8"/>
        <v>0</v>
      </c>
      <c r="AW59" s="29">
        <f t="shared" si="8"/>
        <v>0</v>
      </c>
      <c r="AX59" s="29">
        <f t="shared" si="9"/>
        <v>0</v>
      </c>
      <c r="AZ59" s="29">
        <v>0</v>
      </c>
      <c r="BA59" s="29">
        <v>0</v>
      </c>
      <c r="BB59" s="29">
        <v>0</v>
      </c>
      <c r="BD59" s="342">
        <v>0</v>
      </c>
      <c r="BE59" s="342">
        <v>0</v>
      </c>
      <c r="BF59" s="342">
        <v>0</v>
      </c>
      <c r="BH59" s="29">
        <v>0</v>
      </c>
      <c r="BI59" s="29">
        <v>0</v>
      </c>
      <c r="BJ59" s="29">
        <v>0</v>
      </c>
      <c r="BL59" s="342">
        <f t="shared" si="10"/>
        <v>0</v>
      </c>
      <c r="BM59" s="342">
        <f t="shared" si="10"/>
        <v>0</v>
      </c>
      <c r="BN59" s="342">
        <f t="shared" si="10"/>
        <v>0</v>
      </c>
      <c r="BP59" s="29">
        <f t="shared" si="11"/>
        <v>0</v>
      </c>
      <c r="BQ59" s="29">
        <f t="shared" si="12"/>
        <v>0</v>
      </c>
      <c r="BR59" s="29">
        <f t="shared" si="13"/>
        <v>0</v>
      </c>
      <c r="BT59" s="29">
        <f t="shared" si="14"/>
        <v>0</v>
      </c>
      <c r="BU59" s="29">
        <f t="shared" si="14"/>
        <v>0</v>
      </c>
      <c r="BV59" s="29">
        <f t="shared" si="15"/>
        <v>0</v>
      </c>
      <c r="BX59" s="29">
        <v>0</v>
      </c>
      <c r="BY59" s="29">
        <v>0</v>
      </c>
      <c r="BZ59" s="29">
        <v>0</v>
      </c>
      <c r="CB59" s="342">
        <v>0</v>
      </c>
      <c r="CC59" s="342">
        <v>0</v>
      </c>
      <c r="CD59" s="342">
        <v>0</v>
      </c>
      <c r="CF59" s="29">
        <v>0</v>
      </c>
      <c r="CG59" s="29">
        <v>0</v>
      </c>
      <c r="CH59" s="29">
        <v>0</v>
      </c>
      <c r="CJ59" s="342">
        <f t="shared" si="16"/>
        <v>0</v>
      </c>
      <c r="CK59" s="342">
        <f t="shared" si="16"/>
        <v>0</v>
      </c>
      <c r="CL59" s="342">
        <f t="shared" si="16"/>
        <v>0</v>
      </c>
      <c r="CN59" s="29">
        <f t="shared" si="17"/>
        <v>0</v>
      </c>
      <c r="CO59" s="29">
        <f t="shared" si="18"/>
        <v>0</v>
      </c>
      <c r="CP59" s="29">
        <f t="shared" si="19"/>
        <v>0</v>
      </c>
      <c r="CR59" s="29">
        <f t="shared" si="20"/>
        <v>0</v>
      </c>
      <c r="CS59" s="29">
        <f t="shared" si="20"/>
        <v>0</v>
      </c>
      <c r="CT59" s="29">
        <f t="shared" si="21"/>
        <v>0</v>
      </c>
    </row>
    <row r="60" spans="1:98" x14ac:dyDescent="0.25">
      <c r="A60" s="30" t="s">
        <v>386</v>
      </c>
      <c r="B60" s="229">
        <v>2.53E-2</v>
      </c>
      <c r="C60" s="229">
        <v>0</v>
      </c>
      <c r="D60" s="229">
        <v>2.93E-2</v>
      </c>
      <c r="E60" s="229">
        <v>2.93E-2</v>
      </c>
      <c r="F60" s="236">
        <v>403011</v>
      </c>
      <c r="G60" s="229"/>
      <c r="H60" s="342">
        <v>0</v>
      </c>
      <c r="I60" s="342">
        <v>0</v>
      </c>
      <c r="J60" s="342">
        <v>0</v>
      </c>
      <c r="K60" s="342"/>
      <c r="L60" s="342">
        <v>0</v>
      </c>
      <c r="M60" s="342">
        <v>0</v>
      </c>
      <c r="N60" s="342">
        <v>0</v>
      </c>
      <c r="O60" s="342"/>
      <c r="P60" s="238">
        <v>0</v>
      </c>
      <c r="Q60" s="238">
        <v>0</v>
      </c>
      <c r="R60" s="238">
        <v>0</v>
      </c>
      <c r="S60" s="238"/>
      <c r="T60" s="342">
        <f t="shared" si="0"/>
        <v>0</v>
      </c>
      <c r="U60" s="342">
        <f t="shared" si="0"/>
        <v>0</v>
      </c>
      <c r="V60" s="342">
        <f t="shared" si="0"/>
        <v>0</v>
      </c>
      <c r="W60" s="29"/>
      <c r="X60" s="29">
        <f t="shared" si="1"/>
        <v>0</v>
      </c>
      <c r="Y60" s="29">
        <f t="shared" si="2"/>
        <v>0</v>
      </c>
      <c r="Z60" s="29">
        <f t="shared" si="3"/>
        <v>0</v>
      </c>
      <c r="AB60" s="29">
        <v>0</v>
      </c>
      <c r="AC60" s="29">
        <v>0</v>
      </c>
      <c r="AD60" s="29">
        <v>0</v>
      </c>
      <c r="AF60" s="342">
        <v>0</v>
      </c>
      <c r="AG60" s="342">
        <v>0</v>
      </c>
      <c r="AH60" s="342">
        <v>0</v>
      </c>
      <c r="AJ60" s="29">
        <v>0</v>
      </c>
      <c r="AK60" s="29">
        <v>0</v>
      </c>
      <c r="AL60" s="29">
        <v>0</v>
      </c>
      <c r="AN60" s="342">
        <f t="shared" si="4"/>
        <v>0</v>
      </c>
      <c r="AO60" s="342">
        <f t="shared" si="4"/>
        <v>0</v>
      </c>
      <c r="AP60" s="342">
        <f t="shared" si="4"/>
        <v>0</v>
      </c>
      <c r="AR60" s="29">
        <f t="shared" si="5"/>
        <v>0</v>
      </c>
      <c r="AS60" s="29">
        <f t="shared" si="6"/>
        <v>0</v>
      </c>
      <c r="AT60" s="29">
        <f t="shared" si="7"/>
        <v>0</v>
      </c>
      <c r="AV60" s="29">
        <f t="shared" si="8"/>
        <v>0</v>
      </c>
      <c r="AW60" s="29">
        <f t="shared" si="8"/>
        <v>0</v>
      </c>
      <c r="AX60" s="29">
        <f t="shared" si="9"/>
        <v>0</v>
      </c>
      <c r="AZ60" s="29">
        <v>0</v>
      </c>
      <c r="BA60" s="29">
        <v>0</v>
      </c>
      <c r="BB60" s="29">
        <v>0</v>
      </c>
      <c r="BD60" s="342">
        <v>0</v>
      </c>
      <c r="BE60" s="342">
        <v>0</v>
      </c>
      <c r="BF60" s="342">
        <v>0</v>
      </c>
      <c r="BH60" s="29">
        <v>0</v>
      </c>
      <c r="BI60" s="29">
        <v>0</v>
      </c>
      <c r="BJ60" s="29">
        <v>0</v>
      </c>
      <c r="BL60" s="342">
        <f t="shared" si="10"/>
        <v>0</v>
      </c>
      <c r="BM60" s="342">
        <f t="shared" si="10"/>
        <v>0</v>
      </c>
      <c r="BN60" s="342">
        <f t="shared" si="10"/>
        <v>0</v>
      </c>
      <c r="BP60" s="29">
        <f t="shared" si="11"/>
        <v>0</v>
      </c>
      <c r="BQ60" s="29">
        <f t="shared" si="12"/>
        <v>0</v>
      </c>
      <c r="BR60" s="29">
        <f t="shared" si="13"/>
        <v>0</v>
      </c>
      <c r="BT60" s="29">
        <f t="shared" si="14"/>
        <v>0</v>
      </c>
      <c r="BU60" s="29">
        <f t="shared" si="14"/>
        <v>0</v>
      </c>
      <c r="BV60" s="29">
        <f t="shared" si="15"/>
        <v>0</v>
      </c>
      <c r="BX60" s="29">
        <v>0</v>
      </c>
      <c r="BY60" s="29">
        <v>0</v>
      </c>
      <c r="BZ60" s="29">
        <v>0</v>
      </c>
      <c r="CB60" s="342">
        <v>0</v>
      </c>
      <c r="CC60" s="342">
        <v>0</v>
      </c>
      <c r="CD60" s="342">
        <v>0</v>
      </c>
      <c r="CF60" s="29">
        <v>0</v>
      </c>
      <c r="CG60" s="29">
        <v>0</v>
      </c>
      <c r="CH60" s="29">
        <v>0</v>
      </c>
      <c r="CJ60" s="342">
        <f t="shared" si="16"/>
        <v>0</v>
      </c>
      <c r="CK60" s="342">
        <f t="shared" si="16"/>
        <v>0</v>
      </c>
      <c r="CL60" s="342">
        <f t="shared" si="16"/>
        <v>0</v>
      </c>
      <c r="CN60" s="29">
        <f t="shared" si="17"/>
        <v>0</v>
      </c>
      <c r="CO60" s="29">
        <f t="shared" si="18"/>
        <v>0</v>
      </c>
      <c r="CP60" s="29">
        <f t="shared" si="19"/>
        <v>0</v>
      </c>
      <c r="CR60" s="29">
        <f t="shared" si="20"/>
        <v>0</v>
      </c>
      <c r="CS60" s="29">
        <f t="shared" si="20"/>
        <v>0</v>
      </c>
      <c r="CT60" s="29">
        <f t="shared" si="21"/>
        <v>0</v>
      </c>
    </row>
    <row r="61" spans="1:98" x14ac:dyDescent="0.25">
      <c r="A61" s="343" t="s">
        <v>387</v>
      </c>
      <c r="B61" s="229">
        <v>2.8400000000000002E-2</v>
      </c>
      <c r="C61" s="229">
        <v>3.1600000000000003E-2</v>
      </c>
      <c r="D61" s="229">
        <v>6.2700000000000006E-2</v>
      </c>
      <c r="E61" s="229">
        <v>6.2700000000000006E-2</v>
      </c>
      <c r="F61" s="236">
        <v>403011</v>
      </c>
      <c r="G61" s="229"/>
      <c r="H61" s="342">
        <v>231776591.08000001</v>
      </c>
      <c r="I61" s="342">
        <v>231812297.75</v>
      </c>
      <c r="J61" s="342">
        <v>231851840.19999999</v>
      </c>
      <c r="K61" s="342"/>
      <c r="L61" s="342">
        <v>231925675.41</v>
      </c>
      <c r="M61" s="342">
        <v>232076222.25</v>
      </c>
      <c r="N61" s="342">
        <v>232076222.25</v>
      </c>
      <c r="O61" s="342"/>
      <c r="P61" s="238">
        <v>1211032.6883930003</v>
      </c>
      <c r="Q61" s="238">
        <v>1211219.2557437501</v>
      </c>
      <c r="R61" s="238">
        <v>1211425.8650450001</v>
      </c>
      <c r="S61" s="238"/>
      <c r="T61" s="342">
        <f t="shared" si="0"/>
        <v>1211811.6540172501</v>
      </c>
      <c r="U61" s="342">
        <f t="shared" si="0"/>
        <v>1212598.2612562501</v>
      </c>
      <c r="V61" s="342">
        <f t="shared" si="0"/>
        <v>1212598.2612562501</v>
      </c>
      <c r="W61" s="29"/>
      <c r="X61" s="29">
        <f t="shared" si="1"/>
        <v>3633677.8091817508</v>
      </c>
      <c r="Y61" s="29">
        <f t="shared" si="2"/>
        <v>3637008.1765297502</v>
      </c>
      <c r="Z61" s="29">
        <f t="shared" si="3"/>
        <v>3330.3673479994759</v>
      </c>
      <c r="AB61" s="29">
        <v>231855675.97999999</v>
      </c>
      <c r="AC61" s="29">
        <v>231831990.88</v>
      </c>
      <c r="AD61" s="29">
        <v>231808305.77000001</v>
      </c>
      <c r="AF61" s="342">
        <v>232076475.80000001</v>
      </c>
      <c r="AG61" s="342">
        <v>232046233.36000001</v>
      </c>
      <c r="AH61" s="342">
        <v>232016779.69</v>
      </c>
      <c r="AJ61" s="29">
        <v>1211445.9069955002</v>
      </c>
      <c r="AK61" s="29">
        <v>1211322.1523480001</v>
      </c>
      <c r="AL61" s="29">
        <v>1211198.3976482502</v>
      </c>
      <c r="AN61" s="342">
        <f t="shared" si="4"/>
        <v>1212599.5860550001</v>
      </c>
      <c r="AO61" s="342">
        <f t="shared" si="4"/>
        <v>1212441.5693060001</v>
      </c>
      <c r="AP61" s="342">
        <f t="shared" si="4"/>
        <v>1212287.67388025</v>
      </c>
      <c r="AR61" s="29">
        <f t="shared" si="5"/>
        <v>3633966.4569917503</v>
      </c>
      <c r="AS61" s="29">
        <f t="shared" si="6"/>
        <v>3637328.8292412506</v>
      </c>
      <c r="AT61" s="29">
        <f t="shared" si="7"/>
        <v>3362.3722495003603</v>
      </c>
      <c r="AV61" s="29">
        <f t="shared" si="8"/>
        <v>7267644.2661735006</v>
      </c>
      <c r="AW61" s="29">
        <f t="shared" si="8"/>
        <v>7274337.0057710009</v>
      </c>
      <c r="AX61" s="29">
        <f t="shared" si="9"/>
        <v>6692.7395975003019</v>
      </c>
      <c r="AZ61" s="29">
        <v>231808305.77000001</v>
      </c>
      <c r="BA61" s="29">
        <v>231791717.16999999</v>
      </c>
      <c r="BB61" s="29">
        <v>231775128.56999999</v>
      </c>
      <c r="BD61" s="342">
        <v>232017822.02000001</v>
      </c>
      <c r="BE61" s="342">
        <v>232008342.31999999</v>
      </c>
      <c r="BF61" s="342">
        <v>231971936.31999999</v>
      </c>
      <c r="BH61" s="29">
        <v>1211198.3976482502</v>
      </c>
      <c r="BI61" s="29">
        <v>1211111.7222132501</v>
      </c>
      <c r="BJ61" s="29">
        <v>1211025.04677825</v>
      </c>
      <c r="BL61" s="342">
        <f t="shared" si="10"/>
        <v>1212293.1200545002</v>
      </c>
      <c r="BM61" s="342">
        <f t="shared" si="10"/>
        <v>1212243.5886220001</v>
      </c>
      <c r="BN61" s="342">
        <f t="shared" si="10"/>
        <v>1212053.3672720001</v>
      </c>
      <c r="BP61" s="29">
        <f t="shared" si="11"/>
        <v>3633335.1666397504</v>
      </c>
      <c r="BQ61" s="29">
        <f t="shared" si="12"/>
        <v>3636590.0759485001</v>
      </c>
      <c r="BR61" s="29">
        <f t="shared" si="13"/>
        <v>3254.9093087497167</v>
      </c>
      <c r="BT61" s="29">
        <f t="shared" si="14"/>
        <v>10900979.432813251</v>
      </c>
      <c r="BU61" s="29">
        <f t="shared" si="14"/>
        <v>10910927.081719501</v>
      </c>
      <c r="BV61" s="29">
        <f t="shared" si="15"/>
        <v>9947.648906249553</v>
      </c>
      <c r="BX61" s="29">
        <v>231775128.56999999</v>
      </c>
      <c r="BY61" s="29">
        <v>231775128.56999999</v>
      </c>
      <c r="BZ61" s="29">
        <v>231775128.56999999</v>
      </c>
      <c r="CB61" s="342">
        <v>232006020.62</v>
      </c>
      <c r="CC61" s="342">
        <v>232166566.97999999</v>
      </c>
      <c r="CD61" s="342">
        <v>232262122.71000001</v>
      </c>
      <c r="CF61" s="29">
        <v>1211025.04677825</v>
      </c>
      <c r="CG61" s="29">
        <v>1211025.04677825</v>
      </c>
      <c r="CH61" s="29">
        <v>1211025.04677825</v>
      </c>
      <c r="CJ61" s="342">
        <f t="shared" si="16"/>
        <v>1212231.4577395001</v>
      </c>
      <c r="CK61" s="342">
        <f t="shared" si="16"/>
        <v>1213070.3124705001</v>
      </c>
      <c r="CL61" s="342">
        <f t="shared" si="16"/>
        <v>1213569.59115975</v>
      </c>
      <c r="CN61" s="29">
        <f t="shared" si="17"/>
        <v>3633075.1403347501</v>
      </c>
      <c r="CO61" s="29">
        <f t="shared" si="18"/>
        <v>3638871.3613697505</v>
      </c>
      <c r="CP61" s="29">
        <f t="shared" si="19"/>
        <v>5796.2210350004025</v>
      </c>
      <c r="CR61" s="29">
        <f t="shared" si="20"/>
        <v>14534054.573148001</v>
      </c>
      <c r="CS61" s="29">
        <f t="shared" si="20"/>
        <v>14549798.44308925</v>
      </c>
      <c r="CT61" s="29">
        <f t="shared" si="21"/>
        <v>15743.86994124949</v>
      </c>
    </row>
    <row r="62" spans="1:98" x14ac:dyDescent="0.25">
      <c r="A62" s="343" t="s">
        <v>388</v>
      </c>
      <c r="B62" s="229">
        <f>0.0263+0.0026-0.0005</f>
        <v>2.8400000000000002E-2</v>
      </c>
      <c r="C62" s="229">
        <v>3.1600000000000003E-2</v>
      </c>
      <c r="D62" s="229">
        <v>6.2700000000000006E-2</v>
      </c>
      <c r="E62" s="229">
        <v>6.2700000000000006E-2</v>
      </c>
      <c r="F62" s="236">
        <v>403026</v>
      </c>
      <c r="G62" s="229"/>
      <c r="H62" s="342">
        <v>0</v>
      </c>
      <c r="I62" s="342">
        <v>0</v>
      </c>
      <c r="J62" s="342">
        <v>0</v>
      </c>
      <c r="K62" s="342"/>
      <c r="L62" s="342">
        <v>0</v>
      </c>
      <c r="M62" s="342">
        <v>0</v>
      </c>
      <c r="N62" s="342">
        <v>0</v>
      </c>
      <c r="O62" s="342"/>
      <c r="P62" s="238">
        <v>0</v>
      </c>
      <c r="Q62" s="238">
        <v>0</v>
      </c>
      <c r="R62" s="238">
        <v>0</v>
      </c>
      <c r="S62" s="238"/>
      <c r="T62" s="342">
        <f t="shared" si="0"/>
        <v>0</v>
      </c>
      <c r="U62" s="342">
        <f t="shared" si="0"/>
        <v>0</v>
      </c>
      <c r="V62" s="342">
        <f t="shared" si="0"/>
        <v>0</v>
      </c>
      <c r="W62" s="29"/>
      <c r="X62" s="29">
        <f t="shared" si="1"/>
        <v>0</v>
      </c>
      <c r="Y62" s="29">
        <f t="shared" si="2"/>
        <v>0</v>
      </c>
      <c r="Z62" s="29">
        <f t="shared" si="3"/>
        <v>0</v>
      </c>
      <c r="AB62" s="29">
        <v>0</v>
      </c>
      <c r="AC62" s="29">
        <v>0</v>
      </c>
      <c r="AD62" s="29">
        <v>0</v>
      </c>
      <c r="AF62" s="342">
        <v>0</v>
      </c>
      <c r="AG62" s="342">
        <v>0</v>
      </c>
      <c r="AH62" s="342">
        <v>0</v>
      </c>
      <c r="AJ62" s="29">
        <v>0</v>
      </c>
      <c r="AK62" s="29">
        <v>0</v>
      </c>
      <c r="AL62" s="29">
        <v>0</v>
      </c>
      <c r="AN62" s="342">
        <f t="shared" si="4"/>
        <v>0</v>
      </c>
      <c r="AO62" s="342">
        <f t="shared" si="4"/>
        <v>0</v>
      </c>
      <c r="AP62" s="342">
        <f t="shared" si="4"/>
        <v>0</v>
      </c>
      <c r="AR62" s="29">
        <f t="shared" si="5"/>
        <v>0</v>
      </c>
      <c r="AS62" s="29">
        <f t="shared" si="6"/>
        <v>0</v>
      </c>
      <c r="AT62" s="29">
        <f t="shared" si="7"/>
        <v>0</v>
      </c>
      <c r="AV62" s="29">
        <f t="shared" si="8"/>
        <v>0</v>
      </c>
      <c r="AW62" s="29">
        <f t="shared" si="8"/>
        <v>0</v>
      </c>
      <c r="AX62" s="29">
        <f t="shared" si="9"/>
        <v>0</v>
      </c>
      <c r="AZ62" s="29">
        <v>0</v>
      </c>
      <c r="BA62" s="29">
        <v>0</v>
      </c>
      <c r="BB62" s="29">
        <v>0</v>
      </c>
      <c r="BD62" s="342">
        <v>0</v>
      </c>
      <c r="BE62" s="342">
        <v>0</v>
      </c>
      <c r="BF62" s="342">
        <v>0</v>
      </c>
      <c r="BH62" s="29">
        <v>0</v>
      </c>
      <c r="BI62" s="29">
        <v>0</v>
      </c>
      <c r="BJ62" s="29">
        <v>0</v>
      </c>
      <c r="BL62" s="342">
        <f t="shared" si="10"/>
        <v>0</v>
      </c>
      <c r="BM62" s="342">
        <f t="shared" si="10"/>
        <v>0</v>
      </c>
      <c r="BN62" s="342">
        <f t="shared" si="10"/>
        <v>0</v>
      </c>
      <c r="BP62" s="29">
        <f t="shared" si="11"/>
        <v>0</v>
      </c>
      <c r="BQ62" s="29">
        <f t="shared" si="12"/>
        <v>0</v>
      </c>
      <c r="BR62" s="29">
        <f t="shared" si="13"/>
        <v>0</v>
      </c>
      <c r="BT62" s="29">
        <f t="shared" si="14"/>
        <v>0</v>
      </c>
      <c r="BU62" s="29">
        <f t="shared" si="14"/>
        <v>0</v>
      </c>
      <c r="BV62" s="29">
        <f t="shared" si="15"/>
        <v>0</v>
      </c>
      <c r="BX62" s="29">
        <v>0</v>
      </c>
      <c r="BY62" s="29">
        <v>0</v>
      </c>
      <c r="BZ62" s="29">
        <v>0</v>
      </c>
      <c r="CB62" s="342">
        <v>0</v>
      </c>
      <c r="CC62" s="342">
        <v>0</v>
      </c>
      <c r="CD62" s="342">
        <v>0</v>
      </c>
      <c r="CF62" s="29">
        <v>0</v>
      </c>
      <c r="CG62" s="29">
        <v>0</v>
      </c>
      <c r="CH62" s="29">
        <v>0</v>
      </c>
      <c r="CJ62" s="342">
        <f t="shared" si="16"/>
        <v>0</v>
      </c>
      <c r="CK62" s="342">
        <f t="shared" si="16"/>
        <v>0</v>
      </c>
      <c r="CL62" s="342">
        <f t="shared" si="16"/>
        <v>0</v>
      </c>
      <c r="CN62" s="29">
        <f t="shared" si="17"/>
        <v>0</v>
      </c>
      <c r="CO62" s="29">
        <f t="shared" si="18"/>
        <v>0</v>
      </c>
      <c r="CP62" s="29">
        <f t="shared" si="19"/>
        <v>0</v>
      </c>
      <c r="CR62" s="29">
        <f t="shared" si="20"/>
        <v>0</v>
      </c>
      <c r="CS62" s="29">
        <f t="shared" si="20"/>
        <v>0</v>
      </c>
      <c r="CT62" s="29">
        <f t="shared" si="21"/>
        <v>0</v>
      </c>
    </row>
    <row r="63" spans="1:98" x14ac:dyDescent="0.25">
      <c r="A63" s="343" t="s">
        <v>389</v>
      </c>
      <c r="B63" s="229">
        <f>0.013+0.0013-0.0003</f>
        <v>1.4E-2</v>
      </c>
      <c r="C63" s="229">
        <v>1.5599999999999999E-2</v>
      </c>
      <c r="D63" s="229">
        <v>6.7799999999999999E-2</v>
      </c>
      <c r="E63" s="229">
        <v>6.7799999999999999E-2</v>
      </c>
      <c r="F63" s="236">
        <v>403026</v>
      </c>
      <c r="G63" s="229"/>
      <c r="H63" s="342">
        <v>0</v>
      </c>
      <c r="I63" s="342">
        <v>0</v>
      </c>
      <c r="J63" s="342">
        <v>0</v>
      </c>
      <c r="K63" s="342"/>
      <c r="L63" s="342">
        <v>0</v>
      </c>
      <c r="M63" s="342">
        <v>0</v>
      </c>
      <c r="N63" s="342">
        <v>0</v>
      </c>
      <c r="O63" s="342"/>
      <c r="P63" s="238">
        <v>0</v>
      </c>
      <c r="Q63" s="238">
        <v>0</v>
      </c>
      <c r="R63" s="238">
        <v>0</v>
      </c>
      <c r="S63" s="238"/>
      <c r="T63" s="342">
        <f t="shared" si="0"/>
        <v>0</v>
      </c>
      <c r="U63" s="342">
        <f t="shared" si="0"/>
        <v>0</v>
      </c>
      <c r="V63" s="342">
        <f t="shared" si="0"/>
        <v>0</v>
      </c>
      <c r="W63" s="29"/>
      <c r="X63" s="29">
        <f t="shared" si="1"/>
        <v>0</v>
      </c>
      <c r="Y63" s="29">
        <f t="shared" si="2"/>
        <v>0</v>
      </c>
      <c r="Z63" s="29">
        <f t="shared" si="3"/>
        <v>0</v>
      </c>
      <c r="AB63" s="29">
        <v>0</v>
      </c>
      <c r="AC63" s="29">
        <v>0</v>
      </c>
      <c r="AD63" s="29">
        <v>0</v>
      </c>
      <c r="AF63" s="342">
        <v>0</v>
      </c>
      <c r="AG63" s="342">
        <v>0</v>
      </c>
      <c r="AH63" s="342">
        <v>0</v>
      </c>
      <c r="AJ63" s="29">
        <v>0</v>
      </c>
      <c r="AK63" s="29">
        <v>0</v>
      </c>
      <c r="AL63" s="29">
        <v>0</v>
      </c>
      <c r="AN63" s="342">
        <f t="shared" si="4"/>
        <v>0</v>
      </c>
      <c r="AO63" s="342">
        <f t="shared" si="4"/>
        <v>0</v>
      </c>
      <c r="AP63" s="342">
        <f t="shared" si="4"/>
        <v>0</v>
      </c>
      <c r="AR63" s="29">
        <f t="shared" si="5"/>
        <v>0</v>
      </c>
      <c r="AS63" s="29">
        <f t="shared" si="6"/>
        <v>0</v>
      </c>
      <c r="AT63" s="29">
        <f t="shared" si="7"/>
        <v>0</v>
      </c>
      <c r="AV63" s="29">
        <f t="shared" si="8"/>
        <v>0</v>
      </c>
      <c r="AW63" s="29">
        <f t="shared" si="8"/>
        <v>0</v>
      </c>
      <c r="AX63" s="29">
        <f t="shared" si="9"/>
        <v>0</v>
      </c>
      <c r="AZ63" s="29">
        <v>0</v>
      </c>
      <c r="BA63" s="29">
        <v>0</v>
      </c>
      <c r="BB63" s="29">
        <v>0</v>
      </c>
      <c r="BD63" s="342">
        <v>0</v>
      </c>
      <c r="BE63" s="342">
        <v>0</v>
      </c>
      <c r="BF63" s="342">
        <v>0</v>
      </c>
      <c r="BH63" s="29">
        <v>0</v>
      </c>
      <c r="BI63" s="29">
        <v>0</v>
      </c>
      <c r="BJ63" s="29">
        <v>0</v>
      </c>
      <c r="BL63" s="342">
        <f t="shared" si="10"/>
        <v>0</v>
      </c>
      <c r="BM63" s="342">
        <f t="shared" si="10"/>
        <v>0</v>
      </c>
      <c r="BN63" s="342">
        <f t="shared" si="10"/>
        <v>0</v>
      </c>
      <c r="BP63" s="29">
        <f t="shared" si="11"/>
        <v>0</v>
      </c>
      <c r="BQ63" s="29">
        <f t="shared" si="12"/>
        <v>0</v>
      </c>
      <c r="BR63" s="29">
        <f t="shared" si="13"/>
        <v>0</v>
      </c>
      <c r="BT63" s="29">
        <f t="shared" si="14"/>
        <v>0</v>
      </c>
      <c r="BU63" s="29">
        <f t="shared" si="14"/>
        <v>0</v>
      </c>
      <c r="BV63" s="29">
        <f t="shared" si="15"/>
        <v>0</v>
      </c>
      <c r="BX63" s="29">
        <v>0</v>
      </c>
      <c r="BY63" s="29">
        <v>0</v>
      </c>
      <c r="BZ63" s="29">
        <v>0</v>
      </c>
      <c r="CB63" s="342">
        <v>0</v>
      </c>
      <c r="CC63" s="342">
        <v>0</v>
      </c>
      <c r="CD63" s="342">
        <v>0</v>
      </c>
      <c r="CF63" s="29">
        <v>0</v>
      </c>
      <c r="CG63" s="29">
        <v>0</v>
      </c>
      <c r="CH63" s="29">
        <v>0</v>
      </c>
      <c r="CJ63" s="342">
        <f t="shared" si="16"/>
        <v>0</v>
      </c>
      <c r="CK63" s="342">
        <f t="shared" si="16"/>
        <v>0</v>
      </c>
      <c r="CL63" s="342">
        <f t="shared" si="16"/>
        <v>0</v>
      </c>
      <c r="CN63" s="29">
        <f t="shared" si="17"/>
        <v>0</v>
      </c>
      <c r="CO63" s="29">
        <f t="shared" si="18"/>
        <v>0</v>
      </c>
      <c r="CP63" s="29">
        <f t="shared" si="19"/>
        <v>0</v>
      </c>
      <c r="CR63" s="29">
        <f t="shared" si="20"/>
        <v>0</v>
      </c>
      <c r="CS63" s="29">
        <f t="shared" si="20"/>
        <v>0</v>
      </c>
      <c r="CT63" s="29">
        <f t="shared" si="21"/>
        <v>0</v>
      </c>
    </row>
    <row r="64" spans="1:98" x14ac:dyDescent="0.25">
      <c r="A64" s="343" t="s">
        <v>390</v>
      </c>
      <c r="B64" s="229">
        <f>0.013+0.0013-0.0003</f>
        <v>1.4E-2</v>
      </c>
      <c r="C64" s="229">
        <v>1.5599999999999999E-2</v>
      </c>
      <c r="D64" s="229">
        <v>6.7799999999999999E-2</v>
      </c>
      <c r="E64" s="229">
        <v>6.7799999999999999E-2</v>
      </c>
      <c r="F64" s="236">
        <v>403026</v>
      </c>
      <c r="G64" s="229"/>
      <c r="H64" s="342">
        <v>0</v>
      </c>
      <c r="I64" s="342">
        <v>0</v>
      </c>
      <c r="J64" s="342">
        <v>0</v>
      </c>
      <c r="K64" s="342"/>
      <c r="L64" s="342">
        <v>0</v>
      </c>
      <c r="M64" s="342">
        <v>0</v>
      </c>
      <c r="N64" s="342">
        <v>0</v>
      </c>
      <c r="O64" s="342"/>
      <c r="P64" s="238">
        <v>0</v>
      </c>
      <c r="Q64" s="238">
        <v>0</v>
      </c>
      <c r="R64" s="238">
        <v>0</v>
      </c>
      <c r="S64" s="238"/>
      <c r="T64" s="342">
        <f t="shared" si="0"/>
        <v>0</v>
      </c>
      <c r="U64" s="342">
        <f t="shared" si="0"/>
        <v>0</v>
      </c>
      <c r="V64" s="342">
        <f t="shared" si="0"/>
        <v>0</v>
      </c>
      <c r="W64" s="29"/>
      <c r="X64" s="29">
        <f t="shared" si="1"/>
        <v>0</v>
      </c>
      <c r="Y64" s="29">
        <f t="shared" si="2"/>
        <v>0</v>
      </c>
      <c r="Z64" s="29">
        <f t="shared" si="3"/>
        <v>0</v>
      </c>
      <c r="AB64" s="29">
        <v>0</v>
      </c>
      <c r="AC64" s="29">
        <v>0</v>
      </c>
      <c r="AD64" s="29">
        <v>0</v>
      </c>
      <c r="AF64" s="342">
        <v>0</v>
      </c>
      <c r="AG64" s="342">
        <v>0</v>
      </c>
      <c r="AH64" s="342">
        <v>0</v>
      </c>
      <c r="AJ64" s="29">
        <v>0</v>
      </c>
      <c r="AK64" s="29">
        <v>0</v>
      </c>
      <c r="AL64" s="29">
        <v>0</v>
      </c>
      <c r="AN64" s="342">
        <f t="shared" si="4"/>
        <v>0</v>
      </c>
      <c r="AO64" s="342">
        <f t="shared" si="4"/>
        <v>0</v>
      </c>
      <c r="AP64" s="342">
        <f t="shared" si="4"/>
        <v>0</v>
      </c>
      <c r="AR64" s="29">
        <f t="shared" si="5"/>
        <v>0</v>
      </c>
      <c r="AS64" s="29">
        <f t="shared" si="6"/>
        <v>0</v>
      </c>
      <c r="AT64" s="29">
        <f t="shared" si="7"/>
        <v>0</v>
      </c>
      <c r="AV64" s="29">
        <f t="shared" si="8"/>
        <v>0</v>
      </c>
      <c r="AW64" s="29">
        <f t="shared" si="8"/>
        <v>0</v>
      </c>
      <c r="AX64" s="29">
        <f t="shared" si="9"/>
        <v>0</v>
      </c>
      <c r="AZ64" s="29">
        <v>0</v>
      </c>
      <c r="BA64" s="29">
        <v>0</v>
      </c>
      <c r="BB64" s="29">
        <v>0</v>
      </c>
      <c r="BD64" s="342">
        <v>0</v>
      </c>
      <c r="BE64" s="342">
        <v>0</v>
      </c>
      <c r="BF64" s="342">
        <v>0</v>
      </c>
      <c r="BH64" s="29">
        <v>0</v>
      </c>
      <c r="BI64" s="29">
        <v>0</v>
      </c>
      <c r="BJ64" s="29">
        <v>0</v>
      </c>
      <c r="BL64" s="342">
        <f t="shared" si="10"/>
        <v>0</v>
      </c>
      <c r="BM64" s="342">
        <f t="shared" si="10"/>
        <v>0</v>
      </c>
      <c r="BN64" s="342">
        <f t="shared" si="10"/>
        <v>0</v>
      </c>
      <c r="BP64" s="29">
        <f t="shared" si="11"/>
        <v>0</v>
      </c>
      <c r="BQ64" s="29">
        <f t="shared" si="12"/>
        <v>0</v>
      </c>
      <c r="BR64" s="29">
        <f t="shared" si="13"/>
        <v>0</v>
      </c>
      <c r="BT64" s="29">
        <f t="shared" si="14"/>
        <v>0</v>
      </c>
      <c r="BU64" s="29">
        <f t="shared" si="14"/>
        <v>0</v>
      </c>
      <c r="BV64" s="29">
        <f t="shared" si="15"/>
        <v>0</v>
      </c>
      <c r="BX64" s="29">
        <v>0</v>
      </c>
      <c r="BY64" s="29">
        <v>0</v>
      </c>
      <c r="BZ64" s="29">
        <v>0</v>
      </c>
      <c r="CB64" s="342">
        <v>0</v>
      </c>
      <c r="CC64" s="342">
        <v>0</v>
      </c>
      <c r="CD64" s="342">
        <v>0</v>
      </c>
      <c r="CF64" s="29">
        <v>0</v>
      </c>
      <c r="CG64" s="29">
        <v>0</v>
      </c>
      <c r="CH64" s="29">
        <v>0</v>
      </c>
      <c r="CJ64" s="342">
        <f t="shared" si="16"/>
        <v>0</v>
      </c>
      <c r="CK64" s="342">
        <f t="shared" si="16"/>
        <v>0</v>
      </c>
      <c r="CL64" s="342">
        <f t="shared" si="16"/>
        <v>0</v>
      </c>
      <c r="CN64" s="29">
        <f t="shared" si="17"/>
        <v>0</v>
      </c>
      <c r="CO64" s="29">
        <f t="shared" si="18"/>
        <v>0</v>
      </c>
      <c r="CP64" s="29">
        <f t="shared" si="19"/>
        <v>0</v>
      </c>
      <c r="CR64" s="29">
        <f t="shared" si="20"/>
        <v>0</v>
      </c>
      <c r="CS64" s="29">
        <f t="shared" si="20"/>
        <v>0</v>
      </c>
      <c r="CT64" s="29">
        <f t="shared" si="21"/>
        <v>0</v>
      </c>
    </row>
    <row r="65" spans="1:98" x14ac:dyDescent="0.25">
      <c r="A65" s="343" t="s">
        <v>391</v>
      </c>
      <c r="B65" s="229">
        <v>2.64E-2</v>
      </c>
      <c r="C65" s="229">
        <v>2.9399999999999999E-2</v>
      </c>
      <c r="D65" s="229">
        <v>4.4699999999999997E-2</v>
      </c>
      <c r="E65" s="229">
        <v>4.58E-2</v>
      </c>
      <c r="F65" s="236">
        <v>403011</v>
      </c>
      <c r="G65" s="229"/>
      <c r="H65" s="342">
        <v>321359702.92000002</v>
      </c>
      <c r="I65" s="342">
        <v>321461556.94999999</v>
      </c>
      <c r="J65" s="342">
        <v>321556881.75999999</v>
      </c>
      <c r="K65" s="342"/>
      <c r="L65" s="342">
        <v>319027621</v>
      </c>
      <c r="M65" s="342">
        <v>319055503.57999998</v>
      </c>
      <c r="N65" s="342">
        <v>319083386.14999998</v>
      </c>
      <c r="O65" s="342"/>
      <c r="P65" s="238">
        <v>1226522.8661446667</v>
      </c>
      <c r="Q65" s="238">
        <v>1226911.6090258334</v>
      </c>
      <c r="R65" s="238">
        <v>1227275.4320506665</v>
      </c>
      <c r="S65" s="238"/>
      <c r="T65" s="342">
        <f t="shared" si="0"/>
        <v>1217622.0868166666</v>
      </c>
      <c r="U65" s="342">
        <f t="shared" si="0"/>
        <v>1217728.5053303333</v>
      </c>
      <c r="V65" s="342">
        <f t="shared" si="0"/>
        <v>1217834.9238058333</v>
      </c>
      <c r="W65" s="29"/>
      <c r="X65" s="29">
        <f t="shared" si="1"/>
        <v>3680709.9072211664</v>
      </c>
      <c r="Y65" s="29">
        <f t="shared" si="2"/>
        <v>3653185.5159528335</v>
      </c>
      <c r="Z65" s="29">
        <f t="shared" si="3"/>
        <v>-27524.391268332954</v>
      </c>
      <c r="AB65" s="29">
        <v>321542189.51999998</v>
      </c>
      <c r="AC65" s="29">
        <v>320104847.02999997</v>
      </c>
      <c r="AD65" s="29">
        <v>318675667.55000001</v>
      </c>
      <c r="AF65" s="342">
        <v>320227295.18000001</v>
      </c>
      <c r="AG65" s="342">
        <v>325290980.68000001</v>
      </c>
      <c r="AH65" s="342">
        <v>327837501.52999997</v>
      </c>
      <c r="AJ65" s="29">
        <v>1227219.3566679999</v>
      </c>
      <c r="AK65" s="29">
        <v>1221733.4994978332</v>
      </c>
      <c r="AL65" s="29">
        <v>1216278.7978158335</v>
      </c>
      <c r="AN65" s="342">
        <f t="shared" si="4"/>
        <v>1222200.8432703333</v>
      </c>
      <c r="AO65" s="342">
        <f t="shared" si="4"/>
        <v>1241527.2429286668</v>
      </c>
      <c r="AP65" s="342">
        <f t="shared" si="4"/>
        <v>1251246.4641728334</v>
      </c>
      <c r="AR65" s="29">
        <f t="shared" si="5"/>
        <v>3665231.6539816661</v>
      </c>
      <c r="AS65" s="29">
        <f t="shared" si="6"/>
        <v>3714974.5503718331</v>
      </c>
      <c r="AT65" s="29">
        <f t="shared" si="7"/>
        <v>49742.896390167065</v>
      </c>
      <c r="AV65" s="29">
        <f t="shared" si="8"/>
        <v>7345941.5612028325</v>
      </c>
      <c r="AW65" s="29">
        <f t="shared" si="8"/>
        <v>7368160.0663246661</v>
      </c>
      <c r="AX65" s="29">
        <f t="shared" si="9"/>
        <v>22218.505121833645</v>
      </c>
      <c r="AZ65" s="29">
        <v>318675667.55000001</v>
      </c>
      <c r="BA65" s="29">
        <v>318675667.55000001</v>
      </c>
      <c r="BB65" s="29">
        <v>318721611.43000001</v>
      </c>
      <c r="BD65" s="342">
        <v>326464961.18000001</v>
      </c>
      <c r="BE65" s="342">
        <v>326462167.56</v>
      </c>
      <c r="BF65" s="342">
        <v>326455187.73000002</v>
      </c>
      <c r="BH65" s="29">
        <v>1216278.7978158335</v>
      </c>
      <c r="BI65" s="29">
        <v>1216278.7978158335</v>
      </c>
      <c r="BJ65" s="29">
        <v>1216454.1502911667</v>
      </c>
      <c r="BL65" s="342">
        <f t="shared" si="10"/>
        <v>1246007.9351703334</v>
      </c>
      <c r="BM65" s="342">
        <f t="shared" si="10"/>
        <v>1245997.2728540001</v>
      </c>
      <c r="BN65" s="342">
        <f t="shared" si="10"/>
        <v>1245970.6331695002</v>
      </c>
      <c r="BP65" s="29">
        <f t="shared" si="11"/>
        <v>3649011.7459228337</v>
      </c>
      <c r="BQ65" s="29">
        <f t="shared" si="12"/>
        <v>3737975.8411938334</v>
      </c>
      <c r="BR65" s="29">
        <f t="shared" si="13"/>
        <v>88964.095270999707</v>
      </c>
      <c r="BT65" s="29">
        <f t="shared" si="14"/>
        <v>10994953.307125665</v>
      </c>
      <c r="BU65" s="29">
        <f t="shared" si="14"/>
        <v>11106135.907518499</v>
      </c>
      <c r="BV65" s="29">
        <f t="shared" si="15"/>
        <v>111182.60039283335</v>
      </c>
      <c r="BX65" s="29">
        <v>318795353.05000001</v>
      </c>
      <c r="BY65" s="29">
        <v>318925385.89999998</v>
      </c>
      <c r="BZ65" s="29">
        <v>319027621</v>
      </c>
      <c r="CB65" s="342">
        <v>326446548.50999999</v>
      </c>
      <c r="CC65" s="342">
        <v>326441380.23000002</v>
      </c>
      <c r="CD65" s="342">
        <v>326408140.64999998</v>
      </c>
      <c r="CF65" s="29">
        <v>1216735.5974741667</v>
      </c>
      <c r="CG65" s="29">
        <v>1217231.8895183334</v>
      </c>
      <c r="CH65" s="29">
        <v>1217622.0868166666</v>
      </c>
      <c r="CJ65" s="342">
        <f t="shared" si="16"/>
        <v>1245937.6601465</v>
      </c>
      <c r="CK65" s="342">
        <f t="shared" si="16"/>
        <v>1245917.9345445002</v>
      </c>
      <c r="CL65" s="342">
        <f t="shared" si="16"/>
        <v>1245791.0701474999</v>
      </c>
      <c r="CN65" s="29">
        <f t="shared" si="17"/>
        <v>3651589.5738091664</v>
      </c>
      <c r="CO65" s="29">
        <f t="shared" si="18"/>
        <v>3737646.6648384999</v>
      </c>
      <c r="CP65" s="29">
        <f t="shared" si="19"/>
        <v>86057.091029333416</v>
      </c>
      <c r="CR65" s="29">
        <f t="shared" si="20"/>
        <v>14646542.880934831</v>
      </c>
      <c r="CS65" s="29">
        <f t="shared" si="20"/>
        <v>14843782.572356999</v>
      </c>
      <c r="CT65" s="29">
        <f t="shared" si="21"/>
        <v>197239.69142216817</v>
      </c>
    </row>
    <row r="66" spans="1:98" x14ac:dyDescent="0.25">
      <c r="A66" s="343" t="s">
        <v>392</v>
      </c>
      <c r="B66" s="229">
        <v>2.64E-2</v>
      </c>
      <c r="C66" s="229">
        <v>2.9399999999999999E-2</v>
      </c>
      <c r="D66" s="229">
        <v>4.4699999999999997E-2</v>
      </c>
      <c r="E66" s="229">
        <v>4.58E-2</v>
      </c>
      <c r="F66" s="236">
        <v>403026</v>
      </c>
      <c r="G66" s="229"/>
      <c r="H66" s="342">
        <v>0</v>
      </c>
      <c r="I66" s="342">
        <v>0</v>
      </c>
      <c r="J66" s="342">
        <v>0</v>
      </c>
      <c r="K66" s="342"/>
      <c r="L66" s="342">
        <v>0</v>
      </c>
      <c r="M66" s="342">
        <v>0</v>
      </c>
      <c r="N66" s="342">
        <v>0</v>
      </c>
      <c r="O66" s="342"/>
      <c r="P66" s="342">
        <v>0</v>
      </c>
      <c r="Q66" s="342">
        <v>0</v>
      </c>
      <c r="R66" s="342">
        <v>0</v>
      </c>
      <c r="S66" s="238"/>
      <c r="T66" s="342">
        <f t="shared" si="0"/>
        <v>0</v>
      </c>
      <c r="U66" s="342">
        <f t="shared" si="0"/>
        <v>0</v>
      </c>
      <c r="V66" s="342">
        <f t="shared" si="0"/>
        <v>0</v>
      </c>
      <c r="W66" s="29"/>
      <c r="X66" s="29">
        <f t="shared" si="1"/>
        <v>0</v>
      </c>
      <c r="Y66" s="29">
        <f t="shared" si="2"/>
        <v>0</v>
      </c>
      <c r="Z66" s="29">
        <f t="shared" si="3"/>
        <v>0</v>
      </c>
      <c r="AB66" s="342">
        <v>0</v>
      </c>
      <c r="AC66" s="342">
        <v>0</v>
      </c>
      <c r="AD66" s="342">
        <v>0</v>
      </c>
      <c r="AF66" s="342">
        <v>0</v>
      </c>
      <c r="AG66" s="342">
        <v>0</v>
      </c>
      <c r="AH66" s="342">
        <v>0</v>
      </c>
      <c r="AJ66" s="342">
        <v>0</v>
      </c>
      <c r="AK66" s="342">
        <v>0</v>
      </c>
      <c r="AL66" s="342">
        <v>0</v>
      </c>
      <c r="AN66" s="342">
        <f t="shared" si="4"/>
        <v>0</v>
      </c>
      <c r="AO66" s="342">
        <f t="shared" si="4"/>
        <v>0</v>
      </c>
      <c r="AP66" s="342">
        <f t="shared" si="4"/>
        <v>0</v>
      </c>
      <c r="AR66" s="29">
        <f t="shared" si="5"/>
        <v>0</v>
      </c>
      <c r="AS66" s="29">
        <f t="shared" si="6"/>
        <v>0</v>
      </c>
      <c r="AT66" s="29">
        <f t="shared" si="7"/>
        <v>0</v>
      </c>
      <c r="AV66" s="29">
        <f t="shared" si="8"/>
        <v>0</v>
      </c>
      <c r="AW66" s="29">
        <f t="shared" si="8"/>
        <v>0</v>
      </c>
      <c r="AX66" s="29">
        <f t="shared" si="9"/>
        <v>0</v>
      </c>
      <c r="AZ66" s="342">
        <v>0</v>
      </c>
      <c r="BA66" s="342">
        <v>0</v>
      </c>
      <c r="BB66" s="342">
        <v>0</v>
      </c>
      <c r="BD66" s="342">
        <v>0</v>
      </c>
      <c r="BE66" s="342">
        <v>0</v>
      </c>
      <c r="BF66" s="342">
        <v>0</v>
      </c>
      <c r="BH66" s="342">
        <v>0</v>
      </c>
      <c r="BI66" s="342">
        <v>0</v>
      </c>
      <c r="BJ66" s="342">
        <v>0</v>
      </c>
      <c r="BL66" s="342">
        <f t="shared" si="10"/>
        <v>0</v>
      </c>
      <c r="BM66" s="342">
        <f t="shared" si="10"/>
        <v>0</v>
      </c>
      <c r="BN66" s="342">
        <f t="shared" si="10"/>
        <v>0</v>
      </c>
      <c r="BP66" s="29">
        <f t="shared" si="11"/>
        <v>0</v>
      </c>
      <c r="BQ66" s="29">
        <f t="shared" si="12"/>
        <v>0</v>
      </c>
      <c r="BR66" s="29">
        <f t="shared" si="13"/>
        <v>0</v>
      </c>
      <c r="BT66" s="29">
        <f t="shared" si="14"/>
        <v>0</v>
      </c>
      <c r="BU66" s="29">
        <f t="shared" si="14"/>
        <v>0</v>
      </c>
      <c r="BV66" s="29">
        <f t="shared" si="15"/>
        <v>0</v>
      </c>
      <c r="BX66" s="342">
        <v>0</v>
      </c>
      <c r="BY66" s="342">
        <v>0</v>
      </c>
      <c r="BZ66" s="342">
        <v>0</v>
      </c>
      <c r="CB66" s="342">
        <v>0</v>
      </c>
      <c r="CC66" s="342">
        <v>0</v>
      </c>
      <c r="CD66" s="342">
        <v>0</v>
      </c>
      <c r="CF66" s="342">
        <v>0</v>
      </c>
      <c r="CG66" s="342">
        <v>0</v>
      </c>
      <c r="CH66" s="342">
        <v>0</v>
      </c>
      <c r="CJ66" s="342">
        <f t="shared" si="16"/>
        <v>0</v>
      </c>
      <c r="CK66" s="342">
        <f t="shared" si="16"/>
        <v>0</v>
      </c>
      <c r="CL66" s="342">
        <f t="shared" si="16"/>
        <v>0</v>
      </c>
      <c r="CN66" s="29">
        <f t="shared" si="17"/>
        <v>0</v>
      </c>
      <c r="CO66" s="29">
        <f t="shared" si="18"/>
        <v>0</v>
      </c>
      <c r="CP66" s="29">
        <f t="shared" si="19"/>
        <v>0</v>
      </c>
      <c r="CR66" s="29">
        <f t="shared" si="20"/>
        <v>0</v>
      </c>
      <c r="CS66" s="29">
        <f t="shared" si="20"/>
        <v>0</v>
      </c>
      <c r="CT66" s="29">
        <f t="shared" si="21"/>
        <v>0</v>
      </c>
    </row>
    <row r="67" spans="1:98" x14ac:dyDescent="0.25">
      <c r="A67" s="30" t="s">
        <v>393</v>
      </c>
      <c r="B67" s="229">
        <v>2.64E-2</v>
      </c>
      <c r="C67" s="229">
        <v>0</v>
      </c>
      <c r="D67" s="229">
        <v>1.61E-2</v>
      </c>
      <c r="E67" s="229">
        <v>0</v>
      </c>
      <c r="F67" s="236">
        <v>403011</v>
      </c>
      <c r="G67" s="229"/>
      <c r="H67" s="342">
        <v>0</v>
      </c>
      <c r="I67" s="342">
        <v>0</v>
      </c>
      <c r="J67" s="342">
        <v>0</v>
      </c>
      <c r="K67" s="342"/>
      <c r="L67" s="342">
        <v>0</v>
      </c>
      <c r="M67" s="342">
        <v>0</v>
      </c>
      <c r="N67" s="342">
        <v>0</v>
      </c>
      <c r="O67" s="342"/>
      <c r="P67" s="238">
        <v>0</v>
      </c>
      <c r="Q67" s="238">
        <v>0</v>
      </c>
      <c r="R67" s="238">
        <v>0</v>
      </c>
      <c r="S67" s="238"/>
      <c r="T67" s="342">
        <f t="shared" si="0"/>
        <v>0</v>
      </c>
      <c r="U67" s="342">
        <f t="shared" si="0"/>
        <v>0</v>
      </c>
      <c r="V67" s="342">
        <f t="shared" si="0"/>
        <v>0</v>
      </c>
      <c r="W67" s="29"/>
      <c r="X67" s="29">
        <f t="shared" ref="X67:X130" si="22">P67+Q67+R67</f>
        <v>0</v>
      </c>
      <c r="Y67" s="29">
        <f t="shared" ref="Y67:Y130" si="23">T67+U67+V67</f>
        <v>0</v>
      </c>
      <c r="Z67" s="29">
        <f t="shared" si="3"/>
        <v>0</v>
      </c>
      <c r="AB67" s="29">
        <v>0</v>
      </c>
      <c r="AC67" s="29">
        <v>0</v>
      </c>
      <c r="AD67" s="29">
        <v>0</v>
      </c>
      <c r="AF67" s="342">
        <v>0</v>
      </c>
      <c r="AG67" s="342">
        <v>0</v>
      </c>
      <c r="AH67" s="342">
        <v>0</v>
      </c>
      <c r="AJ67" s="29">
        <v>0</v>
      </c>
      <c r="AK67" s="29">
        <v>0</v>
      </c>
      <c r="AL67" s="29">
        <v>0</v>
      </c>
      <c r="AN67" s="342">
        <f t="shared" si="4"/>
        <v>0</v>
      </c>
      <c r="AO67" s="342">
        <f t="shared" si="4"/>
        <v>0</v>
      </c>
      <c r="AP67" s="342">
        <f t="shared" si="4"/>
        <v>0</v>
      </c>
      <c r="AR67" s="29">
        <f t="shared" ref="AR67:AR135" si="24">AJ67+AK67+AL67</f>
        <v>0</v>
      </c>
      <c r="AS67" s="29">
        <f t="shared" ref="AS67:AS135" si="25">AN67+AO67+AP67</f>
        <v>0</v>
      </c>
      <c r="AT67" s="29">
        <f t="shared" si="7"/>
        <v>0</v>
      </c>
      <c r="AV67" s="29">
        <f t="shared" si="8"/>
        <v>0</v>
      </c>
      <c r="AW67" s="29">
        <f t="shared" si="8"/>
        <v>0</v>
      </c>
      <c r="AX67" s="29">
        <f t="shared" si="9"/>
        <v>0</v>
      </c>
      <c r="AZ67" s="29">
        <v>0</v>
      </c>
      <c r="BA67" s="29">
        <v>0</v>
      </c>
      <c r="BB67" s="29">
        <v>0</v>
      </c>
      <c r="BD67" s="342">
        <v>0</v>
      </c>
      <c r="BE67" s="342">
        <v>0</v>
      </c>
      <c r="BF67" s="342">
        <v>0</v>
      </c>
      <c r="BH67" s="29">
        <v>0</v>
      </c>
      <c r="BI67" s="29">
        <v>0</v>
      </c>
      <c r="BJ67" s="29">
        <v>0</v>
      </c>
      <c r="BL67" s="342">
        <f t="shared" si="10"/>
        <v>0</v>
      </c>
      <c r="BM67" s="342">
        <f t="shared" si="10"/>
        <v>0</v>
      </c>
      <c r="BN67" s="342">
        <f t="shared" si="10"/>
        <v>0</v>
      </c>
      <c r="BP67" s="29">
        <f t="shared" si="11"/>
        <v>0</v>
      </c>
      <c r="BQ67" s="29">
        <f t="shared" si="12"/>
        <v>0</v>
      </c>
      <c r="BR67" s="29">
        <f t="shared" si="13"/>
        <v>0</v>
      </c>
      <c r="BT67" s="29">
        <f t="shared" si="14"/>
        <v>0</v>
      </c>
      <c r="BU67" s="29">
        <f t="shared" si="14"/>
        <v>0</v>
      </c>
      <c r="BV67" s="29">
        <f t="shared" si="15"/>
        <v>0</v>
      </c>
      <c r="BX67" s="29">
        <v>0</v>
      </c>
      <c r="BY67" s="29">
        <v>0</v>
      </c>
      <c r="BZ67" s="29">
        <v>0</v>
      </c>
      <c r="CB67" s="342">
        <v>0</v>
      </c>
      <c r="CC67" s="342">
        <v>0</v>
      </c>
      <c r="CD67" s="342">
        <v>0</v>
      </c>
      <c r="CF67" s="29">
        <v>0</v>
      </c>
      <c r="CG67" s="29">
        <v>0</v>
      </c>
      <c r="CH67" s="29">
        <v>0</v>
      </c>
      <c r="CJ67" s="342">
        <f t="shared" si="16"/>
        <v>0</v>
      </c>
      <c r="CK67" s="342">
        <f t="shared" si="16"/>
        <v>0</v>
      </c>
      <c r="CL67" s="342">
        <f t="shared" si="16"/>
        <v>0</v>
      </c>
      <c r="CN67" s="29">
        <f t="shared" ref="CN67:CN135" si="26">CF67+CG67+CH67</f>
        <v>0</v>
      </c>
      <c r="CO67" s="29">
        <f t="shared" si="18"/>
        <v>0</v>
      </c>
      <c r="CP67" s="29">
        <f t="shared" si="19"/>
        <v>0</v>
      </c>
      <c r="CR67" s="29">
        <f t="shared" si="20"/>
        <v>0</v>
      </c>
      <c r="CS67" s="29">
        <f t="shared" si="20"/>
        <v>0</v>
      </c>
      <c r="CT67" s="29">
        <f t="shared" si="21"/>
        <v>0</v>
      </c>
    </row>
    <row r="68" spans="1:98" x14ac:dyDescent="0.25">
      <c r="A68" s="343" t="s">
        <v>394</v>
      </c>
      <c r="B68" s="229">
        <v>2.1700000000000001E-2</v>
      </c>
      <c r="C68" s="229">
        <v>2.4199999999999999E-2</v>
      </c>
      <c r="D68" s="229">
        <v>5.5399999999999998E-2</v>
      </c>
      <c r="E68" s="229">
        <v>5.4599999999999996E-2</v>
      </c>
      <c r="F68" s="236">
        <v>403026</v>
      </c>
      <c r="G68" s="229"/>
      <c r="H68" s="342">
        <v>0</v>
      </c>
      <c r="I68" s="342">
        <v>0</v>
      </c>
      <c r="J68" s="342">
        <v>0</v>
      </c>
      <c r="K68" s="342"/>
      <c r="L68" s="342">
        <v>0</v>
      </c>
      <c r="M68" s="342">
        <v>0</v>
      </c>
      <c r="N68" s="342">
        <v>0</v>
      </c>
      <c r="O68" s="342"/>
      <c r="P68" s="342">
        <v>0</v>
      </c>
      <c r="Q68" s="342">
        <v>0</v>
      </c>
      <c r="R68" s="342">
        <v>0</v>
      </c>
      <c r="S68" s="238"/>
      <c r="T68" s="342">
        <f t="shared" si="0"/>
        <v>0</v>
      </c>
      <c r="U68" s="342">
        <f t="shared" si="0"/>
        <v>0</v>
      </c>
      <c r="V68" s="342">
        <f t="shared" si="0"/>
        <v>0</v>
      </c>
      <c r="W68" s="29"/>
      <c r="X68" s="29">
        <f t="shared" si="22"/>
        <v>0</v>
      </c>
      <c r="Y68" s="29">
        <f t="shared" si="23"/>
        <v>0</v>
      </c>
      <c r="Z68" s="29">
        <f t="shared" si="3"/>
        <v>0</v>
      </c>
      <c r="AB68" s="342">
        <v>0</v>
      </c>
      <c r="AC68" s="342">
        <v>0</v>
      </c>
      <c r="AD68" s="342">
        <v>0</v>
      </c>
      <c r="AF68" s="342">
        <v>0</v>
      </c>
      <c r="AG68" s="342">
        <v>0</v>
      </c>
      <c r="AH68" s="342">
        <v>0</v>
      </c>
      <c r="AJ68" s="342">
        <v>0</v>
      </c>
      <c r="AK68" s="342">
        <v>0</v>
      </c>
      <c r="AL68" s="342">
        <v>0</v>
      </c>
      <c r="AN68" s="342">
        <f t="shared" si="4"/>
        <v>0</v>
      </c>
      <c r="AO68" s="342">
        <f t="shared" si="4"/>
        <v>0</v>
      </c>
      <c r="AP68" s="342">
        <f t="shared" si="4"/>
        <v>0</v>
      </c>
      <c r="AR68" s="29">
        <f t="shared" si="24"/>
        <v>0</v>
      </c>
      <c r="AS68" s="29">
        <f t="shared" si="25"/>
        <v>0</v>
      </c>
      <c r="AT68" s="29">
        <f t="shared" si="7"/>
        <v>0</v>
      </c>
      <c r="AV68" s="29">
        <f t="shared" si="8"/>
        <v>0</v>
      </c>
      <c r="AW68" s="29">
        <f t="shared" si="8"/>
        <v>0</v>
      </c>
      <c r="AX68" s="29">
        <f t="shared" si="9"/>
        <v>0</v>
      </c>
      <c r="AZ68" s="342">
        <v>0</v>
      </c>
      <c r="BA68" s="342">
        <v>0</v>
      </c>
      <c r="BB68" s="342">
        <v>0</v>
      </c>
      <c r="BD68" s="342">
        <v>0</v>
      </c>
      <c r="BE68" s="342">
        <v>0</v>
      </c>
      <c r="BF68" s="342">
        <v>0</v>
      </c>
      <c r="BH68" s="342">
        <v>0</v>
      </c>
      <c r="BI68" s="342">
        <v>0</v>
      </c>
      <c r="BJ68" s="342">
        <v>0</v>
      </c>
      <c r="BL68" s="342">
        <f t="shared" si="10"/>
        <v>0</v>
      </c>
      <c r="BM68" s="342">
        <f t="shared" si="10"/>
        <v>0</v>
      </c>
      <c r="BN68" s="342">
        <f t="shared" si="10"/>
        <v>0</v>
      </c>
      <c r="BP68" s="29">
        <f t="shared" si="11"/>
        <v>0</v>
      </c>
      <c r="BQ68" s="29">
        <f t="shared" si="12"/>
        <v>0</v>
      </c>
      <c r="BR68" s="29">
        <f t="shared" si="13"/>
        <v>0</v>
      </c>
      <c r="BT68" s="29">
        <f t="shared" si="14"/>
        <v>0</v>
      </c>
      <c r="BU68" s="29">
        <f t="shared" si="14"/>
        <v>0</v>
      </c>
      <c r="BV68" s="29">
        <f t="shared" si="15"/>
        <v>0</v>
      </c>
      <c r="BX68" s="342">
        <v>0</v>
      </c>
      <c r="BY68" s="342">
        <v>0</v>
      </c>
      <c r="BZ68" s="342">
        <v>0</v>
      </c>
      <c r="CB68" s="342">
        <v>0</v>
      </c>
      <c r="CC68" s="342">
        <v>0</v>
      </c>
      <c r="CD68" s="342">
        <v>0</v>
      </c>
      <c r="CF68" s="342">
        <v>0</v>
      </c>
      <c r="CG68" s="342">
        <v>0</v>
      </c>
      <c r="CH68" s="342">
        <v>0</v>
      </c>
      <c r="CJ68" s="342">
        <f t="shared" si="16"/>
        <v>0</v>
      </c>
      <c r="CK68" s="342">
        <f t="shared" si="16"/>
        <v>0</v>
      </c>
      <c r="CL68" s="342">
        <f t="shared" si="16"/>
        <v>0</v>
      </c>
      <c r="CN68" s="29">
        <f t="shared" si="26"/>
        <v>0</v>
      </c>
      <c r="CO68" s="29">
        <f t="shared" si="18"/>
        <v>0</v>
      </c>
      <c r="CP68" s="29">
        <f t="shared" si="19"/>
        <v>0</v>
      </c>
      <c r="CR68" s="29">
        <f t="shared" si="20"/>
        <v>0</v>
      </c>
      <c r="CS68" s="29">
        <f t="shared" si="20"/>
        <v>0</v>
      </c>
      <c r="CT68" s="29">
        <f t="shared" si="21"/>
        <v>0</v>
      </c>
    </row>
    <row r="69" spans="1:98" x14ac:dyDescent="0.25">
      <c r="A69" s="343" t="s">
        <v>395</v>
      </c>
      <c r="B69" s="229">
        <v>2.1700000000000001E-2</v>
      </c>
      <c r="C69" s="229">
        <v>2.4199999999999999E-2</v>
      </c>
      <c r="D69" s="229">
        <v>5.5399999999999998E-2</v>
      </c>
      <c r="E69" s="229">
        <v>5.4599999999999996E-2</v>
      </c>
      <c r="F69" s="236">
        <v>403026</v>
      </c>
      <c r="G69" s="229"/>
      <c r="H69" s="342">
        <v>0</v>
      </c>
      <c r="I69" s="342">
        <v>0</v>
      </c>
      <c r="J69" s="342">
        <v>0</v>
      </c>
      <c r="K69" s="342"/>
      <c r="L69" s="342">
        <v>0</v>
      </c>
      <c r="M69" s="342">
        <v>0</v>
      </c>
      <c r="N69" s="342">
        <v>0</v>
      </c>
      <c r="O69" s="342"/>
      <c r="P69" s="342">
        <v>0</v>
      </c>
      <c r="Q69" s="342">
        <v>0</v>
      </c>
      <c r="R69" s="342">
        <v>0</v>
      </c>
      <c r="S69" s="238"/>
      <c r="T69" s="342">
        <f t="shared" si="0"/>
        <v>0</v>
      </c>
      <c r="U69" s="342">
        <f t="shared" si="0"/>
        <v>0</v>
      </c>
      <c r="V69" s="342">
        <f t="shared" si="0"/>
        <v>0</v>
      </c>
      <c r="W69" s="29"/>
      <c r="X69" s="29">
        <f t="shared" si="22"/>
        <v>0</v>
      </c>
      <c r="Y69" s="29">
        <f t="shared" si="23"/>
        <v>0</v>
      </c>
      <c r="Z69" s="29">
        <f t="shared" ref="Z69:Z132" si="27">Y69-X69</f>
        <v>0</v>
      </c>
      <c r="AB69" s="342">
        <v>0</v>
      </c>
      <c r="AC69" s="342">
        <v>0</v>
      </c>
      <c r="AD69" s="342">
        <v>0</v>
      </c>
      <c r="AF69" s="342">
        <v>0</v>
      </c>
      <c r="AG69" s="342">
        <v>0</v>
      </c>
      <c r="AH69" s="342">
        <v>0</v>
      </c>
      <c r="AJ69" s="342">
        <v>0</v>
      </c>
      <c r="AK69" s="342">
        <v>0</v>
      </c>
      <c r="AL69" s="342">
        <v>0</v>
      </c>
      <c r="AN69" s="342">
        <f t="shared" si="4"/>
        <v>0</v>
      </c>
      <c r="AO69" s="342">
        <f t="shared" si="4"/>
        <v>0</v>
      </c>
      <c r="AP69" s="342">
        <f t="shared" si="4"/>
        <v>0</v>
      </c>
      <c r="AR69" s="29">
        <f t="shared" si="24"/>
        <v>0</v>
      </c>
      <c r="AS69" s="29">
        <f t="shared" si="25"/>
        <v>0</v>
      </c>
      <c r="AT69" s="29">
        <f t="shared" si="7"/>
        <v>0</v>
      </c>
      <c r="AV69" s="29">
        <f t="shared" si="8"/>
        <v>0</v>
      </c>
      <c r="AW69" s="29">
        <f t="shared" si="8"/>
        <v>0</v>
      </c>
      <c r="AX69" s="29">
        <f t="shared" si="9"/>
        <v>0</v>
      </c>
      <c r="AZ69" s="342">
        <v>0</v>
      </c>
      <c r="BA69" s="342">
        <v>0</v>
      </c>
      <c r="BB69" s="342">
        <v>0</v>
      </c>
      <c r="BD69" s="342">
        <v>0</v>
      </c>
      <c r="BE69" s="342">
        <v>0</v>
      </c>
      <c r="BF69" s="342">
        <v>0</v>
      </c>
      <c r="BH69" s="342">
        <v>0</v>
      </c>
      <c r="BI69" s="342">
        <v>0</v>
      </c>
      <c r="BJ69" s="342">
        <v>0</v>
      </c>
      <c r="BL69" s="342">
        <f t="shared" si="10"/>
        <v>0</v>
      </c>
      <c r="BM69" s="342">
        <f t="shared" si="10"/>
        <v>0</v>
      </c>
      <c r="BN69" s="342">
        <f t="shared" si="10"/>
        <v>0</v>
      </c>
      <c r="BP69" s="29">
        <f t="shared" si="11"/>
        <v>0</v>
      </c>
      <c r="BQ69" s="29">
        <f t="shared" si="12"/>
        <v>0</v>
      </c>
      <c r="BR69" s="29">
        <f t="shared" si="13"/>
        <v>0</v>
      </c>
      <c r="BT69" s="29">
        <f t="shared" si="14"/>
        <v>0</v>
      </c>
      <c r="BU69" s="29">
        <f t="shared" si="14"/>
        <v>0</v>
      </c>
      <c r="BV69" s="29">
        <f t="shared" si="15"/>
        <v>0</v>
      </c>
      <c r="BX69" s="342">
        <v>0</v>
      </c>
      <c r="BY69" s="342">
        <v>0</v>
      </c>
      <c r="BZ69" s="342">
        <v>0</v>
      </c>
      <c r="CB69" s="342">
        <v>0</v>
      </c>
      <c r="CC69" s="342">
        <v>0</v>
      </c>
      <c r="CD69" s="342">
        <v>0</v>
      </c>
      <c r="CF69" s="342">
        <v>0</v>
      </c>
      <c r="CG69" s="342">
        <v>0</v>
      </c>
      <c r="CH69" s="342">
        <v>0</v>
      </c>
      <c r="CJ69" s="342">
        <f t="shared" si="16"/>
        <v>0</v>
      </c>
      <c r="CK69" s="342">
        <f t="shared" si="16"/>
        <v>0</v>
      </c>
      <c r="CL69" s="342">
        <f t="shared" si="16"/>
        <v>0</v>
      </c>
      <c r="CN69" s="29">
        <f t="shared" si="26"/>
        <v>0</v>
      </c>
      <c r="CO69" s="29">
        <f t="shared" si="18"/>
        <v>0</v>
      </c>
      <c r="CP69" s="29">
        <f t="shared" si="19"/>
        <v>0</v>
      </c>
      <c r="CR69" s="29">
        <f t="shared" si="20"/>
        <v>0</v>
      </c>
      <c r="CS69" s="29">
        <f t="shared" si="20"/>
        <v>0</v>
      </c>
      <c r="CT69" s="29">
        <f t="shared" si="21"/>
        <v>0</v>
      </c>
    </row>
    <row r="70" spans="1:98" x14ac:dyDescent="0.25">
      <c r="A70" s="343" t="s">
        <v>396</v>
      </c>
      <c r="B70" s="229">
        <v>2.5399999999999999E-2</v>
      </c>
      <c r="C70" s="229">
        <v>2.8299999999999999E-2</v>
      </c>
      <c r="D70" s="229">
        <v>3.61E-2</v>
      </c>
      <c r="E70" s="229">
        <v>4.8600000000000004E-2</v>
      </c>
      <c r="F70" s="236">
        <v>403011</v>
      </c>
      <c r="G70" s="229"/>
      <c r="H70" s="342">
        <v>596319155.59000003</v>
      </c>
      <c r="I70" s="342">
        <v>582531776.25999999</v>
      </c>
      <c r="J70" s="342">
        <v>568724960.41999996</v>
      </c>
      <c r="K70" s="342"/>
      <c r="L70" s="342">
        <v>568580089.47000003</v>
      </c>
      <c r="M70" s="342">
        <v>568718739.63999999</v>
      </c>
      <c r="N70" s="342">
        <v>568618330.10000002</v>
      </c>
      <c r="O70" s="342"/>
      <c r="P70" s="238">
        <v>2415092.5801395006</v>
      </c>
      <c r="Q70" s="238">
        <v>2359253.6938530002</v>
      </c>
      <c r="R70" s="238">
        <v>2303336.0897010001</v>
      </c>
      <c r="S70" s="238"/>
      <c r="T70" s="342">
        <f t="shared" ref="T70:V135" si="28">L70*$E70/12</f>
        <v>2302749.3623535004</v>
      </c>
      <c r="U70" s="342">
        <f t="shared" si="28"/>
        <v>2303310.895542</v>
      </c>
      <c r="V70" s="342">
        <f t="shared" si="28"/>
        <v>2302904.2369050002</v>
      </c>
      <c r="W70" s="29"/>
      <c r="X70" s="29">
        <f t="shared" si="22"/>
        <v>7077682.3636935018</v>
      </c>
      <c r="Y70" s="29">
        <f t="shared" si="23"/>
        <v>6908964.4948005006</v>
      </c>
      <c r="Z70" s="29">
        <f t="shared" si="27"/>
        <v>-168717.86889300123</v>
      </c>
      <c r="AB70" s="29">
        <v>568711664.88</v>
      </c>
      <c r="AC70" s="29">
        <v>568097495.17999995</v>
      </c>
      <c r="AD70" s="29">
        <v>567460492.42999995</v>
      </c>
      <c r="AF70" s="342">
        <v>568568660.27999997</v>
      </c>
      <c r="AG70" s="342">
        <v>568618398.14999998</v>
      </c>
      <c r="AH70" s="342">
        <v>568644942.25999999</v>
      </c>
      <c r="AJ70" s="29">
        <v>2303282.2427640003</v>
      </c>
      <c r="AK70" s="29">
        <v>2300794.8554790001</v>
      </c>
      <c r="AL70" s="29">
        <v>2298214.9943415001</v>
      </c>
      <c r="AN70" s="342">
        <f t="shared" ref="AN70:AP135" si="29">AF70*$E70/12</f>
        <v>2302703.0741340001</v>
      </c>
      <c r="AO70" s="342">
        <f t="shared" si="29"/>
        <v>2302904.5125075001</v>
      </c>
      <c r="AP70" s="342">
        <f t="shared" si="29"/>
        <v>2303012.0161530003</v>
      </c>
      <c r="AR70" s="29">
        <f t="shared" si="24"/>
        <v>6902292.0925845001</v>
      </c>
      <c r="AS70" s="29">
        <f t="shared" si="25"/>
        <v>6908619.6027945001</v>
      </c>
      <c r="AT70" s="29">
        <f t="shared" si="7"/>
        <v>6327.5102099999785</v>
      </c>
      <c r="AV70" s="29">
        <f t="shared" si="8"/>
        <v>13979974.456278002</v>
      </c>
      <c r="AW70" s="29">
        <f t="shared" si="8"/>
        <v>13817584.097595001</v>
      </c>
      <c r="AX70" s="29">
        <f t="shared" si="9"/>
        <v>-162390.35868300125</v>
      </c>
      <c r="AZ70" s="29">
        <v>567454206.13</v>
      </c>
      <c r="BA70" s="29">
        <v>567507521.94000006</v>
      </c>
      <c r="BB70" s="29">
        <v>567712027.75999999</v>
      </c>
      <c r="BD70" s="342">
        <v>568658796.13999999</v>
      </c>
      <c r="BE70" s="342">
        <v>568649258.89999998</v>
      </c>
      <c r="BF70" s="342">
        <v>568757787.34000003</v>
      </c>
      <c r="BH70" s="29">
        <v>2298189.5348264999</v>
      </c>
      <c r="BI70" s="29">
        <v>2298405.4638570002</v>
      </c>
      <c r="BJ70" s="29">
        <v>2299233.7124280003</v>
      </c>
      <c r="BL70" s="342">
        <f t="shared" si="10"/>
        <v>2303068.1243670001</v>
      </c>
      <c r="BM70" s="342">
        <f t="shared" si="10"/>
        <v>2303029.4985449999</v>
      </c>
      <c r="BN70" s="342">
        <f t="shared" si="10"/>
        <v>2303469.0387270004</v>
      </c>
      <c r="BP70" s="29">
        <f t="shared" si="11"/>
        <v>6895828.7111115009</v>
      </c>
      <c r="BQ70" s="29">
        <f t="shared" si="12"/>
        <v>6909566.6616390003</v>
      </c>
      <c r="BR70" s="29">
        <f t="shared" si="13"/>
        <v>13737.95052749943</v>
      </c>
      <c r="BT70" s="29">
        <f t="shared" si="14"/>
        <v>20875803.167389505</v>
      </c>
      <c r="BU70" s="29">
        <f t="shared" si="14"/>
        <v>20727150.759234</v>
      </c>
      <c r="BV70" s="29">
        <f t="shared" si="15"/>
        <v>-148652.40815550461</v>
      </c>
      <c r="BX70" s="29">
        <v>567895326.16999996</v>
      </c>
      <c r="BY70" s="29">
        <v>567909790.07000005</v>
      </c>
      <c r="BZ70" s="29">
        <v>568171584.5</v>
      </c>
      <c r="CB70" s="342">
        <v>568861487.83000004</v>
      </c>
      <c r="CC70" s="342">
        <v>568999901.13999999</v>
      </c>
      <c r="CD70" s="342">
        <v>569149731.10000002</v>
      </c>
      <c r="CF70" s="29">
        <v>2299976.0709885</v>
      </c>
      <c r="CG70" s="29">
        <v>2300034.6497835005</v>
      </c>
      <c r="CH70" s="29">
        <v>2301094.917225</v>
      </c>
      <c r="CJ70" s="342">
        <f t="shared" si="16"/>
        <v>2303889.0257115006</v>
      </c>
      <c r="CK70" s="342">
        <f t="shared" si="16"/>
        <v>2304449.5996170002</v>
      </c>
      <c r="CL70" s="342">
        <f t="shared" si="16"/>
        <v>2305056.4109550002</v>
      </c>
      <c r="CN70" s="29">
        <f t="shared" si="26"/>
        <v>6901105.6379969995</v>
      </c>
      <c r="CO70" s="29">
        <f t="shared" si="18"/>
        <v>6913395.0362835005</v>
      </c>
      <c r="CP70" s="29">
        <f t="shared" si="19"/>
        <v>12289.398286500946</v>
      </c>
      <c r="CR70" s="29">
        <f t="shared" si="20"/>
        <v>27776908.805386506</v>
      </c>
      <c r="CS70" s="29">
        <f t="shared" si="20"/>
        <v>27640545.7955175</v>
      </c>
      <c r="CT70" s="29">
        <f t="shared" si="21"/>
        <v>-136363.00986900553</v>
      </c>
    </row>
    <row r="71" spans="1:98" x14ac:dyDescent="0.25">
      <c r="A71" s="343" t="s">
        <v>397</v>
      </c>
      <c r="B71" s="229">
        <v>2.5399999999999999E-2</v>
      </c>
      <c r="C71" s="229">
        <v>2.8299999999999999E-2</v>
      </c>
      <c r="D71" s="229">
        <v>3.61E-2</v>
      </c>
      <c r="E71" s="229">
        <v>4.8600000000000004E-2</v>
      </c>
      <c r="F71" s="236">
        <v>403026</v>
      </c>
      <c r="G71" s="229"/>
      <c r="H71" s="342">
        <v>0</v>
      </c>
      <c r="I71" s="342">
        <v>0</v>
      </c>
      <c r="J71" s="342">
        <v>0</v>
      </c>
      <c r="K71" s="342"/>
      <c r="L71" s="342">
        <v>0</v>
      </c>
      <c r="M71" s="342">
        <v>0</v>
      </c>
      <c r="N71" s="342">
        <v>0</v>
      </c>
      <c r="O71" s="342"/>
      <c r="P71" s="238">
        <v>0</v>
      </c>
      <c r="Q71" s="238">
        <v>0</v>
      </c>
      <c r="R71" s="238">
        <v>0</v>
      </c>
      <c r="S71" s="238"/>
      <c r="T71" s="342">
        <f t="shared" si="28"/>
        <v>0</v>
      </c>
      <c r="U71" s="342">
        <f t="shared" si="28"/>
        <v>0</v>
      </c>
      <c r="V71" s="342">
        <f t="shared" si="28"/>
        <v>0</v>
      </c>
      <c r="W71" s="29"/>
      <c r="X71" s="29">
        <f t="shared" si="22"/>
        <v>0</v>
      </c>
      <c r="Y71" s="29">
        <f t="shared" si="23"/>
        <v>0</v>
      </c>
      <c r="Z71" s="29">
        <f t="shared" si="27"/>
        <v>0</v>
      </c>
      <c r="AB71" s="29">
        <v>0</v>
      </c>
      <c r="AC71" s="29">
        <v>0</v>
      </c>
      <c r="AD71" s="29">
        <v>0</v>
      </c>
      <c r="AF71" s="342">
        <v>0</v>
      </c>
      <c r="AG71" s="342">
        <v>0</v>
      </c>
      <c r="AH71" s="342">
        <v>0</v>
      </c>
      <c r="AJ71" s="29">
        <v>0</v>
      </c>
      <c r="AK71" s="29">
        <v>0</v>
      </c>
      <c r="AL71" s="29">
        <v>0</v>
      </c>
      <c r="AN71" s="342">
        <f t="shared" si="29"/>
        <v>0</v>
      </c>
      <c r="AO71" s="342">
        <f t="shared" si="29"/>
        <v>0</v>
      </c>
      <c r="AP71" s="342">
        <f t="shared" si="29"/>
        <v>0</v>
      </c>
      <c r="AR71" s="29">
        <f t="shared" si="24"/>
        <v>0</v>
      </c>
      <c r="AS71" s="29">
        <f t="shared" si="25"/>
        <v>0</v>
      </c>
      <c r="AT71" s="29">
        <f t="shared" si="7"/>
        <v>0</v>
      </c>
      <c r="AV71" s="29">
        <f t="shared" si="8"/>
        <v>0</v>
      </c>
      <c r="AW71" s="29">
        <f t="shared" si="8"/>
        <v>0</v>
      </c>
      <c r="AX71" s="29">
        <f t="shared" si="9"/>
        <v>0</v>
      </c>
      <c r="AZ71" s="29">
        <v>0</v>
      </c>
      <c r="BA71" s="29">
        <v>0</v>
      </c>
      <c r="BB71" s="29">
        <v>0</v>
      </c>
      <c r="BD71" s="342">
        <v>0</v>
      </c>
      <c r="BE71" s="342">
        <v>0</v>
      </c>
      <c r="BF71" s="342">
        <v>0</v>
      </c>
      <c r="BH71" s="29">
        <v>0</v>
      </c>
      <c r="BI71" s="29">
        <v>0</v>
      </c>
      <c r="BJ71" s="29">
        <v>0</v>
      </c>
      <c r="BL71" s="342">
        <f t="shared" si="10"/>
        <v>0</v>
      </c>
      <c r="BM71" s="342">
        <f t="shared" si="10"/>
        <v>0</v>
      </c>
      <c r="BN71" s="342">
        <f t="shared" si="10"/>
        <v>0</v>
      </c>
      <c r="BP71" s="29">
        <f t="shared" si="11"/>
        <v>0</v>
      </c>
      <c r="BQ71" s="29">
        <f t="shared" si="12"/>
        <v>0</v>
      </c>
      <c r="BR71" s="29">
        <f t="shared" si="13"/>
        <v>0</v>
      </c>
      <c r="BT71" s="29">
        <f t="shared" si="14"/>
        <v>0</v>
      </c>
      <c r="BU71" s="29">
        <f t="shared" si="14"/>
        <v>0</v>
      </c>
      <c r="BV71" s="29">
        <f t="shared" si="15"/>
        <v>0</v>
      </c>
      <c r="BX71" s="29">
        <v>0</v>
      </c>
      <c r="BY71" s="29">
        <v>0</v>
      </c>
      <c r="BZ71" s="29">
        <v>0</v>
      </c>
      <c r="CB71" s="342">
        <v>0</v>
      </c>
      <c r="CC71" s="342">
        <v>0</v>
      </c>
      <c r="CD71" s="342">
        <v>0</v>
      </c>
      <c r="CF71" s="29">
        <v>0</v>
      </c>
      <c r="CG71" s="29">
        <v>0</v>
      </c>
      <c r="CH71" s="29">
        <v>0</v>
      </c>
      <c r="CJ71" s="342">
        <f t="shared" si="16"/>
        <v>0</v>
      </c>
      <c r="CK71" s="342">
        <f t="shared" si="16"/>
        <v>0</v>
      </c>
      <c r="CL71" s="342">
        <f t="shared" si="16"/>
        <v>0</v>
      </c>
      <c r="CN71" s="29">
        <f t="shared" si="26"/>
        <v>0</v>
      </c>
      <c r="CO71" s="29">
        <f t="shared" si="18"/>
        <v>0</v>
      </c>
      <c r="CP71" s="29">
        <f t="shared" si="19"/>
        <v>0</v>
      </c>
      <c r="CR71" s="29">
        <f t="shared" si="20"/>
        <v>0</v>
      </c>
      <c r="CS71" s="29">
        <f t="shared" si="20"/>
        <v>0</v>
      </c>
      <c r="CT71" s="29">
        <f t="shared" si="21"/>
        <v>0</v>
      </c>
    </row>
    <row r="72" spans="1:98" x14ac:dyDescent="0.25">
      <c r="A72" s="343" t="s">
        <v>398</v>
      </c>
      <c r="B72" s="229">
        <v>2.5399999999999999E-2</v>
      </c>
      <c r="C72" s="229">
        <v>2.8299999999999999E-2</v>
      </c>
      <c r="D72" s="229">
        <v>3.61E-2</v>
      </c>
      <c r="E72" s="229">
        <v>4.8600000000000004E-2</v>
      </c>
      <c r="F72" s="236">
        <v>403026</v>
      </c>
      <c r="G72" s="229"/>
      <c r="H72" s="342">
        <v>7429675.4299999997</v>
      </c>
      <c r="I72" s="342">
        <v>7429675.4299999997</v>
      </c>
      <c r="J72" s="342">
        <v>7429675.4299999997</v>
      </c>
      <c r="K72" s="342"/>
      <c r="L72" s="342">
        <v>11640313.039999999</v>
      </c>
      <c r="M72" s="342">
        <v>11640313.039999999</v>
      </c>
      <c r="N72" s="342">
        <v>11640313.039999999</v>
      </c>
      <c r="O72" s="342"/>
      <c r="P72" s="238">
        <v>30090.1854915</v>
      </c>
      <c r="Q72" s="238">
        <v>30090.1854915</v>
      </c>
      <c r="R72" s="238">
        <v>30090.1854915</v>
      </c>
      <c r="S72" s="238"/>
      <c r="T72" s="342">
        <f t="shared" si="28"/>
        <v>47143.267811999998</v>
      </c>
      <c r="U72" s="342">
        <f t="shared" si="28"/>
        <v>47143.267811999998</v>
      </c>
      <c r="V72" s="342">
        <f t="shared" si="28"/>
        <v>47143.267811999998</v>
      </c>
      <c r="W72" s="29"/>
      <c r="X72" s="29">
        <f t="shared" si="22"/>
        <v>90270.556474500001</v>
      </c>
      <c r="Y72" s="29">
        <f t="shared" si="23"/>
        <v>141429.80343599999</v>
      </c>
      <c r="Z72" s="29">
        <f t="shared" si="27"/>
        <v>51159.246961499986</v>
      </c>
      <c r="AB72" s="29">
        <v>7429675.4299999997</v>
      </c>
      <c r="AC72" s="29">
        <v>9534994.2400000002</v>
      </c>
      <c r="AD72" s="29">
        <v>11640313.039999999</v>
      </c>
      <c r="AF72" s="342">
        <v>11640313.039999999</v>
      </c>
      <c r="AG72" s="342">
        <v>11640313.039999999</v>
      </c>
      <c r="AH72" s="342">
        <v>11640313.039999999</v>
      </c>
      <c r="AJ72" s="29">
        <v>30090.1854915</v>
      </c>
      <c r="AK72" s="29">
        <v>38616.726672000004</v>
      </c>
      <c r="AL72" s="29">
        <v>47143.267811999998</v>
      </c>
      <c r="AN72" s="342">
        <f t="shared" si="29"/>
        <v>47143.267811999998</v>
      </c>
      <c r="AO72" s="342">
        <f t="shared" si="29"/>
        <v>47143.267811999998</v>
      </c>
      <c r="AP72" s="342">
        <f t="shared" si="29"/>
        <v>47143.267811999998</v>
      </c>
      <c r="AR72" s="29">
        <f t="shared" si="24"/>
        <v>115850.17997550001</v>
      </c>
      <c r="AS72" s="29">
        <f t="shared" si="25"/>
        <v>141429.80343599999</v>
      </c>
      <c r="AT72" s="29">
        <f t="shared" si="7"/>
        <v>25579.623460499977</v>
      </c>
      <c r="AV72" s="29">
        <f t="shared" si="8"/>
        <v>206120.73645000003</v>
      </c>
      <c r="AW72" s="29">
        <f t="shared" si="8"/>
        <v>282859.60687199997</v>
      </c>
      <c r="AX72" s="29">
        <f t="shared" si="9"/>
        <v>76738.870421999949</v>
      </c>
      <c r="AZ72" s="29">
        <v>11640313.039999999</v>
      </c>
      <c r="BA72" s="29">
        <v>11640313.039999999</v>
      </c>
      <c r="BB72" s="29">
        <v>11640313.039999999</v>
      </c>
      <c r="BD72" s="342">
        <v>11640313.039999999</v>
      </c>
      <c r="BE72" s="342">
        <v>11640313.039999999</v>
      </c>
      <c r="BF72" s="342">
        <v>11640313.039999999</v>
      </c>
      <c r="BH72" s="29">
        <v>47143.267811999998</v>
      </c>
      <c r="BI72" s="29">
        <v>47143.267811999998</v>
      </c>
      <c r="BJ72" s="29">
        <v>47143.267811999998</v>
      </c>
      <c r="BL72" s="342">
        <f t="shared" si="10"/>
        <v>47143.267811999998</v>
      </c>
      <c r="BM72" s="342">
        <f t="shared" si="10"/>
        <v>47143.267811999998</v>
      </c>
      <c r="BN72" s="342">
        <f t="shared" si="10"/>
        <v>47143.267811999998</v>
      </c>
      <c r="BP72" s="29">
        <f t="shared" si="11"/>
        <v>141429.80343599999</v>
      </c>
      <c r="BQ72" s="29">
        <f t="shared" si="12"/>
        <v>141429.80343599999</v>
      </c>
      <c r="BR72" s="29">
        <f t="shared" si="13"/>
        <v>0</v>
      </c>
      <c r="BT72" s="29">
        <f t="shared" si="14"/>
        <v>347550.53988599998</v>
      </c>
      <c r="BU72" s="29">
        <f t="shared" si="14"/>
        <v>424289.41030799993</v>
      </c>
      <c r="BV72" s="29">
        <f t="shared" si="15"/>
        <v>76738.870421999949</v>
      </c>
      <c r="BX72" s="29">
        <v>11640313.039999999</v>
      </c>
      <c r="BY72" s="29">
        <v>11640313.039999999</v>
      </c>
      <c r="BZ72" s="29">
        <v>11640313.039999999</v>
      </c>
      <c r="CB72" s="342">
        <v>11640313.039999999</v>
      </c>
      <c r="CC72" s="342">
        <v>11640313.039999999</v>
      </c>
      <c r="CD72" s="342">
        <v>11640313.039999999</v>
      </c>
      <c r="CF72" s="29">
        <v>47143.267811999998</v>
      </c>
      <c r="CG72" s="29">
        <v>47143.267811999998</v>
      </c>
      <c r="CH72" s="29">
        <v>47143.267811999998</v>
      </c>
      <c r="CJ72" s="342">
        <f t="shared" si="16"/>
        <v>47143.267811999998</v>
      </c>
      <c r="CK72" s="342">
        <f t="shared" si="16"/>
        <v>47143.267811999998</v>
      </c>
      <c r="CL72" s="342">
        <f t="shared" si="16"/>
        <v>47143.267811999998</v>
      </c>
      <c r="CN72" s="29">
        <f t="shared" si="26"/>
        <v>141429.80343599999</v>
      </c>
      <c r="CO72" s="29">
        <f t="shared" si="18"/>
        <v>141429.80343599999</v>
      </c>
      <c r="CP72" s="29">
        <f t="shared" si="19"/>
        <v>0</v>
      </c>
      <c r="CR72" s="29">
        <f t="shared" si="20"/>
        <v>488980.343322</v>
      </c>
      <c r="CS72" s="29">
        <f t="shared" si="20"/>
        <v>565719.21374399995</v>
      </c>
      <c r="CT72" s="29">
        <f t="shared" si="21"/>
        <v>76738.870421999949</v>
      </c>
    </row>
    <row r="73" spans="1:98" x14ac:dyDescent="0.25">
      <c r="A73" s="343" t="s">
        <v>399</v>
      </c>
      <c r="B73" s="229">
        <v>2.5399999999999999E-2</v>
      </c>
      <c r="C73" s="229">
        <v>2.8299999999999999E-2</v>
      </c>
      <c r="D73" s="229">
        <v>3.61E-2</v>
      </c>
      <c r="E73" s="229">
        <v>4.8600000000000004E-2</v>
      </c>
      <c r="F73" s="236">
        <v>403026</v>
      </c>
      <c r="G73" s="229"/>
      <c r="H73" s="342">
        <v>0</v>
      </c>
      <c r="I73" s="342">
        <v>0</v>
      </c>
      <c r="J73" s="342">
        <v>0</v>
      </c>
      <c r="K73" s="342"/>
      <c r="L73" s="342">
        <v>0</v>
      </c>
      <c r="M73" s="342">
        <v>0</v>
      </c>
      <c r="N73" s="342">
        <v>0</v>
      </c>
      <c r="O73" s="342"/>
      <c r="P73" s="238">
        <v>0</v>
      </c>
      <c r="Q73" s="238">
        <v>0</v>
      </c>
      <c r="R73" s="238">
        <v>0</v>
      </c>
      <c r="S73" s="238"/>
      <c r="T73" s="342">
        <f t="shared" si="28"/>
        <v>0</v>
      </c>
      <c r="U73" s="342">
        <f t="shared" si="28"/>
        <v>0</v>
      </c>
      <c r="V73" s="342">
        <f t="shared" si="28"/>
        <v>0</v>
      </c>
      <c r="W73" s="29"/>
      <c r="X73" s="29">
        <f t="shared" si="22"/>
        <v>0</v>
      </c>
      <c r="Y73" s="29">
        <f t="shared" si="23"/>
        <v>0</v>
      </c>
      <c r="Z73" s="29">
        <f t="shared" si="27"/>
        <v>0</v>
      </c>
      <c r="AB73" s="29">
        <v>0</v>
      </c>
      <c r="AC73" s="29">
        <v>0</v>
      </c>
      <c r="AD73" s="29">
        <v>0</v>
      </c>
      <c r="AF73" s="342">
        <v>0</v>
      </c>
      <c r="AG73" s="342">
        <v>0</v>
      </c>
      <c r="AH73" s="342">
        <v>0</v>
      </c>
      <c r="AJ73" s="29">
        <v>0</v>
      </c>
      <c r="AK73" s="29">
        <v>0</v>
      </c>
      <c r="AL73" s="29">
        <v>0</v>
      </c>
      <c r="AN73" s="342">
        <f t="shared" si="29"/>
        <v>0</v>
      </c>
      <c r="AO73" s="342">
        <f t="shared" si="29"/>
        <v>0</v>
      </c>
      <c r="AP73" s="342">
        <f t="shared" si="29"/>
        <v>0</v>
      </c>
      <c r="AR73" s="29">
        <f t="shared" si="24"/>
        <v>0</v>
      </c>
      <c r="AS73" s="29">
        <f t="shared" si="25"/>
        <v>0</v>
      </c>
      <c r="AT73" s="29">
        <f t="shared" si="7"/>
        <v>0</v>
      </c>
      <c r="AV73" s="29">
        <f t="shared" si="8"/>
        <v>0</v>
      </c>
      <c r="AW73" s="29">
        <f t="shared" si="8"/>
        <v>0</v>
      </c>
      <c r="AX73" s="29">
        <f t="shared" si="9"/>
        <v>0</v>
      </c>
      <c r="AZ73" s="29">
        <v>0</v>
      </c>
      <c r="BA73" s="29">
        <v>0</v>
      </c>
      <c r="BB73" s="29">
        <v>0</v>
      </c>
      <c r="BD73" s="342">
        <v>0</v>
      </c>
      <c r="BE73" s="342">
        <v>0</v>
      </c>
      <c r="BF73" s="342">
        <v>0</v>
      </c>
      <c r="BH73" s="29">
        <v>0</v>
      </c>
      <c r="BI73" s="29">
        <v>0</v>
      </c>
      <c r="BJ73" s="29">
        <v>0</v>
      </c>
      <c r="BL73" s="342">
        <f t="shared" ref="BL73:BN144" si="30">BD73*$E73/12</f>
        <v>0</v>
      </c>
      <c r="BM73" s="342">
        <f t="shared" si="30"/>
        <v>0</v>
      </c>
      <c r="BN73" s="342">
        <f t="shared" si="30"/>
        <v>0</v>
      </c>
      <c r="BP73" s="29">
        <f t="shared" si="11"/>
        <v>0</v>
      </c>
      <c r="BQ73" s="29">
        <f t="shared" si="12"/>
        <v>0</v>
      </c>
      <c r="BR73" s="29">
        <f t="shared" si="13"/>
        <v>0</v>
      </c>
      <c r="BT73" s="29">
        <f t="shared" si="14"/>
        <v>0</v>
      </c>
      <c r="BU73" s="29">
        <f t="shared" si="14"/>
        <v>0</v>
      </c>
      <c r="BV73" s="29">
        <f t="shared" si="15"/>
        <v>0</v>
      </c>
      <c r="BX73" s="29">
        <v>0</v>
      </c>
      <c r="BY73" s="29">
        <v>0</v>
      </c>
      <c r="BZ73" s="29">
        <v>0</v>
      </c>
      <c r="CB73" s="342">
        <v>0</v>
      </c>
      <c r="CC73" s="342">
        <v>0</v>
      </c>
      <c r="CD73" s="342">
        <v>0</v>
      </c>
      <c r="CF73" s="29">
        <v>0</v>
      </c>
      <c r="CG73" s="29">
        <v>0</v>
      </c>
      <c r="CH73" s="29">
        <v>0</v>
      </c>
      <c r="CJ73" s="342">
        <f t="shared" ref="CJ73:CL144" si="31">CB73*$E73/12</f>
        <v>0</v>
      </c>
      <c r="CK73" s="342">
        <f t="shared" si="31"/>
        <v>0</v>
      </c>
      <c r="CL73" s="342">
        <f t="shared" si="31"/>
        <v>0</v>
      </c>
      <c r="CN73" s="29">
        <f t="shared" si="26"/>
        <v>0</v>
      </c>
      <c r="CO73" s="29">
        <f t="shared" si="18"/>
        <v>0</v>
      </c>
      <c r="CP73" s="29">
        <f t="shared" si="19"/>
        <v>0</v>
      </c>
      <c r="CR73" s="29">
        <f t="shared" si="20"/>
        <v>0</v>
      </c>
      <c r="CS73" s="29">
        <f t="shared" si="20"/>
        <v>0</v>
      </c>
      <c r="CT73" s="29">
        <f t="shared" si="21"/>
        <v>0</v>
      </c>
    </row>
    <row r="74" spans="1:98" x14ac:dyDescent="0.25">
      <c r="A74" s="343" t="s">
        <v>400</v>
      </c>
      <c r="B74" s="229">
        <v>2.5399999999999999E-2</v>
      </c>
      <c r="C74" s="229">
        <v>2.8299999999999999E-2</v>
      </c>
      <c r="D74" s="229">
        <v>3.61E-2</v>
      </c>
      <c r="E74" s="229">
        <v>4.8600000000000004E-2</v>
      </c>
      <c r="F74" s="236">
        <v>403026</v>
      </c>
      <c r="G74" s="229"/>
      <c r="H74" s="342">
        <v>194743254.59999999</v>
      </c>
      <c r="I74" s="342">
        <v>194743254.59999999</v>
      </c>
      <c r="J74" s="342">
        <v>194743254.59999999</v>
      </c>
      <c r="K74" s="342"/>
      <c r="L74" s="342">
        <v>196271277.22</v>
      </c>
      <c r="M74" s="342">
        <v>196271277.22</v>
      </c>
      <c r="N74" s="342">
        <v>196271277.22</v>
      </c>
      <c r="O74" s="342"/>
      <c r="P74" s="238">
        <v>788710.18113000004</v>
      </c>
      <c r="Q74" s="238">
        <v>788710.18113000004</v>
      </c>
      <c r="R74" s="238">
        <v>788710.18113000004</v>
      </c>
      <c r="S74" s="238"/>
      <c r="T74" s="342">
        <f t="shared" si="28"/>
        <v>794898.67274100007</v>
      </c>
      <c r="U74" s="342">
        <f t="shared" si="28"/>
        <v>794898.67274100007</v>
      </c>
      <c r="V74" s="342">
        <f t="shared" si="28"/>
        <v>794898.67274100007</v>
      </c>
      <c r="W74" s="29"/>
      <c r="X74" s="29">
        <f t="shared" si="22"/>
        <v>2366130.5433900002</v>
      </c>
      <c r="Y74" s="29">
        <f t="shared" si="23"/>
        <v>2384696.0182230002</v>
      </c>
      <c r="Z74" s="29">
        <f t="shared" si="27"/>
        <v>18565.474832999986</v>
      </c>
      <c r="AB74" s="29">
        <v>194743254.59999999</v>
      </c>
      <c r="AC74" s="29">
        <v>195507265.91</v>
      </c>
      <c r="AD74" s="29">
        <v>196271277.22</v>
      </c>
      <c r="AF74" s="342">
        <v>196271277.22</v>
      </c>
      <c r="AG74" s="342">
        <v>196271277.22</v>
      </c>
      <c r="AH74" s="342">
        <v>196271277.22</v>
      </c>
      <c r="AJ74" s="29">
        <v>788710.18113000004</v>
      </c>
      <c r="AK74" s="29">
        <v>791804.4269355</v>
      </c>
      <c r="AL74" s="29">
        <v>794898.67274100007</v>
      </c>
      <c r="AN74" s="342">
        <f t="shared" si="29"/>
        <v>794898.67274100007</v>
      </c>
      <c r="AO74" s="342">
        <f t="shared" si="29"/>
        <v>794898.67274100007</v>
      </c>
      <c r="AP74" s="342">
        <f t="shared" si="29"/>
        <v>794898.67274100007</v>
      </c>
      <c r="AR74" s="29">
        <f t="shared" si="24"/>
        <v>2375413.2808065</v>
      </c>
      <c r="AS74" s="29">
        <f t="shared" si="25"/>
        <v>2384696.0182230002</v>
      </c>
      <c r="AT74" s="29">
        <f t="shared" ref="AT74:AT145" si="32">AS74-AR74</f>
        <v>9282.7374165002257</v>
      </c>
      <c r="AV74" s="29">
        <f t="shared" ref="AV74:AW145" si="33">+X74+AR74</f>
        <v>4741543.8241965007</v>
      </c>
      <c r="AW74" s="29">
        <f t="shared" si="33"/>
        <v>4769392.0364460004</v>
      </c>
      <c r="AX74" s="29">
        <f t="shared" ref="AX74:AX145" si="34">AW74-AV74</f>
        <v>27848.212249499746</v>
      </c>
      <c r="AZ74" s="29">
        <v>196271277.22</v>
      </c>
      <c r="BA74" s="29">
        <v>196271277.22</v>
      </c>
      <c r="BB74" s="29">
        <v>196271277.22</v>
      </c>
      <c r="BD74" s="342">
        <v>196271277.22</v>
      </c>
      <c r="BE74" s="342">
        <v>196271277.22</v>
      </c>
      <c r="BF74" s="342">
        <v>196271277.22</v>
      </c>
      <c r="BH74" s="29">
        <v>794898.67274100007</v>
      </c>
      <c r="BI74" s="29">
        <v>794898.67274100007</v>
      </c>
      <c r="BJ74" s="29">
        <v>794898.67274100007</v>
      </c>
      <c r="BL74" s="342">
        <f t="shared" si="30"/>
        <v>794898.67274100007</v>
      </c>
      <c r="BM74" s="342">
        <f t="shared" si="30"/>
        <v>794898.67274100007</v>
      </c>
      <c r="BN74" s="342">
        <f t="shared" si="30"/>
        <v>794898.67274100007</v>
      </c>
      <c r="BP74" s="29">
        <f t="shared" si="11"/>
        <v>2384696.0182230002</v>
      </c>
      <c r="BQ74" s="29">
        <f t="shared" si="12"/>
        <v>2384696.0182230002</v>
      </c>
      <c r="BR74" s="29">
        <f t="shared" si="13"/>
        <v>0</v>
      </c>
      <c r="BT74" s="29">
        <f t="shared" si="14"/>
        <v>7126239.8424195014</v>
      </c>
      <c r="BU74" s="29">
        <f t="shared" si="14"/>
        <v>7154088.0546690002</v>
      </c>
      <c r="BV74" s="29">
        <f t="shared" si="15"/>
        <v>27848.212249498814</v>
      </c>
      <c r="BX74" s="29">
        <v>196271277.22</v>
      </c>
      <c r="BY74" s="29">
        <v>196271277.22</v>
      </c>
      <c r="BZ74" s="29">
        <v>196271277.22</v>
      </c>
      <c r="CB74" s="342">
        <v>196271277.22</v>
      </c>
      <c r="CC74" s="342">
        <v>196271277.22</v>
      </c>
      <c r="CD74" s="342">
        <v>196271277.22</v>
      </c>
      <c r="CF74" s="29">
        <v>794898.67274100007</v>
      </c>
      <c r="CG74" s="29">
        <v>794898.67274100007</v>
      </c>
      <c r="CH74" s="29">
        <v>794898.67274100007</v>
      </c>
      <c r="CJ74" s="342">
        <f t="shared" si="31"/>
        <v>794898.67274100007</v>
      </c>
      <c r="CK74" s="342">
        <f t="shared" si="31"/>
        <v>794898.67274100007</v>
      </c>
      <c r="CL74" s="342">
        <f t="shared" si="31"/>
        <v>794898.67274100007</v>
      </c>
      <c r="CN74" s="29">
        <f t="shared" si="26"/>
        <v>2384696.0182230002</v>
      </c>
      <c r="CO74" s="29">
        <f t="shared" ref="CO74:CO145" si="35">CJ74+CK74+CL74</f>
        <v>2384696.0182230002</v>
      </c>
      <c r="CP74" s="29">
        <f t="shared" ref="CP74:CP145" si="36">CO74-CN74</f>
        <v>0</v>
      </c>
      <c r="CR74" s="29">
        <f t="shared" ref="CR74:CS145" si="37">+CN74+BT74</f>
        <v>9510935.8606425021</v>
      </c>
      <c r="CS74" s="29">
        <f t="shared" si="37"/>
        <v>9538784.0728920009</v>
      </c>
      <c r="CT74" s="29">
        <f t="shared" ref="CT74:CT145" si="38">CS74-CR74</f>
        <v>27848.212249498814</v>
      </c>
    </row>
    <row r="75" spans="1:98" x14ac:dyDescent="0.25">
      <c r="A75" s="343" t="s">
        <v>401</v>
      </c>
      <c r="B75" s="229">
        <v>2.5399999999999999E-2</v>
      </c>
      <c r="C75" s="229">
        <v>2.8299999999999999E-2</v>
      </c>
      <c r="D75" s="229">
        <v>3.61E-2</v>
      </c>
      <c r="E75" s="229">
        <v>4.8600000000000004E-2</v>
      </c>
      <c r="F75" s="236">
        <v>403026</v>
      </c>
      <c r="G75" s="229"/>
      <c r="H75" s="342">
        <v>20981002.32</v>
      </c>
      <c r="I75" s="342">
        <v>20981002.32</v>
      </c>
      <c r="J75" s="342">
        <v>20981002.32</v>
      </c>
      <c r="K75" s="342"/>
      <c r="L75" s="342">
        <v>20983669.399999999</v>
      </c>
      <c r="M75" s="342">
        <v>20983669.399999999</v>
      </c>
      <c r="N75" s="342">
        <v>20983669.399999999</v>
      </c>
      <c r="O75" s="342"/>
      <c r="P75" s="238">
        <v>84973.059396000011</v>
      </c>
      <c r="Q75" s="238">
        <v>84973.059396000011</v>
      </c>
      <c r="R75" s="238">
        <v>84973.059396000011</v>
      </c>
      <c r="S75" s="238"/>
      <c r="T75" s="342">
        <f t="shared" si="28"/>
        <v>84983.861069999999</v>
      </c>
      <c r="U75" s="342">
        <f t="shared" si="28"/>
        <v>84983.861069999999</v>
      </c>
      <c r="V75" s="342">
        <f t="shared" si="28"/>
        <v>84983.861069999999</v>
      </c>
      <c r="W75" s="29"/>
      <c r="X75" s="29">
        <f t="shared" si="22"/>
        <v>254919.17818800005</v>
      </c>
      <c r="Y75" s="29">
        <f t="shared" si="23"/>
        <v>254951.58321000001</v>
      </c>
      <c r="Z75" s="29">
        <f t="shared" si="27"/>
        <v>32.405021999962628</v>
      </c>
      <c r="AB75" s="29">
        <v>20981002.32</v>
      </c>
      <c r="AC75" s="29">
        <v>20982335.859999999</v>
      </c>
      <c r="AD75" s="29">
        <v>20983669.399999999</v>
      </c>
      <c r="AF75" s="342">
        <v>20983669.399999999</v>
      </c>
      <c r="AG75" s="342">
        <v>20983669.399999999</v>
      </c>
      <c r="AH75" s="342">
        <v>20983669.399999999</v>
      </c>
      <c r="AJ75" s="29">
        <v>84973.059396000011</v>
      </c>
      <c r="AK75" s="29">
        <v>84978.460233000005</v>
      </c>
      <c r="AL75" s="29">
        <v>84983.861069999999</v>
      </c>
      <c r="AN75" s="342">
        <f t="shared" si="29"/>
        <v>84983.861069999999</v>
      </c>
      <c r="AO75" s="342">
        <f t="shared" si="29"/>
        <v>84983.861069999999</v>
      </c>
      <c r="AP75" s="342">
        <f t="shared" si="29"/>
        <v>84983.861069999999</v>
      </c>
      <c r="AR75" s="29">
        <f t="shared" si="24"/>
        <v>254935.38069900003</v>
      </c>
      <c r="AS75" s="29">
        <f t="shared" si="25"/>
        <v>254951.58321000001</v>
      </c>
      <c r="AT75" s="29">
        <f t="shared" si="32"/>
        <v>16.202510999981314</v>
      </c>
      <c r="AV75" s="29">
        <f t="shared" si="33"/>
        <v>509854.55888700008</v>
      </c>
      <c r="AW75" s="29">
        <f t="shared" si="33"/>
        <v>509903.16642000002</v>
      </c>
      <c r="AX75" s="29">
        <f t="shared" si="34"/>
        <v>48.607532999943942</v>
      </c>
      <c r="AZ75" s="29">
        <v>20983669.399999999</v>
      </c>
      <c r="BA75" s="29">
        <v>20983669.399999999</v>
      </c>
      <c r="BB75" s="29">
        <v>20983669.399999999</v>
      </c>
      <c r="BD75" s="342">
        <v>20983669.399999999</v>
      </c>
      <c r="BE75" s="342">
        <v>20983669.399999999</v>
      </c>
      <c r="BF75" s="342">
        <v>20983669.399999999</v>
      </c>
      <c r="BH75" s="29">
        <v>84983.861069999999</v>
      </c>
      <c r="BI75" s="29">
        <v>84983.861069999999</v>
      </c>
      <c r="BJ75" s="29">
        <v>84983.861069999999</v>
      </c>
      <c r="BL75" s="342">
        <f t="shared" si="30"/>
        <v>84983.861069999999</v>
      </c>
      <c r="BM75" s="342">
        <f t="shared" si="30"/>
        <v>84983.861069999999</v>
      </c>
      <c r="BN75" s="342">
        <f t="shared" si="30"/>
        <v>84983.861069999999</v>
      </c>
      <c r="BP75" s="29">
        <f t="shared" si="11"/>
        <v>254951.58321000001</v>
      </c>
      <c r="BQ75" s="29">
        <f t="shared" si="12"/>
        <v>254951.58321000001</v>
      </c>
      <c r="BR75" s="29">
        <f t="shared" si="13"/>
        <v>0</v>
      </c>
      <c r="BT75" s="29">
        <f t="shared" si="14"/>
        <v>764806.14209700003</v>
      </c>
      <c r="BU75" s="29">
        <f t="shared" si="14"/>
        <v>764854.74962999998</v>
      </c>
      <c r="BV75" s="29">
        <f t="shared" si="15"/>
        <v>48.607532999943942</v>
      </c>
      <c r="BX75" s="29">
        <v>20983669.399999999</v>
      </c>
      <c r="BY75" s="29">
        <v>20983669.399999999</v>
      </c>
      <c r="BZ75" s="29">
        <v>20983669.399999999</v>
      </c>
      <c r="CB75" s="342">
        <v>20983669.399999999</v>
      </c>
      <c r="CC75" s="342">
        <v>20983669.399999999</v>
      </c>
      <c r="CD75" s="342">
        <v>20983669.399999999</v>
      </c>
      <c r="CF75" s="29">
        <v>84983.861069999999</v>
      </c>
      <c r="CG75" s="29">
        <v>84983.861069999999</v>
      </c>
      <c r="CH75" s="29">
        <v>84983.861069999999</v>
      </c>
      <c r="CJ75" s="342">
        <f t="shared" si="31"/>
        <v>84983.861069999999</v>
      </c>
      <c r="CK75" s="342">
        <f t="shared" si="31"/>
        <v>84983.861069999999</v>
      </c>
      <c r="CL75" s="342">
        <f t="shared" si="31"/>
        <v>84983.861069999999</v>
      </c>
      <c r="CN75" s="29">
        <f t="shared" si="26"/>
        <v>254951.58321000001</v>
      </c>
      <c r="CO75" s="29">
        <f t="shared" si="35"/>
        <v>254951.58321000001</v>
      </c>
      <c r="CP75" s="29">
        <f t="shared" si="36"/>
        <v>0</v>
      </c>
      <c r="CR75" s="29">
        <f t="shared" si="37"/>
        <v>1019757.7253070001</v>
      </c>
      <c r="CS75" s="29">
        <f t="shared" si="37"/>
        <v>1019806.33284</v>
      </c>
      <c r="CT75" s="29">
        <f t="shared" si="38"/>
        <v>48.607532999943942</v>
      </c>
    </row>
    <row r="76" spans="1:98" x14ac:dyDescent="0.25">
      <c r="A76" s="343" t="s">
        <v>402</v>
      </c>
      <c r="B76" s="229">
        <v>2.5399999999999999E-2</v>
      </c>
      <c r="C76" s="229">
        <v>2.8299999999999999E-2</v>
      </c>
      <c r="D76" s="229">
        <v>3.61E-2</v>
      </c>
      <c r="E76" s="229">
        <v>4.8600000000000004E-2</v>
      </c>
      <c r="F76" s="236">
        <v>403026</v>
      </c>
      <c r="G76" s="229"/>
      <c r="H76" s="342">
        <v>4884233.53</v>
      </c>
      <c r="I76" s="342">
        <v>4884233.53</v>
      </c>
      <c r="J76" s="342">
        <v>5082692.01</v>
      </c>
      <c r="K76" s="342"/>
      <c r="L76" s="342">
        <v>5281150.49</v>
      </c>
      <c r="M76" s="342">
        <v>5281150.49</v>
      </c>
      <c r="N76" s="342">
        <v>5281150.49</v>
      </c>
      <c r="O76" s="342"/>
      <c r="P76" s="238">
        <v>19781.145796500005</v>
      </c>
      <c r="Q76" s="238">
        <v>19781.145796500005</v>
      </c>
      <c r="R76" s="238">
        <v>20584.9026405</v>
      </c>
      <c r="S76" s="238"/>
      <c r="T76" s="342">
        <f t="shared" si="28"/>
        <v>21388.659484500004</v>
      </c>
      <c r="U76" s="342">
        <f t="shared" si="28"/>
        <v>21388.659484500004</v>
      </c>
      <c r="V76" s="342">
        <f t="shared" si="28"/>
        <v>21388.659484500004</v>
      </c>
      <c r="W76" s="29"/>
      <c r="X76" s="29">
        <f t="shared" si="22"/>
        <v>60147.194233500006</v>
      </c>
      <c r="Y76" s="29">
        <f t="shared" si="23"/>
        <v>64165.978453500007</v>
      </c>
      <c r="Z76" s="29">
        <f t="shared" si="27"/>
        <v>4018.7842200000014</v>
      </c>
      <c r="AB76" s="29">
        <v>5281150.49</v>
      </c>
      <c r="AC76" s="29">
        <v>5281150.49</v>
      </c>
      <c r="AD76" s="29">
        <v>5281150.49</v>
      </c>
      <c r="AF76" s="342">
        <v>5281150.49</v>
      </c>
      <c r="AG76" s="342">
        <v>5281150.49</v>
      </c>
      <c r="AH76" s="342">
        <v>5281150.49</v>
      </c>
      <c r="AJ76" s="29">
        <v>21388.659484500004</v>
      </c>
      <c r="AK76" s="29">
        <v>21388.659484500004</v>
      </c>
      <c r="AL76" s="29">
        <v>21388.659484500004</v>
      </c>
      <c r="AN76" s="342">
        <f t="shared" si="29"/>
        <v>21388.659484500004</v>
      </c>
      <c r="AO76" s="342">
        <f t="shared" si="29"/>
        <v>21388.659484500004</v>
      </c>
      <c r="AP76" s="342">
        <f t="shared" si="29"/>
        <v>21388.659484500004</v>
      </c>
      <c r="AR76" s="29">
        <f t="shared" si="24"/>
        <v>64165.978453500007</v>
      </c>
      <c r="AS76" s="29">
        <f t="shared" si="25"/>
        <v>64165.978453500007</v>
      </c>
      <c r="AT76" s="29">
        <f t="shared" si="32"/>
        <v>0</v>
      </c>
      <c r="AV76" s="29">
        <f t="shared" si="33"/>
        <v>124313.17268700001</v>
      </c>
      <c r="AW76" s="29">
        <f t="shared" si="33"/>
        <v>128331.95690700001</v>
      </c>
      <c r="AX76" s="29">
        <f t="shared" si="34"/>
        <v>4018.7842200000014</v>
      </c>
      <c r="AZ76" s="29">
        <v>5281150.49</v>
      </c>
      <c r="BA76" s="29">
        <v>5281150.49</v>
      </c>
      <c r="BB76" s="29">
        <v>5281150.49</v>
      </c>
      <c r="BD76" s="342">
        <v>5281150.49</v>
      </c>
      <c r="BE76" s="342">
        <v>5281150.49</v>
      </c>
      <c r="BF76" s="342">
        <v>5281150.49</v>
      </c>
      <c r="BH76" s="29">
        <v>21388.659484500004</v>
      </c>
      <c r="BI76" s="29">
        <v>21388.659484500004</v>
      </c>
      <c r="BJ76" s="29">
        <v>21388.659484500004</v>
      </c>
      <c r="BL76" s="342">
        <f t="shared" si="30"/>
        <v>21388.659484500004</v>
      </c>
      <c r="BM76" s="342">
        <f t="shared" si="30"/>
        <v>21388.659484500004</v>
      </c>
      <c r="BN76" s="342">
        <f t="shared" si="30"/>
        <v>21388.659484500004</v>
      </c>
      <c r="BP76" s="29">
        <f t="shared" si="11"/>
        <v>64165.978453500007</v>
      </c>
      <c r="BQ76" s="29">
        <f t="shared" si="12"/>
        <v>64165.978453500007</v>
      </c>
      <c r="BR76" s="29">
        <f t="shared" si="13"/>
        <v>0</v>
      </c>
      <c r="BT76" s="29">
        <f t="shared" si="14"/>
        <v>188479.15114050003</v>
      </c>
      <c r="BU76" s="29">
        <f t="shared" si="14"/>
        <v>192497.93536050001</v>
      </c>
      <c r="BV76" s="29">
        <f t="shared" si="15"/>
        <v>4018.7842199999723</v>
      </c>
      <c r="BX76" s="29">
        <v>5281150.49</v>
      </c>
      <c r="BY76" s="29">
        <v>5281150.49</v>
      </c>
      <c r="BZ76" s="29">
        <v>5281150.49</v>
      </c>
      <c r="CB76" s="342">
        <v>5281150.49</v>
      </c>
      <c r="CC76" s="342">
        <v>5281150.49</v>
      </c>
      <c r="CD76" s="342">
        <v>5281150.49</v>
      </c>
      <c r="CF76" s="29">
        <v>21388.659484500004</v>
      </c>
      <c r="CG76" s="29">
        <v>21388.659484500004</v>
      </c>
      <c r="CH76" s="29">
        <v>21388.659484500004</v>
      </c>
      <c r="CJ76" s="342">
        <f t="shared" si="31"/>
        <v>21388.659484500004</v>
      </c>
      <c r="CK76" s="342">
        <f t="shared" si="31"/>
        <v>21388.659484500004</v>
      </c>
      <c r="CL76" s="342">
        <f t="shared" si="31"/>
        <v>21388.659484500004</v>
      </c>
      <c r="CN76" s="29">
        <f t="shared" si="26"/>
        <v>64165.978453500007</v>
      </c>
      <c r="CO76" s="29">
        <f t="shared" si="35"/>
        <v>64165.978453500007</v>
      </c>
      <c r="CP76" s="29">
        <f t="shared" si="36"/>
        <v>0</v>
      </c>
      <c r="CR76" s="29">
        <f t="shared" si="37"/>
        <v>252645.12959400006</v>
      </c>
      <c r="CS76" s="29">
        <f t="shared" si="37"/>
        <v>256663.91381400003</v>
      </c>
      <c r="CT76" s="29">
        <f t="shared" si="38"/>
        <v>4018.7842199999723</v>
      </c>
    </row>
    <row r="77" spans="1:98" x14ac:dyDescent="0.25">
      <c r="A77" s="343" t="s">
        <v>403</v>
      </c>
      <c r="B77" s="229">
        <v>1.5599999999999999E-2</v>
      </c>
      <c r="C77" s="229">
        <v>1.7399999999999999E-2</v>
      </c>
      <c r="D77" s="229">
        <v>4.4699999999999997E-2</v>
      </c>
      <c r="E77" s="229">
        <v>5.28E-2</v>
      </c>
      <c r="F77" s="236">
        <v>403011</v>
      </c>
      <c r="G77" s="229"/>
      <c r="H77" s="342">
        <v>197573746.88999999</v>
      </c>
      <c r="I77" s="239">
        <v>197576364.09999999</v>
      </c>
      <c r="J77" s="239">
        <v>197576364.09999999</v>
      </c>
      <c r="K77" s="342"/>
      <c r="L77" s="342">
        <v>197534857.13999999</v>
      </c>
      <c r="M77" s="342">
        <v>197623658.72999999</v>
      </c>
      <c r="N77" s="342">
        <v>197712895.47999999</v>
      </c>
      <c r="O77" s="342"/>
      <c r="P77" s="238">
        <v>869324.48631599999</v>
      </c>
      <c r="Q77" s="238">
        <v>869336.00204000005</v>
      </c>
      <c r="R77" s="238">
        <v>869336.00204000005</v>
      </c>
      <c r="S77" s="238"/>
      <c r="T77" s="342">
        <f t="shared" si="28"/>
        <v>869153.37141599983</v>
      </c>
      <c r="U77" s="342">
        <f t="shared" si="28"/>
        <v>869544.09841199999</v>
      </c>
      <c r="V77" s="342">
        <f t="shared" si="28"/>
        <v>869936.74011200003</v>
      </c>
      <c r="W77" s="29"/>
      <c r="X77" s="29">
        <f t="shared" si="22"/>
        <v>2607996.490396</v>
      </c>
      <c r="Y77" s="29">
        <f t="shared" si="23"/>
        <v>2608634.20994</v>
      </c>
      <c r="Z77" s="29">
        <f t="shared" si="27"/>
        <v>637.71954399999231</v>
      </c>
      <c r="AB77" s="29">
        <v>197576364.09999999</v>
      </c>
      <c r="AC77" s="29">
        <v>197565068.52000001</v>
      </c>
      <c r="AD77" s="29">
        <v>197540758.58000001</v>
      </c>
      <c r="AF77" s="342">
        <v>197713330.63999999</v>
      </c>
      <c r="AG77" s="342">
        <v>198415138.38</v>
      </c>
      <c r="AH77" s="342">
        <v>199003553.21000001</v>
      </c>
      <c r="AJ77" s="29">
        <v>869336.00204000005</v>
      </c>
      <c r="AK77" s="29">
        <v>869286.30148799997</v>
      </c>
      <c r="AL77" s="29">
        <v>869179.33775200008</v>
      </c>
      <c r="AN77" s="342">
        <f t="shared" si="29"/>
        <v>869938.65481599991</v>
      </c>
      <c r="AO77" s="342">
        <f t="shared" si="29"/>
        <v>873026.60887200001</v>
      </c>
      <c r="AP77" s="342">
        <f t="shared" si="29"/>
        <v>875615.63412400009</v>
      </c>
      <c r="AR77" s="29">
        <f t="shared" si="24"/>
        <v>2607801.6412800001</v>
      </c>
      <c r="AS77" s="29">
        <f t="shared" si="25"/>
        <v>2618580.897812</v>
      </c>
      <c r="AT77" s="29">
        <f t="shared" si="32"/>
        <v>10779.256531999912</v>
      </c>
      <c r="AV77" s="29">
        <f t="shared" si="33"/>
        <v>5215798.1316759996</v>
      </c>
      <c r="AW77" s="29">
        <f t="shared" si="33"/>
        <v>5227215.107752</v>
      </c>
      <c r="AX77" s="29">
        <f t="shared" si="34"/>
        <v>11416.97607600037</v>
      </c>
      <c r="AZ77" s="29">
        <v>197531300.68000001</v>
      </c>
      <c r="BA77" s="29">
        <v>197534857.13999999</v>
      </c>
      <c r="BB77" s="29">
        <v>197534857.13999999</v>
      </c>
      <c r="BD77" s="342">
        <v>198894256.74000001</v>
      </c>
      <c r="BE77" s="342">
        <v>198898353.16</v>
      </c>
      <c r="BF77" s="342">
        <v>198874934.41999999</v>
      </c>
      <c r="BH77" s="29">
        <v>869137.72299200005</v>
      </c>
      <c r="BI77" s="29">
        <v>869153.37141599983</v>
      </c>
      <c r="BJ77" s="29">
        <v>869153.37141599983</v>
      </c>
      <c r="BL77" s="342">
        <f t="shared" si="30"/>
        <v>875134.72965600004</v>
      </c>
      <c r="BM77" s="342">
        <f t="shared" si="30"/>
        <v>875152.75390399992</v>
      </c>
      <c r="BN77" s="342">
        <f t="shared" si="30"/>
        <v>875049.71144799993</v>
      </c>
      <c r="BP77" s="29">
        <f t="shared" si="11"/>
        <v>2607444.4658239996</v>
      </c>
      <c r="BQ77" s="29">
        <f t="shared" si="12"/>
        <v>2625337.1950079999</v>
      </c>
      <c r="BR77" s="29">
        <f t="shared" si="13"/>
        <v>17892.729184000287</v>
      </c>
      <c r="BT77" s="29">
        <f t="shared" si="14"/>
        <v>7823242.5974999992</v>
      </c>
      <c r="BU77" s="29">
        <f t="shared" si="14"/>
        <v>7852552.3027599994</v>
      </c>
      <c r="BV77" s="29">
        <f t="shared" si="15"/>
        <v>29309.705260000192</v>
      </c>
      <c r="BX77" s="29">
        <v>197534857.13999999</v>
      </c>
      <c r="BY77" s="29">
        <v>197534857.13999999</v>
      </c>
      <c r="BZ77" s="29">
        <v>197534857.13999999</v>
      </c>
      <c r="CB77" s="342">
        <v>198836419.58000001</v>
      </c>
      <c r="CC77" s="342">
        <v>198822315.65000001</v>
      </c>
      <c r="CD77" s="342">
        <v>198823307.80000001</v>
      </c>
      <c r="CF77" s="29">
        <v>869153.37141599983</v>
      </c>
      <c r="CG77" s="29">
        <v>869153.37141599983</v>
      </c>
      <c r="CH77" s="29">
        <v>869153.37141599983</v>
      </c>
      <c r="CJ77" s="342">
        <f t="shared" si="31"/>
        <v>874880.24615200004</v>
      </c>
      <c r="CK77" s="342">
        <f t="shared" si="31"/>
        <v>874818.18885999999</v>
      </c>
      <c r="CL77" s="342">
        <f t="shared" si="31"/>
        <v>874822.55432000011</v>
      </c>
      <c r="CN77" s="29">
        <f t="shared" si="26"/>
        <v>2607460.1142479996</v>
      </c>
      <c r="CO77" s="29">
        <f t="shared" si="35"/>
        <v>2624520.9893320003</v>
      </c>
      <c r="CP77" s="29">
        <f t="shared" si="36"/>
        <v>17060.87508400064</v>
      </c>
      <c r="CR77" s="29">
        <f t="shared" si="37"/>
        <v>10430702.711747998</v>
      </c>
      <c r="CS77" s="29">
        <f t="shared" si="37"/>
        <v>10477073.292091999</v>
      </c>
      <c r="CT77" s="29">
        <f t="shared" si="38"/>
        <v>46370.580344000831</v>
      </c>
    </row>
    <row r="78" spans="1:98" x14ac:dyDescent="0.25">
      <c r="A78" s="343" t="s">
        <v>404</v>
      </c>
      <c r="B78" s="229">
        <v>1.5599999999999999E-2</v>
      </c>
      <c r="C78" s="229">
        <v>1.7399999999999999E-2</v>
      </c>
      <c r="D78" s="229">
        <v>4.4699999999999997E-2</v>
      </c>
      <c r="E78" s="229">
        <v>5.28E-2</v>
      </c>
      <c r="F78" s="236">
        <v>403026</v>
      </c>
      <c r="G78" s="229"/>
      <c r="H78" s="342">
        <v>2857025.33</v>
      </c>
      <c r="I78" s="239">
        <v>2857025.33</v>
      </c>
      <c r="J78" s="239">
        <v>2857025.33</v>
      </c>
      <c r="K78" s="342"/>
      <c r="L78" s="342">
        <v>2857025.33</v>
      </c>
      <c r="M78" s="342">
        <v>2857025.33</v>
      </c>
      <c r="N78" s="342">
        <v>2857025.33</v>
      </c>
      <c r="O78" s="342"/>
      <c r="P78" s="238">
        <v>12570.911452</v>
      </c>
      <c r="Q78" s="238">
        <v>12570.911452</v>
      </c>
      <c r="R78" s="238">
        <v>12570.911452</v>
      </c>
      <c r="S78" s="238"/>
      <c r="T78" s="342">
        <f t="shared" si="28"/>
        <v>12570.911452</v>
      </c>
      <c r="U78" s="342">
        <f t="shared" si="28"/>
        <v>12570.911452</v>
      </c>
      <c r="V78" s="342">
        <f t="shared" si="28"/>
        <v>12570.911452</v>
      </c>
      <c r="W78" s="29"/>
      <c r="X78" s="29">
        <f t="shared" si="22"/>
        <v>37712.734356000001</v>
      </c>
      <c r="Y78" s="29">
        <f t="shared" si="23"/>
        <v>37712.734356000001</v>
      </c>
      <c r="Z78" s="29">
        <f t="shared" si="27"/>
        <v>0</v>
      </c>
      <c r="AB78" s="29">
        <v>2857025.33</v>
      </c>
      <c r="AC78" s="29">
        <v>2857025.33</v>
      </c>
      <c r="AD78" s="29">
        <v>2857025.33</v>
      </c>
      <c r="AF78" s="342">
        <v>2857025.33</v>
      </c>
      <c r="AG78" s="342">
        <v>2857025.33</v>
      </c>
      <c r="AH78" s="342">
        <v>2857025.33</v>
      </c>
      <c r="AJ78" s="29">
        <v>12570.911452</v>
      </c>
      <c r="AK78" s="29">
        <v>12570.911452</v>
      </c>
      <c r="AL78" s="29">
        <v>12570.911452</v>
      </c>
      <c r="AN78" s="342">
        <f t="shared" si="29"/>
        <v>12570.911452</v>
      </c>
      <c r="AO78" s="342">
        <f t="shared" si="29"/>
        <v>12570.911452</v>
      </c>
      <c r="AP78" s="342">
        <f t="shared" si="29"/>
        <v>12570.911452</v>
      </c>
      <c r="AR78" s="29">
        <f t="shared" si="24"/>
        <v>37712.734356000001</v>
      </c>
      <c r="AS78" s="29">
        <f t="shared" si="25"/>
        <v>37712.734356000001</v>
      </c>
      <c r="AT78" s="29">
        <f t="shared" si="32"/>
        <v>0</v>
      </c>
      <c r="AV78" s="29">
        <f t="shared" si="33"/>
        <v>75425.468712000002</v>
      </c>
      <c r="AW78" s="29">
        <f t="shared" si="33"/>
        <v>75425.468712000002</v>
      </c>
      <c r="AX78" s="29">
        <f t="shared" si="34"/>
        <v>0</v>
      </c>
      <c r="AZ78" s="29">
        <v>2857025.33</v>
      </c>
      <c r="BA78" s="29">
        <v>2857025.33</v>
      </c>
      <c r="BB78" s="29">
        <v>2857025.33</v>
      </c>
      <c r="BD78" s="342">
        <v>2857025.33</v>
      </c>
      <c r="BE78" s="342">
        <v>2857025.33</v>
      </c>
      <c r="BF78" s="342">
        <v>2857025.33</v>
      </c>
      <c r="BH78" s="29">
        <v>12570.911452</v>
      </c>
      <c r="BI78" s="29">
        <v>12570.911452</v>
      </c>
      <c r="BJ78" s="29">
        <v>12570.911452</v>
      </c>
      <c r="BL78" s="342">
        <f t="shared" si="30"/>
        <v>12570.911452</v>
      </c>
      <c r="BM78" s="342">
        <f t="shared" si="30"/>
        <v>12570.911452</v>
      </c>
      <c r="BN78" s="342">
        <f t="shared" si="30"/>
        <v>12570.911452</v>
      </c>
      <c r="BP78" s="29">
        <f t="shared" si="11"/>
        <v>37712.734356000001</v>
      </c>
      <c r="BQ78" s="29">
        <f t="shared" si="12"/>
        <v>37712.734356000001</v>
      </c>
      <c r="BR78" s="29">
        <f t="shared" si="13"/>
        <v>0</v>
      </c>
      <c r="BT78" s="29">
        <f t="shared" si="14"/>
        <v>113138.203068</v>
      </c>
      <c r="BU78" s="29">
        <f t="shared" si="14"/>
        <v>113138.203068</v>
      </c>
      <c r="BV78" s="29">
        <f t="shared" si="15"/>
        <v>0</v>
      </c>
      <c r="BX78" s="29">
        <v>2857025.33</v>
      </c>
      <c r="BY78" s="29">
        <v>2857025.33</v>
      </c>
      <c r="BZ78" s="29">
        <v>2857025.33</v>
      </c>
      <c r="CB78" s="342">
        <v>2857025.33</v>
      </c>
      <c r="CC78" s="342">
        <v>2857025.33</v>
      </c>
      <c r="CD78" s="342">
        <v>2857025.33</v>
      </c>
      <c r="CF78" s="29">
        <v>12570.911452</v>
      </c>
      <c r="CG78" s="29">
        <v>12570.911452</v>
      </c>
      <c r="CH78" s="29">
        <v>12570.911452</v>
      </c>
      <c r="CJ78" s="342">
        <f t="shared" si="31"/>
        <v>12570.911452</v>
      </c>
      <c r="CK78" s="342">
        <f t="shared" si="31"/>
        <v>12570.911452</v>
      </c>
      <c r="CL78" s="342">
        <f t="shared" si="31"/>
        <v>12570.911452</v>
      </c>
      <c r="CN78" s="29">
        <f t="shared" si="26"/>
        <v>37712.734356000001</v>
      </c>
      <c r="CO78" s="29">
        <f t="shared" si="35"/>
        <v>37712.734356000001</v>
      </c>
      <c r="CP78" s="29">
        <f t="shared" si="36"/>
        <v>0</v>
      </c>
      <c r="CR78" s="29">
        <f t="shared" si="37"/>
        <v>150850.937424</v>
      </c>
      <c r="CS78" s="29">
        <f t="shared" si="37"/>
        <v>150850.937424</v>
      </c>
      <c r="CT78" s="29">
        <f t="shared" si="38"/>
        <v>0</v>
      </c>
    </row>
    <row r="79" spans="1:98" x14ac:dyDescent="0.25">
      <c r="A79" s="343" t="s">
        <v>405</v>
      </c>
      <c r="B79" s="229">
        <v>1.5599999999999999E-2</v>
      </c>
      <c r="C79" s="229">
        <v>1.7399999999999999E-2</v>
      </c>
      <c r="D79" s="229">
        <v>4.4699999999999997E-2</v>
      </c>
      <c r="E79" s="229">
        <v>5.28E-2</v>
      </c>
      <c r="F79" s="236">
        <v>403026</v>
      </c>
      <c r="G79" s="229"/>
      <c r="H79" s="342">
        <v>0</v>
      </c>
      <c r="I79" s="239">
        <v>0</v>
      </c>
      <c r="J79" s="239">
        <v>0</v>
      </c>
      <c r="K79" s="342"/>
      <c r="L79" s="342">
        <v>0</v>
      </c>
      <c r="M79" s="342">
        <v>0</v>
      </c>
      <c r="N79" s="342">
        <v>0</v>
      </c>
      <c r="O79" s="342"/>
      <c r="P79" s="238">
        <v>0</v>
      </c>
      <c r="Q79" s="238">
        <v>0</v>
      </c>
      <c r="R79" s="238">
        <v>0</v>
      </c>
      <c r="S79" s="238"/>
      <c r="T79" s="342">
        <f t="shared" si="28"/>
        <v>0</v>
      </c>
      <c r="U79" s="342">
        <f t="shared" si="28"/>
        <v>0</v>
      </c>
      <c r="V79" s="342">
        <f t="shared" si="28"/>
        <v>0</v>
      </c>
      <c r="W79" s="29"/>
      <c r="X79" s="29">
        <f t="shared" si="22"/>
        <v>0</v>
      </c>
      <c r="Y79" s="29">
        <f t="shared" si="23"/>
        <v>0</v>
      </c>
      <c r="Z79" s="29">
        <f t="shared" si="27"/>
        <v>0</v>
      </c>
      <c r="AB79" s="29">
        <v>0</v>
      </c>
      <c r="AC79" s="29">
        <v>0</v>
      </c>
      <c r="AD79" s="29">
        <v>0</v>
      </c>
      <c r="AF79" s="342">
        <v>0</v>
      </c>
      <c r="AG79" s="342">
        <v>0</v>
      </c>
      <c r="AH79" s="342">
        <v>0</v>
      </c>
      <c r="AJ79" s="29">
        <v>0</v>
      </c>
      <c r="AK79" s="29">
        <v>0</v>
      </c>
      <c r="AL79" s="29">
        <v>0</v>
      </c>
      <c r="AN79" s="342">
        <f t="shared" si="29"/>
        <v>0</v>
      </c>
      <c r="AO79" s="342">
        <f t="shared" si="29"/>
        <v>0</v>
      </c>
      <c r="AP79" s="342">
        <f t="shared" si="29"/>
        <v>0</v>
      </c>
      <c r="AR79" s="29">
        <f t="shared" si="24"/>
        <v>0</v>
      </c>
      <c r="AS79" s="29">
        <f t="shared" si="25"/>
        <v>0</v>
      </c>
      <c r="AT79" s="29">
        <f t="shared" si="32"/>
        <v>0</v>
      </c>
      <c r="AV79" s="29">
        <f t="shared" si="33"/>
        <v>0</v>
      </c>
      <c r="AW79" s="29">
        <f t="shared" si="33"/>
        <v>0</v>
      </c>
      <c r="AX79" s="29">
        <f t="shared" si="34"/>
        <v>0</v>
      </c>
      <c r="AZ79" s="29">
        <v>0</v>
      </c>
      <c r="BA79" s="29">
        <v>0</v>
      </c>
      <c r="BB79" s="29">
        <v>0</v>
      </c>
      <c r="BD79" s="342">
        <v>0</v>
      </c>
      <c r="BE79" s="342">
        <v>0</v>
      </c>
      <c r="BF79" s="342">
        <v>0</v>
      </c>
      <c r="BH79" s="29">
        <v>0</v>
      </c>
      <c r="BI79" s="29">
        <v>0</v>
      </c>
      <c r="BJ79" s="29">
        <v>0</v>
      </c>
      <c r="BL79" s="342">
        <f t="shared" si="30"/>
        <v>0</v>
      </c>
      <c r="BM79" s="342">
        <f t="shared" si="30"/>
        <v>0</v>
      </c>
      <c r="BN79" s="342">
        <f t="shared" si="30"/>
        <v>0</v>
      </c>
      <c r="BP79" s="29">
        <f t="shared" si="11"/>
        <v>0</v>
      </c>
      <c r="BQ79" s="29">
        <f t="shared" si="12"/>
        <v>0</v>
      </c>
      <c r="BR79" s="29">
        <f t="shared" si="13"/>
        <v>0</v>
      </c>
      <c r="BT79" s="29">
        <f t="shared" si="14"/>
        <v>0</v>
      </c>
      <c r="BU79" s="29">
        <f t="shared" si="14"/>
        <v>0</v>
      </c>
      <c r="BV79" s="29">
        <f t="shared" si="15"/>
        <v>0</v>
      </c>
      <c r="BX79" s="29">
        <v>0</v>
      </c>
      <c r="BY79" s="29">
        <v>0</v>
      </c>
      <c r="BZ79" s="29">
        <v>0</v>
      </c>
      <c r="CB79" s="342">
        <v>0</v>
      </c>
      <c r="CC79" s="342">
        <v>0</v>
      </c>
      <c r="CD79" s="342">
        <v>0</v>
      </c>
      <c r="CF79" s="29">
        <v>0</v>
      </c>
      <c r="CG79" s="29">
        <v>0</v>
      </c>
      <c r="CH79" s="29">
        <v>0</v>
      </c>
      <c r="CJ79" s="342">
        <f t="shared" si="31"/>
        <v>0</v>
      </c>
      <c r="CK79" s="342">
        <f t="shared" si="31"/>
        <v>0</v>
      </c>
      <c r="CL79" s="342">
        <f t="shared" si="31"/>
        <v>0</v>
      </c>
      <c r="CN79" s="29">
        <f t="shared" si="26"/>
        <v>0</v>
      </c>
      <c r="CO79" s="29">
        <f t="shared" si="35"/>
        <v>0</v>
      </c>
      <c r="CP79" s="29">
        <f t="shared" si="36"/>
        <v>0</v>
      </c>
      <c r="CR79" s="29">
        <f t="shared" si="37"/>
        <v>0</v>
      </c>
      <c r="CS79" s="29">
        <f t="shared" si="37"/>
        <v>0</v>
      </c>
      <c r="CT79" s="29">
        <f t="shared" si="38"/>
        <v>0</v>
      </c>
    </row>
    <row r="80" spans="1:98" x14ac:dyDescent="0.25">
      <c r="A80" s="343" t="s">
        <v>406</v>
      </c>
      <c r="B80" s="229">
        <v>1.5599999999999999E-2</v>
      </c>
      <c r="C80" s="229">
        <v>1.7399999999999999E-2</v>
      </c>
      <c r="D80" s="229">
        <v>4.4699999999999997E-2</v>
      </c>
      <c r="E80" s="229">
        <v>5.28E-2</v>
      </c>
      <c r="F80" s="236">
        <v>403026</v>
      </c>
      <c r="G80" s="229"/>
      <c r="H80" s="342">
        <v>0</v>
      </c>
      <c r="I80" s="239">
        <v>0</v>
      </c>
      <c r="J80" s="239">
        <v>0</v>
      </c>
      <c r="K80" s="342"/>
      <c r="L80" s="342">
        <v>0</v>
      </c>
      <c r="M80" s="342">
        <v>0</v>
      </c>
      <c r="N80" s="342">
        <v>0</v>
      </c>
      <c r="O80" s="342"/>
      <c r="P80" s="238">
        <v>0</v>
      </c>
      <c r="Q80" s="238">
        <v>0</v>
      </c>
      <c r="R80" s="238">
        <v>0</v>
      </c>
      <c r="S80" s="238"/>
      <c r="T80" s="342">
        <f t="shared" si="28"/>
        <v>0</v>
      </c>
      <c r="U80" s="342">
        <f t="shared" si="28"/>
        <v>0</v>
      </c>
      <c r="V80" s="342">
        <f t="shared" si="28"/>
        <v>0</v>
      </c>
      <c r="W80" s="29"/>
      <c r="X80" s="29">
        <f t="shared" si="22"/>
        <v>0</v>
      </c>
      <c r="Y80" s="29">
        <f t="shared" si="23"/>
        <v>0</v>
      </c>
      <c r="Z80" s="29">
        <f t="shared" si="27"/>
        <v>0</v>
      </c>
      <c r="AB80" s="29">
        <v>0</v>
      </c>
      <c r="AC80" s="29">
        <v>0</v>
      </c>
      <c r="AD80" s="29">
        <v>0</v>
      </c>
      <c r="AF80" s="342">
        <v>0</v>
      </c>
      <c r="AG80" s="342">
        <v>0</v>
      </c>
      <c r="AH80" s="342">
        <v>0</v>
      </c>
      <c r="AJ80" s="29">
        <v>0</v>
      </c>
      <c r="AK80" s="29">
        <v>0</v>
      </c>
      <c r="AL80" s="29">
        <v>0</v>
      </c>
      <c r="AN80" s="342">
        <f t="shared" si="29"/>
        <v>0</v>
      </c>
      <c r="AO80" s="342">
        <f t="shared" si="29"/>
        <v>0</v>
      </c>
      <c r="AP80" s="342">
        <f t="shared" si="29"/>
        <v>0</v>
      </c>
      <c r="AR80" s="29">
        <f t="shared" si="24"/>
        <v>0</v>
      </c>
      <c r="AS80" s="29">
        <f t="shared" si="25"/>
        <v>0</v>
      </c>
      <c r="AT80" s="29">
        <f t="shared" si="32"/>
        <v>0</v>
      </c>
      <c r="AV80" s="29">
        <f t="shared" si="33"/>
        <v>0</v>
      </c>
      <c r="AW80" s="29">
        <f t="shared" si="33"/>
        <v>0</v>
      </c>
      <c r="AX80" s="29">
        <f t="shared" si="34"/>
        <v>0</v>
      </c>
      <c r="AZ80" s="29">
        <v>0</v>
      </c>
      <c r="BA80" s="29">
        <v>0</v>
      </c>
      <c r="BB80" s="29">
        <v>0</v>
      </c>
      <c r="BD80" s="342">
        <v>0</v>
      </c>
      <c r="BE80" s="342">
        <v>0</v>
      </c>
      <c r="BF80" s="342">
        <v>0</v>
      </c>
      <c r="BH80" s="29">
        <v>0</v>
      </c>
      <c r="BI80" s="29">
        <v>0</v>
      </c>
      <c r="BJ80" s="29">
        <v>0</v>
      </c>
      <c r="BL80" s="342">
        <f t="shared" si="30"/>
        <v>0</v>
      </c>
      <c r="BM80" s="342">
        <f t="shared" si="30"/>
        <v>0</v>
      </c>
      <c r="BN80" s="342">
        <f t="shared" si="30"/>
        <v>0</v>
      </c>
      <c r="BP80" s="29">
        <f t="shared" si="11"/>
        <v>0</v>
      </c>
      <c r="BQ80" s="29">
        <f t="shared" si="12"/>
        <v>0</v>
      </c>
      <c r="BR80" s="29">
        <f t="shared" si="13"/>
        <v>0</v>
      </c>
      <c r="BT80" s="29">
        <f t="shared" si="14"/>
        <v>0</v>
      </c>
      <c r="BU80" s="29">
        <f t="shared" si="14"/>
        <v>0</v>
      </c>
      <c r="BV80" s="29">
        <f t="shared" si="15"/>
        <v>0</v>
      </c>
      <c r="BX80" s="29">
        <v>0</v>
      </c>
      <c r="BY80" s="29">
        <v>0</v>
      </c>
      <c r="BZ80" s="29">
        <v>0</v>
      </c>
      <c r="CB80" s="342">
        <v>0</v>
      </c>
      <c r="CC80" s="342">
        <v>0</v>
      </c>
      <c r="CD80" s="342">
        <v>0</v>
      </c>
      <c r="CF80" s="29">
        <v>0</v>
      </c>
      <c r="CG80" s="29">
        <v>0</v>
      </c>
      <c r="CH80" s="29">
        <v>0</v>
      </c>
      <c r="CJ80" s="342">
        <f t="shared" si="31"/>
        <v>0</v>
      </c>
      <c r="CK80" s="342">
        <f t="shared" si="31"/>
        <v>0</v>
      </c>
      <c r="CL80" s="342">
        <f t="shared" si="31"/>
        <v>0</v>
      </c>
      <c r="CN80" s="29">
        <f t="shared" si="26"/>
        <v>0</v>
      </c>
      <c r="CO80" s="29">
        <f t="shared" si="35"/>
        <v>0</v>
      </c>
      <c r="CP80" s="29">
        <f t="shared" si="36"/>
        <v>0</v>
      </c>
      <c r="CR80" s="29">
        <f t="shared" si="37"/>
        <v>0</v>
      </c>
      <c r="CS80" s="29">
        <f t="shared" si="37"/>
        <v>0</v>
      </c>
      <c r="CT80" s="29">
        <f t="shared" si="38"/>
        <v>0</v>
      </c>
    </row>
    <row r="81" spans="1:98" x14ac:dyDescent="0.25">
      <c r="A81" s="343" t="s">
        <v>407</v>
      </c>
      <c r="B81" s="229">
        <v>1.7600000000000001E-2</v>
      </c>
      <c r="C81" s="229">
        <v>1.9599999999999999E-2</v>
      </c>
      <c r="D81" s="229">
        <v>3.6700000000000003E-2</v>
      </c>
      <c r="E81" s="229">
        <v>3.6699999999999997E-2</v>
      </c>
      <c r="F81" s="236">
        <v>403011</v>
      </c>
      <c r="G81" s="229"/>
      <c r="H81" s="342">
        <v>14039472.689999999</v>
      </c>
      <c r="I81" s="342">
        <v>14039472.689999999</v>
      </c>
      <c r="J81" s="342">
        <v>14066991.42</v>
      </c>
      <c r="K81" s="342"/>
      <c r="L81" s="342">
        <v>14056584.609999999</v>
      </c>
      <c r="M81" s="342">
        <v>14056584.609999999</v>
      </c>
      <c r="N81" s="342">
        <v>14056584.609999999</v>
      </c>
      <c r="O81" s="342"/>
      <c r="P81" s="238">
        <v>42937.387310249993</v>
      </c>
      <c r="Q81" s="238">
        <v>42937.387310249993</v>
      </c>
      <c r="R81" s="238">
        <v>43021.548759499994</v>
      </c>
      <c r="S81" s="238"/>
      <c r="T81" s="342">
        <f t="shared" si="28"/>
        <v>42989.721265583328</v>
      </c>
      <c r="U81" s="342">
        <f t="shared" si="28"/>
        <v>42989.721265583328</v>
      </c>
      <c r="V81" s="342">
        <f t="shared" si="28"/>
        <v>42989.721265583328</v>
      </c>
      <c r="W81" s="29"/>
      <c r="X81" s="29">
        <f t="shared" si="22"/>
        <v>128896.32337999999</v>
      </c>
      <c r="Y81" s="29">
        <f t="shared" si="23"/>
        <v>128969.16379674998</v>
      </c>
      <c r="Z81" s="29">
        <f t="shared" si="27"/>
        <v>72.84041674999753</v>
      </c>
      <c r="AB81" s="29">
        <v>14094510.15</v>
      </c>
      <c r="AC81" s="29">
        <v>14094510.15</v>
      </c>
      <c r="AD81" s="29">
        <v>14094510.15</v>
      </c>
      <c r="AF81" s="342">
        <v>14056584.609999999</v>
      </c>
      <c r="AG81" s="342">
        <v>14056584.609999999</v>
      </c>
      <c r="AH81" s="342">
        <v>14056584.609999999</v>
      </c>
      <c r="AJ81" s="29">
        <v>43105.710208749995</v>
      </c>
      <c r="AK81" s="29">
        <v>43105.710208749995</v>
      </c>
      <c r="AL81" s="29">
        <v>43105.710208749995</v>
      </c>
      <c r="AN81" s="342">
        <f t="shared" si="29"/>
        <v>42989.721265583328</v>
      </c>
      <c r="AO81" s="342">
        <f t="shared" si="29"/>
        <v>42989.721265583328</v>
      </c>
      <c r="AP81" s="342">
        <f t="shared" si="29"/>
        <v>42989.721265583328</v>
      </c>
      <c r="AR81" s="29">
        <f t="shared" si="24"/>
        <v>129317.13062624999</v>
      </c>
      <c r="AS81" s="29">
        <f t="shared" si="25"/>
        <v>128969.16379674998</v>
      </c>
      <c r="AT81" s="29">
        <f t="shared" si="32"/>
        <v>-347.96682950000104</v>
      </c>
      <c r="AV81" s="29">
        <f t="shared" si="33"/>
        <v>258213.45400624996</v>
      </c>
      <c r="AW81" s="29">
        <f t="shared" si="33"/>
        <v>257938.32759349997</v>
      </c>
      <c r="AX81" s="29">
        <f t="shared" si="34"/>
        <v>-275.12641274998896</v>
      </c>
      <c r="AZ81" s="29">
        <v>14094510.15</v>
      </c>
      <c r="BA81" s="29">
        <v>14075547.380000001</v>
      </c>
      <c r="BB81" s="29">
        <v>14056584.609999999</v>
      </c>
      <c r="BD81" s="342">
        <v>14056584.609999999</v>
      </c>
      <c r="BE81" s="342">
        <v>14056584.609999999</v>
      </c>
      <c r="BF81" s="342">
        <v>14056584.609999999</v>
      </c>
      <c r="BH81" s="29">
        <v>43105.710208749995</v>
      </c>
      <c r="BI81" s="29">
        <v>43047.715737166662</v>
      </c>
      <c r="BJ81" s="29">
        <v>42989.721265583328</v>
      </c>
      <c r="BL81" s="342">
        <f t="shared" si="30"/>
        <v>42989.721265583328</v>
      </c>
      <c r="BM81" s="342">
        <f t="shared" si="30"/>
        <v>42989.721265583328</v>
      </c>
      <c r="BN81" s="342">
        <f t="shared" si="30"/>
        <v>42989.721265583328</v>
      </c>
      <c r="BP81" s="29">
        <f t="shared" si="11"/>
        <v>129143.14721149998</v>
      </c>
      <c r="BQ81" s="29">
        <f t="shared" si="12"/>
        <v>128969.16379674998</v>
      </c>
      <c r="BR81" s="29">
        <f t="shared" si="13"/>
        <v>-173.98341474999324</v>
      </c>
      <c r="BT81" s="29">
        <f t="shared" si="14"/>
        <v>387356.60121774994</v>
      </c>
      <c r="BU81" s="29">
        <f t="shared" si="14"/>
        <v>386907.49139024992</v>
      </c>
      <c r="BV81" s="29">
        <f t="shared" si="15"/>
        <v>-449.10982750001131</v>
      </c>
      <c r="BX81" s="29">
        <v>14056584.609999999</v>
      </c>
      <c r="BY81" s="29">
        <v>14056584.609999999</v>
      </c>
      <c r="BZ81" s="29">
        <v>14056584.609999999</v>
      </c>
      <c r="CB81" s="342">
        <v>14035827.77</v>
      </c>
      <c r="CC81" s="342">
        <v>13962522.07</v>
      </c>
      <c r="CD81" s="342">
        <v>6954986.5999999996</v>
      </c>
      <c r="CF81" s="29">
        <v>42989.721265583328</v>
      </c>
      <c r="CG81" s="29">
        <v>42989.721265583328</v>
      </c>
      <c r="CH81" s="29">
        <v>42989.721265583328</v>
      </c>
      <c r="CJ81" s="342">
        <f t="shared" si="31"/>
        <v>42926.239929916665</v>
      </c>
      <c r="CK81" s="342">
        <f t="shared" si="31"/>
        <v>42702.046664083326</v>
      </c>
      <c r="CL81" s="342">
        <f t="shared" si="31"/>
        <v>21270.667351666663</v>
      </c>
      <c r="CN81" s="29">
        <f t="shared" si="26"/>
        <v>128969.16379674998</v>
      </c>
      <c r="CO81" s="29">
        <f t="shared" si="35"/>
        <v>106898.95394566665</v>
      </c>
      <c r="CP81" s="29">
        <f t="shared" si="36"/>
        <v>-22070.209851083331</v>
      </c>
      <c r="CR81" s="29">
        <f t="shared" si="37"/>
        <v>516325.76501449989</v>
      </c>
      <c r="CS81" s="29">
        <f t="shared" si="37"/>
        <v>493806.44533591659</v>
      </c>
      <c r="CT81" s="29">
        <f t="shared" si="38"/>
        <v>-22519.319678583299</v>
      </c>
    </row>
    <row r="82" spans="1:98" x14ac:dyDescent="0.25">
      <c r="A82" s="343" t="s">
        <v>408</v>
      </c>
      <c r="B82" s="229">
        <v>1.4E-2</v>
      </c>
      <c r="C82" s="229">
        <v>1.5599999999999999E-2</v>
      </c>
      <c r="D82" s="229">
        <v>6.7799999999999999E-2</v>
      </c>
      <c r="E82" s="229">
        <v>6.7799999999999999E-2</v>
      </c>
      <c r="F82" s="236">
        <v>403011</v>
      </c>
      <c r="G82" s="229"/>
      <c r="H82" s="342">
        <v>113569296.26000001</v>
      </c>
      <c r="I82" s="342">
        <v>113569296.26000001</v>
      </c>
      <c r="J82" s="342">
        <v>113596814.98999999</v>
      </c>
      <c r="K82" s="342"/>
      <c r="L82" s="342">
        <v>113677515.54000001</v>
      </c>
      <c r="M82" s="342">
        <v>113722050.23999999</v>
      </c>
      <c r="N82" s="342">
        <v>113722050.23999999</v>
      </c>
      <c r="O82" s="342"/>
      <c r="P82" s="238">
        <v>641666.52386900003</v>
      </c>
      <c r="Q82" s="238">
        <v>641666.52386900003</v>
      </c>
      <c r="R82" s="238">
        <v>641822.0046935</v>
      </c>
      <c r="S82" s="238"/>
      <c r="T82" s="342">
        <f t="shared" si="28"/>
        <v>642277.96280099999</v>
      </c>
      <c r="U82" s="342">
        <f t="shared" si="28"/>
        <v>642529.58385599998</v>
      </c>
      <c r="V82" s="342">
        <f t="shared" si="28"/>
        <v>642529.58385599998</v>
      </c>
      <c r="W82" s="29"/>
      <c r="X82" s="29">
        <f t="shared" si="22"/>
        <v>1925155.0524315001</v>
      </c>
      <c r="Y82" s="29">
        <f t="shared" si="23"/>
        <v>1927337.1305129998</v>
      </c>
      <c r="Z82" s="29">
        <f t="shared" si="27"/>
        <v>2182.0780814997852</v>
      </c>
      <c r="AB82" s="29">
        <v>113624333.70999999</v>
      </c>
      <c r="AC82" s="29">
        <v>113628668.58</v>
      </c>
      <c r="AD82" s="29">
        <v>113632992.14</v>
      </c>
      <c r="AF82" s="342">
        <v>113768153.87</v>
      </c>
      <c r="AG82" s="342">
        <v>113817023.70999999</v>
      </c>
      <c r="AH82" s="342">
        <v>113819789.92</v>
      </c>
      <c r="AJ82" s="29">
        <v>641977.48546149989</v>
      </c>
      <c r="AK82" s="29">
        <v>642001.97747699998</v>
      </c>
      <c r="AL82" s="29">
        <v>642026.40559099999</v>
      </c>
      <c r="AN82" s="342">
        <f t="shared" si="29"/>
        <v>642790.06936550001</v>
      </c>
      <c r="AO82" s="342">
        <f t="shared" si="29"/>
        <v>643066.18396149995</v>
      </c>
      <c r="AP82" s="342">
        <f t="shared" si="29"/>
        <v>643081.81304799998</v>
      </c>
      <c r="AR82" s="29">
        <f t="shared" si="24"/>
        <v>1926005.8685295</v>
      </c>
      <c r="AS82" s="29">
        <f t="shared" si="25"/>
        <v>1928938.0663749999</v>
      </c>
      <c r="AT82" s="29">
        <f t="shared" si="32"/>
        <v>2932.1978454999626</v>
      </c>
      <c r="AV82" s="29">
        <f t="shared" si="33"/>
        <v>3851160.920961</v>
      </c>
      <c r="AW82" s="29">
        <f t="shared" si="33"/>
        <v>3856275.1968879998</v>
      </c>
      <c r="AX82" s="29">
        <f t="shared" si="34"/>
        <v>5114.2759269997478</v>
      </c>
      <c r="AZ82" s="29">
        <v>113632980.83</v>
      </c>
      <c r="BA82" s="29">
        <v>113632980.83</v>
      </c>
      <c r="BB82" s="29">
        <v>113632980.83</v>
      </c>
      <c r="BD82" s="342">
        <v>113780944.06999999</v>
      </c>
      <c r="BE82" s="342">
        <v>113742098.20999999</v>
      </c>
      <c r="BF82" s="342">
        <v>113742098.20999999</v>
      </c>
      <c r="BH82" s="29">
        <v>642026.34168949991</v>
      </c>
      <c r="BI82" s="29">
        <v>642026.34168949991</v>
      </c>
      <c r="BJ82" s="29">
        <v>642026.34168949991</v>
      </c>
      <c r="BL82" s="342">
        <f t="shared" si="30"/>
        <v>642862.3339955</v>
      </c>
      <c r="BM82" s="342">
        <f t="shared" si="30"/>
        <v>642642.85488649993</v>
      </c>
      <c r="BN82" s="342">
        <f t="shared" si="30"/>
        <v>642642.85488649993</v>
      </c>
      <c r="BP82" s="29">
        <f t="shared" si="11"/>
        <v>1926079.0250684996</v>
      </c>
      <c r="BQ82" s="29">
        <f t="shared" si="12"/>
        <v>1928148.0437684997</v>
      </c>
      <c r="BR82" s="29">
        <f t="shared" si="13"/>
        <v>2069.0187000001315</v>
      </c>
      <c r="BT82" s="29">
        <f t="shared" si="14"/>
        <v>5777239.9460294992</v>
      </c>
      <c r="BU82" s="29">
        <f t="shared" si="14"/>
        <v>5784423.2406564998</v>
      </c>
      <c r="BV82" s="29">
        <f t="shared" si="15"/>
        <v>7183.2946270005777</v>
      </c>
      <c r="BX82" s="29">
        <v>113632980.83</v>
      </c>
      <c r="BY82" s="29">
        <v>113632980.83</v>
      </c>
      <c r="BZ82" s="29">
        <v>113632980.83</v>
      </c>
      <c r="CB82" s="342">
        <v>113742098.20999999</v>
      </c>
      <c r="CC82" s="342">
        <v>113742098.20999999</v>
      </c>
      <c r="CD82" s="342">
        <v>113742098.20999999</v>
      </c>
      <c r="CF82" s="29">
        <v>642026.34168949991</v>
      </c>
      <c r="CG82" s="29">
        <v>642026.34168949991</v>
      </c>
      <c r="CH82" s="29">
        <v>642026.34168949991</v>
      </c>
      <c r="CJ82" s="342">
        <f t="shared" si="31"/>
        <v>642642.85488649993</v>
      </c>
      <c r="CK82" s="342">
        <f t="shared" si="31"/>
        <v>642642.85488649993</v>
      </c>
      <c r="CL82" s="342">
        <f t="shared" si="31"/>
        <v>642642.85488649993</v>
      </c>
      <c r="CN82" s="29">
        <f t="shared" si="26"/>
        <v>1926079.0250684996</v>
      </c>
      <c r="CO82" s="29">
        <f t="shared" si="35"/>
        <v>1927928.5646594998</v>
      </c>
      <c r="CP82" s="29">
        <f t="shared" si="36"/>
        <v>1849.5395910001826</v>
      </c>
      <c r="CR82" s="29">
        <f t="shared" si="37"/>
        <v>7703318.9710979983</v>
      </c>
      <c r="CS82" s="29">
        <f t="shared" si="37"/>
        <v>7712351.8053159993</v>
      </c>
      <c r="CT82" s="29">
        <f t="shared" si="38"/>
        <v>9032.8342180009931</v>
      </c>
    </row>
    <row r="83" spans="1:98" x14ac:dyDescent="0.25">
      <c r="A83" s="343" t="s">
        <v>409</v>
      </c>
      <c r="B83" s="229">
        <v>2.1700000000000001E-2</v>
      </c>
      <c r="C83" s="229">
        <v>2.4199999999999999E-2</v>
      </c>
      <c r="D83" s="229">
        <v>5.5399999999999998E-2</v>
      </c>
      <c r="E83" s="229">
        <v>5.4600000000000003E-2</v>
      </c>
      <c r="F83" s="236">
        <v>403011</v>
      </c>
      <c r="G83" s="229"/>
      <c r="H83" s="342">
        <v>150411159.44999999</v>
      </c>
      <c r="I83" s="342">
        <v>150411159.44999999</v>
      </c>
      <c r="J83" s="342">
        <v>150440318.74000001</v>
      </c>
      <c r="K83" s="342"/>
      <c r="L83" s="342">
        <v>150509643.40000001</v>
      </c>
      <c r="M83" s="342">
        <v>150567825.55000001</v>
      </c>
      <c r="N83" s="342">
        <v>150567825.55000001</v>
      </c>
      <c r="O83" s="342"/>
      <c r="P83" s="238">
        <v>684370.77549749997</v>
      </c>
      <c r="Q83" s="238">
        <v>684370.77549749997</v>
      </c>
      <c r="R83" s="238">
        <v>684503.45026700001</v>
      </c>
      <c r="S83" s="238"/>
      <c r="T83" s="342">
        <f t="shared" si="28"/>
        <v>684818.87747000006</v>
      </c>
      <c r="U83" s="342">
        <f t="shared" si="28"/>
        <v>685083.60625250009</v>
      </c>
      <c r="V83" s="342">
        <f t="shared" si="28"/>
        <v>685083.60625250009</v>
      </c>
      <c r="W83" s="29"/>
      <c r="X83" s="29">
        <f t="shared" si="22"/>
        <v>2053245.0012619998</v>
      </c>
      <c r="Y83" s="29">
        <f t="shared" si="23"/>
        <v>2054986.0899750001</v>
      </c>
      <c r="Z83" s="29">
        <f t="shared" si="27"/>
        <v>1741.0887130002957</v>
      </c>
      <c r="AB83" s="29">
        <v>150469478.02000001</v>
      </c>
      <c r="AC83" s="29">
        <v>150469478.02000001</v>
      </c>
      <c r="AD83" s="29">
        <v>150469478.02000001</v>
      </c>
      <c r="AF83" s="342">
        <v>150561553.94</v>
      </c>
      <c r="AG83" s="342">
        <v>150555282.33000001</v>
      </c>
      <c r="AH83" s="342">
        <v>150555282.33000001</v>
      </c>
      <c r="AJ83" s="29">
        <v>684636.12499100005</v>
      </c>
      <c r="AK83" s="29">
        <v>684636.12499100005</v>
      </c>
      <c r="AL83" s="29">
        <v>684636.12499100005</v>
      </c>
      <c r="AN83" s="342">
        <f t="shared" si="29"/>
        <v>685055.07042700006</v>
      </c>
      <c r="AO83" s="342">
        <f t="shared" si="29"/>
        <v>685026.53460150014</v>
      </c>
      <c r="AP83" s="342">
        <f t="shared" si="29"/>
        <v>685026.53460150014</v>
      </c>
      <c r="AR83" s="29">
        <f t="shared" si="24"/>
        <v>2053908.374973</v>
      </c>
      <c r="AS83" s="29">
        <f t="shared" si="25"/>
        <v>2055108.1396300006</v>
      </c>
      <c r="AT83" s="29">
        <f t="shared" si="32"/>
        <v>1199.7646570005454</v>
      </c>
      <c r="AV83" s="29">
        <f t="shared" si="33"/>
        <v>4107153.3762349999</v>
      </c>
      <c r="AW83" s="29">
        <f t="shared" si="33"/>
        <v>4110094.2296050005</v>
      </c>
      <c r="AX83" s="29">
        <f t="shared" si="34"/>
        <v>2940.8533700006083</v>
      </c>
      <c r="AZ83" s="29">
        <v>150469478.02000001</v>
      </c>
      <c r="BA83" s="29">
        <v>150460469.63999999</v>
      </c>
      <c r="BB83" s="29">
        <v>150451461.25</v>
      </c>
      <c r="BD83" s="342">
        <v>150525722.84</v>
      </c>
      <c r="BE83" s="342">
        <v>150496163.34999999</v>
      </c>
      <c r="BF83" s="342">
        <v>150496163.34999999</v>
      </c>
      <c r="BH83" s="29">
        <v>684636.12499100005</v>
      </c>
      <c r="BI83" s="29">
        <v>684595.13686199998</v>
      </c>
      <c r="BJ83" s="29">
        <v>684554.14868750004</v>
      </c>
      <c r="BL83" s="342">
        <f t="shared" si="30"/>
        <v>684892.03892200009</v>
      </c>
      <c r="BM83" s="342">
        <f t="shared" si="30"/>
        <v>684757.54324250005</v>
      </c>
      <c r="BN83" s="342">
        <f t="shared" si="30"/>
        <v>684757.54324250005</v>
      </c>
      <c r="BP83" s="29">
        <f t="shared" si="11"/>
        <v>2053785.4105405002</v>
      </c>
      <c r="BQ83" s="29">
        <f t="shared" si="12"/>
        <v>2054407.1254070001</v>
      </c>
      <c r="BR83" s="29">
        <f t="shared" si="13"/>
        <v>621.71486649988219</v>
      </c>
      <c r="BT83" s="29">
        <f t="shared" si="14"/>
        <v>6160938.7867754996</v>
      </c>
      <c r="BU83" s="29">
        <f t="shared" si="14"/>
        <v>6164501.3550120005</v>
      </c>
      <c r="BV83" s="29">
        <f t="shared" si="15"/>
        <v>3562.5682365009561</v>
      </c>
      <c r="BX83" s="29">
        <v>150451461.25</v>
      </c>
      <c r="BY83" s="29">
        <v>150451461.25</v>
      </c>
      <c r="BZ83" s="29">
        <v>150451461.25</v>
      </c>
      <c r="CB83" s="342">
        <v>150496163.34999999</v>
      </c>
      <c r="CC83" s="342">
        <v>150496163.34999999</v>
      </c>
      <c r="CD83" s="342">
        <v>150496163.34999999</v>
      </c>
      <c r="CF83" s="29">
        <v>684554.14868750004</v>
      </c>
      <c r="CG83" s="29">
        <v>684554.14868750004</v>
      </c>
      <c r="CH83" s="29">
        <v>684554.14868750004</v>
      </c>
      <c r="CJ83" s="342">
        <f t="shared" si="31"/>
        <v>684757.54324250005</v>
      </c>
      <c r="CK83" s="342">
        <f t="shared" si="31"/>
        <v>684757.54324250005</v>
      </c>
      <c r="CL83" s="342">
        <f t="shared" si="31"/>
        <v>684757.54324250005</v>
      </c>
      <c r="CN83" s="29">
        <f t="shared" si="26"/>
        <v>2053662.4460625001</v>
      </c>
      <c r="CO83" s="29">
        <f t="shared" si="35"/>
        <v>2054272.6297275</v>
      </c>
      <c r="CP83" s="29">
        <f t="shared" si="36"/>
        <v>610.18366499990225</v>
      </c>
      <c r="CR83" s="29">
        <f t="shared" si="37"/>
        <v>8214601.2328379992</v>
      </c>
      <c r="CS83" s="29">
        <f t="shared" si="37"/>
        <v>8218773.984739501</v>
      </c>
      <c r="CT83" s="29">
        <f t="shared" si="38"/>
        <v>4172.7519015017897</v>
      </c>
    </row>
    <row r="84" spans="1:98" x14ac:dyDescent="0.25">
      <c r="A84" s="343" t="s">
        <v>410</v>
      </c>
      <c r="B84" s="229">
        <v>2.47E-2</v>
      </c>
      <c r="C84" s="229">
        <v>2.75E-2</v>
      </c>
      <c r="D84" s="229">
        <v>2.3300000000000001E-2</v>
      </c>
      <c r="E84" s="229">
        <v>2.2599999999999999E-2</v>
      </c>
      <c r="F84" s="236">
        <v>403011</v>
      </c>
      <c r="G84" s="229"/>
      <c r="H84" s="342">
        <v>15481189.119999999</v>
      </c>
      <c r="I84" s="342">
        <v>15482660.619999999</v>
      </c>
      <c r="J84" s="342">
        <v>15482660.619999999</v>
      </c>
      <c r="K84" s="342"/>
      <c r="L84" s="342">
        <v>15452320.65</v>
      </c>
      <c r="M84" s="342">
        <v>15452320.65</v>
      </c>
      <c r="N84" s="342">
        <v>15452320.65</v>
      </c>
      <c r="O84" s="342"/>
      <c r="P84" s="238">
        <v>29156.239509333329</v>
      </c>
      <c r="Q84" s="238">
        <v>29159.01083433333</v>
      </c>
      <c r="R84" s="238">
        <v>29159.01083433333</v>
      </c>
      <c r="S84" s="238"/>
      <c r="T84" s="342">
        <f t="shared" si="28"/>
        <v>29101.870557500002</v>
      </c>
      <c r="U84" s="342">
        <f t="shared" si="28"/>
        <v>29101.870557500002</v>
      </c>
      <c r="V84" s="342">
        <f t="shared" si="28"/>
        <v>29101.870557500002</v>
      </c>
      <c r="W84" s="29"/>
      <c r="X84" s="29">
        <f t="shared" si="22"/>
        <v>87474.261177999986</v>
      </c>
      <c r="Y84" s="29">
        <f t="shared" si="23"/>
        <v>87305.611672500003</v>
      </c>
      <c r="Z84" s="29">
        <f t="shared" si="27"/>
        <v>-168.64950549998321</v>
      </c>
      <c r="AB84" s="29">
        <v>15474431.82</v>
      </c>
      <c r="AC84" s="29">
        <v>15466203.02</v>
      </c>
      <c r="AD84" s="29">
        <v>15466203.02</v>
      </c>
      <c r="AF84" s="342">
        <v>15452320.65</v>
      </c>
      <c r="AG84" s="342">
        <v>15452320.65</v>
      </c>
      <c r="AH84" s="342">
        <v>15452320.65</v>
      </c>
      <c r="AJ84" s="29">
        <v>29143.513261</v>
      </c>
      <c r="AK84" s="29">
        <v>29128.015687666662</v>
      </c>
      <c r="AL84" s="29">
        <v>29128.015687666662</v>
      </c>
      <c r="AN84" s="342">
        <f t="shared" si="29"/>
        <v>29101.870557500002</v>
      </c>
      <c r="AO84" s="342">
        <f t="shared" si="29"/>
        <v>29101.870557500002</v>
      </c>
      <c r="AP84" s="342">
        <f t="shared" si="29"/>
        <v>29101.870557500002</v>
      </c>
      <c r="AR84" s="29">
        <f t="shared" si="24"/>
        <v>87399.544636333318</v>
      </c>
      <c r="AS84" s="29">
        <f t="shared" si="25"/>
        <v>87305.611672500003</v>
      </c>
      <c r="AT84" s="29">
        <f t="shared" si="32"/>
        <v>-93.932963833314716</v>
      </c>
      <c r="AV84" s="29">
        <f t="shared" si="33"/>
        <v>174873.80581433332</v>
      </c>
      <c r="AW84" s="29">
        <f t="shared" si="33"/>
        <v>174611.22334500001</v>
      </c>
      <c r="AX84" s="29">
        <f t="shared" si="34"/>
        <v>-262.58246933331247</v>
      </c>
      <c r="AZ84" s="29">
        <v>15459261.84</v>
      </c>
      <c r="BA84" s="29">
        <v>15452320.65</v>
      </c>
      <c r="BB84" s="29">
        <v>15452320.65</v>
      </c>
      <c r="BD84" s="342">
        <v>15452320.65</v>
      </c>
      <c r="BE84" s="342">
        <v>15452320.65</v>
      </c>
      <c r="BF84" s="342">
        <v>15475254.310000001</v>
      </c>
      <c r="BH84" s="29">
        <v>29114.943131999997</v>
      </c>
      <c r="BI84" s="29">
        <v>29101.870557500002</v>
      </c>
      <c r="BJ84" s="29">
        <v>29101.870557500002</v>
      </c>
      <c r="BL84" s="342">
        <f t="shared" si="30"/>
        <v>29101.870557500002</v>
      </c>
      <c r="BM84" s="342">
        <f t="shared" si="30"/>
        <v>29101.870557500002</v>
      </c>
      <c r="BN84" s="342">
        <f t="shared" si="30"/>
        <v>29145.062283833333</v>
      </c>
      <c r="BP84" s="29">
        <f t="shared" si="11"/>
        <v>87318.684246999997</v>
      </c>
      <c r="BQ84" s="29">
        <f t="shared" si="12"/>
        <v>87348.803398833334</v>
      </c>
      <c r="BR84" s="29">
        <f t="shared" si="13"/>
        <v>30.119151833336218</v>
      </c>
      <c r="BT84" s="29">
        <f t="shared" si="14"/>
        <v>262192.49006133329</v>
      </c>
      <c r="BU84" s="29">
        <f t="shared" si="14"/>
        <v>261960.02674383332</v>
      </c>
      <c r="BV84" s="29">
        <f t="shared" si="15"/>
        <v>-232.4633174999617</v>
      </c>
      <c r="BX84" s="29">
        <v>15452320.65</v>
      </c>
      <c r="BY84" s="29">
        <v>15452320.65</v>
      </c>
      <c r="BZ84" s="29">
        <v>15452320.65</v>
      </c>
      <c r="CB84" s="342">
        <v>15498187.960000001</v>
      </c>
      <c r="CC84" s="342">
        <v>15498187.960000001</v>
      </c>
      <c r="CD84" s="342">
        <v>15498187.960000001</v>
      </c>
      <c r="CF84" s="29">
        <v>29101.870557500002</v>
      </c>
      <c r="CG84" s="29">
        <v>29101.870557500002</v>
      </c>
      <c r="CH84" s="29">
        <v>29101.870557500002</v>
      </c>
      <c r="CJ84" s="342">
        <f t="shared" si="31"/>
        <v>29188.253991333331</v>
      </c>
      <c r="CK84" s="342">
        <f t="shared" si="31"/>
        <v>29188.253991333331</v>
      </c>
      <c r="CL84" s="342">
        <f t="shared" si="31"/>
        <v>29188.253991333331</v>
      </c>
      <c r="CN84" s="29">
        <f t="shared" si="26"/>
        <v>87305.611672500003</v>
      </c>
      <c r="CO84" s="29">
        <f t="shared" si="35"/>
        <v>87564.761973999994</v>
      </c>
      <c r="CP84" s="29">
        <f t="shared" si="36"/>
        <v>259.15030149999075</v>
      </c>
      <c r="CR84" s="29">
        <f t="shared" si="37"/>
        <v>349498.10173383332</v>
      </c>
      <c r="CS84" s="29">
        <f t="shared" si="37"/>
        <v>349524.78871783335</v>
      </c>
      <c r="CT84" s="29">
        <f t="shared" si="38"/>
        <v>26.686984000029042</v>
      </c>
    </row>
    <row r="85" spans="1:98" x14ac:dyDescent="0.25">
      <c r="A85" s="343" t="s">
        <v>411</v>
      </c>
      <c r="B85" s="229">
        <v>2.5399999999999999E-2</v>
      </c>
      <c r="C85" s="229">
        <v>2.8299999999999999E-2</v>
      </c>
      <c r="D85" s="229">
        <v>3.0200000000000001E-2</v>
      </c>
      <c r="E85" s="229">
        <v>3.6899999999999995E-2</v>
      </c>
      <c r="F85" s="236">
        <v>403011</v>
      </c>
      <c r="G85" s="229"/>
      <c r="H85" s="342">
        <v>324354973.10000002</v>
      </c>
      <c r="I85" s="342">
        <v>324428234.02999997</v>
      </c>
      <c r="J85" s="342">
        <v>324563386.5</v>
      </c>
      <c r="K85" s="342"/>
      <c r="L85" s="342">
        <v>330226309.88999999</v>
      </c>
      <c r="M85" s="342">
        <v>329500227.79000002</v>
      </c>
      <c r="N85" s="342">
        <v>328728887.42000002</v>
      </c>
      <c r="O85" s="342"/>
      <c r="P85" s="238">
        <v>997391.54228249996</v>
      </c>
      <c r="Q85" s="238">
        <v>997616.81964224984</v>
      </c>
      <c r="R85" s="238">
        <v>998032.41348749993</v>
      </c>
      <c r="S85" s="238"/>
      <c r="T85" s="342">
        <f t="shared" si="28"/>
        <v>1015445.9029117498</v>
      </c>
      <c r="U85" s="342">
        <f t="shared" si="28"/>
        <v>1013213.20045425</v>
      </c>
      <c r="V85" s="342">
        <f t="shared" si="28"/>
        <v>1010841.3288164999</v>
      </c>
      <c r="W85" s="29"/>
      <c r="X85" s="29">
        <f t="shared" si="22"/>
        <v>2993040.7754122498</v>
      </c>
      <c r="Y85" s="29">
        <f t="shared" si="23"/>
        <v>3039500.4321824997</v>
      </c>
      <c r="Z85" s="29">
        <f t="shared" si="27"/>
        <v>46459.656770249829</v>
      </c>
      <c r="AB85" s="29">
        <v>324535399.92000002</v>
      </c>
      <c r="AC85" s="29">
        <v>322709838.62</v>
      </c>
      <c r="AD85" s="29">
        <v>321085882.98000002</v>
      </c>
      <c r="AF85" s="342">
        <v>328750314.31</v>
      </c>
      <c r="AG85" s="342">
        <v>328647348.91000003</v>
      </c>
      <c r="AH85" s="342">
        <v>328352862.75999999</v>
      </c>
      <c r="AJ85" s="29">
        <v>997946.35475399997</v>
      </c>
      <c r="AK85" s="29">
        <v>992332.75375649985</v>
      </c>
      <c r="AL85" s="29">
        <v>987339.09016349993</v>
      </c>
      <c r="AN85" s="342">
        <f t="shared" si="29"/>
        <v>1010907.2165032499</v>
      </c>
      <c r="AO85" s="342">
        <f t="shared" si="29"/>
        <v>1010590.59789825</v>
      </c>
      <c r="AP85" s="342">
        <f t="shared" si="29"/>
        <v>1009685.0529869999</v>
      </c>
      <c r="AR85" s="29">
        <f t="shared" si="24"/>
        <v>2977618.1986739999</v>
      </c>
      <c r="AS85" s="29">
        <f t="shared" si="25"/>
        <v>3031182.8673884999</v>
      </c>
      <c r="AT85" s="29">
        <f t="shared" si="32"/>
        <v>53564.668714500032</v>
      </c>
      <c r="AV85" s="29">
        <f t="shared" si="33"/>
        <v>5970658.9740862492</v>
      </c>
      <c r="AW85" s="29">
        <f t="shared" si="33"/>
        <v>6070683.299571</v>
      </c>
      <c r="AX85" s="29">
        <f t="shared" si="34"/>
        <v>100024.32548475079</v>
      </c>
      <c r="AZ85" s="29">
        <v>320892319.14999998</v>
      </c>
      <c r="BA85" s="29">
        <v>320832897.97000003</v>
      </c>
      <c r="BB85" s="29">
        <v>320922535.66000003</v>
      </c>
      <c r="BD85" s="342">
        <v>328111756.82999998</v>
      </c>
      <c r="BE85" s="342">
        <v>328628733.35000002</v>
      </c>
      <c r="BF85" s="342">
        <v>329779789.67000002</v>
      </c>
      <c r="BH85" s="29">
        <v>986743.88138624979</v>
      </c>
      <c r="BI85" s="29">
        <v>986561.16125774989</v>
      </c>
      <c r="BJ85" s="29">
        <v>986836.79715450003</v>
      </c>
      <c r="BL85" s="342">
        <f t="shared" si="30"/>
        <v>1008943.6522522499</v>
      </c>
      <c r="BM85" s="342">
        <f t="shared" si="30"/>
        <v>1010533.3550512498</v>
      </c>
      <c r="BN85" s="342">
        <f t="shared" si="30"/>
        <v>1014072.8532352499</v>
      </c>
      <c r="BP85" s="29">
        <f t="shared" si="11"/>
        <v>2960141.8397984998</v>
      </c>
      <c r="BQ85" s="29">
        <f t="shared" si="12"/>
        <v>3033549.8605387495</v>
      </c>
      <c r="BR85" s="29">
        <f t="shared" si="13"/>
        <v>73408.02074024966</v>
      </c>
      <c r="BT85" s="29">
        <f t="shared" si="14"/>
        <v>8930800.81388475</v>
      </c>
      <c r="BU85" s="29">
        <f t="shared" si="14"/>
        <v>9104233.1601097491</v>
      </c>
      <c r="BV85" s="29">
        <f t="shared" si="15"/>
        <v>173432.34622499906</v>
      </c>
      <c r="BX85" s="29">
        <v>321077414.57999998</v>
      </c>
      <c r="BY85" s="29">
        <v>321484081.91000003</v>
      </c>
      <c r="BZ85" s="29">
        <v>325891773.37</v>
      </c>
      <c r="CB85" s="342">
        <v>329969994.81</v>
      </c>
      <c r="CC85" s="342">
        <v>329574550.05000001</v>
      </c>
      <c r="CD85" s="342">
        <v>329010558.30000001</v>
      </c>
      <c r="CF85" s="29">
        <v>987313.04983349983</v>
      </c>
      <c r="CG85" s="29">
        <v>988563.55187324993</v>
      </c>
      <c r="CH85" s="29">
        <v>1002117.2031127498</v>
      </c>
      <c r="CJ85" s="342">
        <f t="shared" si="31"/>
        <v>1014657.7340407498</v>
      </c>
      <c r="CK85" s="342">
        <f t="shared" si="31"/>
        <v>1013441.7414037498</v>
      </c>
      <c r="CL85" s="342">
        <f t="shared" si="31"/>
        <v>1011707.4667725</v>
      </c>
      <c r="CN85" s="29">
        <f t="shared" si="26"/>
        <v>2977993.8048194996</v>
      </c>
      <c r="CO85" s="29">
        <f t="shared" si="35"/>
        <v>3039806.9422169998</v>
      </c>
      <c r="CP85" s="29">
        <f t="shared" si="36"/>
        <v>61813.137397500221</v>
      </c>
      <c r="CR85" s="29">
        <f t="shared" si="37"/>
        <v>11908794.61870425</v>
      </c>
      <c r="CS85" s="29">
        <f t="shared" si="37"/>
        <v>12144040.102326749</v>
      </c>
      <c r="CT85" s="29">
        <f t="shared" si="38"/>
        <v>235245.48362249881</v>
      </c>
    </row>
    <row r="86" spans="1:98" x14ac:dyDescent="0.25">
      <c r="A86" s="343" t="s">
        <v>412</v>
      </c>
      <c r="B86" s="229">
        <v>2.5399999999999999E-2</v>
      </c>
      <c r="C86" s="229">
        <v>2.8299999999999999E-2</v>
      </c>
      <c r="D86" s="229">
        <v>3.0200000000000001E-2</v>
      </c>
      <c r="E86" s="229">
        <v>3.6899999999999995E-2</v>
      </c>
      <c r="F86" s="236">
        <v>403011</v>
      </c>
      <c r="G86" s="229"/>
      <c r="H86" s="342">
        <v>10635589.17</v>
      </c>
      <c r="I86" s="342">
        <v>10635589.17</v>
      </c>
      <c r="J86" s="342">
        <v>10635589.17</v>
      </c>
      <c r="K86" s="342"/>
      <c r="L86" s="342">
        <v>10635589.17</v>
      </c>
      <c r="M86" s="342">
        <v>10645643.08</v>
      </c>
      <c r="N86" s="342">
        <v>10655696.98</v>
      </c>
      <c r="O86" s="342"/>
      <c r="P86" s="238">
        <v>32704.436697749992</v>
      </c>
      <c r="Q86" s="238">
        <v>32704.436697749992</v>
      </c>
      <c r="R86" s="238">
        <v>32704.436697749992</v>
      </c>
      <c r="S86" s="238"/>
      <c r="T86" s="342">
        <f t="shared" si="28"/>
        <v>32704.436697749992</v>
      </c>
      <c r="U86" s="342">
        <f t="shared" si="28"/>
        <v>32735.352470999995</v>
      </c>
      <c r="V86" s="342">
        <f t="shared" si="28"/>
        <v>32766.268213499996</v>
      </c>
      <c r="W86" s="29"/>
      <c r="X86" s="29">
        <f t="shared" si="22"/>
        <v>98113.31009324998</v>
      </c>
      <c r="Y86" s="29">
        <f t="shared" si="23"/>
        <v>98206.057382249986</v>
      </c>
      <c r="Z86" s="29">
        <f t="shared" si="27"/>
        <v>92.747289000006276</v>
      </c>
      <c r="AB86" s="29">
        <v>10635589.17</v>
      </c>
      <c r="AC86" s="29">
        <v>10635589.17</v>
      </c>
      <c r="AD86" s="29">
        <v>10635589.17</v>
      </c>
      <c r="AF86" s="342">
        <v>10655696.98</v>
      </c>
      <c r="AG86" s="342">
        <v>10655696.98</v>
      </c>
      <c r="AH86" s="342">
        <v>10655696.98</v>
      </c>
      <c r="AJ86" s="29">
        <v>32704.436697749992</v>
      </c>
      <c r="AK86" s="29">
        <v>32704.436697749992</v>
      </c>
      <c r="AL86" s="29">
        <v>32704.436697749992</v>
      </c>
      <c r="AN86" s="342">
        <f t="shared" si="29"/>
        <v>32766.268213499996</v>
      </c>
      <c r="AO86" s="342">
        <f t="shared" si="29"/>
        <v>32766.268213499996</v>
      </c>
      <c r="AP86" s="342">
        <f t="shared" si="29"/>
        <v>32766.268213499996</v>
      </c>
      <c r="AR86" s="29">
        <f t="shared" si="24"/>
        <v>98113.31009324998</v>
      </c>
      <c r="AS86" s="29">
        <f t="shared" si="25"/>
        <v>98298.804640499991</v>
      </c>
      <c r="AT86" s="29">
        <f t="shared" si="32"/>
        <v>185.49454725001124</v>
      </c>
      <c r="AV86" s="29">
        <f t="shared" si="33"/>
        <v>196226.62018649996</v>
      </c>
      <c r="AW86" s="29">
        <f t="shared" si="33"/>
        <v>196504.86202274996</v>
      </c>
      <c r="AX86" s="29">
        <f t="shared" si="34"/>
        <v>278.24183625000296</v>
      </c>
      <c r="AZ86" s="29">
        <v>10635589.17</v>
      </c>
      <c r="BA86" s="29">
        <v>10635589.17</v>
      </c>
      <c r="BB86" s="29">
        <v>10635589.17</v>
      </c>
      <c r="BD86" s="342">
        <v>10655696.98</v>
      </c>
      <c r="BE86" s="342">
        <v>10655696.98</v>
      </c>
      <c r="BF86" s="342">
        <v>10655696.98</v>
      </c>
      <c r="BH86" s="29">
        <v>32704.436697749992</v>
      </c>
      <c r="BI86" s="29">
        <v>32704.436697749992</v>
      </c>
      <c r="BJ86" s="29">
        <v>32704.436697749992</v>
      </c>
      <c r="BL86" s="342">
        <f t="shared" si="30"/>
        <v>32766.268213499996</v>
      </c>
      <c r="BM86" s="342">
        <f t="shared" si="30"/>
        <v>32766.268213499996</v>
      </c>
      <c r="BN86" s="342">
        <f t="shared" si="30"/>
        <v>32766.268213499996</v>
      </c>
      <c r="BP86" s="29">
        <f t="shared" si="11"/>
        <v>98113.31009324998</v>
      </c>
      <c r="BQ86" s="29">
        <f t="shared" si="12"/>
        <v>98298.804640499991</v>
      </c>
      <c r="BR86" s="29">
        <f t="shared" si="13"/>
        <v>185.49454725001124</v>
      </c>
      <c r="BT86" s="29">
        <f t="shared" si="14"/>
        <v>294339.93027974991</v>
      </c>
      <c r="BU86" s="29">
        <f t="shared" si="14"/>
        <v>294803.66666324995</v>
      </c>
      <c r="BV86" s="29">
        <f t="shared" si="15"/>
        <v>463.7363835000433</v>
      </c>
      <c r="BX86" s="29">
        <v>10635589.17</v>
      </c>
      <c r="BY86" s="29">
        <v>10635589.17</v>
      </c>
      <c r="BZ86" s="29">
        <v>10635589.17</v>
      </c>
      <c r="CB86" s="342">
        <v>10655696.98</v>
      </c>
      <c r="CC86" s="342">
        <v>10655696.98</v>
      </c>
      <c r="CD86" s="342">
        <v>10655696.98</v>
      </c>
      <c r="CF86" s="29">
        <v>32704.436697749992</v>
      </c>
      <c r="CG86" s="29">
        <v>32704.436697749992</v>
      </c>
      <c r="CH86" s="29">
        <v>32704.436697749992</v>
      </c>
      <c r="CJ86" s="342">
        <f t="shared" si="31"/>
        <v>32766.268213499996</v>
      </c>
      <c r="CK86" s="342">
        <f t="shared" si="31"/>
        <v>32766.268213499996</v>
      </c>
      <c r="CL86" s="342">
        <f t="shared" si="31"/>
        <v>32766.268213499996</v>
      </c>
      <c r="CN86" s="29">
        <f t="shared" si="26"/>
        <v>98113.31009324998</v>
      </c>
      <c r="CO86" s="29">
        <f t="shared" si="35"/>
        <v>98298.804640499991</v>
      </c>
      <c r="CP86" s="29">
        <f t="shared" si="36"/>
        <v>185.49454725001124</v>
      </c>
      <c r="CR86" s="29">
        <f t="shared" si="37"/>
        <v>392453.24037299992</v>
      </c>
      <c r="CS86" s="29">
        <f t="shared" si="37"/>
        <v>393102.47130374995</v>
      </c>
      <c r="CT86" s="29">
        <f t="shared" si="38"/>
        <v>649.23093075002544</v>
      </c>
    </row>
    <row r="87" spans="1:98" x14ac:dyDescent="0.25">
      <c r="A87" s="343" t="s">
        <v>413</v>
      </c>
      <c r="B87" s="229">
        <v>2.5399999999999999E-2</v>
      </c>
      <c r="C87" s="229">
        <v>2.8299999999999999E-2</v>
      </c>
      <c r="D87" s="229">
        <v>3.0200000000000001E-2</v>
      </c>
      <c r="E87" s="229">
        <v>3.6899999999999995E-2</v>
      </c>
      <c r="F87" s="236">
        <v>403026</v>
      </c>
      <c r="G87" s="229"/>
      <c r="H87" s="342">
        <v>0</v>
      </c>
      <c r="I87" s="342">
        <v>0</v>
      </c>
      <c r="J87" s="342">
        <v>0</v>
      </c>
      <c r="K87" s="342"/>
      <c r="L87" s="342">
        <v>0</v>
      </c>
      <c r="M87" s="342">
        <v>0</v>
      </c>
      <c r="N87" s="342">
        <v>0</v>
      </c>
      <c r="O87" s="342"/>
      <c r="P87" s="238">
        <v>0</v>
      </c>
      <c r="Q87" s="238">
        <v>0</v>
      </c>
      <c r="R87" s="238">
        <v>0</v>
      </c>
      <c r="S87" s="238"/>
      <c r="T87" s="342">
        <f t="shared" si="28"/>
        <v>0</v>
      </c>
      <c r="U87" s="342">
        <f t="shared" si="28"/>
        <v>0</v>
      </c>
      <c r="V87" s="342">
        <f t="shared" si="28"/>
        <v>0</v>
      </c>
      <c r="W87" s="29"/>
      <c r="X87" s="29">
        <f t="shared" si="22"/>
        <v>0</v>
      </c>
      <c r="Y87" s="29">
        <f t="shared" si="23"/>
        <v>0</v>
      </c>
      <c r="Z87" s="29">
        <f t="shared" si="27"/>
        <v>0</v>
      </c>
      <c r="AB87" s="29">
        <v>0</v>
      </c>
      <c r="AC87" s="29">
        <v>0</v>
      </c>
      <c r="AD87" s="29">
        <v>0</v>
      </c>
      <c r="AF87" s="342">
        <v>0</v>
      </c>
      <c r="AG87" s="342">
        <v>0</v>
      </c>
      <c r="AH87" s="342">
        <v>0</v>
      </c>
      <c r="AJ87" s="29">
        <v>0</v>
      </c>
      <c r="AK87" s="29">
        <v>0</v>
      </c>
      <c r="AL87" s="29">
        <v>0</v>
      </c>
      <c r="AN87" s="342">
        <f t="shared" si="29"/>
        <v>0</v>
      </c>
      <c r="AO87" s="342">
        <f t="shared" si="29"/>
        <v>0</v>
      </c>
      <c r="AP87" s="342">
        <f t="shared" si="29"/>
        <v>0</v>
      </c>
      <c r="AR87" s="29">
        <f t="shared" si="24"/>
        <v>0</v>
      </c>
      <c r="AS87" s="29">
        <f t="shared" si="25"/>
        <v>0</v>
      </c>
      <c r="AT87" s="29">
        <f t="shared" si="32"/>
        <v>0</v>
      </c>
      <c r="AV87" s="29">
        <f t="shared" si="33"/>
        <v>0</v>
      </c>
      <c r="AW87" s="29">
        <f t="shared" si="33"/>
        <v>0</v>
      </c>
      <c r="AX87" s="29">
        <f t="shared" si="34"/>
        <v>0</v>
      </c>
      <c r="AZ87" s="29">
        <v>0</v>
      </c>
      <c r="BA87" s="29">
        <v>0</v>
      </c>
      <c r="BB87" s="29">
        <v>0</v>
      </c>
      <c r="BD87" s="342">
        <v>0</v>
      </c>
      <c r="BE87" s="342">
        <v>0</v>
      </c>
      <c r="BF87" s="342">
        <v>0</v>
      </c>
      <c r="BH87" s="29">
        <v>0</v>
      </c>
      <c r="BI87" s="29">
        <v>0</v>
      </c>
      <c r="BJ87" s="29">
        <v>0</v>
      </c>
      <c r="BL87" s="342">
        <f t="shared" si="30"/>
        <v>0</v>
      </c>
      <c r="BM87" s="342">
        <f t="shared" si="30"/>
        <v>0</v>
      </c>
      <c r="BN87" s="342">
        <f t="shared" si="30"/>
        <v>0</v>
      </c>
      <c r="BP87" s="29">
        <f t="shared" si="11"/>
        <v>0</v>
      </c>
      <c r="BQ87" s="29">
        <f t="shared" si="12"/>
        <v>0</v>
      </c>
      <c r="BR87" s="29">
        <f t="shared" si="13"/>
        <v>0</v>
      </c>
      <c r="BT87" s="29">
        <f t="shared" si="14"/>
        <v>0</v>
      </c>
      <c r="BU87" s="29">
        <f t="shared" si="14"/>
        <v>0</v>
      </c>
      <c r="BV87" s="29">
        <f t="shared" si="15"/>
        <v>0</v>
      </c>
      <c r="BX87" s="29">
        <v>0</v>
      </c>
      <c r="BY87" s="29">
        <v>0</v>
      </c>
      <c r="BZ87" s="29">
        <v>0</v>
      </c>
      <c r="CB87" s="342">
        <v>0</v>
      </c>
      <c r="CC87" s="342">
        <v>0</v>
      </c>
      <c r="CD87" s="342">
        <v>0</v>
      </c>
      <c r="CF87" s="29">
        <v>0</v>
      </c>
      <c r="CG87" s="29">
        <v>0</v>
      </c>
      <c r="CH87" s="29">
        <v>0</v>
      </c>
      <c r="CJ87" s="342">
        <f t="shared" si="31"/>
        <v>0</v>
      </c>
      <c r="CK87" s="342">
        <f t="shared" si="31"/>
        <v>0</v>
      </c>
      <c r="CL87" s="342">
        <f t="shared" si="31"/>
        <v>0</v>
      </c>
      <c r="CN87" s="29">
        <f t="shared" si="26"/>
        <v>0</v>
      </c>
      <c r="CO87" s="29">
        <f t="shared" si="35"/>
        <v>0</v>
      </c>
      <c r="CP87" s="29">
        <f t="shared" si="36"/>
        <v>0</v>
      </c>
      <c r="CR87" s="29">
        <f t="shared" si="37"/>
        <v>0</v>
      </c>
      <c r="CS87" s="29">
        <f t="shared" si="37"/>
        <v>0</v>
      </c>
      <c r="CT87" s="29">
        <f t="shared" si="38"/>
        <v>0</v>
      </c>
    </row>
    <row r="88" spans="1:98" x14ac:dyDescent="0.25">
      <c r="A88" s="30" t="s">
        <v>414</v>
      </c>
      <c r="B88" s="229">
        <v>2.5399999999999999E-2</v>
      </c>
      <c r="C88" s="229">
        <v>0</v>
      </c>
      <c r="D88" s="229">
        <v>1.8800000000000001E-2</v>
      </c>
      <c r="E88" s="229">
        <v>1.7899999999999999E-2</v>
      </c>
      <c r="F88" s="236">
        <v>403011</v>
      </c>
      <c r="G88" s="229"/>
      <c r="H88" s="342">
        <v>4846362.74</v>
      </c>
      <c r="I88" s="342">
        <v>4846362.74</v>
      </c>
      <c r="J88" s="342">
        <v>4846362.74</v>
      </c>
      <c r="K88" s="342"/>
      <c r="L88" s="342">
        <v>4846362.74</v>
      </c>
      <c r="M88" s="342">
        <v>4846362.74</v>
      </c>
      <c r="N88" s="342">
        <v>4846362.74</v>
      </c>
      <c r="O88" s="342"/>
      <c r="P88" s="238">
        <v>7229.1577538333331</v>
      </c>
      <c r="Q88" s="238">
        <v>7229.1577538333331</v>
      </c>
      <c r="R88" s="238">
        <v>7229.1577538333331</v>
      </c>
      <c r="S88" s="238"/>
      <c r="T88" s="342">
        <f t="shared" si="28"/>
        <v>7229.1577538333331</v>
      </c>
      <c r="U88" s="342">
        <f t="shared" si="28"/>
        <v>7229.1577538333331</v>
      </c>
      <c r="V88" s="342">
        <f t="shared" si="28"/>
        <v>7229.1577538333331</v>
      </c>
      <c r="W88" s="29"/>
      <c r="X88" s="29">
        <f t="shared" si="22"/>
        <v>21687.473261499999</v>
      </c>
      <c r="Y88" s="29">
        <f t="shared" si="23"/>
        <v>21687.473261499999</v>
      </c>
      <c r="Z88" s="29">
        <f t="shared" si="27"/>
        <v>0</v>
      </c>
      <c r="AB88" s="29">
        <v>4846362.74</v>
      </c>
      <c r="AC88" s="29">
        <v>4846362.74</v>
      </c>
      <c r="AD88" s="29">
        <v>4846362.74</v>
      </c>
      <c r="AF88" s="342">
        <v>4846362.74</v>
      </c>
      <c r="AG88" s="342">
        <v>4846362.74</v>
      </c>
      <c r="AH88" s="342">
        <v>4846362.74</v>
      </c>
      <c r="AJ88" s="29">
        <v>7229.1577538333331</v>
      </c>
      <c r="AK88" s="29">
        <v>7229.1577538333331</v>
      </c>
      <c r="AL88" s="29">
        <v>7229.1577538333331</v>
      </c>
      <c r="AN88" s="342">
        <f t="shared" si="29"/>
        <v>7229.1577538333331</v>
      </c>
      <c r="AO88" s="342">
        <f t="shared" si="29"/>
        <v>7229.1577538333331</v>
      </c>
      <c r="AP88" s="342">
        <f t="shared" si="29"/>
        <v>7229.1577538333331</v>
      </c>
      <c r="AR88" s="29">
        <f t="shared" si="24"/>
        <v>21687.473261499999</v>
      </c>
      <c r="AS88" s="29">
        <f t="shared" si="25"/>
        <v>21687.473261499999</v>
      </c>
      <c r="AT88" s="29">
        <f t="shared" si="32"/>
        <v>0</v>
      </c>
      <c r="AV88" s="29">
        <f t="shared" si="33"/>
        <v>43374.946522999999</v>
      </c>
      <c r="AW88" s="29">
        <f t="shared" si="33"/>
        <v>43374.946522999999</v>
      </c>
      <c r="AX88" s="29">
        <f t="shared" si="34"/>
        <v>0</v>
      </c>
      <c r="AZ88" s="29">
        <v>4846362.74</v>
      </c>
      <c r="BA88" s="29">
        <v>4846362.74</v>
      </c>
      <c r="BB88" s="29">
        <v>4846362.74</v>
      </c>
      <c r="BD88" s="342">
        <v>4846362.74</v>
      </c>
      <c r="BE88" s="342">
        <v>4846362.74</v>
      </c>
      <c r="BF88" s="342">
        <v>4846362.74</v>
      </c>
      <c r="BH88" s="29">
        <v>7229.1577538333331</v>
      </c>
      <c r="BI88" s="29">
        <v>7229.1577538333331</v>
      </c>
      <c r="BJ88" s="29">
        <v>7229.1577538333331</v>
      </c>
      <c r="BL88" s="342">
        <f t="shared" si="30"/>
        <v>7229.1577538333331</v>
      </c>
      <c r="BM88" s="342">
        <f t="shared" si="30"/>
        <v>7229.1577538333331</v>
      </c>
      <c r="BN88" s="342">
        <f t="shared" si="30"/>
        <v>7229.1577538333331</v>
      </c>
      <c r="BP88" s="29">
        <f t="shared" si="11"/>
        <v>21687.473261499999</v>
      </c>
      <c r="BQ88" s="29">
        <f t="shared" si="12"/>
        <v>21687.473261499999</v>
      </c>
      <c r="BR88" s="29">
        <f t="shared" si="13"/>
        <v>0</v>
      </c>
      <c r="BT88" s="29">
        <f t="shared" si="14"/>
        <v>65062.419784500002</v>
      </c>
      <c r="BU88" s="29">
        <f t="shared" si="14"/>
        <v>65062.419784500002</v>
      </c>
      <c r="BV88" s="29">
        <f t="shared" si="15"/>
        <v>0</v>
      </c>
      <c r="BX88" s="29">
        <v>4846362.74</v>
      </c>
      <c r="BY88" s="29">
        <v>4846362.74</v>
      </c>
      <c r="BZ88" s="29">
        <v>4846362.74</v>
      </c>
      <c r="CB88" s="342">
        <v>4846362.74</v>
      </c>
      <c r="CC88" s="342">
        <v>4846362.74</v>
      </c>
      <c r="CD88" s="342">
        <v>4846362.74</v>
      </c>
      <c r="CF88" s="29">
        <v>7229.1577538333331</v>
      </c>
      <c r="CG88" s="29">
        <v>7229.1577538333331</v>
      </c>
      <c r="CH88" s="29">
        <v>7229.1577538333331</v>
      </c>
      <c r="CJ88" s="342">
        <f t="shared" si="31"/>
        <v>7229.1577538333331</v>
      </c>
      <c r="CK88" s="342">
        <f t="shared" si="31"/>
        <v>7229.1577538333331</v>
      </c>
      <c r="CL88" s="342">
        <f t="shared" si="31"/>
        <v>7229.1577538333331</v>
      </c>
      <c r="CN88" s="29">
        <f t="shared" si="26"/>
        <v>21687.473261499999</v>
      </c>
      <c r="CO88" s="29">
        <f t="shared" si="35"/>
        <v>21687.473261499999</v>
      </c>
      <c r="CP88" s="29">
        <f t="shared" si="36"/>
        <v>0</v>
      </c>
      <c r="CR88" s="29">
        <f t="shared" si="37"/>
        <v>86749.893045999997</v>
      </c>
      <c r="CS88" s="29">
        <f t="shared" si="37"/>
        <v>86749.893045999997</v>
      </c>
      <c r="CT88" s="29">
        <f t="shared" si="38"/>
        <v>0</v>
      </c>
    </row>
    <row r="89" spans="1:98" x14ac:dyDescent="0.25">
      <c r="A89" s="30" t="s">
        <v>415</v>
      </c>
      <c r="B89" s="229"/>
      <c r="C89" s="229"/>
      <c r="D89" s="229"/>
      <c r="E89" s="229">
        <v>1.72E-2</v>
      </c>
      <c r="F89" s="236">
        <v>403011</v>
      </c>
      <c r="G89" s="229"/>
      <c r="H89" s="342">
        <v>5057242.5</v>
      </c>
      <c r="I89" s="342">
        <v>5057242.5</v>
      </c>
      <c r="J89" s="342">
        <v>5057242.5</v>
      </c>
      <c r="K89" s="342"/>
      <c r="L89" s="342">
        <v>5057242.5</v>
      </c>
      <c r="M89" s="342">
        <v>5057242.5</v>
      </c>
      <c r="N89" s="342">
        <v>5057242.5</v>
      </c>
      <c r="O89" s="342"/>
      <c r="P89" s="238">
        <v>7248.71425</v>
      </c>
      <c r="Q89" s="238">
        <v>7248.71425</v>
      </c>
      <c r="R89" s="238">
        <v>7248.71425</v>
      </c>
      <c r="S89" s="238"/>
      <c r="T89" s="342">
        <f t="shared" si="28"/>
        <v>7248.71425</v>
      </c>
      <c r="U89" s="342">
        <f t="shared" si="28"/>
        <v>7248.71425</v>
      </c>
      <c r="V89" s="342">
        <f t="shared" si="28"/>
        <v>7248.71425</v>
      </c>
      <c r="W89" s="29"/>
      <c r="X89" s="29">
        <f t="shared" si="22"/>
        <v>21746.142749999999</v>
      </c>
      <c r="Y89" s="29">
        <f t="shared" si="23"/>
        <v>21746.142749999999</v>
      </c>
      <c r="Z89" s="29">
        <f t="shared" si="27"/>
        <v>0</v>
      </c>
      <c r="AB89" s="29">
        <v>5057242.5</v>
      </c>
      <c r="AC89" s="29">
        <v>5057242.5</v>
      </c>
      <c r="AD89" s="29">
        <v>5057242.5</v>
      </c>
      <c r="AF89" s="342">
        <v>5057242.5</v>
      </c>
      <c r="AG89" s="342">
        <v>5057242.5</v>
      </c>
      <c r="AH89" s="342">
        <v>5057242.5</v>
      </c>
      <c r="AJ89" s="29">
        <v>7248.71425</v>
      </c>
      <c r="AK89" s="29">
        <v>7248.71425</v>
      </c>
      <c r="AL89" s="29">
        <v>7248.71425</v>
      </c>
      <c r="AN89" s="342">
        <f t="shared" si="29"/>
        <v>7248.71425</v>
      </c>
      <c r="AO89" s="342">
        <f t="shared" si="29"/>
        <v>7248.71425</v>
      </c>
      <c r="AP89" s="342">
        <f t="shared" si="29"/>
        <v>7248.71425</v>
      </c>
      <c r="AR89" s="29">
        <f t="shared" si="24"/>
        <v>21746.142749999999</v>
      </c>
      <c r="AS89" s="29">
        <f t="shared" si="25"/>
        <v>21746.142749999999</v>
      </c>
      <c r="AT89" s="29">
        <f t="shared" si="32"/>
        <v>0</v>
      </c>
      <c r="AV89" s="29">
        <f t="shared" si="33"/>
        <v>43492.285499999998</v>
      </c>
      <c r="AW89" s="29">
        <f t="shared" si="33"/>
        <v>43492.285499999998</v>
      </c>
      <c r="AX89" s="29">
        <f t="shared" si="34"/>
        <v>0</v>
      </c>
      <c r="AZ89" s="29">
        <v>5057242.5</v>
      </c>
      <c r="BA89" s="29">
        <v>5057242.5</v>
      </c>
      <c r="BB89" s="29">
        <v>5057242.5</v>
      </c>
      <c r="BD89" s="342">
        <v>5057242.5</v>
      </c>
      <c r="BE89" s="342">
        <v>5057242.5</v>
      </c>
      <c r="BF89" s="342">
        <v>5057242.5</v>
      </c>
      <c r="BH89" s="29">
        <v>7248.71425</v>
      </c>
      <c r="BI89" s="29">
        <v>7248.71425</v>
      </c>
      <c r="BJ89" s="29">
        <v>7248.71425</v>
      </c>
      <c r="BL89" s="342">
        <f t="shared" si="30"/>
        <v>7248.71425</v>
      </c>
      <c r="BM89" s="342">
        <f t="shared" si="30"/>
        <v>7248.71425</v>
      </c>
      <c r="BN89" s="342">
        <f t="shared" si="30"/>
        <v>7248.71425</v>
      </c>
      <c r="BP89" s="29">
        <f t="shared" si="11"/>
        <v>21746.142749999999</v>
      </c>
      <c r="BQ89" s="29">
        <f t="shared" si="12"/>
        <v>21746.142749999999</v>
      </c>
      <c r="BR89" s="29">
        <f t="shared" si="13"/>
        <v>0</v>
      </c>
      <c r="BT89" s="29">
        <f t="shared" si="14"/>
        <v>65238.428249999997</v>
      </c>
      <c r="BU89" s="29">
        <f t="shared" si="14"/>
        <v>65238.428249999997</v>
      </c>
      <c r="BV89" s="29">
        <f t="shared" si="15"/>
        <v>0</v>
      </c>
      <c r="BX89" s="29">
        <v>5057242.5</v>
      </c>
      <c r="BY89" s="29">
        <v>5057242.5</v>
      </c>
      <c r="BZ89" s="29">
        <v>5057242.5</v>
      </c>
      <c r="CB89" s="342">
        <v>2528621.25</v>
      </c>
      <c r="CC89" s="342">
        <v>0</v>
      </c>
      <c r="CD89" s="342">
        <v>0</v>
      </c>
      <c r="CF89" s="29">
        <v>7248.71425</v>
      </c>
      <c r="CG89" s="29">
        <v>7248.71425</v>
      </c>
      <c r="CH89" s="29">
        <v>7248.71425</v>
      </c>
      <c r="CJ89" s="342">
        <f t="shared" si="31"/>
        <v>3624.357125</v>
      </c>
      <c r="CK89" s="342">
        <f t="shared" si="31"/>
        <v>0</v>
      </c>
      <c r="CL89" s="342">
        <f t="shared" si="31"/>
        <v>0</v>
      </c>
      <c r="CN89" s="29">
        <f t="shared" si="26"/>
        <v>21746.142749999999</v>
      </c>
      <c r="CO89" s="29">
        <f t="shared" si="35"/>
        <v>3624.357125</v>
      </c>
      <c r="CP89" s="29">
        <f t="shared" si="36"/>
        <v>-18121.785625</v>
      </c>
      <c r="CR89" s="29">
        <f t="shared" si="37"/>
        <v>86984.570999999996</v>
      </c>
      <c r="CS89" s="29">
        <f t="shared" si="37"/>
        <v>68862.785374999992</v>
      </c>
      <c r="CT89" s="29">
        <f t="shared" si="38"/>
        <v>-18121.785625000004</v>
      </c>
    </row>
    <row r="90" spans="1:98" x14ac:dyDescent="0.25">
      <c r="A90" s="343" t="s">
        <v>416</v>
      </c>
      <c r="B90" s="229">
        <v>2.46E-2</v>
      </c>
      <c r="C90" s="229">
        <v>2.7400000000000001E-2</v>
      </c>
      <c r="D90" s="229">
        <v>2.3900000000000001E-2</v>
      </c>
      <c r="E90" s="229">
        <v>2.6200000000000001E-2</v>
      </c>
      <c r="F90" s="236">
        <v>403011</v>
      </c>
      <c r="G90" s="229"/>
      <c r="H90" s="342">
        <v>148332400.58000001</v>
      </c>
      <c r="I90" s="342">
        <v>148382862.11000001</v>
      </c>
      <c r="J90" s="342">
        <v>148440487.19999999</v>
      </c>
      <c r="K90" s="342"/>
      <c r="L90" s="342">
        <v>149419585.69999999</v>
      </c>
      <c r="M90" s="342">
        <v>149457094.08000001</v>
      </c>
      <c r="N90" s="342">
        <v>149466984.66999999</v>
      </c>
      <c r="O90" s="342"/>
      <c r="P90" s="238">
        <v>323859.0745996667</v>
      </c>
      <c r="Q90" s="238">
        <v>323969.24894016673</v>
      </c>
      <c r="R90" s="238">
        <v>324095.06371999998</v>
      </c>
      <c r="S90" s="238"/>
      <c r="T90" s="342">
        <f t="shared" si="28"/>
        <v>326232.76211166667</v>
      </c>
      <c r="U90" s="342">
        <f t="shared" si="28"/>
        <v>326314.65540800005</v>
      </c>
      <c r="V90" s="342">
        <f t="shared" si="28"/>
        <v>326336.24986283336</v>
      </c>
      <c r="W90" s="29"/>
      <c r="X90" s="29">
        <f t="shared" si="22"/>
        <v>971923.3872598334</v>
      </c>
      <c r="Y90" s="29">
        <f t="shared" si="23"/>
        <v>978883.66738250013</v>
      </c>
      <c r="Z90" s="29">
        <f t="shared" si="27"/>
        <v>6960.2801226667361</v>
      </c>
      <c r="AB90" s="29">
        <v>148387138.88999999</v>
      </c>
      <c r="AC90" s="29">
        <v>149173484.49000001</v>
      </c>
      <c r="AD90" s="29">
        <v>149535370.47999999</v>
      </c>
      <c r="AF90" s="342">
        <v>149444995.84999999</v>
      </c>
      <c r="AG90" s="342">
        <v>149345780.68000001</v>
      </c>
      <c r="AH90" s="342">
        <v>149255580.22</v>
      </c>
      <c r="AJ90" s="29">
        <v>323978.58657649998</v>
      </c>
      <c r="AK90" s="29">
        <v>325695.44113650004</v>
      </c>
      <c r="AL90" s="29">
        <v>326485.55888133333</v>
      </c>
      <c r="AN90" s="342">
        <f t="shared" si="29"/>
        <v>326288.24093916669</v>
      </c>
      <c r="AO90" s="342">
        <f t="shared" si="29"/>
        <v>326071.62115133338</v>
      </c>
      <c r="AP90" s="342">
        <f t="shared" si="29"/>
        <v>325874.68348033336</v>
      </c>
      <c r="AR90" s="29">
        <f t="shared" si="24"/>
        <v>976159.58659433341</v>
      </c>
      <c r="AS90" s="29">
        <f t="shared" si="25"/>
        <v>978234.54557083338</v>
      </c>
      <c r="AT90" s="29">
        <f t="shared" si="32"/>
        <v>2074.9589764999691</v>
      </c>
      <c r="AV90" s="29">
        <f t="shared" si="33"/>
        <v>1948082.9738541669</v>
      </c>
      <c r="AW90" s="29">
        <f t="shared" si="33"/>
        <v>1957118.2129533335</v>
      </c>
      <c r="AX90" s="29">
        <f t="shared" si="34"/>
        <v>9035.2390991665889</v>
      </c>
      <c r="AZ90" s="29">
        <v>148847799.78999999</v>
      </c>
      <c r="BA90" s="29">
        <v>148821783.97999999</v>
      </c>
      <c r="BB90" s="29">
        <v>148812463.31999999</v>
      </c>
      <c r="BD90" s="342">
        <v>149225058.56</v>
      </c>
      <c r="BE90" s="342">
        <v>149226775.86000001</v>
      </c>
      <c r="BF90" s="342">
        <v>148900005.69</v>
      </c>
      <c r="BH90" s="29">
        <v>324984.36287483334</v>
      </c>
      <c r="BI90" s="29">
        <v>324927.56168966665</v>
      </c>
      <c r="BJ90" s="29">
        <v>324907.21158199996</v>
      </c>
      <c r="BL90" s="342">
        <f t="shared" si="30"/>
        <v>325808.04452266666</v>
      </c>
      <c r="BM90" s="342">
        <f t="shared" si="30"/>
        <v>325811.79396100005</v>
      </c>
      <c r="BN90" s="342">
        <f t="shared" si="30"/>
        <v>325098.34575649997</v>
      </c>
      <c r="BP90" s="29">
        <f t="shared" si="11"/>
        <v>974819.13614650001</v>
      </c>
      <c r="BQ90" s="29">
        <f t="shared" si="12"/>
        <v>976718.1842401668</v>
      </c>
      <c r="BR90" s="29">
        <f t="shared" si="13"/>
        <v>1899.0480936667882</v>
      </c>
      <c r="BT90" s="29">
        <f t="shared" si="14"/>
        <v>2922902.1100006672</v>
      </c>
      <c r="BU90" s="29">
        <f t="shared" si="14"/>
        <v>2933836.3971935003</v>
      </c>
      <c r="BV90" s="29">
        <f t="shared" si="15"/>
        <v>10934.287192833144</v>
      </c>
      <c r="BX90" s="29">
        <v>148716107.91999999</v>
      </c>
      <c r="BY90" s="29">
        <v>148738238.49000001</v>
      </c>
      <c r="BZ90" s="29">
        <v>149080750.49000001</v>
      </c>
      <c r="CB90" s="342">
        <v>148536247.11000001</v>
      </c>
      <c r="CC90" s="342">
        <v>148577950.78999999</v>
      </c>
      <c r="CD90" s="342">
        <v>150983954.56</v>
      </c>
      <c r="CF90" s="29">
        <v>324696.8356253333</v>
      </c>
      <c r="CG90" s="29">
        <v>324745.15403650003</v>
      </c>
      <c r="CH90" s="29">
        <v>325492.97190316668</v>
      </c>
      <c r="CJ90" s="342">
        <f t="shared" si="31"/>
        <v>324304.13952350005</v>
      </c>
      <c r="CK90" s="342">
        <f t="shared" si="31"/>
        <v>324395.19255816663</v>
      </c>
      <c r="CL90" s="342">
        <f t="shared" si="31"/>
        <v>329648.30078933336</v>
      </c>
      <c r="CN90" s="29">
        <f t="shared" si="26"/>
        <v>974934.96156500001</v>
      </c>
      <c r="CO90" s="29">
        <f t="shared" si="35"/>
        <v>978347.6328710001</v>
      </c>
      <c r="CP90" s="29">
        <f t="shared" si="36"/>
        <v>3412.6713060000911</v>
      </c>
      <c r="CR90" s="29">
        <f t="shared" si="37"/>
        <v>3897837.0715656672</v>
      </c>
      <c r="CS90" s="29">
        <f t="shared" si="37"/>
        <v>3912184.0300645004</v>
      </c>
      <c r="CT90" s="29">
        <f t="shared" si="38"/>
        <v>14346.958498833235</v>
      </c>
    </row>
    <row r="91" spans="1:98" x14ac:dyDescent="0.25">
      <c r="A91" s="343" t="s">
        <v>417</v>
      </c>
      <c r="B91" s="229">
        <v>2.46E-2</v>
      </c>
      <c r="C91" s="229">
        <v>2.7400000000000001E-2</v>
      </c>
      <c r="D91" s="229">
        <v>2.3900000000000001E-2</v>
      </c>
      <c r="E91" s="229">
        <v>2.6200000000000001E-2</v>
      </c>
      <c r="F91" s="236">
        <v>403026</v>
      </c>
      <c r="G91" s="229"/>
      <c r="H91" s="342">
        <v>0</v>
      </c>
      <c r="I91" s="342">
        <v>0</v>
      </c>
      <c r="J91" s="342">
        <v>0</v>
      </c>
      <c r="K91" s="342"/>
      <c r="L91" s="342">
        <v>0</v>
      </c>
      <c r="M91" s="342">
        <v>0</v>
      </c>
      <c r="N91" s="342">
        <v>0</v>
      </c>
      <c r="O91" s="342"/>
      <c r="P91" s="238">
        <v>0</v>
      </c>
      <c r="Q91" s="238">
        <v>0</v>
      </c>
      <c r="R91" s="238">
        <v>0</v>
      </c>
      <c r="S91" s="238"/>
      <c r="T91" s="342">
        <f t="shared" si="28"/>
        <v>0</v>
      </c>
      <c r="U91" s="342">
        <f t="shared" si="28"/>
        <v>0</v>
      </c>
      <c r="V91" s="342">
        <f t="shared" si="28"/>
        <v>0</v>
      </c>
      <c r="W91" s="29"/>
      <c r="X91" s="29">
        <f t="shared" si="22"/>
        <v>0</v>
      </c>
      <c r="Y91" s="29">
        <f t="shared" si="23"/>
        <v>0</v>
      </c>
      <c r="Z91" s="29">
        <f t="shared" si="27"/>
        <v>0</v>
      </c>
      <c r="AB91" s="29">
        <v>0</v>
      </c>
      <c r="AC91" s="29">
        <v>0</v>
      </c>
      <c r="AD91" s="29">
        <v>0</v>
      </c>
      <c r="AF91" s="342">
        <v>0</v>
      </c>
      <c r="AG91" s="342">
        <v>0</v>
      </c>
      <c r="AH91" s="342">
        <v>0</v>
      </c>
      <c r="AJ91" s="29">
        <v>0</v>
      </c>
      <c r="AK91" s="29">
        <v>0</v>
      </c>
      <c r="AL91" s="29">
        <v>0</v>
      </c>
      <c r="AN91" s="342">
        <f t="shared" si="29"/>
        <v>0</v>
      </c>
      <c r="AO91" s="342">
        <f t="shared" si="29"/>
        <v>0</v>
      </c>
      <c r="AP91" s="342">
        <f t="shared" si="29"/>
        <v>0</v>
      </c>
      <c r="AR91" s="29">
        <f t="shared" si="24"/>
        <v>0</v>
      </c>
      <c r="AS91" s="29">
        <f t="shared" si="25"/>
        <v>0</v>
      </c>
      <c r="AT91" s="29">
        <f t="shared" si="32"/>
        <v>0</v>
      </c>
      <c r="AV91" s="29">
        <f t="shared" si="33"/>
        <v>0</v>
      </c>
      <c r="AW91" s="29">
        <f t="shared" si="33"/>
        <v>0</v>
      </c>
      <c r="AX91" s="29">
        <f t="shared" si="34"/>
        <v>0</v>
      </c>
      <c r="AZ91" s="29">
        <v>0</v>
      </c>
      <c r="BA91" s="29">
        <v>0</v>
      </c>
      <c r="BB91" s="29">
        <v>0</v>
      </c>
      <c r="BD91" s="342">
        <v>0</v>
      </c>
      <c r="BE91" s="342">
        <v>0</v>
      </c>
      <c r="BF91" s="342">
        <v>0</v>
      </c>
      <c r="BH91" s="29">
        <v>0</v>
      </c>
      <c r="BI91" s="29">
        <v>0</v>
      </c>
      <c r="BJ91" s="29">
        <v>0</v>
      </c>
      <c r="BL91" s="342">
        <f t="shared" si="30"/>
        <v>0</v>
      </c>
      <c r="BM91" s="342">
        <f t="shared" si="30"/>
        <v>0</v>
      </c>
      <c r="BN91" s="342">
        <f t="shared" si="30"/>
        <v>0</v>
      </c>
      <c r="BP91" s="29">
        <f t="shared" si="11"/>
        <v>0</v>
      </c>
      <c r="BQ91" s="29">
        <f t="shared" si="12"/>
        <v>0</v>
      </c>
      <c r="BR91" s="29">
        <f t="shared" si="13"/>
        <v>0</v>
      </c>
      <c r="BT91" s="29">
        <f t="shared" si="14"/>
        <v>0</v>
      </c>
      <c r="BU91" s="29">
        <f t="shared" si="14"/>
        <v>0</v>
      </c>
      <c r="BV91" s="29">
        <f t="shared" si="15"/>
        <v>0</v>
      </c>
      <c r="BX91" s="29">
        <v>0</v>
      </c>
      <c r="BY91" s="29">
        <v>0</v>
      </c>
      <c r="BZ91" s="29">
        <v>0</v>
      </c>
      <c r="CB91" s="342">
        <v>0</v>
      </c>
      <c r="CC91" s="342">
        <v>0</v>
      </c>
      <c r="CD91" s="342">
        <v>0</v>
      </c>
      <c r="CF91" s="29">
        <v>0</v>
      </c>
      <c r="CG91" s="29">
        <v>0</v>
      </c>
      <c r="CH91" s="29">
        <v>0</v>
      </c>
      <c r="CJ91" s="342">
        <f t="shared" si="31"/>
        <v>0</v>
      </c>
      <c r="CK91" s="342">
        <f t="shared" si="31"/>
        <v>0</v>
      </c>
      <c r="CL91" s="342">
        <f t="shared" si="31"/>
        <v>0</v>
      </c>
      <c r="CN91" s="29">
        <f t="shared" si="26"/>
        <v>0</v>
      </c>
      <c r="CO91" s="29">
        <f t="shared" si="35"/>
        <v>0</v>
      </c>
      <c r="CP91" s="29">
        <f t="shared" si="36"/>
        <v>0</v>
      </c>
      <c r="CR91" s="29">
        <f t="shared" si="37"/>
        <v>0</v>
      </c>
      <c r="CS91" s="29">
        <f t="shared" si="37"/>
        <v>0</v>
      </c>
      <c r="CT91" s="29">
        <f t="shared" si="38"/>
        <v>0</v>
      </c>
    </row>
    <row r="92" spans="1:98" x14ac:dyDescent="0.25">
      <c r="A92" s="343" t="s">
        <v>418</v>
      </c>
      <c r="B92" s="229">
        <v>2.46E-2</v>
      </c>
      <c r="C92" s="229">
        <v>2.7400000000000001E-2</v>
      </c>
      <c r="D92" s="229">
        <v>2.3900000000000001E-2</v>
      </c>
      <c r="E92" s="229">
        <v>2.6200000000000001E-2</v>
      </c>
      <c r="F92" s="236">
        <v>403026</v>
      </c>
      <c r="G92" s="229"/>
      <c r="H92" s="342">
        <v>44210371.780000001</v>
      </c>
      <c r="I92" s="342">
        <v>44210371.780000001</v>
      </c>
      <c r="J92" s="342">
        <v>44210371.780000001</v>
      </c>
      <c r="K92" s="342"/>
      <c r="L92" s="342">
        <v>45463619.75</v>
      </c>
      <c r="M92" s="342">
        <v>45463619.75</v>
      </c>
      <c r="N92" s="342">
        <v>45463619.75</v>
      </c>
      <c r="O92" s="342"/>
      <c r="P92" s="238">
        <v>96525.978386333343</v>
      </c>
      <c r="Q92" s="238">
        <v>96525.978386333343</v>
      </c>
      <c r="R92" s="238">
        <v>96525.978386333343</v>
      </c>
      <c r="S92" s="238"/>
      <c r="T92" s="342">
        <f t="shared" si="28"/>
        <v>99262.236454166661</v>
      </c>
      <c r="U92" s="342">
        <f t="shared" si="28"/>
        <v>99262.236454166661</v>
      </c>
      <c r="V92" s="342">
        <f t="shared" si="28"/>
        <v>99262.236454166661</v>
      </c>
      <c r="W92" s="29"/>
      <c r="X92" s="29">
        <f t="shared" si="22"/>
        <v>289577.93515900004</v>
      </c>
      <c r="Y92" s="29">
        <f t="shared" si="23"/>
        <v>297786.7093625</v>
      </c>
      <c r="Z92" s="29">
        <f t="shared" si="27"/>
        <v>8208.7742034999537</v>
      </c>
      <c r="AB92" s="29">
        <v>44210371.780000001</v>
      </c>
      <c r="AC92" s="29">
        <v>44836995.770000003</v>
      </c>
      <c r="AD92" s="29">
        <v>45463619.75</v>
      </c>
      <c r="AF92" s="342">
        <v>45463619.75</v>
      </c>
      <c r="AG92" s="342">
        <v>45463619.75</v>
      </c>
      <c r="AH92" s="342">
        <v>45463619.75</v>
      </c>
      <c r="AJ92" s="29">
        <v>96525.978386333343</v>
      </c>
      <c r="AK92" s="29">
        <v>97894.107431166674</v>
      </c>
      <c r="AL92" s="29">
        <v>99262.236454166661</v>
      </c>
      <c r="AN92" s="342">
        <f t="shared" si="29"/>
        <v>99262.236454166661</v>
      </c>
      <c r="AO92" s="342">
        <f t="shared" si="29"/>
        <v>99262.236454166661</v>
      </c>
      <c r="AP92" s="342">
        <f t="shared" si="29"/>
        <v>99262.236454166661</v>
      </c>
      <c r="AR92" s="29">
        <f t="shared" si="24"/>
        <v>293682.32227166666</v>
      </c>
      <c r="AS92" s="29">
        <f t="shared" si="25"/>
        <v>297786.7093625</v>
      </c>
      <c r="AT92" s="29">
        <f t="shared" si="32"/>
        <v>4104.3870908333338</v>
      </c>
      <c r="AV92" s="29">
        <f t="shared" si="33"/>
        <v>583260.25743066671</v>
      </c>
      <c r="AW92" s="29">
        <f t="shared" si="33"/>
        <v>595573.418725</v>
      </c>
      <c r="AX92" s="29">
        <f t="shared" si="34"/>
        <v>12313.161294333288</v>
      </c>
      <c r="AZ92" s="29">
        <v>45463619.75</v>
      </c>
      <c r="BA92" s="29">
        <v>45463619.75</v>
      </c>
      <c r="BB92" s="29">
        <v>45463619.75</v>
      </c>
      <c r="BD92" s="342">
        <v>45463619.75</v>
      </c>
      <c r="BE92" s="342">
        <v>45463619.75</v>
      </c>
      <c r="BF92" s="342">
        <v>45463619.75</v>
      </c>
      <c r="BH92" s="29">
        <v>99262.236454166661</v>
      </c>
      <c r="BI92" s="29">
        <v>99262.236454166661</v>
      </c>
      <c r="BJ92" s="29">
        <v>99262.236454166661</v>
      </c>
      <c r="BL92" s="342">
        <f t="shared" si="30"/>
        <v>99262.236454166661</v>
      </c>
      <c r="BM92" s="342">
        <f t="shared" si="30"/>
        <v>99262.236454166661</v>
      </c>
      <c r="BN92" s="342">
        <f t="shared" si="30"/>
        <v>99262.236454166661</v>
      </c>
      <c r="BP92" s="29">
        <f t="shared" si="11"/>
        <v>297786.7093625</v>
      </c>
      <c r="BQ92" s="29">
        <f t="shared" si="12"/>
        <v>297786.7093625</v>
      </c>
      <c r="BR92" s="29">
        <f t="shared" si="13"/>
        <v>0</v>
      </c>
      <c r="BT92" s="29">
        <f t="shared" si="14"/>
        <v>881046.96679316671</v>
      </c>
      <c r="BU92" s="29">
        <f t="shared" si="14"/>
        <v>893360.12808749999</v>
      </c>
      <c r="BV92" s="29">
        <f t="shared" si="15"/>
        <v>12313.161294333288</v>
      </c>
      <c r="BX92" s="29">
        <v>45463619.75</v>
      </c>
      <c r="BY92" s="29">
        <v>45463619.75</v>
      </c>
      <c r="BZ92" s="29">
        <v>45463619.75</v>
      </c>
      <c r="CB92" s="342">
        <v>45463619.75</v>
      </c>
      <c r="CC92" s="342">
        <v>45463619.75</v>
      </c>
      <c r="CD92" s="342">
        <v>45463619.75</v>
      </c>
      <c r="CF92" s="29">
        <v>99262.236454166661</v>
      </c>
      <c r="CG92" s="29">
        <v>99262.236454166661</v>
      </c>
      <c r="CH92" s="29">
        <v>99262.236454166661</v>
      </c>
      <c r="CJ92" s="342">
        <f t="shared" si="31"/>
        <v>99262.236454166661</v>
      </c>
      <c r="CK92" s="342">
        <f t="shared" si="31"/>
        <v>99262.236454166661</v>
      </c>
      <c r="CL92" s="342">
        <f t="shared" si="31"/>
        <v>99262.236454166661</v>
      </c>
      <c r="CN92" s="29">
        <f t="shared" si="26"/>
        <v>297786.7093625</v>
      </c>
      <c r="CO92" s="29">
        <f t="shared" si="35"/>
        <v>297786.7093625</v>
      </c>
      <c r="CP92" s="29">
        <f t="shared" si="36"/>
        <v>0</v>
      </c>
      <c r="CR92" s="29">
        <f t="shared" si="37"/>
        <v>1178833.6761556668</v>
      </c>
      <c r="CS92" s="29">
        <f t="shared" si="37"/>
        <v>1191146.83745</v>
      </c>
      <c r="CT92" s="29">
        <f t="shared" si="38"/>
        <v>12313.161294333171</v>
      </c>
    </row>
    <row r="93" spans="1:98" x14ac:dyDescent="0.25">
      <c r="A93" s="343" t="s">
        <v>419</v>
      </c>
      <c r="B93" s="229">
        <v>2.46E-2</v>
      </c>
      <c r="C93" s="229">
        <v>2.7400000000000001E-2</v>
      </c>
      <c r="D93" s="229">
        <v>2.3900000000000001E-2</v>
      </c>
      <c r="E93" s="229">
        <v>2.6200000000000001E-2</v>
      </c>
      <c r="F93" s="236">
        <v>403026</v>
      </c>
      <c r="G93" s="229"/>
      <c r="H93" s="342">
        <v>70169300.599999994</v>
      </c>
      <c r="I93" s="342">
        <v>70169300.599999994</v>
      </c>
      <c r="J93" s="342">
        <v>70169300.599999994</v>
      </c>
      <c r="K93" s="342"/>
      <c r="L93" s="342">
        <v>42123828.729999997</v>
      </c>
      <c r="M93" s="342">
        <v>42123828.729999997</v>
      </c>
      <c r="N93" s="342">
        <v>42123828.729999997</v>
      </c>
      <c r="O93" s="342"/>
      <c r="P93" s="238">
        <v>153202.97297666667</v>
      </c>
      <c r="Q93" s="238">
        <v>153202.97297666667</v>
      </c>
      <c r="R93" s="238">
        <v>153202.97297666667</v>
      </c>
      <c r="S93" s="238"/>
      <c r="T93" s="342">
        <f t="shared" si="28"/>
        <v>91970.359393833322</v>
      </c>
      <c r="U93" s="342">
        <f t="shared" si="28"/>
        <v>91970.359393833322</v>
      </c>
      <c r="V93" s="342">
        <f t="shared" si="28"/>
        <v>91970.359393833322</v>
      </c>
      <c r="W93" s="29"/>
      <c r="X93" s="29">
        <f t="shared" si="22"/>
        <v>459608.91893000004</v>
      </c>
      <c r="Y93" s="29">
        <f t="shared" si="23"/>
        <v>275911.07818149996</v>
      </c>
      <c r="Z93" s="29">
        <f t="shared" si="27"/>
        <v>-183697.84074850008</v>
      </c>
      <c r="AB93" s="29">
        <v>70169300.599999994</v>
      </c>
      <c r="AC93" s="29">
        <v>56146564.670000002</v>
      </c>
      <c r="AD93" s="29">
        <v>42123828.729999997</v>
      </c>
      <c r="AF93" s="342">
        <v>42123828.729999997</v>
      </c>
      <c r="AG93" s="342">
        <v>42123828.729999997</v>
      </c>
      <c r="AH93" s="342">
        <v>42123828.729999997</v>
      </c>
      <c r="AJ93" s="29">
        <v>153202.97297666667</v>
      </c>
      <c r="AK93" s="29">
        <v>122586.66619616667</v>
      </c>
      <c r="AL93" s="29">
        <v>91970.359393833322</v>
      </c>
      <c r="AN93" s="342">
        <f t="shared" si="29"/>
        <v>91970.359393833322</v>
      </c>
      <c r="AO93" s="342">
        <f t="shared" si="29"/>
        <v>91970.359393833322</v>
      </c>
      <c r="AP93" s="342">
        <f t="shared" si="29"/>
        <v>91970.359393833322</v>
      </c>
      <c r="AR93" s="29">
        <f t="shared" si="24"/>
        <v>367759.99856666668</v>
      </c>
      <c r="AS93" s="29">
        <f t="shared" si="25"/>
        <v>275911.07818149996</v>
      </c>
      <c r="AT93" s="29">
        <f t="shared" si="32"/>
        <v>-91848.920385166712</v>
      </c>
      <c r="AV93" s="29">
        <f t="shared" si="33"/>
        <v>827368.91749666678</v>
      </c>
      <c r="AW93" s="29">
        <f t="shared" si="33"/>
        <v>551822.15636299993</v>
      </c>
      <c r="AX93" s="29">
        <f t="shared" si="34"/>
        <v>-275546.76113366685</v>
      </c>
      <c r="AZ93" s="29">
        <v>42123828.729999997</v>
      </c>
      <c r="BA93" s="29">
        <v>42123828.729999997</v>
      </c>
      <c r="BB93" s="29">
        <v>42123828.729999997</v>
      </c>
      <c r="BD93" s="342">
        <v>42123828.729999997</v>
      </c>
      <c r="BE93" s="342">
        <v>42123828.729999997</v>
      </c>
      <c r="BF93" s="342">
        <v>42123828.729999997</v>
      </c>
      <c r="BH93" s="29">
        <v>91970.359393833322</v>
      </c>
      <c r="BI93" s="29">
        <v>91970.359393833322</v>
      </c>
      <c r="BJ93" s="29">
        <v>91970.359393833322</v>
      </c>
      <c r="BL93" s="342">
        <f t="shared" si="30"/>
        <v>91970.359393833322</v>
      </c>
      <c r="BM93" s="342">
        <f t="shared" si="30"/>
        <v>91970.359393833322</v>
      </c>
      <c r="BN93" s="342">
        <f t="shared" si="30"/>
        <v>91970.359393833322</v>
      </c>
      <c r="BP93" s="29">
        <f t="shared" si="11"/>
        <v>275911.07818149996</v>
      </c>
      <c r="BQ93" s="29">
        <f t="shared" si="12"/>
        <v>275911.07818149996</v>
      </c>
      <c r="BR93" s="29">
        <f t="shared" si="13"/>
        <v>0</v>
      </c>
      <c r="BT93" s="29">
        <f t="shared" si="14"/>
        <v>1103279.9956781669</v>
      </c>
      <c r="BU93" s="29">
        <f t="shared" si="14"/>
        <v>827733.23454449989</v>
      </c>
      <c r="BV93" s="29">
        <f t="shared" si="15"/>
        <v>-275546.76113366697</v>
      </c>
      <c r="BX93" s="29">
        <v>42123828.729999997</v>
      </c>
      <c r="BY93" s="29">
        <v>42123828.729999997</v>
      </c>
      <c r="BZ93" s="29">
        <v>42123828.729999997</v>
      </c>
      <c r="CB93" s="342">
        <v>42123828.729999997</v>
      </c>
      <c r="CC93" s="342">
        <v>42123828.729999997</v>
      </c>
      <c r="CD93" s="342">
        <v>42123828.729999997</v>
      </c>
      <c r="CF93" s="29">
        <v>91970.359393833322</v>
      </c>
      <c r="CG93" s="29">
        <v>91970.359393833322</v>
      </c>
      <c r="CH93" s="29">
        <v>91970.359393833322</v>
      </c>
      <c r="CJ93" s="342">
        <f t="shared" si="31"/>
        <v>91970.359393833322</v>
      </c>
      <c r="CK93" s="342">
        <f t="shared" si="31"/>
        <v>91970.359393833322</v>
      </c>
      <c r="CL93" s="342">
        <f t="shared" si="31"/>
        <v>91970.359393833322</v>
      </c>
      <c r="CN93" s="29">
        <f t="shared" si="26"/>
        <v>275911.07818149996</v>
      </c>
      <c r="CO93" s="29">
        <f t="shared" si="35"/>
        <v>275911.07818149996</v>
      </c>
      <c r="CP93" s="29">
        <f t="shared" si="36"/>
        <v>0</v>
      </c>
      <c r="CR93" s="29">
        <f t="shared" si="37"/>
        <v>1379191.0738596669</v>
      </c>
      <c r="CS93" s="29">
        <f t="shared" si="37"/>
        <v>1103644.3127259999</v>
      </c>
      <c r="CT93" s="29">
        <f t="shared" si="38"/>
        <v>-275546.76113366708</v>
      </c>
    </row>
    <row r="94" spans="1:98" x14ac:dyDescent="0.25">
      <c r="A94" s="343" t="s">
        <v>420</v>
      </c>
      <c r="B94" s="229">
        <v>2.46E-2</v>
      </c>
      <c r="C94" s="229">
        <v>2.7400000000000001E-2</v>
      </c>
      <c r="D94" s="229">
        <v>2.3900000000000001E-2</v>
      </c>
      <c r="E94" s="229">
        <v>2.6200000000000001E-2</v>
      </c>
      <c r="F94" s="236">
        <v>403026</v>
      </c>
      <c r="G94" s="229"/>
      <c r="H94" s="342">
        <v>3083590.31</v>
      </c>
      <c r="I94" s="342">
        <v>3083590.31</v>
      </c>
      <c r="J94" s="342">
        <v>3083590.31</v>
      </c>
      <c r="K94" s="342"/>
      <c r="L94" s="342">
        <v>3083590.31</v>
      </c>
      <c r="M94" s="342">
        <v>3083590.31</v>
      </c>
      <c r="N94" s="342">
        <v>3083590.31</v>
      </c>
      <c r="O94" s="342"/>
      <c r="P94" s="238">
        <v>6732.5055101666667</v>
      </c>
      <c r="Q94" s="238">
        <v>6732.5055101666667</v>
      </c>
      <c r="R94" s="238">
        <v>6732.5055101666667</v>
      </c>
      <c r="S94" s="238"/>
      <c r="T94" s="342">
        <f t="shared" si="28"/>
        <v>6732.5055101666667</v>
      </c>
      <c r="U94" s="342">
        <f t="shared" si="28"/>
        <v>6732.5055101666667</v>
      </c>
      <c r="V94" s="342">
        <f t="shared" si="28"/>
        <v>6732.5055101666667</v>
      </c>
      <c r="W94" s="29"/>
      <c r="X94" s="29">
        <f t="shared" si="22"/>
        <v>20197.516530500001</v>
      </c>
      <c r="Y94" s="29">
        <f t="shared" si="23"/>
        <v>20197.516530500001</v>
      </c>
      <c r="Z94" s="29">
        <f t="shared" si="27"/>
        <v>0</v>
      </c>
      <c r="AB94" s="29">
        <v>3083590.31</v>
      </c>
      <c r="AC94" s="29">
        <v>3083590.31</v>
      </c>
      <c r="AD94" s="29">
        <v>3083590.31</v>
      </c>
      <c r="AF94" s="342">
        <v>3083590.31</v>
      </c>
      <c r="AG94" s="342">
        <v>3083590.31</v>
      </c>
      <c r="AH94" s="342">
        <v>3083590.31</v>
      </c>
      <c r="AJ94" s="29">
        <v>6732.5055101666667</v>
      </c>
      <c r="AK94" s="29">
        <v>6732.5055101666667</v>
      </c>
      <c r="AL94" s="29">
        <v>6732.5055101666667</v>
      </c>
      <c r="AN94" s="342">
        <f t="shared" si="29"/>
        <v>6732.5055101666667</v>
      </c>
      <c r="AO94" s="342">
        <f t="shared" si="29"/>
        <v>6732.5055101666667</v>
      </c>
      <c r="AP94" s="342">
        <f t="shared" si="29"/>
        <v>6732.5055101666667</v>
      </c>
      <c r="AR94" s="29">
        <f t="shared" si="24"/>
        <v>20197.516530500001</v>
      </c>
      <c r="AS94" s="29">
        <f t="shared" si="25"/>
        <v>20197.516530500001</v>
      </c>
      <c r="AT94" s="29">
        <f t="shared" si="32"/>
        <v>0</v>
      </c>
      <c r="AV94" s="29">
        <f t="shared" si="33"/>
        <v>40395.033061000002</v>
      </c>
      <c r="AW94" s="29">
        <f t="shared" si="33"/>
        <v>40395.033061000002</v>
      </c>
      <c r="AX94" s="29">
        <f t="shared" si="34"/>
        <v>0</v>
      </c>
      <c r="AZ94" s="29">
        <v>3083590.31</v>
      </c>
      <c r="BA94" s="29">
        <v>3083590.31</v>
      </c>
      <c r="BB94" s="29">
        <v>3083590.31</v>
      </c>
      <c r="BD94" s="342">
        <v>3083590.31</v>
      </c>
      <c r="BE94" s="342">
        <v>3083590.31</v>
      </c>
      <c r="BF94" s="342">
        <v>3083590.31</v>
      </c>
      <c r="BH94" s="29">
        <v>6732.5055101666667</v>
      </c>
      <c r="BI94" s="29">
        <v>6732.5055101666667</v>
      </c>
      <c r="BJ94" s="29">
        <v>6732.5055101666667</v>
      </c>
      <c r="BL94" s="342">
        <f t="shared" si="30"/>
        <v>6732.5055101666667</v>
      </c>
      <c r="BM94" s="342">
        <f t="shared" si="30"/>
        <v>6732.5055101666667</v>
      </c>
      <c r="BN94" s="342">
        <f t="shared" si="30"/>
        <v>6732.5055101666667</v>
      </c>
      <c r="BP94" s="29">
        <f t="shared" si="11"/>
        <v>20197.516530500001</v>
      </c>
      <c r="BQ94" s="29">
        <f t="shared" si="12"/>
        <v>20197.516530500001</v>
      </c>
      <c r="BR94" s="29">
        <f t="shared" si="13"/>
        <v>0</v>
      </c>
      <c r="BT94" s="29">
        <f t="shared" si="14"/>
        <v>60592.549591500006</v>
      </c>
      <c r="BU94" s="29">
        <f t="shared" si="14"/>
        <v>60592.549591500006</v>
      </c>
      <c r="BV94" s="29">
        <f t="shared" si="15"/>
        <v>0</v>
      </c>
      <c r="BX94" s="29">
        <v>3083590.31</v>
      </c>
      <c r="BY94" s="29">
        <v>3083590.31</v>
      </c>
      <c r="BZ94" s="29">
        <v>3083590.31</v>
      </c>
      <c r="CB94" s="342">
        <v>3083590.31</v>
      </c>
      <c r="CC94" s="342">
        <v>3083590.31</v>
      </c>
      <c r="CD94" s="342">
        <v>3083590.31</v>
      </c>
      <c r="CF94" s="29">
        <v>6732.5055101666667</v>
      </c>
      <c r="CG94" s="29">
        <v>6732.5055101666667</v>
      </c>
      <c r="CH94" s="29">
        <v>6732.5055101666667</v>
      </c>
      <c r="CJ94" s="342">
        <f t="shared" si="31"/>
        <v>6732.5055101666667</v>
      </c>
      <c r="CK94" s="342">
        <f t="shared" si="31"/>
        <v>6732.5055101666667</v>
      </c>
      <c r="CL94" s="342">
        <f t="shared" si="31"/>
        <v>6732.5055101666667</v>
      </c>
      <c r="CN94" s="29">
        <f t="shared" si="26"/>
        <v>20197.516530500001</v>
      </c>
      <c r="CO94" s="29">
        <f t="shared" si="35"/>
        <v>20197.516530500001</v>
      </c>
      <c r="CP94" s="29">
        <f t="shared" si="36"/>
        <v>0</v>
      </c>
      <c r="CR94" s="29">
        <f t="shared" si="37"/>
        <v>80790.066122000004</v>
      </c>
      <c r="CS94" s="29">
        <f t="shared" si="37"/>
        <v>80790.066122000004</v>
      </c>
      <c r="CT94" s="29">
        <f t="shared" si="38"/>
        <v>0</v>
      </c>
    </row>
    <row r="95" spans="1:98" x14ac:dyDescent="0.25">
      <c r="A95" s="30" t="s">
        <v>421</v>
      </c>
      <c r="B95" s="229">
        <v>1.2500000000000001E-2</v>
      </c>
      <c r="C95" s="229">
        <v>1.3899999999999999E-2</v>
      </c>
      <c r="D95" s="229">
        <v>2.3099999999999999E-2</v>
      </c>
      <c r="E95" s="229">
        <v>3.0199999999999998E-2</v>
      </c>
      <c r="F95" s="236">
        <v>403011</v>
      </c>
      <c r="G95" s="229"/>
      <c r="H95" s="342">
        <v>68945533.120000005</v>
      </c>
      <c r="I95" s="342">
        <v>68945533.120000005</v>
      </c>
      <c r="J95" s="342">
        <v>68945533.120000005</v>
      </c>
      <c r="K95" s="342"/>
      <c r="L95" s="342">
        <v>68348539.049999997</v>
      </c>
      <c r="M95" s="342">
        <v>68348539.049999997</v>
      </c>
      <c r="N95" s="342">
        <v>68348539.049999997</v>
      </c>
      <c r="O95" s="342"/>
      <c r="P95" s="238">
        <v>173512.92501866666</v>
      </c>
      <c r="Q95" s="238">
        <v>173512.92501866666</v>
      </c>
      <c r="R95" s="238">
        <v>173512.92501866666</v>
      </c>
      <c r="S95" s="238"/>
      <c r="T95" s="342">
        <f t="shared" si="28"/>
        <v>172010.48994249999</v>
      </c>
      <c r="U95" s="342">
        <f t="shared" si="28"/>
        <v>172010.48994249999</v>
      </c>
      <c r="V95" s="342">
        <f t="shared" si="28"/>
        <v>172010.48994249999</v>
      </c>
      <c r="W95" s="29"/>
      <c r="X95" s="29">
        <f t="shared" si="22"/>
        <v>520538.77505599998</v>
      </c>
      <c r="Y95" s="29">
        <f t="shared" si="23"/>
        <v>516031.46982749994</v>
      </c>
      <c r="Z95" s="29">
        <f t="shared" si="27"/>
        <v>-4507.3052285000449</v>
      </c>
      <c r="AB95" s="29">
        <v>68672824.849999994</v>
      </c>
      <c r="AC95" s="29">
        <v>68400116.579999998</v>
      </c>
      <c r="AD95" s="29">
        <v>68400525.439999998</v>
      </c>
      <c r="AF95" s="342">
        <v>68348539.049999997</v>
      </c>
      <c r="AG95" s="342">
        <v>68348539.049999997</v>
      </c>
      <c r="AH95" s="342">
        <v>68403066.790000007</v>
      </c>
      <c r="AJ95" s="29">
        <v>172826.60920583332</v>
      </c>
      <c r="AK95" s="29">
        <v>172140.293393</v>
      </c>
      <c r="AL95" s="29">
        <v>172141.32235733332</v>
      </c>
      <c r="AN95" s="342">
        <f t="shared" si="29"/>
        <v>172010.48994249999</v>
      </c>
      <c r="AO95" s="342">
        <f t="shared" si="29"/>
        <v>172010.48994249999</v>
      </c>
      <c r="AP95" s="342">
        <f t="shared" si="29"/>
        <v>172147.71808816667</v>
      </c>
      <c r="AR95" s="29">
        <f t="shared" si="24"/>
        <v>517108.22495616664</v>
      </c>
      <c r="AS95" s="29">
        <f t="shared" si="25"/>
        <v>516168.69797316665</v>
      </c>
      <c r="AT95" s="29">
        <f t="shared" si="32"/>
        <v>-939.52698299998883</v>
      </c>
      <c r="AV95" s="29">
        <f t="shared" si="33"/>
        <v>1037647.0000121666</v>
      </c>
      <c r="AW95" s="29">
        <f t="shared" si="33"/>
        <v>1032200.1678006665</v>
      </c>
      <c r="AX95" s="29">
        <f t="shared" si="34"/>
        <v>-5446.8322115000337</v>
      </c>
      <c r="AZ95" s="29">
        <v>68400939.769999996</v>
      </c>
      <c r="BA95" s="29">
        <v>68374742.150000006</v>
      </c>
      <c r="BB95" s="29">
        <v>68348539.049999997</v>
      </c>
      <c r="BD95" s="342">
        <v>68457594.519999996</v>
      </c>
      <c r="BE95" s="342">
        <v>68457594.519999996</v>
      </c>
      <c r="BF95" s="342">
        <v>68551362.640000001</v>
      </c>
      <c r="BH95" s="29">
        <v>172142.36508783331</v>
      </c>
      <c r="BI95" s="29">
        <v>172076.43441083332</v>
      </c>
      <c r="BJ95" s="29">
        <v>172010.48994249999</v>
      </c>
      <c r="BL95" s="342">
        <f t="shared" si="30"/>
        <v>172284.94620866663</v>
      </c>
      <c r="BM95" s="342">
        <f t="shared" si="30"/>
        <v>172284.94620866663</v>
      </c>
      <c r="BN95" s="342">
        <f t="shared" si="30"/>
        <v>172520.92931066666</v>
      </c>
      <c r="BP95" s="29">
        <f t="shared" si="11"/>
        <v>516229.28944116668</v>
      </c>
      <c r="BQ95" s="29">
        <f t="shared" si="12"/>
        <v>517090.82172799995</v>
      </c>
      <c r="BR95" s="29">
        <f t="shared" si="13"/>
        <v>861.53228683327325</v>
      </c>
      <c r="BT95" s="29">
        <f t="shared" si="14"/>
        <v>1553876.2894533332</v>
      </c>
      <c r="BU95" s="29">
        <f t="shared" si="14"/>
        <v>1549290.9895286665</v>
      </c>
      <c r="BV95" s="29">
        <f t="shared" si="15"/>
        <v>-4585.2999246667605</v>
      </c>
      <c r="BX95" s="29">
        <v>68348539.049999997</v>
      </c>
      <c r="BY95" s="29">
        <v>68348539.049999997</v>
      </c>
      <c r="BZ95" s="29">
        <v>68348539.049999997</v>
      </c>
      <c r="CB95" s="342">
        <v>68645130.760000005</v>
      </c>
      <c r="CC95" s="342">
        <v>68645130.760000005</v>
      </c>
      <c r="CD95" s="342">
        <v>68702810.340000004</v>
      </c>
      <c r="CF95" s="29">
        <v>172010.48994249999</v>
      </c>
      <c r="CG95" s="29">
        <v>172010.48994249999</v>
      </c>
      <c r="CH95" s="29">
        <v>172010.48994249999</v>
      </c>
      <c r="CJ95" s="342">
        <f t="shared" si="31"/>
        <v>172756.91241266666</v>
      </c>
      <c r="CK95" s="342">
        <f t="shared" si="31"/>
        <v>172756.91241266666</v>
      </c>
      <c r="CL95" s="342">
        <f t="shared" si="31"/>
        <v>172902.07268899999</v>
      </c>
      <c r="CN95" s="29">
        <f t="shared" si="26"/>
        <v>516031.46982749994</v>
      </c>
      <c r="CO95" s="29">
        <f t="shared" si="35"/>
        <v>518415.89751433331</v>
      </c>
      <c r="CP95" s="29">
        <f t="shared" si="36"/>
        <v>2384.4276868333691</v>
      </c>
      <c r="CR95" s="29">
        <f t="shared" si="37"/>
        <v>2069907.7592808332</v>
      </c>
      <c r="CS95" s="29">
        <f t="shared" si="37"/>
        <v>2067706.8870429997</v>
      </c>
      <c r="CT95" s="29">
        <f t="shared" si="38"/>
        <v>-2200.8722378334496</v>
      </c>
    </row>
    <row r="96" spans="1:98" x14ac:dyDescent="0.25">
      <c r="A96" s="30" t="s">
        <v>422</v>
      </c>
      <c r="B96" s="229">
        <v>1.2500000000000001E-2</v>
      </c>
      <c r="C96" s="229">
        <v>1.3899999999999999E-2</v>
      </c>
      <c r="D96" s="229">
        <v>2.3099999999999999E-2</v>
      </c>
      <c r="E96" s="229">
        <v>3.0199999999999998E-2</v>
      </c>
      <c r="F96" s="236">
        <v>403011</v>
      </c>
      <c r="G96" s="229"/>
      <c r="H96" s="342">
        <v>0</v>
      </c>
      <c r="I96" s="342">
        <v>0</v>
      </c>
      <c r="J96" s="342">
        <v>0</v>
      </c>
      <c r="K96" s="342"/>
      <c r="L96" s="342">
        <v>0</v>
      </c>
      <c r="M96" s="342">
        <v>0</v>
      </c>
      <c r="N96" s="342">
        <v>0</v>
      </c>
      <c r="O96" s="342"/>
      <c r="P96" s="238">
        <v>0</v>
      </c>
      <c r="Q96" s="238">
        <v>0</v>
      </c>
      <c r="R96" s="238">
        <v>0</v>
      </c>
      <c r="S96" s="238"/>
      <c r="T96" s="342">
        <f t="shared" si="28"/>
        <v>0</v>
      </c>
      <c r="U96" s="342">
        <f t="shared" si="28"/>
        <v>0</v>
      </c>
      <c r="V96" s="342">
        <f t="shared" si="28"/>
        <v>0</v>
      </c>
      <c r="W96" s="29"/>
      <c r="X96" s="29">
        <f t="shared" si="22"/>
        <v>0</v>
      </c>
      <c r="Y96" s="29">
        <f t="shared" si="23"/>
        <v>0</v>
      </c>
      <c r="Z96" s="29">
        <f t="shared" si="27"/>
        <v>0</v>
      </c>
      <c r="AB96" s="29">
        <v>0</v>
      </c>
      <c r="AC96" s="29">
        <v>0</v>
      </c>
      <c r="AD96" s="29">
        <v>0</v>
      </c>
      <c r="AF96" s="342">
        <v>0</v>
      </c>
      <c r="AG96" s="342">
        <v>0</v>
      </c>
      <c r="AH96" s="342">
        <v>0</v>
      </c>
      <c r="AJ96" s="29">
        <v>0</v>
      </c>
      <c r="AK96" s="29">
        <v>0</v>
      </c>
      <c r="AL96" s="29">
        <v>0</v>
      </c>
      <c r="AN96" s="342">
        <f t="shared" si="29"/>
        <v>0</v>
      </c>
      <c r="AO96" s="342">
        <f t="shared" si="29"/>
        <v>0</v>
      </c>
      <c r="AP96" s="342">
        <f t="shared" si="29"/>
        <v>0</v>
      </c>
      <c r="AR96" s="29">
        <f t="shared" si="24"/>
        <v>0</v>
      </c>
      <c r="AS96" s="29">
        <f t="shared" si="25"/>
        <v>0</v>
      </c>
      <c r="AT96" s="29">
        <f t="shared" si="32"/>
        <v>0</v>
      </c>
      <c r="AV96" s="29">
        <f t="shared" si="33"/>
        <v>0</v>
      </c>
      <c r="AW96" s="29">
        <f t="shared" si="33"/>
        <v>0</v>
      </c>
      <c r="AX96" s="29">
        <f t="shared" si="34"/>
        <v>0</v>
      </c>
      <c r="AZ96" s="29">
        <v>0</v>
      </c>
      <c r="BA96" s="29">
        <v>0</v>
      </c>
      <c r="BB96" s="29">
        <v>0</v>
      </c>
      <c r="BD96" s="342">
        <v>0</v>
      </c>
      <c r="BE96" s="342">
        <v>0</v>
      </c>
      <c r="BF96" s="342">
        <v>0</v>
      </c>
      <c r="BH96" s="29">
        <v>0</v>
      </c>
      <c r="BI96" s="29">
        <v>0</v>
      </c>
      <c r="BJ96" s="29">
        <v>0</v>
      </c>
      <c r="BL96" s="342">
        <f t="shared" si="30"/>
        <v>0</v>
      </c>
      <c r="BM96" s="342">
        <f t="shared" si="30"/>
        <v>0</v>
      </c>
      <c r="BN96" s="342">
        <f t="shared" si="30"/>
        <v>0</v>
      </c>
      <c r="BP96" s="29">
        <f t="shared" si="11"/>
        <v>0</v>
      </c>
      <c r="BQ96" s="29">
        <f t="shared" si="12"/>
        <v>0</v>
      </c>
      <c r="BR96" s="29">
        <f t="shared" si="13"/>
        <v>0</v>
      </c>
      <c r="BT96" s="29">
        <f t="shared" si="14"/>
        <v>0</v>
      </c>
      <c r="BU96" s="29">
        <f t="shared" si="14"/>
        <v>0</v>
      </c>
      <c r="BV96" s="29">
        <f t="shared" si="15"/>
        <v>0</v>
      </c>
      <c r="BX96" s="29">
        <v>0</v>
      </c>
      <c r="BY96" s="29">
        <v>0</v>
      </c>
      <c r="BZ96" s="29">
        <v>0</v>
      </c>
      <c r="CB96" s="342">
        <v>0</v>
      </c>
      <c r="CC96" s="342">
        <v>0</v>
      </c>
      <c r="CD96" s="342">
        <v>0</v>
      </c>
      <c r="CF96" s="29">
        <v>0</v>
      </c>
      <c r="CG96" s="29">
        <v>0</v>
      </c>
      <c r="CH96" s="29">
        <v>0</v>
      </c>
      <c r="CJ96" s="342">
        <f t="shared" si="31"/>
        <v>0</v>
      </c>
      <c r="CK96" s="342">
        <f t="shared" si="31"/>
        <v>0</v>
      </c>
      <c r="CL96" s="342">
        <f t="shared" si="31"/>
        <v>0</v>
      </c>
      <c r="CN96" s="29">
        <f t="shared" si="26"/>
        <v>0</v>
      </c>
      <c r="CO96" s="29">
        <f t="shared" si="35"/>
        <v>0</v>
      </c>
      <c r="CP96" s="29">
        <f t="shared" si="36"/>
        <v>0</v>
      </c>
      <c r="CR96" s="29">
        <f t="shared" si="37"/>
        <v>0</v>
      </c>
      <c r="CS96" s="29">
        <f t="shared" si="37"/>
        <v>0</v>
      </c>
      <c r="CT96" s="29">
        <f t="shared" si="38"/>
        <v>0</v>
      </c>
    </row>
    <row r="97" spans="1:98" x14ac:dyDescent="0.25">
      <c r="A97" s="30" t="s">
        <v>423</v>
      </c>
      <c r="B97" s="229">
        <v>2.46E-2</v>
      </c>
      <c r="C97" s="229">
        <v>0</v>
      </c>
      <c r="D97" s="229">
        <v>1.7899999999999999E-2</v>
      </c>
      <c r="E97" s="229">
        <v>1.72E-2</v>
      </c>
      <c r="F97" s="236">
        <v>403026</v>
      </c>
      <c r="G97" s="229"/>
      <c r="H97" s="342">
        <v>0</v>
      </c>
      <c r="I97" s="342">
        <v>0</v>
      </c>
      <c r="J97" s="342">
        <v>0</v>
      </c>
      <c r="K97" s="342"/>
      <c r="L97" s="342">
        <v>0</v>
      </c>
      <c r="M97" s="342">
        <v>0</v>
      </c>
      <c r="N97" s="342">
        <v>0</v>
      </c>
      <c r="O97" s="342"/>
      <c r="P97" s="238">
        <v>0</v>
      </c>
      <c r="Q97" s="238">
        <v>0</v>
      </c>
      <c r="R97" s="238">
        <v>0</v>
      </c>
      <c r="S97" s="238"/>
      <c r="T97" s="342">
        <f t="shared" si="28"/>
        <v>0</v>
      </c>
      <c r="U97" s="342">
        <f t="shared" si="28"/>
        <v>0</v>
      </c>
      <c r="V97" s="342">
        <f t="shared" si="28"/>
        <v>0</v>
      </c>
      <c r="W97" s="29"/>
      <c r="X97" s="29">
        <f t="shared" si="22"/>
        <v>0</v>
      </c>
      <c r="Y97" s="29">
        <f t="shared" si="23"/>
        <v>0</v>
      </c>
      <c r="Z97" s="29">
        <f t="shared" si="27"/>
        <v>0</v>
      </c>
      <c r="AB97" s="29">
        <v>0</v>
      </c>
      <c r="AC97" s="29">
        <v>0</v>
      </c>
      <c r="AD97" s="29">
        <v>0</v>
      </c>
      <c r="AF97" s="342">
        <v>0</v>
      </c>
      <c r="AG97" s="342">
        <v>0</v>
      </c>
      <c r="AH97" s="342">
        <v>0</v>
      </c>
      <c r="AJ97" s="29">
        <v>0</v>
      </c>
      <c r="AK97" s="29">
        <v>0</v>
      </c>
      <c r="AL97" s="29">
        <v>0</v>
      </c>
      <c r="AN97" s="342">
        <f t="shared" si="29"/>
        <v>0</v>
      </c>
      <c r="AO97" s="342">
        <f t="shared" si="29"/>
        <v>0</v>
      </c>
      <c r="AP97" s="342">
        <f t="shared" si="29"/>
        <v>0</v>
      </c>
      <c r="AR97" s="29">
        <f t="shared" si="24"/>
        <v>0</v>
      </c>
      <c r="AS97" s="29">
        <f t="shared" si="25"/>
        <v>0</v>
      </c>
      <c r="AT97" s="29">
        <f t="shared" si="32"/>
        <v>0</v>
      </c>
      <c r="AV97" s="29">
        <f t="shared" si="33"/>
        <v>0</v>
      </c>
      <c r="AW97" s="29">
        <f t="shared" si="33"/>
        <v>0</v>
      </c>
      <c r="AX97" s="29">
        <f t="shared" si="34"/>
        <v>0</v>
      </c>
      <c r="AZ97" s="29">
        <v>0</v>
      </c>
      <c r="BA97" s="29">
        <v>0</v>
      </c>
      <c r="BB97" s="29">
        <v>0</v>
      </c>
      <c r="BD97" s="342">
        <v>0</v>
      </c>
      <c r="BE97" s="342">
        <v>0</v>
      </c>
      <c r="BF97" s="342">
        <v>0</v>
      </c>
      <c r="BH97" s="29">
        <v>0</v>
      </c>
      <c r="BI97" s="29">
        <v>0</v>
      </c>
      <c r="BJ97" s="29">
        <v>0</v>
      </c>
      <c r="BL97" s="342">
        <f t="shared" si="30"/>
        <v>0</v>
      </c>
      <c r="BM97" s="342">
        <f t="shared" si="30"/>
        <v>0</v>
      </c>
      <c r="BN97" s="342">
        <f t="shared" si="30"/>
        <v>0</v>
      </c>
      <c r="BP97" s="29">
        <f t="shared" si="11"/>
        <v>0</v>
      </c>
      <c r="BQ97" s="29">
        <f t="shared" si="12"/>
        <v>0</v>
      </c>
      <c r="BR97" s="29">
        <f t="shared" si="13"/>
        <v>0</v>
      </c>
      <c r="BT97" s="29">
        <f t="shared" si="14"/>
        <v>0</v>
      </c>
      <c r="BU97" s="29">
        <f t="shared" si="14"/>
        <v>0</v>
      </c>
      <c r="BV97" s="29">
        <f t="shared" si="15"/>
        <v>0</v>
      </c>
      <c r="BX97" s="29">
        <v>0</v>
      </c>
      <c r="BY97" s="29">
        <v>0</v>
      </c>
      <c r="BZ97" s="29">
        <v>0</v>
      </c>
      <c r="CB97" s="342">
        <v>0</v>
      </c>
      <c r="CC97" s="342">
        <v>0</v>
      </c>
      <c r="CD97" s="342">
        <v>0</v>
      </c>
      <c r="CF97" s="29">
        <v>0</v>
      </c>
      <c r="CG97" s="29">
        <v>0</v>
      </c>
      <c r="CH97" s="29">
        <v>0</v>
      </c>
      <c r="CJ97" s="342">
        <f t="shared" si="31"/>
        <v>0</v>
      </c>
      <c r="CK97" s="342">
        <f t="shared" si="31"/>
        <v>0</v>
      </c>
      <c r="CL97" s="342">
        <f t="shared" si="31"/>
        <v>0</v>
      </c>
      <c r="CN97" s="29">
        <f t="shared" si="26"/>
        <v>0</v>
      </c>
      <c r="CO97" s="29">
        <f t="shared" si="35"/>
        <v>0</v>
      </c>
      <c r="CP97" s="29">
        <f t="shared" si="36"/>
        <v>0</v>
      </c>
      <c r="CR97" s="29">
        <f t="shared" si="37"/>
        <v>0</v>
      </c>
      <c r="CS97" s="29">
        <f t="shared" si="37"/>
        <v>0</v>
      </c>
      <c r="CT97" s="29">
        <f t="shared" si="38"/>
        <v>0</v>
      </c>
    </row>
    <row r="98" spans="1:98" x14ac:dyDescent="0.25">
      <c r="A98" s="343" t="s">
        <v>424</v>
      </c>
      <c r="B98" s="229">
        <v>2.46E-2</v>
      </c>
      <c r="C98" s="229">
        <v>2.7400000000000001E-2</v>
      </c>
      <c r="D98" s="229">
        <v>2.3900000000000001E-2</v>
      </c>
      <c r="E98" s="229">
        <v>2.6200000000000001E-2</v>
      </c>
      <c r="F98" s="236">
        <v>403026</v>
      </c>
      <c r="G98" s="229"/>
      <c r="H98" s="342">
        <v>28202632.039999999</v>
      </c>
      <c r="I98" s="342">
        <v>28202632.039999999</v>
      </c>
      <c r="J98" s="342">
        <v>28202632.039999999</v>
      </c>
      <c r="K98" s="342"/>
      <c r="L98" s="342">
        <v>14552193.289999999</v>
      </c>
      <c r="M98" s="342">
        <v>14552193.289999999</v>
      </c>
      <c r="N98" s="342">
        <v>14552193.289999999</v>
      </c>
      <c r="O98" s="342"/>
      <c r="P98" s="238">
        <v>61575.746620666665</v>
      </c>
      <c r="Q98" s="238">
        <v>61575.746620666665</v>
      </c>
      <c r="R98" s="238">
        <v>61575.746620666665</v>
      </c>
      <c r="S98" s="238"/>
      <c r="T98" s="342">
        <f t="shared" si="28"/>
        <v>31772.288683166666</v>
      </c>
      <c r="U98" s="342">
        <f t="shared" si="28"/>
        <v>31772.288683166666</v>
      </c>
      <c r="V98" s="342">
        <f t="shared" si="28"/>
        <v>31772.288683166666</v>
      </c>
      <c r="W98" s="29"/>
      <c r="X98" s="29">
        <f t="shared" si="22"/>
        <v>184727.23986199999</v>
      </c>
      <c r="Y98" s="29">
        <f t="shared" si="23"/>
        <v>95316.866049499993</v>
      </c>
      <c r="Z98" s="29">
        <f t="shared" si="27"/>
        <v>-89410.373812499995</v>
      </c>
      <c r="AB98" s="29">
        <v>28202632.039999999</v>
      </c>
      <c r="AC98" s="29">
        <v>21377412.670000002</v>
      </c>
      <c r="AD98" s="29">
        <v>14552193.289999999</v>
      </c>
      <c r="AF98" s="342">
        <v>14552193.289999999</v>
      </c>
      <c r="AG98" s="342">
        <v>14552193.289999999</v>
      </c>
      <c r="AH98" s="342">
        <v>14552193.289999999</v>
      </c>
      <c r="AJ98" s="29">
        <v>61575.746620666665</v>
      </c>
      <c r="AK98" s="29">
        <v>46674.017662833336</v>
      </c>
      <c r="AL98" s="29">
        <v>31772.288683166666</v>
      </c>
      <c r="AN98" s="342">
        <f t="shared" si="29"/>
        <v>31772.288683166666</v>
      </c>
      <c r="AO98" s="342">
        <f t="shared" si="29"/>
        <v>31772.288683166666</v>
      </c>
      <c r="AP98" s="342">
        <f t="shared" si="29"/>
        <v>31772.288683166666</v>
      </c>
      <c r="AR98" s="29">
        <f t="shared" si="24"/>
        <v>140022.05296666667</v>
      </c>
      <c r="AS98" s="29">
        <f t="shared" si="25"/>
        <v>95316.866049499993</v>
      </c>
      <c r="AT98" s="29">
        <f t="shared" si="32"/>
        <v>-44705.186917166677</v>
      </c>
      <c r="AV98" s="29">
        <f t="shared" si="33"/>
        <v>324749.29282866663</v>
      </c>
      <c r="AW98" s="29">
        <f t="shared" si="33"/>
        <v>190633.73209899999</v>
      </c>
      <c r="AX98" s="29">
        <f t="shared" si="34"/>
        <v>-134115.56072966664</v>
      </c>
      <c r="AZ98" s="29">
        <v>14552193.289999999</v>
      </c>
      <c r="BA98" s="29">
        <v>14552193.289999999</v>
      </c>
      <c r="BB98" s="29">
        <v>14552193.289999999</v>
      </c>
      <c r="BD98" s="342">
        <v>14552193.289999999</v>
      </c>
      <c r="BE98" s="342">
        <v>14552193.289999999</v>
      </c>
      <c r="BF98" s="342">
        <v>14552193.289999999</v>
      </c>
      <c r="BH98" s="29">
        <v>31772.288683166666</v>
      </c>
      <c r="BI98" s="29">
        <v>31772.288683166666</v>
      </c>
      <c r="BJ98" s="29">
        <v>31772.288683166666</v>
      </c>
      <c r="BL98" s="342">
        <f t="shared" si="30"/>
        <v>31772.288683166666</v>
      </c>
      <c r="BM98" s="342">
        <f t="shared" si="30"/>
        <v>31772.288683166666</v>
      </c>
      <c r="BN98" s="342">
        <f t="shared" si="30"/>
        <v>31772.288683166666</v>
      </c>
      <c r="BP98" s="29">
        <f t="shared" si="11"/>
        <v>95316.866049499993</v>
      </c>
      <c r="BQ98" s="29">
        <f t="shared" si="12"/>
        <v>95316.866049499993</v>
      </c>
      <c r="BR98" s="29">
        <f t="shared" si="13"/>
        <v>0</v>
      </c>
      <c r="BT98" s="29">
        <f t="shared" si="14"/>
        <v>420066.15887816664</v>
      </c>
      <c r="BU98" s="29">
        <f t="shared" si="14"/>
        <v>285950.59814849996</v>
      </c>
      <c r="BV98" s="29">
        <f t="shared" si="15"/>
        <v>-134115.56072966667</v>
      </c>
      <c r="BX98" s="29">
        <v>14552193.289999999</v>
      </c>
      <c r="BY98" s="29">
        <v>14552193.289999999</v>
      </c>
      <c r="BZ98" s="29">
        <v>14552193.289999999</v>
      </c>
      <c r="CB98" s="342">
        <v>14552193.289999999</v>
      </c>
      <c r="CC98" s="342">
        <v>14552193.289999999</v>
      </c>
      <c r="CD98" s="342">
        <v>14552193.289999999</v>
      </c>
      <c r="CF98" s="29">
        <v>31772.288683166666</v>
      </c>
      <c r="CG98" s="29">
        <v>31772.288683166666</v>
      </c>
      <c r="CH98" s="29">
        <v>31772.288683166666</v>
      </c>
      <c r="CJ98" s="342">
        <f t="shared" si="31"/>
        <v>31772.288683166666</v>
      </c>
      <c r="CK98" s="342">
        <f t="shared" si="31"/>
        <v>31772.288683166666</v>
      </c>
      <c r="CL98" s="342">
        <f t="shared" si="31"/>
        <v>31772.288683166666</v>
      </c>
      <c r="CN98" s="29">
        <f t="shared" si="26"/>
        <v>95316.866049499993</v>
      </c>
      <c r="CO98" s="29">
        <f t="shared" si="35"/>
        <v>95316.866049499993</v>
      </c>
      <c r="CP98" s="29">
        <f t="shared" si="36"/>
        <v>0</v>
      </c>
      <c r="CR98" s="29">
        <f t="shared" si="37"/>
        <v>515383.02492766664</v>
      </c>
      <c r="CS98" s="29">
        <f t="shared" si="37"/>
        <v>381267.46419799997</v>
      </c>
      <c r="CT98" s="29">
        <f t="shared" si="38"/>
        <v>-134115.56072966667</v>
      </c>
    </row>
    <row r="99" spans="1:98" x14ac:dyDescent="0.25">
      <c r="A99" s="343" t="s">
        <v>425</v>
      </c>
      <c r="B99" s="229">
        <v>2.46E-2</v>
      </c>
      <c r="C99" s="229">
        <v>2.7400000000000001E-2</v>
      </c>
      <c r="D99" s="229">
        <v>2.3900000000000001E-2</v>
      </c>
      <c r="E99" s="229">
        <v>2.6200000000000001E-2</v>
      </c>
      <c r="F99" s="236">
        <v>403026</v>
      </c>
      <c r="G99" s="229"/>
      <c r="H99" s="342"/>
      <c r="I99" s="342"/>
      <c r="J99" s="342"/>
      <c r="K99" s="342"/>
      <c r="L99" s="342">
        <v>53674128.200000003</v>
      </c>
      <c r="M99" s="342">
        <v>53674128.200000003</v>
      </c>
      <c r="N99" s="342">
        <v>53674128.200000003</v>
      </c>
      <c r="O99" s="342"/>
      <c r="P99" s="238">
        <v>0</v>
      </c>
      <c r="Q99" s="238">
        <v>0</v>
      </c>
      <c r="R99" s="238">
        <v>0</v>
      </c>
      <c r="S99" s="238"/>
      <c r="T99" s="342">
        <f t="shared" si="28"/>
        <v>117188.51323666668</v>
      </c>
      <c r="U99" s="342">
        <f t="shared" si="28"/>
        <v>117188.51323666668</v>
      </c>
      <c r="V99" s="342">
        <f t="shared" si="28"/>
        <v>117188.51323666668</v>
      </c>
      <c r="W99" s="29"/>
      <c r="X99" s="29">
        <f t="shared" si="22"/>
        <v>0</v>
      </c>
      <c r="Y99" s="29">
        <f t="shared" si="23"/>
        <v>351565.53971000004</v>
      </c>
      <c r="Z99" s="29">
        <f t="shared" si="27"/>
        <v>351565.53971000004</v>
      </c>
      <c r="AB99" s="29">
        <v>26837064.100000001</v>
      </c>
      <c r="AC99" s="29">
        <v>53674128.200000003</v>
      </c>
      <c r="AD99" s="29">
        <v>53674128.200000003</v>
      </c>
      <c r="AF99" s="342">
        <v>53674128.200000003</v>
      </c>
      <c r="AG99" s="342">
        <v>53674128.200000003</v>
      </c>
      <c r="AH99" s="342">
        <v>53674128.200000003</v>
      </c>
      <c r="AJ99" s="29">
        <v>58594.25661833334</v>
      </c>
      <c r="AK99" s="29">
        <v>117188.51323666668</v>
      </c>
      <c r="AL99" s="29">
        <v>117188.51323666668</v>
      </c>
      <c r="AN99" s="342">
        <f t="shared" si="29"/>
        <v>117188.51323666668</v>
      </c>
      <c r="AO99" s="342">
        <f t="shared" si="29"/>
        <v>117188.51323666668</v>
      </c>
      <c r="AP99" s="342">
        <f t="shared" si="29"/>
        <v>117188.51323666668</v>
      </c>
      <c r="AR99" s="29">
        <f t="shared" si="24"/>
        <v>292971.2830916667</v>
      </c>
      <c r="AS99" s="29">
        <f t="shared" si="25"/>
        <v>351565.53971000004</v>
      </c>
      <c r="AT99" s="29">
        <f t="shared" si="32"/>
        <v>58594.25661833334</v>
      </c>
      <c r="AV99" s="29">
        <f t="shared" si="33"/>
        <v>292971.2830916667</v>
      </c>
      <c r="AW99" s="29">
        <f t="shared" si="33"/>
        <v>703131.07942000008</v>
      </c>
      <c r="AX99" s="29">
        <f t="shared" si="34"/>
        <v>410159.79632833338</v>
      </c>
      <c r="AZ99" s="29">
        <v>53674128.200000003</v>
      </c>
      <c r="BA99" s="29">
        <v>53674128.200000003</v>
      </c>
      <c r="BB99" s="29">
        <v>53674128.200000003</v>
      </c>
      <c r="BD99" s="342">
        <v>53674128.200000003</v>
      </c>
      <c r="BE99" s="342">
        <v>53674128.200000003</v>
      </c>
      <c r="BF99" s="342">
        <v>53674128.200000003</v>
      </c>
      <c r="BH99" s="29">
        <v>117188.51323666668</v>
      </c>
      <c r="BI99" s="29">
        <v>117188.51323666668</v>
      </c>
      <c r="BJ99" s="29">
        <v>117188.51323666668</v>
      </c>
      <c r="BL99" s="342">
        <f t="shared" si="30"/>
        <v>117188.51323666668</v>
      </c>
      <c r="BM99" s="342">
        <f t="shared" si="30"/>
        <v>117188.51323666668</v>
      </c>
      <c r="BN99" s="342">
        <f t="shared" si="30"/>
        <v>117188.51323666668</v>
      </c>
      <c r="BP99" s="29">
        <f t="shared" si="11"/>
        <v>351565.53971000004</v>
      </c>
      <c r="BQ99" s="29">
        <f t="shared" si="12"/>
        <v>351565.53971000004</v>
      </c>
      <c r="BR99" s="29">
        <f t="shared" si="13"/>
        <v>0</v>
      </c>
      <c r="BT99" s="29">
        <f t="shared" si="14"/>
        <v>644536.8228016668</v>
      </c>
      <c r="BU99" s="29">
        <f t="shared" si="14"/>
        <v>1054696.61913</v>
      </c>
      <c r="BV99" s="29">
        <f t="shared" si="15"/>
        <v>410159.79632833321</v>
      </c>
      <c r="BX99" s="29">
        <v>53674128.200000003</v>
      </c>
      <c r="BY99" s="29">
        <v>53674128.200000003</v>
      </c>
      <c r="BZ99" s="29">
        <v>53674128.200000003</v>
      </c>
      <c r="CB99" s="342">
        <v>53674128.200000003</v>
      </c>
      <c r="CC99" s="342">
        <v>53674128.200000003</v>
      </c>
      <c r="CD99" s="342">
        <v>53674128.200000003</v>
      </c>
      <c r="CF99" s="29">
        <v>117188.51323666668</v>
      </c>
      <c r="CG99" s="29">
        <v>117188.51323666668</v>
      </c>
      <c r="CH99" s="29">
        <v>117188.51323666668</v>
      </c>
      <c r="CJ99" s="342">
        <f t="shared" si="31"/>
        <v>117188.51323666668</v>
      </c>
      <c r="CK99" s="342">
        <f t="shared" si="31"/>
        <v>117188.51323666668</v>
      </c>
      <c r="CL99" s="342">
        <f t="shared" si="31"/>
        <v>117188.51323666668</v>
      </c>
      <c r="CN99" s="29">
        <f t="shared" si="26"/>
        <v>351565.53971000004</v>
      </c>
      <c r="CO99" s="29">
        <f t="shared" si="35"/>
        <v>351565.53971000004</v>
      </c>
      <c r="CP99" s="29">
        <f t="shared" si="36"/>
        <v>0</v>
      </c>
      <c r="CR99" s="29">
        <f t="shared" si="37"/>
        <v>996102.36251166684</v>
      </c>
      <c r="CS99" s="29">
        <f t="shared" si="37"/>
        <v>1406262.1588400002</v>
      </c>
      <c r="CT99" s="29">
        <f t="shared" si="38"/>
        <v>410159.79632833332</v>
      </c>
    </row>
    <row r="100" spans="1:98" x14ac:dyDescent="0.25">
      <c r="A100" s="343" t="s">
        <v>426</v>
      </c>
      <c r="B100" s="229">
        <v>2.46E-2</v>
      </c>
      <c r="C100" s="229">
        <v>2.7400000000000001E-2</v>
      </c>
      <c r="D100" s="229">
        <v>2.3900000000000001E-2</v>
      </c>
      <c r="E100" s="229">
        <v>2.6200000000000001E-2</v>
      </c>
      <c r="F100" s="236">
        <v>403026</v>
      </c>
      <c r="G100" s="229"/>
      <c r="H100" s="342">
        <v>33083.26</v>
      </c>
      <c r="I100" s="342">
        <v>33083.26</v>
      </c>
      <c r="J100" s="342">
        <v>33083.26</v>
      </c>
      <c r="K100" s="342"/>
      <c r="L100" s="342">
        <v>33083.26</v>
      </c>
      <c r="M100" s="342">
        <v>33083.26</v>
      </c>
      <c r="N100" s="342">
        <v>33083.26</v>
      </c>
      <c r="O100" s="342"/>
      <c r="P100" s="238">
        <v>72.231784333333337</v>
      </c>
      <c r="Q100" s="238">
        <v>72.231784333333337</v>
      </c>
      <c r="R100" s="238">
        <v>72.231784333333337</v>
      </c>
      <c r="S100" s="238"/>
      <c r="T100" s="342">
        <f t="shared" si="28"/>
        <v>72.231784333333337</v>
      </c>
      <c r="U100" s="342">
        <f t="shared" si="28"/>
        <v>72.231784333333337</v>
      </c>
      <c r="V100" s="342">
        <f t="shared" si="28"/>
        <v>72.231784333333337</v>
      </c>
      <c r="W100" s="29"/>
      <c r="X100" s="29">
        <f t="shared" si="22"/>
        <v>216.69535300000001</v>
      </c>
      <c r="Y100" s="29">
        <f t="shared" si="23"/>
        <v>216.69535300000001</v>
      </c>
      <c r="Z100" s="29">
        <f t="shared" si="27"/>
        <v>0</v>
      </c>
      <c r="AB100" s="29">
        <v>33083.26</v>
      </c>
      <c r="AC100" s="29">
        <v>33083.26</v>
      </c>
      <c r="AD100" s="29">
        <v>33083.26</v>
      </c>
      <c r="AF100" s="342">
        <v>33083.26</v>
      </c>
      <c r="AG100" s="342">
        <v>33083.26</v>
      </c>
      <c r="AH100" s="342">
        <v>33083.26</v>
      </c>
      <c r="AJ100" s="29">
        <v>72.231784333333337</v>
      </c>
      <c r="AK100" s="29">
        <v>72.231784333333337</v>
      </c>
      <c r="AL100" s="29">
        <v>72.231784333333337</v>
      </c>
      <c r="AN100" s="342">
        <f t="shared" si="29"/>
        <v>72.231784333333337</v>
      </c>
      <c r="AO100" s="342">
        <f t="shared" si="29"/>
        <v>72.231784333333337</v>
      </c>
      <c r="AP100" s="342">
        <f t="shared" si="29"/>
        <v>72.231784333333337</v>
      </c>
      <c r="AR100" s="29">
        <f t="shared" si="24"/>
        <v>216.69535300000001</v>
      </c>
      <c r="AS100" s="29">
        <f t="shared" si="25"/>
        <v>216.69535300000001</v>
      </c>
      <c r="AT100" s="29">
        <f t="shared" si="32"/>
        <v>0</v>
      </c>
      <c r="AV100" s="29">
        <f t="shared" si="33"/>
        <v>433.39070600000002</v>
      </c>
      <c r="AW100" s="29">
        <f t="shared" si="33"/>
        <v>433.39070600000002</v>
      </c>
      <c r="AX100" s="29">
        <f t="shared" si="34"/>
        <v>0</v>
      </c>
      <c r="AZ100" s="29">
        <v>33083.26</v>
      </c>
      <c r="BA100" s="29">
        <v>33083.26</v>
      </c>
      <c r="BB100" s="29">
        <v>33083.26</v>
      </c>
      <c r="BD100" s="342">
        <v>33083.26</v>
      </c>
      <c r="BE100" s="342">
        <v>33083.26</v>
      </c>
      <c r="BF100" s="342">
        <v>33083.26</v>
      </c>
      <c r="BH100" s="29">
        <v>72.231784333333337</v>
      </c>
      <c r="BI100" s="29">
        <v>72.231784333333337</v>
      </c>
      <c r="BJ100" s="29">
        <v>72.231784333333337</v>
      </c>
      <c r="BL100" s="342">
        <f t="shared" si="30"/>
        <v>72.231784333333337</v>
      </c>
      <c r="BM100" s="342">
        <f t="shared" si="30"/>
        <v>72.231784333333337</v>
      </c>
      <c r="BN100" s="342">
        <f t="shared" si="30"/>
        <v>72.231784333333337</v>
      </c>
      <c r="BP100" s="29">
        <f t="shared" si="11"/>
        <v>216.69535300000001</v>
      </c>
      <c r="BQ100" s="29">
        <f t="shared" si="12"/>
        <v>216.69535300000001</v>
      </c>
      <c r="BR100" s="29">
        <f t="shared" si="13"/>
        <v>0</v>
      </c>
      <c r="BT100" s="29">
        <f t="shared" si="14"/>
        <v>650.08605899999998</v>
      </c>
      <c r="BU100" s="29">
        <f t="shared" si="14"/>
        <v>650.08605899999998</v>
      </c>
      <c r="BV100" s="29">
        <f t="shared" si="15"/>
        <v>0</v>
      </c>
      <c r="BX100" s="29">
        <v>33083.26</v>
      </c>
      <c r="BY100" s="29">
        <v>33083.26</v>
      </c>
      <c r="BZ100" s="29">
        <v>33083.26</v>
      </c>
      <c r="CB100" s="342">
        <v>33083.26</v>
      </c>
      <c r="CC100" s="342">
        <v>33083.26</v>
      </c>
      <c r="CD100" s="342">
        <v>33083.26</v>
      </c>
      <c r="CF100" s="29">
        <v>72.231784333333337</v>
      </c>
      <c r="CG100" s="29">
        <v>72.231784333333337</v>
      </c>
      <c r="CH100" s="29">
        <v>72.231784333333337</v>
      </c>
      <c r="CJ100" s="342">
        <f t="shared" si="31"/>
        <v>72.231784333333337</v>
      </c>
      <c r="CK100" s="342">
        <f t="shared" si="31"/>
        <v>72.231784333333337</v>
      </c>
      <c r="CL100" s="342">
        <f t="shared" si="31"/>
        <v>72.231784333333337</v>
      </c>
      <c r="CN100" s="29">
        <f t="shared" si="26"/>
        <v>216.69535300000001</v>
      </c>
      <c r="CO100" s="29">
        <f t="shared" si="35"/>
        <v>216.69535300000001</v>
      </c>
      <c r="CP100" s="29">
        <f t="shared" si="36"/>
        <v>0</v>
      </c>
      <c r="CR100" s="29">
        <f t="shared" si="37"/>
        <v>866.78141200000005</v>
      </c>
      <c r="CS100" s="29">
        <f t="shared" si="37"/>
        <v>866.78141200000005</v>
      </c>
      <c r="CT100" s="29">
        <f t="shared" si="38"/>
        <v>0</v>
      </c>
    </row>
    <row r="101" spans="1:98" x14ac:dyDescent="0.25">
      <c r="A101" s="343" t="s">
        <v>427</v>
      </c>
      <c r="B101" s="229">
        <v>2.46E-2</v>
      </c>
      <c r="C101" s="229">
        <v>2.7400000000000001E-2</v>
      </c>
      <c r="D101" s="229">
        <v>2.3900000000000001E-2</v>
      </c>
      <c r="E101" s="229">
        <v>2.6200000000000001E-2</v>
      </c>
      <c r="F101" s="236">
        <v>403026</v>
      </c>
      <c r="G101" s="229"/>
      <c r="H101" s="342">
        <v>228065.26</v>
      </c>
      <c r="I101" s="342">
        <v>228065.26</v>
      </c>
      <c r="J101" s="342">
        <v>228065.26</v>
      </c>
      <c r="K101" s="342"/>
      <c r="L101" s="342">
        <v>228065.26</v>
      </c>
      <c r="M101" s="342">
        <v>228065.26</v>
      </c>
      <c r="N101" s="342">
        <v>228065.26</v>
      </c>
      <c r="O101" s="342"/>
      <c r="P101" s="238">
        <v>497.94248433333337</v>
      </c>
      <c r="Q101" s="238">
        <v>497.94248433333337</v>
      </c>
      <c r="R101" s="238">
        <v>497.94248433333337</v>
      </c>
      <c r="S101" s="238"/>
      <c r="T101" s="342">
        <f t="shared" si="28"/>
        <v>497.94248433333337</v>
      </c>
      <c r="U101" s="342">
        <f t="shared" si="28"/>
        <v>497.94248433333337</v>
      </c>
      <c r="V101" s="342">
        <f t="shared" si="28"/>
        <v>497.94248433333337</v>
      </c>
      <c r="W101" s="29"/>
      <c r="X101" s="29">
        <f t="shared" si="22"/>
        <v>1493.8274530000001</v>
      </c>
      <c r="Y101" s="29">
        <f t="shared" si="23"/>
        <v>1493.8274530000001</v>
      </c>
      <c r="Z101" s="29">
        <f t="shared" si="27"/>
        <v>0</v>
      </c>
      <c r="AB101" s="29">
        <v>228065.26</v>
      </c>
      <c r="AC101" s="29">
        <v>228065.26</v>
      </c>
      <c r="AD101" s="29">
        <v>228065.26</v>
      </c>
      <c r="AF101" s="342">
        <v>228065.26</v>
      </c>
      <c r="AG101" s="342">
        <v>228065.26</v>
      </c>
      <c r="AH101" s="342">
        <v>228065.26</v>
      </c>
      <c r="AJ101" s="29">
        <v>497.94248433333337</v>
      </c>
      <c r="AK101" s="29">
        <v>497.94248433333337</v>
      </c>
      <c r="AL101" s="29">
        <v>497.94248433333337</v>
      </c>
      <c r="AN101" s="342">
        <f t="shared" si="29"/>
        <v>497.94248433333337</v>
      </c>
      <c r="AO101" s="342">
        <f t="shared" si="29"/>
        <v>497.94248433333337</v>
      </c>
      <c r="AP101" s="342">
        <f t="shared" si="29"/>
        <v>497.94248433333337</v>
      </c>
      <c r="AR101" s="29">
        <f t="shared" si="24"/>
        <v>1493.8274530000001</v>
      </c>
      <c r="AS101" s="29">
        <f t="shared" si="25"/>
        <v>1493.8274530000001</v>
      </c>
      <c r="AT101" s="29">
        <f t="shared" si="32"/>
        <v>0</v>
      </c>
      <c r="AV101" s="29">
        <f t="shared" si="33"/>
        <v>2987.6549060000002</v>
      </c>
      <c r="AW101" s="29">
        <f t="shared" si="33"/>
        <v>2987.6549060000002</v>
      </c>
      <c r="AX101" s="29">
        <f t="shared" si="34"/>
        <v>0</v>
      </c>
      <c r="AZ101" s="29">
        <v>228065.26</v>
      </c>
      <c r="BA101" s="29">
        <v>228065.26</v>
      </c>
      <c r="BB101" s="29">
        <v>228065.26</v>
      </c>
      <c r="BD101" s="342">
        <v>228065.26</v>
      </c>
      <c r="BE101" s="342">
        <v>228065.26</v>
      </c>
      <c r="BF101" s="342">
        <v>228065.26</v>
      </c>
      <c r="BH101" s="29">
        <v>497.94248433333337</v>
      </c>
      <c r="BI101" s="29">
        <v>497.94248433333337</v>
      </c>
      <c r="BJ101" s="29">
        <v>497.94248433333337</v>
      </c>
      <c r="BL101" s="342">
        <f t="shared" si="30"/>
        <v>497.94248433333337</v>
      </c>
      <c r="BM101" s="342">
        <f t="shared" si="30"/>
        <v>497.94248433333337</v>
      </c>
      <c r="BN101" s="342">
        <f t="shared" si="30"/>
        <v>497.94248433333337</v>
      </c>
      <c r="BP101" s="29">
        <f t="shared" si="11"/>
        <v>1493.8274530000001</v>
      </c>
      <c r="BQ101" s="29">
        <f t="shared" si="12"/>
        <v>1493.8274530000001</v>
      </c>
      <c r="BR101" s="29">
        <f t="shared" si="13"/>
        <v>0</v>
      </c>
      <c r="BT101" s="29">
        <f t="shared" si="14"/>
        <v>4481.4823590000005</v>
      </c>
      <c r="BU101" s="29">
        <f t="shared" si="14"/>
        <v>4481.4823590000005</v>
      </c>
      <c r="BV101" s="29">
        <f t="shared" si="15"/>
        <v>0</v>
      </c>
      <c r="BX101" s="29">
        <v>228065.26</v>
      </c>
      <c r="BY101" s="29">
        <v>228065.26</v>
      </c>
      <c r="BZ101" s="29">
        <v>228065.26</v>
      </c>
      <c r="CB101" s="342">
        <v>228065.26</v>
      </c>
      <c r="CC101" s="342">
        <v>228065.26</v>
      </c>
      <c r="CD101" s="342">
        <v>228065.26</v>
      </c>
      <c r="CF101" s="29">
        <v>497.94248433333337</v>
      </c>
      <c r="CG101" s="29">
        <v>497.94248433333337</v>
      </c>
      <c r="CH101" s="29">
        <v>497.94248433333337</v>
      </c>
      <c r="CJ101" s="342">
        <f t="shared" si="31"/>
        <v>497.94248433333337</v>
      </c>
      <c r="CK101" s="342">
        <f t="shared" si="31"/>
        <v>497.94248433333337</v>
      </c>
      <c r="CL101" s="342">
        <f t="shared" si="31"/>
        <v>497.94248433333337</v>
      </c>
      <c r="CN101" s="29">
        <f t="shared" si="26"/>
        <v>1493.8274530000001</v>
      </c>
      <c r="CO101" s="29">
        <f t="shared" si="35"/>
        <v>1493.8274530000001</v>
      </c>
      <c r="CP101" s="29">
        <f t="shared" si="36"/>
        <v>0</v>
      </c>
      <c r="CR101" s="29">
        <f t="shared" si="37"/>
        <v>5975.3098120000004</v>
      </c>
      <c r="CS101" s="29">
        <f t="shared" si="37"/>
        <v>5975.3098120000004</v>
      </c>
      <c r="CT101" s="29">
        <f t="shared" si="38"/>
        <v>0</v>
      </c>
    </row>
    <row r="102" spans="1:98" x14ac:dyDescent="0.25">
      <c r="A102" s="343" t="s">
        <v>428</v>
      </c>
      <c r="B102" s="229">
        <v>2.46E-2</v>
      </c>
      <c r="C102" s="229">
        <v>2.7400000000000001E-2</v>
      </c>
      <c r="D102" s="229">
        <v>2.3900000000000001E-2</v>
      </c>
      <c r="E102" s="229">
        <v>2.6200000000000001E-2</v>
      </c>
      <c r="F102" s="236">
        <v>403026</v>
      </c>
      <c r="G102" s="229"/>
      <c r="H102" s="342"/>
      <c r="I102" s="342"/>
      <c r="J102" s="342"/>
      <c r="K102" s="342"/>
      <c r="L102" s="342">
        <v>0</v>
      </c>
      <c r="M102" s="342">
        <v>0</v>
      </c>
      <c r="N102" s="342">
        <v>0</v>
      </c>
      <c r="O102" s="342"/>
      <c r="P102" s="238"/>
      <c r="Q102" s="238"/>
      <c r="R102" s="238"/>
      <c r="S102" s="238"/>
      <c r="T102" s="342">
        <f t="shared" si="28"/>
        <v>0</v>
      </c>
      <c r="U102" s="342">
        <f t="shared" si="28"/>
        <v>0</v>
      </c>
      <c r="V102" s="342">
        <f t="shared" si="28"/>
        <v>0</v>
      </c>
      <c r="W102" s="29"/>
      <c r="X102" s="29">
        <f t="shared" si="22"/>
        <v>0</v>
      </c>
      <c r="Y102" s="29">
        <f t="shared" si="23"/>
        <v>0</v>
      </c>
      <c r="Z102" s="29">
        <f t="shared" si="27"/>
        <v>0</v>
      </c>
      <c r="AB102" s="29"/>
      <c r="AC102" s="29"/>
      <c r="AD102" s="29"/>
      <c r="AF102" s="342">
        <v>0</v>
      </c>
      <c r="AG102" s="342">
        <v>12734271.65</v>
      </c>
      <c r="AH102" s="342">
        <v>25468543.289999999</v>
      </c>
      <c r="AJ102" s="29"/>
      <c r="AK102" s="29"/>
      <c r="AL102" s="29"/>
      <c r="AN102" s="342">
        <f t="shared" si="29"/>
        <v>0</v>
      </c>
      <c r="AO102" s="342">
        <f t="shared" si="29"/>
        <v>27803.159769166668</v>
      </c>
      <c r="AP102" s="342">
        <f t="shared" si="29"/>
        <v>55606.3195165</v>
      </c>
      <c r="AR102" s="29">
        <f t="shared" si="24"/>
        <v>0</v>
      </c>
      <c r="AS102" s="29">
        <f t="shared" si="25"/>
        <v>83409.479285666661</v>
      </c>
      <c r="AT102" s="29">
        <f t="shared" si="32"/>
        <v>83409.479285666661</v>
      </c>
      <c r="AV102" s="29">
        <f t="shared" si="33"/>
        <v>0</v>
      </c>
      <c r="AW102" s="29">
        <f t="shared" si="33"/>
        <v>83409.479285666661</v>
      </c>
      <c r="AX102" s="29">
        <f t="shared" si="34"/>
        <v>83409.479285666661</v>
      </c>
      <c r="AZ102" s="29"/>
      <c r="BA102" s="29"/>
      <c r="BB102" s="29"/>
      <c r="BD102" s="342">
        <v>25468543.289999999</v>
      </c>
      <c r="BE102" s="342">
        <v>25468543.289999999</v>
      </c>
      <c r="BF102" s="342">
        <v>25468543.289999999</v>
      </c>
      <c r="BH102" s="29"/>
      <c r="BI102" s="29"/>
      <c r="BJ102" s="29"/>
      <c r="BL102" s="342">
        <f t="shared" si="30"/>
        <v>55606.3195165</v>
      </c>
      <c r="BM102" s="342">
        <f t="shared" si="30"/>
        <v>55606.3195165</v>
      </c>
      <c r="BN102" s="342">
        <f t="shared" si="30"/>
        <v>55606.3195165</v>
      </c>
      <c r="BP102" s="29">
        <f t="shared" si="11"/>
        <v>0</v>
      </c>
      <c r="BQ102" s="29">
        <f t="shared" si="12"/>
        <v>166818.95854950001</v>
      </c>
      <c r="BR102" s="29">
        <f t="shared" si="13"/>
        <v>166818.95854950001</v>
      </c>
      <c r="BT102" s="29">
        <f t="shared" si="14"/>
        <v>0</v>
      </c>
      <c r="BU102" s="29">
        <f t="shared" si="14"/>
        <v>250228.43783516667</v>
      </c>
      <c r="BV102" s="29">
        <f t="shared" si="15"/>
        <v>250228.43783516667</v>
      </c>
      <c r="BX102" s="29"/>
      <c r="BY102" s="29"/>
      <c r="BZ102" s="29"/>
      <c r="CB102" s="29">
        <v>25468543.289999999</v>
      </c>
      <c r="CC102" s="29">
        <v>25468543.289999999</v>
      </c>
      <c r="CD102" s="29">
        <v>25468543.289999999</v>
      </c>
      <c r="CF102" s="29"/>
      <c r="CG102" s="29"/>
      <c r="CH102" s="29"/>
      <c r="CJ102" s="342">
        <f t="shared" si="31"/>
        <v>55606.3195165</v>
      </c>
      <c r="CK102" s="342">
        <f t="shared" si="31"/>
        <v>55606.3195165</v>
      </c>
      <c r="CL102" s="342">
        <f t="shared" si="31"/>
        <v>55606.3195165</v>
      </c>
      <c r="CN102" s="29">
        <f t="shared" si="26"/>
        <v>0</v>
      </c>
      <c r="CO102" s="29">
        <f t="shared" si="35"/>
        <v>166818.95854950001</v>
      </c>
      <c r="CP102" s="29">
        <f t="shared" si="36"/>
        <v>166818.95854950001</v>
      </c>
      <c r="CR102" s="29">
        <f t="shared" si="37"/>
        <v>0</v>
      </c>
      <c r="CS102" s="29">
        <f t="shared" si="37"/>
        <v>417047.39638466667</v>
      </c>
      <c r="CT102" s="29">
        <f t="shared" si="38"/>
        <v>417047.39638466667</v>
      </c>
    </row>
    <row r="103" spans="1:98" x14ac:dyDescent="0.25">
      <c r="A103" s="343" t="s">
        <v>429</v>
      </c>
      <c r="B103" s="229">
        <v>0</v>
      </c>
      <c r="C103" s="229">
        <v>0</v>
      </c>
      <c r="D103" s="229">
        <v>0</v>
      </c>
      <c r="E103" s="229">
        <v>0</v>
      </c>
      <c r="F103" s="236">
        <v>403011</v>
      </c>
      <c r="G103" s="229"/>
      <c r="H103" s="342">
        <v>0</v>
      </c>
      <c r="I103" s="342">
        <v>0</v>
      </c>
      <c r="J103" s="342">
        <v>0</v>
      </c>
      <c r="K103" s="342"/>
      <c r="L103" s="342">
        <v>0</v>
      </c>
      <c r="M103" s="342">
        <v>0</v>
      </c>
      <c r="N103" s="342">
        <v>0</v>
      </c>
      <c r="O103" s="342"/>
      <c r="P103" s="238">
        <v>0</v>
      </c>
      <c r="Q103" s="238">
        <v>0</v>
      </c>
      <c r="R103" s="238">
        <v>0</v>
      </c>
      <c r="S103" s="238"/>
      <c r="T103" s="342">
        <f t="shared" si="28"/>
        <v>0</v>
      </c>
      <c r="U103" s="342">
        <f t="shared" si="28"/>
        <v>0</v>
      </c>
      <c r="V103" s="342">
        <f t="shared" si="28"/>
        <v>0</v>
      </c>
      <c r="W103" s="29"/>
      <c r="X103" s="29">
        <f t="shared" si="22"/>
        <v>0</v>
      </c>
      <c r="Y103" s="29">
        <f t="shared" si="23"/>
        <v>0</v>
      </c>
      <c r="Z103" s="29">
        <f t="shared" si="27"/>
        <v>0</v>
      </c>
      <c r="AB103" s="29">
        <v>0</v>
      </c>
      <c r="AC103" s="29">
        <v>0</v>
      </c>
      <c r="AD103" s="29">
        <v>0</v>
      </c>
      <c r="AF103" s="342">
        <v>0</v>
      </c>
      <c r="AG103" s="342">
        <v>0</v>
      </c>
      <c r="AH103" s="342">
        <v>0</v>
      </c>
      <c r="AJ103" s="29">
        <v>0</v>
      </c>
      <c r="AK103" s="29">
        <v>0</v>
      </c>
      <c r="AL103" s="29">
        <v>0</v>
      </c>
      <c r="AN103" s="342">
        <f t="shared" si="29"/>
        <v>0</v>
      </c>
      <c r="AO103" s="342">
        <f t="shared" si="29"/>
        <v>0</v>
      </c>
      <c r="AP103" s="342">
        <f t="shared" si="29"/>
        <v>0</v>
      </c>
      <c r="AR103" s="29">
        <f t="shared" si="24"/>
        <v>0</v>
      </c>
      <c r="AS103" s="29">
        <f t="shared" si="25"/>
        <v>0</v>
      </c>
      <c r="AT103" s="29">
        <f t="shared" si="32"/>
        <v>0</v>
      </c>
      <c r="AV103" s="29">
        <f t="shared" si="33"/>
        <v>0</v>
      </c>
      <c r="AW103" s="29">
        <f t="shared" si="33"/>
        <v>0</v>
      </c>
      <c r="AX103" s="29">
        <f t="shared" si="34"/>
        <v>0</v>
      </c>
      <c r="AZ103" s="29">
        <v>0</v>
      </c>
      <c r="BA103" s="29">
        <v>0</v>
      </c>
      <c r="BB103" s="29">
        <v>0</v>
      </c>
      <c r="BD103" s="342">
        <v>0</v>
      </c>
      <c r="BE103" s="342">
        <v>0</v>
      </c>
      <c r="BF103" s="342">
        <v>0</v>
      </c>
      <c r="BH103" s="29">
        <v>0</v>
      </c>
      <c r="BI103" s="29">
        <v>0</v>
      </c>
      <c r="BJ103" s="29">
        <v>0</v>
      </c>
      <c r="BL103" s="342">
        <f t="shared" si="30"/>
        <v>0</v>
      </c>
      <c r="BM103" s="342">
        <f t="shared" si="30"/>
        <v>0</v>
      </c>
      <c r="BN103" s="342">
        <f t="shared" si="30"/>
        <v>0</v>
      </c>
      <c r="BP103" s="29">
        <f t="shared" si="11"/>
        <v>0</v>
      </c>
      <c r="BQ103" s="29">
        <f t="shared" si="12"/>
        <v>0</v>
      </c>
      <c r="BR103" s="29">
        <f t="shared" si="13"/>
        <v>0</v>
      </c>
      <c r="BT103" s="29">
        <f t="shared" si="14"/>
        <v>0</v>
      </c>
      <c r="BU103" s="29">
        <f t="shared" si="14"/>
        <v>0</v>
      </c>
      <c r="BV103" s="29">
        <f t="shared" si="15"/>
        <v>0</v>
      </c>
      <c r="BX103" s="29">
        <v>0</v>
      </c>
      <c r="BY103" s="29">
        <v>0</v>
      </c>
      <c r="BZ103" s="29">
        <v>0</v>
      </c>
      <c r="CB103" s="342">
        <v>0</v>
      </c>
      <c r="CC103" s="342">
        <v>0</v>
      </c>
      <c r="CD103" s="342">
        <v>0</v>
      </c>
      <c r="CF103" s="29">
        <v>0</v>
      </c>
      <c r="CG103" s="29">
        <v>0</v>
      </c>
      <c r="CH103" s="29">
        <v>0</v>
      </c>
      <c r="CJ103" s="342">
        <f t="shared" si="31"/>
        <v>0</v>
      </c>
      <c r="CK103" s="342">
        <f t="shared" si="31"/>
        <v>0</v>
      </c>
      <c r="CL103" s="342">
        <f t="shared" si="31"/>
        <v>0</v>
      </c>
      <c r="CN103" s="29">
        <f t="shared" si="26"/>
        <v>0</v>
      </c>
      <c r="CO103" s="29">
        <f t="shared" si="35"/>
        <v>0</v>
      </c>
      <c r="CP103" s="29">
        <f t="shared" si="36"/>
        <v>0</v>
      </c>
      <c r="CR103" s="29">
        <f t="shared" si="37"/>
        <v>0</v>
      </c>
      <c r="CS103" s="29">
        <f t="shared" si="37"/>
        <v>0</v>
      </c>
      <c r="CT103" s="29">
        <f t="shared" si="38"/>
        <v>0</v>
      </c>
    </row>
    <row r="104" spans="1:98" x14ac:dyDescent="0.25">
      <c r="A104" s="343" t="s">
        <v>430</v>
      </c>
      <c r="B104" s="229">
        <v>0</v>
      </c>
      <c r="C104" s="229">
        <v>0</v>
      </c>
      <c r="D104" s="229">
        <v>0</v>
      </c>
      <c r="E104" s="229">
        <v>0</v>
      </c>
      <c r="F104" s="236">
        <v>403011</v>
      </c>
      <c r="G104" s="229"/>
      <c r="H104" s="342">
        <v>0</v>
      </c>
      <c r="I104" s="342">
        <v>0</v>
      </c>
      <c r="J104" s="342">
        <v>0</v>
      </c>
      <c r="K104" s="342"/>
      <c r="L104" s="342">
        <v>0</v>
      </c>
      <c r="M104" s="342">
        <v>0</v>
      </c>
      <c r="N104" s="342">
        <v>0</v>
      </c>
      <c r="O104" s="342"/>
      <c r="P104" s="238">
        <v>0</v>
      </c>
      <c r="Q104" s="238">
        <v>0</v>
      </c>
      <c r="R104" s="238">
        <v>0</v>
      </c>
      <c r="S104" s="238"/>
      <c r="T104" s="342">
        <f t="shared" si="28"/>
        <v>0</v>
      </c>
      <c r="U104" s="342">
        <f t="shared" si="28"/>
        <v>0</v>
      </c>
      <c r="V104" s="342">
        <f t="shared" si="28"/>
        <v>0</v>
      </c>
      <c r="W104" s="29"/>
      <c r="X104" s="29">
        <f t="shared" si="22"/>
        <v>0</v>
      </c>
      <c r="Y104" s="29">
        <f t="shared" si="23"/>
        <v>0</v>
      </c>
      <c r="Z104" s="29">
        <f t="shared" si="27"/>
        <v>0</v>
      </c>
      <c r="AB104" s="29">
        <v>0</v>
      </c>
      <c r="AC104" s="29">
        <v>0</v>
      </c>
      <c r="AD104" s="29">
        <v>0</v>
      </c>
      <c r="AF104" s="342">
        <v>0</v>
      </c>
      <c r="AG104" s="342">
        <v>0</v>
      </c>
      <c r="AH104" s="342">
        <v>0</v>
      </c>
      <c r="AJ104" s="29">
        <v>0</v>
      </c>
      <c r="AK104" s="29">
        <v>0</v>
      </c>
      <c r="AL104" s="29">
        <v>0</v>
      </c>
      <c r="AN104" s="342">
        <f t="shared" si="29"/>
        <v>0</v>
      </c>
      <c r="AO104" s="342">
        <f t="shared" si="29"/>
        <v>0</v>
      </c>
      <c r="AP104" s="342">
        <f t="shared" si="29"/>
        <v>0</v>
      </c>
      <c r="AR104" s="29">
        <f t="shared" si="24"/>
        <v>0</v>
      </c>
      <c r="AS104" s="29">
        <f t="shared" si="25"/>
        <v>0</v>
      </c>
      <c r="AT104" s="29">
        <f t="shared" si="32"/>
        <v>0</v>
      </c>
      <c r="AV104" s="29">
        <f t="shared" si="33"/>
        <v>0</v>
      </c>
      <c r="AW104" s="29">
        <f t="shared" si="33"/>
        <v>0</v>
      </c>
      <c r="AX104" s="29">
        <f t="shared" si="34"/>
        <v>0</v>
      </c>
      <c r="AZ104" s="29">
        <v>0</v>
      </c>
      <c r="BA104" s="29">
        <v>0</v>
      </c>
      <c r="BB104" s="29">
        <v>0</v>
      </c>
      <c r="BD104" s="342">
        <v>0</v>
      </c>
      <c r="BE104" s="342">
        <v>0</v>
      </c>
      <c r="BF104" s="342">
        <v>0</v>
      </c>
      <c r="BH104" s="29">
        <v>0</v>
      </c>
      <c r="BI104" s="29">
        <v>0</v>
      </c>
      <c r="BJ104" s="29">
        <v>0</v>
      </c>
      <c r="BL104" s="342">
        <f t="shared" si="30"/>
        <v>0</v>
      </c>
      <c r="BM104" s="342">
        <f t="shared" si="30"/>
        <v>0</v>
      </c>
      <c r="BN104" s="342">
        <f t="shared" si="30"/>
        <v>0</v>
      </c>
      <c r="BP104" s="29">
        <f t="shared" si="11"/>
        <v>0</v>
      </c>
      <c r="BQ104" s="29">
        <f t="shared" si="12"/>
        <v>0</v>
      </c>
      <c r="BR104" s="29">
        <f t="shared" si="13"/>
        <v>0</v>
      </c>
      <c r="BT104" s="29">
        <f t="shared" si="14"/>
        <v>0</v>
      </c>
      <c r="BU104" s="29">
        <f t="shared" si="14"/>
        <v>0</v>
      </c>
      <c r="BV104" s="29">
        <f t="shared" si="15"/>
        <v>0</v>
      </c>
      <c r="BX104" s="29">
        <v>0</v>
      </c>
      <c r="BY104" s="29">
        <v>0</v>
      </c>
      <c r="BZ104" s="29">
        <v>0</v>
      </c>
      <c r="CB104" s="342">
        <v>0</v>
      </c>
      <c r="CC104" s="342">
        <v>0</v>
      </c>
      <c r="CD104" s="342">
        <v>0</v>
      </c>
      <c r="CF104" s="29">
        <v>0</v>
      </c>
      <c r="CG104" s="29">
        <v>0</v>
      </c>
      <c r="CH104" s="29">
        <v>0</v>
      </c>
      <c r="CJ104" s="342">
        <f t="shared" si="31"/>
        <v>0</v>
      </c>
      <c r="CK104" s="342">
        <f t="shared" si="31"/>
        <v>0</v>
      </c>
      <c r="CL104" s="342">
        <f t="shared" si="31"/>
        <v>0</v>
      </c>
      <c r="CN104" s="29">
        <f t="shared" si="26"/>
        <v>0</v>
      </c>
      <c r="CO104" s="29">
        <f t="shared" si="35"/>
        <v>0</v>
      </c>
      <c r="CP104" s="29">
        <f t="shared" si="36"/>
        <v>0</v>
      </c>
      <c r="CR104" s="29">
        <f t="shared" si="37"/>
        <v>0</v>
      </c>
      <c r="CS104" s="29">
        <f t="shared" si="37"/>
        <v>0</v>
      </c>
      <c r="CT104" s="29">
        <f t="shared" si="38"/>
        <v>0</v>
      </c>
    </row>
    <row r="105" spans="1:98" x14ac:dyDescent="0.25">
      <c r="A105" s="343" t="s">
        <v>431</v>
      </c>
      <c r="B105" s="229">
        <v>0</v>
      </c>
      <c r="C105" s="229">
        <v>0</v>
      </c>
      <c r="D105" s="229">
        <v>0</v>
      </c>
      <c r="E105" s="229">
        <v>0</v>
      </c>
      <c r="F105" s="236">
        <v>403011</v>
      </c>
      <c r="G105" s="229"/>
      <c r="H105" s="342">
        <v>0</v>
      </c>
      <c r="I105" s="342">
        <v>0</v>
      </c>
      <c r="J105" s="342">
        <v>0</v>
      </c>
      <c r="K105" s="342"/>
      <c r="L105" s="342">
        <v>0</v>
      </c>
      <c r="M105" s="342">
        <v>0</v>
      </c>
      <c r="N105" s="342">
        <v>0</v>
      </c>
      <c r="O105" s="342"/>
      <c r="P105" s="238">
        <v>0</v>
      </c>
      <c r="Q105" s="238">
        <v>0</v>
      </c>
      <c r="R105" s="238">
        <v>0</v>
      </c>
      <c r="S105" s="238"/>
      <c r="T105" s="342">
        <f t="shared" si="28"/>
        <v>0</v>
      </c>
      <c r="U105" s="342">
        <f t="shared" si="28"/>
        <v>0</v>
      </c>
      <c r="V105" s="342">
        <f t="shared" si="28"/>
        <v>0</v>
      </c>
      <c r="W105" s="29"/>
      <c r="X105" s="29">
        <f t="shared" si="22"/>
        <v>0</v>
      </c>
      <c r="Y105" s="29">
        <f t="shared" si="23"/>
        <v>0</v>
      </c>
      <c r="Z105" s="29">
        <f t="shared" si="27"/>
        <v>0</v>
      </c>
      <c r="AB105" s="29">
        <v>0</v>
      </c>
      <c r="AC105" s="29">
        <v>0</v>
      </c>
      <c r="AD105" s="29">
        <v>0</v>
      </c>
      <c r="AF105" s="342">
        <v>0</v>
      </c>
      <c r="AG105" s="342">
        <v>0</v>
      </c>
      <c r="AH105" s="342">
        <v>0</v>
      </c>
      <c r="AJ105" s="29">
        <v>0</v>
      </c>
      <c r="AK105" s="29">
        <v>0</v>
      </c>
      <c r="AL105" s="29">
        <v>0</v>
      </c>
      <c r="AN105" s="342">
        <f t="shared" si="29"/>
        <v>0</v>
      </c>
      <c r="AO105" s="342">
        <f t="shared" si="29"/>
        <v>0</v>
      </c>
      <c r="AP105" s="342">
        <f t="shared" si="29"/>
        <v>0</v>
      </c>
      <c r="AR105" s="29">
        <f t="shared" si="24"/>
        <v>0</v>
      </c>
      <c r="AS105" s="29">
        <f t="shared" si="25"/>
        <v>0</v>
      </c>
      <c r="AT105" s="29">
        <f t="shared" si="32"/>
        <v>0</v>
      </c>
      <c r="AV105" s="29">
        <f t="shared" si="33"/>
        <v>0</v>
      </c>
      <c r="AW105" s="29">
        <f t="shared" si="33"/>
        <v>0</v>
      </c>
      <c r="AX105" s="29">
        <f t="shared" si="34"/>
        <v>0</v>
      </c>
      <c r="AZ105" s="29">
        <v>0</v>
      </c>
      <c r="BA105" s="29">
        <v>0</v>
      </c>
      <c r="BB105" s="29">
        <v>0</v>
      </c>
      <c r="BD105" s="342">
        <v>0</v>
      </c>
      <c r="BE105" s="342">
        <v>0</v>
      </c>
      <c r="BF105" s="342">
        <v>0</v>
      </c>
      <c r="BH105" s="29">
        <v>0</v>
      </c>
      <c r="BI105" s="29">
        <v>0</v>
      </c>
      <c r="BJ105" s="29">
        <v>0</v>
      </c>
      <c r="BL105" s="342">
        <f t="shared" si="30"/>
        <v>0</v>
      </c>
      <c r="BM105" s="342">
        <f t="shared" si="30"/>
        <v>0</v>
      </c>
      <c r="BN105" s="342">
        <f t="shared" si="30"/>
        <v>0</v>
      </c>
      <c r="BP105" s="29">
        <f t="shared" si="11"/>
        <v>0</v>
      </c>
      <c r="BQ105" s="29">
        <f t="shared" si="12"/>
        <v>0</v>
      </c>
      <c r="BR105" s="29">
        <f t="shared" si="13"/>
        <v>0</v>
      </c>
      <c r="BT105" s="29">
        <f t="shared" si="14"/>
        <v>0</v>
      </c>
      <c r="BU105" s="29">
        <f t="shared" si="14"/>
        <v>0</v>
      </c>
      <c r="BV105" s="29">
        <f t="shared" si="15"/>
        <v>0</v>
      </c>
      <c r="BX105" s="29">
        <v>0</v>
      </c>
      <c r="BY105" s="29">
        <v>0</v>
      </c>
      <c r="BZ105" s="29">
        <v>0</v>
      </c>
      <c r="CB105" s="342">
        <v>0</v>
      </c>
      <c r="CC105" s="342">
        <v>0</v>
      </c>
      <c r="CD105" s="342">
        <v>0</v>
      </c>
      <c r="CF105" s="29">
        <v>0</v>
      </c>
      <c r="CG105" s="29">
        <v>0</v>
      </c>
      <c r="CH105" s="29">
        <v>0</v>
      </c>
      <c r="CJ105" s="342">
        <f t="shared" si="31"/>
        <v>0</v>
      </c>
      <c r="CK105" s="342">
        <f t="shared" si="31"/>
        <v>0</v>
      </c>
      <c r="CL105" s="342">
        <f t="shared" si="31"/>
        <v>0</v>
      </c>
      <c r="CN105" s="29">
        <f t="shared" si="26"/>
        <v>0</v>
      </c>
      <c r="CO105" s="29">
        <f t="shared" si="35"/>
        <v>0</v>
      </c>
      <c r="CP105" s="29">
        <f t="shared" si="36"/>
        <v>0</v>
      </c>
      <c r="CR105" s="29">
        <f t="shared" si="37"/>
        <v>0</v>
      </c>
      <c r="CS105" s="29">
        <f t="shared" si="37"/>
        <v>0</v>
      </c>
      <c r="CT105" s="29">
        <f t="shared" si="38"/>
        <v>0</v>
      </c>
    </row>
    <row r="106" spans="1:98" x14ac:dyDescent="0.25">
      <c r="A106" s="343" t="s">
        <v>432</v>
      </c>
      <c r="B106" s="229">
        <v>1.47E-2</v>
      </c>
      <c r="C106" s="229">
        <v>0</v>
      </c>
      <c r="D106" s="229">
        <v>0</v>
      </c>
      <c r="E106" s="229">
        <v>0</v>
      </c>
      <c r="F106" s="236">
        <v>403011</v>
      </c>
      <c r="G106" s="229"/>
      <c r="H106" s="342">
        <v>0</v>
      </c>
      <c r="I106" s="342">
        <v>0</v>
      </c>
      <c r="J106" s="342">
        <v>0</v>
      </c>
      <c r="K106" s="342"/>
      <c r="L106" s="342">
        <v>0</v>
      </c>
      <c r="M106" s="342">
        <v>0</v>
      </c>
      <c r="N106" s="342">
        <v>0</v>
      </c>
      <c r="O106" s="342"/>
      <c r="P106" s="238">
        <v>0</v>
      </c>
      <c r="Q106" s="238">
        <v>0</v>
      </c>
      <c r="R106" s="238">
        <v>0</v>
      </c>
      <c r="S106" s="238"/>
      <c r="T106" s="342">
        <f t="shared" si="28"/>
        <v>0</v>
      </c>
      <c r="U106" s="342">
        <f t="shared" si="28"/>
        <v>0</v>
      </c>
      <c r="V106" s="342">
        <f t="shared" si="28"/>
        <v>0</v>
      </c>
      <c r="W106" s="29"/>
      <c r="X106" s="29">
        <f t="shared" si="22"/>
        <v>0</v>
      </c>
      <c r="Y106" s="29">
        <f t="shared" si="23"/>
        <v>0</v>
      </c>
      <c r="Z106" s="29">
        <f t="shared" si="27"/>
        <v>0</v>
      </c>
      <c r="AB106" s="29">
        <v>0</v>
      </c>
      <c r="AC106" s="29">
        <v>0</v>
      </c>
      <c r="AD106" s="29">
        <v>0</v>
      </c>
      <c r="AF106" s="342">
        <v>0</v>
      </c>
      <c r="AG106" s="342">
        <v>0</v>
      </c>
      <c r="AH106" s="342">
        <v>0</v>
      </c>
      <c r="AJ106" s="29">
        <v>0</v>
      </c>
      <c r="AK106" s="29">
        <v>0</v>
      </c>
      <c r="AL106" s="29">
        <v>0</v>
      </c>
      <c r="AN106" s="342">
        <f t="shared" si="29"/>
        <v>0</v>
      </c>
      <c r="AO106" s="342">
        <f t="shared" si="29"/>
        <v>0</v>
      </c>
      <c r="AP106" s="342">
        <f t="shared" si="29"/>
        <v>0</v>
      </c>
      <c r="AR106" s="29">
        <f t="shared" si="24"/>
        <v>0</v>
      </c>
      <c r="AS106" s="29">
        <f t="shared" si="25"/>
        <v>0</v>
      </c>
      <c r="AT106" s="29">
        <f t="shared" si="32"/>
        <v>0</v>
      </c>
      <c r="AV106" s="29">
        <f t="shared" si="33"/>
        <v>0</v>
      </c>
      <c r="AW106" s="29">
        <f t="shared" si="33"/>
        <v>0</v>
      </c>
      <c r="AX106" s="29">
        <f t="shared" si="34"/>
        <v>0</v>
      </c>
      <c r="AZ106" s="29">
        <v>0</v>
      </c>
      <c r="BA106" s="29">
        <v>0</v>
      </c>
      <c r="BB106" s="29">
        <v>0</v>
      </c>
      <c r="BD106" s="342">
        <v>0</v>
      </c>
      <c r="BE106" s="342">
        <v>0</v>
      </c>
      <c r="BF106" s="342">
        <v>0</v>
      </c>
      <c r="BH106" s="29">
        <v>0</v>
      </c>
      <c r="BI106" s="29">
        <v>0</v>
      </c>
      <c r="BJ106" s="29">
        <v>0</v>
      </c>
      <c r="BL106" s="342">
        <f t="shared" si="30"/>
        <v>0</v>
      </c>
      <c r="BM106" s="342">
        <f t="shared" si="30"/>
        <v>0</v>
      </c>
      <c r="BN106" s="342">
        <f t="shared" si="30"/>
        <v>0</v>
      </c>
      <c r="BP106" s="29">
        <f t="shared" ref="BP106:BP166" si="39">BH106+BI106+BJ106</f>
        <v>0</v>
      </c>
      <c r="BQ106" s="29">
        <f t="shared" ref="BQ106:BQ167" si="40">BL106+BM106+BN106</f>
        <v>0</v>
      </c>
      <c r="BR106" s="29">
        <f t="shared" si="13"/>
        <v>0</v>
      </c>
      <c r="BT106" s="29">
        <f t="shared" si="14"/>
        <v>0</v>
      </c>
      <c r="BU106" s="29">
        <f t="shared" si="14"/>
        <v>0</v>
      </c>
      <c r="BV106" s="29">
        <f t="shared" si="15"/>
        <v>0</v>
      </c>
      <c r="BX106" s="29">
        <v>0</v>
      </c>
      <c r="BY106" s="29">
        <v>0</v>
      </c>
      <c r="BZ106" s="29">
        <v>0</v>
      </c>
      <c r="CB106" s="342">
        <v>0</v>
      </c>
      <c r="CC106" s="342">
        <v>0</v>
      </c>
      <c r="CD106" s="342">
        <v>0</v>
      </c>
      <c r="CF106" s="29">
        <v>0</v>
      </c>
      <c r="CG106" s="29">
        <v>0</v>
      </c>
      <c r="CH106" s="29">
        <v>0</v>
      </c>
      <c r="CJ106" s="342">
        <f t="shared" si="31"/>
        <v>0</v>
      </c>
      <c r="CK106" s="342">
        <f t="shared" si="31"/>
        <v>0</v>
      </c>
      <c r="CL106" s="342">
        <f t="shared" si="31"/>
        <v>0</v>
      </c>
      <c r="CN106" s="29">
        <f t="shared" si="26"/>
        <v>0</v>
      </c>
      <c r="CO106" s="29">
        <f t="shared" si="35"/>
        <v>0</v>
      </c>
      <c r="CP106" s="29">
        <f t="shared" si="36"/>
        <v>0</v>
      </c>
      <c r="CR106" s="29">
        <f t="shared" si="37"/>
        <v>0</v>
      </c>
      <c r="CS106" s="29">
        <f t="shared" si="37"/>
        <v>0</v>
      </c>
      <c r="CT106" s="29">
        <f t="shared" si="38"/>
        <v>0</v>
      </c>
    </row>
    <row r="107" spans="1:98" x14ac:dyDescent="0.25">
      <c r="A107" s="343" t="s">
        <v>433</v>
      </c>
      <c r="B107" s="229">
        <v>8.3000000000000001E-3</v>
      </c>
      <c r="C107" s="229">
        <v>0</v>
      </c>
      <c r="D107" s="229">
        <v>0</v>
      </c>
      <c r="E107" s="229">
        <v>0</v>
      </c>
      <c r="F107" s="236">
        <v>403011</v>
      </c>
      <c r="G107" s="229"/>
      <c r="H107" s="342">
        <v>0</v>
      </c>
      <c r="I107" s="342">
        <v>0</v>
      </c>
      <c r="J107" s="342">
        <v>0</v>
      </c>
      <c r="K107" s="342"/>
      <c r="L107" s="342">
        <v>0</v>
      </c>
      <c r="M107" s="342">
        <v>0</v>
      </c>
      <c r="N107" s="342">
        <v>0</v>
      </c>
      <c r="O107" s="342"/>
      <c r="P107" s="238">
        <v>0</v>
      </c>
      <c r="Q107" s="238">
        <v>0</v>
      </c>
      <c r="R107" s="238">
        <v>0</v>
      </c>
      <c r="S107" s="238"/>
      <c r="T107" s="342">
        <f t="shared" si="28"/>
        <v>0</v>
      </c>
      <c r="U107" s="342">
        <f t="shared" si="28"/>
        <v>0</v>
      </c>
      <c r="V107" s="342">
        <f t="shared" si="28"/>
        <v>0</v>
      </c>
      <c r="W107" s="29"/>
      <c r="X107" s="29">
        <f t="shared" si="22"/>
        <v>0</v>
      </c>
      <c r="Y107" s="29">
        <f t="shared" si="23"/>
        <v>0</v>
      </c>
      <c r="Z107" s="29">
        <f t="shared" si="27"/>
        <v>0</v>
      </c>
      <c r="AB107" s="29">
        <v>0</v>
      </c>
      <c r="AC107" s="29">
        <v>0</v>
      </c>
      <c r="AD107" s="29">
        <v>0</v>
      </c>
      <c r="AF107" s="342">
        <v>0</v>
      </c>
      <c r="AG107" s="342">
        <v>0</v>
      </c>
      <c r="AH107" s="342">
        <v>0</v>
      </c>
      <c r="AJ107" s="29">
        <v>0</v>
      </c>
      <c r="AK107" s="29">
        <v>0</v>
      </c>
      <c r="AL107" s="29">
        <v>0</v>
      </c>
      <c r="AN107" s="342">
        <f t="shared" si="29"/>
        <v>0</v>
      </c>
      <c r="AO107" s="342">
        <f t="shared" si="29"/>
        <v>0</v>
      </c>
      <c r="AP107" s="342">
        <f t="shared" si="29"/>
        <v>0</v>
      </c>
      <c r="AR107" s="29">
        <f t="shared" si="24"/>
        <v>0</v>
      </c>
      <c r="AS107" s="29">
        <f t="shared" si="25"/>
        <v>0</v>
      </c>
      <c r="AT107" s="29">
        <f t="shared" si="32"/>
        <v>0</v>
      </c>
      <c r="AV107" s="29">
        <f t="shared" si="33"/>
        <v>0</v>
      </c>
      <c r="AW107" s="29">
        <f t="shared" si="33"/>
        <v>0</v>
      </c>
      <c r="AX107" s="29">
        <f t="shared" si="34"/>
        <v>0</v>
      </c>
      <c r="AZ107" s="29">
        <v>0</v>
      </c>
      <c r="BA107" s="29">
        <v>0</v>
      </c>
      <c r="BB107" s="29">
        <v>0</v>
      </c>
      <c r="BD107" s="342">
        <v>0</v>
      </c>
      <c r="BE107" s="342">
        <v>0</v>
      </c>
      <c r="BF107" s="342">
        <v>0</v>
      </c>
      <c r="BH107" s="29">
        <v>0</v>
      </c>
      <c r="BI107" s="29">
        <v>0</v>
      </c>
      <c r="BJ107" s="29">
        <v>0</v>
      </c>
      <c r="BL107" s="342">
        <f t="shared" si="30"/>
        <v>0</v>
      </c>
      <c r="BM107" s="342">
        <f t="shared" si="30"/>
        <v>0</v>
      </c>
      <c r="BN107" s="342">
        <f t="shared" si="30"/>
        <v>0</v>
      </c>
      <c r="BP107" s="29">
        <f t="shared" si="39"/>
        <v>0</v>
      </c>
      <c r="BQ107" s="29">
        <f t="shared" si="40"/>
        <v>0</v>
      </c>
      <c r="BR107" s="29">
        <f t="shared" ref="BR107:BR166" si="41">BQ107-BP107</f>
        <v>0</v>
      </c>
      <c r="BT107" s="29">
        <f t="shared" ref="BT107:BU180" si="42">+BP107+AV107</f>
        <v>0</v>
      </c>
      <c r="BU107" s="29">
        <f t="shared" si="42"/>
        <v>0</v>
      </c>
      <c r="BV107" s="29">
        <f t="shared" ref="BV107:BV180" si="43">BU107-BT107</f>
        <v>0</v>
      </c>
      <c r="BX107" s="29">
        <v>0</v>
      </c>
      <c r="BY107" s="29">
        <v>0</v>
      </c>
      <c r="BZ107" s="29">
        <v>0</v>
      </c>
      <c r="CB107" s="342">
        <v>0</v>
      </c>
      <c r="CC107" s="342">
        <v>0</v>
      </c>
      <c r="CD107" s="342">
        <v>0</v>
      </c>
      <c r="CF107" s="29">
        <v>0</v>
      </c>
      <c r="CG107" s="29">
        <v>0</v>
      </c>
      <c r="CH107" s="29">
        <v>0</v>
      </c>
      <c r="CJ107" s="342">
        <f t="shared" si="31"/>
        <v>0</v>
      </c>
      <c r="CK107" s="342">
        <f t="shared" si="31"/>
        <v>0</v>
      </c>
      <c r="CL107" s="342">
        <f t="shared" si="31"/>
        <v>0</v>
      </c>
      <c r="CN107" s="29">
        <f t="shared" si="26"/>
        <v>0</v>
      </c>
      <c r="CO107" s="29">
        <f t="shared" si="35"/>
        <v>0</v>
      </c>
      <c r="CP107" s="29">
        <f t="shared" si="36"/>
        <v>0</v>
      </c>
      <c r="CR107" s="29">
        <f t="shared" si="37"/>
        <v>0</v>
      </c>
      <c r="CS107" s="29">
        <f t="shared" si="37"/>
        <v>0</v>
      </c>
      <c r="CT107" s="29">
        <f t="shared" si="38"/>
        <v>0</v>
      </c>
    </row>
    <row r="108" spans="1:98" x14ac:dyDescent="0.25">
      <c r="A108" s="343" t="s">
        <v>434</v>
      </c>
      <c r="B108" s="229">
        <v>8.3599999999999994E-2</v>
      </c>
      <c r="C108" s="229">
        <v>0</v>
      </c>
      <c r="D108" s="229">
        <v>0</v>
      </c>
      <c r="E108" s="229">
        <v>0</v>
      </c>
      <c r="F108" s="236">
        <v>403011</v>
      </c>
      <c r="G108" s="229"/>
      <c r="H108" s="342">
        <v>0</v>
      </c>
      <c r="I108" s="342">
        <v>0</v>
      </c>
      <c r="J108" s="342">
        <v>0</v>
      </c>
      <c r="K108" s="342"/>
      <c r="L108" s="342">
        <v>0</v>
      </c>
      <c r="M108" s="342">
        <v>0</v>
      </c>
      <c r="N108" s="342">
        <v>0</v>
      </c>
      <c r="O108" s="342"/>
      <c r="P108" s="238">
        <v>0</v>
      </c>
      <c r="Q108" s="238">
        <v>0</v>
      </c>
      <c r="R108" s="238">
        <v>0</v>
      </c>
      <c r="S108" s="238"/>
      <c r="T108" s="342">
        <f t="shared" si="28"/>
        <v>0</v>
      </c>
      <c r="U108" s="342">
        <f t="shared" si="28"/>
        <v>0</v>
      </c>
      <c r="V108" s="342">
        <f t="shared" si="28"/>
        <v>0</v>
      </c>
      <c r="W108" s="29"/>
      <c r="X108" s="29">
        <f t="shared" si="22"/>
        <v>0</v>
      </c>
      <c r="Y108" s="29">
        <f t="shared" si="23"/>
        <v>0</v>
      </c>
      <c r="Z108" s="29">
        <f t="shared" si="27"/>
        <v>0</v>
      </c>
      <c r="AB108" s="29">
        <v>0</v>
      </c>
      <c r="AC108" s="29">
        <v>0</v>
      </c>
      <c r="AD108" s="29">
        <v>0</v>
      </c>
      <c r="AF108" s="342">
        <v>0</v>
      </c>
      <c r="AG108" s="342">
        <v>0</v>
      </c>
      <c r="AH108" s="342">
        <v>0</v>
      </c>
      <c r="AJ108" s="29">
        <v>0</v>
      </c>
      <c r="AK108" s="29">
        <v>0</v>
      </c>
      <c r="AL108" s="29">
        <v>0</v>
      </c>
      <c r="AN108" s="342">
        <f t="shared" si="29"/>
        <v>0</v>
      </c>
      <c r="AO108" s="342">
        <f t="shared" si="29"/>
        <v>0</v>
      </c>
      <c r="AP108" s="342">
        <f t="shared" si="29"/>
        <v>0</v>
      </c>
      <c r="AR108" s="29">
        <f t="shared" si="24"/>
        <v>0</v>
      </c>
      <c r="AS108" s="29">
        <f t="shared" si="25"/>
        <v>0</v>
      </c>
      <c r="AT108" s="29">
        <f t="shared" si="32"/>
        <v>0</v>
      </c>
      <c r="AV108" s="29">
        <f t="shared" si="33"/>
        <v>0</v>
      </c>
      <c r="AW108" s="29">
        <f t="shared" si="33"/>
        <v>0</v>
      </c>
      <c r="AX108" s="29">
        <f t="shared" si="34"/>
        <v>0</v>
      </c>
      <c r="AZ108" s="29">
        <v>0</v>
      </c>
      <c r="BA108" s="29">
        <v>0</v>
      </c>
      <c r="BB108" s="29">
        <v>0</v>
      </c>
      <c r="BD108" s="342">
        <v>0</v>
      </c>
      <c r="BE108" s="342">
        <v>0</v>
      </c>
      <c r="BF108" s="342">
        <v>0</v>
      </c>
      <c r="BH108" s="29">
        <v>0</v>
      </c>
      <c r="BI108" s="29">
        <v>0</v>
      </c>
      <c r="BJ108" s="29">
        <v>0</v>
      </c>
      <c r="BL108" s="342">
        <f t="shared" si="30"/>
        <v>0</v>
      </c>
      <c r="BM108" s="342">
        <f t="shared" si="30"/>
        <v>0</v>
      </c>
      <c r="BN108" s="342">
        <f t="shared" si="30"/>
        <v>0</v>
      </c>
      <c r="BP108" s="29">
        <f t="shared" si="39"/>
        <v>0</v>
      </c>
      <c r="BQ108" s="29">
        <f t="shared" si="40"/>
        <v>0</v>
      </c>
      <c r="BR108" s="29">
        <f t="shared" si="41"/>
        <v>0</v>
      </c>
      <c r="BT108" s="29">
        <f t="shared" si="42"/>
        <v>0</v>
      </c>
      <c r="BU108" s="29">
        <f t="shared" si="42"/>
        <v>0</v>
      </c>
      <c r="BV108" s="29">
        <f t="shared" si="43"/>
        <v>0</v>
      </c>
      <c r="BX108" s="29">
        <v>0</v>
      </c>
      <c r="BY108" s="29">
        <v>0</v>
      </c>
      <c r="BZ108" s="29">
        <v>0</v>
      </c>
      <c r="CB108" s="342">
        <v>0</v>
      </c>
      <c r="CC108" s="342">
        <v>0</v>
      </c>
      <c r="CD108" s="342">
        <v>0</v>
      </c>
      <c r="CF108" s="29">
        <v>0</v>
      </c>
      <c r="CG108" s="29">
        <v>0</v>
      </c>
      <c r="CH108" s="29">
        <v>0</v>
      </c>
      <c r="CJ108" s="342">
        <f t="shared" si="31"/>
        <v>0</v>
      </c>
      <c r="CK108" s="342">
        <f t="shared" si="31"/>
        <v>0</v>
      </c>
      <c r="CL108" s="342">
        <f t="shared" si="31"/>
        <v>0</v>
      </c>
      <c r="CN108" s="29">
        <f t="shared" si="26"/>
        <v>0</v>
      </c>
      <c r="CO108" s="29">
        <f t="shared" si="35"/>
        <v>0</v>
      </c>
      <c r="CP108" s="29">
        <f t="shared" si="36"/>
        <v>0</v>
      </c>
      <c r="CR108" s="29">
        <f t="shared" si="37"/>
        <v>0</v>
      </c>
      <c r="CS108" s="29">
        <f t="shared" si="37"/>
        <v>0</v>
      </c>
      <c r="CT108" s="29">
        <f t="shared" si="38"/>
        <v>0</v>
      </c>
    </row>
    <row r="109" spans="1:98" x14ac:dyDescent="0.25">
      <c r="A109" s="343" t="s">
        <v>435</v>
      </c>
      <c r="B109" s="229">
        <v>1.03E-2</v>
      </c>
      <c r="C109" s="229">
        <v>1.15E-2</v>
      </c>
      <c r="D109" s="229">
        <v>4.7600000000000003E-2</v>
      </c>
      <c r="E109" s="229">
        <v>4.7599999999999996E-2</v>
      </c>
      <c r="F109" s="236">
        <v>403011</v>
      </c>
      <c r="G109" s="229"/>
      <c r="H109" s="342">
        <v>25312176.579999998</v>
      </c>
      <c r="I109" s="342">
        <v>25312176.579999998</v>
      </c>
      <c r="J109" s="342">
        <v>25312176.579999998</v>
      </c>
      <c r="K109" s="342"/>
      <c r="L109" s="342">
        <v>25312176.579999998</v>
      </c>
      <c r="M109" s="342">
        <v>25312176.579999998</v>
      </c>
      <c r="N109" s="342">
        <v>25312176.579999998</v>
      </c>
      <c r="O109" s="342"/>
      <c r="P109" s="238">
        <v>100404.96710066666</v>
      </c>
      <c r="Q109" s="238">
        <v>100404.96710066666</v>
      </c>
      <c r="R109" s="238">
        <v>100404.96710066666</v>
      </c>
      <c r="S109" s="238"/>
      <c r="T109" s="342">
        <f t="shared" si="28"/>
        <v>100404.96710066666</v>
      </c>
      <c r="U109" s="342">
        <f t="shared" si="28"/>
        <v>100404.96710066666</v>
      </c>
      <c r="V109" s="342">
        <f t="shared" si="28"/>
        <v>100404.96710066666</v>
      </c>
      <c r="W109" s="29"/>
      <c r="X109" s="29">
        <f t="shared" si="22"/>
        <v>301214.90130199998</v>
      </c>
      <c r="Y109" s="29">
        <f t="shared" si="23"/>
        <v>301214.90130199998</v>
      </c>
      <c r="Z109" s="29">
        <f t="shared" si="27"/>
        <v>0</v>
      </c>
      <c r="AB109" s="29">
        <v>25312176.579999998</v>
      </c>
      <c r="AC109" s="29">
        <v>25312176.579999998</v>
      </c>
      <c r="AD109" s="29">
        <v>25312176.579999998</v>
      </c>
      <c r="AF109" s="342">
        <v>25312176.579999998</v>
      </c>
      <c r="AG109" s="342">
        <v>25312176.579999998</v>
      </c>
      <c r="AH109" s="342">
        <v>25312176.579999998</v>
      </c>
      <c r="AJ109" s="29">
        <v>100404.96710066666</v>
      </c>
      <c r="AK109" s="29">
        <v>100404.96710066666</v>
      </c>
      <c r="AL109" s="29">
        <v>100404.96710066666</v>
      </c>
      <c r="AN109" s="342">
        <f t="shared" si="29"/>
        <v>100404.96710066666</v>
      </c>
      <c r="AO109" s="342">
        <f t="shared" si="29"/>
        <v>100404.96710066666</v>
      </c>
      <c r="AP109" s="342">
        <f t="shared" si="29"/>
        <v>100404.96710066666</v>
      </c>
      <c r="AR109" s="29">
        <f t="shared" si="24"/>
        <v>301214.90130199998</v>
      </c>
      <c r="AS109" s="29">
        <f t="shared" si="25"/>
        <v>301214.90130199998</v>
      </c>
      <c r="AT109" s="29">
        <f t="shared" si="32"/>
        <v>0</v>
      </c>
      <c r="AV109" s="29">
        <f t="shared" si="33"/>
        <v>602429.80260399997</v>
      </c>
      <c r="AW109" s="29">
        <f t="shared" si="33"/>
        <v>602429.80260399997</v>
      </c>
      <c r="AX109" s="29">
        <f t="shared" si="34"/>
        <v>0</v>
      </c>
      <c r="AZ109" s="29">
        <v>25312176.579999998</v>
      </c>
      <c r="BA109" s="29">
        <v>25312176.579999998</v>
      </c>
      <c r="BB109" s="29">
        <v>25312176.579999998</v>
      </c>
      <c r="BD109" s="342">
        <v>25312176.579999998</v>
      </c>
      <c r="BE109" s="342">
        <v>25312176.579999998</v>
      </c>
      <c r="BF109" s="342">
        <v>25312176.579999998</v>
      </c>
      <c r="BH109" s="29">
        <v>100404.96710066666</v>
      </c>
      <c r="BI109" s="29">
        <v>100404.96710066666</v>
      </c>
      <c r="BJ109" s="29">
        <v>100404.96710066666</v>
      </c>
      <c r="BL109" s="342">
        <f t="shared" si="30"/>
        <v>100404.96710066666</v>
      </c>
      <c r="BM109" s="342">
        <f t="shared" si="30"/>
        <v>100404.96710066666</v>
      </c>
      <c r="BN109" s="342">
        <f t="shared" si="30"/>
        <v>100404.96710066666</v>
      </c>
      <c r="BP109" s="29">
        <f t="shared" si="39"/>
        <v>301214.90130199998</v>
      </c>
      <c r="BQ109" s="29">
        <f t="shared" si="40"/>
        <v>301214.90130199998</v>
      </c>
      <c r="BR109" s="29">
        <f t="shared" si="41"/>
        <v>0</v>
      </c>
      <c r="BT109" s="29">
        <f t="shared" si="42"/>
        <v>903644.70390599989</v>
      </c>
      <c r="BU109" s="29">
        <f t="shared" si="42"/>
        <v>903644.70390599989</v>
      </c>
      <c r="BV109" s="29">
        <f t="shared" si="43"/>
        <v>0</v>
      </c>
      <c r="BX109" s="29">
        <v>25312176.579999998</v>
      </c>
      <c r="BY109" s="29">
        <v>25312176.579999998</v>
      </c>
      <c r="BZ109" s="29">
        <v>25312176.579999998</v>
      </c>
      <c r="CB109" s="342">
        <v>25312176.579999998</v>
      </c>
      <c r="CC109" s="342">
        <v>25312176.579999998</v>
      </c>
      <c r="CD109" s="342">
        <v>12656088.289999999</v>
      </c>
      <c r="CF109" s="29">
        <v>100404.96710066666</v>
      </c>
      <c r="CG109" s="29">
        <v>100404.96710066666</v>
      </c>
      <c r="CH109" s="29">
        <v>100404.96710066666</v>
      </c>
      <c r="CJ109" s="342">
        <f t="shared" si="31"/>
        <v>100404.96710066666</v>
      </c>
      <c r="CK109" s="342">
        <f t="shared" si="31"/>
        <v>100404.96710066666</v>
      </c>
      <c r="CL109" s="342">
        <f t="shared" si="31"/>
        <v>50202.483550333331</v>
      </c>
      <c r="CN109" s="29">
        <f t="shared" si="26"/>
        <v>301214.90130199998</v>
      </c>
      <c r="CO109" s="29">
        <f t="shared" si="35"/>
        <v>251012.41775166665</v>
      </c>
      <c r="CP109" s="29">
        <f t="shared" si="36"/>
        <v>-50202.483550333331</v>
      </c>
      <c r="CR109" s="29">
        <f t="shared" si="37"/>
        <v>1204859.6052079999</v>
      </c>
      <c r="CS109" s="29">
        <f t="shared" si="37"/>
        <v>1154657.1216576665</v>
      </c>
      <c r="CT109" s="29">
        <f t="shared" si="38"/>
        <v>-50202.483550333418</v>
      </c>
    </row>
    <row r="110" spans="1:98" x14ac:dyDescent="0.25">
      <c r="A110" s="343" t="s">
        <v>436</v>
      </c>
      <c r="B110" s="229">
        <v>1.49E-2</v>
      </c>
      <c r="C110" s="229">
        <v>1.66E-2</v>
      </c>
      <c r="D110" s="229">
        <v>4.2200000000000001E-2</v>
      </c>
      <c r="E110" s="229">
        <v>4.2199999999999994E-2</v>
      </c>
      <c r="F110" s="236">
        <v>403011</v>
      </c>
      <c r="G110" s="229"/>
      <c r="H110" s="342">
        <v>33411822.550000001</v>
      </c>
      <c r="I110" s="342">
        <v>33395666.670000002</v>
      </c>
      <c r="J110" s="342">
        <v>33383521.030000001</v>
      </c>
      <c r="K110" s="342"/>
      <c r="L110" s="342">
        <v>33356872.449999999</v>
      </c>
      <c r="M110" s="342">
        <v>33356872.449999999</v>
      </c>
      <c r="N110" s="342">
        <v>33356872.449999999</v>
      </c>
      <c r="O110" s="342"/>
      <c r="P110" s="238">
        <v>117498.24263416666</v>
      </c>
      <c r="Q110" s="238">
        <v>117441.42778949998</v>
      </c>
      <c r="R110" s="238">
        <v>117398.71562216665</v>
      </c>
      <c r="S110" s="238"/>
      <c r="T110" s="342">
        <f t="shared" si="28"/>
        <v>117305.00144916664</v>
      </c>
      <c r="U110" s="342">
        <f t="shared" si="28"/>
        <v>117305.00144916664</v>
      </c>
      <c r="V110" s="342">
        <f t="shared" si="28"/>
        <v>117305.00144916664</v>
      </c>
      <c r="W110" s="29"/>
      <c r="X110" s="29">
        <f t="shared" si="22"/>
        <v>352338.38604583329</v>
      </c>
      <c r="Y110" s="29">
        <f t="shared" si="23"/>
        <v>351915.00434749993</v>
      </c>
      <c r="Z110" s="29">
        <f t="shared" si="27"/>
        <v>-423.38169833336724</v>
      </c>
      <c r="AB110" s="29">
        <v>33370196.739999998</v>
      </c>
      <c r="AC110" s="29">
        <v>33356872.449999999</v>
      </c>
      <c r="AD110" s="29">
        <v>33356872.449999999</v>
      </c>
      <c r="AF110" s="342">
        <v>33356872.449999999</v>
      </c>
      <c r="AG110" s="342">
        <v>33356872.449999999</v>
      </c>
      <c r="AH110" s="342">
        <v>33356872.449999999</v>
      </c>
      <c r="AJ110" s="29">
        <v>117351.85853566664</v>
      </c>
      <c r="AK110" s="29">
        <v>117305.00144916664</v>
      </c>
      <c r="AL110" s="29">
        <v>117305.00144916664</v>
      </c>
      <c r="AN110" s="342">
        <f t="shared" si="29"/>
        <v>117305.00144916664</v>
      </c>
      <c r="AO110" s="342">
        <f t="shared" si="29"/>
        <v>117305.00144916664</v>
      </c>
      <c r="AP110" s="342">
        <f t="shared" si="29"/>
        <v>117305.00144916664</v>
      </c>
      <c r="AR110" s="29">
        <f t="shared" si="24"/>
        <v>351961.8614339999</v>
      </c>
      <c r="AS110" s="29">
        <f t="shared" si="25"/>
        <v>351915.00434749993</v>
      </c>
      <c r="AT110" s="29">
        <f t="shared" si="32"/>
        <v>-46.857086499978323</v>
      </c>
      <c r="AV110" s="29">
        <f t="shared" si="33"/>
        <v>704300.2474798332</v>
      </c>
      <c r="AW110" s="29">
        <f t="shared" si="33"/>
        <v>703830.00869499985</v>
      </c>
      <c r="AX110" s="29">
        <f t="shared" si="34"/>
        <v>-470.23878483334556</v>
      </c>
      <c r="AZ110" s="29">
        <v>33356872.449999999</v>
      </c>
      <c r="BA110" s="29">
        <v>33356872.449999999</v>
      </c>
      <c r="BB110" s="29">
        <v>33356872.449999999</v>
      </c>
      <c r="BD110" s="342">
        <v>33356872.449999999</v>
      </c>
      <c r="BE110" s="342">
        <v>33356872.449999999</v>
      </c>
      <c r="BF110" s="342">
        <v>33356872.449999999</v>
      </c>
      <c r="BH110" s="29">
        <v>117305.00144916664</v>
      </c>
      <c r="BI110" s="29">
        <v>117305.00144916664</v>
      </c>
      <c r="BJ110" s="29">
        <v>117305.00144916664</v>
      </c>
      <c r="BL110" s="342">
        <f t="shared" si="30"/>
        <v>117305.00144916664</v>
      </c>
      <c r="BM110" s="342">
        <f t="shared" si="30"/>
        <v>117305.00144916664</v>
      </c>
      <c r="BN110" s="342">
        <f t="shared" si="30"/>
        <v>117305.00144916664</v>
      </c>
      <c r="BP110" s="29">
        <f t="shared" si="39"/>
        <v>351915.00434749993</v>
      </c>
      <c r="BQ110" s="29">
        <f t="shared" si="40"/>
        <v>351915.00434749993</v>
      </c>
      <c r="BR110" s="29">
        <f t="shared" si="41"/>
        <v>0</v>
      </c>
      <c r="BT110" s="29">
        <f t="shared" si="42"/>
        <v>1056215.2518273331</v>
      </c>
      <c r="BU110" s="29">
        <f t="shared" si="42"/>
        <v>1055745.0130424998</v>
      </c>
      <c r="BV110" s="29">
        <f t="shared" si="43"/>
        <v>-470.23878483334556</v>
      </c>
      <c r="BX110" s="29">
        <v>33356872.449999999</v>
      </c>
      <c r="BY110" s="29">
        <v>33356872.449999999</v>
      </c>
      <c r="BZ110" s="29">
        <v>33356872.449999999</v>
      </c>
      <c r="CB110" s="342">
        <v>33356872.449999999</v>
      </c>
      <c r="CC110" s="342">
        <v>33356872.449999999</v>
      </c>
      <c r="CD110" s="342">
        <v>33356872.449999999</v>
      </c>
      <c r="CF110" s="29">
        <v>117305.00144916664</v>
      </c>
      <c r="CG110" s="29">
        <v>117305.00144916664</v>
      </c>
      <c r="CH110" s="29">
        <v>117305.00144916664</v>
      </c>
      <c r="CJ110" s="342">
        <f t="shared" si="31"/>
        <v>117305.00144916664</v>
      </c>
      <c r="CK110" s="342">
        <f t="shared" si="31"/>
        <v>117305.00144916664</v>
      </c>
      <c r="CL110" s="342">
        <f t="shared" si="31"/>
        <v>117305.00144916664</v>
      </c>
      <c r="CN110" s="29">
        <f t="shared" si="26"/>
        <v>351915.00434749993</v>
      </c>
      <c r="CO110" s="29">
        <f t="shared" si="35"/>
        <v>351915.00434749993</v>
      </c>
      <c r="CP110" s="29">
        <f t="shared" si="36"/>
        <v>0</v>
      </c>
      <c r="CR110" s="29">
        <f t="shared" si="37"/>
        <v>1408130.256174833</v>
      </c>
      <c r="CS110" s="29">
        <f t="shared" si="37"/>
        <v>1407660.0173899997</v>
      </c>
      <c r="CT110" s="29">
        <f t="shared" si="38"/>
        <v>-470.23878483334556</v>
      </c>
    </row>
    <row r="111" spans="1:98" x14ac:dyDescent="0.25">
      <c r="A111" s="343" t="s">
        <v>437</v>
      </c>
      <c r="B111" s="229">
        <v>1.9099999999999999E-2</v>
      </c>
      <c r="C111" s="229">
        <v>2.1299999999999999E-2</v>
      </c>
      <c r="D111" s="229">
        <v>2.63E-2</v>
      </c>
      <c r="E111" s="229">
        <v>3.27E-2</v>
      </c>
      <c r="F111" s="236">
        <v>403011</v>
      </c>
      <c r="G111" s="229"/>
      <c r="H111" s="342">
        <v>41298140.479999997</v>
      </c>
      <c r="I111" s="342">
        <v>41298140.479999997</v>
      </c>
      <c r="J111" s="342">
        <v>41298140.479999997</v>
      </c>
      <c r="K111" s="342"/>
      <c r="L111" s="342">
        <v>41327228.590000004</v>
      </c>
      <c r="M111" s="342">
        <v>41327228.590000004</v>
      </c>
      <c r="N111" s="342">
        <v>41327228.590000004</v>
      </c>
      <c r="O111" s="342"/>
      <c r="P111" s="238">
        <v>112537.432808</v>
      </c>
      <c r="Q111" s="238">
        <v>112537.432808</v>
      </c>
      <c r="R111" s="238">
        <v>112537.432808</v>
      </c>
      <c r="S111" s="238"/>
      <c r="T111" s="342">
        <f t="shared" si="28"/>
        <v>112616.69790775001</v>
      </c>
      <c r="U111" s="342">
        <f t="shared" si="28"/>
        <v>112616.69790775001</v>
      </c>
      <c r="V111" s="342">
        <f t="shared" si="28"/>
        <v>112616.69790775001</v>
      </c>
      <c r="W111" s="29"/>
      <c r="X111" s="29">
        <f t="shared" si="22"/>
        <v>337612.29842399998</v>
      </c>
      <c r="Y111" s="29">
        <f t="shared" si="23"/>
        <v>337850.09372325003</v>
      </c>
      <c r="Z111" s="29">
        <f t="shared" si="27"/>
        <v>237.79529925005045</v>
      </c>
      <c r="AB111" s="29">
        <v>41298140.479999997</v>
      </c>
      <c r="AC111" s="29">
        <v>41298140.479999997</v>
      </c>
      <c r="AD111" s="29">
        <v>41298140.479999997</v>
      </c>
      <c r="AF111" s="342">
        <v>41411650.979999997</v>
      </c>
      <c r="AG111" s="342">
        <v>41498345.729999997</v>
      </c>
      <c r="AH111" s="342">
        <v>43054666.850000001</v>
      </c>
      <c r="AJ111" s="29">
        <v>112537.432808</v>
      </c>
      <c r="AK111" s="29">
        <v>112537.432808</v>
      </c>
      <c r="AL111" s="29">
        <v>112537.432808</v>
      </c>
      <c r="AN111" s="342">
        <f t="shared" si="29"/>
        <v>112846.74892049999</v>
      </c>
      <c r="AO111" s="342">
        <f t="shared" si="29"/>
        <v>113082.99211424998</v>
      </c>
      <c r="AP111" s="342">
        <f t="shared" si="29"/>
        <v>117323.96716625</v>
      </c>
      <c r="AR111" s="29">
        <f t="shared" si="24"/>
        <v>337612.29842399998</v>
      </c>
      <c r="AS111" s="29">
        <f t="shared" si="25"/>
        <v>343253.70820099994</v>
      </c>
      <c r="AT111" s="29">
        <f t="shared" si="32"/>
        <v>5641.4097769999644</v>
      </c>
      <c r="AV111" s="29">
        <f t="shared" si="33"/>
        <v>675224.59684799996</v>
      </c>
      <c r="AW111" s="29">
        <f t="shared" si="33"/>
        <v>681103.80192424997</v>
      </c>
      <c r="AX111" s="29">
        <f t="shared" si="34"/>
        <v>5879.2050762500148</v>
      </c>
      <c r="AZ111" s="29">
        <v>41312684.539999999</v>
      </c>
      <c r="BA111" s="29">
        <v>41327228.590000004</v>
      </c>
      <c r="BB111" s="29">
        <v>41327228.590000004</v>
      </c>
      <c r="BD111" s="342">
        <v>44060641.189999998</v>
      </c>
      <c r="BE111" s="342">
        <v>43512956.020000003</v>
      </c>
      <c r="BF111" s="342">
        <v>43498551.659999996</v>
      </c>
      <c r="BH111" s="29">
        <v>112577.06537149999</v>
      </c>
      <c r="BI111" s="29">
        <v>112616.69790775001</v>
      </c>
      <c r="BJ111" s="29">
        <v>112616.69790775001</v>
      </c>
      <c r="BL111" s="342">
        <f t="shared" si="30"/>
        <v>120065.24724275</v>
      </c>
      <c r="BM111" s="342">
        <f t="shared" si="30"/>
        <v>118572.80515450001</v>
      </c>
      <c r="BN111" s="342">
        <f t="shared" si="30"/>
        <v>118533.55327349999</v>
      </c>
      <c r="BP111" s="29">
        <f t="shared" si="39"/>
        <v>337810.46118700004</v>
      </c>
      <c r="BQ111" s="29">
        <f t="shared" si="40"/>
        <v>357171.60567075002</v>
      </c>
      <c r="BR111" s="29">
        <f t="shared" si="41"/>
        <v>19361.144483749988</v>
      </c>
      <c r="BT111" s="29">
        <f t="shared" si="42"/>
        <v>1013035.058035</v>
      </c>
      <c r="BU111" s="29">
        <f t="shared" si="42"/>
        <v>1038275.407595</v>
      </c>
      <c r="BV111" s="29">
        <f t="shared" si="43"/>
        <v>25240.349560000002</v>
      </c>
      <c r="BX111" s="29">
        <v>41327228.590000004</v>
      </c>
      <c r="BY111" s="29">
        <v>41327228.590000004</v>
      </c>
      <c r="BZ111" s="29">
        <v>41327228.590000004</v>
      </c>
      <c r="CB111" s="342">
        <v>43484559.210000001</v>
      </c>
      <c r="CC111" s="342">
        <v>43580370.93</v>
      </c>
      <c r="CD111" s="342">
        <v>43706033.399999999</v>
      </c>
      <c r="CF111" s="29">
        <v>112616.69790775001</v>
      </c>
      <c r="CG111" s="29">
        <v>112616.69790775001</v>
      </c>
      <c r="CH111" s="29">
        <v>112616.69790775001</v>
      </c>
      <c r="CJ111" s="342">
        <f t="shared" si="31"/>
        <v>118495.42384725</v>
      </c>
      <c r="CK111" s="342">
        <f t="shared" si="31"/>
        <v>118756.51078425</v>
      </c>
      <c r="CL111" s="342">
        <f t="shared" si="31"/>
        <v>119098.94101499999</v>
      </c>
      <c r="CN111" s="29">
        <f t="shared" si="26"/>
        <v>337850.09372325003</v>
      </c>
      <c r="CO111" s="29">
        <f t="shared" si="35"/>
        <v>356350.87564649998</v>
      </c>
      <c r="CP111" s="29">
        <f t="shared" si="36"/>
        <v>18500.781923249946</v>
      </c>
      <c r="CR111" s="29">
        <f t="shared" si="37"/>
        <v>1350885.1517582501</v>
      </c>
      <c r="CS111" s="29">
        <f t="shared" si="37"/>
        <v>1394626.2832414999</v>
      </c>
      <c r="CT111" s="29">
        <f t="shared" si="38"/>
        <v>43741.131483249832</v>
      </c>
    </row>
    <row r="112" spans="1:98" x14ac:dyDescent="0.25">
      <c r="A112" s="343" t="s">
        <v>438</v>
      </c>
      <c r="B112" s="229">
        <v>1.5699999999999999E-2</v>
      </c>
      <c r="C112" s="229">
        <v>1.7500000000000002E-2</v>
      </c>
      <c r="D112" s="229">
        <v>2.8799999999999999E-2</v>
      </c>
      <c r="E112" s="229">
        <v>3.4599999999999999E-2</v>
      </c>
      <c r="F112" s="236">
        <v>403011</v>
      </c>
      <c r="G112" s="229"/>
      <c r="H112" s="342">
        <v>65574790.950000003</v>
      </c>
      <c r="I112" s="342">
        <v>65149463.82</v>
      </c>
      <c r="J112" s="342">
        <v>64686954.409999996</v>
      </c>
      <c r="K112" s="342"/>
      <c r="L112" s="342">
        <v>64530644.950000003</v>
      </c>
      <c r="M112" s="342">
        <v>64542534.890000001</v>
      </c>
      <c r="N112" s="342">
        <v>64542534.890000001</v>
      </c>
      <c r="O112" s="342"/>
      <c r="P112" s="238">
        <v>189073.9805725</v>
      </c>
      <c r="Q112" s="238">
        <v>187847.62068099997</v>
      </c>
      <c r="R112" s="238">
        <v>186514.05188216665</v>
      </c>
      <c r="S112" s="238"/>
      <c r="T112" s="342">
        <f t="shared" si="28"/>
        <v>186063.35960583334</v>
      </c>
      <c r="U112" s="342">
        <f t="shared" si="28"/>
        <v>186097.64226616666</v>
      </c>
      <c r="V112" s="342">
        <f t="shared" si="28"/>
        <v>186097.64226616666</v>
      </c>
      <c r="W112" s="29"/>
      <c r="X112" s="29">
        <f t="shared" si="22"/>
        <v>563435.65313566662</v>
      </c>
      <c r="Y112" s="29">
        <f t="shared" si="23"/>
        <v>558258.64413816668</v>
      </c>
      <c r="Z112" s="29">
        <f t="shared" si="27"/>
        <v>-5177.0089974999428</v>
      </c>
      <c r="AB112" s="29">
        <v>64654247.32</v>
      </c>
      <c r="AC112" s="29">
        <v>64675063.759999998</v>
      </c>
      <c r="AD112" s="29">
        <v>64697206.079999998</v>
      </c>
      <c r="AF112" s="342">
        <v>64542534.890000001</v>
      </c>
      <c r="AG112" s="342">
        <v>64542534.890000001</v>
      </c>
      <c r="AH112" s="342">
        <v>64542534.890000001</v>
      </c>
      <c r="AJ112" s="29">
        <v>186419.74643933334</v>
      </c>
      <c r="AK112" s="29">
        <v>186479.76717466666</v>
      </c>
      <c r="AL112" s="29">
        <v>186543.61086400002</v>
      </c>
      <c r="AN112" s="342">
        <f t="shared" si="29"/>
        <v>186097.64226616666</v>
      </c>
      <c r="AO112" s="342">
        <f t="shared" si="29"/>
        <v>186097.64226616666</v>
      </c>
      <c r="AP112" s="342">
        <f t="shared" si="29"/>
        <v>186097.64226616666</v>
      </c>
      <c r="AR112" s="29">
        <f t="shared" si="24"/>
        <v>559443.12447799998</v>
      </c>
      <c r="AS112" s="29">
        <f t="shared" si="25"/>
        <v>558292.9267985</v>
      </c>
      <c r="AT112" s="29">
        <f t="shared" si="32"/>
        <v>-1150.1976794999791</v>
      </c>
      <c r="AV112" s="29">
        <f t="shared" si="33"/>
        <v>1122878.7776136666</v>
      </c>
      <c r="AW112" s="29">
        <f t="shared" si="33"/>
        <v>1116551.5709366668</v>
      </c>
      <c r="AX112" s="29">
        <f t="shared" si="34"/>
        <v>-6327.2066769998055</v>
      </c>
      <c r="AZ112" s="29">
        <v>64677844.75</v>
      </c>
      <c r="BA112" s="29">
        <v>64649055.68</v>
      </c>
      <c r="BB112" s="29">
        <v>64581408.520000003</v>
      </c>
      <c r="BD112" s="342">
        <v>64542534.890000001</v>
      </c>
      <c r="BE112" s="342">
        <v>64542534.890000001</v>
      </c>
      <c r="BF112" s="342">
        <v>64542534.890000001</v>
      </c>
      <c r="BH112" s="29">
        <v>186487.7856958333</v>
      </c>
      <c r="BI112" s="29">
        <v>186404.77721066665</v>
      </c>
      <c r="BJ112" s="29">
        <v>186209.72789933335</v>
      </c>
      <c r="BL112" s="342">
        <f t="shared" si="30"/>
        <v>186097.64226616666</v>
      </c>
      <c r="BM112" s="342">
        <f t="shared" si="30"/>
        <v>186097.64226616666</v>
      </c>
      <c r="BN112" s="342">
        <f t="shared" si="30"/>
        <v>186097.64226616666</v>
      </c>
      <c r="BP112" s="29">
        <f t="shared" si="39"/>
        <v>559102.2908058333</v>
      </c>
      <c r="BQ112" s="29">
        <f t="shared" si="40"/>
        <v>558292.9267985</v>
      </c>
      <c r="BR112" s="29">
        <f t="shared" si="41"/>
        <v>-809.36400733329356</v>
      </c>
      <c r="BT112" s="29">
        <f t="shared" si="42"/>
        <v>1681981.0684194998</v>
      </c>
      <c r="BU112" s="29">
        <f t="shared" si="42"/>
        <v>1674844.4977351669</v>
      </c>
      <c r="BV112" s="29">
        <f t="shared" si="43"/>
        <v>-7136.5706843328662</v>
      </c>
      <c r="BX112" s="29">
        <v>64533525.710000001</v>
      </c>
      <c r="BY112" s="29">
        <v>64531971.600000001</v>
      </c>
      <c r="BZ112" s="29">
        <v>64518755</v>
      </c>
      <c r="CB112" s="342">
        <v>64543305.219999999</v>
      </c>
      <c r="CC112" s="342">
        <v>64544075.549999997</v>
      </c>
      <c r="CD112" s="342">
        <v>64546445.829999998</v>
      </c>
      <c r="CF112" s="29">
        <v>186071.66579716667</v>
      </c>
      <c r="CG112" s="29">
        <v>186067.18478000001</v>
      </c>
      <c r="CH112" s="29">
        <v>186029.07691666667</v>
      </c>
      <c r="CJ112" s="342">
        <f t="shared" si="31"/>
        <v>186099.86338433332</v>
      </c>
      <c r="CK112" s="342">
        <f t="shared" si="31"/>
        <v>186102.08450249999</v>
      </c>
      <c r="CL112" s="342">
        <f t="shared" si="31"/>
        <v>186108.91880983333</v>
      </c>
      <c r="CN112" s="29">
        <f t="shared" si="26"/>
        <v>558167.92749383335</v>
      </c>
      <c r="CO112" s="29">
        <f t="shared" si="35"/>
        <v>558310.86669666669</v>
      </c>
      <c r="CP112" s="29">
        <f t="shared" si="36"/>
        <v>142.93920283333864</v>
      </c>
      <c r="CR112" s="29">
        <f t="shared" si="37"/>
        <v>2240148.9959133333</v>
      </c>
      <c r="CS112" s="29">
        <f t="shared" si="37"/>
        <v>2233155.3644318338</v>
      </c>
      <c r="CT112" s="29">
        <f t="shared" si="38"/>
        <v>-6993.6314814994112</v>
      </c>
    </row>
    <row r="113" spans="1:98" x14ac:dyDescent="0.25">
      <c r="A113" s="343" t="s">
        <v>439</v>
      </c>
      <c r="B113" s="229">
        <v>2.18E-2</v>
      </c>
      <c r="C113" s="229">
        <v>2.4299999999999999E-2</v>
      </c>
      <c r="D113" s="229">
        <v>2.1700000000000001E-2</v>
      </c>
      <c r="E113" s="229">
        <v>2.5800000000000003E-2</v>
      </c>
      <c r="F113" s="236">
        <v>403011</v>
      </c>
      <c r="G113" s="229"/>
      <c r="H113" s="342">
        <v>63216955.57</v>
      </c>
      <c r="I113" s="342">
        <v>63216965.890000001</v>
      </c>
      <c r="J113" s="342">
        <v>63216965.890000001</v>
      </c>
      <c r="K113" s="342"/>
      <c r="L113" s="342">
        <v>63295021.670000002</v>
      </c>
      <c r="M113" s="342">
        <v>62903585.259999998</v>
      </c>
      <c r="N113" s="342">
        <v>62504276.549999997</v>
      </c>
      <c r="O113" s="342"/>
      <c r="P113" s="238">
        <v>135916.45447550001</v>
      </c>
      <c r="Q113" s="238">
        <v>135916.47666350001</v>
      </c>
      <c r="R113" s="238">
        <v>135916.47666350001</v>
      </c>
      <c r="S113" s="238"/>
      <c r="T113" s="342">
        <f t="shared" si="28"/>
        <v>136084.29659050002</v>
      </c>
      <c r="U113" s="342">
        <f t="shared" si="28"/>
        <v>135242.70830900001</v>
      </c>
      <c r="V113" s="342">
        <f t="shared" si="28"/>
        <v>134384.1945825</v>
      </c>
      <c r="W113" s="29"/>
      <c r="X113" s="29">
        <f t="shared" si="22"/>
        <v>407749.40780250001</v>
      </c>
      <c r="Y113" s="29">
        <f t="shared" si="23"/>
        <v>405711.19948200008</v>
      </c>
      <c r="Z113" s="29">
        <f t="shared" si="27"/>
        <v>-2038.2083204999217</v>
      </c>
      <c r="AB113" s="29">
        <v>63216965.890000001</v>
      </c>
      <c r="AC113" s="29">
        <v>63216829.439999998</v>
      </c>
      <c r="AD113" s="29">
        <v>63216692.979999997</v>
      </c>
      <c r="AF113" s="342">
        <v>62496791.890000001</v>
      </c>
      <c r="AG113" s="342">
        <v>62496791.890000001</v>
      </c>
      <c r="AH113" s="342">
        <v>62496791.890000001</v>
      </c>
      <c r="AJ113" s="29">
        <v>135916.47666350001</v>
      </c>
      <c r="AK113" s="29">
        <v>135916.18329600003</v>
      </c>
      <c r="AL113" s="29">
        <v>135915.889907</v>
      </c>
      <c r="AN113" s="342">
        <f t="shared" si="29"/>
        <v>134368.10256350003</v>
      </c>
      <c r="AO113" s="342">
        <f t="shared" si="29"/>
        <v>134368.10256350003</v>
      </c>
      <c r="AP113" s="342">
        <f t="shared" si="29"/>
        <v>134368.10256350003</v>
      </c>
      <c r="AR113" s="29">
        <f t="shared" si="24"/>
        <v>407748.54986650008</v>
      </c>
      <c r="AS113" s="29">
        <f t="shared" si="25"/>
        <v>403104.30769050005</v>
      </c>
      <c r="AT113" s="29">
        <f t="shared" si="32"/>
        <v>-4644.2421760000288</v>
      </c>
      <c r="AV113" s="29">
        <f t="shared" si="33"/>
        <v>815497.95766900014</v>
      </c>
      <c r="AW113" s="29">
        <f t="shared" si="33"/>
        <v>808815.50717250013</v>
      </c>
      <c r="AX113" s="29">
        <f t="shared" si="34"/>
        <v>-6682.4504965000087</v>
      </c>
      <c r="AZ113" s="29">
        <v>63209103.109999999</v>
      </c>
      <c r="BA113" s="29">
        <v>63201513.229999997</v>
      </c>
      <c r="BB113" s="29">
        <v>63201513.229999997</v>
      </c>
      <c r="BD113" s="342">
        <v>62496791.890000001</v>
      </c>
      <c r="BE113" s="342">
        <v>62496791.890000001</v>
      </c>
      <c r="BF113" s="342">
        <v>62470263.579999998</v>
      </c>
      <c r="BH113" s="29">
        <v>135899.57168650001</v>
      </c>
      <c r="BI113" s="29">
        <v>135883.25344450001</v>
      </c>
      <c r="BJ113" s="29">
        <v>135883.25344450001</v>
      </c>
      <c r="BL113" s="342">
        <f t="shared" si="30"/>
        <v>134368.10256350003</v>
      </c>
      <c r="BM113" s="342">
        <f t="shared" si="30"/>
        <v>134368.10256350003</v>
      </c>
      <c r="BN113" s="342">
        <f t="shared" si="30"/>
        <v>134311.06669700003</v>
      </c>
      <c r="BP113" s="29">
        <f t="shared" si="39"/>
        <v>407666.07857550005</v>
      </c>
      <c r="BQ113" s="29">
        <f t="shared" si="40"/>
        <v>403047.27182400005</v>
      </c>
      <c r="BR113" s="29">
        <f t="shared" si="41"/>
        <v>-4618.8067515000002</v>
      </c>
      <c r="BT113" s="29">
        <f t="shared" si="42"/>
        <v>1223164.0362445002</v>
      </c>
      <c r="BU113" s="29">
        <f t="shared" si="42"/>
        <v>1211862.7789965002</v>
      </c>
      <c r="BV113" s="29">
        <f t="shared" si="43"/>
        <v>-11301.257248000009</v>
      </c>
      <c r="BX113" s="29">
        <v>63201513.229999997</v>
      </c>
      <c r="BY113" s="29">
        <v>63200416.140000001</v>
      </c>
      <c r="BZ113" s="29">
        <v>63246976.539999999</v>
      </c>
      <c r="CB113" s="342">
        <v>62443735.259999998</v>
      </c>
      <c r="CC113" s="342">
        <v>62443735.259999998</v>
      </c>
      <c r="CD113" s="342">
        <v>62443735.259999998</v>
      </c>
      <c r="CF113" s="29">
        <v>135883.25344450001</v>
      </c>
      <c r="CG113" s="29">
        <v>135880.89470100001</v>
      </c>
      <c r="CH113" s="29">
        <v>135980.999561</v>
      </c>
      <c r="CJ113" s="342">
        <f t="shared" si="31"/>
        <v>134254.03080900002</v>
      </c>
      <c r="CK113" s="342">
        <f t="shared" si="31"/>
        <v>134254.03080900002</v>
      </c>
      <c r="CL113" s="342">
        <f t="shared" si="31"/>
        <v>134254.03080900002</v>
      </c>
      <c r="CN113" s="29">
        <f t="shared" si="26"/>
        <v>407745.14770650002</v>
      </c>
      <c r="CO113" s="29">
        <f t="shared" si="35"/>
        <v>402762.09242700005</v>
      </c>
      <c r="CP113" s="29">
        <f t="shared" si="36"/>
        <v>-4983.0552794999676</v>
      </c>
      <c r="CR113" s="29">
        <f t="shared" si="37"/>
        <v>1630909.1839510002</v>
      </c>
      <c r="CS113" s="29">
        <f t="shared" si="37"/>
        <v>1614624.8714235001</v>
      </c>
      <c r="CT113" s="29">
        <f t="shared" si="38"/>
        <v>-16284.312527500093</v>
      </c>
    </row>
    <row r="114" spans="1:98" x14ac:dyDescent="0.25">
      <c r="A114" s="343" t="s">
        <v>440</v>
      </c>
      <c r="B114" s="229">
        <v>2.1100000000000001E-2</v>
      </c>
      <c r="C114" s="229">
        <v>2.35E-2</v>
      </c>
      <c r="D114" s="229">
        <v>2.2100000000000002E-2</v>
      </c>
      <c r="E114" s="229">
        <v>2.2200000000000001E-2</v>
      </c>
      <c r="F114" s="236">
        <v>403011</v>
      </c>
      <c r="G114" s="229"/>
      <c r="H114" s="342">
        <v>23085835.699999999</v>
      </c>
      <c r="I114" s="342">
        <v>23100496.170000002</v>
      </c>
      <c r="J114" s="342">
        <v>23151487.18</v>
      </c>
      <c r="K114" s="342"/>
      <c r="L114" s="342">
        <v>23284942.670000002</v>
      </c>
      <c r="M114" s="342">
        <v>23284942.670000002</v>
      </c>
      <c r="N114" s="342">
        <v>23285071.629999999</v>
      </c>
      <c r="O114" s="342"/>
      <c r="P114" s="238">
        <v>42708.796045000003</v>
      </c>
      <c r="Q114" s="238">
        <v>42735.917914500002</v>
      </c>
      <c r="R114" s="238">
        <v>42830.251282999998</v>
      </c>
      <c r="S114" s="238"/>
      <c r="T114" s="342">
        <f t="shared" si="28"/>
        <v>43077.143939500005</v>
      </c>
      <c r="U114" s="342">
        <f t="shared" si="28"/>
        <v>43077.143939500005</v>
      </c>
      <c r="V114" s="342">
        <f t="shared" si="28"/>
        <v>43077.382515500001</v>
      </c>
      <c r="W114" s="29"/>
      <c r="X114" s="29">
        <f t="shared" si="22"/>
        <v>128274.96524250001</v>
      </c>
      <c r="Y114" s="29">
        <f t="shared" si="23"/>
        <v>129231.67039450002</v>
      </c>
      <c r="Z114" s="29">
        <f t="shared" si="27"/>
        <v>956.70515200000955</v>
      </c>
      <c r="AB114" s="29">
        <v>23185414.170000002</v>
      </c>
      <c r="AC114" s="29">
        <v>23206495.57</v>
      </c>
      <c r="AD114" s="29">
        <v>23235971.379999999</v>
      </c>
      <c r="AF114" s="342">
        <v>23285473.75</v>
      </c>
      <c r="AG114" s="342">
        <v>23294172.109999999</v>
      </c>
      <c r="AH114" s="342">
        <v>23302790.73</v>
      </c>
      <c r="AJ114" s="29">
        <v>42893.016214500007</v>
      </c>
      <c r="AK114" s="29">
        <v>42932.016804500003</v>
      </c>
      <c r="AL114" s="29">
        <v>42986.547053000002</v>
      </c>
      <c r="AN114" s="342">
        <f t="shared" si="29"/>
        <v>43078.126437500003</v>
      </c>
      <c r="AO114" s="342">
        <f t="shared" si="29"/>
        <v>43094.218403500003</v>
      </c>
      <c r="AP114" s="342">
        <f t="shared" si="29"/>
        <v>43110.162850500004</v>
      </c>
      <c r="AR114" s="29">
        <f t="shared" si="24"/>
        <v>128811.58007200001</v>
      </c>
      <c r="AS114" s="29">
        <f t="shared" si="25"/>
        <v>129282.50769150001</v>
      </c>
      <c r="AT114" s="29">
        <f t="shared" si="32"/>
        <v>470.9276194999984</v>
      </c>
      <c r="AV114" s="29">
        <f t="shared" si="33"/>
        <v>257086.54531450002</v>
      </c>
      <c r="AW114" s="29">
        <f t="shared" si="33"/>
        <v>258514.17808600003</v>
      </c>
      <c r="AX114" s="29">
        <f t="shared" si="34"/>
        <v>1427.6327715000079</v>
      </c>
      <c r="AZ114" s="29">
        <v>23241888.329999998</v>
      </c>
      <c r="BA114" s="29">
        <v>23247722.890000001</v>
      </c>
      <c r="BB114" s="29">
        <v>23247722.890000001</v>
      </c>
      <c r="BD114" s="342">
        <v>23262348.300000001</v>
      </c>
      <c r="BE114" s="342">
        <v>23324387.440000001</v>
      </c>
      <c r="BF114" s="342">
        <v>23433935.370000001</v>
      </c>
      <c r="BH114" s="29">
        <v>42997.493410499999</v>
      </c>
      <c r="BI114" s="29">
        <v>43008.287346500001</v>
      </c>
      <c r="BJ114" s="29">
        <v>43008.287346500001</v>
      </c>
      <c r="BL114" s="342">
        <f t="shared" si="30"/>
        <v>43035.344355000001</v>
      </c>
      <c r="BM114" s="342">
        <f t="shared" si="30"/>
        <v>43150.116764000006</v>
      </c>
      <c r="BN114" s="342">
        <f t="shared" si="30"/>
        <v>43352.780434500004</v>
      </c>
      <c r="BP114" s="29">
        <f t="shared" si="39"/>
        <v>129014.0681035</v>
      </c>
      <c r="BQ114" s="29">
        <f t="shared" si="40"/>
        <v>129538.24155350002</v>
      </c>
      <c r="BR114" s="29">
        <f t="shared" si="41"/>
        <v>524.1734500000166</v>
      </c>
      <c r="BT114" s="29">
        <f t="shared" si="42"/>
        <v>386100.61341800005</v>
      </c>
      <c r="BU114" s="29">
        <f t="shared" si="42"/>
        <v>388052.41963950003</v>
      </c>
      <c r="BV114" s="29">
        <f t="shared" si="43"/>
        <v>1951.8062214999809</v>
      </c>
      <c r="BX114" s="29">
        <v>23247722.890000001</v>
      </c>
      <c r="BY114" s="29">
        <v>23247722.890000001</v>
      </c>
      <c r="BZ114" s="29">
        <v>23266332.780000001</v>
      </c>
      <c r="CB114" s="342">
        <v>23446129.719999999</v>
      </c>
      <c r="CC114" s="342">
        <v>23511678.370000001</v>
      </c>
      <c r="CD114" s="342">
        <v>23758440.559999999</v>
      </c>
      <c r="CF114" s="29">
        <v>43008.287346500001</v>
      </c>
      <c r="CG114" s="29">
        <v>43008.287346500001</v>
      </c>
      <c r="CH114" s="29">
        <v>43042.715643000003</v>
      </c>
      <c r="CJ114" s="342">
        <f t="shared" si="31"/>
        <v>43375.339981999998</v>
      </c>
      <c r="CK114" s="342">
        <f t="shared" si="31"/>
        <v>43496.604984500002</v>
      </c>
      <c r="CL114" s="342">
        <f t="shared" si="31"/>
        <v>43953.115036000003</v>
      </c>
      <c r="CN114" s="29">
        <f t="shared" si="26"/>
        <v>129059.29033600001</v>
      </c>
      <c r="CO114" s="29">
        <f t="shared" si="35"/>
        <v>130825.0600025</v>
      </c>
      <c r="CP114" s="29">
        <f t="shared" si="36"/>
        <v>1765.7696664999967</v>
      </c>
      <c r="CR114" s="29">
        <f t="shared" si="37"/>
        <v>515159.90375400009</v>
      </c>
      <c r="CS114" s="29">
        <f t="shared" si="37"/>
        <v>518877.47964200005</v>
      </c>
      <c r="CT114" s="29">
        <f t="shared" si="38"/>
        <v>3717.575887999963</v>
      </c>
    </row>
    <row r="115" spans="1:98" x14ac:dyDescent="0.25">
      <c r="A115" s="343" t="s">
        <v>441</v>
      </c>
      <c r="B115" s="229">
        <v>0</v>
      </c>
      <c r="C115" s="229">
        <v>0</v>
      </c>
      <c r="D115" s="229">
        <v>0</v>
      </c>
      <c r="E115" s="229">
        <v>0</v>
      </c>
      <c r="F115" s="236">
        <v>403011</v>
      </c>
      <c r="G115" s="229"/>
      <c r="H115" s="342">
        <v>0</v>
      </c>
      <c r="I115" s="342">
        <v>0</v>
      </c>
      <c r="J115" s="342">
        <v>0</v>
      </c>
      <c r="K115" s="342"/>
      <c r="L115" s="342">
        <v>0</v>
      </c>
      <c r="M115" s="342">
        <v>0</v>
      </c>
      <c r="N115" s="342">
        <v>0</v>
      </c>
      <c r="O115" s="342"/>
      <c r="P115" s="238">
        <v>0</v>
      </c>
      <c r="Q115" s="238">
        <v>0</v>
      </c>
      <c r="R115" s="238">
        <v>0</v>
      </c>
      <c r="S115" s="238"/>
      <c r="T115" s="342">
        <f t="shared" si="28"/>
        <v>0</v>
      </c>
      <c r="U115" s="342">
        <f t="shared" si="28"/>
        <v>0</v>
      </c>
      <c r="V115" s="342">
        <f t="shared" si="28"/>
        <v>0</v>
      </c>
      <c r="W115" s="29"/>
      <c r="X115" s="29">
        <f t="shared" si="22"/>
        <v>0</v>
      </c>
      <c r="Y115" s="29">
        <f t="shared" si="23"/>
        <v>0</v>
      </c>
      <c r="Z115" s="29">
        <f t="shared" si="27"/>
        <v>0</v>
      </c>
      <c r="AB115" s="29">
        <v>0</v>
      </c>
      <c r="AC115" s="29">
        <v>0</v>
      </c>
      <c r="AD115" s="29">
        <v>0</v>
      </c>
      <c r="AF115" s="342">
        <v>0</v>
      </c>
      <c r="AG115" s="342">
        <v>0</v>
      </c>
      <c r="AH115" s="342">
        <v>0</v>
      </c>
      <c r="AJ115" s="29">
        <v>0</v>
      </c>
      <c r="AK115" s="29">
        <v>0</v>
      </c>
      <c r="AL115" s="29">
        <v>0</v>
      </c>
      <c r="AN115" s="342">
        <f t="shared" si="29"/>
        <v>0</v>
      </c>
      <c r="AO115" s="342">
        <f t="shared" si="29"/>
        <v>0</v>
      </c>
      <c r="AP115" s="342">
        <f t="shared" si="29"/>
        <v>0</v>
      </c>
      <c r="AR115" s="29">
        <f t="shared" si="24"/>
        <v>0</v>
      </c>
      <c r="AS115" s="29">
        <f t="shared" si="25"/>
        <v>0</v>
      </c>
      <c r="AT115" s="29">
        <f t="shared" si="32"/>
        <v>0</v>
      </c>
      <c r="AV115" s="29">
        <f t="shared" si="33"/>
        <v>0</v>
      </c>
      <c r="AW115" s="29">
        <f t="shared" si="33"/>
        <v>0</v>
      </c>
      <c r="AX115" s="29">
        <f t="shared" si="34"/>
        <v>0</v>
      </c>
      <c r="AZ115" s="29">
        <v>0</v>
      </c>
      <c r="BA115" s="29">
        <v>0</v>
      </c>
      <c r="BB115" s="29">
        <v>0</v>
      </c>
      <c r="BD115" s="342">
        <v>0</v>
      </c>
      <c r="BE115" s="342">
        <v>0</v>
      </c>
      <c r="BF115" s="342">
        <v>0</v>
      </c>
      <c r="BH115" s="29">
        <v>0</v>
      </c>
      <c r="BI115" s="29">
        <v>0</v>
      </c>
      <c r="BJ115" s="29">
        <v>0</v>
      </c>
      <c r="BL115" s="342">
        <f t="shared" si="30"/>
        <v>0</v>
      </c>
      <c r="BM115" s="342">
        <f t="shared" si="30"/>
        <v>0</v>
      </c>
      <c r="BN115" s="342">
        <f t="shared" si="30"/>
        <v>0</v>
      </c>
      <c r="BP115" s="29">
        <f t="shared" si="39"/>
        <v>0</v>
      </c>
      <c r="BQ115" s="29">
        <f t="shared" si="40"/>
        <v>0</v>
      </c>
      <c r="BR115" s="29">
        <f t="shared" si="41"/>
        <v>0</v>
      </c>
      <c r="BT115" s="29">
        <f t="shared" si="42"/>
        <v>0</v>
      </c>
      <c r="BU115" s="29">
        <f t="shared" si="42"/>
        <v>0</v>
      </c>
      <c r="BV115" s="29">
        <f t="shared" si="43"/>
        <v>0</v>
      </c>
      <c r="BX115" s="29">
        <v>0</v>
      </c>
      <c r="BY115" s="29">
        <v>0</v>
      </c>
      <c r="BZ115" s="29">
        <v>0</v>
      </c>
      <c r="CB115" s="342">
        <v>0</v>
      </c>
      <c r="CC115" s="342">
        <v>0</v>
      </c>
      <c r="CD115" s="342">
        <v>0</v>
      </c>
      <c r="CF115" s="29">
        <v>0</v>
      </c>
      <c r="CG115" s="29">
        <v>0</v>
      </c>
      <c r="CH115" s="29">
        <v>0</v>
      </c>
      <c r="CJ115" s="342">
        <f t="shared" si="31"/>
        <v>0</v>
      </c>
      <c r="CK115" s="342">
        <f t="shared" si="31"/>
        <v>0</v>
      </c>
      <c r="CL115" s="342">
        <f t="shared" si="31"/>
        <v>0</v>
      </c>
      <c r="CN115" s="29">
        <f t="shared" si="26"/>
        <v>0</v>
      </c>
      <c r="CO115" s="29">
        <f t="shared" si="35"/>
        <v>0</v>
      </c>
      <c r="CP115" s="29">
        <f t="shared" si="36"/>
        <v>0</v>
      </c>
      <c r="CR115" s="29">
        <f t="shared" si="37"/>
        <v>0</v>
      </c>
      <c r="CS115" s="29">
        <f t="shared" si="37"/>
        <v>0</v>
      </c>
      <c r="CT115" s="29">
        <f t="shared" si="38"/>
        <v>0</v>
      </c>
    </row>
    <row r="116" spans="1:98" x14ac:dyDescent="0.25">
      <c r="A116" s="343" t="s">
        <v>442</v>
      </c>
      <c r="B116" s="229">
        <v>0</v>
      </c>
      <c r="C116" s="229">
        <v>0</v>
      </c>
      <c r="D116" s="229">
        <v>0</v>
      </c>
      <c r="E116" s="229">
        <v>0</v>
      </c>
      <c r="F116" s="236">
        <v>403011</v>
      </c>
      <c r="G116" s="229"/>
      <c r="H116" s="342">
        <v>0</v>
      </c>
      <c r="I116" s="342">
        <v>0</v>
      </c>
      <c r="J116" s="342">
        <v>0</v>
      </c>
      <c r="K116" s="342"/>
      <c r="L116" s="342">
        <v>0</v>
      </c>
      <c r="M116" s="342">
        <v>0</v>
      </c>
      <c r="N116" s="342">
        <v>0</v>
      </c>
      <c r="O116" s="342"/>
      <c r="P116" s="238">
        <v>0</v>
      </c>
      <c r="Q116" s="238">
        <v>0</v>
      </c>
      <c r="R116" s="238">
        <v>0</v>
      </c>
      <c r="S116" s="238"/>
      <c r="T116" s="342">
        <f t="shared" si="28"/>
        <v>0</v>
      </c>
      <c r="U116" s="342">
        <f t="shared" si="28"/>
        <v>0</v>
      </c>
      <c r="V116" s="342">
        <f t="shared" si="28"/>
        <v>0</v>
      </c>
      <c r="W116" s="29"/>
      <c r="X116" s="29">
        <f t="shared" si="22"/>
        <v>0</v>
      </c>
      <c r="Y116" s="29">
        <f t="shared" si="23"/>
        <v>0</v>
      </c>
      <c r="Z116" s="29">
        <f t="shared" si="27"/>
        <v>0</v>
      </c>
      <c r="AB116" s="29">
        <v>0</v>
      </c>
      <c r="AC116" s="29">
        <v>0</v>
      </c>
      <c r="AD116" s="29">
        <v>0</v>
      </c>
      <c r="AF116" s="342">
        <v>0</v>
      </c>
      <c r="AG116" s="342">
        <v>0</v>
      </c>
      <c r="AH116" s="342">
        <v>0</v>
      </c>
      <c r="AJ116" s="29">
        <v>0</v>
      </c>
      <c r="AK116" s="29">
        <v>0</v>
      </c>
      <c r="AL116" s="29">
        <v>0</v>
      </c>
      <c r="AN116" s="342">
        <f t="shared" si="29"/>
        <v>0</v>
      </c>
      <c r="AO116" s="342">
        <f t="shared" si="29"/>
        <v>0</v>
      </c>
      <c r="AP116" s="342">
        <f t="shared" si="29"/>
        <v>0</v>
      </c>
      <c r="AR116" s="29">
        <f t="shared" si="24"/>
        <v>0</v>
      </c>
      <c r="AS116" s="29">
        <f t="shared" si="25"/>
        <v>0</v>
      </c>
      <c r="AT116" s="29">
        <f t="shared" si="32"/>
        <v>0</v>
      </c>
      <c r="AV116" s="29">
        <f t="shared" si="33"/>
        <v>0</v>
      </c>
      <c r="AW116" s="29">
        <f t="shared" si="33"/>
        <v>0</v>
      </c>
      <c r="AX116" s="29">
        <f t="shared" si="34"/>
        <v>0</v>
      </c>
      <c r="AZ116" s="29">
        <v>0</v>
      </c>
      <c r="BA116" s="29">
        <v>0</v>
      </c>
      <c r="BB116" s="29">
        <v>0</v>
      </c>
      <c r="BD116" s="342">
        <v>0</v>
      </c>
      <c r="BE116" s="342">
        <v>0</v>
      </c>
      <c r="BF116" s="342">
        <v>0</v>
      </c>
      <c r="BH116" s="29">
        <v>0</v>
      </c>
      <c r="BI116" s="29">
        <v>0</v>
      </c>
      <c r="BJ116" s="29">
        <v>0</v>
      </c>
      <c r="BL116" s="342">
        <f t="shared" si="30"/>
        <v>0</v>
      </c>
      <c r="BM116" s="342">
        <f t="shared" si="30"/>
        <v>0</v>
      </c>
      <c r="BN116" s="342">
        <f t="shared" si="30"/>
        <v>0</v>
      </c>
      <c r="BP116" s="29">
        <f t="shared" si="39"/>
        <v>0</v>
      </c>
      <c r="BQ116" s="29">
        <f t="shared" si="40"/>
        <v>0</v>
      </c>
      <c r="BR116" s="29">
        <f t="shared" si="41"/>
        <v>0</v>
      </c>
      <c r="BT116" s="29">
        <f t="shared" si="42"/>
        <v>0</v>
      </c>
      <c r="BU116" s="29">
        <f t="shared" si="42"/>
        <v>0</v>
      </c>
      <c r="BV116" s="29">
        <f t="shared" si="43"/>
        <v>0</v>
      </c>
      <c r="BX116" s="29">
        <v>0</v>
      </c>
      <c r="BY116" s="29">
        <v>0</v>
      </c>
      <c r="BZ116" s="29">
        <v>0</v>
      </c>
      <c r="CB116" s="342">
        <v>0</v>
      </c>
      <c r="CC116" s="342">
        <v>0</v>
      </c>
      <c r="CD116" s="342">
        <v>0</v>
      </c>
      <c r="CF116" s="29">
        <v>0</v>
      </c>
      <c r="CG116" s="29">
        <v>0</v>
      </c>
      <c r="CH116" s="29">
        <v>0</v>
      </c>
      <c r="CJ116" s="342">
        <f t="shared" si="31"/>
        <v>0</v>
      </c>
      <c r="CK116" s="342">
        <f t="shared" si="31"/>
        <v>0</v>
      </c>
      <c r="CL116" s="342">
        <f t="shared" si="31"/>
        <v>0</v>
      </c>
      <c r="CN116" s="29">
        <f t="shared" si="26"/>
        <v>0</v>
      </c>
      <c r="CO116" s="29">
        <f t="shared" si="35"/>
        <v>0</v>
      </c>
      <c r="CP116" s="29">
        <f t="shared" si="36"/>
        <v>0</v>
      </c>
      <c r="CR116" s="29">
        <f t="shared" si="37"/>
        <v>0</v>
      </c>
      <c r="CS116" s="29">
        <f t="shared" si="37"/>
        <v>0</v>
      </c>
      <c r="CT116" s="29">
        <f t="shared" si="38"/>
        <v>0</v>
      </c>
    </row>
    <row r="117" spans="1:98" x14ac:dyDescent="0.25">
      <c r="A117" s="343" t="s">
        <v>443</v>
      </c>
      <c r="B117" s="229">
        <v>0</v>
      </c>
      <c r="C117" s="229">
        <v>0</v>
      </c>
      <c r="D117" s="229">
        <v>0</v>
      </c>
      <c r="E117" s="229">
        <v>0</v>
      </c>
      <c r="F117" s="236">
        <v>403011</v>
      </c>
      <c r="G117" s="229"/>
      <c r="H117" s="342">
        <v>0</v>
      </c>
      <c r="I117" s="342">
        <v>0</v>
      </c>
      <c r="J117" s="342">
        <v>0</v>
      </c>
      <c r="K117" s="342"/>
      <c r="L117" s="342">
        <v>0</v>
      </c>
      <c r="M117" s="342">
        <v>0</v>
      </c>
      <c r="N117" s="342">
        <v>0</v>
      </c>
      <c r="O117" s="342"/>
      <c r="P117" s="238">
        <v>0</v>
      </c>
      <c r="Q117" s="238">
        <v>0</v>
      </c>
      <c r="R117" s="238">
        <v>0</v>
      </c>
      <c r="S117" s="238"/>
      <c r="T117" s="342">
        <f t="shared" si="28"/>
        <v>0</v>
      </c>
      <c r="U117" s="342">
        <f t="shared" si="28"/>
        <v>0</v>
      </c>
      <c r="V117" s="342">
        <f t="shared" si="28"/>
        <v>0</v>
      </c>
      <c r="W117" s="29"/>
      <c r="X117" s="29">
        <f t="shared" si="22"/>
        <v>0</v>
      </c>
      <c r="Y117" s="29">
        <f t="shared" si="23"/>
        <v>0</v>
      </c>
      <c r="Z117" s="29">
        <f t="shared" si="27"/>
        <v>0</v>
      </c>
      <c r="AB117" s="29">
        <v>0</v>
      </c>
      <c r="AC117" s="29">
        <v>0</v>
      </c>
      <c r="AD117" s="29">
        <v>0</v>
      </c>
      <c r="AF117" s="342">
        <v>0</v>
      </c>
      <c r="AG117" s="342">
        <v>0</v>
      </c>
      <c r="AH117" s="342">
        <v>0</v>
      </c>
      <c r="AJ117" s="29">
        <v>0</v>
      </c>
      <c r="AK117" s="29">
        <v>0</v>
      </c>
      <c r="AL117" s="29">
        <v>0</v>
      </c>
      <c r="AN117" s="342">
        <f t="shared" si="29"/>
        <v>0</v>
      </c>
      <c r="AO117" s="342">
        <f t="shared" si="29"/>
        <v>0</v>
      </c>
      <c r="AP117" s="342">
        <f t="shared" si="29"/>
        <v>0</v>
      </c>
      <c r="AR117" s="29">
        <f t="shared" si="24"/>
        <v>0</v>
      </c>
      <c r="AS117" s="29">
        <f t="shared" si="25"/>
        <v>0</v>
      </c>
      <c r="AT117" s="29">
        <f t="shared" si="32"/>
        <v>0</v>
      </c>
      <c r="AV117" s="29">
        <f t="shared" si="33"/>
        <v>0</v>
      </c>
      <c r="AW117" s="29">
        <f t="shared" si="33"/>
        <v>0</v>
      </c>
      <c r="AX117" s="29">
        <f t="shared" si="34"/>
        <v>0</v>
      </c>
      <c r="AZ117" s="29">
        <v>0</v>
      </c>
      <c r="BA117" s="29">
        <v>0</v>
      </c>
      <c r="BB117" s="29">
        <v>0</v>
      </c>
      <c r="BD117" s="342">
        <v>0</v>
      </c>
      <c r="BE117" s="342">
        <v>0</v>
      </c>
      <c r="BF117" s="342">
        <v>0</v>
      </c>
      <c r="BH117" s="29">
        <v>0</v>
      </c>
      <c r="BI117" s="29">
        <v>0</v>
      </c>
      <c r="BJ117" s="29">
        <v>0</v>
      </c>
      <c r="BL117" s="342">
        <f t="shared" si="30"/>
        <v>0</v>
      </c>
      <c r="BM117" s="342">
        <f t="shared" si="30"/>
        <v>0</v>
      </c>
      <c r="BN117" s="342">
        <f t="shared" si="30"/>
        <v>0</v>
      </c>
      <c r="BP117" s="29">
        <f t="shared" si="39"/>
        <v>0</v>
      </c>
      <c r="BQ117" s="29">
        <f t="shared" si="40"/>
        <v>0</v>
      </c>
      <c r="BR117" s="29">
        <f t="shared" si="41"/>
        <v>0</v>
      </c>
      <c r="BT117" s="29">
        <f t="shared" si="42"/>
        <v>0</v>
      </c>
      <c r="BU117" s="29">
        <f t="shared" si="42"/>
        <v>0</v>
      </c>
      <c r="BV117" s="29">
        <f t="shared" si="43"/>
        <v>0</v>
      </c>
      <c r="BX117" s="29">
        <v>0</v>
      </c>
      <c r="BY117" s="29">
        <v>0</v>
      </c>
      <c r="BZ117" s="29">
        <v>0</v>
      </c>
      <c r="CB117" s="342">
        <v>0</v>
      </c>
      <c r="CC117" s="342">
        <v>0</v>
      </c>
      <c r="CD117" s="342">
        <v>0</v>
      </c>
      <c r="CF117" s="29">
        <v>0</v>
      </c>
      <c r="CG117" s="29">
        <v>0</v>
      </c>
      <c r="CH117" s="29">
        <v>0</v>
      </c>
      <c r="CJ117" s="342">
        <f t="shared" si="31"/>
        <v>0</v>
      </c>
      <c r="CK117" s="342">
        <f t="shared" si="31"/>
        <v>0</v>
      </c>
      <c r="CL117" s="342">
        <f t="shared" si="31"/>
        <v>0</v>
      </c>
      <c r="CN117" s="29">
        <f t="shared" si="26"/>
        <v>0</v>
      </c>
      <c r="CO117" s="29">
        <f t="shared" si="35"/>
        <v>0</v>
      </c>
      <c r="CP117" s="29">
        <f t="shared" si="36"/>
        <v>0</v>
      </c>
      <c r="CR117" s="29">
        <f t="shared" si="37"/>
        <v>0</v>
      </c>
      <c r="CS117" s="29">
        <f t="shared" si="37"/>
        <v>0</v>
      </c>
      <c r="CT117" s="29">
        <f t="shared" si="38"/>
        <v>0</v>
      </c>
    </row>
    <row r="118" spans="1:98" x14ac:dyDescent="0.25">
      <c r="A118" s="343" t="s">
        <v>444</v>
      </c>
      <c r="B118" s="229">
        <v>3.2899999999999999E-2</v>
      </c>
      <c r="C118" s="229">
        <v>0</v>
      </c>
      <c r="D118" s="229">
        <v>0</v>
      </c>
      <c r="E118" s="229">
        <v>0</v>
      </c>
      <c r="F118" s="236">
        <v>403011</v>
      </c>
      <c r="G118" s="229"/>
      <c r="H118" s="342">
        <v>0</v>
      </c>
      <c r="I118" s="342">
        <v>0</v>
      </c>
      <c r="J118" s="342">
        <v>0</v>
      </c>
      <c r="K118" s="342"/>
      <c r="L118" s="342">
        <v>0</v>
      </c>
      <c r="M118" s="342">
        <v>0</v>
      </c>
      <c r="N118" s="342">
        <v>0</v>
      </c>
      <c r="O118" s="342"/>
      <c r="P118" s="238">
        <v>0</v>
      </c>
      <c r="Q118" s="238">
        <v>0</v>
      </c>
      <c r="R118" s="238">
        <v>0</v>
      </c>
      <c r="S118" s="238"/>
      <c r="T118" s="342">
        <f t="shared" si="28"/>
        <v>0</v>
      </c>
      <c r="U118" s="342">
        <f t="shared" si="28"/>
        <v>0</v>
      </c>
      <c r="V118" s="342">
        <f t="shared" si="28"/>
        <v>0</v>
      </c>
      <c r="W118" s="29"/>
      <c r="X118" s="29">
        <f t="shared" si="22"/>
        <v>0</v>
      </c>
      <c r="Y118" s="29">
        <f t="shared" si="23"/>
        <v>0</v>
      </c>
      <c r="Z118" s="29">
        <f t="shared" si="27"/>
        <v>0</v>
      </c>
      <c r="AB118" s="29">
        <v>0</v>
      </c>
      <c r="AC118" s="29">
        <v>0</v>
      </c>
      <c r="AD118" s="29">
        <v>0</v>
      </c>
      <c r="AF118" s="342">
        <v>0</v>
      </c>
      <c r="AG118" s="342">
        <v>0</v>
      </c>
      <c r="AH118" s="342">
        <v>0</v>
      </c>
      <c r="AJ118" s="29">
        <v>0</v>
      </c>
      <c r="AK118" s="29">
        <v>0</v>
      </c>
      <c r="AL118" s="29">
        <v>0</v>
      </c>
      <c r="AN118" s="342">
        <f t="shared" si="29"/>
        <v>0</v>
      </c>
      <c r="AO118" s="342">
        <f t="shared" si="29"/>
        <v>0</v>
      </c>
      <c r="AP118" s="342">
        <f t="shared" si="29"/>
        <v>0</v>
      </c>
      <c r="AR118" s="29">
        <f t="shared" si="24"/>
        <v>0</v>
      </c>
      <c r="AS118" s="29">
        <f t="shared" si="25"/>
        <v>0</v>
      </c>
      <c r="AT118" s="29">
        <f t="shared" si="32"/>
        <v>0</v>
      </c>
      <c r="AV118" s="29">
        <f t="shared" si="33"/>
        <v>0</v>
      </c>
      <c r="AW118" s="29">
        <f t="shared" si="33"/>
        <v>0</v>
      </c>
      <c r="AX118" s="29">
        <f t="shared" si="34"/>
        <v>0</v>
      </c>
      <c r="AZ118" s="29">
        <v>0</v>
      </c>
      <c r="BA118" s="29">
        <v>0</v>
      </c>
      <c r="BB118" s="29">
        <v>0</v>
      </c>
      <c r="BD118" s="342">
        <v>0</v>
      </c>
      <c r="BE118" s="342">
        <v>0</v>
      </c>
      <c r="BF118" s="342">
        <v>0</v>
      </c>
      <c r="BH118" s="29">
        <v>0</v>
      </c>
      <c r="BI118" s="29">
        <v>0</v>
      </c>
      <c r="BJ118" s="29">
        <v>0</v>
      </c>
      <c r="BL118" s="342">
        <f t="shared" si="30"/>
        <v>0</v>
      </c>
      <c r="BM118" s="342">
        <f t="shared" si="30"/>
        <v>0</v>
      </c>
      <c r="BN118" s="342">
        <f t="shared" si="30"/>
        <v>0</v>
      </c>
      <c r="BP118" s="29">
        <f t="shared" si="39"/>
        <v>0</v>
      </c>
      <c r="BQ118" s="29">
        <f t="shared" si="40"/>
        <v>0</v>
      </c>
      <c r="BR118" s="29">
        <f t="shared" si="41"/>
        <v>0</v>
      </c>
      <c r="BT118" s="29">
        <f t="shared" si="42"/>
        <v>0</v>
      </c>
      <c r="BU118" s="29">
        <f t="shared" si="42"/>
        <v>0</v>
      </c>
      <c r="BV118" s="29">
        <f t="shared" si="43"/>
        <v>0</v>
      </c>
      <c r="BX118" s="29">
        <v>0</v>
      </c>
      <c r="BY118" s="29">
        <v>0</v>
      </c>
      <c r="BZ118" s="29">
        <v>0</v>
      </c>
      <c r="CB118" s="342">
        <v>0</v>
      </c>
      <c r="CC118" s="342">
        <v>0</v>
      </c>
      <c r="CD118" s="342">
        <v>0</v>
      </c>
      <c r="CF118" s="29">
        <v>0</v>
      </c>
      <c r="CG118" s="29">
        <v>0</v>
      </c>
      <c r="CH118" s="29">
        <v>0</v>
      </c>
      <c r="CJ118" s="342">
        <f t="shared" si="31"/>
        <v>0</v>
      </c>
      <c r="CK118" s="342">
        <f t="shared" si="31"/>
        <v>0</v>
      </c>
      <c r="CL118" s="342">
        <f t="shared" si="31"/>
        <v>0</v>
      </c>
      <c r="CN118" s="29">
        <f t="shared" si="26"/>
        <v>0</v>
      </c>
      <c r="CO118" s="29">
        <f t="shared" si="35"/>
        <v>0</v>
      </c>
      <c r="CP118" s="29">
        <f t="shared" si="36"/>
        <v>0</v>
      </c>
      <c r="CR118" s="29">
        <f t="shared" si="37"/>
        <v>0</v>
      </c>
      <c r="CS118" s="29">
        <f t="shared" si="37"/>
        <v>0</v>
      </c>
      <c r="CT118" s="29">
        <f t="shared" si="38"/>
        <v>0</v>
      </c>
    </row>
    <row r="119" spans="1:98" x14ac:dyDescent="0.25">
      <c r="A119" s="343" t="s">
        <v>445</v>
      </c>
      <c r="B119" s="229">
        <v>0</v>
      </c>
      <c r="C119" s="229">
        <v>0</v>
      </c>
      <c r="D119" s="229">
        <v>0</v>
      </c>
      <c r="E119" s="229">
        <v>0</v>
      </c>
      <c r="F119" s="236">
        <v>403011</v>
      </c>
      <c r="G119" s="229"/>
      <c r="H119" s="342">
        <v>0</v>
      </c>
      <c r="I119" s="342">
        <v>0</v>
      </c>
      <c r="J119" s="342">
        <v>0</v>
      </c>
      <c r="K119" s="342"/>
      <c r="L119" s="342">
        <v>0</v>
      </c>
      <c r="M119" s="342">
        <v>0</v>
      </c>
      <c r="N119" s="342">
        <v>0</v>
      </c>
      <c r="O119" s="342"/>
      <c r="P119" s="238">
        <v>0</v>
      </c>
      <c r="Q119" s="238">
        <v>0</v>
      </c>
      <c r="R119" s="238">
        <v>0</v>
      </c>
      <c r="S119" s="238"/>
      <c r="T119" s="342">
        <f t="shared" si="28"/>
        <v>0</v>
      </c>
      <c r="U119" s="342">
        <f t="shared" si="28"/>
        <v>0</v>
      </c>
      <c r="V119" s="342">
        <f t="shared" si="28"/>
        <v>0</v>
      </c>
      <c r="W119" s="29"/>
      <c r="X119" s="29">
        <f t="shared" si="22"/>
        <v>0</v>
      </c>
      <c r="Y119" s="29">
        <f t="shared" si="23"/>
        <v>0</v>
      </c>
      <c r="Z119" s="29">
        <f t="shared" si="27"/>
        <v>0</v>
      </c>
      <c r="AB119" s="29">
        <v>0</v>
      </c>
      <c r="AC119" s="29">
        <v>0</v>
      </c>
      <c r="AD119" s="29">
        <v>0</v>
      </c>
      <c r="AF119" s="342">
        <v>0</v>
      </c>
      <c r="AG119" s="342">
        <v>0</v>
      </c>
      <c r="AH119" s="342">
        <v>0</v>
      </c>
      <c r="AJ119" s="29">
        <v>0</v>
      </c>
      <c r="AK119" s="29">
        <v>0</v>
      </c>
      <c r="AL119" s="29">
        <v>0</v>
      </c>
      <c r="AN119" s="342">
        <f t="shared" si="29"/>
        <v>0</v>
      </c>
      <c r="AO119" s="342">
        <f t="shared" si="29"/>
        <v>0</v>
      </c>
      <c r="AP119" s="342">
        <f t="shared" si="29"/>
        <v>0</v>
      </c>
      <c r="AR119" s="29">
        <f t="shared" si="24"/>
        <v>0</v>
      </c>
      <c r="AS119" s="29">
        <f t="shared" si="25"/>
        <v>0</v>
      </c>
      <c r="AT119" s="29">
        <f t="shared" si="32"/>
        <v>0</v>
      </c>
      <c r="AV119" s="29">
        <f t="shared" si="33"/>
        <v>0</v>
      </c>
      <c r="AW119" s="29">
        <f t="shared" si="33"/>
        <v>0</v>
      </c>
      <c r="AX119" s="29">
        <f t="shared" si="34"/>
        <v>0</v>
      </c>
      <c r="AZ119" s="29">
        <v>0</v>
      </c>
      <c r="BA119" s="29">
        <v>0</v>
      </c>
      <c r="BB119" s="29">
        <v>0</v>
      </c>
      <c r="BD119" s="342">
        <v>0</v>
      </c>
      <c r="BE119" s="342">
        <v>0</v>
      </c>
      <c r="BF119" s="342">
        <v>0</v>
      </c>
      <c r="BH119" s="29">
        <v>0</v>
      </c>
      <c r="BI119" s="29">
        <v>0</v>
      </c>
      <c r="BJ119" s="29">
        <v>0</v>
      </c>
      <c r="BL119" s="342">
        <f t="shared" si="30"/>
        <v>0</v>
      </c>
      <c r="BM119" s="342">
        <f t="shared" si="30"/>
        <v>0</v>
      </c>
      <c r="BN119" s="342">
        <f t="shared" si="30"/>
        <v>0</v>
      </c>
      <c r="BP119" s="29">
        <f t="shared" si="39"/>
        <v>0</v>
      </c>
      <c r="BQ119" s="29">
        <f t="shared" si="40"/>
        <v>0</v>
      </c>
      <c r="BR119" s="29">
        <f t="shared" si="41"/>
        <v>0</v>
      </c>
      <c r="BT119" s="29">
        <f t="shared" si="42"/>
        <v>0</v>
      </c>
      <c r="BU119" s="29">
        <f t="shared" si="42"/>
        <v>0</v>
      </c>
      <c r="BV119" s="29">
        <f t="shared" si="43"/>
        <v>0</v>
      </c>
      <c r="BX119" s="29">
        <v>0</v>
      </c>
      <c r="BY119" s="29">
        <v>0</v>
      </c>
      <c r="BZ119" s="29">
        <v>0</v>
      </c>
      <c r="CB119" s="342">
        <v>0</v>
      </c>
      <c r="CC119" s="342">
        <v>0</v>
      </c>
      <c r="CD119" s="342">
        <v>0</v>
      </c>
      <c r="CF119" s="29">
        <v>0</v>
      </c>
      <c r="CG119" s="29">
        <v>0</v>
      </c>
      <c r="CH119" s="29">
        <v>0</v>
      </c>
      <c r="CJ119" s="342">
        <f t="shared" si="31"/>
        <v>0</v>
      </c>
      <c r="CK119" s="342">
        <f t="shared" si="31"/>
        <v>0</v>
      </c>
      <c r="CL119" s="342">
        <f t="shared" si="31"/>
        <v>0</v>
      </c>
      <c r="CN119" s="29">
        <f t="shared" si="26"/>
        <v>0</v>
      </c>
      <c r="CO119" s="29">
        <f t="shared" si="35"/>
        <v>0</v>
      </c>
      <c r="CP119" s="29">
        <f t="shared" si="36"/>
        <v>0</v>
      </c>
      <c r="CR119" s="29">
        <f t="shared" si="37"/>
        <v>0</v>
      </c>
      <c r="CS119" s="29">
        <f t="shared" si="37"/>
        <v>0</v>
      </c>
      <c r="CT119" s="29">
        <f t="shared" si="38"/>
        <v>0</v>
      </c>
    </row>
    <row r="120" spans="1:98" x14ac:dyDescent="0.25">
      <c r="A120" s="343" t="s">
        <v>446</v>
      </c>
      <c r="B120" s="229">
        <v>0.11219999999999999</v>
      </c>
      <c r="C120" s="229">
        <v>0</v>
      </c>
      <c r="D120" s="229">
        <v>0</v>
      </c>
      <c r="E120" s="229">
        <v>0</v>
      </c>
      <c r="F120" s="236">
        <v>403011</v>
      </c>
      <c r="G120" s="229"/>
      <c r="H120" s="342">
        <v>0</v>
      </c>
      <c r="I120" s="342">
        <v>0</v>
      </c>
      <c r="J120" s="342">
        <v>0</v>
      </c>
      <c r="K120" s="342"/>
      <c r="L120" s="342">
        <v>0</v>
      </c>
      <c r="M120" s="342">
        <v>0</v>
      </c>
      <c r="N120" s="342">
        <v>0</v>
      </c>
      <c r="O120" s="342"/>
      <c r="P120" s="238">
        <v>0</v>
      </c>
      <c r="Q120" s="238">
        <v>0</v>
      </c>
      <c r="R120" s="238">
        <v>0</v>
      </c>
      <c r="S120" s="238"/>
      <c r="T120" s="342">
        <f t="shared" si="28"/>
        <v>0</v>
      </c>
      <c r="U120" s="342">
        <f t="shared" si="28"/>
        <v>0</v>
      </c>
      <c r="V120" s="342">
        <f t="shared" si="28"/>
        <v>0</v>
      </c>
      <c r="W120" s="29"/>
      <c r="X120" s="29">
        <f t="shared" si="22"/>
        <v>0</v>
      </c>
      <c r="Y120" s="29">
        <f t="shared" si="23"/>
        <v>0</v>
      </c>
      <c r="Z120" s="29">
        <f t="shared" si="27"/>
        <v>0</v>
      </c>
      <c r="AB120" s="29">
        <v>0</v>
      </c>
      <c r="AC120" s="29">
        <v>0</v>
      </c>
      <c r="AD120" s="29">
        <v>0</v>
      </c>
      <c r="AF120" s="342">
        <v>0</v>
      </c>
      <c r="AG120" s="342">
        <v>0</v>
      </c>
      <c r="AH120" s="342">
        <v>0</v>
      </c>
      <c r="AJ120" s="29">
        <v>0</v>
      </c>
      <c r="AK120" s="29">
        <v>0</v>
      </c>
      <c r="AL120" s="29">
        <v>0</v>
      </c>
      <c r="AN120" s="342">
        <f t="shared" si="29"/>
        <v>0</v>
      </c>
      <c r="AO120" s="342">
        <f t="shared" si="29"/>
        <v>0</v>
      </c>
      <c r="AP120" s="342">
        <f t="shared" si="29"/>
        <v>0</v>
      </c>
      <c r="AR120" s="29">
        <f t="shared" si="24"/>
        <v>0</v>
      </c>
      <c r="AS120" s="29">
        <f t="shared" si="25"/>
        <v>0</v>
      </c>
      <c r="AT120" s="29">
        <f t="shared" si="32"/>
        <v>0</v>
      </c>
      <c r="AV120" s="29">
        <f t="shared" si="33"/>
        <v>0</v>
      </c>
      <c r="AW120" s="29">
        <f t="shared" si="33"/>
        <v>0</v>
      </c>
      <c r="AX120" s="29">
        <f t="shared" si="34"/>
        <v>0</v>
      </c>
      <c r="AZ120" s="29">
        <v>0</v>
      </c>
      <c r="BA120" s="29">
        <v>0</v>
      </c>
      <c r="BB120" s="29">
        <v>0</v>
      </c>
      <c r="BD120" s="342">
        <v>0</v>
      </c>
      <c r="BE120" s="342">
        <v>0</v>
      </c>
      <c r="BF120" s="342">
        <v>0</v>
      </c>
      <c r="BH120" s="29">
        <v>0</v>
      </c>
      <c r="BI120" s="29">
        <v>0</v>
      </c>
      <c r="BJ120" s="29">
        <v>0</v>
      </c>
      <c r="BL120" s="342">
        <f t="shared" si="30"/>
        <v>0</v>
      </c>
      <c r="BM120" s="342">
        <f t="shared" si="30"/>
        <v>0</v>
      </c>
      <c r="BN120" s="342">
        <f t="shared" si="30"/>
        <v>0</v>
      </c>
      <c r="BP120" s="29">
        <f t="shared" si="39"/>
        <v>0</v>
      </c>
      <c r="BQ120" s="29">
        <f t="shared" si="40"/>
        <v>0</v>
      </c>
      <c r="BR120" s="29">
        <f t="shared" si="41"/>
        <v>0</v>
      </c>
      <c r="BT120" s="29">
        <f t="shared" si="42"/>
        <v>0</v>
      </c>
      <c r="BU120" s="29">
        <f t="shared" si="42"/>
        <v>0</v>
      </c>
      <c r="BV120" s="29">
        <f t="shared" si="43"/>
        <v>0</v>
      </c>
      <c r="BX120" s="29">
        <v>0</v>
      </c>
      <c r="BY120" s="29">
        <v>0</v>
      </c>
      <c r="BZ120" s="29">
        <v>0</v>
      </c>
      <c r="CB120" s="342">
        <v>0</v>
      </c>
      <c r="CC120" s="342">
        <v>0</v>
      </c>
      <c r="CD120" s="342">
        <v>0</v>
      </c>
      <c r="CF120" s="29">
        <v>0</v>
      </c>
      <c r="CG120" s="29">
        <v>0</v>
      </c>
      <c r="CH120" s="29">
        <v>0</v>
      </c>
      <c r="CJ120" s="342">
        <f t="shared" si="31"/>
        <v>0</v>
      </c>
      <c r="CK120" s="342">
        <f t="shared" si="31"/>
        <v>0</v>
      </c>
      <c r="CL120" s="342">
        <f t="shared" si="31"/>
        <v>0</v>
      </c>
      <c r="CN120" s="29">
        <f t="shared" si="26"/>
        <v>0</v>
      </c>
      <c r="CO120" s="29">
        <f t="shared" si="35"/>
        <v>0</v>
      </c>
      <c r="CP120" s="29">
        <f t="shared" si="36"/>
        <v>0</v>
      </c>
      <c r="CR120" s="29">
        <f t="shared" si="37"/>
        <v>0</v>
      </c>
      <c r="CS120" s="29">
        <f t="shared" si="37"/>
        <v>0</v>
      </c>
      <c r="CT120" s="29">
        <f t="shared" si="38"/>
        <v>0</v>
      </c>
    </row>
    <row r="121" spans="1:98" x14ac:dyDescent="0.25">
      <c r="A121" s="343" t="s">
        <v>447</v>
      </c>
      <c r="B121" s="229">
        <v>0</v>
      </c>
      <c r="C121" s="229">
        <v>0</v>
      </c>
      <c r="D121" s="229">
        <v>0</v>
      </c>
      <c r="E121" s="229">
        <v>0</v>
      </c>
      <c r="F121" s="236">
        <v>403011</v>
      </c>
      <c r="G121" s="229"/>
      <c r="H121" s="342">
        <v>0</v>
      </c>
      <c r="I121" s="342">
        <v>0</v>
      </c>
      <c r="J121" s="342">
        <v>0</v>
      </c>
      <c r="K121" s="342"/>
      <c r="L121" s="342">
        <v>0</v>
      </c>
      <c r="M121" s="342">
        <v>0</v>
      </c>
      <c r="N121" s="342">
        <v>0</v>
      </c>
      <c r="O121" s="342"/>
      <c r="P121" s="238">
        <v>0</v>
      </c>
      <c r="Q121" s="238">
        <v>0</v>
      </c>
      <c r="R121" s="238">
        <v>0</v>
      </c>
      <c r="S121" s="238"/>
      <c r="T121" s="342">
        <f t="shared" si="28"/>
        <v>0</v>
      </c>
      <c r="U121" s="342">
        <f t="shared" si="28"/>
        <v>0</v>
      </c>
      <c r="V121" s="342">
        <f t="shared" si="28"/>
        <v>0</v>
      </c>
      <c r="W121" s="29"/>
      <c r="X121" s="29">
        <f t="shared" si="22"/>
        <v>0</v>
      </c>
      <c r="Y121" s="29">
        <f t="shared" si="23"/>
        <v>0</v>
      </c>
      <c r="Z121" s="29">
        <f t="shared" si="27"/>
        <v>0</v>
      </c>
      <c r="AB121" s="29">
        <v>0</v>
      </c>
      <c r="AC121" s="29">
        <v>0</v>
      </c>
      <c r="AD121" s="29">
        <v>0</v>
      </c>
      <c r="AF121" s="342">
        <v>0</v>
      </c>
      <c r="AG121" s="342">
        <v>0</v>
      </c>
      <c r="AH121" s="342">
        <v>0</v>
      </c>
      <c r="AJ121" s="29">
        <v>0</v>
      </c>
      <c r="AK121" s="29">
        <v>0</v>
      </c>
      <c r="AL121" s="29">
        <v>0</v>
      </c>
      <c r="AN121" s="342">
        <f t="shared" si="29"/>
        <v>0</v>
      </c>
      <c r="AO121" s="342">
        <f t="shared" si="29"/>
        <v>0</v>
      </c>
      <c r="AP121" s="342">
        <f t="shared" si="29"/>
        <v>0</v>
      </c>
      <c r="AR121" s="29">
        <f t="shared" si="24"/>
        <v>0</v>
      </c>
      <c r="AS121" s="29">
        <f t="shared" si="25"/>
        <v>0</v>
      </c>
      <c r="AT121" s="29">
        <f t="shared" si="32"/>
        <v>0</v>
      </c>
      <c r="AV121" s="29">
        <f t="shared" si="33"/>
        <v>0</v>
      </c>
      <c r="AW121" s="29">
        <f t="shared" si="33"/>
        <v>0</v>
      </c>
      <c r="AX121" s="29">
        <f t="shared" si="34"/>
        <v>0</v>
      </c>
      <c r="AZ121" s="29">
        <v>0</v>
      </c>
      <c r="BA121" s="29">
        <v>0</v>
      </c>
      <c r="BB121" s="29">
        <v>0</v>
      </c>
      <c r="BD121" s="342">
        <v>0</v>
      </c>
      <c r="BE121" s="342">
        <v>0</v>
      </c>
      <c r="BF121" s="342">
        <v>0</v>
      </c>
      <c r="BH121" s="29">
        <v>0</v>
      </c>
      <c r="BI121" s="29">
        <v>0</v>
      </c>
      <c r="BJ121" s="29">
        <v>0</v>
      </c>
      <c r="BL121" s="342">
        <f t="shared" si="30"/>
        <v>0</v>
      </c>
      <c r="BM121" s="342">
        <f t="shared" si="30"/>
        <v>0</v>
      </c>
      <c r="BN121" s="342">
        <f t="shared" si="30"/>
        <v>0</v>
      </c>
      <c r="BP121" s="29">
        <f t="shared" si="39"/>
        <v>0</v>
      </c>
      <c r="BQ121" s="29">
        <f t="shared" si="40"/>
        <v>0</v>
      </c>
      <c r="BR121" s="29">
        <f t="shared" si="41"/>
        <v>0</v>
      </c>
      <c r="BT121" s="29">
        <f t="shared" si="42"/>
        <v>0</v>
      </c>
      <c r="BU121" s="29">
        <f t="shared" si="42"/>
        <v>0</v>
      </c>
      <c r="BV121" s="29">
        <f t="shared" si="43"/>
        <v>0</v>
      </c>
      <c r="BX121" s="29">
        <v>0</v>
      </c>
      <c r="BY121" s="29">
        <v>0</v>
      </c>
      <c r="BZ121" s="29">
        <v>0</v>
      </c>
      <c r="CB121" s="342">
        <v>0</v>
      </c>
      <c r="CC121" s="342">
        <v>0</v>
      </c>
      <c r="CD121" s="342">
        <v>0</v>
      </c>
      <c r="CF121" s="29">
        <v>0</v>
      </c>
      <c r="CG121" s="29">
        <v>0</v>
      </c>
      <c r="CH121" s="29">
        <v>0</v>
      </c>
      <c r="CJ121" s="342">
        <f t="shared" si="31"/>
        <v>0</v>
      </c>
      <c r="CK121" s="342">
        <f t="shared" si="31"/>
        <v>0</v>
      </c>
      <c r="CL121" s="342">
        <f t="shared" si="31"/>
        <v>0</v>
      </c>
      <c r="CN121" s="29">
        <f t="shared" si="26"/>
        <v>0</v>
      </c>
      <c r="CO121" s="29">
        <f t="shared" si="35"/>
        <v>0</v>
      </c>
      <c r="CP121" s="29">
        <f t="shared" si="36"/>
        <v>0</v>
      </c>
      <c r="CR121" s="29">
        <f t="shared" si="37"/>
        <v>0</v>
      </c>
      <c r="CS121" s="29">
        <f t="shared" si="37"/>
        <v>0</v>
      </c>
      <c r="CT121" s="29">
        <f t="shared" si="38"/>
        <v>0</v>
      </c>
    </row>
    <row r="122" spans="1:98" x14ac:dyDescent="0.25">
      <c r="A122" s="343" t="s">
        <v>448</v>
      </c>
      <c r="B122" s="229">
        <v>0.10780000000000001</v>
      </c>
      <c r="C122" s="229">
        <v>0</v>
      </c>
      <c r="D122" s="229">
        <v>0</v>
      </c>
      <c r="E122" s="229">
        <v>0</v>
      </c>
      <c r="F122" s="236">
        <v>403011</v>
      </c>
      <c r="G122" s="229"/>
      <c r="H122" s="342">
        <v>0</v>
      </c>
      <c r="I122" s="342">
        <v>0</v>
      </c>
      <c r="J122" s="342">
        <v>0</v>
      </c>
      <c r="K122" s="342"/>
      <c r="L122" s="342">
        <v>0</v>
      </c>
      <c r="M122" s="342">
        <v>0</v>
      </c>
      <c r="N122" s="342">
        <v>0</v>
      </c>
      <c r="O122" s="342"/>
      <c r="P122" s="238">
        <v>0</v>
      </c>
      <c r="Q122" s="238">
        <v>0</v>
      </c>
      <c r="R122" s="238">
        <v>0</v>
      </c>
      <c r="S122" s="238"/>
      <c r="T122" s="342">
        <f t="shared" si="28"/>
        <v>0</v>
      </c>
      <c r="U122" s="342">
        <f t="shared" si="28"/>
        <v>0</v>
      </c>
      <c r="V122" s="342">
        <f t="shared" si="28"/>
        <v>0</v>
      </c>
      <c r="W122" s="29"/>
      <c r="X122" s="29">
        <f t="shared" si="22"/>
        <v>0</v>
      </c>
      <c r="Y122" s="29">
        <f t="shared" si="23"/>
        <v>0</v>
      </c>
      <c r="Z122" s="29">
        <f t="shared" si="27"/>
        <v>0</v>
      </c>
      <c r="AB122" s="29">
        <v>0</v>
      </c>
      <c r="AC122" s="29">
        <v>0</v>
      </c>
      <c r="AD122" s="29">
        <v>0</v>
      </c>
      <c r="AF122" s="342">
        <v>0</v>
      </c>
      <c r="AG122" s="342">
        <v>0</v>
      </c>
      <c r="AH122" s="342">
        <v>0</v>
      </c>
      <c r="AJ122" s="29">
        <v>0</v>
      </c>
      <c r="AK122" s="29">
        <v>0</v>
      </c>
      <c r="AL122" s="29">
        <v>0</v>
      </c>
      <c r="AN122" s="342">
        <f t="shared" si="29"/>
        <v>0</v>
      </c>
      <c r="AO122" s="342">
        <f t="shared" si="29"/>
        <v>0</v>
      </c>
      <c r="AP122" s="342">
        <f t="shared" si="29"/>
        <v>0</v>
      </c>
      <c r="AR122" s="29">
        <f t="shared" si="24"/>
        <v>0</v>
      </c>
      <c r="AS122" s="29">
        <f t="shared" si="25"/>
        <v>0</v>
      </c>
      <c r="AT122" s="29">
        <f t="shared" si="32"/>
        <v>0</v>
      </c>
      <c r="AV122" s="29">
        <f t="shared" si="33"/>
        <v>0</v>
      </c>
      <c r="AW122" s="29">
        <f t="shared" si="33"/>
        <v>0</v>
      </c>
      <c r="AX122" s="29">
        <f t="shared" si="34"/>
        <v>0</v>
      </c>
      <c r="AZ122" s="29">
        <v>0</v>
      </c>
      <c r="BA122" s="29">
        <v>0</v>
      </c>
      <c r="BB122" s="29">
        <v>0</v>
      </c>
      <c r="BD122" s="342">
        <v>0</v>
      </c>
      <c r="BE122" s="342">
        <v>0</v>
      </c>
      <c r="BF122" s="342">
        <v>0</v>
      </c>
      <c r="BH122" s="29">
        <v>0</v>
      </c>
      <c r="BI122" s="29">
        <v>0</v>
      </c>
      <c r="BJ122" s="29">
        <v>0</v>
      </c>
      <c r="BL122" s="342">
        <f t="shared" si="30"/>
        <v>0</v>
      </c>
      <c r="BM122" s="342">
        <f t="shared" si="30"/>
        <v>0</v>
      </c>
      <c r="BN122" s="342">
        <f t="shared" si="30"/>
        <v>0</v>
      </c>
      <c r="BP122" s="29">
        <f t="shared" si="39"/>
        <v>0</v>
      </c>
      <c r="BQ122" s="29">
        <f t="shared" si="40"/>
        <v>0</v>
      </c>
      <c r="BR122" s="29">
        <f t="shared" si="41"/>
        <v>0</v>
      </c>
      <c r="BT122" s="29">
        <f t="shared" si="42"/>
        <v>0</v>
      </c>
      <c r="BU122" s="29">
        <f t="shared" si="42"/>
        <v>0</v>
      </c>
      <c r="BV122" s="29">
        <f t="shared" si="43"/>
        <v>0</v>
      </c>
      <c r="BX122" s="29">
        <v>0</v>
      </c>
      <c r="BY122" s="29">
        <v>0</v>
      </c>
      <c r="BZ122" s="29">
        <v>0</v>
      </c>
      <c r="CB122" s="342">
        <v>0</v>
      </c>
      <c r="CC122" s="342">
        <v>0</v>
      </c>
      <c r="CD122" s="342">
        <v>0</v>
      </c>
      <c r="CF122" s="29">
        <v>0</v>
      </c>
      <c r="CG122" s="29">
        <v>0</v>
      </c>
      <c r="CH122" s="29">
        <v>0</v>
      </c>
      <c r="CJ122" s="342">
        <f t="shared" si="31"/>
        <v>0</v>
      </c>
      <c r="CK122" s="342">
        <f t="shared" si="31"/>
        <v>0</v>
      </c>
      <c r="CL122" s="342">
        <f t="shared" si="31"/>
        <v>0</v>
      </c>
      <c r="CN122" s="29">
        <f t="shared" si="26"/>
        <v>0</v>
      </c>
      <c r="CO122" s="29">
        <f t="shared" si="35"/>
        <v>0</v>
      </c>
      <c r="CP122" s="29">
        <f t="shared" si="36"/>
        <v>0</v>
      </c>
      <c r="CR122" s="29">
        <f t="shared" si="37"/>
        <v>0</v>
      </c>
      <c r="CS122" s="29">
        <f t="shared" si="37"/>
        <v>0</v>
      </c>
      <c r="CT122" s="29">
        <f t="shared" si="38"/>
        <v>0</v>
      </c>
    </row>
    <row r="123" spans="1:98" x14ac:dyDescent="0.25">
      <c r="A123" s="343" t="s">
        <v>449</v>
      </c>
      <c r="B123" s="229">
        <v>0</v>
      </c>
      <c r="C123" s="229">
        <v>0</v>
      </c>
      <c r="D123" s="229">
        <v>0</v>
      </c>
      <c r="E123" s="229">
        <v>0</v>
      </c>
      <c r="F123" s="236">
        <v>403011</v>
      </c>
      <c r="G123" s="229"/>
      <c r="H123" s="342">
        <v>0</v>
      </c>
      <c r="I123" s="342">
        <v>0</v>
      </c>
      <c r="J123" s="342">
        <v>0</v>
      </c>
      <c r="K123" s="342"/>
      <c r="L123" s="342">
        <v>0</v>
      </c>
      <c r="M123" s="342">
        <v>0</v>
      </c>
      <c r="N123" s="342">
        <v>0</v>
      </c>
      <c r="O123" s="342"/>
      <c r="P123" s="238">
        <v>0</v>
      </c>
      <c r="Q123" s="238">
        <v>0</v>
      </c>
      <c r="R123" s="238">
        <v>0</v>
      </c>
      <c r="S123" s="238"/>
      <c r="T123" s="342">
        <f t="shared" si="28"/>
        <v>0</v>
      </c>
      <c r="U123" s="342">
        <f t="shared" si="28"/>
        <v>0</v>
      </c>
      <c r="V123" s="342">
        <f t="shared" si="28"/>
        <v>0</v>
      </c>
      <c r="W123" s="29"/>
      <c r="X123" s="29">
        <f t="shared" si="22"/>
        <v>0</v>
      </c>
      <c r="Y123" s="29">
        <f t="shared" si="23"/>
        <v>0</v>
      </c>
      <c r="Z123" s="29">
        <f t="shared" si="27"/>
        <v>0</v>
      </c>
      <c r="AB123" s="29">
        <v>0</v>
      </c>
      <c r="AC123" s="29">
        <v>0</v>
      </c>
      <c r="AD123" s="29">
        <v>0</v>
      </c>
      <c r="AF123" s="342">
        <v>0</v>
      </c>
      <c r="AG123" s="342">
        <v>0</v>
      </c>
      <c r="AH123" s="342">
        <v>0</v>
      </c>
      <c r="AJ123" s="29">
        <v>0</v>
      </c>
      <c r="AK123" s="29">
        <v>0</v>
      </c>
      <c r="AL123" s="29">
        <v>0</v>
      </c>
      <c r="AN123" s="342">
        <f t="shared" si="29"/>
        <v>0</v>
      </c>
      <c r="AO123" s="342">
        <f t="shared" si="29"/>
        <v>0</v>
      </c>
      <c r="AP123" s="342">
        <f t="shared" si="29"/>
        <v>0</v>
      </c>
      <c r="AR123" s="29">
        <f t="shared" si="24"/>
        <v>0</v>
      </c>
      <c r="AS123" s="29">
        <f t="shared" si="25"/>
        <v>0</v>
      </c>
      <c r="AT123" s="29">
        <f t="shared" si="32"/>
        <v>0</v>
      </c>
      <c r="AV123" s="29">
        <f t="shared" si="33"/>
        <v>0</v>
      </c>
      <c r="AW123" s="29">
        <f t="shared" si="33"/>
        <v>0</v>
      </c>
      <c r="AX123" s="29">
        <f t="shared" si="34"/>
        <v>0</v>
      </c>
      <c r="AZ123" s="29">
        <v>0</v>
      </c>
      <c r="BA123" s="29">
        <v>0</v>
      </c>
      <c r="BB123" s="29">
        <v>0</v>
      </c>
      <c r="BD123" s="342">
        <v>0</v>
      </c>
      <c r="BE123" s="342">
        <v>0</v>
      </c>
      <c r="BF123" s="342">
        <v>0</v>
      </c>
      <c r="BH123" s="29">
        <v>0</v>
      </c>
      <c r="BI123" s="29">
        <v>0</v>
      </c>
      <c r="BJ123" s="29">
        <v>0</v>
      </c>
      <c r="BL123" s="342">
        <f t="shared" si="30"/>
        <v>0</v>
      </c>
      <c r="BM123" s="342">
        <f t="shared" si="30"/>
        <v>0</v>
      </c>
      <c r="BN123" s="342">
        <f t="shared" si="30"/>
        <v>0</v>
      </c>
      <c r="BP123" s="29">
        <f t="shared" si="39"/>
        <v>0</v>
      </c>
      <c r="BQ123" s="29">
        <f t="shared" si="40"/>
        <v>0</v>
      </c>
      <c r="BR123" s="29">
        <f t="shared" si="41"/>
        <v>0</v>
      </c>
      <c r="BT123" s="29">
        <f t="shared" si="42"/>
        <v>0</v>
      </c>
      <c r="BU123" s="29">
        <f t="shared" si="42"/>
        <v>0</v>
      </c>
      <c r="BV123" s="29">
        <f t="shared" si="43"/>
        <v>0</v>
      </c>
      <c r="BX123" s="29">
        <v>0</v>
      </c>
      <c r="BY123" s="29">
        <v>0</v>
      </c>
      <c r="BZ123" s="29">
        <v>0</v>
      </c>
      <c r="CB123" s="342">
        <v>0</v>
      </c>
      <c r="CC123" s="342">
        <v>0</v>
      </c>
      <c r="CD123" s="342">
        <v>0</v>
      </c>
      <c r="CF123" s="29">
        <v>0</v>
      </c>
      <c r="CG123" s="29">
        <v>0</v>
      </c>
      <c r="CH123" s="29">
        <v>0</v>
      </c>
      <c r="CJ123" s="342">
        <f t="shared" si="31"/>
        <v>0</v>
      </c>
      <c r="CK123" s="342">
        <f t="shared" si="31"/>
        <v>0</v>
      </c>
      <c r="CL123" s="342">
        <f t="shared" si="31"/>
        <v>0</v>
      </c>
      <c r="CN123" s="29">
        <f t="shared" si="26"/>
        <v>0</v>
      </c>
      <c r="CO123" s="29">
        <f t="shared" si="35"/>
        <v>0</v>
      </c>
      <c r="CP123" s="29">
        <f t="shared" si="36"/>
        <v>0</v>
      </c>
      <c r="CR123" s="29">
        <f t="shared" si="37"/>
        <v>0</v>
      </c>
      <c r="CS123" s="29">
        <f t="shared" si="37"/>
        <v>0</v>
      </c>
      <c r="CT123" s="29">
        <f t="shared" si="38"/>
        <v>0</v>
      </c>
    </row>
    <row r="124" spans="1:98" x14ac:dyDescent="0.25">
      <c r="A124" s="343" t="s">
        <v>450</v>
      </c>
      <c r="B124" s="229">
        <f>0.0255+0.0023-0.0003</f>
        <v>2.7499999999999997E-2</v>
      </c>
      <c r="C124" s="229">
        <v>3.0599999999999999E-2</v>
      </c>
      <c r="D124" s="229">
        <v>3.3099999999999997E-2</v>
      </c>
      <c r="E124" s="229">
        <v>3.3099999999999997E-2</v>
      </c>
      <c r="F124" s="236">
        <v>403026</v>
      </c>
      <c r="G124" s="229"/>
      <c r="H124" s="342">
        <v>0</v>
      </c>
      <c r="I124" s="342">
        <v>0</v>
      </c>
      <c r="J124" s="342">
        <v>0</v>
      </c>
      <c r="K124" s="342"/>
      <c r="L124" s="342">
        <v>0</v>
      </c>
      <c r="M124" s="342">
        <v>0</v>
      </c>
      <c r="N124" s="342">
        <v>0</v>
      </c>
      <c r="O124" s="342"/>
      <c r="P124" s="238">
        <v>0</v>
      </c>
      <c r="Q124" s="238">
        <v>0</v>
      </c>
      <c r="R124" s="238">
        <v>0</v>
      </c>
      <c r="S124" s="238"/>
      <c r="T124" s="342">
        <f t="shared" si="28"/>
        <v>0</v>
      </c>
      <c r="U124" s="342">
        <f t="shared" si="28"/>
        <v>0</v>
      </c>
      <c r="V124" s="342">
        <f t="shared" si="28"/>
        <v>0</v>
      </c>
      <c r="W124" s="29"/>
      <c r="X124" s="29">
        <f t="shared" si="22"/>
        <v>0</v>
      </c>
      <c r="Y124" s="29">
        <f t="shared" si="23"/>
        <v>0</v>
      </c>
      <c r="Z124" s="29">
        <f t="shared" si="27"/>
        <v>0</v>
      </c>
      <c r="AB124" s="29">
        <v>0</v>
      </c>
      <c r="AC124" s="29">
        <v>0</v>
      </c>
      <c r="AD124" s="29">
        <v>0</v>
      </c>
      <c r="AF124" s="342">
        <v>0</v>
      </c>
      <c r="AG124" s="342">
        <v>0</v>
      </c>
      <c r="AH124" s="342">
        <v>0</v>
      </c>
      <c r="AJ124" s="29">
        <v>0</v>
      </c>
      <c r="AK124" s="29">
        <v>0</v>
      </c>
      <c r="AL124" s="29">
        <v>0</v>
      </c>
      <c r="AN124" s="342">
        <f t="shared" si="29"/>
        <v>0</v>
      </c>
      <c r="AO124" s="342">
        <f t="shared" si="29"/>
        <v>0</v>
      </c>
      <c r="AP124" s="342">
        <f t="shared" si="29"/>
        <v>0</v>
      </c>
      <c r="AR124" s="29">
        <f t="shared" si="24"/>
        <v>0</v>
      </c>
      <c r="AS124" s="29">
        <f t="shared" si="25"/>
        <v>0</v>
      </c>
      <c r="AT124" s="29">
        <f t="shared" si="32"/>
        <v>0</v>
      </c>
      <c r="AV124" s="29">
        <f t="shared" si="33"/>
        <v>0</v>
      </c>
      <c r="AW124" s="29">
        <f t="shared" si="33"/>
        <v>0</v>
      </c>
      <c r="AX124" s="29">
        <f t="shared" si="34"/>
        <v>0</v>
      </c>
      <c r="AZ124" s="29">
        <v>0</v>
      </c>
      <c r="BA124" s="29">
        <v>0</v>
      </c>
      <c r="BB124" s="29">
        <v>0</v>
      </c>
      <c r="BD124" s="342">
        <v>0</v>
      </c>
      <c r="BE124" s="342">
        <v>0</v>
      </c>
      <c r="BF124" s="342">
        <v>0</v>
      </c>
      <c r="BH124" s="29">
        <v>0</v>
      </c>
      <c r="BI124" s="29">
        <v>0</v>
      </c>
      <c r="BJ124" s="29">
        <v>0</v>
      </c>
      <c r="BL124" s="342">
        <f t="shared" si="30"/>
        <v>0</v>
      </c>
      <c r="BM124" s="342">
        <f t="shared" si="30"/>
        <v>0</v>
      </c>
      <c r="BN124" s="342">
        <f t="shared" si="30"/>
        <v>0</v>
      </c>
      <c r="BP124" s="29">
        <f t="shared" si="39"/>
        <v>0</v>
      </c>
      <c r="BQ124" s="29">
        <f t="shared" si="40"/>
        <v>0</v>
      </c>
      <c r="BR124" s="29">
        <f t="shared" si="41"/>
        <v>0</v>
      </c>
      <c r="BT124" s="29">
        <f t="shared" si="42"/>
        <v>0</v>
      </c>
      <c r="BU124" s="29">
        <f t="shared" si="42"/>
        <v>0</v>
      </c>
      <c r="BV124" s="29">
        <f t="shared" si="43"/>
        <v>0</v>
      </c>
      <c r="BX124" s="29">
        <v>0</v>
      </c>
      <c r="BY124" s="29">
        <v>0</v>
      </c>
      <c r="BZ124" s="29">
        <v>0</v>
      </c>
      <c r="CB124" s="342">
        <v>0</v>
      </c>
      <c r="CC124" s="342">
        <v>0</v>
      </c>
      <c r="CD124" s="342">
        <v>0</v>
      </c>
      <c r="CF124" s="29">
        <v>0</v>
      </c>
      <c r="CG124" s="29">
        <v>0</v>
      </c>
      <c r="CH124" s="29">
        <v>0</v>
      </c>
      <c r="CJ124" s="342">
        <f t="shared" si="31"/>
        <v>0</v>
      </c>
      <c r="CK124" s="342">
        <f t="shared" si="31"/>
        <v>0</v>
      </c>
      <c r="CL124" s="342">
        <f t="shared" si="31"/>
        <v>0</v>
      </c>
      <c r="CN124" s="29">
        <f t="shared" si="26"/>
        <v>0</v>
      </c>
      <c r="CO124" s="29">
        <f t="shared" si="35"/>
        <v>0</v>
      </c>
      <c r="CP124" s="29">
        <f t="shared" si="36"/>
        <v>0</v>
      </c>
      <c r="CR124" s="29">
        <f t="shared" si="37"/>
        <v>0</v>
      </c>
      <c r="CS124" s="29">
        <f t="shared" si="37"/>
        <v>0</v>
      </c>
      <c r="CT124" s="29">
        <f t="shared" si="38"/>
        <v>0</v>
      </c>
    </row>
    <row r="125" spans="1:98" x14ac:dyDescent="0.25">
      <c r="A125" s="343" t="s">
        <v>451</v>
      </c>
      <c r="B125" s="229">
        <f>0.0165+0.0015-0.0002</f>
        <v>1.7800000000000003E-2</v>
      </c>
      <c r="C125" s="229">
        <v>1.9800000000000002E-2</v>
      </c>
      <c r="D125" s="229">
        <v>3.7699999999999997E-2</v>
      </c>
      <c r="E125" s="229">
        <v>3.7699999999999997E-2</v>
      </c>
      <c r="F125" s="236">
        <v>403026</v>
      </c>
      <c r="G125" s="229"/>
      <c r="H125" s="342">
        <v>0</v>
      </c>
      <c r="I125" s="342">
        <v>0</v>
      </c>
      <c r="J125" s="342">
        <v>0</v>
      </c>
      <c r="K125" s="342"/>
      <c r="L125" s="342">
        <v>0</v>
      </c>
      <c r="M125" s="342">
        <v>0</v>
      </c>
      <c r="N125" s="342">
        <v>0</v>
      </c>
      <c r="O125" s="342"/>
      <c r="P125" s="238">
        <v>0</v>
      </c>
      <c r="Q125" s="238">
        <v>0</v>
      </c>
      <c r="R125" s="238">
        <v>0</v>
      </c>
      <c r="S125" s="238"/>
      <c r="T125" s="342">
        <f t="shared" si="28"/>
        <v>0</v>
      </c>
      <c r="U125" s="342">
        <f t="shared" si="28"/>
        <v>0</v>
      </c>
      <c r="V125" s="342">
        <f t="shared" si="28"/>
        <v>0</v>
      </c>
      <c r="W125" s="29"/>
      <c r="X125" s="29">
        <f t="shared" si="22"/>
        <v>0</v>
      </c>
      <c r="Y125" s="29">
        <f t="shared" si="23"/>
        <v>0</v>
      </c>
      <c r="Z125" s="29">
        <f t="shared" si="27"/>
        <v>0</v>
      </c>
      <c r="AB125" s="29">
        <v>0</v>
      </c>
      <c r="AC125" s="29">
        <v>0</v>
      </c>
      <c r="AD125" s="29">
        <v>0</v>
      </c>
      <c r="AF125" s="342">
        <v>0</v>
      </c>
      <c r="AG125" s="342">
        <v>0</v>
      </c>
      <c r="AH125" s="342">
        <v>0</v>
      </c>
      <c r="AJ125" s="29">
        <v>0</v>
      </c>
      <c r="AK125" s="29">
        <v>0</v>
      </c>
      <c r="AL125" s="29">
        <v>0</v>
      </c>
      <c r="AN125" s="342">
        <f t="shared" si="29"/>
        <v>0</v>
      </c>
      <c r="AO125" s="342">
        <f t="shared" si="29"/>
        <v>0</v>
      </c>
      <c r="AP125" s="342">
        <f t="shared" si="29"/>
        <v>0</v>
      </c>
      <c r="AR125" s="29">
        <f t="shared" si="24"/>
        <v>0</v>
      </c>
      <c r="AS125" s="29">
        <f t="shared" si="25"/>
        <v>0</v>
      </c>
      <c r="AT125" s="29">
        <f t="shared" si="32"/>
        <v>0</v>
      </c>
      <c r="AV125" s="29">
        <f t="shared" si="33"/>
        <v>0</v>
      </c>
      <c r="AW125" s="29">
        <f t="shared" si="33"/>
        <v>0</v>
      </c>
      <c r="AX125" s="29">
        <f t="shared" si="34"/>
        <v>0</v>
      </c>
      <c r="AZ125" s="29">
        <v>0</v>
      </c>
      <c r="BA125" s="29">
        <v>0</v>
      </c>
      <c r="BB125" s="29">
        <v>0</v>
      </c>
      <c r="BD125" s="342">
        <v>0</v>
      </c>
      <c r="BE125" s="342">
        <v>0</v>
      </c>
      <c r="BF125" s="342">
        <v>0</v>
      </c>
      <c r="BH125" s="29">
        <v>0</v>
      </c>
      <c r="BI125" s="29">
        <v>0</v>
      </c>
      <c r="BJ125" s="29">
        <v>0</v>
      </c>
      <c r="BL125" s="342">
        <f t="shared" si="30"/>
        <v>0</v>
      </c>
      <c r="BM125" s="342">
        <f t="shared" si="30"/>
        <v>0</v>
      </c>
      <c r="BN125" s="342">
        <f t="shared" si="30"/>
        <v>0</v>
      </c>
      <c r="BP125" s="29">
        <f t="shared" si="39"/>
        <v>0</v>
      </c>
      <c r="BQ125" s="29">
        <f t="shared" si="40"/>
        <v>0</v>
      </c>
      <c r="BR125" s="29">
        <f t="shared" si="41"/>
        <v>0</v>
      </c>
      <c r="BT125" s="29">
        <f t="shared" si="42"/>
        <v>0</v>
      </c>
      <c r="BU125" s="29">
        <f t="shared" si="42"/>
        <v>0</v>
      </c>
      <c r="BV125" s="29">
        <f t="shared" si="43"/>
        <v>0</v>
      </c>
      <c r="BX125" s="29">
        <v>0</v>
      </c>
      <c r="BY125" s="29">
        <v>0</v>
      </c>
      <c r="BZ125" s="29">
        <v>0</v>
      </c>
      <c r="CB125" s="342">
        <v>0</v>
      </c>
      <c r="CC125" s="342">
        <v>0</v>
      </c>
      <c r="CD125" s="342">
        <v>0</v>
      </c>
      <c r="CF125" s="29">
        <v>0</v>
      </c>
      <c r="CG125" s="29">
        <v>0</v>
      </c>
      <c r="CH125" s="29">
        <v>0</v>
      </c>
      <c r="CJ125" s="342">
        <f t="shared" si="31"/>
        <v>0</v>
      </c>
      <c r="CK125" s="342">
        <f t="shared" si="31"/>
        <v>0</v>
      </c>
      <c r="CL125" s="342">
        <f t="shared" si="31"/>
        <v>0</v>
      </c>
      <c r="CN125" s="29">
        <f t="shared" si="26"/>
        <v>0</v>
      </c>
      <c r="CO125" s="29">
        <f t="shared" si="35"/>
        <v>0</v>
      </c>
      <c r="CP125" s="29">
        <f t="shared" si="36"/>
        <v>0</v>
      </c>
      <c r="CR125" s="29">
        <f t="shared" si="37"/>
        <v>0</v>
      </c>
      <c r="CS125" s="29">
        <f t="shared" si="37"/>
        <v>0</v>
      </c>
      <c r="CT125" s="29">
        <f t="shared" si="38"/>
        <v>0</v>
      </c>
    </row>
    <row r="126" spans="1:98" x14ac:dyDescent="0.25">
      <c r="A126" s="32" t="s">
        <v>452</v>
      </c>
      <c r="B126" s="229">
        <v>0</v>
      </c>
      <c r="C126" s="229">
        <v>0</v>
      </c>
      <c r="D126" s="229">
        <v>4.9700000000000001E-2</v>
      </c>
      <c r="E126" s="229">
        <v>4.9699999999999994E-2</v>
      </c>
      <c r="F126" s="236">
        <v>403026</v>
      </c>
      <c r="G126" s="229"/>
      <c r="H126" s="342">
        <v>0</v>
      </c>
      <c r="I126" s="342">
        <v>0</v>
      </c>
      <c r="J126" s="342">
        <v>0</v>
      </c>
      <c r="K126" s="342"/>
      <c r="L126" s="342">
        <v>0</v>
      </c>
      <c r="M126" s="342">
        <v>0</v>
      </c>
      <c r="N126" s="342">
        <v>0</v>
      </c>
      <c r="O126" s="342"/>
      <c r="P126" s="238">
        <v>0</v>
      </c>
      <c r="Q126" s="238">
        <v>0</v>
      </c>
      <c r="R126" s="238">
        <v>0</v>
      </c>
      <c r="S126" s="238"/>
      <c r="T126" s="342">
        <f t="shared" si="28"/>
        <v>0</v>
      </c>
      <c r="U126" s="342">
        <f t="shared" si="28"/>
        <v>0</v>
      </c>
      <c r="V126" s="342">
        <f t="shared" si="28"/>
        <v>0</v>
      </c>
      <c r="W126" s="29"/>
      <c r="X126" s="29">
        <f t="shared" si="22"/>
        <v>0</v>
      </c>
      <c r="Y126" s="29">
        <f t="shared" si="23"/>
        <v>0</v>
      </c>
      <c r="Z126" s="29">
        <f t="shared" si="27"/>
        <v>0</v>
      </c>
      <c r="AB126" s="29">
        <v>0</v>
      </c>
      <c r="AC126" s="29">
        <v>0</v>
      </c>
      <c r="AD126" s="29">
        <v>0</v>
      </c>
      <c r="AF126" s="342">
        <v>0</v>
      </c>
      <c r="AG126" s="342">
        <v>0</v>
      </c>
      <c r="AH126" s="342">
        <v>0</v>
      </c>
      <c r="AJ126" s="29">
        <v>0</v>
      </c>
      <c r="AK126" s="29">
        <v>0</v>
      </c>
      <c r="AL126" s="29">
        <v>0</v>
      </c>
      <c r="AN126" s="342">
        <f t="shared" si="29"/>
        <v>0</v>
      </c>
      <c r="AO126" s="342">
        <f t="shared" si="29"/>
        <v>0</v>
      </c>
      <c r="AP126" s="342">
        <f t="shared" si="29"/>
        <v>0</v>
      </c>
      <c r="AR126" s="29">
        <f t="shared" si="24"/>
        <v>0</v>
      </c>
      <c r="AS126" s="29">
        <f t="shared" si="25"/>
        <v>0</v>
      </c>
      <c r="AT126" s="29">
        <f t="shared" si="32"/>
        <v>0</v>
      </c>
      <c r="AV126" s="29">
        <f t="shared" si="33"/>
        <v>0</v>
      </c>
      <c r="AW126" s="29">
        <f t="shared" si="33"/>
        <v>0</v>
      </c>
      <c r="AX126" s="29">
        <f t="shared" si="34"/>
        <v>0</v>
      </c>
      <c r="AZ126" s="29">
        <v>0</v>
      </c>
      <c r="BA126" s="29">
        <v>0</v>
      </c>
      <c r="BB126" s="29">
        <v>0</v>
      </c>
      <c r="BD126" s="342">
        <v>0</v>
      </c>
      <c r="BE126" s="342">
        <v>0</v>
      </c>
      <c r="BF126" s="342">
        <v>0</v>
      </c>
      <c r="BH126" s="29">
        <v>0</v>
      </c>
      <c r="BI126" s="29">
        <v>0</v>
      </c>
      <c r="BJ126" s="29">
        <v>0</v>
      </c>
      <c r="BL126" s="342">
        <f t="shared" si="30"/>
        <v>0</v>
      </c>
      <c r="BM126" s="342">
        <f t="shared" si="30"/>
        <v>0</v>
      </c>
      <c r="BN126" s="342">
        <f t="shared" si="30"/>
        <v>0</v>
      </c>
      <c r="BP126" s="29">
        <f t="shared" si="39"/>
        <v>0</v>
      </c>
      <c r="BQ126" s="29">
        <f t="shared" si="40"/>
        <v>0</v>
      </c>
      <c r="BR126" s="29">
        <f t="shared" si="41"/>
        <v>0</v>
      </c>
      <c r="BT126" s="29">
        <f t="shared" si="42"/>
        <v>0</v>
      </c>
      <c r="BU126" s="29">
        <f t="shared" si="42"/>
        <v>0</v>
      </c>
      <c r="BV126" s="29">
        <f t="shared" si="43"/>
        <v>0</v>
      </c>
      <c r="BX126" s="29">
        <v>0</v>
      </c>
      <c r="BY126" s="29">
        <v>0</v>
      </c>
      <c r="BZ126" s="29">
        <v>0</v>
      </c>
      <c r="CB126" s="342">
        <v>0</v>
      </c>
      <c r="CC126" s="342">
        <v>0</v>
      </c>
      <c r="CD126" s="342">
        <v>0</v>
      </c>
      <c r="CF126" s="29">
        <v>0</v>
      </c>
      <c r="CG126" s="29">
        <v>0</v>
      </c>
      <c r="CH126" s="29">
        <v>0</v>
      </c>
      <c r="CJ126" s="342">
        <f t="shared" si="31"/>
        <v>0</v>
      </c>
      <c r="CK126" s="342">
        <f t="shared" si="31"/>
        <v>0</v>
      </c>
      <c r="CL126" s="342">
        <f t="shared" si="31"/>
        <v>0</v>
      </c>
      <c r="CN126" s="29">
        <f t="shared" si="26"/>
        <v>0</v>
      </c>
      <c r="CO126" s="29">
        <f t="shared" si="35"/>
        <v>0</v>
      </c>
      <c r="CP126" s="29">
        <f t="shared" si="36"/>
        <v>0</v>
      </c>
      <c r="CR126" s="29">
        <f t="shared" si="37"/>
        <v>0</v>
      </c>
      <c r="CS126" s="29">
        <f t="shared" si="37"/>
        <v>0</v>
      </c>
      <c r="CT126" s="29">
        <f t="shared" si="38"/>
        <v>0</v>
      </c>
    </row>
    <row r="127" spans="1:98" x14ac:dyDescent="0.25">
      <c r="A127" s="30" t="s">
        <v>453</v>
      </c>
      <c r="B127" s="229">
        <v>9.1999999999999998E-3</v>
      </c>
      <c r="C127" s="229">
        <v>1.0200000000000001E-2</v>
      </c>
      <c r="D127" s="229">
        <v>2.8899999999999999E-2</v>
      </c>
      <c r="E127" s="229">
        <v>2.8300000000000002E-2</v>
      </c>
      <c r="F127" s="236">
        <v>403026</v>
      </c>
      <c r="G127" s="229"/>
      <c r="H127" s="342">
        <v>0</v>
      </c>
      <c r="I127" s="342">
        <v>0</v>
      </c>
      <c r="J127" s="342">
        <v>0</v>
      </c>
      <c r="K127" s="342"/>
      <c r="L127" s="342">
        <v>0</v>
      </c>
      <c r="M127" s="342">
        <v>0</v>
      </c>
      <c r="N127" s="342">
        <v>0</v>
      </c>
      <c r="O127" s="342"/>
      <c r="P127" s="238">
        <v>0</v>
      </c>
      <c r="Q127" s="238">
        <v>0</v>
      </c>
      <c r="R127" s="238">
        <v>0</v>
      </c>
      <c r="S127" s="238"/>
      <c r="T127" s="342">
        <f t="shared" si="28"/>
        <v>0</v>
      </c>
      <c r="U127" s="342">
        <f t="shared" si="28"/>
        <v>0</v>
      </c>
      <c r="V127" s="342">
        <f t="shared" si="28"/>
        <v>0</v>
      </c>
      <c r="W127" s="29"/>
      <c r="X127" s="29">
        <f t="shared" si="22"/>
        <v>0</v>
      </c>
      <c r="Y127" s="29">
        <f t="shared" si="23"/>
        <v>0</v>
      </c>
      <c r="Z127" s="29">
        <f t="shared" si="27"/>
        <v>0</v>
      </c>
      <c r="AB127" s="29">
        <v>0</v>
      </c>
      <c r="AC127" s="29">
        <v>0</v>
      </c>
      <c r="AD127" s="29">
        <v>0</v>
      </c>
      <c r="AF127" s="342">
        <v>0</v>
      </c>
      <c r="AG127" s="342">
        <v>0</v>
      </c>
      <c r="AH127" s="342">
        <v>0</v>
      </c>
      <c r="AJ127" s="29">
        <v>0</v>
      </c>
      <c r="AK127" s="29">
        <v>0</v>
      </c>
      <c r="AL127" s="29">
        <v>0</v>
      </c>
      <c r="AN127" s="342">
        <f t="shared" si="29"/>
        <v>0</v>
      </c>
      <c r="AO127" s="342">
        <f t="shared" si="29"/>
        <v>0</v>
      </c>
      <c r="AP127" s="342">
        <f t="shared" si="29"/>
        <v>0</v>
      </c>
      <c r="AR127" s="29">
        <f t="shared" si="24"/>
        <v>0</v>
      </c>
      <c r="AS127" s="29">
        <f t="shared" si="25"/>
        <v>0</v>
      </c>
      <c r="AT127" s="29">
        <f t="shared" si="32"/>
        <v>0</v>
      </c>
      <c r="AV127" s="29">
        <f t="shared" si="33"/>
        <v>0</v>
      </c>
      <c r="AW127" s="29">
        <f t="shared" si="33"/>
        <v>0</v>
      </c>
      <c r="AX127" s="29">
        <f t="shared" si="34"/>
        <v>0</v>
      </c>
      <c r="AZ127" s="29">
        <v>0</v>
      </c>
      <c r="BA127" s="29">
        <v>0</v>
      </c>
      <c r="BB127" s="29">
        <v>0</v>
      </c>
      <c r="BD127" s="342">
        <v>0</v>
      </c>
      <c r="BE127" s="342">
        <v>0</v>
      </c>
      <c r="BF127" s="342">
        <v>0</v>
      </c>
      <c r="BH127" s="29">
        <v>0</v>
      </c>
      <c r="BI127" s="29">
        <v>0</v>
      </c>
      <c r="BJ127" s="29">
        <v>0</v>
      </c>
      <c r="BL127" s="342">
        <f t="shared" si="30"/>
        <v>0</v>
      </c>
      <c r="BM127" s="342">
        <f t="shared" si="30"/>
        <v>0</v>
      </c>
      <c r="BN127" s="342">
        <f t="shared" si="30"/>
        <v>0</v>
      </c>
      <c r="BP127" s="29">
        <f t="shared" si="39"/>
        <v>0</v>
      </c>
      <c r="BQ127" s="29">
        <f t="shared" si="40"/>
        <v>0</v>
      </c>
      <c r="BR127" s="29">
        <f t="shared" si="41"/>
        <v>0</v>
      </c>
      <c r="BT127" s="29">
        <f t="shared" si="42"/>
        <v>0</v>
      </c>
      <c r="BU127" s="29">
        <f t="shared" si="42"/>
        <v>0</v>
      </c>
      <c r="BV127" s="29">
        <f t="shared" si="43"/>
        <v>0</v>
      </c>
      <c r="BX127" s="29">
        <v>0</v>
      </c>
      <c r="BY127" s="29">
        <v>0</v>
      </c>
      <c r="BZ127" s="29">
        <v>0</v>
      </c>
      <c r="CB127" s="342">
        <v>0</v>
      </c>
      <c r="CC127" s="342">
        <v>0</v>
      </c>
      <c r="CD127" s="342">
        <v>0</v>
      </c>
      <c r="CF127" s="29">
        <v>0</v>
      </c>
      <c r="CG127" s="29">
        <v>0</v>
      </c>
      <c r="CH127" s="29">
        <v>0</v>
      </c>
      <c r="CJ127" s="342">
        <f t="shared" si="31"/>
        <v>0</v>
      </c>
      <c r="CK127" s="342">
        <f t="shared" si="31"/>
        <v>0</v>
      </c>
      <c r="CL127" s="342">
        <f t="shared" si="31"/>
        <v>0</v>
      </c>
      <c r="CN127" s="29">
        <f t="shared" si="26"/>
        <v>0</v>
      </c>
      <c r="CO127" s="29">
        <f t="shared" si="35"/>
        <v>0</v>
      </c>
      <c r="CP127" s="29">
        <f t="shared" si="36"/>
        <v>0</v>
      </c>
      <c r="CR127" s="29">
        <f t="shared" si="37"/>
        <v>0</v>
      </c>
      <c r="CS127" s="29">
        <f t="shared" si="37"/>
        <v>0</v>
      </c>
      <c r="CT127" s="29">
        <f t="shared" si="38"/>
        <v>0</v>
      </c>
    </row>
    <row r="128" spans="1:98" x14ac:dyDescent="0.25">
      <c r="A128" s="343" t="s">
        <v>454</v>
      </c>
      <c r="B128" s="229">
        <v>1.49E-2</v>
      </c>
      <c r="C128" s="229">
        <v>1.66E-2</v>
      </c>
      <c r="D128" s="229">
        <v>2.1600000000000001E-2</v>
      </c>
      <c r="E128" s="229">
        <v>2.7400000000000001E-2</v>
      </c>
      <c r="F128" s="236">
        <v>403026</v>
      </c>
      <c r="G128" s="229"/>
      <c r="H128" s="342">
        <v>0</v>
      </c>
      <c r="I128" s="342">
        <v>0</v>
      </c>
      <c r="J128" s="342">
        <v>0</v>
      </c>
      <c r="K128" s="342"/>
      <c r="L128" s="342">
        <v>0</v>
      </c>
      <c r="M128" s="342">
        <v>0</v>
      </c>
      <c r="N128" s="342">
        <v>0</v>
      </c>
      <c r="O128" s="342"/>
      <c r="P128" s="238">
        <v>0</v>
      </c>
      <c r="Q128" s="238">
        <v>0</v>
      </c>
      <c r="R128" s="238">
        <v>0</v>
      </c>
      <c r="S128" s="238"/>
      <c r="T128" s="342">
        <f t="shared" si="28"/>
        <v>0</v>
      </c>
      <c r="U128" s="342">
        <f t="shared" si="28"/>
        <v>0</v>
      </c>
      <c r="V128" s="342">
        <f t="shared" si="28"/>
        <v>0</v>
      </c>
      <c r="W128" s="29"/>
      <c r="X128" s="29">
        <f t="shared" si="22"/>
        <v>0</v>
      </c>
      <c r="Y128" s="29">
        <f t="shared" si="23"/>
        <v>0</v>
      </c>
      <c r="Z128" s="29">
        <f t="shared" si="27"/>
        <v>0</v>
      </c>
      <c r="AB128" s="29">
        <v>0</v>
      </c>
      <c r="AC128" s="29">
        <v>0</v>
      </c>
      <c r="AD128" s="29">
        <v>0</v>
      </c>
      <c r="AF128" s="342">
        <v>0</v>
      </c>
      <c r="AG128" s="342">
        <v>0</v>
      </c>
      <c r="AH128" s="342">
        <v>0</v>
      </c>
      <c r="AJ128" s="29">
        <v>0</v>
      </c>
      <c r="AK128" s="29">
        <v>0</v>
      </c>
      <c r="AL128" s="29">
        <v>0</v>
      </c>
      <c r="AN128" s="342">
        <f t="shared" si="29"/>
        <v>0</v>
      </c>
      <c r="AO128" s="342">
        <f t="shared" si="29"/>
        <v>0</v>
      </c>
      <c r="AP128" s="342">
        <f t="shared" si="29"/>
        <v>0</v>
      </c>
      <c r="AR128" s="29">
        <f t="shared" si="24"/>
        <v>0</v>
      </c>
      <c r="AS128" s="29">
        <f t="shared" si="25"/>
        <v>0</v>
      </c>
      <c r="AT128" s="29">
        <f t="shared" si="32"/>
        <v>0</v>
      </c>
      <c r="AV128" s="29">
        <f t="shared" si="33"/>
        <v>0</v>
      </c>
      <c r="AW128" s="29">
        <f t="shared" si="33"/>
        <v>0</v>
      </c>
      <c r="AX128" s="29">
        <f t="shared" si="34"/>
        <v>0</v>
      </c>
      <c r="AZ128" s="29">
        <v>0</v>
      </c>
      <c r="BA128" s="29">
        <v>0</v>
      </c>
      <c r="BB128" s="29">
        <v>0</v>
      </c>
      <c r="BD128" s="342">
        <v>0</v>
      </c>
      <c r="BE128" s="342">
        <v>0</v>
      </c>
      <c r="BF128" s="342">
        <v>0</v>
      </c>
      <c r="BH128" s="29">
        <v>0</v>
      </c>
      <c r="BI128" s="29">
        <v>0</v>
      </c>
      <c r="BJ128" s="29">
        <v>0</v>
      </c>
      <c r="BL128" s="342">
        <f t="shared" si="30"/>
        <v>0</v>
      </c>
      <c r="BM128" s="342">
        <f t="shared" si="30"/>
        <v>0</v>
      </c>
      <c r="BN128" s="342">
        <f t="shared" si="30"/>
        <v>0</v>
      </c>
      <c r="BP128" s="29">
        <f t="shared" si="39"/>
        <v>0</v>
      </c>
      <c r="BQ128" s="29">
        <f t="shared" si="40"/>
        <v>0</v>
      </c>
      <c r="BR128" s="29">
        <f t="shared" si="41"/>
        <v>0</v>
      </c>
      <c r="BT128" s="29">
        <f t="shared" si="42"/>
        <v>0</v>
      </c>
      <c r="BU128" s="29">
        <f t="shared" si="42"/>
        <v>0</v>
      </c>
      <c r="BV128" s="29">
        <f t="shared" si="43"/>
        <v>0</v>
      </c>
      <c r="BX128" s="29">
        <v>0</v>
      </c>
      <c r="BY128" s="29">
        <v>0</v>
      </c>
      <c r="BZ128" s="29">
        <v>0</v>
      </c>
      <c r="CB128" s="342">
        <v>0</v>
      </c>
      <c r="CC128" s="342">
        <v>0</v>
      </c>
      <c r="CD128" s="342">
        <v>0</v>
      </c>
      <c r="CF128" s="29">
        <v>0</v>
      </c>
      <c r="CG128" s="29">
        <v>0</v>
      </c>
      <c r="CH128" s="29">
        <v>0</v>
      </c>
      <c r="CJ128" s="342">
        <f t="shared" si="31"/>
        <v>0</v>
      </c>
      <c r="CK128" s="342">
        <f t="shared" si="31"/>
        <v>0</v>
      </c>
      <c r="CL128" s="342">
        <f t="shared" si="31"/>
        <v>0</v>
      </c>
      <c r="CN128" s="29">
        <f t="shared" si="26"/>
        <v>0</v>
      </c>
      <c r="CO128" s="29">
        <f t="shared" si="35"/>
        <v>0</v>
      </c>
      <c r="CP128" s="29">
        <f t="shared" si="36"/>
        <v>0</v>
      </c>
      <c r="CR128" s="29">
        <f t="shared" si="37"/>
        <v>0</v>
      </c>
      <c r="CS128" s="29">
        <f t="shared" si="37"/>
        <v>0</v>
      </c>
      <c r="CT128" s="29">
        <f t="shared" si="38"/>
        <v>0</v>
      </c>
    </row>
    <row r="129" spans="1:98" x14ac:dyDescent="0.25">
      <c r="A129" s="343" t="s">
        <v>455</v>
      </c>
      <c r="B129" s="229">
        <v>2.75E-2</v>
      </c>
      <c r="C129" s="229">
        <v>3.0599999999999999E-2</v>
      </c>
      <c r="D129" s="229">
        <v>3.3099999999999997E-2</v>
      </c>
      <c r="E129" s="229">
        <v>3.3099999999999997E-2</v>
      </c>
      <c r="F129" s="236">
        <v>403011</v>
      </c>
      <c r="G129" s="229"/>
      <c r="H129" s="342">
        <v>11062715.93</v>
      </c>
      <c r="I129" s="342">
        <v>11062715.93</v>
      </c>
      <c r="J129" s="342">
        <v>11062715.93</v>
      </c>
      <c r="K129" s="342"/>
      <c r="L129" s="342">
        <v>11101073.539999999</v>
      </c>
      <c r="M129" s="342">
        <v>11099908.640000001</v>
      </c>
      <c r="N129" s="342">
        <v>11098743.73</v>
      </c>
      <c r="O129" s="342"/>
      <c r="P129" s="238">
        <v>30514.65810691666</v>
      </c>
      <c r="Q129" s="238">
        <v>30514.65810691666</v>
      </c>
      <c r="R129" s="238">
        <v>30514.65810691666</v>
      </c>
      <c r="S129" s="238"/>
      <c r="T129" s="342">
        <f t="shared" si="28"/>
        <v>30620.461181166665</v>
      </c>
      <c r="U129" s="342">
        <f t="shared" si="28"/>
        <v>30617.247998666669</v>
      </c>
      <c r="V129" s="342">
        <f t="shared" si="28"/>
        <v>30614.034788583333</v>
      </c>
      <c r="W129" s="29"/>
      <c r="X129" s="29">
        <f t="shared" si="22"/>
        <v>91543.974320749985</v>
      </c>
      <c r="Y129" s="29">
        <f t="shared" si="23"/>
        <v>91851.743968416675</v>
      </c>
      <c r="Z129" s="29">
        <f t="shared" si="27"/>
        <v>307.76964766668971</v>
      </c>
      <c r="AB129" s="29">
        <v>11062715.93</v>
      </c>
      <c r="AC129" s="29">
        <v>11062715.93</v>
      </c>
      <c r="AD129" s="29">
        <v>11062715.93</v>
      </c>
      <c r="AF129" s="342">
        <v>11098743.73</v>
      </c>
      <c r="AG129" s="342">
        <v>11098743.73</v>
      </c>
      <c r="AH129" s="342">
        <v>11098743.73</v>
      </c>
      <c r="AJ129" s="29">
        <v>30514.65810691666</v>
      </c>
      <c r="AK129" s="29">
        <v>30514.65810691666</v>
      </c>
      <c r="AL129" s="29">
        <v>30514.65810691666</v>
      </c>
      <c r="AN129" s="342">
        <f t="shared" si="29"/>
        <v>30614.034788583333</v>
      </c>
      <c r="AO129" s="342">
        <f t="shared" si="29"/>
        <v>30614.034788583333</v>
      </c>
      <c r="AP129" s="342">
        <f t="shared" si="29"/>
        <v>30614.034788583333</v>
      </c>
      <c r="AR129" s="29">
        <f t="shared" si="24"/>
        <v>91543.974320749985</v>
      </c>
      <c r="AS129" s="29">
        <f t="shared" si="25"/>
        <v>91842.104365749998</v>
      </c>
      <c r="AT129" s="29">
        <f t="shared" si="32"/>
        <v>298.13004500001261</v>
      </c>
      <c r="AV129" s="29">
        <f t="shared" si="33"/>
        <v>183087.94864149997</v>
      </c>
      <c r="AW129" s="29">
        <f t="shared" si="33"/>
        <v>183693.84833416669</v>
      </c>
      <c r="AX129" s="29">
        <f t="shared" si="34"/>
        <v>605.89969266671687</v>
      </c>
      <c r="AZ129" s="29">
        <v>11062715.93</v>
      </c>
      <c r="BA129" s="29">
        <v>11081894.74</v>
      </c>
      <c r="BB129" s="29">
        <v>11101073.539999999</v>
      </c>
      <c r="BD129" s="342">
        <v>11098743.73</v>
      </c>
      <c r="BE129" s="342">
        <v>11098743.73</v>
      </c>
      <c r="BF129" s="342">
        <v>11098743.73</v>
      </c>
      <c r="BH129" s="29">
        <v>30514.65810691666</v>
      </c>
      <c r="BI129" s="29">
        <v>30567.559657833332</v>
      </c>
      <c r="BJ129" s="29">
        <v>30620.461181166665</v>
      </c>
      <c r="BL129" s="342">
        <f t="shared" si="30"/>
        <v>30614.034788583333</v>
      </c>
      <c r="BM129" s="342">
        <f t="shared" si="30"/>
        <v>30614.034788583333</v>
      </c>
      <c r="BN129" s="342">
        <f t="shared" si="30"/>
        <v>30614.034788583333</v>
      </c>
      <c r="BP129" s="29">
        <f t="shared" si="39"/>
        <v>91702.678945916661</v>
      </c>
      <c r="BQ129" s="29">
        <f t="shared" si="40"/>
        <v>91842.104365749998</v>
      </c>
      <c r="BR129" s="29">
        <f t="shared" si="41"/>
        <v>139.42541983333649</v>
      </c>
      <c r="BT129" s="29">
        <f t="shared" si="42"/>
        <v>274790.62758741662</v>
      </c>
      <c r="BU129" s="29">
        <f t="shared" si="42"/>
        <v>275535.95269991667</v>
      </c>
      <c r="BV129" s="29">
        <f t="shared" si="43"/>
        <v>745.32511250005336</v>
      </c>
      <c r="BX129" s="29">
        <v>11101073.539999999</v>
      </c>
      <c r="BY129" s="29">
        <v>11101073.539999999</v>
      </c>
      <c r="BZ129" s="29">
        <v>11101073.539999999</v>
      </c>
      <c r="CB129" s="342">
        <v>11098743.73</v>
      </c>
      <c r="CC129" s="342">
        <v>11079564.93</v>
      </c>
      <c r="CD129" s="342">
        <v>5530193.0600000005</v>
      </c>
      <c r="CF129" s="29">
        <v>30620.461181166665</v>
      </c>
      <c r="CG129" s="29">
        <v>30620.461181166665</v>
      </c>
      <c r="CH129" s="29">
        <v>30620.461181166665</v>
      </c>
      <c r="CJ129" s="342">
        <f t="shared" si="31"/>
        <v>30614.034788583333</v>
      </c>
      <c r="CK129" s="342">
        <f t="shared" si="31"/>
        <v>30561.133265249999</v>
      </c>
      <c r="CL129" s="342">
        <f t="shared" si="31"/>
        <v>15254.115857166667</v>
      </c>
      <c r="CN129" s="29">
        <f t="shared" si="26"/>
        <v>91861.383543499993</v>
      </c>
      <c r="CO129" s="29">
        <f t="shared" si="35"/>
        <v>76429.283911000006</v>
      </c>
      <c r="CP129" s="29">
        <f t="shared" si="36"/>
        <v>-15432.099632499987</v>
      </c>
      <c r="CR129" s="29">
        <f t="shared" si="37"/>
        <v>366652.01113091659</v>
      </c>
      <c r="CS129" s="29">
        <f t="shared" si="37"/>
        <v>351965.23661091668</v>
      </c>
      <c r="CT129" s="29">
        <f t="shared" si="38"/>
        <v>-14686.774519999919</v>
      </c>
    </row>
    <row r="130" spans="1:98" x14ac:dyDescent="0.25">
      <c r="A130" s="343" t="s">
        <v>456</v>
      </c>
      <c r="B130" s="229">
        <v>0</v>
      </c>
      <c r="C130" s="229">
        <v>0</v>
      </c>
      <c r="D130" s="229">
        <v>6.9999999999999999E-4</v>
      </c>
      <c r="E130" s="229">
        <v>6.9999999999999999E-4</v>
      </c>
      <c r="F130" s="236">
        <v>403011</v>
      </c>
      <c r="G130" s="229"/>
      <c r="H130" s="342">
        <v>202167.22</v>
      </c>
      <c r="I130" s="342">
        <v>202167.22</v>
      </c>
      <c r="J130" s="342">
        <v>202167.22</v>
      </c>
      <c r="K130" s="342"/>
      <c r="L130" s="342">
        <v>202167.22</v>
      </c>
      <c r="M130" s="342">
        <v>202167.22</v>
      </c>
      <c r="N130" s="342">
        <v>202167.22</v>
      </c>
      <c r="O130" s="342"/>
      <c r="P130" s="238">
        <v>11.793087833333333</v>
      </c>
      <c r="Q130" s="238">
        <v>11.793087833333333</v>
      </c>
      <c r="R130" s="238">
        <v>11.793087833333333</v>
      </c>
      <c r="S130" s="238"/>
      <c r="T130" s="342">
        <f t="shared" si="28"/>
        <v>11.793087833333333</v>
      </c>
      <c r="U130" s="342">
        <f t="shared" si="28"/>
        <v>11.793087833333333</v>
      </c>
      <c r="V130" s="342">
        <f t="shared" si="28"/>
        <v>11.793087833333333</v>
      </c>
      <c r="W130" s="29"/>
      <c r="X130" s="29">
        <f t="shared" si="22"/>
        <v>35.3792635</v>
      </c>
      <c r="Y130" s="29">
        <f t="shared" si="23"/>
        <v>35.3792635</v>
      </c>
      <c r="Z130" s="29">
        <f t="shared" si="27"/>
        <v>0</v>
      </c>
      <c r="AB130" s="29">
        <v>202167.22</v>
      </c>
      <c r="AC130" s="29">
        <v>202167.22</v>
      </c>
      <c r="AD130" s="29">
        <v>202167.22</v>
      </c>
      <c r="AF130" s="342">
        <v>202167.22</v>
      </c>
      <c r="AG130" s="342">
        <v>202167.22</v>
      </c>
      <c r="AH130" s="342">
        <v>202167.22</v>
      </c>
      <c r="AJ130" s="29">
        <v>11.793087833333333</v>
      </c>
      <c r="AK130" s="29">
        <v>11.793087833333333</v>
      </c>
      <c r="AL130" s="29">
        <v>11.793087833333333</v>
      </c>
      <c r="AN130" s="342">
        <f t="shared" si="29"/>
        <v>11.793087833333333</v>
      </c>
      <c r="AO130" s="342">
        <f t="shared" si="29"/>
        <v>11.793087833333333</v>
      </c>
      <c r="AP130" s="342">
        <f t="shared" si="29"/>
        <v>11.793087833333333</v>
      </c>
      <c r="AR130" s="29">
        <f t="shared" si="24"/>
        <v>35.3792635</v>
      </c>
      <c r="AS130" s="29">
        <f t="shared" si="25"/>
        <v>35.3792635</v>
      </c>
      <c r="AT130" s="29">
        <f t="shared" si="32"/>
        <v>0</v>
      </c>
      <c r="AV130" s="29">
        <f t="shared" si="33"/>
        <v>70.758527000000001</v>
      </c>
      <c r="AW130" s="29">
        <f t="shared" si="33"/>
        <v>70.758527000000001</v>
      </c>
      <c r="AX130" s="29">
        <f t="shared" si="34"/>
        <v>0</v>
      </c>
      <c r="AZ130" s="29">
        <v>202167.22</v>
      </c>
      <c r="BA130" s="29">
        <v>202167.22</v>
      </c>
      <c r="BB130" s="29">
        <v>202167.22</v>
      </c>
      <c r="BD130" s="342">
        <v>202167.22</v>
      </c>
      <c r="BE130" s="342">
        <v>202167.22</v>
      </c>
      <c r="BF130" s="342">
        <v>202167.22</v>
      </c>
      <c r="BH130" s="29">
        <v>11.793087833333333</v>
      </c>
      <c r="BI130" s="29">
        <v>11.793087833333333</v>
      </c>
      <c r="BJ130" s="29">
        <v>11.793087833333333</v>
      </c>
      <c r="BL130" s="342">
        <f t="shared" si="30"/>
        <v>11.793087833333333</v>
      </c>
      <c r="BM130" s="342">
        <f t="shared" si="30"/>
        <v>11.793087833333333</v>
      </c>
      <c r="BN130" s="342">
        <f t="shared" si="30"/>
        <v>11.793087833333333</v>
      </c>
      <c r="BP130" s="29">
        <f t="shared" si="39"/>
        <v>35.3792635</v>
      </c>
      <c r="BQ130" s="29">
        <f t="shared" si="40"/>
        <v>35.3792635</v>
      </c>
      <c r="BR130" s="29">
        <f t="shared" si="41"/>
        <v>0</v>
      </c>
      <c r="BT130" s="29">
        <f t="shared" si="42"/>
        <v>106.13779049999999</v>
      </c>
      <c r="BU130" s="29">
        <f t="shared" si="42"/>
        <v>106.13779049999999</v>
      </c>
      <c r="BV130" s="29">
        <f t="shared" si="43"/>
        <v>0</v>
      </c>
      <c r="BX130" s="29">
        <v>202167.22</v>
      </c>
      <c r="BY130" s="29">
        <v>202167.22</v>
      </c>
      <c r="BZ130" s="29">
        <v>202167.22</v>
      </c>
      <c r="CB130" s="342">
        <v>202167.22</v>
      </c>
      <c r="CC130" s="342">
        <v>202167.22</v>
      </c>
      <c r="CD130" s="342">
        <v>101083.61</v>
      </c>
      <c r="CF130" s="29">
        <v>11.793087833333333</v>
      </c>
      <c r="CG130" s="29">
        <v>11.793087833333333</v>
      </c>
      <c r="CH130" s="29">
        <v>11.793087833333333</v>
      </c>
      <c r="CJ130" s="342">
        <f t="shared" si="31"/>
        <v>11.793087833333333</v>
      </c>
      <c r="CK130" s="342">
        <f t="shared" si="31"/>
        <v>11.793087833333333</v>
      </c>
      <c r="CL130" s="342">
        <f t="shared" si="31"/>
        <v>5.8965439166666664</v>
      </c>
      <c r="CN130" s="29">
        <f t="shared" si="26"/>
        <v>35.3792635</v>
      </c>
      <c r="CO130" s="29">
        <f t="shared" si="35"/>
        <v>29.482719583333331</v>
      </c>
      <c r="CP130" s="29">
        <f t="shared" si="36"/>
        <v>-5.8965439166666691</v>
      </c>
      <c r="CR130" s="29">
        <f t="shared" si="37"/>
        <v>141.517054</v>
      </c>
      <c r="CS130" s="29">
        <f t="shared" si="37"/>
        <v>135.62051008333333</v>
      </c>
      <c r="CT130" s="29">
        <f t="shared" si="38"/>
        <v>-5.8965439166666727</v>
      </c>
    </row>
    <row r="131" spans="1:98" x14ac:dyDescent="0.25">
      <c r="A131" s="343" t="s">
        <v>457</v>
      </c>
      <c r="B131" s="229">
        <v>1.78E-2</v>
      </c>
      <c r="C131" s="229">
        <v>1.9800000000000002E-2</v>
      </c>
      <c r="D131" s="229">
        <v>3.7699999999999997E-2</v>
      </c>
      <c r="E131" s="229">
        <v>3.7699999999999997E-2</v>
      </c>
      <c r="F131" s="236">
        <v>403011</v>
      </c>
      <c r="G131" s="229"/>
      <c r="H131" s="342">
        <v>10877783.550000001</v>
      </c>
      <c r="I131" s="342">
        <v>10877783.550000001</v>
      </c>
      <c r="J131" s="342">
        <v>10877783.550000001</v>
      </c>
      <c r="K131" s="342"/>
      <c r="L131" s="342">
        <v>10877783.550000001</v>
      </c>
      <c r="M131" s="342">
        <v>10877783.550000001</v>
      </c>
      <c r="N131" s="342">
        <v>10877783.550000001</v>
      </c>
      <c r="O131" s="342"/>
      <c r="P131" s="238">
        <v>34174.36998625</v>
      </c>
      <c r="Q131" s="238">
        <v>34174.36998625</v>
      </c>
      <c r="R131" s="238">
        <v>34174.36998625</v>
      </c>
      <c r="S131" s="238"/>
      <c r="T131" s="342">
        <f t="shared" si="28"/>
        <v>34174.36998625</v>
      </c>
      <c r="U131" s="342">
        <f t="shared" si="28"/>
        <v>34174.36998625</v>
      </c>
      <c r="V131" s="342">
        <f t="shared" si="28"/>
        <v>34174.36998625</v>
      </c>
      <c r="W131" s="29"/>
      <c r="X131" s="29">
        <f t="shared" ref="X131:X166" si="44">P131+Q131+R131</f>
        <v>102523.10995874999</v>
      </c>
      <c r="Y131" s="29">
        <f t="shared" ref="Y131:Y166" si="45">T131+U131+V131</f>
        <v>102523.10995874999</v>
      </c>
      <c r="Z131" s="29">
        <f t="shared" si="27"/>
        <v>0</v>
      </c>
      <c r="AB131" s="29">
        <v>10877783.550000001</v>
      </c>
      <c r="AC131" s="29">
        <v>10877783.550000001</v>
      </c>
      <c r="AD131" s="29">
        <v>10877783.550000001</v>
      </c>
      <c r="AF131" s="342">
        <v>10877783.550000001</v>
      </c>
      <c r="AG131" s="342">
        <v>10877783.550000001</v>
      </c>
      <c r="AH131" s="342">
        <v>10877783.550000001</v>
      </c>
      <c r="AJ131" s="29">
        <v>34174.36998625</v>
      </c>
      <c r="AK131" s="29">
        <v>34174.36998625</v>
      </c>
      <c r="AL131" s="29">
        <v>34174.36998625</v>
      </c>
      <c r="AN131" s="342">
        <f t="shared" si="29"/>
        <v>34174.36998625</v>
      </c>
      <c r="AO131" s="342">
        <f t="shared" si="29"/>
        <v>34174.36998625</v>
      </c>
      <c r="AP131" s="342">
        <f t="shared" si="29"/>
        <v>34174.36998625</v>
      </c>
      <c r="AR131" s="29">
        <f t="shared" si="24"/>
        <v>102523.10995874999</v>
      </c>
      <c r="AS131" s="29">
        <f t="shared" si="25"/>
        <v>102523.10995874999</v>
      </c>
      <c r="AT131" s="29">
        <f t="shared" si="32"/>
        <v>0</v>
      </c>
      <c r="AV131" s="29">
        <f t="shared" si="33"/>
        <v>205046.21991749998</v>
      </c>
      <c r="AW131" s="29">
        <f t="shared" si="33"/>
        <v>205046.21991749998</v>
      </c>
      <c r="AX131" s="29">
        <f t="shared" si="34"/>
        <v>0</v>
      </c>
      <c r="AZ131" s="29">
        <v>10877783.550000001</v>
      </c>
      <c r="BA131" s="29">
        <v>10877783.550000001</v>
      </c>
      <c r="BB131" s="29">
        <v>10877783.550000001</v>
      </c>
      <c r="BD131" s="342">
        <v>10877783.550000001</v>
      </c>
      <c r="BE131" s="342">
        <v>10877783.550000001</v>
      </c>
      <c r="BF131" s="342">
        <v>10877783.550000001</v>
      </c>
      <c r="BH131" s="29">
        <v>34174.36998625</v>
      </c>
      <c r="BI131" s="29">
        <v>34174.36998625</v>
      </c>
      <c r="BJ131" s="29">
        <v>34174.36998625</v>
      </c>
      <c r="BL131" s="342">
        <f t="shared" si="30"/>
        <v>34174.36998625</v>
      </c>
      <c r="BM131" s="342">
        <f t="shared" si="30"/>
        <v>34174.36998625</v>
      </c>
      <c r="BN131" s="342">
        <f t="shared" si="30"/>
        <v>34174.36998625</v>
      </c>
      <c r="BP131" s="29">
        <f t="shared" si="39"/>
        <v>102523.10995874999</v>
      </c>
      <c r="BQ131" s="29">
        <f t="shared" si="40"/>
        <v>102523.10995874999</v>
      </c>
      <c r="BR131" s="29">
        <f t="shared" si="41"/>
        <v>0</v>
      </c>
      <c r="BT131" s="29">
        <f t="shared" si="42"/>
        <v>307569.32987625001</v>
      </c>
      <c r="BU131" s="29">
        <f t="shared" si="42"/>
        <v>307569.32987625001</v>
      </c>
      <c r="BV131" s="29">
        <f t="shared" si="43"/>
        <v>0</v>
      </c>
      <c r="BX131" s="29">
        <v>10877783.550000001</v>
      </c>
      <c r="BY131" s="29">
        <v>10877783.550000001</v>
      </c>
      <c r="BZ131" s="29">
        <v>10877783.550000001</v>
      </c>
      <c r="CB131" s="342">
        <v>10877783.550000001</v>
      </c>
      <c r="CC131" s="342">
        <v>10877783.550000001</v>
      </c>
      <c r="CD131" s="342">
        <v>10877783.550000001</v>
      </c>
      <c r="CF131" s="29">
        <v>34174.36998625</v>
      </c>
      <c r="CG131" s="29">
        <v>34174.36998625</v>
      </c>
      <c r="CH131" s="29">
        <v>34174.36998625</v>
      </c>
      <c r="CJ131" s="342">
        <f t="shared" si="31"/>
        <v>34174.36998625</v>
      </c>
      <c r="CK131" s="342">
        <f t="shared" si="31"/>
        <v>34174.36998625</v>
      </c>
      <c r="CL131" s="342">
        <f t="shared" si="31"/>
        <v>34174.36998625</v>
      </c>
      <c r="CN131" s="29">
        <f t="shared" si="26"/>
        <v>102523.10995874999</v>
      </c>
      <c r="CO131" s="29">
        <f t="shared" si="35"/>
        <v>102523.10995874999</v>
      </c>
      <c r="CP131" s="29">
        <f t="shared" si="36"/>
        <v>0</v>
      </c>
      <c r="CR131" s="29">
        <f t="shared" si="37"/>
        <v>410092.43983499997</v>
      </c>
      <c r="CS131" s="29">
        <f t="shared" si="37"/>
        <v>410092.43983499997</v>
      </c>
      <c r="CT131" s="29">
        <f t="shared" si="38"/>
        <v>0</v>
      </c>
    </row>
    <row r="132" spans="1:98" x14ac:dyDescent="0.25">
      <c r="A132" s="343" t="s">
        <v>458</v>
      </c>
      <c r="B132" s="229">
        <v>0</v>
      </c>
      <c r="C132" s="229">
        <v>0</v>
      </c>
      <c r="D132" s="229">
        <v>4.9700000000000001E-2</v>
      </c>
      <c r="E132" s="229">
        <v>4.9699999999999994E-2</v>
      </c>
      <c r="F132" s="236">
        <v>403011</v>
      </c>
      <c r="G132" s="229"/>
      <c r="H132" s="342">
        <v>5651937.2199999997</v>
      </c>
      <c r="I132" s="342">
        <v>5651937.2199999997</v>
      </c>
      <c r="J132" s="342">
        <v>5651937.2199999997</v>
      </c>
      <c r="K132" s="342"/>
      <c r="L132" s="342">
        <v>5651937.2199999997</v>
      </c>
      <c r="M132" s="342">
        <v>5651937.2199999997</v>
      </c>
      <c r="N132" s="342">
        <v>5651937.2199999997</v>
      </c>
      <c r="O132" s="342"/>
      <c r="P132" s="238">
        <v>23408.439986166661</v>
      </c>
      <c r="Q132" s="238">
        <v>23408.439986166661</v>
      </c>
      <c r="R132" s="238">
        <v>23408.439986166661</v>
      </c>
      <c r="S132" s="238"/>
      <c r="T132" s="342">
        <f t="shared" si="28"/>
        <v>23408.439986166661</v>
      </c>
      <c r="U132" s="342">
        <f t="shared" si="28"/>
        <v>23408.439986166661</v>
      </c>
      <c r="V132" s="342">
        <f t="shared" si="28"/>
        <v>23408.439986166661</v>
      </c>
      <c r="W132" s="29"/>
      <c r="X132" s="29">
        <f t="shared" si="44"/>
        <v>70225.319958499982</v>
      </c>
      <c r="Y132" s="29">
        <f t="shared" si="45"/>
        <v>70225.319958499982</v>
      </c>
      <c r="Z132" s="29">
        <f t="shared" si="27"/>
        <v>0</v>
      </c>
      <c r="AB132" s="29">
        <v>5651937.2199999997</v>
      </c>
      <c r="AC132" s="29">
        <v>5651937.2199999997</v>
      </c>
      <c r="AD132" s="29">
        <v>5651937.2199999997</v>
      </c>
      <c r="AF132" s="342">
        <v>5651937.2199999997</v>
      </c>
      <c r="AG132" s="342">
        <v>5651937.2199999997</v>
      </c>
      <c r="AH132" s="342">
        <v>5651937.2199999997</v>
      </c>
      <c r="AJ132" s="29">
        <v>23408.439986166661</v>
      </c>
      <c r="AK132" s="29">
        <v>23408.439986166661</v>
      </c>
      <c r="AL132" s="29">
        <v>23408.439986166661</v>
      </c>
      <c r="AN132" s="342">
        <f t="shared" si="29"/>
        <v>23408.439986166661</v>
      </c>
      <c r="AO132" s="342">
        <f t="shared" si="29"/>
        <v>23408.439986166661</v>
      </c>
      <c r="AP132" s="342">
        <f t="shared" si="29"/>
        <v>23408.439986166661</v>
      </c>
      <c r="AR132" s="29">
        <f t="shared" si="24"/>
        <v>70225.319958499982</v>
      </c>
      <c r="AS132" s="29">
        <f t="shared" si="25"/>
        <v>70225.319958499982</v>
      </c>
      <c r="AT132" s="29">
        <f t="shared" si="32"/>
        <v>0</v>
      </c>
      <c r="AV132" s="29">
        <f t="shared" si="33"/>
        <v>140450.63991699996</v>
      </c>
      <c r="AW132" s="29">
        <f t="shared" si="33"/>
        <v>140450.63991699996</v>
      </c>
      <c r="AX132" s="29">
        <f t="shared" si="34"/>
        <v>0</v>
      </c>
      <c r="AZ132" s="29">
        <v>5651937.2199999997</v>
      </c>
      <c r="BA132" s="29">
        <v>5651937.2199999997</v>
      </c>
      <c r="BB132" s="29">
        <v>5651937.2199999997</v>
      </c>
      <c r="BD132" s="342">
        <v>5651937.2199999997</v>
      </c>
      <c r="BE132" s="342">
        <v>5651937.2199999997</v>
      </c>
      <c r="BF132" s="342">
        <v>5651937.2199999997</v>
      </c>
      <c r="BH132" s="29">
        <v>23408.439986166661</v>
      </c>
      <c r="BI132" s="29">
        <v>23408.439986166661</v>
      </c>
      <c r="BJ132" s="29">
        <v>23408.439986166661</v>
      </c>
      <c r="BL132" s="342">
        <f t="shared" si="30"/>
        <v>23408.439986166661</v>
      </c>
      <c r="BM132" s="342">
        <f t="shared" si="30"/>
        <v>23408.439986166661</v>
      </c>
      <c r="BN132" s="342">
        <f t="shared" si="30"/>
        <v>23408.439986166661</v>
      </c>
      <c r="BP132" s="29">
        <f t="shared" si="39"/>
        <v>70225.319958499982</v>
      </c>
      <c r="BQ132" s="29">
        <f t="shared" si="40"/>
        <v>70225.319958499982</v>
      </c>
      <c r="BR132" s="29">
        <f t="shared" si="41"/>
        <v>0</v>
      </c>
      <c r="BT132" s="29">
        <f t="shared" si="42"/>
        <v>210675.95987549995</v>
      </c>
      <c r="BU132" s="29">
        <f t="shared" si="42"/>
        <v>210675.95987549995</v>
      </c>
      <c r="BV132" s="29">
        <f t="shared" si="43"/>
        <v>0</v>
      </c>
      <c r="BX132" s="29">
        <v>5651937.2199999997</v>
      </c>
      <c r="BY132" s="29">
        <v>5651937.2199999997</v>
      </c>
      <c r="BZ132" s="29">
        <v>5651937.2199999997</v>
      </c>
      <c r="CB132" s="342">
        <v>5651937.2199999997</v>
      </c>
      <c r="CC132" s="342">
        <v>5651937.2199999997</v>
      </c>
      <c r="CD132" s="342">
        <v>5651937.2199999997</v>
      </c>
      <c r="CF132" s="29">
        <v>23408.439986166661</v>
      </c>
      <c r="CG132" s="29">
        <v>23408.439986166661</v>
      </c>
      <c r="CH132" s="29">
        <v>23408.439986166661</v>
      </c>
      <c r="CJ132" s="342">
        <f t="shared" si="31"/>
        <v>23408.439986166661</v>
      </c>
      <c r="CK132" s="342">
        <f t="shared" si="31"/>
        <v>23408.439986166661</v>
      </c>
      <c r="CL132" s="342">
        <f t="shared" si="31"/>
        <v>23408.439986166661</v>
      </c>
      <c r="CN132" s="29">
        <f t="shared" si="26"/>
        <v>70225.319958499982</v>
      </c>
      <c r="CO132" s="29">
        <f t="shared" si="35"/>
        <v>70225.319958499982</v>
      </c>
      <c r="CP132" s="29">
        <f t="shared" si="36"/>
        <v>0</v>
      </c>
      <c r="CR132" s="29">
        <f t="shared" si="37"/>
        <v>280901.27983399993</v>
      </c>
      <c r="CS132" s="29">
        <f t="shared" si="37"/>
        <v>280901.27983399993</v>
      </c>
      <c r="CT132" s="29">
        <f t="shared" si="38"/>
        <v>0</v>
      </c>
    </row>
    <row r="133" spans="1:98" x14ac:dyDescent="0.25">
      <c r="A133" s="343" t="s">
        <v>459</v>
      </c>
      <c r="B133" s="229">
        <v>9.1999999999999998E-3</v>
      </c>
      <c r="C133" s="229">
        <v>1.0200000000000001E-2</v>
      </c>
      <c r="D133" s="229">
        <v>2.8899999999999999E-2</v>
      </c>
      <c r="E133" s="229">
        <v>2.8300000000000002E-2</v>
      </c>
      <c r="F133" s="236">
        <v>403011</v>
      </c>
      <c r="G133" s="229"/>
      <c r="H133" s="342">
        <v>28978313.5</v>
      </c>
      <c r="I133" s="342">
        <v>28978313.5</v>
      </c>
      <c r="J133" s="342">
        <v>28978313.5</v>
      </c>
      <c r="K133" s="342"/>
      <c r="L133" s="342">
        <v>28978313.5</v>
      </c>
      <c r="M133" s="342">
        <v>28978313.5</v>
      </c>
      <c r="N133" s="342">
        <v>28978313.5</v>
      </c>
      <c r="O133" s="342"/>
      <c r="P133" s="238">
        <v>68340.522670833336</v>
      </c>
      <c r="Q133" s="238">
        <v>68340.522670833336</v>
      </c>
      <c r="R133" s="238">
        <v>68340.522670833336</v>
      </c>
      <c r="S133" s="238"/>
      <c r="T133" s="342">
        <f t="shared" si="28"/>
        <v>68340.522670833336</v>
      </c>
      <c r="U133" s="342">
        <f t="shared" si="28"/>
        <v>68340.522670833336</v>
      </c>
      <c r="V133" s="342">
        <f t="shared" si="28"/>
        <v>68340.522670833336</v>
      </c>
      <c r="W133" s="29"/>
      <c r="X133" s="29">
        <f t="shared" si="44"/>
        <v>205021.56801250001</v>
      </c>
      <c r="Y133" s="29">
        <f t="shared" si="45"/>
        <v>205021.56801250001</v>
      </c>
      <c r="Z133" s="29">
        <f t="shared" ref="Z133:Z166" si="46">Y133-X133</f>
        <v>0</v>
      </c>
      <c r="AB133" s="29">
        <v>28978313.5</v>
      </c>
      <c r="AC133" s="29">
        <v>28978313.5</v>
      </c>
      <c r="AD133" s="29">
        <v>28978313.5</v>
      </c>
      <c r="AF133" s="342">
        <v>28978313.5</v>
      </c>
      <c r="AG133" s="342">
        <v>28978313.5</v>
      </c>
      <c r="AH133" s="342">
        <v>28978313.5</v>
      </c>
      <c r="AJ133" s="29">
        <v>68340.522670833336</v>
      </c>
      <c r="AK133" s="29">
        <v>68340.522670833336</v>
      </c>
      <c r="AL133" s="29">
        <v>68340.522670833336</v>
      </c>
      <c r="AN133" s="342">
        <f t="shared" si="29"/>
        <v>68340.522670833336</v>
      </c>
      <c r="AO133" s="342">
        <f t="shared" si="29"/>
        <v>68340.522670833336</v>
      </c>
      <c r="AP133" s="342">
        <f t="shared" si="29"/>
        <v>68340.522670833336</v>
      </c>
      <c r="AR133" s="29">
        <f t="shared" si="24"/>
        <v>205021.56801250001</v>
      </c>
      <c r="AS133" s="29">
        <f t="shared" si="25"/>
        <v>205021.56801250001</v>
      </c>
      <c r="AT133" s="29">
        <f t="shared" si="32"/>
        <v>0</v>
      </c>
      <c r="AV133" s="29">
        <f t="shared" si="33"/>
        <v>410043.13602500001</v>
      </c>
      <c r="AW133" s="29">
        <f t="shared" si="33"/>
        <v>410043.13602500001</v>
      </c>
      <c r="AX133" s="29">
        <f t="shared" si="34"/>
        <v>0</v>
      </c>
      <c r="AZ133" s="29">
        <v>28978313.5</v>
      </c>
      <c r="BA133" s="29">
        <v>28978313.5</v>
      </c>
      <c r="BB133" s="29">
        <v>28978313.5</v>
      </c>
      <c r="BD133" s="342">
        <v>28978313.5</v>
      </c>
      <c r="BE133" s="342">
        <v>28978313.5</v>
      </c>
      <c r="BF133" s="342">
        <v>28978313.5</v>
      </c>
      <c r="BH133" s="29">
        <v>68340.522670833336</v>
      </c>
      <c r="BI133" s="29">
        <v>68340.522670833336</v>
      </c>
      <c r="BJ133" s="29">
        <v>68340.522670833336</v>
      </c>
      <c r="BL133" s="342">
        <f t="shared" si="30"/>
        <v>68340.522670833336</v>
      </c>
      <c r="BM133" s="342">
        <f t="shared" si="30"/>
        <v>68340.522670833336</v>
      </c>
      <c r="BN133" s="342">
        <f t="shared" si="30"/>
        <v>68340.522670833336</v>
      </c>
      <c r="BP133" s="29">
        <f t="shared" si="39"/>
        <v>205021.56801250001</v>
      </c>
      <c r="BQ133" s="29">
        <f t="shared" si="40"/>
        <v>205021.56801250001</v>
      </c>
      <c r="BR133" s="29">
        <f t="shared" si="41"/>
        <v>0</v>
      </c>
      <c r="BT133" s="29">
        <f t="shared" si="42"/>
        <v>615064.70403750008</v>
      </c>
      <c r="BU133" s="29">
        <f t="shared" si="42"/>
        <v>615064.70403750008</v>
      </c>
      <c r="BV133" s="29">
        <f t="shared" si="43"/>
        <v>0</v>
      </c>
      <c r="BX133" s="29">
        <v>28978313.5</v>
      </c>
      <c r="BY133" s="29">
        <v>28978313.5</v>
      </c>
      <c r="BZ133" s="29">
        <v>28978313.5</v>
      </c>
      <c r="CB133" s="342">
        <v>28978313.5</v>
      </c>
      <c r="CC133" s="342">
        <v>28978313.5</v>
      </c>
      <c r="CD133" s="342">
        <v>28978313.5</v>
      </c>
      <c r="CF133" s="29">
        <v>68340.522670833336</v>
      </c>
      <c r="CG133" s="29">
        <v>68340.522670833336</v>
      </c>
      <c r="CH133" s="29">
        <v>68340.522670833336</v>
      </c>
      <c r="CJ133" s="342">
        <f t="shared" si="31"/>
        <v>68340.522670833336</v>
      </c>
      <c r="CK133" s="342">
        <f t="shared" si="31"/>
        <v>68340.522670833336</v>
      </c>
      <c r="CL133" s="342">
        <f t="shared" si="31"/>
        <v>68340.522670833336</v>
      </c>
      <c r="CN133" s="29">
        <f t="shared" si="26"/>
        <v>205021.56801250001</v>
      </c>
      <c r="CO133" s="29">
        <f t="shared" si="35"/>
        <v>205021.56801250001</v>
      </c>
      <c r="CP133" s="29">
        <f t="shared" si="36"/>
        <v>0</v>
      </c>
      <c r="CR133" s="29">
        <f t="shared" si="37"/>
        <v>820086.27205000003</v>
      </c>
      <c r="CS133" s="29">
        <f t="shared" si="37"/>
        <v>820086.27205000003</v>
      </c>
      <c r="CT133" s="29">
        <f t="shared" si="38"/>
        <v>0</v>
      </c>
    </row>
    <row r="134" spans="1:98" x14ac:dyDescent="0.25">
      <c r="A134" s="343" t="s">
        <v>460</v>
      </c>
      <c r="B134" s="229">
        <v>0</v>
      </c>
      <c r="C134" s="229">
        <v>0</v>
      </c>
      <c r="D134" s="229">
        <v>4.7500000000000001E-2</v>
      </c>
      <c r="E134" s="229">
        <v>1.5E-3</v>
      </c>
      <c r="F134" s="236">
        <v>403011</v>
      </c>
      <c r="G134" s="229"/>
      <c r="H134" s="342">
        <v>1088876.92</v>
      </c>
      <c r="I134" s="342">
        <v>1088876.92</v>
      </c>
      <c r="J134" s="342">
        <v>1088876.92</v>
      </c>
      <c r="K134" s="342"/>
      <c r="L134" s="342">
        <v>1088876.92</v>
      </c>
      <c r="M134" s="342">
        <v>1088876.92</v>
      </c>
      <c r="N134" s="342">
        <v>1088876.92</v>
      </c>
      <c r="O134" s="342"/>
      <c r="P134" s="238">
        <v>136.10961499999999</v>
      </c>
      <c r="Q134" s="238">
        <v>136.10961499999999</v>
      </c>
      <c r="R134" s="238">
        <v>136.10961499999999</v>
      </c>
      <c r="S134" s="238"/>
      <c r="T134" s="342">
        <f t="shared" si="28"/>
        <v>136.10961499999999</v>
      </c>
      <c r="U134" s="342">
        <f t="shared" si="28"/>
        <v>136.10961499999999</v>
      </c>
      <c r="V134" s="342">
        <f t="shared" si="28"/>
        <v>136.10961499999999</v>
      </c>
      <c r="W134" s="29"/>
      <c r="X134" s="29">
        <f t="shared" si="44"/>
        <v>408.328845</v>
      </c>
      <c r="Y134" s="29">
        <f t="shared" si="45"/>
        <v>408.328845</v>
      </c>
      <c r="Z134" s="29">
        <f t="shared" si="46"/>
        <v>0</v>
      </c>
      <c r="AB134" s="29">
        <v>1088876.92</v>
      </c>
      <c r="AC134" s="29">
        <v>1088876.92</v>
      </c>
      <c r="AD134" s="29">
        <v>1088876.92</v>
      </c>
      <c r="AF134" s="342">
        <v>1088876.92</v>
      </c>
      <c r="AG134" s="342">
        <v>1088876.92</v>
      </c>
      <c r="AH134" s="342">
        <v>1088876.92</v>
      </c>
      <c r="AJ134" s="29">
        <v>136.10961499999999</v>
      </c>
      <c r="AK134" s="29">
        <v>136.10961499999999</v>
      </c>
      <c r="AL134" s="29">
        <v>136.10961499999999</v>
      </c>
      <c r="AN134" s="342">
        <f t="shared" si="29"/>
        <v>136.10961499999999</v>
      </c>
      <c r="AO134" s="342">
        <f t="shared" si="29"/>
        <v>136.10961499999999</v>
      </c>
      <c r="AP134" s="342">
        <f t="shared" si="29"/>
        <v>136.10961499999999</v>
      </c>
      <c r="AR134" s="29">
        <f t="shared" si="24"/>
        <v>408.328845</v>
      </c>
      <c r="AS134" s="29">
        <f t="shared" si="25"/>
        <v>408.328845</v>
      </c>
      <c r="AT134" s="29">
        <f t="shared" si="32"/>
        <v>0</v>
      </c>
      <c r="AV134" s="29">
        <f t="shared" si="33"/>
        <v>816.65769</v>
      </c>
      <c r="AW134" s="29">
        <f t="shared" si="33"/>
        <v>816.65769</v>
      </c>
      <c r="AX134" s="29">
        <f t="shared" si="34"/>
        <v>0</v>
      </c>
      <c r="AZ134" s="29">
        <v>1088876.92</v>
      </c>
      <c r="BA134" s="29">
        <v>1088876.92</v>
      </c>
      <c r="BB134" s="29">
        <v>1088876.92</v>
      </c>
      <c r="BD134" s="342">
        <v>1088876.92</v>
      </c>
      <c r="BE134" s="342">
        <v>1088876.92</v>
      </c>
      <c r="BF134" s="342">
        <v>1088876.92</v>
      </c>
      <c r="BH134" s="29">
        <v>136.10961499999999</v>
      </c>
      <c r="BI134" s="29">
        <v>136.10961499999999</v>
      </c>
      <c r="BJ134" s="29">
        <v>136.10961499999999</v>
      </c>
      <c r="BL134" s="342">
        <f t="shared" si="30"/>
        <v>136.10961499999999</v>
      </c>
      <c r="BM134" s="342">
        <f t="shared" si="30"/>
        <v>136.10961499999999</v>
      </c>
      <c r="BN134" s="342">
        <f t="shared" si="30"/>
        <v>136.10961499999999</v>
      </c>
      <c r="BP134" s="29">
        <f t="shared" si="39"/>
        <v>408.328845</v>
      </c>
      <c r="BQ134" s="29">
        <f t="shared" si="40"/>
        <v>408.328845</v>
      </c>
      <c r="BR134" s="29">
        <f t="shared" si="41"/>
        <v>0</v>
      </c>
      <c r="BT134" s="29">
        <f t="shared" si="42"/>
        <v>1224.986535</v>
      </c>
      <c r="BU134" s="29">
        <f t="shared" si="42"/>
        <v>1224.986535</v>
      </c>
      <c r="BV134" s="29">
        <f t="shared" si="43"/>
        <v>0</v>
      </c>
      <c r="BX134" s="29">
        <v>1088876.92</v>
      </c>
      <c r="BY134" s="29">
        <v>1088876.92</v>
      </c>
      <c r="BZ134" s="29">
        <v>1088876.92</v>
      </c>
      <c r="CB134" s="342">
        <v>1088876.92</v>
      </c>
      <c r="CC134" s="342">
        <v>1088876.92</v>
      </c>
      <c r="CD134" s="342">
        <v>1088876.92</v>
      </c>
      <c r="CF134" s="29">
        <v>136.10961499999999</v>
      </c>
      <c r="CG134" s="29">
        <v>136.10961499999999</v>
      </c>
      <c r="CH134" s="29">
        <v>136.10961499999999</v>
      </c>
      <c r="CJ134" s="342">
        <f t="shared" si="31"/>
        <v>136.10961499999999</v>
      </c>
      <c r="CK134" s="342">
        <f t="shared" si="31"/>
        <v>136.10961499999999</v>
      </c>
      <c r="CL134" s="342">
        <f t="shared" si="31"/>
        <v>136.10961499999999</v>
      </c>
      <c r="CN134" s="29">
        <f t="shared" si="26"/>
        <v>408.328845</v>
      </c>
      <c r="CO134" s="29">
        <f t="shared" si="35"/>
        <v>408.328845</v>
      </c>
      <c r="CP134" s="29">
        <f t="shared" si="36"/>
        <v>0</v>
      </c>
      <c r="CR134" s="29">
        <f t="shared" si="37"/>
        <v>1633.31538</v>
      </c>
      <c r="CS134" s="29">
        <f t="shared" si="37"/>
        <v>1633.31538</v>
      </c>
      <c r="CT134" s="29">
        <f t="shared" si="38"/>
        <v>0</v>
      </c>
    </row>
    <row r="135" spans="1:98" x14ac:dyDescent="0.25">
      <c r="A135" s="343" t="s">
        <v>461</v>
      </c>
      <c r="B135" s="229">
        <v>1.49E-2</v>
      </c>
      <c r="C135" s="229">
        <v>1.66E-2</v>
      </c>
      <c r="D135" s="229">
        <v>2.1600000000000001E-2</v>
      </c>
      <c r="E135" s="229">
        <v>2.7400000000000001E-2</v>
      </c>
      <c r="F135" s="236">
        <v>403011</v>
      </c>
      <c r="G135" s="229"/>
      <c r="H135" s="342">
        <v>44236301.770000003</v>
      </c>
      <c r="I135" s="342">
        <v>44236301.770000003</v>
      </c>
      <c r="J135" s="342">
        <v>44236301.770000003</v>
      </c>
      <c r="K135" s="342"/>
      <c r="L135" s="342">
        <v>44236301.770000003</v>
      </c>
      <c r="M135" s="342">
        <v>44236301.770000003</v>
      </c>
      <c r="N135" s="342">
        <v>44236301.770000003</v>
      </c>
      <c r="O135" s="342"/>
      <c r="P135" s="238">
        <v>101006.22237483335</v>
      </c>
      <c r="Q135" s="238">
        <v>101006.22237483335</v>
      </c>
      <c r="R135" s="238">
        <v>101006.22237483335</v>
      </c>
      <c r="S135" s="238"/>
      <c r="T135" s="342">
        <f t="shared" si="28"/>
        <v>101006.22237483335</v>
      </c>
      <c r="U135" s="342">
        <f t="shared" si="28"/>
        <v>101006.22237483335</v>
      </c>
      <c r="V135" s="342">
        <f t="shared" si="28"/>
        <v>101006.22237483335</v>
      </c>
      <c r="W135" s="29"/>
      <c r="X135" s="29">
        <f t="shared" si="44"/>
        <v>303018.66712450003</v>
      </c>
      <c r="Y135" s="29">
        <f t="shared" si="45"/>
        <v>303018.66712450003</v>
      </c>
      <c r="Z135" s="29">
        <f t="shared" si="46"/>
        <v>0</v>
      </c>
      <c r="AB135" s="29">
        <v>44236301.770000003</v>
      </c>
      <c r="AC135" s="29">
        <v>44236301.770000003</v>
      </c>
      <c r="AD135" s="29">
        <v>44236301.770000003</v>
      </c>
      <c r="AF135" s="342">
        <v>44236301.770000003</v>
      </c>
      <c r="AG135" s="342">
        <v>44236301.770000003</v>
      </c>
      <c r="AH135" s="342">
        <v>44242369.450000003</v>
      </c>
      <c r="AJ135" s="29">
        <v>101006.22237483335</v>
      </c>
      <c r="AK135" s="29">
        <v>101006.22237483335</v>
      </c>
      <c r="AL135" s="29">
        <v>101006.22237483335</v>
      </c>
      <c r="AN135" s="342">
        <f t="shared" si="29"/>
        <v>101006.22237483335</v>
      </c>
      <c r="AO135" s="342">
        <f t="shared" si="29"/>
        <v>101006.22237483335</v>
      </c>
      <c r="AP135" s="342">
        <f t="shared" si="29"/>
        <v>101020.07691083335</v>
      </c>
      <c r="AR135" s="29">
        <f t="shared" si="24"/>
        <v>303018.66712450003</v>
      </c>
      <c r="AS135" s="29">
        <f t="shared" si="25"/>
        <v>303032.52166050003</v>
      </c>
      <c r="AT135" s="29">
        <f t="shared" si="32"/>
        <v>13.854535999998916</v>
      </c>
      <c r="AV135" s="29">
        <f t="shared" si="33"/>
        <v>606037.33424900007</v>
      </c>
      <c r="AW135" s="29">
        <f t="shared" si="33"/>
        <v>606051.18878500001</v>
      </c>
      <c r="AX135" s="29">
        <f t="shared" si="34"/>
        <v>13.854535999940708</v>
      </c>
      <c r="AZ135" s="29">
        <v>44236301.770000003</v>
      </c>
      <c r="BA135" s="29">
        <v>44236301.770000003</v>
      </c>
      <c r="BB135" s="29">
        <v>44236301.770000003</v>
      </c>
      <c r="BD135" s="342">
        <v>44248437.130000003</v>
      </c>
      <c r="BE135" s="342">
        <v>44248437.130000003</v>
      </c>
      <c r="BF135" s="342">
        <v>44242369.450000003</v>
      </c>
      <c r="BH135" s="29">
        <v>101006.22237483335</v>
      </c>
      <c r="BI135" s="29">
        <v>101006.22237483335</v>
      </c>
      <c r="BJ135" s="29">
        <v>101006.22237483335</v>
      </c>
      <c r="BL135" s="342">
        <f t="shared" si="30"/>
        <v>101033.93144683335</v>
      </c>
      <c r="BM135" s="342">
        <f t="shared" si="30"/>
        <v>101033.93144683335</v>
      </c>
      <c r="BN135" s="342">
        <f t="shared" si="30"/>
        <v>101020.07691083335</v>
      </c>
      <c r="BP135" s="29">
        <f t="shared" si="39"/>
        <v>303018.66712450003</v>
      </c>
      <c r="BQ135" s="29">
        <f t="shared" si="40"/>
        <v>303087.93980450003</v>
      </c>
      <c r="BR135" s="29">
        <f t="shared" si="41"/>
        <v>69.27267999999458</v>
      </c>
      <c r="BT135" s="29">
        <f t="shared" si="42"/>
        <v>909056.0013735001</v>
      </c>
      <c r="BU135" s="29">
        <f t="shared" si="42"/>
        <v>909139.12858949997</v>
      </c>
      <c r="BV135" s="29">
        <f t="shared" si="43"/>
        <v>83.12721599987708</v>
      </c>
      <c r="BX135" s="29">
        <v>44236301.770000003</v>
      </c>
      <c r="BY135" s="29">
        <v>44236301.770000003</v>
      </c>
      <c r="BZ135" s="29">
        <v>44236301.770000003</v>
      </c>
      <c r="CB135" s="342">
        <v>44266325.299999997</v>
      </c>
      <c r="CC135" s="342">
        <v>44343031.810000002</v>
      </c>
      <c r="CD135" s="342">
        <v>44389714.799999997</v>
      </c>
      <c r="CF135" s="29">
        <v>101006.22237483335</v>
      </c>
      <c r="CG135" s="29">
        <v>101006.22237483335</v>
      </c>
      <c r="CH135" s="29">
        <v>101006.22237483335</v>
      </c>
      <c r="CJ135" s="342">
        <f t="shared" si="31"/>
        <v>101074.77610166666</v>
      </c>
      <c r="CK135" s="342">
        <f t="shared" si="31"/>
        <v>101249.92263283335</v>
      </c>
      <c r="CL135" s="342">
        <f t="shared" si="31"/>
        <v>101356.51546000001</v>
      </c>
      <c r="CN135" s="29">
        <f t="shared" si="26"/>
        <v>303018.66712450003</v>
      </c>
      <c r="CO135" s="29">
        <f t="shared" si="35"/>
        <v>303681.2141945</v>
      </c>
      <c r="CP135" s="29">
        <f t="shared" si="36"/>
        <v>662.54706999997143</v>
      </c>
      <c r="CR135" s="29">
        <f t="shared" si="37"/>
        <v>1212074.6684980001</v>
      </c>
      <c r="CS135" s="29">
        <f t="shared" si="37"/>
        <v>1212820.3427840001</v>
      </c>
      <c r="CT135" s="29">
        <f t="shared" si="38"/>
        <v>745.67428599996492</v>
      </c>
    </row>
    <row r="136" spans="1:98" x14ac:dyDescent="0.25">
      <c r="A136" s="343" t="s">
        <v>462</v>
      </c>
      <c r="B136" s="229">
        <v>3.8E-3</v>
      </c>
      <c r="C136" s="229">
        <v>4.1999999999999997E-3</v>
      </c>
      <c r="D136" s="229">
        <v>3.15E-2</v>
      </c>
      <c r="E136" s="229">
        <v>5.2900000000000003E-2</v>
      </c>
      <c r="F136" s="236">
        <v>403011</v>
      </c>
      <c r="G136" s="229"/>
      <c r="H136" s="342">
        <v>8043752.7000000002</v>
      </c>
      <c r="I136" s="342">
        <v>8043752.7000000002</v>
      </c>
      <c r="J136" s="342">
        <v>8043752.7000000002</v>
      </c>
      <c r="K136" s="342"/>
      <c r="L136" s="342">
        <v>8043752.7000000002</v>
      </c>
      <c r="M136" s="342">
        <v>8043752.7000000002</v>
      </c>
      <c r="N136" s="342">
        <v>8043752.7000000002</v>
      </c>
      <c r="O136" s="342"/>
      <c r="P136" s="238">
        <v>35459.543152500002</v>
      </c>
      <c r="Q136" s="238">
        <v>35459.543152500002</v>
      </c>
      <c r="R136" s="238">
        <v>35459.543152500002</v>
      </c>
      <c r="S136" s="238"/>
      <c r="T136" s="342">
        <f t="shared" ref="T136:V191" si="47">L136*$E136/12</f>
        <v>35459.543152500002</v>
      </c>
      <c r="U136" s="342">
        <f t="shared" si="47"/>
        <v>35459.543152500002</v>
      </c>
      <c r="V136" s="342">
        <f t="shared" si="47"/>
        <v>35459.543152500002</v>
      </c>
      <c r="W136" s="29"/>
      <c r="X136" s="29">
        <f t="shared" si="44"/>
        <v>106378.62945750001</v>
      </c>
      <c r="Y136" s="29">
        <f t="shared" si="45"/>
        <v>106378.62945750001</v>
      </c>
      <c r="Z136" s="29">
        <f t="shared" si="46"/>
        <v>0</v>
      </c>
      <c r="AB136" s="29">
        <v>8043752.7000000002</v>
      </c>
      <c r="AC136" s="29">
        <v>8043752.7000000002</v>
      </c>
      <c r="AD136" s="29">
        <v>8043752.7000000002</v>
      </c>
      <c r="AF136" s="342">
        <v>8043752.7000000002</v>
      </c>
      <c r="AG136" s="342">
        <v>8043752.7000000002</v>
      </c>
      <c r="AH136" s="342">
        <v>8043752.7000000002</v>
      </c>
      <c r="AJ136" s="29">
        <v>35459.543152500002</v>
      </c>
      <c r="AK136" s="29">
        <v>35459.543152500002</v>
      </c>
      <c r="AL136" s="29">
        <v>35459.543152500002</v>
      </c>
      <c r="AN136" s="342">
        <f t="shared" ref="AN136:AP191" si="48">AF136*$E136/12</f>
        <v>35459.543152500002</v>
      </c>
      <c r="AO136" s="342">
        <f t="shared" si="48"/>
        <v>35459.543152500002</v>
      </c>
      <c r="AP136" s="342">
        <f t="shared" si="48"/>
        <v>35459.543152500002</v>
      </c>
      <c r="AR136" s="29">
        <f t="shared" ref="AR136:AR195" si="49">AJ136+AK136+AL136</f>
        <v>106378.62945750001</v>
      </c>
      <c r="AS136" s="29">
        <f t="shared" ref="AS136:AS195" si="50">AN136+AO136+AP136</f>
        <v>106378.62945750001</v>
      </c>
      <c r="AT136" s="29">
        <f t="shared" si="32"/>
        <v>0</v>
      </c>
      <c r="AV136" s="29">
        <f t="shared" si="33"/>
        <v>212757.25891500001</v>
      </c>
      <c r="AW136" s="29">
        <f t="shared" si="33"/>
        <v>212757.25891500001</v>
      </c>
      <c r="AX136" s="29">
        <f t="shared" si="34"/>
        <v>0</v>
      </c>
      <c r="AZ136" s="29">
        <v>8043752.7000000002</v>
      </c>
      <c r="BA136" s="29">
        <v>8043752.7000000002</v>
      </c>
      <c r="BB136" s="29">
        <v>8043752.7000000002</v>
      </c>
      <c r="BD136" s="342">
        <v>8043752.7000000002</v>
      </c>
      <c r="BE136" s="342">
        <v>8043752.7000000002</v>
      </c>
      <c r="BF136" s="342">
        <v>8043752.7000000002</v>
      </c>
      <c r="BH136" s="29">
        <v>35459.543152500002</v>
      </c>
      <c r="BI136" s="29">
        <v>35459.543152500002</v>
      </c>
      <c r="BJ136" s="29">
        <v>35459.543152500002</v>
      </c>
      <c r="BL136" s="342">
        <f t="shared" si="30"/>
        <v>35459.543152500002</v>
      </c>
      <c r="BM136" s="342">
        <f t="shared" si="30"/>
        <v>35459.543152500002</v>
      </c>
      <c r="BN136" s="342">
        <f t="shared" si="30"/>
        <v>35459.543152500002</v>
      </c>
      <c r="BP136" s="29">
        <f t="shared" si="39"/>
        <v>106378.62945750001</v>
      </c>
      <c r="BQ136" s="29">
        <f t="shared" si="40"/>
        <v>106378.62945750001</v>
      </c>
      <c r="BR136" s="29">
        <f t="shared" si="41"/>
        <v>0</v>
      </c>
      <c r="BT136" s="29">
        <f t="shared" si="42"/>
        <v>319135.88837250002</v>
      </c>
      <c r="BU136" s="29">
        <f t="shared" si="42"/>
        <v>319135.88837250002</v>
      </c>
      <c r="BV136" s="29">
        <f t="shared" si="43"/>
        <v>0</v>
      </c>
      <c r="BX136" s="29">
        <v>8043752.7000000002</v>
      </c>
      <c r="BY136" s="29">
        <v>8043752.7000000002</v>
      </c>
      <c r="BZ136" s="29">
        <v>8043752.7000000002</v>
      </c>
      <c r="CB136" s="342">
        <v>8043752.7000000002</v>
      </c>
      <c r="CC136" s="342">
        <v>8043752.7000000002</v>
      </c>
      <c r="CD136" s="342">
        <v>8043752.7000000002</v>
      </c>
      <c r="CF136" s="29">
        <v>35459.543152500002</v>
      </c>
      <c r="CG136" s="29">
        <v>35459.543152500002</v>
      </c>
      <c r="CH136" s="29">
        <v>35459.543152500002</v>
      </c>
      <c r="CJ136" s="342">
        <f t="shared" si="31"/>
        <v>35459.543152500002</v>
      </c>
      <c r="CK136" s="342">
        <f t="shared" si="31"/>
        <v>35459.543152500002</v>
      </c>
      <c r="CL136" s="342">
        <f t="shared" si="31"/>
        <v>35459.543152500002</v>
      </c>
      <c r="CN136" s="29">
        <f t="shared" ref="CN136:CN195" si="51">CF136+CG136+CH136</f>
        <v>106378.62945750001</v>
      </c>
      <c r="CO136" s="29">
        <f t="shared" si="35"/>
        <v>106378.62945750001</v>
      </c>
      <c r="CP136" s="29">
        <f t="shared" si="36"/>
        <v>0</v>
      </c>
      <c r="CR136" s="29">
        <f t="shared" si="37"/>
        <v>425514.51783000003</v>
      </c>
      <c r="CS136" s="29">
        <f t="shared" si="37"/>
        <v>425514.51783000003</v>
      </c>
      <c r="CT136" s="29">
        <f t="shared" si="38"/>
        <v>0</v>
      </c>
    </row>
    <row r="137" spans="1:98" x14ac:dyDescent="0.25">
      <c r="A137" s="343" t="s">
        <v>463</v>
      </c>
      <c r="B137" s="229">
        <v>0</v>
      </c>
      <c r="C137" s="229">
        <v>0</v>
      </c>
      <c r="D137" s="229">
        <v>4.7500000000000001E-2</v>
      </c>
      <c r="E137" s="229">
        <v>1.5E-3</v>
      </c>
      <c r="F137" s="236">
        <v>403026</v>
      </c>
      <c r="G137" s="229"/>
      <c r="H137" s="342">
        <v>0</v>
      </c>
      <c r="I137" s="342">
        <v>0</v>
      </c>
      <c r="J137" s="342">
        <v>0</v>
      </c>
      <c r="K137" s="342"/>
      <c r="L137" s="342">
        <v>0</v>
      </c>
      <c r="M137" s="342">
        <v>0</v>
      </c>
      <c r="N137" s="342">
        <v>0</v>
      </c>
      <c r="O137" s="342"/>
      <c r="P137" s="238">
        <v>0</v>
      </c>
      <c r="Q137" s="238">
        <v>0</v>
      </c>
      <c r="R137" s="238">
        <v>0</v>
      </c>
      <c r="S137" s="238"/>
      <c r="T137" s="342">
        <f t="shared" si="47"/>
        <v>0</v>
      </c>
      <c r="U137" s="342">
        <f t="shared" si="47"/>
        <v>0</v>
      </c>
      <c r="V137" s="342">
        <f t="shared" si="47"/>
        <v>0</v>
      </c>
      <c r="W137" s="29"/>
      <c r="X137" s="29">
        <f t="shared" si="44"/>
        <v>0</v>
      </c>
      <c r="Y137" s="29">
        <f t="shared" si="45"/>
        <v>0</v>
      </c>
      <c r="Z137" s="29">
        <f t="shared" si="46"/>
        <v>0</v>
      </c>
      <c r="AB137" s="29">
        <v>0</v>
      </c>
      <c r="AC137" s="29">
        <v>0</v>
      </c>
      <c r="AD137" s="29">
        <v>0</v>
      </c>
      <c r="AF137" s="342">
        <v>0</v>
      </c>
      <c r="AG137" s="342">
        <v>0</v>
      </c>
      <c r="AH137" s="342">
        <v>0</v>
      </c>
      <c r="AJ137" s="29">
        <v>0</v>
      </c>
      <c r="AK137" s="29">
        <v>0</v>
      </c>
      <c r="AL137" s="29">
        <v>0</v>
      </c>
      <c r="AN137" s="342">
        <f t="shared" si="48"/>
        <v>0</v>
      </c>
      <c r="AO137" s="342">
        <f t="shared" si="48"/>
        <v>0</v>
      </c>
      <c r="AP137" s="342">
        <f t="shared" si="48"/>
        <v>0</v>
      </c>
      <c r="AR137" s="29">
        <f t="shared" si="49"/>
        <v>0</v>
      </c>
      <c r="AS137" s="29">
        <f t="shared" si="50"/>
        <v>0</v>
      </c>
      <c r="AT137" s="29">
        <f t="shared" si="32"/>
        <v>0</v>
      </c>
      <c r="AV137" s="29">
        <f t="shared" si="33"/>
        <v>0</v>
      </c>
      <c r="AW137" s="29">
        <f t="shared" si="33"/>
        <v>0</v>
      </c>
      <c r="AX137" s="29">
        <f t="shared" si="34"/>
        <v>0</v>
      </c>
      <c r="AZ137" s="29">
        <v>0</v>
      </c>
      <c r="BA137" s="29">
        <v>0</v>
      </c>
      <c r="BB137" s="29">
        <v>0</v>
      </c>
      <c r="BD137" s="342">
        <v>0</v>
      </c>
      <c r="BE137" s="342">
        <v>0</v>
      </c>
      <c r="BF137" s="342">
        <v>0</v>
      </c>
      <c r="BH137" s="29">
        <v>0</v>
      </c>
      <c r="BI137" s="29">
        <v>0</v>
      </c>
      <c r="BJ137" s="29">
        <v>0</v>
      </c>
      <c r="BL137" s="342">
        <f t="shared" si="30"/>
        <v>0</v>
      </c>
      <c r="BM137" s="342">
        <f t="shared" si="30"/>
        <v>0</v>
      </c>
      <c r="BN137" s="342">
        <f t="shared" si="30"/>
        <v>0</v>
      </c>
      <c r="BP137" s="29">
        <f t="shared" si="39"/>
        <v>0</v>
      </c>
      <c r="BQ137" s="29">
        <f t="shared" si="40"/>
        <v>0</v>
      </c>
      <c r="BR137" s="29">
        <f t="shared" si="41"/>
        <v>0</v>
      </c>
      <c r="BT137" s="29">
        <f t="shared" si="42"/>
        <v>0</v>
      </c>
      <c r="BU137" s="29">
        <f t="shared" si="42"/>
        <v>0</v>
      </c>
      <c r="BV137" s="29">
        <f t="shared" si="43"/>
        <v>0</v>
      </c>
      <c r="BX137" s="29">
        <v>0</v>
      </c>
      <c r="BY137" s="29">
        <v>0</v>
      </c>
      <c r="BZ137" s="29">
        <v>0</v>
      </c>
      <c r="CB137" s="342">
        <v>0</v>
      </c>
      <c r="CC137" s="342">
        <v>0</v>
      </c>
      <c r="CD137" s="342">
        <v>0</v>
      </c>
      <c r="CF137" s="29">
        <v>0</v>
      </c>
      <c r="CG137" s="29">
        <v>0</v>
      </c>
      <c r="CH137" s="29">
        <v>0</v>
      </c>
      <c r="CJ137" s="342">
        <f t="shared" si="31"/>
        <v>0</v>
      </c>
      <c r="CK137" s="342">
        <f t="shared" si="31"/>
        <v>0</v>
      </c>
      <c r="CL137" s="342">
        <f t="shared" si="31"/>
        <v>0</v>
      </c>
      <c r="CN137" s="29">
        <f t="shared" si="51"/>
        <v>0</v>
      </c>
      <c r="CO137" s="29">
        <f t="shared" si="35"/>
        <v>0</v>
      </c>
      <c r="CP137" s="29">
        <f t="shared" si="36"/>
        <v>0</v>
      </c>
      <c r="CR137" s="29">
        <f t="shared" si="37"/>
        <v>0</v>
      </c>
      <c r="CS137" s="29">
        <f t="shared" si="37"/>
        <v>0</v>
      </c>
      <c r="CT137" s="29">
        <f t="shared" si="38"/>
        <v>0</v>
      </c>
    </row>
    <row r="138" spans="1:98" x14ac:dyDescent="0.25">
      <c r="A138" s="343" t="s">
        <v>464</v>
      </c>
      <c r="B138" s="229">
        <v>3.8E-3</v>
      </c>
      <c r="C138" s="229">
        <v>4.1999999999999997E-3</v>
      </c>
      <c r="D138" s="229">
        <v>3.15E-2</v>
      </c>
      <c r="E138" s="229">
        <v>5.2900000000000003E-2</v>
      </c>
      <c r="F138" s="236">
        <v>403026</v>
      </c>
      <c r="G138" s="229"/>
      <c r="H138" s="342">
        <v>0</v>
      </c>
      <c r="I138" s="342">
        <v>0</v>
      </c>
      <c r="J138" s="342">
        <v>0</v>
      </c>
      <c r="K138" s="342"/>
      <c r="L138" s="342">
        <v>0</v>
      </c>
      <c r="M138" s="342">
        <v>0</v>
      </c>
      <c r="N138" s="342">
        <v>0</v>
      </c>
      <c r="O138" s="342"/>
      <c r="P138" s="238">
        <v>0</v>
      </c>
      <c r="Q138" s="238">
        <v>0</v>
      </c>
      <c r="R138" s="238">
        <v>0</v>
      </c>
      <c r="S138" s="238"/>
      <c r="T138" s="342">
        <f t="shared" si="47"/>
        <v>0</v>
      </c>
      <c r="U138" s="342">
        <f t="shared" si="47"/>
        <v>0</v>
      </c>
      <c r="V138" s="342">
        <f t="shared" si="47"/>
        <v>0</v>
      </c>
      <c r="W138" s="29"/>
      <c r="X138" s="29">
        <f t="shared" si="44"/>
        <v>0</v>
      </c>
      <c r="Y138" s="29">
        <f t="shared" si="45"/>
        <v>0</v>
      </c>
      <c r="Z138" s="29">
        <f t="shared" si="46"/>
        <v>0</v>
      </c>
      <c r="AB138" s="29">
        <v>0</v>
      </c>
      <c r="AC138" s="29">
        <v>0</v>
      </c>
      <c r="AD138" s="29">
        <v>0</v>
      </c>
      <c r="AF138" s="342">
        <v>0</v>
      </c>
      <c r="AG138" s="342">
        <v>0</v>
      </c>
      <c r="AH138" s="342">
        <v>0</v>
      </c>
      <c r="AJ138" s="29">
        <v>0</v>
      </c>
      <c r="AK138" s="29">
        <v>0</v>
      </c>
      <c r="AL138" s="29">
        <v>0</v>
      </c>
      <c r="AN138" s="342">
        <f t="shared" si="48"/>
        <v>0</v>
      </c>
      <c r="AO138" s="342">
        <f t="shared" si="48"/>
        <v>0</v>
      </c>
      <c r="AP138" s="342">
        <f t="shared" si="48"/>
        <v>0</v>
      </c>
      <c r="AR138" s="29">
        <f t="shared" si="49"/>
        <v>0</v>
      </c>
      <c r="AS138" s="29">
        <f t="shared" si="50"/>
        <v>0</v>
      </c>
      <c r="AT138" s="29">
        <f t="shared" si="32"/>
        <v>0</v>
      </c>
      <c r="AV138" s="29">
        <f t="shared" si="33"/>
        <v>0</v>
      </c>
      <c r="AW138" s="29">
        <f t="shared" si="33"/>
        <v>0</v>
      </c>
      <c r="AX138" s="29">
        <f t="shared" si="34"/>
        <v>0</v>
      </c>
      <c r="AZ138" s="29">
        <v>0</v>
      </c>
      <c r="BA138" s="29">
        <v>0</v>
      </c>
      <c r="BB138" s="29">
        <v>0</v>
      </c>
      <c r="BD138" s="342">
        <v>0</v>
      </c>
      <c r="BE138" s="342">
        <v>0</v>
      </c>
      <c r="BF138" s="342">
        <v>0</v>
      </c>
      <c r="BH138" s="29">
        <v>0</v>
      </c>
      <c r="BI138" s="29">
        <v>0</v>
      </c>
      <c r="BJ138" s="29">
        <v>0</v>
      </c>
      <c r="BL138" s="342">
        <f t="shared" si="30"/>
        <v>0</v>
      </c>
      <c r="BM138" s="342">
        <f t="shared" si="30"/>
        <v>0</v>
      </c>
      <c r="BN138" s="342">
        <f t="shared" si="30"/>
        <v>0</v>
      </c>
      <c r="BP138" s="29">
        <f t="shared" si="39"/>
        <v>0</v>
      </c>
      <c r="BQ138" s="29">
        <f t="shared" si="40"/>
        <v>0</v>
      </c>
      <c r="BR138" s="29">
        <f t="shared" si="41"/>
        <v>0</v>
      </c>
      <c r="BT138" s="29">
        <f t="shared" si="42"/>
        <v>0</v>
      </c>
      <c r="BU138" s="29">
        <f t="shared" si="42"/>
        <v>0</v>
      </c>
      <c r="BV138" s="29">
        <f t="shared" si="43"/>
        <v>0</v>
      </c>
      <c r="BX138" s="29">
        <v>0</v>
      </c>
      <c r="BY138" s="29">
        <v>0</v>
      </c>
      <c r="BZ138" s="29">
        <v>0</v>
      </c>
      <c r="CB138" s="342">
        <v>0</v>
      </c>
      <c r="CC138" s="342">
        <v>0</v>
      </c>
      <c r="CD138" s="342">
        <v>0</v>
      </c>
      <c r="CF138" s="29">
        <v>0</v>
      </c>
      <c r="CG138" s="29">
        <v>0</v>
      </c>
      <c r="CH138" s="29">
        <v>0</v>
      </c>
      <c r="CJ138" s="342">
        <f t="shared" si="31"/>
        <v>0</v>
      </c>
      <c r="CK138" s="342">
        <f t="shared" si="31"/>
        <v>0</v>
      </c>
      <c r="CL138" s="342">
        <f t="shared" si="31"/>
        <v>0</v>
      </c>
      <c r="CN138" s="29">
        <f t="shared" si="51"/>
        <v>0</v>
      </c>
      <c r="CO138" s="29">
        <f t="shared" si="35"/>
        <v>0</v>
      </c>
      <c r="CP138" s="29">
        <f t="shared" si="36"/>
        <v>0</v>
      </c>
      <c r="CR138" s="29">
        <f t="shared" si="37"/>
        <v>0</v>
      </c>
      <c r="CS138" s="29">
        <f t="shared" si="37"/>
        <v>0</v>
      </c>
      <c r="CT138" s="29">
        <f t="shared" si="38"/>
        <v>0</v>
      </c>
    </row>
    <row r="139" spans="1:98" x14ac:dyDescent="0.25">
      <c r="A139" s="343" t="s">
        <v>465</v>
      </c>
      <c r="B139" s="229">
        <v>2.29E-2</v>
      </c>
      <c r="C139" s="229">
        <v>2.5499999999999998E-2</v>
      </c>
      <c r="D139" s="229">
        <v>2.2100000000000002E-2</v>
      </c>
      <c r="E139" s="229">
        <v>2.12E-2</v>
      </c>
      <c r="F139" s="236">
        <v>403011</v>
      </c>
      <c r="G139" s="229"/>
      <c r="H139" s="342">
        <v>10443874.220000001</v>
      </c>
      <c r="I139" s="342">
        <v>10503722.800000001</v>
      </c>
      <c r="J139" s="342">
        <v>10546876.16</v>
      </c>
      <c r="K139" s="342"/>
      <c r="L139" s="342">
        <v>10931385.949999999</v>
      </c>
      <c r="M139" s="342">
        <v>10938741.85</v>
      </c>
      <c r="N139" s="342">
        <v>10938741.85</v>
      </c>
      <c r="O139" s="342"/>
      <c r="P139" s="238">
        <v>18450.844455333336</v>
      </c>
      <c r="Q139" s="238">
        <v>18556.576946666668</v>
      </c>
      <c r="R139" s="238">
        <v>18632.814549333332</v>
      </c>
      <c r="S139" s="238"/>
      <c r="T139" s="342">
        <f t="shared" si="47"/>
        <v>19312.11517833333</v>
      </c>
      <c r="U139" s="342">
        <f t="shared" si="47"/>
        <v>19325.110601666667</v>
      </c>
      <c r="V139" s="342">
        <f t="shared" si="47"/>
        <v>19325.110601666667</v>
      </c>
      <c r="W139" s="29"/>
      <c r="X139" s="29">
        <f t="shared" si="44"/>
        <v>55640.235951333336</v>
      </c>
      <c r="Y139" s="29">
        <f t="shared" si="45"/>
        <v>57962.336381666661</v>
      </c>
      <c r="Z139" s="29">
        <f t="shared" si="46"/>
        <v>2322.1004303333248</v>
      </c>
      <c r="AB139" s="29">
        <v>10610699.17</v>
      </c>
      <c r="AC139" s="29">
        <v>10636781.18</v>
      </c>
      <c r="AD139" s="29">
        <v>10645128.57</v>
      </c>
      <c r="AF139" s="342">
        <v>10938927.130000001</v>
      </c>
      <c r="AG139" s="342">
        <v>10939112.4</v>
      </c>
      <c r="AH139" s="342">
        <v>10915854.07</v>
      </c>
      <c r="AJ139" s="29">
        <v>18745.568533666668</v>
      </c>
      <c r="AK139" s="29">
        <v>18791.646751333334</v>
      </c>
      <c r="AL139" s="29">
        <v>18806.393807</v>
      </c>
      <c r="AN139" s="342">
        <f t="shared" si="48"/>
        <v>19325.43792966667</v>
      </c>
      <c r="AO139" s="342">
        <f t="shared" si="48"/>
        <v>19325.765240000001</v>
      </c>
      <c r="AP139" s="342">
        <f t="shared" si="48"/>
        <v>19284.675523666669</v>
      </c>
      <c r="AR139" s="29">
        <f t="shared" si="49"/>
        <v>56343.609091999999</v>
      </c>
      <c r="AS139" s="29">
        <f t="shared" si="50"/>
        <v>57935.878693333332</v>
      </c>
      <c r="AT139" s="29">
        <f t="shared" si="32"/>
        <v>1592.2696013333334</v>
      </c>
      <c r="AV139" s="29">
        <f t="shared" si="33"/>
        <v>111983.84504333333</v>
      </c>
      <c r="AW139" s="29">
        <f t="shared" si="33"/>
        <v>115898.21507499999</v>
      </c>
      <c r="AX139" s="29">
        <f t="shared" si="34"/>
        <v>3914.3700316666509</v>
      </c>
      <c r="AZ139" s="29">
        <v>10670098.43</v>
      </c>
      <c r="BA139" s="29">
        <v>10703515.029999999</v>
      </c>
      <c r="BB139" s="29">
        <v>10730223.68</v>
      </c>
      <c r="BD139" s="342">
        <v>10892595.74</v>
      </c>
      <c r="BE139" s="342">
        <v>10892595.74</v>
      </c>
      <c r="BF139" s="342">
        <v>10892595.74</v>
      </c>
      <c r="BH139" s="29">
        <v>18850.507226333331</v>
      </c>
      <c r="BI139" s="29">
        <v>18909.543219666666</v>
      </c>
      <c r="BJ139" s="29">
        <v>18956.728501333335</v>
      </c>
      <c r="BL139" s="342">
        <f t="shared" si="30"/>
        <v>19243.585807333333</v>
      </c>
      <c r="BM139" s="342">
        <f t="shared" si="30"/>
        <v>19243.585807333333</v>
      </c>
      <c r="BN139" s="342">
        <f t="shared" si="30"/>
        <v>19243.585807333333</v>
      </c>
      <c r="BP139" s="29">
        <f t="shared" si="39"/>
        <v>56716.778947333325</v>
      </c>
      <c r="BQ139" s="29">
        <f t="shared" si="40"/>
        <v>57730.757421999995</v>
      </c>
      <c r="BR139" s="29">
        <f t="shared" si="41"/>
        <v>1013.9784746666701</v>
      </c>
      <c r="BT139" s="29">
        <f t="shared" si="42"/>
        <v>168700.62399066665</v>
      </c>
      <c r="BU139" s="29">
        <f t="shared" si="42"/>
        <v>173628.97249699998</v>
      </c>
      <c r="BV139" s="29">
        <f t="shared" si="43"/>
        <v>4928.3485063333355</v>
      </c>
      <c r="BX139" s="29">
        <v>10676252.02</v>
      </c>
      <c r="BY139" s="29">
        <v>10620027.24</v>
      </c>
      <c r="BZ139" s="29">
        <v>10773199.960000001</v>
      </c>
      <c r="CB139" s="342">
        <v>10892595.74</v>
      </c>
      <c r="CC139" s="342">
        <v>10892595.74</v>
      </c>
      <c r="CD139" s="342">
        <v>11198600.949999999</v>
      </c>
      <c r="CF139" s="29">
        <v>18861.378568666667</v>
      </c>
      <c r="CG139" s="29">
        <v>18762.048124000001</v>
      </c>
      <c r="CH139" s="29">
        <v>19032.65326266667</v>
      </c>
      <c r="CJ139" s="342">
        <f t="shared" si="31"/>
        <v>19243.585807333333</v>
      </c>
      <c r="CK139" s="342">
        <f t="shared" si="31"/>
        <v>19243.585807333333</v>
      </c>
      <c r="CL139" s="342">
        <f t="shared" si="31"/>
        <v>19784.195011666667</v>
      </c>
      <c r="CN139" s="29">
        <f t="shared" si="51"/>
        <v>56656.079955333335</v>
      </c>
      <c r="CO139" s="29">
        <f t="shared" si="35"/>
        <v>58271.366626333329</v>
      </c>
      <c r="CP139" s="29">
        <f t="shared" si="36"/>
        <v>1615.2866709999944</v>
      </c>
      <c r="CR139" s="29">
        <f t="shared" si="37"/>
        <v>225356.70394599997</v>
      </c>
      <c r="CS139" s="29">
        <f t="shared" si="37"/>
        <v>231900.33912333331</v>
      </c>
      <c r="CT139" s="29">
        <f t="shared" si="38"/>
        <v>6543.6351773333445</v>
      </c>
    </row>
    <row r="140" spans="1:98" x14ac:dyDescent="0.25">
      <c r="A140" s="30" t="s">
        <v>466</v>
      </c>
      <c r="B140" s="229">
        <v>2.29E-2</v>
      </c>
      <c r="C140" s="229">
        <v>2.5499999999999998E-2</v>
      </c>
      <c r="D140" s="229">
        <v>2.2100000000000002E-2</v>
      </c>
      <c r="E140" s="229">
        <v>2.12E-2</v>
      </c>
      <c r="F140" s="236">
        <v>403026</v>
      </c>
      <c r="G140" s="229"/>
      <c r="H140" s="342">
        <v>1372768.98</v>
      </c>
      <c r="I140" s="342">
        <v>1372768.98</v>
      </c>
      <c r="J140" s="342">
        <v>1372768.98</v>
      </c>
      <c r="K140" s="342"/>
      <c r="L140" s="342">
        <v>1372768.98</v>
      </c>
      <c r="M140" s="342">
        <v>1372768.98</v>
      </c>
      <c r="N140" s="342">
        <v>1372768.98</v>
      </c>
      <c r="O140" s="342"/>
      <c r="P140" s="238">
        <v>2425.2251980000001</v>
      </c>
      <c r="Q140" s="238">
        <v>2425.2251980000001</v>
      </c>
      <c r="R140" s="238">
        <v>2425.2251980000001</v>
      </c>
      <c r="S140" s="238"/>
      <c r="T140" s="342">
        <f t="shared" si="47"/>
        <v>2425.2251980000001</v>
      </c>
      <c r="U140" s="342">
        <f t="shared" si="47"/>
        <v>2425.2251980000001</v>
      </c>
      <c r="V140" s="342">
        <f t="shared" si="47"/>
        <v>2425.2251980000001</v>
      </c>
      <c r="W140" s="29"/>
      <c r="X140" s="29">
        <f t="shared" si="44"/>
        <v>7275.6755940000003</v>
      </c>
      <c r="Y140" s="29">
        <f t="shared" si="45"/>
        <v>7275.6755940000003</v>
      </c>
      <c r="Z140" s="29">
        <f t="shared" si="46"/>
        <v>0</v>
      </c>
      <c r="AB140" s="29">
        <v>1372768.98</v>
      </c>
      <c r="AC140" s="29">
        <v>1372768.98</v>
      </c>
      <c r="AD140" s="29">
        <v>1372768.98</v>
      </c>
      <c r="AF140" s="342">
        <v>1372768.98</v>
      </c>
      <c r="AG140" s="342">
        <v>1372768.98</v>
      </c>
      <c r="AH140" s="342">
        <v>1372768.98</v>
      </c>
      <c r="AJ140" s="29">
        <v>2425.2251980000001</v>
      </c>
      <c r="AK140" s="29">
        <v>2425.2251980000001</v>
      </c>
      <c r="AL140" s="29">
        <v>2425.2251980000001</v>
      </c>
      <c r="AN140" s="342">
        <f t="shared" si="48"/>
        <v>2425.2251980000001</v>
      </c>
      <c r="AO140" s="342">
        <f t="shared" si="48"/>
        <v>2425.2251980000001</v>
      </c>
      <c r="AP140" s="342">
        <f t="shared" si="48"/>
        <v>2425.2251980000001</v>
      </c>
      <c r="AR140" s="29">
        <f t="shared" si="49"/>
        <v>7275.6755940000003</v>
      </c>
      <c r="AS140" s="29">
        <f t="shared" si="50"/>
        <v>7275.6755940000003</v>
      </c>
      <c r="AT140" s="29">
        <f t="shared" si="32"/>
        <v>0</v>
      </c>
      <c r="AV140" s="29">
        <f t="shared" si="33"/>
        <v>14551.351188000001</v>
      </c>
      <c r="AW140" s="29">
        <f t="shared" si="33"/>
        <v>14551.351188000001</v>
      </c>
      <c r="AX140" s="29">
        <f t="shared" si="34"/>
        <v>0</v>
      </c>
      <c r="AZ140" s="29">
        <v>1372768.98</v>
      </c>
      <c r="BA140" s="29">
        <v>1372768.98</v>
      </c>
      <c r="BB140" s="29">
        <v>1372768.98</v>
      </c>
      <c r="BD140" s="342">
        <v>1372768.98</v>
      </c>
      <c r="BE140" s="342">
        <v>1372768.98</v>
      </c>
      <c r="BF140" s="342">
        <v>1372768.98</v>
      </c>
      <c r="BH140" s="29">
        <v>2425.2251980000001</v>
      </c>
      <c r="BI140" s="29">
        <v>2425.2251980000001</v>
      </c>
      <c r="BJ140" s="29">
        <v>2425.2251980000001</v>
      </c>
      <c r="BL140" s="342">
        <f t="shared" si="30"/>
        <v>2425.2251980000001</v>
      </c>
      <c r="BM140" s="342">
        <f t="shared" si="30"/>
        <v>2425.2251980000001</v>
      </c>
      <c r="BN140" s="342">
        <f t="shared" si="30"/>
        <v>2425.2251980000001</v>
      </c>
      <c r="BP140" s="29">
        <f t="shared" si="39"/>
        <v>7275.6755940000003</v>
      </c>
      <c r="BQ140" s="29">
        <f t="shared" si="40"/>
        <v>7275.6755940000003</v>
      </c>
      <c r="BR140" s="29">
        <f t="shared" si="41"/>
        <v>0</v>
      </c>
      <c r="BT140" s="29">
        <f t="shared" si="42"/>
        <v>21827.026782000001</v>
      </c>
      <c r="BU140" s="29">
        <f t="shared" si="42"/>
        <v>21827.026782000001</v>
      </c>
      <c r="BV140" s="29">
        <f t="shared" si="43"/>
        <v>0</v>
      </c>
      <c r="BX140" s="29">
        <v>1372768.98</v>
      </c>
      <c r="BY140" s="29">
        <v>1372768.98</v>
      </c>
      <c r="BZ140" s="29">
        <v>1372768.98</v>
      </c>
      <c r="CB140" s="342">
        <v>1372768.98</v>
      </c>
      <c r="CC140" s="342">
        <v>1372768.98</v>
      </c>
      <c r="CD140" s="342">
        <v>1372768.98</v>
      </c>
      <c r="CF140" s="29">
        <v>2425.2251980000001</v>
      </c>
      <c r="CG140" s="29">
        <v>2425.2251980000001</v>
      </c>
      <c r="CH140" s="29">
        <v>2425.2251980000001</v>
      </c>
      <c r="CJ140" s="342">
        <f t="shared" si="31"/>
        <v>2425.2251980000001</v>
      </c>
      <c r="CK140" s="342">
        <f t="shared" si="31"/>
        <v>2425.2251980000001</v>
      </c>
      <c r="CL140" s="342">
        <f t="shared" si="31"/>
        <v>2425.2251980000001</v>
      </c>
      <c r="CN140" s="29">
        <f t="shared" si="51"/>
        <v>7275.6755940000003</v>
      </c>
      <c r="CO140" s="29">
        <f t="shared" si="35"/>
        <v>7275.6755940000003</v>
      </c>
      <c r="CP140" s="29">
        <f t="shared" si="36"/>
        <v>0</v>
      </c>
      <c r="CR140" s="29">
        <f t="shared" si="37"/>
        <v>29102.702376000001</v>
      </c>
      <c r="CS140" s="29">
        <f t="shared" si="37"/>
        <v>29102.702376000001</v>
      </c>
      <c r="CT140" s="29">
        <f t="shared" si="38"/>
        <v>0</v>
      </c>
    </row>
    <row r="141" spans="1:98" x14ac:dyDescent="0.25">
      <c r="A141" s="30" t="s">
        <v>467</v>
      </c>
      <c r="B141" s="229">
        <v>2.29E-2</v>
      </c>
      <c r="C141" s="229">
        <v>2.5499999999999998E-2</v>
      </c>
      <c r="D141" s="229">
        <v>2.2100000000000002E-2</v>
      </c>
      <c r="E141" s="229">
        <v>2.12E-2</v>
      </c>
      <c r="F141" s="236">
        <v>403026</v>
      </c>
      <c r="G141" s="229"/>
      <c r="H141" s="342"/>
      <c r="I141" s="342"/>
      <c r="J141" s="342"/>
      <c r="K141" s="342"/>
      <c r="L141" s="342">
        <v>1514701.37</v>
      </c>
      <c r="M141" s="342">
        <v>1514701.37</v>
      </c>
      <c r="N141" s="342">
        <v>1514701.37</v>
      </c>
      <c r="O141" s="342"/>
      <c r="P141" s="238">
        <v>0</v>
      </c>
      <c r="Q141" s="238">
        <v>0</v>
      </c>
      <c r="R141" s="238">
        <v>0</v>
      </c>
      <c r="S141" s="238"/>
      <c r="T141" s="342">
        <f t="shared" si="47"/>
        <v>2675.9724203333335</v>
      </c>
      <c r="U141" s="342">
        <f t="shared" si="47"/>
        <v>2675.9724203333335</v>
      </c>
      <c r="V141" s="342">
        <f t="shared" si="47"/>
        <v>2675.9724203333335</v>
      </c>
      <c r="W141" s="29"/>
      <c r="X141" s="29">
        <f t="shared" si="44"/>
        <v>0</v>
      </c>
      <c r="Y141" s="29">
        <f t="shared" si="45"/>
        <v>8027.9172610000005</v>
      </c>
      <c r="Z141" s="29">
        <f t="shared" si="46"/>
        <v>8027.9172610000005</v>
      </c>
      <c r="AB141" s="29"/>
      <c r="AC141" s="29">
        <v>757350.69000000006</v>
      </c>
      <c r="AD141" s="29">
        <v>1514701.37</v>
      </c>
      <c r="AF141" s="342">
        <v>1514701.37</v>
      </c>
      <c r="AG141" s="342">
        <v>1514701.37</v>
      </c>
      <c r="AH141" s="342">
        <v>1514701.37</v>
      </c>
      <c r="AJ141" s="29">
        <v>0</v>
      </c>
      <c r="AK141" s="29">
        <v>1337.9862190000001</v>
      </c>
      <c r="AL141" s="29">
        <v>2675.9724203333335</v>
      </c>
      <c r="AN141" s="342">
        <f t="shared" si="48"/>
        <v>2675.9724203333335</v>
      </c>
      <c r="AO141" s="342">
        <f t="shared" si="48"/>
        <v>2675.9724203333335</v>
      </c>
      <c r="AP141" s="342">
        <f t="shared" si="48"/>
        <v>2675.9724203333335</v>
      </c>
      <c r="AR141" s="29">
        <f t="shared" si="49"/>
        <v>4013.9586393333338</v>
      </c>
      <c r="AS141" s="29">
        <f t="shared" si="50"/>
        <v>8027.9172610000005</v>
      </c>
      <c r="AT141" s="29">
        <f t="shared" si="32"/>
        <v>4013.9586216666667</v>
      </c>
      <c r="AV141" s="29">
        <f t="shared" si="33"/>
        <v>4013.9586393333338</v>
      </c>
      <c r="AW141" s="29">
        <f t="shared" si="33"/>
        <v>16055.834522000001</v>
      </c>
      <c r="AX141" s="29">
        <f t="shared" si="34"/>
        <v>12041.875882666667</v>
      </c>
      <c r="AZ141" s="29">
        <v>1514701.37</v>
      </c>
      <c r="BA141" s="29">
        <v>1514701.37</v>
      </c>
      <c r="BB141" s="29">
        <v>1514701.37</v>
      </c>
      <c r="BD141" s="342">
        <v>1514701.37</v>
      </c>
      <c r="BE141" s="342">
        <v>1514701.37</v>
      </c>
      <c r="BF141" s="342">
        <v>1514701.37</v>
      </c>
      <c r="BH141" s="29">
        <v>2675.9724203333335</v>
      </c>
      <c r="BI141" s="29">
        <v>2675.9724203333335</v>
      </c>
      <c r="BJ141" s="29">
        <v>2675.9724203333335</v>
      </c>
      <c r="BL141" s="342">
        <f t="shared" si="30"/>
        <v>2675.9724203333335</v>
      </c>
      <c r="BM141" s="342">
        <f t="shared" si="30"/>
        <v>2675.9724203333335</v>
      </c>
      <c r="BN141" s="342">
        <f t="shared" si="30"/>
        <v>2675.9724203333335</v>
      </c>
      <c r="BP141" s="29">
        <f t="shared" si="39"/>
        <v>8027.9172610000005</v>
      </c>
      <c r="BQ141" s="29">
        <f t="shared" si="40"/>
        <v>8027.9172610000005</v>
      </c>
      <c r="BR141" s="29">
        <f t="shared" si="41"/>
        <v>0</v>
      </c>
      <c r="BT141" s="29">
        <f t="shared" si="42"/>
        <v>12041.875900333334</v>
      </c>
      <c r="BU141" s="29">
        <f t="shared" si="42"/>
        <v>24083.751783</v>
      </c>
      <c r="BV141" s="29">
        <f t="shared" si="43"/>
        <v>12041.875882666665</v>
      </c>
      <c r="BX141" s="29">
        <v>1514701.37</v>
      </c>
      <c r="BY141" s="29">
        <v>1514701.37</v>
      </c>
      <c r="BZ141" s="29">
        <v>1514701.37</v>
      </c>
      <c r="CB141" s="342">
        <v>1514701.37</v>
      </c>
      <c r="CC141" s="342">
        <v>1514701.37</v>
      </c>
      <c r="CD141" s="342">
        <v>1514701.37</v>
      </c>
      <c r="CF141" s="29">
        <v>2675.9724203333335</v>
      </c>
      <c r="CG141" s="29">
        <v>2675.9724203333335</v>
      </c>
      <c r="CH141" s="29">
        <v>2675.9724203333335</v>
      </c>
      <c r="CJ141" s="342">
        <f t="shared" si="31"/>
        <v>2675.9724203333335</v>
      </c>
      <c r="CK141" s="342">
        <f t="shared" si="31"/>
        <v>2675.9724203333335</v>
      </c>
      <c r="CL141" s="342">
        <f t="shared" si="31"/>
        <v>2675.9724203333335</v>
      </c>
      <c r="CN141" s="29">
        <f t="shared" si="51"/>
        <v>8027.9172610000005</v>
      </c>
      <c r="CO141" s="29">
        <f t="shared" si="35"/>
        <v>8027.9172610000005</v>
      </c>
      <c r="CP141" s="29">
        <f t="shared" si="36"/>
        <v>0</v>
      </c>
      <c r="CR141" s="29">
        <f t="shared" si="37"/>
        <v>20069.793161333335</v>
      </c>
      <c r="CS141" s="29">
        <f t="shared" si="37"/>
        <v>32111.669044000002</v>
      </c>
      <c r="CT141" s="29">
        <f t="shared" si="38"/>
        <v>12041.875882666667</v>
      </c>
    </row>
    <row r="142" spans="1:98" x14ac:dyDescent="0.25">
      <c r="A142" s="30" t="s">
        <v>468</v>
      </c>
      <c r="B142" s="229">
        <v>2.29E-2</v>
      </c>
      <c r="C142" s="229">
        <v>2.5499999999999998E-2</v>
      </c>
      <c r="D142" s="229">
        <v>2.2100000000000002E-2</v>
      </c>
      <c r="E142" s="229">
        <v>2.12E-2</v>
      </c>
      <c r="F142" s="236">
        <v>403026</v>
      </c>
      <c r="G142" s="229"/>
      <c r="H142" s="342"/>
      <c r="I142" s="342"/>
      <c r="J142" s="342"/>
      <c r="K142" s="342"/>
      <c r="L142" s="342">
        <v>2590965.44</v>
      </c>
      <c r="M142" s="342">
        <v>2590965.44</v>
      </c>
      <c r="N142" s="342">
        <v>2590965.44</v>
      </c>
      <c r="O142" s="342"/>
      <c r="P142" s="238">
        <v>0</v>
      </c>
      <c r="Q142" s="238">
        <v>0</v>
      </c>
      <c r="R142" s="238">
        <v>0</v>
      </c>
      <c r="S142" s="238"/>
      <c r="T142" s="342">
        <f t="shared" si="47"/>
        <v>4577.3722773333329</v>
      </c>
      <c r="U142" s="342">
        <f t="shared" si="47"/>
        <v>4577.3722773333329</v>
      </c>
      <c r="V142" s="342">
        <f t="shared" si="47"/>
        <v>4577.3722773333329</v>
      </c>
      <c r="W142" s="29"/>
      <c r="X142" s="29">
        <f t="shared" si="44"/>
        <v>0</v>
      </c>
      <c r="Y142" s="29">
        <f t="shared" si="45"/>
        <v>13732.116832</v>
      </c>
      <c r="Z142" s="29">
        <f t="shared" si="46"/>
        <v>13732.116832</v>
      </c>
      <c r="AB142" s="29"/>
      <c r="AC142" s="29">
        <v>1295482.72</v>
      </c>
      <c r="AD142" s="29">
        <v>2590965.44</v>
      </c>
      <c r="AF142" s="342">
        <v>2590965.44</v>
      </c>
      <c r="AG142" s="342">
        <v>2590965.44</v>
      </c>
      <c r="AH142" s="342">
        <v>2590965.44</v>
      </c>
      <c r="AJ142" s="29">
        <v>0</v>
      </c>
      <c r="AK142" s="29">
        <v>2288.6861386666665</v>
      </c>
      <c r="AL142" s="29">
        <v>4577.3722773333329</v>
      </c>
      <c r="AN142" s="342">
        <f t="shared" si="48"/>
        <v>4577.3722773333329</v>
      </c>
      <c r="AO142" s="342">
        <f t="shared" si="48"/>
        <v>4577.3722773333329</v>
      </c>
      <c r="AP142" s="342">
        <f t="shared" si="48"/>
        <v>4577.3722773333329</v>
      </c>
      <c r="AR142" s="29">
        <f t="shared" si="49"/>
        <v>6866.0584159999999</v>
      </c>
      <c r="AS142" s="29">
        <f t="shared" si="50"/>
        <v>13732.116832</v>
      </c>
      <c r="AT142" s="29">
        <f t="shared" si="32"/>
        <v>6866.0584159999999</v>
      </c>
      <c r="AV142" s="29">
        <f t="shared" si="33"/>
        <v>6866.0584159999999</v>
      </c>
      <c r="AW142" s="29">
        <f t="shared" si="33"/>
        <v>27464.233663999999</v>
      </c>
      <c r="AX142" s="29">
        <f t="shared" si="34"/>
        <v>20598.175248</v>
      </c>
      <c r="AZ142" s="29">
        <v>2590965.44</v>
      </c>
      <c r="BA142" s="29">
        <v>2590965.44</v>
      </c>
      <c r="BB142" s="29">
        <v>2590965.44</v>
      </c>
      <c r="BD142" s="342">
        <v>2590965.44</v>
      </c>
      <c r="BE142" s="342">
        <v>2590965.44</v>
      </c>
      <c r="BF142" s="342">
        <v>2590965.44</v>
      </c>
      <c r="BH142" s="29">
        <v>4577.3722773333329</v>
      </c>
      <c r="BI142" s="29">
        <v>4577.3722773333329</v>
      </c>
      <c r="BJ142" s="29">
        <v>4577.3722773333329</v>
      </c>
      <c r="BL142" s="342">
        <f t="shared" si="30"/>
        <v>4577.3722773333329</v>
      </c>
      <c r="BM142" s="342">
        <f t="shared" si="30"/>
        <v>4577.3722773333329</v>
      </c>
      <c r="BN142" s="342">
        <f t="shared" si="30"/>
        <v>4577.3722773333329</v>
      </c>
      <c r="BP142" s="29">
        <f t="shared" si="39"/>
        <v>13732.116832</v>
      </c>
      <c r="BQ142" s="29">
        <f t="shared" si="40"/>
        <v>13732.116832</v>
      </c>
      <c r="BR142" s="29">
        <f t="shared" si="41"/>
        <v>0</v>
      </c>
      <c r="BT142" s="29">
        <f t="shared" si="42"/>
        <v>20598.175248</v>
      </c>
      <c r="BU142" s="29">
        <f t="shared" si="42"/>
        <v>41196.350495999999</v>
      </c>
      <c r="BV142" s="29">
        <f t="shared" si="43"/>
        <v>20598.175248</v>
      </c>
      <c r="BX142" s="29">
        <v>2590965.44</v>
      </c>
      <c r="BY142" s="29">
        <v>2590965.44</v>
      </c>
      <c r="BZ142" s="29">
        <v>2590965.44</v>
      </c>
      <c r="CB142" s="342">
        <v>2590965.44</v>
      </c>
      <c r="CC142" s="342">
        <v>2590965.44</v>
      </c>
      <c r="CD142" s="342">
        <v>2590965.44</v>
      </c>
      <c r="CF142" s="29">
        <v>4577.3722773333329</v>
      </c>
      <c r="CG142" s="29">
        <v>4577.3722773333329</v>
      </c>
      <c r="CH142" s="29">
        <v>4577.3722773333329</v>
      </c>
      <c r="CJ142" s="342">
        <f t="shared" si="31"/>
        <v>4577.3722773333329</v>
      </c>
      <c r="CK142" s="342">
        <f t="shared" si="31"/>
        <v>4577.3722773333329</v>
      </c>
      <c r="CL142" s="342">
        <f t="shared" si="31"/>
        <v>4577.3722773333329</v>
      </c>
      <c r="CN142" s="29">
        <f t="shared" si="51"/>
        <v>13732.116832</v>
      </c>
      <c r="CO142" s="29">
        <f t="shared" si="35"/>
        <v>13732.116832</v>
      </c>
      <c r="CP142" s="29">
        <f t="shared" si="36"/>
        <v>0</v>
      </c>
      <c r="CR142" s="29">
        <f t="shared" si="37"/>
        <v>34330.292079999999</v>
      </c>
      <c r="CS142" s="29">
        <f t="shared" si="37"/>
        <v>54928.467327999999</v>
      </c>
      <c r="CT142" s="29">
        <f t="shared" si="38"/>
        <v>20598.175248</v>
      </c>
    </row>
    <row r="143" spans="1:98" x14ac:dyDescent="0.25">
      <c r="A143" s="30" t="s">
        <v>469</v>
      </c>
      <c r="B143" s="229">
        <v>2.29E-2</v>
      </c>
      <c r="C143" s="229">
        <v>2.5499999999999998E-2</v>
      </c>
      <c r="D143" s="229">
        <v>2.2100000000000002E-2</v>
      </c>
      <c r="E143" s="229">
        <v>2.12E-2</v>
      </c>
      <c r="F143" s="236">
        <v>403026</v>
      </c>
      <c r="G143" s="229"/>
      <c r="H143" s="342"/>
      <c r="I143" s="342"/>
      <c r="J143" s="342"/>
      <c r="K143" s="342"/>
      <c r="L143" s="342">
        <v>44276.47</v>
      </c>
      <c r="M143" s="342">
        <v>44276.47</v>
      </c>
      <c r="N143" s="342">
        <v>44276.47</v>
      </c>
      <c r="O143" s="342"/>
      <c r="P143" s="238">
        <v>0</v>
      </c>
      <c r="Q143" s="238">
        <v>0</v>
      </c>
      <c r="R143" s="238">
        <v>0</v>
      </c>
      <c r="S143" s="238"/>
      <c r="T143" s="342">
        <f t="shared" si="47"/>
        <v>78.221763666666661</v>
      </c>
      <c r="U143" s="342">
        <f t="shared" si="47"/>
        <v>78.221763666666661</v>
      </c>
      <c r="V143" s="342">
        <f t="shared" si="47"/>
        <v>78.221763666666661</v>
      </c>
      <c r="W143" s="29"/>
      <c r="X143" s="29">
        <f t="shared" si="44"/>
        <v>0</v>
      </c>
      <c r="Y143" s="29">
        <f t="shared" si="45"/>
        <v>234.66529099999997</v>
      </c>
      <c r="Z143" s="29">
        <f t="shared" si="46"/>
        <v>234.66529099999997</v>
      </c>
      <c r="AB143" s="29"/>
      <c r="AC143" s="29">
        <v>22138.240000000002</v>
      </c>
      <c r="AD143" s="29">
        <v>44276.47</v>
      </c>
      <c r="AF143" s="342">
        <v>44276.47</v>
      </c>
      <c r="AG143" s="342">
        <v>44276.47</v>
      </c>
      <c r="AH143" s="342">
        <v>44276.47</v>
      </c>
      <c r="AJ143" s="29">
        <v>0</v>
      </c>
      <c r="AK143" s="29">
        <v>39.11089066666667</v>
      </c>
      <c r="AL143" s="29">
        <v>78.221763666666661</v>
      </c>
      <c r="AN143" s="342">
        <f t="shared" si="48"/>
        <v>78.221763666666661</v>
      </c>
      <c r="AO143" s="342">
        <f t="shared" si="48"/>
        <v>78.221763666666661</v>
      </c>
      <c r="AP143" s="342">
        <f t="shared" si="48"/>
        <v>78.221763666666661</v>
      </c>
      <c r="AR143" s="29">
        <f t="shared" si="49"/>
        <v>117.33265433333332</v>
      </c>
      <c r="AS143" s="29">
        <f t="shared" si="50"/>
        <v>234.66529099999997</v>
      </c>
      <c r="AT143" s="29">
        <f t="shared" si="32"/>
        <v>117.33263666666664</v>
      </c>
      <c r="AV143" s="29">
        <f t="shared" si="33"/>
        <v>117.33265433333332</v>
      </c>
      <c r="AW143" s="29">
        <f t="shared" si="33"/>
        <v>469.33058199999994</v>
      </c>
      <c r="AX143" s="29">
        <f t="shared" si="34"/>
        <v>351.99792766666661</v>
      </c>
      <c r="AZ143" s="29">
        <v>44276.47</v>
      </c>
      <c r="BA143" s="29">
        <v>44276.47</v>
      </c>
      <c r="BB143" s="29">
        <v>44276.47</v>
      </c>
      <c r="BD143" s="342">
        <v>44276.47</v>
      </c>
      <c r="BE143" s="342">
        <v>44276.47</v>
      </c>
      <c r="BF143" s="342">
        <v>44276.47</v>
      </c>
      <c r="BH143" s="29">
        <v>78.221763666666661</v>
      </c>
      <c r="BI143" s="29">
        <v>78.221763666666661</v>
      </c>
      <c r="BJ143" s="29">
        <v>78.221763666666661</v>
      </c>
      <c r="BL143" s="342">
        <f t="shared" si="30"/>
        <v>78.221763666666661</v>
      </c>
      <c r="BM143" s="342">
        <f t="shared" si="30"/>
        <v>78.221763666666661</v>
      </c>
      <c r="BN143" s="342">
        <f t="shared" si="30"/>
        <v>78.221763666666661</v>
      </c>
      <c r="BP143" s="29">
        <f t="shared" si="39"/>
        <v>234.66529099999997</v>
      </c>
      <c r="BQ143" s="29">
        <f t="shared" si="40"/>
        <v>234.66529099999997</v>
      </c>
      <c r="BR143" s="29">
        <f t="shared" si="41"/>
        <v>0</v>
      </c>
      <c r="BT143" s="29">
        <f t="shared" si="42"/>
        <v>351.99794533333329</v>
      </c>
      <c r="BU143" s="29">
        <f t="shared" si="42"/>
        <v>703.99587299999985</v>
      </c>
      <c r="BV143" s="29">
        <f t="shared" si="43"/>
        <v>351.99792766666656</v>
      </c>
      <c r="BX143" s="29">
        <v>44276.47</v>
      </c>
      <c r="BY143" s="29">
        <v>44276.47</v>
      </c>
      <c r="BZ143" s="29">
        <v>44276.47</v>
      </c>
      <c r="CB143" s="342">
        <v>44276.47</v>
      </c>
      <c r="CC143" s="342">
        <v>44276.47</v>
      </c>
      <c r="CD143" s="342">
        <v>44276.47</v>
      </c>
      <c r="CF143" s="29">
        <v>78.221763666666661</v>
      </c>
      <c r="CG143" s="29">
        <v>78.221763666666661</v>
      </c>
      <c r="CH143" s="29">
        <v>78.221763666666661</v>
      </c>
      <c r="CJ143" s="342">
        <f t="shared" si="31"/>
        <v>78.221763666666661</v>
      </c>
      <c r="CK143" s="342">
        <f t="shared" si="31"/>
        <v>78.221763666666661</v>
      </c>
      <c r="CL143" s="342">
        <f t="shared" si="31"/>
        <v>78.221763666666661</v>
      </c>
      <c r="CN143" s="29">
        <f t="shared" si="51"/>
        <v>234.66529099999997</v>
      </c>
      <c r="CO143" s="29">
        <f t="shared" si="35"/>
        <v>234.66529099999997</v>
      </c>
      <c r="CP143" s="29">
        <f t="shared" si="36"/>
        <v>0</v>
      </c>
      <c r="CR143" s="29">
        <f t="shared" si="37"/>
        <v>586.66323633333332</v>
      </c>
      <c r="CS143" s="29">
        <f t="shared" si="37"/>
        <v>938.66116399999987</v>
      </c>
      <c r="CT143" s="29">
        <f t="shared" si="38"/>
        <v>351.99792766666656</v>
      </c>
    </row>
    <row r="144" spans="1:98" x14ac:dyDescent="0.25">
      <c r="A144" s="343" t="s">
        <v>470</v>
      </c>
      <c r="B144" s="229">
        <v>0.02</v>
      </c>
      <c r="C144" s="229">
        <v>2.23E-2</v>
      </c>
      <c r="D144" s="229">
        <v>2.2599999999999999E-2</v>
      </c>
      <c r="E144" s="229">
        <v>2.58E-2</v>
      </c>
      <c r="F144" s="236">
        <v>403026</v>
      </c>
      <c r="G144" s="229"/>
      <c r="H144" s="342">
        <v>0</v>
      </c>
      <c r="I144" s="342">
        <v>0</v>
      </c>
      <c r="J144" s="342">
        <v>0</v>
      </c>
      <c r="K144" s="342"/>
      <c r="L144" s="342">
        <v>0</v>
      </c>
      <c r="M144" s="342">
        <v>0</v>
      </c>
      <c r="N144" s="342">
        <v>0</v>
      </c>
      <c r="O144" s="342"/>
      <c r="P144" s="238">
        <v>0</v>
      </c>
      <c r="Q144" s="238">
        <v>0</v>
      </c>
      <c r="R144" s="238">
        <v>0</v>
      </c>
      <c r="S144" s="238"/>
      <c r="T144" s="342">
        <f t="shared" si="47"/>
        <v>0</v>
      </c>
      <c r="U144" s="342">
        <f t="shared" si="47"/>
        <v>0</v>
      </c>
      <c r="V144" s="342">
        <f t="shared" si="47"/>
        <v>0</v>
      </c>
      <c r="W144" s="29"/>
      <c r="X144" s="29">
        <f t="shared" si="44"/>
        <v>0</v>
      </c>
      <c r="Y144" s="29">
        <f t="shared" si="45"/>
        <v>0</v>
      </c>
      <c r="Z144" s="29">
        <f t="shared" si="46"/>
        <v>0</v>
      </c>
      <c r="AB144" s="29">
        <v>0</v>
      </c>
      <c r="AC144" s="29">
        <v>0</v>
      </c>
      <c r="AD144" s="29">
        <v>0</v>
      </c>
      <c r="AF144" s="342">
        <v>0</v>
      </c>
      <c r="AG144" s="342">
        <v>0</v>
      </c>
      <c r="AH144" s="342">
        <v>0</v>
      </c>
      <c r="AJ144" s="29">
        <v>0</v>
      </c>
      <c r="AK144" s="29">
        <v>0</v>
      </c>
      <c r="AL144" s="29">
        <v>0</v>
      </c>
      <c r="AN144" s="342">
        <f t="shared" si="48"/>
        <v>0</v>
      </c>
      <c r="AO144" s="342">
        <f t="shared" si="48"/>
        <v>0</v>
      </c>
      <c r="AP144" s="342">
        <f t="shared" si="48"/>
        <v>0</v>
      </c>
      <c r="AR144" s="29">
        <f t="shared" si="49"/>
        <v>0</v>
      </c>
      <c r="AS144" s="29">
        <f t="shared" si="50"/>
        <v>0</v>
      </c>
      <c r="AT144" s="29">
        <f t="shared" si="32"/>
        <v>0</v>
      </c>
      <c r="AV144" s="29">
        <f t="shared" si="33"/>
        <v>0</v>
      </c>
      <c r="AW144" s="29">
        <f t="shared" si="33"/>
        <v>0</v>
      </c>
      <c r="AX144" s="29">
        <f t="shared" si="34"/>
        <v>0</v>
      </c>
      <c r="AZ144" s="29">
        <v>0</v>
      </c>
      <c r="BA144" s="29">
        <v>0</v>
      </c>
      <c r="BB144" s="29">
        <v>0</v>
      </c>
      <c r="BD144" s="342">
        <v>0</v>
      </c>
      <c r="BE144" s="342">
        <v>0</v>
      </c>
      <c r="BF144" s="342">
        <v>0</v>
      </c>
      <c r="BH144" s="29">
        <v>0</v>
      </c>
      <c r="BI144" s="29">
        <v>0</v>
      </c>
      <c r="BJ144" s="29">
        <v>0</v>
      </c>
      <c r="BL144" s="342">
        <f t="shared" si="30"/>
        <v>0</v>
      </c>
      <c r="BM144" s="342">
        <f t="shared" si="30"/>
        <v>0</v>
      </c>
      <c r="BN144" s="342">
        <f t="shared" si="30"/>
        <v>0</v>
      </c>
      <c r="BP144" s="29">
        <f t="shared" si="39"/>
        <v>0</v>
      </c>
      <c r="BQ144" s="29">
        <f t="shared" si="40"/>
        <v>0</v>
      </c>
      <c r="BR144" s="29">
        <f t="shared" si="41"/>
        <v>0</v>
      </c>
      <c r="BT144" s="29">
        <f t="shared" si="42"/>
        <v>0</v>
      </c>
      <c r="BU144" s="29">
        <f t="shared" si="42"/>
        <v>0</v>
      </c>
      <c r="BV144" s="29">
        <f t="shared" si="43"/>
        <v>0</v>
      </c>
      <c r="BX144" s="29">
        <v>0</v>
      </c>
      <c r="BY144" s="29">
        <v>0</v>
      </c>
      <c r="BZ144" s="29">
        <v>0</v>
      </c>
      <c r="CB144" s="342">
        <v>0</v>
      </c>
      <c r="CC144" s="342">
        <v>0</v>
      </c>
      <c r="CD144" s="342">
        <v>0</v>
      </c>
      <c r="CF144" s="29">
        <v>0</v>
      </c>
      <c r="CG144" s="29">
        <v>0</v>
      </c>
      <c r="CH144" s="29">
        <v>0</v>
      </c>
      <c r="CJ144" s="342">
        <f t="shared" si="31"/>
        <v>0</v>
      </c>
      <c r="CK144" s="342">
        <f t="shared" si="31"/>
        <v>0</v>
      </c>
      <c r="CL144" s="342">
        <f t="shared" si="31"/>
        <v>0</v>
      </c>
      <c r="CN144" s="29">
        <f t="shared" si="51"/>
        <v>0</v>
      </c>
      <c r="CO144" s="29">
        <f t="shared" si="35"/>
        <v>0</v>
      </c>
      <c r="CP144" s="29">
        <f t="shared" si="36"/>
        <v>0</v>
      </c>
      <c r="CR144" s="29">
        <f t="shared" si="37"/>
        <v>0</v>
      </c>
      <c r="CS144" s="29">
        <f t="shared" si="37"/>
        <v>0</v>
      </c>
      <c r="CT144" s="29">
        <f t="shared" si="38"/>
        <v>0</v>
      </c>
    </row>
    <row r="145" spans="1:98" x14ac:dyDescent="0.25">
      <c r="A145" s="343" t="s">
        <v>471</v>
      </c>
      <c r="B145" s="229">
        <v>0.02</v>
      </c>
      <c r="C145" s="229">
        <v>2.23E-2</v>
      </c>
      <c r="D145" s="229">
        <v>2.2599999999999999E-2</v>
      </c>
      <c r="E145" s="229">
        <v>2.58E-2</v>
      </c>
      <c r="F145" s="236">
        <v>403011</v>
      </c>
      <c r="G145" s="229"/>
      <c r="H145" s="342">
        <v>66282006.439999998</v>
      </c>
      <c r="I145" s="342">
        <v>66282006.439999998</v>
      </c>
      <c r="J145" s="342">
        <v>66301439.049999997</v>
      </c>
      <c r="K145" s="342"/>
      <c r="L145" s="342">
        <v>66320871.649999999</v>
      </c>
      <c r="M145" s="342">
        <v>66320871.649999999</v>
      </c>
      <c r="N145" s="342">
        <v>66320871.649999999</v>
      </c>
      <c r="O145" s="342"/>
      <c r="P145" s="238">
        <v>142506.313846</v>
      </c>
      <c r="Q145" s="238">
        <v>142506.313846</v>
      </c>
      <c r="R145" s="238">
        <v>142548.09395749998</v>
      </c>
      <c r="S145" s="238"/>
      <c r="T145" s="342">
        <f t="shared" si="47"/>
        <v>142589.87404749999</v>
      </c>
      <c r="U145" s="342">
        <f t="shared" si="47"/>
        <v>142589.87404749999</v>
      </c>
      <c r="V145" s="342">
        <f t="shared" si="47"/>
        <v>142589.87404749999</v>
      </c>
      <c r="W145" s="29"/>
      <c r="X145" s="29">
        <f t="shared" si="44"/>
        <v>427560.72164949996</v>
      </c>
      <c r="Y145" s="29">
        <f t="shared" si="45"/>
        <v>427769.62214250001</v>
      </c>
      <c r="Z145" s="29">
        <f t="shared" si="46"/>
        <v>208.90049300005194</v>
      </c>
      <c r="AB145" s="29">
        <v>66320871.649999999</v>
      </c>
      <c r="AC145" s="29">
        <v>66320871.649999999</v>
      </c>
      <c r="AD145" s="29">
        <v>66320871.649999999</v>
      </c>
      <c r="AF145" s="342">
        <v>66320871.649999999</v>
      </c>
      <c r="AG145" s="342">
        <v>66310315.060000002</v>
      </c>
      <c r="AH145" s="342">
        <v>66299758.460000001</v>
      </c>
      <c r="AJ145" s="29">
        <v>142589.87404749999</v>
      </c>
      <c r="AK145" s="29">
        <v>142589.87404749999</v>
      </c>
      <c r="AL145" s="29">
        <v>142589.87404749999</v>
      </c>
      <c r="AN145" s="342">
        <f t="shared" si="48"/>
        <v>142589.87404749999</v>
      </c>
      <c r="AO145" s="342">
        <f t="shared" si="48"/>
        <v>142567.177379</v>
      </c>
      <c r="AP145" s="342">
        <f t="shared" si="48"/>
        <v>142544.48068900002</v>
      </c>
      <c r="AR145" s="29">
        <f t="shared" si="49"/>
        <v>427769.62214250001</v>
      </c>
      <c r="AS145" s="29">
        <f t="shared" si="50"/>
        <v>427701.53211549995</v>
      </c>
      <c r="AT145" s="29">
        <f t="shared" si="32"/>
        <v>-68.09002700005658</v>
      </c>
      <c r="AV145" s="29">
        <f t="shared" si="33"/>
        <v>855330.34379199997</v>
      </c>
      <c r="AW145" s="29">
        <f t="shared" si="33"/>
        <v>855471.15425799997</v>
      </c>
      <c r="AX145" s="29">
        <f t="shared" si="34"/>
        <v>140.81046599999536</v>
      </c>
      <c r="AZ145" s="29">
        <v>66320871.649999999</v>
      </c>
      <c r="BA145" s="29">
        <v>66320871.649999999</v>
      </c>
      <c r="BB145" s="29">
        <v>66320871.649999999</v>
      </c>
      <c r="BD145" s="342">
        <v>66299758.460000001</v>
      </c>
      <c r="BE145" s="342">
        <v>66299758.460000001</v>
      </c>
      <c r="BF145" s="342">
        <v>66299758.460000001</v>
      </c>
      <c r="BH145" s="29">
        <v>142589.87404749999</v>
      </c>
      <c r="BI145" s="29">
        <v>142589.87404749999</v>
      </c>
      <c r="BJ145" s="29">
        <v>142589.87404749999</v>
      </c>
      <c r="BL145" s="342">
        <f t="shared" ref="BL145:BN197" si="52">BD145*$E145/12</f>
        <v>142544.48068900002</v>
      </c>
      <c r="BM145" s="342">
        <f t="shared" si="52"/>
        <v>142544.48068900002</v>
      </c>
      <c r="BN145" s="342">
        <f t="shared" si="52"/>
        <v>142544.48068900002</v>
      </c>
      <c r="BP145" s="29">
        <f t="shared" si="39"/>
        <v>427769.62214250001</v>
      </c>
      <c r="BQ145" s="29">
        <f t="shared" si="40"/>
        <v>427633.44206700008</v>
      </c>
      <c r="BR145" s="29">
        <f t="shared" si="41"/>
        <v>-136.18007549992763</v>
      </c>
      <c r="BT145" s="29">
        <f t="shared" si="42"/>
        <v>1283099.9659345001</v>
      </c>
      <c r="BU145" s="29">
        <f t="shared" si="42"/>
        <v>1283104.596325</v>
      </c>
      <c r="BV145" s="29">
        <f t="shared" si="43"/>
        <v>4.6303904999513179</v>
      </c>
      <c r="BX145" s="29">
        <v>66320871.649999999</v>
      </c>
      <c r="BY145" s="29">
        <v>66320871.649999999</v>
      </c>
      <c r="BZ145" s="29">
        <v>66320871.649999999</v>
      </c>
      <c r="CB145" s="342">
        <v>66299758.460000001</v>
      </c>
      <c r="CC145" s="342">
        <v>66276991.789999999</v>
      </c>
      <c r="CD145" s="342">
        <v>66254225.119999997</v>
      </c>
      <c r="CF145" s="29">
        <v>142589.87404749999</v>
      </c>
      <c r="CG145" s="29">
        <v>142589.87404749999</v>
      </c>
      <c r="CH145" s="29">
        <v>142589.87404749999</v>
      </c>
      <c r="CJ145" s="342">
        <f t="shared" ref="CJ145:CL197" si="53">CB145*$E145/12</f>
        <v>142544.48068900002</v>
      </c>
      <c r="CK145" s="342">
        <f t="shared" si="53"/>
        <v>142495.53234850001</v>
      </c>
      <c r="CL145" s="342">
        <f t="shared" si="53"/>
        <v>142446.58400800001</v>
      </c>
      <c r="CN145" s="29">
        <f t="shared" si="51"/>
        <v>427769.62214250001</v>
      </c>
      <c r="CO145" s="29">
        <f t="shared" si="35"/>
        <v>427486.59704550006</v>
      </c>
      <c r="CP145" s="29">
        <f t="shared" si="36"/>
        <v>-283.02509699994698</v>
      </c>
      <c r="CR145" s="29">
        <f t="shared" si="37"/>
        <v>1710869.5880770001</v>
      </c>
      <c r="CS145" s="29">
        <f t="shared" si="37"/>
        <v>1710591.1933705001</v>
      </c>
      <c r="CT145" s="29">
        <f t="shared" si="38"/>
        <v>-278.39470649999566</v>
      </c>
    </row>
    <row r="146" spans="1:98" x14ac:dyDescent="0.25">
      <c r="A146" s="343" t="s">
        <v>472</v>
      </c>
      <c r="B146" s="229">
        <v>8.8000000000000005E-3</v>
      </c>
      <c r="C146" s="229">
        <v>9.7999999999999997E-3</v>
      </c>
      <c r="D146" s="229">
        <v>9.1999999999999998E-3</v>
      </c>
      <c r="E146" s="229">
        <v>9.1000000000000004E-3</v>
      </c>
      <c r="F146" s="236">
        <v>403011</v>
      </c>
      <c r="G146" s="229"/>
      <c r="H146" s="342">
        <v>2736920.21</v>
      </c>
      <c r="I146" s="342">
        <v>2736920.21</v>
      </c>
      <c r="J146" s="342">
        <v>2736920.21</v>
      </c>
      <c r="K146" s="342"/>
      <c r="L146" s="342">
        <v>2736920.21</v>
      </c>
      <c r="M146" s="342">
        <v>2736920.21</v>
      </c>
      <c r="N146" s="342">
        <v>2736920.21</v>
      </c>
      <c r="O146" s="342"/>
      <c r="P146" s="238">
        <v>2075.4978259166669</v>
      </c>
      <c r="Q146" s="238">
        <v>2075.4978259166669</v>
      </c>
      <c r="R146" s="238">
        <v>2075.4978259166669</v>
      </c>
      <c r="S146" s="238"/>
      <c r="T146" s="342">
        <f t="shared" si="47"/>
        <v>2075.4978259166669</v>
      </c>
      <c r="U146" s="342">
        <f t="shared" si="47"/>
        <v>2075.4978259166669</v>
      </c>
      <c r="V146" s="342">
        <f t="shared" si="47"/>
        <v>2075.4978259166669</v>
      </c>
      <c r="W146" s="29"/>
      <c r="X146" s="29">
        <f t="shared" si="44"/>
        <v>6226.4934777500002</v>
      </c>
      <c r="Y146" s="29">
        <f t="shared" si="45"/>
        <v>6226.4934777500002</v>
      </c>
      <c r="Z146" s="29">
        <f t="shared" si="46"/>
        <v>0</v>
      </c>
      <c r="AB146" s="29">
        <v>2736920.21</v>
      </c>
      <c r="AC146" s="29">
        <v>2736920.21</v>
      </c>
      <c r="AD146" s="29">
        <v>2736920.21</v>
      </c>
      <c r="AF146" s="342">
        <v>2736920.21</v>
      </c>
      <c r="AG146" s="342">
        <v>2736920.21</v>
      </c>
      <c r="AH146" s="342">
        <v>2736920.21</v>
      </c>
      <c r="AJ146" s="29">
        <v>2075.4978259166669</v>
      </c>
      <c r="AK146" s="29">
        <v>2075.4978259166669</v>
      </c>
      <c r="AL146" s="29">
        <v>2075.4978259166669</v>
      </c>
      <c r="AN146" s="342">
        <f t="shared" si="48"/>
        <v>2075.4978259166669</v>
      </c>
      <c r="AO146" s="342">
        <f t="shared" si="48"/>
        <v>2075.4978259166669</v>
      </c>
      <c r="AP146" s="342">
        <f t="shared" si="48"/>
        <v>2075.4978259166669</v>
      </c>
      <c r="AR146" s="29">
        <f t="shared" si="49"/>
        <v>6226.4934777500002</v>
      </c>
      <c r="AS146" s="29">
        <f t="shared" si="50"/>
        <v>6226.4934777500002</v>
      </c>
      <c r="AT146" s="29">
        <f t="shared" ref="AT146:AT199" si="54">AS146-AR146</f>
        <v>0</v>
      </c>
      <c r="AV146" s="29">
        <f t="shared" ref="AV146:AW199" si="55">+X146+AR146</f>
        <v>12452.9869555</v>
      </c>
      <c r="AW146" s="29">
        <f t="shared" si="55"/>
        <v>12452.9869555</v>
      </c>
      <c r="AX146" s="29">
        <f t="shared" ref="AX146:AX199" si="56">AW146-AV146</f>
        <v>0</v>
      </c>
      <c r="AZ146" s="29">
        <v>2736920.21</v>
      </c>
      <c r="BA146" s="29">
        <v>2736920.21</v>
      </c>
      <c r="BB146" s="29">
        <v>2736920.21</v>
      </c>
      <c r="BD146" s="342">
        <v>2736920.21</v>
      </c>
      <c r="BE146" s="342">
        <v>2736920.21</v>
      </c>
      <c r="BF146" s="342">
        <v>2736920.21</v>
      </c>
      <c r="BH146" s="29">
        <v>2075.4978259166669</v>
      </c>
      <c r="BI146" s="29">
        <v>2075.4978259166669</v>
      </c>
      <c r="BJ146" s="29">
        <v>2075.4978259166669</v>
      </c>
      <c r="BL146" s="342">
        <f t="shared" si="52"/>
        <v>2075.4978259166669</v>
      </c>
      <c r="BM146" s="342">
        <f t="shared" si="52"/>
        <v>2075.4978259166669</v>
      </c>
      <c r="BN146" s="342">
        <f t="shared" si="52"/>
        <v>2075.4978259166669</v>
      </c>
      <c r="BP146" s="29">
        <f t="shared" si="39"/>
        <v>6226.4934777500002</v>
      </c>
      <c r="BQ146" s="29">
        <f t="shared" si="40"/>
        <v>6226.4934777500002</v>
      </c>
      <c r="BR146" s="29">
        <f t="shared" si="41"/>
        <v>0</v>
      </c>
      <c r="BT146" s="29">
        <f t="shared" si="42"/>
        <v>18679.480433249999</v>
      </c>
      <c r="BU146" s="29">
        <f t="shared" si="42"/>
        <v>18679.480433249999</v>
      </c>
      <c r="BV146" s="29">
        <f t="shared" si="43"/>
        <v>0</v>
      </c>
      <c r="BX146" s="29">
        <v>2736920.21</v>
      </c>
      <c r="BY146" s="29">
        <v>2736920.21</v>
      </c>
      <c r="BZ146" s="29">
        <v>2736920.21</v>
      </c>
      <c r="CB146" s="342">
        <v>2736920.21</v>
      </c>
      <c r="CC146" s="342">
        <v>2736920.21</v>
      </c>
      <c r="CD146" s="342">
        <v>2736920.21</v>
      </c>
      <c r="CF146" s="29">
        <v>2075.4978259166669</v>
      </c>
      <c r="CG146" s="29">
        <v>2075.4978259166669</v>
      </c>
      <c r="CH146" s="29">
        <v>2075.4978259166669</v>
      </c>
      <c r="CJ146" s="342">
        <f t="shared" si="53"/>
        <v>2075.4978259166669</v>
      </c>
      <c r="CK146" s="342">
        <f t="shared" si="53"/>
        <v>2075.4978259166669</v>
      </c>
      <c r="CL146" s="342">
        <f t="shared" si="53"/>
        <v>2075.4978259166669</v>
      </c>
      <c r="CN146" s="29">
        <f t="shared" si="51"/>
        <v>6226.4934777500002</v>
      </c>
      <c r="CO146" s="29">
        <f t="shared" ref="CO146:CO199" si="57">CJ146+CK146+CL146</f>
        <v>6226.4934777500002</v>
      </c>
      <c r="CP146" s="29">
        <f t="shared" ref="CP146:CP199" si="58">CO146-CN146</f>
        <v>0</v>
      </c>
      <c r="CR146" s="29">
        <f t="shared" ref="CR146:CS199" si="59">+CN146+BT146</f>
        <v>24905.973911000001</v>
      </c>
      <c r="CS146" s="29">
        <f t="shared" si="59"/>
        <v>24905.973911000001</v>
      </c>
      <c r="CT146" s="29">
        <f t="shared" ref="CT146:CT199" si="60">CS146-CR146</f>
        <v>0</v>
      </c>
    </row>
    <row r="147" spans="1:98" x14ac:dyDescent="0.25">
      <c r="A147" s="343" t="s">
        <v>473</v>
      </c>
      <c r="B147" s="229">
        <v>0</v>
      </c>
      <c r="C147" s="229">
        <v>0</v>
      </c>
      <c r="D147" s="229">
        <v>0</v>
      </c>
      <c r="E147" s="229">
        <v>0</v>
      </c>
      <c r="F147" s="236">
        <v>403011</v>
      </c>
      <c r="G147" s="229"/>
      <c r="H147" s="342">
        <v>0</v>
      </c>
      <c r="I147" s="342">
        <v>0</v>
      </c>
      <c r="J147" s="342">
        <v>0</v>
      </c>
      <c r="K147" s="342"/>
      <c r="L147" s="342">
        <v>0</v>
      </c>
      <c r="M147" s="342">
        <v>0</v>
      </c>
      <c r="N147" s="342">
        <v>0</v>
      </c>
      <c r="O147" s="342"/>
      <c r="P147" s="238">
        <v>0</v>
      </c>
      <c r="Q147" s="238">
        <v>0</v>
      </c>
      <c r="R147" s="238">
        <v>0</v>
      </c>
      <c r="S147" s="238"/>
      <c r="T147" s="342">
        <f t="shared" si="47"/>
        <v>0</v>
      </c>
      <c r="U147" s="342">
        <f t="shared" si="47"/>
        <v>0</v>
      </c>
      <c r="V147" s="342">
        <f t="shared" si="47"/>
        <v>0</v>
      </c>
      <c r="W147" s="29"/>
      <c r="X147" s="29">
        <f t="shared" si="44"/>
        <v>0</v>
      </c>
      <c r="Y147" s="29">
        <f t="shared" si="45"/>
        <v>0</v>
      </c>
      <c r="Z147" s="29">
        <f t="shared" si="46"/>
        <v>0</v>
      </c>
      <c r="AB147" s="29">
        <v>0</v>
      </c>
      <c r="AC147" s="29">
        <v>0</v>
      </c>
      <c r="AD147" s="29">
        <v>0</v>
      </c>
      <c r="AF147" s="342">
        <v>0</v>
      </c>
      <c r="AG147" s="342">
        <v>0</v>
      </c>
      <c r="AH147" s="342">
        <v>0</v>
      </c>
      <c r="AJ147" s="29">
        <v>0</v>
      </c>
      <c r="AK147" s="29">
        <v>0</v>
      </c>
      <c r="AL147" s="29">
        <v>0</v>
      </c>
      <c r="AN147" s="342">
        <f t="shared" si="48"/>
        <v>0</v>
      </c>
      <c r="AO147" s="342">
        <f t="shared" si="48"/>
        <v>0</v>
      </c>
      <c r="AP147" s="342">
        <f t="shared" si="48"/>
        <v>0</v>
      </c>
      <c r="AR147" s="29">
        <f t="shared" si="49"/>
        <v>0</v>
      </c>
      <c r="AS147" s="29">
        <f t="shared" si="50"/>
        <v>0</v>
      </c>
      <c r="AT147" s="29">
        <f t="shared" si="54"/>
        <v>0</v>
      </c>
      <c r="AV147" s="29">
        <f t="shared" si="55"/>
        <v>0</v>
      </c>
      <c r="AW147" s="29">
        <f t="shared" si="55"/>
        <v>0</v>
      </c>
      <c r="AX147" s="29">
        <f t="shared" si="56"/>
        <v>0</v>
      </c>
      <c r="AZ147" s="29">
        <v>0</v>
      </c>
      <c r="BA147" s="29">
        <v>0</v>
      </c>
      <c r="BB147" s="29">
        <v>0</v>
      </c>
      <c r="BD147" s="342">
        <v>0</v>
      </c>
      <c r="BE147" s="342">
        <v>0</v>
      </c>
      <c r="BF147" s="342">
        <v>0</v>
      </c>
      <c r="BH147" s="29">
        <v>0</v>
      </c>
      <c r="BI147" s="29">
        <v>0</v>
      </c>
      <c r="BJ147" s="29">
        <v>0</v>
      </c>
      <c r="BL147" s="342">
        <f t="shared" si="52"/>
        <v>0</v>
      </c>
      <c r="BM147" s="342">
        <f t="shared" si="52"/>
        <v>0</v>
      </c>
      <c r="BN147" s="342">
        <f t="shared" si="52"/>
        <v>0</v>
      </c>
      <c r="BP147" s="29">
        <f t="shared" si="39"/>
        <v>0</v>
      </c>
      <c r="BQ147" s="29">
        <f t="shared" si="40"/>
        <v>0</v>
      </c>
      <c r="BR147" s="29">
        <f t="shared" si="41"/>
        <v>0</v>
      </c>
      <c r="BT147" s="29">
        <f t="shared" si="42"/>
        <v>0</v>
      </c>
      <c r="BU147" s="29">
        <f t="shared" si="42"/>
        <v>0</v>
      </c>
      <c r="BV147" s="29">
        <f t="shared" si="43"/>
        <v>0</v>
      </c>
      <c r="BX147" s="29">
        <v>0</v>
      </c>
      <c r="BY147" s="29">
        <v>0</v>
      </c>
      <c r="BZ147" s="29">
        <v>0</v>
      </c>
      <c r="CB147" s="342">
        <v>0</v>
      </c>
      <c r="CC147" s="342">
        <v>0</v>
      </c>
      <c r="CD147" s="342">
        <v>0</v>
      </c>
      <c r="CF147" s="29">
        <v>0</v>
      </c>
      <c r="CG147" s="29">
        <v>0</v>
      </c>
      <c r="CH147" s="29">
        <v>0</v>
      </c>
      <c r="CJ147" s="342">
        <f t="shared" si="53"/>
        <v>0</v>
      </c>
      <c r="CK147" s="342">
        <f t="shared" si="53"/>
        <v>0</v>
      </c>
      <c r="CL147" s="342">
        <f t="shared" si="53"/>
        <v>0</v>
      </c>
      <c r="CN147" s="29">
        <f t="shared" si="51"/>
        <v>0</v>
      </c>
      <c r="CO147" s="29">
        <f t="shared" si="57"/>
        <v>0</v>
      </c>
      <c r="CP147" s="29">
        <f t="shared" si="58"/>
        <v>0</v>
      </c>
      <c r="CR147" s="29">
        <f t="shared" si="59"/>
        <v>0</v>
      </c>
      <c r="CS147" s="29">
        <f t="shared" si="59"/>
        <v>0</v>
      </c>
      <c r="CT147" s="29">
        <f t="shared" si="60"/>
        <v>0</v>
      </c>
    </row>
    <row r="148" spans="1:98" x14ac:dyDescent="0.25">
      <c r="A148" s="343" t="s">
        <v>474</v>
      </c>
      <c r="B148" s="229">
        <v>0</v>
      </c>
      <c r="C148" s="229">
        <v>0</v>
      </c>
      <c r="D148" s="229">
        <v>0</v>
      </c>
      <c r="E148" s="229">
        <v>0</v>
      </c>
      <c r="F148" s="236">
        <v>403011</v>
      </c>
      <c r="G148" s="229"/>
      <c r="H148" s="342">
        <v>0</v>
      </c>
      <c r="I148" s="342">
        <v>0</v>
      </c>
      <c r="J148" s="342">
        <v>0</v>
      </c>
      <c r="K148" s="342"/>
      <c r="L148" s="342">
        <v>0</v>
      </c>
      <c r="M148" s="342">
        <v>0</v>
      </c>
      <c r="N148" s="342">
        <v>0</v>
      </c>
      <c r="O148" s="342"/>
      <c r="P148" s="238">
        <v>0</v>
      </c>
      <c r="Q148" s="238">
        <v>0</v>
      </c>
      <c r="R148" s="238">
        <v>0</v>
      </c>
      <c r="S148" s="238"/>
      <c r="T148" s="342">
        <f t="shared" si="47"/>
        <v>0</v>
      </c>
      <c r="U148" s="342">
        <f t="shared" si="47"/>
        <v>0</v>
      </c>
      <c r="V148" s="342">
        <f t="shared" si="47"/>
        <v>0</v>
      </c>
      <c r="W148" s="29"/>
      <c r="X148" s="29">
        <f t="shared" si="44"/>
        <v>0</v>
      </c>
      <c r="Y148" s="29">
        <f t="shared" si="45"/>
        <v>0</v>
      </c>
      <c r="Z148" s="29">
        <f t="shared" si="46"/>
        <v>0</v>
      </c>
      <c r="AB148" s="29">
        <v>0</v>
      </c>
      <c r="AC148" s="29">
        <v>0</v>
      </c>
      <c r="AD148" s="29">
        <v>0</v>
      </c>
      <c r="AF148" s="342">
        <v>0</v>
      </c>
      <c r="AG148" s="342">
        <v>0</v>
      </c>
      <c r="AH148" s="342">
        <v>0</v>
      </c>
      <c r="AJ148" s="29">
        <v>0</v>
      </c>
      <c r="AK148" s="29">
        <v>0</v>
      </c>
      <c r="AL148" s="29">
        <v>0</v>
      </c>
      <c r="AN148" s="342">
        <f t="shared" si="48"/>
        <v>0</v>
      </c>
      <c r="AO148" s="342">
        <f t="shared" si="48"/>
        <v>0</v>
      </c>
      <c r="AP148" s="342">
        <f t="shared" si="48"/>
        <v>0</v>
      </c>
      <c r="AR148" s="29">
        <f t="shared" si="49"/>
        <v>0</v>
      </c>
      <c r="AS148" s="29">
        <f t="shared" si="50"/>
        <v>0</v>
      </c>
      <c r="AT148" s="29">
        <f t="shared" si="54"/>
        <v>0</v>
      </c>
      <c r="AV148" s="29">
        <f t="shared" si="55"/>
        <v>0</v>
      </c>
      <c r="AW148" s="29">
        <f t="shared" si="55"/>
        <v>0</v>
      </c>
      <c r="AX148" s="29">
        <f t="shared" si="56"/>
        <v>0</v>
      </c>
      <c r="AZ148" s="29">
        <v>0</v>
      </c>
      <c r="BA148" s="29">
        <v>0</v>
      </c>
      <c r="BB148" s="29">
        <v>0</v>
      </c>
      <c r="BD148" s="342">
        <v>0</v>
      </c>
      <c r="BE148" s="342">
        <v>0</v>
      </c>
      <c r="BF148" s="342">
        <v>0</v>
      </c>
      <c r="BH148" s="29">
        <v>0</v>
      </c>
      <c r="BI148" s="29">
        <v>0</v>
      </c>
      <c r="BJ148" s="29">
        <v>0</v>
      </c>
      <c r="BL148" s="342">
        <f t="shared" si="52"/>
        <v>0</v>
      </c>
      <c r="BM148" s="342">
        <f t="shared" si="52"/>
        <v>0</v>
      </c>
      <c r="BN148" s="342">
        <f t="shared" si="52"/>
        <v>0</v>
      </c>
      <c r="BP148" s="29">
        <f t="shared" si="39"/>
        <v>0</v>
      </c>
      <c r="BQ148" s="29">
        <f t="shared" si="40"/>
        <v>0</v>
      </c>
      <c r="BR148" s="29">
        <f t="shared" si="41"/>
        <v>0</v>
      </c>
      <c r="BT148" s="29">
        <f t="shared" si="42"/>
        <v>0</v>
      </c>
      <c r="BU148" s="29">
        <f t="shared" si="42"/>
        <v>0</v>
      </c>
      <c r="BV148" s="29">
        <f t="shared" si="43"/>
        <v>0</v>
      </c>
      <c r="BX148" s="29">
        <v>0</v>
      </c>
      <c r="BY148" s="29">
        <v>0</v>
      </c>
      <c r="BZ148" s="29">
        <v>0</v>
      </c>
      <c r="CB148" s="342">
        <v>0</v>
      </c>
      <c r="CC148" s="342">
        <v>0</v>
      </c>
      <c r="CD148" s="342">
        <v>0</v>
      </c>
      <c r="CF148" s="29">
        <v>0</v>
      </c>
      <c r="CG148" s="29">
        <v>0</v>
      </c>
      <c r="CH148" s="29">
        <v>0</v>
      </c>
      <c r="CJ148" s="342">
        <f t="shared" si="53"/>
        <v>0</v>
      </c>
      <c r="CK148" s="342">
        <f t="shared" si="53"/>
        <v>0</v>
      </c>
      <c r="CL148" s="342">
        <f t="shared" si="53"/>
        <v>0</v>
      </c>
      <c r="CN148" s="29">
        <f t="shared" si="51"/>
        <v>0</v>
      </c>
      <c r="CO148" s="29">
        <f t="shared" si="57"/>
        <v>0</v>
      </c>
      <c r="CP148" s="29">
        <f t="shared" si="58"/>
        <v>0</v>
      </c>
      <c r="CR148" s="29">
        <f t="shared" si="59"/>
        <v>0</v>
      </c>
      <c r="CS148" s="29">
        <f t="shared" si="59"/>
        <v>0</v>
      </c>
      <c r="CT148" s="29">
        <f t="shared" si="60"/>
        <v>0</v>
      </c>
    </row>
    <row r="149" spans="1:98" x14ac:dyDescent="0.25">
      <c r="A149" s="343" t="s">
        <v>475</v>
      </c>
      <c r="B149" s="229">
        <v>0.16789999999999999</v>
      </c>
      <c r="C149" s="229">
        <v>0</v>
      </c>
      <c r="D149" s="229">
        <v>0</v>
      </c>
      <c r="E149" s="229">
        <v>0</v>
      </c>
      <c r="F149" s="236">
        <v>403011</v>
      </c>
      <c r="G149" s="229"/>
      <c r="H149" s="342">
        <v>0</v>
      </c>
      <c r="I149" s="342">
        <v>0</v>
      </c>
      <c r="J149" s="342">
        <v>0</v>
      </c>
      <c r="K149" s="342"/>
      <c r="L149" s="342">
        <v>0</v>
      </c>
      <c r="M149" s="342">
        <v>0</v>
      </c>
      <c r="N149" s="342">
        <v>0</v>
      </c>
      <c r="O149" s="342"/>
      <c r="P149" s="238">
        <v>0</v>
      </c>
      <c r="Q149" s="238">
        <v>0</v>
      </c>
      <c r="R149" s="238">
        <v>0</v>
      </c>
      <c r="S149" s="238"/>
      <c r="T149" s="342">
        <f t="shared" si="47"/>
        <v>0</v>
      </c>
      <c r="U149" s="342">
        <f t="shared" si="47"/>
        <v>0</v>
      </c>
      <c r="V149" s="342">
        <f t="shared" si="47"/>
        <v>0</v>
      </c>
      <c r="W149" s="29"/>
      <c r="X149" s="29">
        <f t="shared" si="44"/>
        <v>0</v>
      </c>
      <c r="Y149" s="29">
        <f t="shared" si="45"/>
        <v>0</v>
      </c>
      <c r="Z149" s="29">
        <f t="shared" si="46"/>
        <v>0</v>
      </c>
      <c r="AB149" s="29">
        <v>0</v>
      </c>
      <c r="AC149" s="29">
        <v>0</v>
      </c>
      <c r="AD149" s="29">
        <v>0</v>
      </c>
      <c r="AF149" s="342">
        <v>0</v>
      </c>
      <c r="AG149" s="342">
        <v>0</v>
      </c>
      <c r="AH149" s="342">
        <v>0</v>
      </c>
      <c r="AJ149" s="29">
        <v>0</v>
      </c>
      <c r="AK149" s="29">
        <v>0</v>
      </c>
      <c r="AL149" s="29">
        <v>0</v>
      </c>
      <c r="AN149" s="342">
        <f t="shared" si="48"/>
        <v>0</v>
      </c>
      <c r="AO149" s="342">
        <f t="shared" si="48"/>
        <v>0</v>
      </c>
      <c r="AP149" s="342">
        <f t="shared" si="48"/>
        <v>0</v>
      </c>
      <c r="AR149" s="29">
        <f t="shared" si="49"/>
        <v>0</v>
      </c>
      <c r="AS149" s="29">
        <f t="shared" si="50"/>
        <v>0</v>
      </c>
      <c r="AT149" s="29">
        <f t="shared" si="54"/>
        <v>0</v>
      </c>
      <c r="AV149" s="29">
        <f t="shared" si="55"/>
        <v>0</v>
      </c>
      <c r="AW149" s="29">
        <f t="shared" si="55"/>
        <v>0</v>
      </c>
      <c r="AX149" s="29">
        <f t="shared" si="56"/>
        <v>0</v>
      </c>
      <c r="AZ149" s="29">
        <v>0</v>
      </c>
      <c r="BA149" s="29">
        <v>0</v>
      </c>
      <c r="BB149" s="29">
        <v>0</v>
      </c>
      <c r="BD149" s="342">
        <v>0</v>
      </c>
      <c r="BE149" s="342">
        <v>0</v>
      </c>
      <c r="BF149" s="342">
        <v>0</v>
      </c>
      <c r="BH149" s="29">
        <v>0</v>
      </c>
      <c r="BI149" s="29">
        <v>0</v>
      </c>
      <c r="BJ149" s="29">
        <v>0</v>
      </c>
      <c r="BL149" s="342">
        <f t="shared" si="52"/>
        <v>0</v>
      </c>
      <c r="BM149" s="342">
        <f t="shared" si="52"/>
        <v>0</v>
      </c>
      <c r="BN149" s="342">
        <f t="shared" si="52"/>
        <v>0</v>
      </c>
      <c r="BP149" s="29">
        <f t="shared" si="39"/>
        <v>0</v>
      </c>
      <c r="BQ149" s="29">
        <f t="shared" si="40"/>
        <v>0</v>
      </c>
      <c r="BR149" s="29">
        <f t="shared" si="41"/>
        <v>0</v>
      </c>
      <c r="BT149" s="29">
        <f t="shared" si="42"/>
        <v>0</v>
      </c>
      <c r="BU149" s="29">
        <f t="shared" si="42"/>
        <v>0</v>
      </c>
      <c r="BV149" s="29">
        <f t="shared" si="43"/>
        <v>0</v>
      </c>
      <c r="BX149" s="29">
        <v>0</v>
      </c>
      <c r="BY149" s="29">
        <v>0</v>
      </c>
      <c r="BZ149" s="29">
        <v>0</v>
      </c>
      <c r="CB149" s="342">
        <v>0</v>
      </c>
      <c r="CC149" s="342">
        <v>0</v>
      </c>
      <c r="CD149" s="342">
        <v>0</v>
      </c>
      <c r="CF149" s="29">
        <v>0</v>
      </c>
      <c r="CG149" s="29">
        <v>0</v>
      </c>
      <c r="CH149" s="29">
        <v>0</v>
      </c>
      <c r="CJ149" s="342">
        <f t="shared" si="53"/>
        <v>0</v>
      </c>
      <c r="CK149" s="342">
        <f t="shared" si="53"/>
        <v>0</v>
      </c>
      <c r="CL149" s="342">
        <f t="shared" si="53"/>
        <v>0</v>
      </c>
      <c r="CN149" s="29">
        <f t="shared" si="51"/>
        <v>0</v>
      </c>
      <c r="CO149" s="29">
        <f t="shared" si="57"/>
        <v>0</v>
      </c>
      <c r="CP149" s="29">
        <f t="shared" si="58"/>
        <v>0</v>
      </c>
      <c r="CR149" s="29">
        <f t="shared" si="59"/>
        <v>0</v>
      </c>
      <c r="CS149" s="29">
        <f t="shared" si="59"/>
        <v>0</v>
      </c>
      <c r="CT149" s="29">
        <f t="shared" si="60"/>
        <v>0</v>
      </c>
    </row>
    <row r="150" spans="1:98" x14ac:dyDescent="0.25">
      <c r="A150" s="343" t="s">
        <v>476</v>
      </c>
      <c r="B150" s="229">
        <v>0</v>
      </c>
      <c r="C150" s="229">
        <v>0</v>
      </c>
      <c r="D150" s="229">
        <v>0</v>
      </c>
      <c r="E150" s="229">
        <v>0</v>
      </c>
      <c r="F150" s="236">
        <v>403011</v>
      </c>
      <c r="G150" s="229"/>
      <c r="H150" s="342">
        <v>0</v>
      </c>
      <c r="I150" s="342">
        <v>0</v>
      </c>
      <c r="J150" s="342">
        <v>0</v>
      </c>
      <c r="K150" s="342"/>
      <c r="L150" s="342">
        <v>0</v>
      </c>
      <c r="M150" s="342">
        <v>0</v>
      </c>
      <c r="N150" s="342">
        <v>0</v>
      </c>
      <c r="O150" s="342"/>
      <c r="P150" s="238">
        <v>0</v>
      </c>
      <c r="Q150" s="238">
        <v>0</v>
      </c>
      <c r="R150" s="238">
        <v>0</v>
      </c>
      <c r="S150" s="238"/>
      <c r="T150" s="342">
        <f t="shared" si="47"/>
        <v>0</v>
      </c>
      <c r="U150" s="342">
        <f t="shared" si="47"/>
        <v>0</v>
      </c>
      <c r="V150" s="342">
        <f t="shared" si="47"/>
        <v>0</v>
      </c>
      <c r="W150" s="29"/>
      <c r="X150" s="29">
        <f t="shared" si="44"/>
        <v>0</v>
      </c>
      <c r="Y150" s="29">
        <f t="shared" si="45"/>
        <v>0</v>
      </c>
      <c r="Z150" s="29">
        <f t="shared" si="46"/>
        <v>0</v>
      </c>
      <c r="AB150" s="29">
        <v>0</v>
      </c>
      <c r="AC150" s="29">
        <v>0</v>
      </c>
      <c r="AD150" s="29">
        <v>0</v>
      </c>
      <c r="AF150" s="342">
        <v>0</v>
      </c>
      <c r="AG150" s="342">
        <v>0</v>
      </c>
      <c r="AH150" s="342">
        <v>0</v>
      </c>
      <c r="AJ150" s="29">
        <v>0</v>
      </c>
      <c r="AK150" s="29">
        <v>0</v>
      </c>
      <c r="AL150" s="29">
        <v>0</v>
      </c>
      <c r="AN150" s="342">
        <f t="shared" si="48"/>
        <v>0</v>
      </c>
      <c r="AO150" s="342">
        <f t="shared" si="48"/>
        <v>0</v>
      </c>
      <c r="AP150" s="342">
        <f t="shared" si="48"/>
        <v>0</v>
      </c>
      <c r="AR150" s="29">
        <f t="shared" si="49"/>
        <v>0</v>
      </c>
      <c r="AS150" s="29">
        <f t="shared" si="50"/>
        <v>0</v>
      </c>
      <c r="AT150" s="29">
        <f t="shared" si="54"/>
        <v>0</v>
      </c>
      <c r="AV150" s="29">
        <f t="shared" si="55"/>
        <v>0</v>
      </c>
      <c r="AW150" s="29">
        <f t="shared" si="55"/>
        <v>0</v>
      </c>
      <c r="AX150" s="29">
        <f t="shared" si="56"/>
        <v>0</v>
      </c>
      <c r="AZ150" s="29">
        <v>0</v>
      </c>
      <c r="BA150" s="29">
        <v>0</v>
      </c>
      <c r="BB150" s="29">
        <v>0</v>
      </c>
      <c r="BD150" s="342">
        <v>0</v>
      </c>
      <c r="BE150" s="342">
        <v>0</v>
      </c>
      <c r="BF150" s="342">
        <v>0</v>
      </c>
      <c r="BH150" s="29">
        <v>0</v>
      </c>
      <c r="BI150" s="29">
        <v>0</v>
      </c>
      <c r="BJ150" s="29">
        <v>0</v>
      </c>
      <c r="BL150" s="342">
        <f t="shared" si="52"/>
        <v>0</v>
      </c>
      <c r="BM150" s="342">
        <f t="shared" si="52"/>
        <v>0</v>
      </c>
      <c r="BN150" s="342">
        <f t="shared" si="52"/>
        <v>0</v>
      </c>
      <c r="BP150" s="29">
        <f t="shared" si="39"/>
        <v>0</v>
      </c>
      <c r="BQ150" s="29">
        <f t="shared" si="40"/>
        <v>0</v>
      </c>
      <c r="BR150" s="29">
        <f t="shared" si="41"/>
        <v>0</v>
      </c>
      <c r="BT150" s="29">
        <f t="shared" si="42"/>
        <v>0</v>
      </c>
      <c r="BU150" s="29">
        <f t="shared" si="42"/>
        <v>0</v>
      </c>
      <c r="BV150" s="29">
        <f t="shared" si="43"/>
        <v>0</v>
      </c>
      <c r="BX150" s="29">
        <v>0</v>
      </c>
      <c r="BY150" s="29">
        <v>0</v>
      </c>
      <c r="BZ150" s="29">
        <v>0</v>
      </c>
      <c r="CB150" s="342">
        <v>0</v>
      </c>
      <c r="CC150" s="342">
        <v>0</v>
      </c>
      <c r="CD150" s="342">
        <v>0</v>
      </c>
      <c r="CF150" s="29">
        <v>0</v>
      </c>
      <c r="CG150" s="29">
        <v>0</v>
      </c>
      <c r="CH150" s="29">
        <v>0</v>
      </c>
      <c r="CJ150" s="342">
        <f t="shared" si="53"/>
        <v>0</v>
      </c>
      <c r="CK150" s="342">
        <f t="shared" si="53"/>
        <v>0</v>
      </c>
      <c r="CL150" s="342">
        <f t="shared" si="53"/>
        <v>0</v>
      </c>
      <c r="CN150" s="29">
        <f t="shared" si="51"/>
        <v>0</v>
      </c>
      <c r="CO150" s="29">
        <f t="shared" si="57"/>
        <v>0</v>
      </c>
      <c r="CP150" s="29">
        <f t="shared" si="58"/>
        <v>0</v>
      </c>
      <c r="CR150" s="29">
        <f t="shared" si="59"/>
        <v>0</v>
      </c>
      <c r="CS150" s="29">
        <f t="shared" si="59"/>
        <v>0</v>
      </c>
      <c r="CT150" s="29">
        <f t="shared" si="60"/>
        <v>0</v>
      </c>
    </row>
    <row r="151" spans="1:98" x14ac:dyDescent="0.25">
      <c r="A151" s="343" t="s">
        <v>477</v>
      </c>
      <c r="B151" s="229">
        <v>0.15390000000000001</v>
      </c>
      <c r="C151" s="229">
        <v>0</v>
      </c>
      <c r="D151" s="229">
        <v>0</v>
      </c>
      <c r="E151" s="229">
        <v>0</v>
      </c>
      <c r="F151" s="236">
        <v>403011</v>
      </c>
      <c r="G151" s="229"/>
      <c r="H151" s="342">
        <v>0</v>
      </c>
      <c r="I151" s="342">
        <v>0</v>
      </c>
      <c r="J151" s="342">
        <v>0</v>
      </c>
      <c r="K151" s="342"/>
      <c r="L151" s="342">
        <v>0</v>
      </c>
      <c r="M151" s="342">
        <v>0</v>
      </c>
      <c r="N151" s="342">
        <v>0</v>
      </c>
      <c r="O151" s="342"/>
      <c r="P151" s="238">
        <v>0</v>
      </c>
      <c r="Q151" s="238">
        <v>0</v>
      </c>
      <c r="R151" s="238">
        <v>0</v>
      </c>
      <c r="S151" s="238"/>
      <c r="T151" s="342">
        <f t="shared" si="47"/>
        <v>0</v>
      </c>
      <c r="U151" s="342">
        <f t="shared" si="47"/>
        <v>0</v>
      </c>
      <c r="V151" s="342">
        <f t="shared" si="47"/>
        <v>0</v>
      </c>
      <c r="W151" s="29"/>
      <c r="X151" s="29">
        <f t="shared" si="44"/>
        <v>0</v>
      </c>
      <c r="Y151" s="29">
        <f t="shared" si="45"/>
        <v>0</v>
      </c>
      <c r="Z151" s="29">
        <f t="shared" si="46"/>
        <v>0</v>
      </c>
      <c r="AB151" s="29">
        <v>0</v>
      </c>
      <c r="AC151" s="29">
        <v>0</v>
      </c>
      <c r="AD151" s="29">
        <v>0</v>
      </c>
      <c r="AF151" s="342">
        <v>0</v>
      </c>
      <c r="AG151" s="342">
        <v>0</v>
      </c>
      <c r="AH151" s="342">
        <v>0</v>
      </c>
      <c r="AJ151" s="29">
        <v>0</v>
      </c>
      <c r="AK151" s="29">
        <v>0</v>
      </c>
      <c r="AL151" s="29">
        <v>0</v>
      </c>
      <c r="AN151" s="342">
        <f t="shared" si="48"/>
        <v>0</v>
      </c>
      <c r="AO151" s="342">
        <f t="shared" si="48"/>
        <v>0</v>
      </c>
      <c r="AP151" s="342">
        <f t="shared" si="48"/>
        <v>0</v>
      </c>
      <c r="AR151" s="29">
        <f t="shared" si="49"/>
        <v>0</v>
      </c>
      <c r="AS151" s="29">
        <f t="shared" si="50"/>
        <v>0</v>
      </c>
      <c r="AT151" s="29">
        <f t="shared" si="54"/>
        <v>0</v>
      </c>
      <c r="AV151" s="29">
        <f t="shared" si="55"/>
        <v>0</v>
      </c>
      <c r="AW151" s="29">
        <f t="shared" si="55"/>
        <v>0</v>
      </c>
      <c r="AX151" s="29">
        <f t="shared" si="56"/>
        <v>0</v>
      </c>
      <c r="AZ151" s="29">
        <v>0</v>
      </c>
      <c r="BA151" s="29">
        <v>0</v>
      </c>
      <c r="BB151" s="29">
        <v>0</v>
      </c>
      <c r="BD151" s="342">
        <v>0</v>
      </c>
      <c r="BE151" s="342">
        <v>0</v>
      </c>
      <c r="BF151" s="342">
        <v>0</v>
      </c>
      <c r="BH151" s="29">
        <v>0</v>
      </c>
      <c r="BI151" s="29">
        <v>0</v>
      </c>
      <c r="BJ151" s="29">
        <v>0</v>
      </c>
      <c r="BL151" s="342">
        <f t="shared" si="52"/>
        <v>0</v>
      </c>
      <c r="BM151" s="342">
        <f t="shared" si="52"/>
        <v>0</v>
      </c>
      <c r="BN151" s="342">
        <f t="shared" si="52"/>
        <v>0</v>
      </c>
      <c r="BP151" s="29">
        <f t="shared" si="39"/>
        <v>0</v>
      </c>
      <c r="BQ151" s="29">
        <f t="shared" si="40"/>
        <v>0</v>
      </c>
      <c r="BR151" s="29">
        <f t="shared" si="41"/>
        <v>0</v>
      </c>
      <c r="BT151" s="29">
        <f t="shared" si="42"/>
        <v>0</v>
      </c>
      <c r="BU151" s="29">
        <f t="shared" si="42"/>
        <v>0</v>
      </c>
      <c r="BV151" s="29">
        <f t="shared" si="43"/>
        <v>0</v>
      </c>
      <c r="BX151" s="29">
        <v>0</v>
      </c>
      <c r="BY151" s="29">
        <v>0</v>
      </c>
      <c r="BZ151" s="29">
        <v>0</v>
      </c>
      <c r="CB151" s="342">
        <v>0</v>
      </c>
      <c r="CC151" s="342">
        <v>0</v>
      </c>
      <c r="CD151" s="342">
        <v>0</v>
      </c>
      <c r="CF151" s="29">
        <v>0</v>
      </c>
      <c r="CG151" s="29">
        <v>0</v>
      </c>
      <c r="CH151" s="29">
        <v>0</v>
      </c>
      <c r="CJ151" s="342">
        <f t="shared" si="53"/>
        <v>0</v>
      </c>
      <c r="CK151" s="342">
        <f t="shared" si="53"/>
        <v>0</v>
      </c>
      <c r="CL151" s="342">
        <f t="shared" si="53"/>
        <v>0</v>
      </c>
      <c r="CN151" s="29">
        <f t="shared" si="51"/>
        <v>0</v>
      </c>
      <c r="CO151" s="29">
        <f t="shared" si="57"/>
        <v>0</v>
      </c>
      <c r="CP151" s="29">
        <f t="shared" si="58"/>
        <v>0</v>
      </c>
      <c r="CR151" s="29">
        <f t="shared" si="59"/>
        <v>0</v>
      </c>
      <c r="CS151" s="29">
        <f t="shared" si="59"/>
        <v>0</v>
      </c>
      <c r="CT151" s="29">
        <f t="shared" si="60"/>
        <v>0</v>
      </c>
    </row>
    <row r="152" spans="1:98" x14ac:dyDescent="0.25">
      <c r="A152" s="343" t="s">
        <v>478</v>
      </c>
      <c r="B152" s="229">
        <v>0</v>
      </c>
      <c r="C152" s="229">
        <v>0</v>
      </c>
      <c r="D152" s="229">
        <v>0</v>
      </c>
      <c r="E152" s="229">
        <v>0</v>
      </c>
      <c r="F152" s="236">
        <v>403011</v>
      </c>
      <c r="G152" s="229"/>
      <c r="H152" s="342">
        <v>0</v>
      </c>
      <c r="I152" s="342">
        <v>0</v>
      </c>
      <c r="J152" s="342">
        <v>0</v>
      </c>
      <c r="K152" s="342"/>
      <c r="L152" s="342">
        <v>0</v>
      </c>
      <c r="M152" s="342">
        <v>0</v>
      </c>
      <c r="N152" s="342">
        <v>0</v>
      </c>
      <c r="O152" s="342"/>
      <c r="P152" s="238">
        <v>0</v>
      </c>
      <c r="Q152" s="238">
        <v>0</v>
      </c>
      <c r="R152" s="238">
        <v>0</v>
      </c>
      <c r="S152" s="238"/>
      <c r="T152" s="342">
        <f t="shared" si="47"/>
        <v>0</v>
      </c>
      <c r="U152" s="342">
        <f t="shared" si="47"/>
        <v>0</v>
      </c>
      <c r="V152" s="342">
        <f t="shared" si="47"/>
        <v>0</v>
      </c>
      <c r="W152" s="29"/>
      <c r="X152" s="29">
        <f t="shared" si="44"/>
        <v>0</v>
      </c>
      <c r="Y152" s="29">
        <f t="shared" si="45"/>
        <v>0</v>
      </c>
      <c r="Z152" s="29">
        <f t="shared" si="46"/>
        <v>0</v>
      </c>
      <c r="AB152" s="29">
        <v>0</v>
      </c>
      <c r="AC152" s="29">
        <v>0</v>
      </c>
      <c r="AD152" s="29">
        <v>0</v>
      </c>
      <c r="AF152" s="342">
        <v>0</v>
      </c>
      <c r="AG152" s="342">
        <v>0</v>
      </c>
      <c r="AH152" s="342">
        <v>0</v>
      </c>
      <c r="AJ152" s="29">
        <v>0</v>
      </c>
      <c r="AK152" s="29">
        <v>0</v>
      </c>
      <c r="AL152" s="29">
        <v>0</v>
      </c>
      <c r="AN152" s="342">
        <f t="shared" si="48"/>
        <v>0</v>
      </c>
      <c r="AO152" s="342">
        <f t="shared" si="48"/>
        <v>0</v>
      </c>
      <c r="AP152" s="342">
        <f t="shared" si="48"/>
        <v>0</v>
      </c>
      <c r="AR152" s="29">
        <f t="shared" si="49"/>
        <v>0</v>
      </c>
      <c r="AS152" s="29">
        <f t="shared" si="50"/>
        <v>0</v>
      </c>
      <c r="AT152" s="29">
        <f t="shared" si="54"/>
        <v>0</v>
      </c>
      <c r="AV152" s="29">
        <f t="shared" si="55"/>
        <v>0</v>
      </c>
      <c r="AW152" s="29">
        <f t="shared" si="55"/>
        <v>0</v>
      </c>
      <c r="AX152" s="29">
        <f t="shared" si="56"/>
        <v>0</v>
      </c>
      <c r="AZ152" s="29">
        <v>0</v>
      </c>
      <c r="BA152" s="29">
        <v>0</v>
      </c>
      <c r="BB152" s="29">
        <v>0</v>
      </c>
      <c r="BD152" s="342">
        <v>0</v>
      </c>
      <c r="BE152" s="342">
        <v>0</v>
      </c>
      <c r="BF152" s="342">
        <v>0</v>
      </c>
      <c r="BH152" s="29">
        <v>0</v>
      </c>
      <c r="BI152" s="29">
        <v>0</v>
      </c>
      <c r="BJ152" s="29">
        <v>0</v>
      </c>
      <c r="BL152" s="342">
        <f t="shared" si="52"/>
        <v>0</v>
      </c>
      <c r="BM152" s="342">
        <f t="shared" si="52"/>
        <v>0</v>
      </c>
      <c r="BN152" s="342">
        <f t="shared" si="52"/>
        <v>0</v>
      </c>
      <c r="BP152" s="29">
        <f t="shared" si="39"/>
        <v>0</v>
      </c>
      <c r="BQ152" s="29">
        <f t="shared" si="40"/>
        <v>0</v>
      </c>
      <c r="BR152" s="29">
        <f t="shared" si="41"/>
        <v>0</v>
      </c>
      <c r="BT152" s="29">
        <f t="shared" si="42"/>
        <v>0</v>
      </c>
      <c r="BU152" s="29">
        <f t="shared" si="42"/>
        <v>0</v>
      </c>
      <c r="BV152" s="29">
        <f t="shared" si="43"/>
        <v>0</v>
      </c>
      <c r="BX152" s="29">
        <v>0</v>
      </c>
      <c r="BY152" s="29">
        <v>0</v>
      </c>
      <c r="BZ152" s="29">
        <v>0</v>
      </c>
      <c r="CB152" s="342">
        <v>0</v>
      </c>
      <c r="CC152" s="342">
        <v>0</v>
      </c>
      <c r="CD152" s="342">
        <v>0</v>
      </c>
      <c r="CF152" s="29">
        <v>0</v>
      </c>
      <c r="CG152" s="29">
        <v>0</v>
      </c>
      <c r="CH152" s="29">
        <v>0</v>
      </c>
      <c r="CJ152" s="342">
        <f t="shared" si="53"/>
        <v>0</v>
      </c>
      <c r="CK152" s="342">
        <f t="shared" si="53"/>
        <v>0</v>
      </c>
      <c r="CL152" s="342">
        <f t="shared" si="53"/>
        <v>0</v>
      </c>
      <c r="CN152" s="29">
        <f t="shared" si="51"/>
        <v>0</v>
      </c>
      <c r="CO152" s="29">
        <f t="shared" si="57"/>
        <v>0</v>
      </c>
      <c r="CP152" s="29">
        <f t="shared" si="58"/>
        <v>0</v>
      </c>
      <c r="CR152" s="29">
        <f t="shared" si="59"/>
        <v>0</v>
      </c>
      <c r="CS152" s="29">
        <f t="shared" si="59"/>
        <v>0</v>
      </c>
      <c r="CT152" s="29">
        <f t="shared" si="60"/>
        <v>0</v>
      </c>
    </row>
    <row r="153" spans="1:98" x14ac:dyDescent="0.25">
      <c r="A153" s="343" t="s">
        <v>479</v>
      </c>
      <c r="B153" s="229">
        <v>0.1371</v>
      </c>
      <c r="C153" s="229">
        <v>0</v>
      </c>
      <c r="D153" s="229">
        <v>0</v>
      </c>
      <c r="E153" s="229">
        <v>0</v>
      </c>
      <c r="F153" s="236">
        <v>403011</v>
      </c>
      <c r="G153" s="229"/>
      <c r="H153" s="342">
        <v>0</v>
      </c>
      <c r="I153" s="342">
        <v>0</v>
      </c>
      <c r="J153" s="342">
        <v>0</v>
      </c>
      <c r="K153" s="342"/>
      <c r="L153" s="342">
        <v>0</v>
      </c>
      <c r="M153" s="342">
        <v>0</v>
      </c>
      <c r="N153" s="342">
        <v>0</v>
      </c>
      <c r="O153" s="342"/>
      <c r="P153" s="238">
        <v>0</v>
      </c>
      <c r="Q153" s="238">
        <v>0</v>
      </c>
      <c r="R153" s="238">
        <v>0</v>
      </c>
      <c r="S153" s="238"/>
      <c r="T153" s="342">
        <f t="shared" si="47"/>
        <v>0</v>
      </c>
      <c r="U153" s="342">
        <f t="shared" si="47"/>
        <v>0</v>
      </c>
      <c r="V153" s="342">
        <f t="shared" si="47"/>
        <v>0</v>
      </c>
      <c r="W153" s="29"/>
      <c r="X153" s="29">
        <f t="shared" si="44"/>
        <v>0</v>
      </c>
      <c r="Y153" s="29">
        <f t="shared" si="45"/>
        <v>0</v>
      </c>
      <c r="Z153" s="29">
        <f t="shared" si="46"/>
        <v>0</v>
      </c>
      <c r="AB153" s="29">
        <v>0</v>
      </c>
      <c r="AC153" s="29">
        <v>0</v>
      </c>
      <c r="AD153" s="29">
        <v>0</v>
      </c>
      <c r="AF153" s="342">
        <v>0</v>
      </c>
      <c r="AG153" s="342">
        <v>0</v>
      </c>
      <c r="AH153" s="342">
        <v>0</v>
      </c>
      <c r="AJ153" s="29">
        <v>0</v>
      </c>
      <c r="AK153" s="29">
        <v>0</v>
      </c>
      <c r="AL153" s="29">
        <v>0</v>
      </c>
      <c r="AN153" s="342">
        <f t="shared" si="48"/>
        <v>0</v>
      </c>
      <c r="AO153" s="342">
        <f t="shared" si="48"/>
        <v>0</v>
      </c>
      <c r="AP153" s="342">
        <f t="shared" si="48"/>
        <v>0</v>
      </c>
      <c r="AR153" s="29">
        <f t="shared" si="49"/>
        <v>0</v>
      </c>
      <c r="AS153" s="29">
        <f t="shared" si="50"/>
        <v>0</v>
      </c>
      <c r="AT153" s="29">
        <f t="shared" si="54"/>
        <v>0</v>
      </c>
      <c r="AV153" s="29">
        <f t="shared" si="55"/>
        <v>0</v>
      </c>
      <c r="AW153" s="29">
        <f t="shared" si="55"/>
        <v>0</v>
      </c>
      <c r="AX153" s="29">
        <f t="shared" si="56"/>
        <v>0</v>
      </c>
      <c r="AZ153" s="29">
        <v>0</v>
      </c>
      <c r="BA153" s="29">
        <v>0</v>
      </c>
      <c r="BB153" s="29">
        <v>0</v>
      </c>
      <c r="BD153" s="342">
        <v>0</v>
      </c>
      <c r="BE153" s="342">
        <v>0</v>
      </c>
      <c r="BF153" s="342">
        <v>0</v>
      </c>
      <c r="BH153" s="29">
        <v>0</v>
      </c>
      <c r="BI153" s="29">
        <v>0</v>
      </c>
      <c r="BJ153" s="29">
        <v>0</v>
      </c>
      <c r="BL153" s="342">
        <f t="shared" si="52"/>
        <v>0</v>
      </c>
      <c r="BM153" s="342">
        <f t="shared" si="52"/>
        <v>0</v>
      </c>
      <c r="BN153" s="342">
        <f t="shared" si="52"/>
        <v>0</v>
      </c>
      <c r="BP153" s="29">
        <f t="shared" si="39"/>
        <v>0</v>
      </c>
      <c r="BQ153" s="29">
        <f t="shared" si="40"/>
        <v>0</v>
      </c>
      <c r="BR153" s="29">
        <f t="shared" si="41"/>
        <v>0</v>
      </c>
      <c r="BT153" s="29">
        <f t="shared" si="42"/>
        <v>0</v>
      </c>
      <c r="BU153" s="29">
        <f t="shared" si="42"/>
        <v>0</v>
      </c>
      <c r="BV153" s="29">
        <f t="shared" si="43"/>
        <v>0</v>
      </c>
      <c r="BX153" s="29">
        <v>0</v>
      </c>
      <c r="BY153" s="29">
        <v>0</v>
      </c>
      <c r="BZ153" s="29">
        <v>0</v>
      </c>
      <c r="CB153" s="342">
        <v>0</v>
      </c>
      <c r="CC153" s="342">
        <v>0</v>
      </c>
      <c r="CD153" s="342">
        <v>0</v>
      </c>
      <c r="CF153" s="29">
        <v>0</v>
      </c>
      <c r="CG153" s="29">
        <v>0</v>
      </c>
      <c r="CH153" s="29">
        <v>0</v>
      </c>
      <c r="CJ153" s="342">
        <f t="shared" si="53"/>
        <v>0</v>
      </c>
      <c r="CK153" s="342">
        <f t="shared" si="53"/>
        <v>0</v>
      </c>
      <c r="CL153" s="342">
        <f t="shared" si="53"/>
        <v>0</v>
      </c>
      <c r="CN153" s="29">
        <f t="shared" si="51"/>
        <v>0</v>
      </c>
      <c r="CO153" s="29">
        <f t="shared" si="57"/>
        <v>0</v>
      </c>
      <c r="CP153" s="29">
        <f t="shared" si="58"/>
        <v>0</v>
      </c>
      <c r="CR153" s="29">
        <f t="shared" si="59"/>
        <v>0</v>
      </c>
      <c r="CS153" s="29">
        <f t="shared" si="59"/>
        <v>0</v>
      </c>
      <c r="CT153" s="29">
        <f t="shared" si="60"/>
        <v>0</v>
      </c>
    </row>
    <row r="154" spans="1:98" x14ac:dyDescent="0.25">
      <c r="A154" s="343" t="s">
        <v>480</v>
      </c>
      <c r="B154" s="229">
        <v>0</v>
      </c>
      <c r="C154" s="229">
        <v>0</v>
      </c>
      <c r="D154" s="229">
        <v>0</v>
      </c>
      <c r="E154" s="229">
        <v>0</v>
      </c>
      <c r="F154" s="236">
        <v>403011</v>
      </c>
      <c r="G154" s="229"/>
      <c r="H154" s="342">
        <v>0</v>
      </c>
      <c r="I154" s="342">
        <v>0</v>
      </c>
      <c r="J154" s="342">
        <v>0</v>
      </c>
      <c r="K154" s="342"/>
      <c r="L154" s="342">
        <v>0</v>
      </c>
      <c r="M154" s="342">
        <v>0</v>
      </c>
      <c r="N154" s="342">
        <v>0</v>
      </c>
      <c r="O154" s="342"/>
      <c r="P154" s="238">
        <v>0</v>
      </c>
      <c r="Q154" s="238">
        <v>0</v>
      </c>
      <c r="R154" s="238">
        <v>0</v>
      </c>
      <c r="S154" s="238"/>
      <c r="T154" s="342">
        <f t="shared" si="47"/>
        <v>0</v>
      </c>
      <c r="U154" s="342">
        <f t="shared" si="47"/>
        <v>0</v>
      </c>
      <c r="V154" s="342">
        <f t="shared" si="47"/>
        <v>0</v>
      </c>
      <c r="W154" s="29"/>
      <c r="X154" s="29">
        <f t="shared" si="44"/>
        <v>0</v>
      </c>
      <c r="Y154" s="29">
        <f t="shared" si="45"/>
        <v>0</v>
      </c>
      <c r="Z154" s="29">
        <f t="shared" si="46"/>
        <v>0</v>
      </c>
      <c r="AB154" s="29">
        <v>0</v>
      </c>
      <c r="AC154" s="29">
        <v>0</v>
      </c>
      <c r="AD154" s="29">
        <v>0</v>
      </c>
      <c r="AF154" s="342">
        <v>0</v>
      </c>
      <c r="AG154" s="342">
        <v>0</v>
      </c>
      <c r="AH154" s="342">
        <v>0</v>
      </c>
      <c r="AJ154" s="29">
        <v>0</v>
      </c>
      <c r="AK154" s="29">
        <v>0</v>
      </c>
      <c r="AL154" s="29">
        <v>0</v>
      </c>
      <c r="AN154" s="342">
        <f t="shared" si="48"/>
        <v>0</v>
      </c>
      <c r="AO154" s="342">
        <f t="shared" si="48"/>
        <v>0</v>
      </c>
      <c r="AP154" s="342">
        <f t="shared" si="48"/>
        <v>0</v>
      </c>
      <c r="AR154" s="29">
        <f t="shared" si="49"/>
        <v>0</v>
      </c>
      <c r="AS154" s="29">
        <f t="shared" si="50"/>
        <v>0</v>
      </c>
      <c r="AT154" s="29">
        <f t="shared" si="54"/>
        <v>0</v>
      </c>
      <c r="AV154" s="29">
        <f t="shared" si="55"/>
        <v>0</v>
      </c>
      <c r="AW154" s="29">
        <f t="shared" si="55"/>
        <v>0</v>
      </c>
      <c r="AX154" s="29">
        <f t="shared" si="56"/>
        <v>0</v>
      </c>
      <c r="AZ154" s="29">
        <v>0</v>
      </c>
      <c r="BA154" s="29">
        <v>0</v>
      </c>
      <c r="BB154" s="29">
        <v>0</v>
      </c>
      <c r="BD154" s="342">
        <v>0</v>
      </c>
      <c r="BE154" s="342">
        <v>0</v>
      </c>
      <c r="BF154" s="342">
        <v>0</v>
      </c>
      <c r="BH154" s="29">
        <v>0</v>
      </c>
      <c r="BI154" s="29">
        <v>0</v>
      </c>
      <c r="BJ154" s="29">
        <v>0</v>
      </c>
      <c r="BL154" s="342">
        <f t="shared" si="52"/>
        <v>0</v>
      </c>
      <c r="BM154" s="342">
        <f t="shared" si="52"/>
        <v>0</v>
      </c>
      <c r="BN154" s="342">
        <f t="shared" si="52"/>
        <v>0</v>
      </c>
      <c r="BP154" s="29">
        <f t="shared" si="39"/>
        <v>0</v>
      </c>
      <c r="BQ154" s="29">
        <f t="shared" si="40"/>
        <v>0</v>
      </c>
      <c r="BR154" s="29">
        <f t="shared" si="41"/>
        <v>0</v>
      </c>
      <c r="BT154" s="29">
        <f t="shared" si="42"/>
        <v>0</v>
      </c>
      <c r="BU154" s="29">
        <f t="shared" si="42"/>
        <v>0</v>
      </c>
      <c r="BV154" s="29">
        <f t="shared" si="43"/>
        <v>0</v>
      </c>
      <c r="BX154" s="29">
        <v>0</v>
      </c>
      <c r="BY154" s="29">
        <v>0</v>
      </c>
      <c r="BZ154" s="29">
        <v>0</v>
      </c>
      <c r="CB154" s="342">
        <v>0</v>
      </c>
      <c r="CC154" s="342">
        <v>0</v>
      </c>
      <c r="CD154" s="342">
        <v>0</v>
      </c>
      <c r="CF154" s="29">
        <v>0</v>
      </c>
      <c r="CG154" s="29">
        <v>0</v>
      </c>
      <c r="CH154" s="29">
        <v>0</v>
      </c>
      <c r="CJ154" s="342">
        <f t="shared" si="53"/>
        <v>0</v>
      </c>
      <c r="CK154" s="342">
        <f t="shared" si="53"/>
        <v>0</v>
      </c>
      <c r="CL154" s="342">
        <f t="shared" si="53"/>
        <v>0</v>
      </c>
      <c r="CN154" s="29">
        <f t="shared" si="51"/>
        <v>0</v>
      </c>
      <c r="CO154" s="29">
        <f t="shared" si="57"/>
        <v>0</v>
      </c>
      <c r="CP154" s="29">
        <f t="shared" si="58"/>
        <v>0</v>
      </c>
      <c r="CR154" s="29">
        <f t="shared" si="59"/>
        <v>0</v>
      </c>
      <c r="CS154" s="29">
        <f t="shared" si="59"/>
        <v>0</v>
      </c>
      <c r="CT154" s="29">
        <f t="shared" si="60"/>
        <v>0</v>
      </c>
    </row>
    <row r="155" spans="1:98" x14ac:dyDescent="0.25">
      <c r="A155" s="343" t="s">
        <v>481</v>
      </c>
      <c r="B155" s="229">
        <v>2.7099999999999999E-2</v>
      </c>
      <c r="C155" s="229">
        <v>3.0200000000000001E-2</v>
      </c>
      <c r="D155" s="229">
        <v>2.4199999999999999E-2</v>
      </c>
      <c r="E155" s="229">
        <v>2.7199999999999998E-2</v>
      </c>
      <c r="F155" s="236">
        <v>403026</v>
      </c>
      <c r="G155" s="229"/>
      <c r="H155" s="342">
        <v>0</v>
      </c>
      <c r="I155" s="342">
        <v>0</v>
      </c>
      <c r="J155" s="342">
        <v>0</v>
      </c>
      <c r="K155" s="342"/>
      <c r="L155" s="342">
        <v>0</v>
      </c>
      <c r="M155" s="342">
        <v>0</v>
      </c>
      <c r="N155" s="342">
        <v>0</v>
      </c>
      <c r="O155" s="342"/>
      <c r="P155" s="238">
        <v>0</v>
      </c>
      <c r="Q155" s="238">
        <v>0</v>
      </c>
      <c r="R155" s="238">
        <v>0</v>
      </c>
      <c r="S155" s="238"/>
      <c r="T155" s="342">
        <f t="shared" si="47"/>
        <v>0</v>
      </c>
      <c r="U155" s="342">
        <f t="shared" si="47"/>
        <v>0</v>
      </c>
      <c r="V155" s="342">
        <f t="shared" si="47"/>
        <v>0</v>
      </c>
      <c r="W155" s="29"/>
      <c r="X155" s="29">
        <f t="shared" si="44"/>
        <v>0</v>
      </c>
      <c r="Y155" s="29">
        <f t="shared" si="45"/>
        <v>0</v>
      </c>
      <c r="Z155" s="29">
        <f t="shared" si="46"/>
        <v>0</v>
      </c>
      <c r="AB155" s="29">
        <v>0</v>
      </c>
      <c r="AC155" s="29">
        <v>0</v>
      </c>
      <c r="AD155" s="29">
        <v>0</v>
      </c>
      <c r="AF155" s="342">
        <v>0</v>
      </c>
      <c r="AG155" s="342">
        <v>0</v>
      </c>
      <c r="AH155" s="342">
        <v>0</v>
      </c>
      <c r="AJ155" s="29">
        <v>0</v>
      </c>
      <c r="AK155" s="29">
        <v>0</v>
      </c>
      <c r="AL155" s="29">
        <v>0</v>
      </c>
      <c r="AN155" s="342">
        <f t="shared" si="48"/>
        <v>0</v>
      </c>
      <c r="AO155" s="342">
        <f t="shared" si="48"/>
        <v>0</v>
      </c>
      <c r="AP155" s="342">
        <f t="shared" si="48"/>
        <v>0</v>
      </c>
      <c r="AR155" s="29">
        <f t="shared" si="49"/>
        <v>0</v>
      </c>
      <c r="AS155" s="29">
        <f t="shared" si="50"/>
        <v>0</v>
      </c>
      <c r="AT155" s="29">
        <f t="shared" si="54"/>
        <v>0</v>
      </c>
      <c r="AV155" s="29">
        <f t="shared" si="55"/>
        <v>0</v>
      </c>
      <c r="AW155" s="29">
        <f t="shared" si="55"/>
        <v>0</v>
      </c>
      <c r="AX155" s="29">
        <f t="shared" si="56"/>
        <v>0</v>
      </c>
      <c r="AZ155" s="29">
        <v>0</v>
      </c>
      <c r="BA155" s="29">
        <v>0</v>
      </c>
      <c r="BB155" s="29">
        <v>0</v>
      </c>
      <c r="BD155" s="342">
        <v>0</v>
      </c>
      <c r="BE155" s="342">
        <v>0</v>
      </c>
      <c r="BF155" s="342">
        <v>0</v>
      </c>
      <c r="BH155" s="29">
        <v>0</v>
      </c>
      <c r="BI155" s="29">
        <v>0</v>
      </c>
      <c r="BJ155" s="29">
        <v>0</v>
      </c>
      <c r="BL155" s="342">
        <f t="shared" si="52"/>
        <v>0</v>
      </c>
      <c r="BM155" s="342">
        <f t="shared" si="52"/>
        <v>0</v>
      </c>
      <c r="BN155" s="342">
        <f t="shared" si="52"/>
        <v>0</v>
      </c>
      <c r="BP155" s="29">
        <f t="shared" si="39"/>
        <v>0</v>
      </c>
      <c r="BQ155" s="29">
        <f t="shared" si="40"/>
        <v>0</v>
      </c>
      <c r="BR155" s="29">
        <f t="shared" si="41"/>
        <v>0</v>
      </c>
      <c r="BT155" s="29">
        <f t="shared" si="42"/>
        <v>0</v>
      </c>
      <c r="BU155" s="29">
        <f t="shared" si="42"/>
        <v>0</v>
      </c>
      <c r="BV155" s="29">
        <f t="shared" si="43"/>
        <v>0</v>
      </c>
      <c r="BX155" s="29">
        <v>0</v>
      </c>
      <c r="BY155" s="29">
        <v>0</v>
      </c>
      <c r="BZ155" s="29">
        <v>0</v>
      </c>
      <c r="CB155" s="342">
        <v>0</v>
      </c>
      <c r="CC155" s="342">
        <v>0</v>
      </c>
      <c r="CD155" s="342">
        <v>0</v>
      </c>
      <c r="CF155" s="29">
        <v>0</v>
      </c>
      <c r="CG155" s="29">
        <v>0</v>
      </c>
      <c r="CH155" s="29">
        <v>0</v>
      </c>
      <c r="CJ155" s="342">
        <f t="shared" si="53"/>
        <v>0</v>
      </c>
      <c r="CK155" s="342">
        <f t="shared" si="53"/>
        <v>0</v>
      </c>
      <c r="CL155" s="342">
        <f t="shared" si="53"/>
        <v>0</v>
      </c>
      <c r="CN155" s="29">
        <f t="shared" si="51"/>
        <v>0</v>
      </c>
      <c r="CO155" s="29">
        <f t="shared" si="57"/>
        <v>0</v>
      </c>
      <c r="CP155" s="29">
        <f t="shared" si="58"/>
        <v>0</v>
      </c>
      <c r="CR155" s="29">
        <f t="shared" si="59"/>
        <v>0</v>
      </c>
      <c r="CS155" s="29">
        <f t="shared" si="59"/>
        <v>0</v>
      </c>
      <c r="CT155" s="29">
        <f t="shared" si="60"/>
        <v>0</v>
      </c>
    </row>
    <row r="156" spans="1:98" x14ac:dyDescent="0.25">
      <c r="A156" s="343" t="s">
        <v>482</v>
      </c>
      <c r="B156" s="229">
        <v>2.7099999999999999E-2</v>
      </c>
      <c r="C156" s="229">
        <v>3.0200000000000001E-2</v>
      </c>
      <c r="D156" s="229">
        <v>2.4199999999999999E-2</v>
      </c>
      <c r="E156" s="229">
        <v>2.7199999999999998E-2</v>
      </c>
      <c r="F156" s="236">
        <v>403011</v>
      </c>
      <c r="G156" s="229"/>
      <c r="H156" s="342">
        <v>2527513.4300000002</v>
      </c>
      <c r="I156" s="342">
        <v>2527513.4300000002</v>
      </c>
      <c r="J156" s="342">
        <v>2527513.4300000002</v>
      </c>
      <c r="K156" s="342"/>
      <c r="L156" s="342">
        <v>2527513.4300000002</v>
      </c>
      <c r="M156" s="342">
        <v>2527513.4300000002</v>
      </c>
      <c r="N156" s="342">
        <v>2413916.08</v>
      </c>
      <c r="O156" s="342"/>
      <c r="P156" s="238">
        <v>5729.0304413333333</v>
      </c>
      <c r="Q156" s="238">
        <v>5729.0304413333333</v>
      </c>
      <c r="R156" s="238">
        <v>5729.0304413333333</v>
      </c>
      <c r="S156" s="238"/>
      <c r="T156" s="342">
        <f t="shared" si="47"/>
        <v>5729.0304413333333</v>
      </c>
      <c r="U156" s="342">
        <f t="shared" si="47"/>
        <v>5729.0304413333333</v>
      </c>
      <c r="V156" s="342">
        <f t="shared" si="47"/>
        <v>5471.543114666667</v>
      </c>
      <c r="W156" s="29"/>
      <c r="X156" s="29">
        <f t="shared" si="44"/>
        <v>17187.091324000001</v>
      </c>
      <c r="Y156" s="29">
        <f t="shared" si="45"/>
        <v>16929.603997333332</v>
      </c>
      <c r="Z156" s="29">
        <f t="shared" si="46"/>
        <v>-257.48732666666911</v>
      </c>
      <c r="AB156" s="29">
        <v>2527513.4300000002</v>
      </c>
      <c r="AC156" s="29">
        <v>2527513.4300000002</v>
      </c>
      <c r="AD156" s="29">
        <v>2527513.4300000002</v>
      </c>
      <c r="AF156" s="342">
        <v>2300318.73</v>
      </c>
      <c r="AG156" s="342">
        <v>2242395.17</v>
      </c>
      <c r="AH156" s="342">
        <v>1300729.49</v>
      </c>
      <c r="AJ156" s="29">
        <v>5729.0304413333333</v>
      </c>
      <c r="AK156" s="29">
        <v>5729.0304413333333</v>
      </c>
      <c r="AL156" s="29">
        <v>5729.0304413333333</v>
      </c>
      <c r="AN156" s="342">
        <f t="shared" si="48"/>
        <v>5214.0557879999997</v>
      </c>
      <c r="AO156" s="342">
        <f t="shared" si="48"/>
        <v>5082.7623853333325</v>
      </c>
      <c r="AP156" s="342">
        <f t="shared" si="48"/>
        <v>2948.320177333333</v>
      </c>
      <c r="AR156" s="29">
        <f t="shared" si="49"/>
        <v>17187.091324000001</v>
      </c>
      <c r="AS156" s="29">
        <f t="shared" si="50"/>
        <v>13245.138350666666</v>
      </c>
      <c r="AT156" s="29">
        <f t="shared" si="54"/>
        <v>-3941.9529733333347</v>
      </c>
      <c r="AV156" s="29">
        <f t="shared" si="55"/>
        <v>34374.182648000002</v>
      </c>
      <c r="AW156" s="29">
        <f t="shared" si="55"/>
        <v>30174.742348</v>
      </c>
      <c r="AX156" s="29">
        <f t="shared" si="56"/>
        <v>-4199.440300000002</v>
      </c>
      <c r="AZ156" s="29">
        <v>2527513.4300000002</v>
      </c>
      <c r="BA156" s="29">
        <v>2527513.4300000002</v>
      </c>
      <c r="BB156" s="29">
        <v>2527513.4300000002</v>
      </c>
      <c r="BD156" s="342">
        <v>416987.36</v>
      </c>
      <c r="BE156" s="342">
        <v>416987.36</v>
      </c>
      <c r="BF156" s="342">
        <v>416987.36</v>
      </c>
      <c r="BH156" s="29">
        <v>5729.0304413333333</v>
      </c>
      <c r="BI156" s="29">
        <v>5729.0304413333333</v>
      </c>
      <c r="BJ156" s="29">
        <v>5729.0304413333333</v>
      </c>
      <c r="BL156" s="342">
        <f t="shared" si="52"/>
        <v>945.17134933333318</v>
      </c>
      <c r="BM156" s="342">
        <f t="shared" si="52"/>
        <v>945.17134933333318</v>
      </c>
      <c r="BN156" s="342">
        <f t="shared" si="52"/>
        <v>945.17134933333318</v>
      </c>
      <c r="BP156" s="29">
        <f t="shared" si="39"/>
        <v>17187.091324000001</v>
      </c>
      <c r="BQ156" s="29">
        <f t="shared" si="40"/>
        <v>2835.5140479999995</v>
      </c>
      <c r="BR156" s="29">
        <f t="shared" si="41"/>
        <v>-14351.577276000002</v>
      </c>
      <c r="BT156" s="29">
        <f t="shared" si="42"/>
        <v>51561.273972000003</v>
      </c>
      <c r="BU156" s="29">
        <f t="shared" si="42"/>
        <v>33010.256395999997</v>
      </c>
      <c r="BV156" s="29">
        <f t="shared" si="43"/>
        <v>-18551.017576000006</v>
      </c>
      <c r="BX156" s="29">
        <v>2527513.4300000002</v>
      </c>
      <c r="BY156" s="29">
        <v>2527513.4300000002</v>
      </c>
      <c r="BZ156" s="29">
        <v>2527513.4300000002</v>
      </c>
      <c r="CB156" s="342">
        <v>416987.36</v>
      </c>
      <c r="CC156" s="342">
        <v>416987.36</v>
      </c>
      <c r="CD156" s="342">
        <v>416987.36</v>
      </c>
      <c r="CF156" s="29">
        <v>5729.0304413333333</v>
      </c>
      <c r="CG156" s="29">
        <v>5729.0304413333333</v>
      </c>
      <c r="CH156" s="29">
        <v>5729.0304413333333</v>
      </c>
      <c r="CJ156" s="342">
        <f t="shared" si="53"/>
        <v>945.17134933333318</v>
      </c>
      <c r="CK156" s="342">
        <f t="shared" si="53"/>
        <v>945.17134933333318</v>
      </c>
      <c r="CL156" s="342">
        <f t="shared" si="53"/>
        <v>945.17134933333318</v>
      </c>
      <c r="CN156" s="29">
        <f t="shared" si="51"/>
        <v>17187.091324000001</v>
      </c>
      <c r="CO156" s="29">
        <f t="shared" si="57"/>
        <v>2835.5140479999995</v>
      </c>
      <c r="CP156" s="29">
        <f t="shared" si="58"/>
        <v>-14351.577276000002</v>
      </c>
      <c r="CR156" s="29">
        <f t="shared" si="59"/>
        <v>68748.365296000004</v>
      </c>
      <c r="CS156" s="29">
        <f t="shared" si="59"/>
        <v>35845.770443999994</v>
      </c>
      <c r="CT156" s="29">
        <f t="shared" si="60"/>
        <v>-32902.594852000009</v>
      </c>
    </row>
    <row r="157" spans="1:98" x14ac:dyDescent="0.25">
      <c r="A157" s="343" t="s">
        <v>483</v>
      </c>
      <c r="B157" s="229">
        <f>0.0232+0.0021-0.0002</f>
        <v>2.5100000000000001E-2</v>
      </c>
      <c r="C157" s="229">
        <v>2.8000000000000001E-2</v>
      </c>
      <c r="D157" s="229">
        <v>4.2299999999999997E-2</v>
      </c>
      <c r="E157" s="229">
        <v>4.2300000000000004E-2</v>
      </c>
      <c r="F157" s="236">
        <v>403026</v>
      </c>
      <c r="G157" s="229"/>
      <c r="H157" s="342">
        <v>0</v>
      </c>
      <c r="I157" s="342">
        <v>0</v>
      </c>
      <c r="J157" s="342">
        <v>0</v>
      </c>
      <c r="K157" s="342"/>
      <c r="L157" s="342">
        <v>0</v>
      </c>
      <c r="M157" s="342">
        <v>0</v>
      </c>
      <c r="N157" s="342">
        <v>0</v>
      </c>
      <c r="O157" s="342"/>
      <c r="P157" s="238">
        <v>0</v>
      </c>
      <c r="Q157" s="238">
        <v>0</v>
      </c>
      <c r="R157" s="238">
        <v>0</v>
      </c>
      <c r="S157" s="238"/>
      <c r="T157" s="342">
        <f t="shared" si="47"/>
        <v>0</v>
      </c>
      <c r="U157" s="342">
        <f t="shared" si="47"/>
        <v>0</v>
      </c>
      <c r="V157" s="342">
        <f t="shared" si="47"/>
        <v>0</v>
      </c>
      <c r="W157" s="29"/>
      <c r="X157" s="29">
        <f t="shared" si="44"/>
        <v>0</v>
      </c>
      <c r="Y157" s="29">
        <f t="shared" si="45"/>
        <v>0</v>
      </c>
      <c r="Z157" s="29">
        <f t="shared" si="46"/>
        <v>0</v>
      </c>
      <c r="AB157" s="29">
        <v>0</v>
      </c>
      <c r="AC157" s="29">
        <v>0</v>
      </c>
      <c r="AD157" s="29">
        <v>0</v>
      </c>
      <c r="AF157" s="342">
        <v>0</v>
      </c>
      <c r="AG157" s="342">
        <v>0</v>
      </c>
      <c r="AH157" s="342">
        <v>0</v>
      </c>
      <c r="AJ157" s="29">
        <v>0</v>
      </c>
      <c r="AK157" s="29">
        <v>0</v>
      </c>
      <c r="AL157" s="29">
        <v>0</v>
      </c>
      <c r="AN157" s="342">
        <f t="shared" si="48"/>
        <v>0</v>
      </c>
      <c r="AO157" s="342">
        <f t="shared" si="48"/>
        <v>0</v>
      </c>
      <c r="AP157" s="342">
        <f t="shared" si="48"/>
        <v>0</v>
      </c>
      <c r="AR157" s="29">
        <f t="shared" si="49"/>
        <v>0</v>
      </c>
      <c r="AS157" s="29">
        <f t="shared" si="50"/>
        <v>0</v>
      </c>
      <c r="AT157" s="29">
        <f t="shared" si="54"/>
        <v>0</v>
      </c>
      <c r="AV157" s="29">
        <f t="shared" si="55"/>
        <v>0</v>
      </c>
      <c r="AW157" s="29">
        <f t="shared" si="55"/>
        <v>0</v>
      </c>
      <c r="AX157" s="29">
        <f t="shared" si="56"/>
        <v>0</v>
      </c>
      <c r="AZ157" s="29">
        <v>0</v>
      </c>
      <c r="BA157" s="29">
        <v>0</v>
      </c>
      <c r="BB157" s="29">
        <v>0</v>
      </c>
      <c r="BD157" s="342">
        <v>0</v>
      </c>
      <c r="BE157" s="342">
        <v>0</v>
      </c>
      <c r="BF157" s="342">
        <v>0</v>
      </c>
      <c r="BH157" s="29">
        <v>0</v>
      </c>
      <c r="BI157" s="29">
        <v>0</v>
      </c>
      <c r="BJ157" s="29">
        <v>0</v>
      </c>
      <c r="BL157" s="342">
        <f t="shared" si="52"/>
        <v>0</v>
      </c>
      <c r="BM157" s="342">
        <f t="shared" si="52"/>
        <v>0</v>
      </c>
      <c r="BN157" s="342">
        <f t="shared" si="52"/>
        <v>0</v>
      </c>
      <c r="BP157" s="29">
        <f t="shared" si="39"/>
        <v>0</v>
      </c>
      <c r="BQ157" s="29">
        <f t="shared" si="40"/>
        <v>0</v>
      </c>
      <c r="BR157" s="29">
        <f t="shared" si="41"/>
        <v>0</v>
      </c>
      <c r="BT157" s="29">
        <f t="shared" si="42"/>
        <v>0</v>
      </c>
      <c r="BU157" s="29">
        <f t="shared" si="42"/>
        <v>0</v>
      </c>
      <c r="BV157" s="29">
        <f t="shared" si="43"/>
        <v>0</v>
      </c>
      <c r="BX157" s="29">
        <v>0</v>
      </c>
      <c r="BY157" s="29">
        <v>0</v>
      </c>
      <c r="BZ157" s="29">
        <v>0</v>
      </c>
      <c r="CB157" s="342">
        <v>0</v>
      </c>
      <c r="CC157" s="342">
        <v>0</v>
      </c>
      <c r="CD157" s="342">
        <v>0</v>
      </c>
      <c r="CF157" s="29">
        <v>0</v>
      </c>
      <c r="CG157" s="29">
        <v>0</v>
      </c>
      <c r="CH157" s="29">
        <v>0</v>
      </c>
      <c r="CJ157" s="342">
        <f t="shared" si="53"/>
        <v>0</v>
      </c>
      <c r="CK157" s="342">
        <f t="shared" si="53"/>
        <v>0</v>
      </c>
      <c r="CL157" s="342">
        <f t="shared" si="53"/>
        <v>0</v>
      </c>
      <c r="CN157" s="29">
        <f t="shared" si="51"/>
        <v>0</v>
      </c>
      <c r="CO157" s="29">
        <f t="shared" si="57"/>
        <v>0</v>
      </c>
      <c r="CP157" s="29">
        <f t="shared" si="58"/>
        <v>0</v>
      </c>
      <c r="CR157" s="29">
        <f t="shared" si="59"/>
        <v>0</v>
      </c>
      <c r="CS157" s="29">
        <f t="shared" si="59"/>
        <v>0</v>
      </c>
      <c r="CT157" s="29">
        <f t="shared" si="60"/>
        <v>0</v>
      </c>
    </row>
    <row r="158" spans="1:98" x14ac:dyDescent="0.25">
      <c r="A158" s="343" t="s">
        <v>484</v>
      </c>
      <c r="B158" s="229">
        <f>0.0163+0.0015-0.0002</f>
        <v>1.7600000000000001E-2</v>
      </c>
      <c r="C158" s="229">
        <v>1.9599999999999999E-2</v>
      </c>
      <c r="D158" s="229">
        <v>3.1800000000000002E-2</v>
      </c>
      <c r="E158" s="229">
        <v>3.1799999999999995E-2</v>
      </c>
      <c r="F158" s="236">
        <v>403026</v>
      </c>
      <c r="G158" s="229"/>
      <c r="H158" s="342">
        <v>0</v>
      </c>
      <c r="I158" s="342">
        <v>0</v>
      </c>
      <c r="J158" s="342">
        <v>0</v>
      </c>
      <c r="K158" s="342"/>
      <c r="L158" s="342">
        <v>0</v>
      </c>
      <c r="M158" s="342">
        <v>0</v>
      </c>
      <c r="N158" s="342">
        <v>0</v>
      </c>
      <c r="O158" s="342"/>
      <c r="P158" s="238">
        <v>0</v>
      </c>
      <c r="Q158" s="238">
        <v>0</v>
      </c>
      <c r="R158" s="238">
        <v>0</v>
      </c>
      <c r="S158" s="238"/>
      <c r="T158" s="342">
        <f t="shared" si="47"/>
        <v>0</v>
      </c>
      <c r="U158" s="342">
        <f t="shared" si="47"/>
        <v>0</v>
      </c>
      <c r="V158" s="342">
        <f t="shared" si="47"/>
        <v>0</v>
      </c>
      <c r="W158" s="29"/>
      <c r="X158" s="29">
        <f t="shared" si="44"/>
        <v>0</v>
      </c>
      <c r="Y158" s="29">
        <f t="shared" si="45"/>
        <v>0</v>
      </c>
      <c r="Z158" s="29">
        <f t="shared" si="46"/>
        <v>0</v>
      </c>
      <c r="AB158" s="29">
        <v>0</v>
      </c>
      <c r="AC158" s="29">
        <v>0</v>
      </c>
      <c r="AD158" s="29">
        <v>0</v>
      </c>
      <c r="AF158" s="342">
        <v>0</v>
      </c>
      <c r="AG158" s="342">
        <v>0</v>
      </c>
      <c r="AH158" s="342">
        <v>0</v>
      </c>
      <c r="AJ158" s="29">
        <v>0</v>
      </c>
      <c r="AK158" s="29">
        <v>0</v>
      </c>
      <c r="AL158" s="29">
        <v>0</v>
      </c>
      <c r="AN158" s="342">
        <f t="shared" si="48"/>
        <v>0</v>
      </c>
      <c r="AO158" s="342">
        <f t="shared" si="48"/>
        <v>0</v>
      </c>
      <c r="AP158" s="342">
        <f t="shared" si="48"/>
        <v>0</v>
      </c>
      <c r="AR158" s="29">
        <f t="shared" si="49"/>
        <v>0</v>
      </c>
      <c r="AS158" s="29">
        <f t="shared" si="50"/>
        <v>0</v>
      </c>
      <c r="AT158" s="29">
        <f t="shared" si="54"/>
        <v>0</v>
      </c>
      <c r="AV158" s="29">
        <f t="shared" si="55"/>
        <v>0</v>
      </c>
      <c r="AW158" s="29">
        <f t="shared" si="55"/>
        <v>0</v>
      </c>
      <c r="AX158" s="29">
        <f t="shared" si="56"/>
        <v>0</v>
      </c>
      <c r="AZ158" s="29">
        <v>0</v>
      </c>
      <c r="BA158" s="29">
        <v>0</v>
      </c>
      <c r="BB158" s="29">
        <v>0</v>
      </c>
      <c r="BD158" s="342">
        <v>0</v>
      </c>
      <c r="BE158" s="342">
        <v>0</v>
      </c>
      <c r="BF158" s="342">
        <v>0</v>
      </c>
      <c r="BH158" s="29">
        <v>0</v>
      </c>
      <c r="BI158" s="29">
        <v>0</v>
      </c>
      <c r="BJ158" s="29">
        <v>0</v>
      </c>
      <c r="BL158" s="342">
        <f t="shared" si="52"/>
        <v>0</v>
      </c>
      <c r="BM158" s="342">
        <f t="shared" si="52"/>
        <v>0</v>
      </c>
      <c r="BN158" s="342">
        <f t="shared" si="52"/>
        <v>0</v>
      </c>
      <c r="BP158" s="29">
        <f t="shared" si="39"/>
        <v>0</v>
      </c>
      <c r="BQ158" s="29">
        <f t="shared" si="40"/>
        <v>0</v>
      </c>
      <c r="BR158" s="29">
        <f t="shared" si="41"/>
        <v>0</v>
      </c>
      <c r="BT158" s="29">
        <f t="shared" si="42"/>
        <v>0</v>
      </c>
      <c r="BU158" s="29">
        <f t="shared" si="42"/>
        <v>0</v>
      </c>
      <c r="BV158" s="29">
        <f t="shared" si="43"/>
        <v>0</v>
      </c>
      <c r="BX158" s="29">
        <v>0</v>
      </c>
      <c r="BY158" s="29">
        <v>0</v>
      </c>
      <c r="BZ158" s="29">
        <v>0</v>
      </c>
      <c r="CB158" s="342">
        <v>0</v>
      </c>
      <c r="CC158" s="342">
        <v>0</v>
      </c>
      <c r="CD158" s="342">
        <v>0</v>
      </c>
      <c r="CF158" s="29">
        <v>0</v>
      </c>
      <c r="CG158" s="29">
        <v>0</v>
      </c>
      <c r="CH158" s="29">
        <v>0</v>
      </c>
      <c r="CJ158" s="342">
        <f t="shared" si="53"/>
        <v>0</v>
      </c>
      <c r="CK158" s="342">
        <f t="shared" si="53"/>
        <v>0</v>
      </c>
      <c r="CL158" s="342">
        <f t="shared" si="53"/>
        <v>0</v>
      </c>
      <c r="CN158" s="29">
        <f t="shared" si="51"/>
        <v>0</v>
      </c>
      <c r="CO158" s="29">
        <f t="shared" si="57"/>
        <v>0</v>
      </c>
      <c r="CP158" s="29">
        <f t="shared" si="58"/>
        <v>0</v>
      </c>
      <c r="CR158" s="29">
        <f t="shared" si="59"/>
        <v>0</v>
      </c>
      <c r="CS158" s="29">
        <f t="shared" si="59"/>
        <v>0</v>
      </c>
      <c r="CT158" s="29">
        <f t="shared" si="60"/>
        <v>0</v>
      </c>
    </row>
    <row r="159" spans="1:98" x14ac:dyDescent="0.25">
      <c r="A159" s="30" t="s">
        <v>485</v>
      </c>
      <c r="B159" s="229">
        <v>2.7099999999999999E-2</v>
      </c>
      <c r="C159" s="229">
        <v>3.0200000000000001E-2</v>
      </c>
      <c r="D159" s="229">
        <v>3.4700000000000002E-2</v>
      </c>
      <c r="E159" s="229">
        <v>4.1300000000000003E-2</v>
      </c>
      <c r="F159" s="236">
        <v>403026</v>
      </c>
      <c r="G159" s="229"/>
      <c r="H159" s="342">
        <v>0</v>
      </c>
      <c r="I159" s="342">
        <v>0</v>
      </c>
      <c r="J159" s="342">
        <v>0</v>
      </c>
      <c r="K159" s="342"/>
      <c r="L159" s="342">
        <v>0</v>
      </c>
      <c r="M159" s="342">
        <v>0</v>
      </c>
      <c r="N159" s="342">
        <v>0</v>
      </c>
      <c r="O159" s="342"/>
      <c r="P159" s="238">
        <v>0</v>
      </c>
      <c r="Q159" s="238">
        <v>0</v>
      </c>
      <c r="R159" s="238">
        <v>0</v>
      </c>
      <c r="S159" s="238"/>
      <c r="T159" s="342">
        <f t="shared" si="47"/>
        <v>0</v>
      </c>
      <c r="U159" s="342">
        <f t="shared" si="47"/>
        <v>0</v>
      </c>
      <c r="V159" s="342">
        <f t="shared" si="47"/>
        <v>0</v>
      </c>
      <c r="W159" s="29"/>
      <c r="X159" s="29">
        <f t="shared" si="44"/>
        <v>0</v>
      </c>
      <c r="Y159" s="29">
        <f t="shared" si="45"/>
        <v>0</v>
      </c>
      <c r="Z159" s="29">
        <f t="shared" si="46"/>
        <v>0</v>
      </c>
      <c r="AB159" s="29">
        <v>0</v>
      </c>
      <c r="AC159" s="29">
        <v>0</v>
      </c>
      <c r="AD159" s="29">
        <v>0</v>
      </c>
      <c r="AF159" s="342">
        <v>0</v>
      </c>
      <c r="AG159" s="342">
        <v>0</v>
      </c>
      <c r="AH159" s="342">
        <v>0</v>
      </c>
      <c r="AJ159" s="29">
        <v>0</v>
      </c>
      <c r="AK159" s="29">
        <v>0</v>
      </c>
      <c r="AL159" s="29">
        <v>0</v>
      </c>
      <c r="AN159" s="342">
        <f t="shared" si="48"/>
        <v>0</v>
      </c>
      <c r="AO159" s="342">
        <f t="shared" si="48"/>
        <v>0</v>
      </c>
      <c r="AP159" s="342">
        <f t="shared" si="48"/>
        <v>0</v>
      </c>
      <c r="AR159" s="29">
        <f t="shared" si="49"/>
        <v>0</v>
      </c>
      <c r="AS159" s="29">
        <f t="shared" si="50"/>
        <v>0</v>
      </c>
      <c r="AT159" s="29">
        <f t="shared" si="54"/>
        <v>0</v>
      </c>
      <c r="AV159" s="29">
        <f t="shared" si="55"/>
        <v>0</v>
      </c>
      <c r="AW159" s="29">
        <f t="shared" si="55"/>
        <v>0</v>
      </c>
      <c r="AX159" s="29">
        <f t="shared" si="56"/>
        <v>0</v>
      </c>
      <c r="AZ159" s="29">
        <v>0</v>
      </c>
      <c r="BA159" s="29">
        <v>0</v>
      </c>
      <c r="BB159" s="29">
        <v>0</v>
      </c>
      <c r="BD159" s="342">
        <v>0</v>
      </c>
      <c r="BE159" s="342">
        <v>0</v>
      </c>
      <c r="BF159" s="342">
        <v>0</v>
      </c>
      <c r="BH159" s="29">
        <v>0</v>
      </c>
      <c r="BI159" s="29">
        <v>0</v>
      </c>
      <c r="BJ159" s="29">
        <v>0</v>
      </c>
      <c r="BL159" s="342">
        <f t="shared" si="52"/>
        <v>0</v>
      </c>
      <c r="BM159" s="342">
        <f t="shared" si="52"/>
        <v>0</v>
      </c>
      <c r="BN159" s="342">
        <f t="shared" si="52"/>
        <v>0</v>
      </c>
      <c r="BP159" s="29">
        <f t="shared" si="39"/>
        <v>0</v>
      </c>
      <c r="BQ159" s="29">
        <f t="shared" si="40"/>
        <v>0</v>
      </c>
      <c r="BR159" s="29">
        <f t="shared" si="41"/>
        <v>0</v>
      </c>
      <c r="BT159" s="29">
        <f t="shared" si="42"/>
        <v>0</v>
      </c>
      <c r="BU159" s="29">
        <f t="shared" si="42"/>
        <v>0</v>
      </c>
      <c r="BV159" s="29">
        <f t="shared" si="43"/>
        <v>0</v>
      </c>
      <c r="BX159" s="29">
        <v>0</v>
      </c>
      <c r="BY159" s="29">
        <v>0</v>
      </c>
      <c r="BZ159" s="29">
        <v>0</v>
      </c>
      <c r="CB159" s="342">
        <v>0</v>
      </c>
      <c r="CC159" s="342">
        <v>0</v>
      </c>
      <c r="CD159" s="342">
        <v>0</v>
      </c>
      <c r="CF159" s="29">
        <v>0</v>
      </c>
      <c r="CG159" s="29">
        <v>0</v>
      </c>
      <c r="CH159" s="29">
        <v>0</v>
      </c>
      <c r="CJ159" s="342">
        <f t="shared" si="53"/>
        <v>0</v>
      </c>
      <c r="CK159" s="342">
        <f t="shared" si="53"/>
        <v>0</v>
      </c>
      <c r="CL159" s="342">
        <f t="shared" si="53"/>
        <v>0</v>
      </c>
      <c r="CN159" s="29">
        <f t="shared" si="51"/>
        <v>0</v>
      </c>
      <c r="CO159" s="29">
        <f t="shared" si="57"/>
        <v>0</v>
      </c>
      <c r="CP159" s="29">
        <f t="shared" si="58"/>
        <v>0</v>
      </c>
      <c r="CR159" s="29">
        <f t="shared" si="59"/>
        <v>0</v>
      </c>
      <c r="CS159" s="29">
        <f t="shared" si="59"/>
        <v>0</v>
      </c>
      <c r="CT159" s="29">
        <f t="shared" si="60"/>
        <v>0</v>
      </c>
    </row>
    <row r="160" spans="1:98" x14ac:dyDescent="0.25">
      <c r="A160" s="343" t="s">
        <v>486</v>
      </c>
      <c r="B160" s="229">
        <v>2.5100000000000001E-2</v>
      </c>
      <c r="C160" s="229">
        <v>2.8000000000000001E-2</v>
      </c>
      <c r="D160" s="229">
        <v>4.2299999999999997E-2</v>
      </c>
      <c r="E160" s="229">
        <v>4.2300000000000004E-2</v>
      </c>
      <c r="F160" s="236">
        <v>403011</v>
      </c>
      <c r="G160" s="229"/>
      <c r="H160" s="342">
        <v>224276.2</v>
      </c>
      <c r="I160" s="342">
        <v>224276.2</v>
      </c>
      <c r="J160" s="342">
        <v>224276.2</v>
      </c>
      <c r="K160" s="342"/>
      <c r="L160" s="342">
        <v>224276.2</v>
      </c>
      <c r="M160" s="342">
        <v>224276.2</v>
      </c>
      <c r="N160" s="342">
        <v>224276.2</v>
      </c>
      <c r="O160" s="342"/>
      <c r="P160" s="238">
        <v>790.57360500000016</v>
      </c>
      <c r="Q160" s="238">
        <v>790.57360500000016</v>
      </c>
      <c r="R160" s="238">
        <v>790.57360500000016</v>
      </c>
      <c r="S160" s="238"/>
      <c r="T160" s="342">
        <f t="shared" si="47"/>
        <v>790.57360500000016</v>
      </c>
      <c r="U160" s="342">
        <f t="shared" si="47"/>
        <v>790.57360500000016</v>
      </c>
      <c r="V160" s="342">
        <f t="shared" si="47"/>
        <v>790.57360500000016</v>
      </c>
      <c r="W160" s="29"/>
      <c r="X160" s="29">
        <f t="shared" si="44"/>
        <v>2371.7208150000006</v>
      </c>
      <c r="Y160" s="29">
        <f t="shared" si="45"/>
        <v>2371.7208150000006</v>
      </c>
      <c r="Z160" s="29">
        <f t="shared" si="46"/>
        <v>0</v>
      </c>
      <c r="AB160" s="29">
        <v>224276.2</v>
      </c>
      <c r="AC160" s="29">
        <v>224276.2</v>
      </c>
      <c r="AD160" s="29">
        <v>224276.2</v>
      </c>
      <c r="AF160" s="342">
        <v>224276.2</v>
      </c>
      <c r="AG160" s="342">
        <v>224276.2</v>
      </c>
      <c r="AH160" s="342">
        <v>224276.2</v>
      </c>
      <c r="AJ160" s="29">
        <v>790.57360500000016</v>
      </c>
      <c r="AK160" s="29">
        <v>790.57360500000016</v>
      </c>
      <c r="AL160" s="29">
        <v>790.57360500000016</v>
      </c>
      <c r="AN160" s="342">
        <f t="shared" si="48"/>
        <v>790.57360500000016</v>
      </c>
      <c r="AO160" s="342">
        <f t="shared" si="48"/>
        <v>790.57360500000016</v>
      </c>
      <c r="AP160" s="342">
        <f t="shared" si="48"/>
        <v>790.57360500000016</v>
      </c>
      <c r="AR160" s="29">
        <f t="shared" si="49"/>
        <v>2371.7208150000006</v>
      </c>
      <c r="AS160" s="29">
        <f t="shared" si="50"/>
        <v>2371.7208150000006</v>
      </c>
      <c r="AT160" s="29">
        <f t="shared" si="54"/>
        <v>0</v>
      </c>
      <c r="AV160" s="29">
        <f t="shared" si="55"/>
        <v>4743.4416300000012</v>
      </c>
      <c r="AW160" s="29">
        <f t="shared" si="55"/>
        <v>4743.4416300000012</v>
      </c>
      <c r="AX160" s="29">
        <f t="shared" si="56"/>
        <v>0</v>
      </c>
      <c r="AZ160" s="29">
        <v>224276.2</v>
      </c>
      <c r="BA160" s="29">
        <v>224276.2</v>
      </c>
      <c r="BB160" s="29">
        <v>224276.2</v>
      </c>
      <c r="BD160" s="342">
        <v>224276.2</v>
      </c>
      <c r="BE160" s="342">
        <v>224276.2</v>
      </c>
      <c r="BF160" s="342">
        <v>224276.2</v>
      </c>
      <c r="BH160" s="29">
        <v>790.57360500000016</v>
      </c>
      <c r="BI160" s="29">
        <v>790.57360500000016</v>
      </c>
      <c r="BJ160" s="29">
        <v>790.57360500000016</v>
      </c>
      <c r="BL160" s="342">
        <f t="shared" si="52"/>
        <v>790.57360500000016</v>
      </c>
      <c r="BM160" s="342">
        <f t="shared" si="52"/>
        <v>790.57360500000016</v>
      </c>
      <c r="BN160" s="342">
        <f t="shared" si="52"/>
        <v>790.57360500000016</v>
      </c>
      <c r="BP160" s="29">
        <f t="shared" si="39"/>
        <v>2371.7208150000006</v>
      </c>
      <c r="BQ160" s="29">
        <f t="shared" si="40"/>
        <v>2371.7208150000006</v>
      </c>
      <c r="BR160" s="29">
        <f t="shared" si="41"/>
        <v>0</v>
      </c>
      <c r="BT160" s="29">
        <f t="shared" si="42"/>
        <v>7115.1624450000018</v>
      </c>
      <c r="BU160" s="29">
        <f t="shared" si="42"/>
        <v>7115.1624450000018</v>
      </c>
      <c r="BV160" s="29">
        <f t="shared" si="43"/>
        <v>0</v>
      </c>
      <c r="BX160" s="29">
        <v>224276.2</v>
      </c>
      <c r="BY160" s="29">
        <v>224276.2</v>
      </c>
      <c r="BZ160" s="29">
        <v>224276.2</v>
      </c>
      <c r="CB160" s="342">
        <v>224276.2</v>
      </c>
      <c r="CC160" s="342">
        <v>224276.2</v>
      </c>
      <c r="CD160" s="342">
        <v>112138.1</v>
      </c>
      <c r="CF160" s="29">
        <v>790.57360500000016</v>
      </c>
      <c r="CG160" s="29">
        <v>790.57360500000016</v>
      </c>
      <c r="CH160" s="29">
        <v>790.57360500000016</v>
      </c>
      <c r="CJ160" s="342">
        <f t="shared" si="53"/>
        <v>790.57360500000016</v>
      </c>
      <c r="CK160" s="342">
        <f t="shared" si="53"/>
        <v>790.57360500000016</v>
      </c>
      <c r="CL160" s="342">
        <f t="shared" si="53"/>
        <v>395.28680250000008</v>
      </c>
      <c r="CN160" s="29">
        <f t="shared" si="51"/>
        <v>2371.7208150000006</v>
      </c>
      <c r="CO160" s="29">
        <f t="shared" si="57"/>
        <v>1976.4340125000003</v>
      </c>
      <c r="CP160" s="29">
        <f t="shared" si="58"/>
        <v>-395.28680250000025</v>
      </c>
      <c r="CR160" s="29">
        <f t="shared" si="59"/>
        <v>9486.8832600000023</v>
      </c>
      <c r="CS160" s="29">
        <f t="shared" si="59"/>
        <v>9091.5964575000016</v>
      </c>
      <c r="CT160" s="29">
        <f t="shared" si="60"/>
        <v>-395.2868025000007</v>
      </c>
    </row>
    <row r="161" spans="1:98" x14ac:dyDescent="0.25">
      <c r="A161" s="30" t="s">
        <v>487</v>
      </c>
      <c r="B161" s="229">
        <v>1.7600000000000001E-2</v>
      </c>
      <c r="C161" s="229">
        <v>1.9599999999999999E-2</v>
      </c>
      <c r="D161" s="229">
        <v>3.1800000000000002E-2</v>
      </c>
      <c r="E161" s="229">
        <v>3.1799999999999995E-2</v>
      </c>
      <c r="F161" s="236">
        <v>403011</v>
      </c>
      <c r="G161" s="229"/>
      <c r="H161" s="342">
        <v>67493.81</v>
      </c>
      <c r="I161" s="342">
        <v>67493.81</v>
      </c>
      <c r="J161" s="342">
        <v>67493.81</v>
      </c>
      <c r="K161" s="342"/>
      <c r="L161" s="342">
        <v>67493.81</v>
      </c>
      <c r="M161" s="342">
        <v>67493.81</v>
      </c>
      <c r="N161" s="342">
        <v>67493.81</v>
      </c>
      <c r="O161" s="342"/>
      <c r="P161" s="238">
        <v>178.85859649999998</v>
      </c>
      <c r="Q161" s="238">
        <v>178.85859649999998</v>
      </c>
      <c r="R161" s="238">
        <v>178.85859649999998</v>
      </c>
      <c r="S161" s="238"/>
      <c r="T161" s="342">
        <f t="shared" si="47"/>
        <v>178.85859649999998</v>
      </c>
      <c r="U161" s="342">
        <f t="shared" si="47"/>
        <v>178.85859649999998</v>
      </c>
      <c r="V161" s="342">
        <f t="shared" si="47"/>
        <v>178.85859649999998</v>
      </c>
      <c r="W161" s="29"/>
      <c r="X161" s="29">
        <f t="shared" si="44"/>
        <v>536.57578949999993</v>
      </c>
      <c r="Y161" s="29">
        <f t="shared" si="45"/>
        <v>536.57578949999993</v>
      </c>
      <c r="Z161" s="29">
        <f t="shared" si="46"/>
        <v>0</v>
      </c>
      <c r="AB161" s="29">
        <v>67493.81</v>
      </c>
      <c r="AC161" s="29">
        <v>67493.81</v>
      </c>
      <c r="AD161" s="29">
        <v>67493.81</v>
      </c>
      <c r="AF161" s="342">
        <v>67493.81</v>
      </c>
      <c r="AG161" s="342">
        <v>67493.81</v>
      </c>
      <c r="AH161" s="342">
        <v>67493.81</v>
      </c>
      <c r="AJ161" s="29">
        <v>178.85859649999998</v>
      </c>
      <c r="AK161" s="29">
        <v>178.85859649999998</v>
      </c>
      <c r="AL161" s="29">
        <v>178.85859649999998</v>
      </c>
      <c r="AN161" s="342">
        <f t="shared" si="48"/>
        <v>178.85859649999998</v>
      </c>
      <c r="AO161" s="342">
        <f t="shared" si="48"/>
        <v>178.85859649999998</v>
      </c>
      <c r="AP161" s="342">
        <f t="shared" si="48"/>
        <v>178.85859649999998</v>
      </c>
      <c r="AR161" s="29">
        <f t="shared" si="49"/>
        <v>536.57578949999993</v>
      </c>
      <c r="AS161" s="29">
        <f t="shared" si="50"/>
        <v>536.57578949999993</v>
      </c>
      <c r="AT161" s="29">
        <f t="shared" si="54"/>
        <v>0</v>
      </c>
      <c r="AV161" s="29">
        <f t="shared" si="55"/>
        <v>1073.1515789999999</v>
      </c>
      <c r="AW161" s="29">
        <f t="shared" si="55"/>
        <v>1073.1515789999999</v>
      </c>
      <c r="AX161" s="29">
        <f t="shared" si="56"/>
        <v>0</v>
      </c>
      <c r="AZ161" s="29">
        <v>67493.81</v>
      </c>
      <c r="BA161" s="29">
        <v>67493.81</v>
      </c>
      <c r="BB161" s="29">
        <v>67493.81</v>
      </c>
      <c r="BD161" s="342">
        <v>67493.81</v>
      </c>
      <c r="BE161" s="342">
        <v>67493.81</v>
      </c>
      <c r="BF161" s="342">
        <v>67493.81</v>
      </c>
      <c r="BH161" s="29">
        <v>178.85859649999998</v>
      </c>
      <c r="BI161" s="29">
        <v>178.85859649999998</v>
      </c>
      <c r="BJ161" s="29">
        <v>178.85859649999998</v>
      </c>
      <c r="BL161" s="342">
        <f t="shared" si="52"/>
        <v>178.85859649999998</v>
      </c>
      <c r="BM161" s="342">
        <f t="shared" si="52"/>
        <v>178.85859649999998</v>
      </c>
      <c r="BN161" s="342">
        <f t="shared" si="52"/>
        <v>178.85859649999998</v>
      </c>
      <c r="BP161" s="29">
        <f t="shared" si="39"/>
        <v>536.57578949999993</v>
      </c>
      <c r="BQ161" s="29">
        <f t="shared" si="40"/>
        <v>536.57578949999993</v>
      </c>
      <c r="BR161" s="29">
        <f t="shared" si="41"/>
        <v>0</v>
      </c>
      <c r="BT161" s="29">
        <f t="shared" si="42"/>
        <v>1609.7273684999998</v>
      </c>
      <c r="BU161" s="29">
        <f t="shared" si="42"/>
        <v>1609.7273684999998</v>
      </c>
      <c r="BV161" s="29">
        <f t="shared" si="43"/>
        <v>0</v>
      </c>
      <c r="BX161" s="29">
        <v>67493.81</v>
      </c>
      <c r="BY161" s="29">
        <v>67493.81</v>
      </c>
      <c r="BZ161" s="29">
        <v>67493.81</v>
      </c>
      <c r="CB161" s="342">
        <v>67493.81</v>
      </c>
      <c r="CC161" s="342">
        <v>67493.81</v>
      </c>
      <c r="CD161" s="342">
        <v>67493.81</v>
      </c>
      <c r="CF161" s="29">
        <v>178.85859649999998</v>
      </c>
      <c r="CG161" s="29">
        <v>178.85859649999998</v>
      </c>
      <c r="CH161" s="29">
        <v>178.85859649999998</v>
      </c>
      <c r="CJ161" s="342">
        <f t="shared" si="53"/>
        <v>178.85859649999998</v>
      </c>
      <c r="CK161" s="342">
        <f t="shared" si="53"/>
        <v>178.85859649999998</v>
      </c>
      <c r="CL161" s="342">
        <f t="shared" si="53"/>
        <v>178.85859649999998</v>
      </c>
      <c r="CN161" s="29">
        <f t="shared" si="51"/>
        <v>536.57578949999993</v>
      </c>
      <c r="CO161" s="29">
        <f t="shared" si="57"/>
        <v>536.57578949999993</v>
      </c>
      <c r="CP161" s="29">
        <f t="shared" si="58"/>
        <v>0</v>
      </c>
      <c r="CR161" s="29">
        <f t="shared" si="59"/>
        <v>2146.3031579999997</v>
      </c>
      <c r="CS161" s="29">
        <f t="shared" si="59"/>
        <v>2146.3031579999997</v>
      </c>
      <c r="CT161" s="29">
        <f t="shared" si="60"/>
        <v>0</v>
      </c>
    </row>
    <row r="162" spans="1:98" x14ac:dyDescent="0.25">
      <c r="A162" s="30" t="s">
        <v>488</v>
      </c>
      <c r="B162" s="229">
        <v>1.2200000000000001E-2</v>
      </c>
      <c r="C162" s="229">
        <v>1.3599999999999999E-2</v>
      </c>
      <c r="D162" s="229">
        <v>7.7000000000000002E-3</v>
      </c>
      <c r="E162" s="229">
        <v>3.5700000000000003E-2</v>
      </c>
      <c r="F162" s="236">
        <v>403011</v>
      </c>
      <c r="G162" s="229"/>
      <c r="H162" s="342">
        <v>767672.08</v>
      </c>
      <c r="I162" s="342">
        <v>767672.08</v>
      </c>
      <c r="J162" s="342">
        <v>777454.33</v>
      </c>
      <c r="K162" s="342"/>
      <c r="L162" s="342">
        <v>954415.8</v>
      </c>
      <c r="M162" s="342">
        <v>870826.19000000006</v>
      </c>
      <c r="N162" s="342">
        <v>787236.57000000007</v>
      </c>
      <c r="O162" s="342"/>
      <c r="P162" s="238">
        <v>2283.8244380000001</v>
      </c>
      <c r="Q162" s="238">
        <v>2283.8244380000001</v>
      </c>
      <c r="R162" s="238">
        <v>2312.9266317500001</v>
      </c>
      <c r="S162" s="238"/>
      <c r="T162" s="342">
        <f t="shared" si="47"/>
        <v>2839.3870050000005</v>
      </c>
      <c r="U162" s="342">
        <f t="shared" si="47"/>
        <v>2590.7079152500005</v>
      </c>
      <c r="V162" s="342">
        <f t="shared" si="47"/>
        <v>2342.0287957500004</v>
      </c>
      <c r="W162" s="29"/>
      <c r="X162" s="29">
        <f t="shared" si="44"/>
        <v>6880.5755077499998</v>
      </c>
      <c r="Y162" s="29">
        <f t="shared" si="45"/>
        <v>7772.1237160000019</v>
      </c>
      <c r="Z162" s="29">
        <f t="shared" si="46"/>
        <v>891.54820825000206</v>
      </c>
      <c r="AB162" s="29">
        <v>869650.12</v>
      </c>
      <c r="AC162" s="29">
        <v>951240.42</v>
      </c>
      <c r="AD162" s="29">
        <v>950417.17</v>
      </c>
      <c r="AF162" s="342">
        <v>787236.57000000007</v>
      </c>
      <c r="AG162" s="342">
        <v>787236.57000000007</v>
      </c>
      <c r="AH162" s="342">
        <v>787236.57000000007</v>
      </c>
      <c r="AJ162" s="29">
        <v>2587.2091070000001</v>
      </c>
      <c r="AK162" s="29">
        <v>2829.9402494999999</v>
      </c>
      <c r="AL162" s="29">
        <v>2827.49108075</v>
      </c>
      <c r="AN162" s="342">
        <f t="shared" si="48"/>
        <v>2342.0287957500004</v>
      </c>
      <c r="AO162" s="342">
        <f t="shared" si="48"/>
        <v>2342.0287957500004</v>
      </c>
      <c r="AP162" s="342">
        <f t="shared" si="48"/>
        <v>2342.0287957500004</v>
      </c>
      <c r="AR162" s="29">
        <f t="shared" si="49"/>
        <v>8244.6404372500001</v>
      </c>
      <c r="AS162" s="29">
        <f t="shared" si="50"/>
        <v>7026.0863872500013</v>
      </c>
      <c r="AT162" s="29">
        <f t="shared" si="54"/>
        <v>-1218.5540499999988</v>
      </c>
      <c r="AV162" s="29">
        <f t="shared" si="55"/>
        <v>15125.215945</v>
      </c>
      <c r="AW162" s="29">
        <f t="shared" si="55"/>
        <v>14798.210103250003</v>
      </c>
      <c r="AX162" s="29">
        <f t="shared" si="56"/>
        <v>-327.00584174999676</v>
      </c>
      <c r="AZ162" s="29">
        <v>952416.49</v>
      </c>
      <c r="BA162" s="29">
        <v>954415.8</v>
      </c>
      <c r="BB162" s="29">
        <v>954415.8</v>
      </c>
      <c r="BD162" s="342">
        <v>787236.57000000007</v>
      </c>
      <c r="BE162" s="342">
        <v>787236.57000000007</v>
      </c>
      <c r="BF162" s="342">
        <v>787236.57000000007</v>
      </c>
      <c r="BH162" s="29">
        <v>2833.4390577500003</v>
      </c>
      <c r="BI162" s="29">
        <v>2839.3870050000005</v>
      </c>
      <c r="BJ162" s="29">
        <v>2839.3870050000005</v>
      </c>
      <c r="BL162" s="342">
        <f t="shared" si="52"/>
        <v>2342.0287957500004</v>
      </c>
      <c r="BM162" s="342">
        <f t="shared" si="52"/>
        <v>2342.0287957500004</v>
      </c>
      <c r="BN162" s="342">
        <f t="shared" si="52"/>
        <v>2342.0287957500004</v>
      </c>
      <c r="BP162" s="29">
        <f t="shared" si="39"/>
        <v>8512.2130677500008</v>
      </c>
      <c r="BQ162" s="29">
        <f t="shared" si="40"/>
        <v>7026.0863872500013</v>
      </c>
      <c r="BR162" s="29">
        <f t="shared" si="41"/>
        <v>-1486.1266804999996</v>
      </c>
      <c r="BT162" s="29">
        <f t="shared" si="42"/>
        <v>23637.429012749999</v>
      </c>
      <c r="BU162" s="29">
        <f t="shared" si="42"/>
        <v>21824.296490500004</v>
      </c>
      <c r="BV162" s="29">
        <f t="shared" si="43"/>
        <v>-1813.1325222499945</v>
      </c>
      <c r="BX162" s="29">
        <v>954415.8</v>
      </c>
      <c r="BY162" s="29">
        <v>954415.8</v>
      </c>
      <c r="BZ162" s="29">
        <v>954415.8</v>
      </c>
      <c r="CB162" s="342">
        <v>787236.57000000007</v>
      </c>
      <c r="CC162" s="342">
        <v>787236.57000000007</v>
      </c>
      <c r="CD162" s="342">
        <v>787236.57000000007</v>
      </c>
      <c r="CF162" s="29">
        <v>2839.3870050000005</v>
      </c>
      <c r="CG162" s="29">
        <v>2839.3870050000005</v>
      </c>
      <c r="CH162" s="29">
        <v>2839.3870050000005</v>
      </c>
      <c r="CJ162" s="342">
        <f t="shared" si="53"/>
        <v>2342.0287957500004</v>
      </c>
      <c r="CK162" s="342">
        <f t="shared" si="53"/>
        <v>2342.0287957500004</v>
      </c>
      <c r="CL162" s="342">
        <f t="shared" si="53"/>
        <v>2342.0287957500004</v>
      </c>
      <c r="CN162" s="29">
        <f t="shared" si="51"/>
        <v>8518.1610150000015</v>
      </c>
      <c r="CO162" s="29">
        <f t="shared" si="57"/>
        <v>7026.0863872500013</v>
      </c>
      <c r="CP162" s="29">
        <f t="shared" si="58"/>
        <v>-1492.0746277500002</v>
      </c>
      <c r="CR162" s="29">
        <f t="shared" si="59"/>
        <v>32155.59002775</v>
      </c>
      <c r="CS162" s="29">
        <f t="shared" si="59"/>
        <v>28850.382877750006</v>
      </c>
      <c r="CT162" s="29">
        <f t="shared" si="60"/>
        <v>-3305.2071499999947</v>
      </c>
    </row>
    <row r="163" spans="1:98" x14ac:dyDescent="0.25">
      <c r="A163" s="30" t="s">
        <v>489</v>
      </c>
      <c r="B163" s="229">
        <v>2.7099999999999999E-2</v>
      </c>
      <c r="C163" s="229">
        <v>3.0200000000000001E-2</v>
      </c>
      <c r="D163" s="229">
        <v>3.4700000000000002E-2</v>
      </c>
      <c r="E163" s="229">
        <v>4.1300000000000003E-2</v>
      </c>
      <c r="F163" s="236">
        <v>403011</v>
      </c>
      <c r="G163" s="229"/>
      <c r="H163" s="342">
        <v>15903372.32</v>
      </c>
      <c r="I163" s="342">
        <v>15910078.380000001</v>
      </c>
      <c r="J163" s="342">
        <v>15967974.710000001</v>
      </c>
      <c r="K163" s="342"/>
      <c r="L163" s="342">
        <v>16038644.529999999</v>
      </c>
      <c r="M163" s="342">
        <v>16116486.210000001</v>
      </c>
      <c r="N163" s="342">
        <v>16134371.25</v>
      </c>
      <c r="O163" s="342"/>
      <c r="P163" s="238">
        <v>54734.106401333345</v>
      </c>
      <c r="Q163" s="238">
        <v>54757.186424500011</v>
      </c>
      <c r="R163" s="238">
        <v>54956.446293583344</v>
      </c>
      <c r="S163" s="238"/>
      <c r="T163" s="342">
        <f t="shared" si="47"/>
        <v>55199.66825741667</v>
      </c>
      <c r="U163" s="342">
        <f t="shared" si="47"/>
        <v>55467.573372750012</v>
      </c>
      <c r="V163" s="342">
        <f t="shared" si="47"/>
        <v>55529.127718750009</v>
      </c>
      <c r="W163" s="29"/>
      <c r="X163" s="29">
        <f t="shared" si="44"/>
        <v>164447.73911941668</v>
      </c>
      <c r="Y163" s="29">
        <f t="shared" si="45"/>
        <v>166196.36934891669</v>
      </c>
      <c r="Z163" s="29">
        <f t="shared" si="46"/>
        <v>1748.630229500006</v>
      </c>
      <c r="AB163" s="29">
        <v>16000492</v>
      </c>
      <c r="AC163" s="29">
        <v>15974556.76</v>
      </c>
      <c r="AD163" s="29">
        <v>15974700.02</v>
      </c>
      <c r="AF163" s="342">
        <v>16152256.289999999</v>
      </c>
      <c r="AG163" s="342">
        <v>16152256.289999999</v>
      </c>
      <c r="AH163" s="342">
        <v>16378071.529999999</v>
      </c>
      <c r="AJ163" s="29">
        <v>55068.359966666671</v>
      </c>
      <c r="AK163" s="29">
        <v>54979.099515666669</v>
      </c>
      <c r="AL163" s="29">
        <v>54979.59256883333</v>
      </c>
      <c r="AN163" s="342">
        <f t="shared" si="48"/>
        <v>55590.682064749999</v>
      </c>
      <c r="AO163" s="342">
        <f t="shared" si="48"/>
        <v>55590.682064749999</v>
      </c>
      <c r="AP163" s="342">
        <f t="shared" si="48"/>
        <v>56367.862849083329</v>
      </c>
      <c r="AR163" s="29">
        <f t="shared" si="49"/>
        <v>165027.05205116665</v>
      </c>
      <c r="AS163" s="29">
        <f t="shared" si="50"/>
        <v>167549.22697858332</v>
      </c>
      <c r="AT163" s="29">
        <f t="shared" si="54"/>
        <v>2522.174927416665</v>
      </c>
      <c r="AV163" s="29">
        <f t="shared" si="55"/>
        <v>329474.79117058334</v>
      </c>
      <c r="AW163" s="29">
        <f t="shared" si="55"/>
        <v>333745.59632750001</v>
      </c>
      <c r="AX163" s="29">
        <f t="shared" si="56"/>
        <v>4270.805156916671</v>
      </c>
      <c r="AZ163" s="29">
        <v>15942756.1</v>
      </c>
      <c r="BA163" s="29">
        <v>15988208.039999999</v>
      </c>
      <c r="BB163" s="29">
        <v>16066358.51</v>
      </c>
      <c r="BD163" s="342">
        <v>16603886.76</v>
      </c>
      <c r="BE163" s="342">
        <v>16603886.76</v>
      </c>
      <c r="BF163" s="342">
        <v>16612548.27</v>
      </c>
      <c r="BH163" s="29">
        <v>54869.652244166668</v>
      </c>
      <c r="BI163" s="29">
        <v>55026.082671000004</v>
      </c>
      <c r="BJ163" s="29">
        <v>55295.050538583338</v>
      </c>
      <c r="BL163" s="342">
        <f t="shared" si="52"/>
        <v>57145.043599000004</v>
      </c>
      <c r="BM163" s="342">
        <f t="shared" si="52"/>
        <v>57145.043599000004</v>
      </c>
      <c r="BN163" s="342">
        <f t="shared" si="52"/>
        <v>57174.853629249999</v>
      </c>
      <c r="BP163" s="29">
        <f t="shared" si="39"/>
        <v>165190.78545375</v>
      </c>
      <c r="BQ163" s="29">
        <f t="shared" si="40"/>
        <v>171464.94082725001</v>
      </c>
      <c r="BR163" s="29">
        <f t="shared" si="41"/>
        <v>6274.1553735000198</v>
      </c>
      <c r="BT163" s="29">
        <f t="shared" si="42"/>
        <v>494665.57662433333</v>
      </c>
      <c r="BU163" s="29">
        <f t="shared" si="42"/>
        <v>505210.53715475003</v>
      </c>
      <c r="BV163" s="29">
        <f t="shared" si="43"/>
        <v>10544.960530416691</v>
      </c>
      <c r="BX163" s="29">
        <v>16064977.48</v>
      </c>
      <c r="BY163" s="29">
        <v>16011822.34</v>
      </c>
      <c r="BZ163" s="29">
        <v>15960802.84</v>
      </c>
      <c r="CB163" s="342">
        <v>16663118.41</v>
      </c>
      <c r="CC163" s="342">
        <v>16611057.66</v>
      </c>
      <c r="CD163" s="342">
        <v>16554138.23</v>
      </c>
      <c r="CF163" s="29">
        <v>55290.297493666672</v>
      </c>
      <c r="CG163" s="29">
        <v>55107.355220166675</v>
      </c>
      <c r="CH163" s="29">
        <v>54931.763107666666</v>
      </c>
      <c r="CJ163" s="342">
        <f t="shared" si="53"/>
        <v>57348.89919441667</v>
      </c>
      <c r="CK163" s="342">
        <f t="shared" si="53"/>
        <v>57169.7234465</v>
      </c>
      <c r="CL163" s="342">
        <f t="shared" si="53"/>
        <v>56973.825741583336</v>
      </c>
      <c r="CN163" s="29">
        <f t="shared" si="51"/>
        <v>165329.41582150001</v>
      </c>
      <c r="CO163" s="29">
        <f t="shared" si="57"/>
        <v>171492.44838250001</v>
      </c>
      <c r="CP163" s="29">
        <f t="shared" si="58"/>
        <v>6163.032561</v>
      </c>
      <c r="CR163" s="29">
        <f t="shared" si="59"/>
        <v>659994.99244583328</v>
      </c>
      <c r="CS163" s="29">
        <f t="shared" si="59"/>
        <v>676702.98553725006</v>
      </c>
      <c r="CT163" s="29">
        <f t="shared" si="60"/>
        <v>16707.993091416778</v>
      </c>
    </row>
    <row r="164" spans="1:98" x14ac:dyDescent="0.25">
      <c r="A164" s="343" t="s">
        <v>490</v>
      </c>
      <c r="B164" s="229">
        <v>2.0500000000000001E-2</v>
      </c>
      <c r="C164" s="229">
        <v>2.2800000000000001E-2</v>
      </c>
      <c r="D164" s="229">
        <v>4.0000000000000002E-4</v>
      </c>
      <c r="E164" s="229">
        <v>2.3E-3</v>
      </c>
      <c r="F164" s="236">
        <v>403011</v>
      </c>
      <c r="G164" s="229"/>
      <c r="H164" s="342">
        <v>43211.57</v>
      </c>
      <c r="I164" s="342">
        <v>43211.57</v>
      </c>
      <c r="J164" s="342">
        <v>43211.57</v>
      </c>
      <c r="K164" s="342"/>
      <c r="L164" s="342">
        <v>43211.57</v>
      </c>
      <c r="M164" s="342">
        <v>43211.57</v>
      </c>
      <c r="N164" s="342">
        <v>43211.57</v>
      </c>
      <c r="O164" s="342"/>
      <c r="P164" s="238">
        <v>8.2822175833333329</v>
      </c>
      <c r="Q164" s="238">
        <v>8.2822175833333329</v>
      </c>
      <c r="R164" s="238">
        <v>8.2822175833333329</v>
      </c>
      <c r="S164" s="238"/>
      <c r="T164" s="342">
        <f t="shared" si="47"/>
        <v>8.2822175833333329</v>
      </c>
      <c r="U164" s="342">
        <f t="shared" si="47"/>
        <v>8.2822175833333329</v>
      </c>
      <c r="V164" s="342">
        <f t="shared" si="47"/>
        <v>8.2822175833333329</v>
      </c>
      <c r="W164" s="29"/>
      <c r="X164" s="29">
        <f t="shared" si="44"/>
        <v>24.846652749999997</v>
      </c>
      <c r="Y164" s="29">
        <f t="shared" si="45"/>
        <v>24.846652749999997</v>
      </c>
      <c r="Z164" s="29">
        <f t="shared" si="46"/>
        <v>0</v>
      </c>
      <c r="AB164" s="29">
        <v>43211.57</v>
      </c>
      <c r="AC164" s="29">
        <v>43211.57</v>
      </c>
      <c r="AD164" s="29">
        <v>43211.57</v>
      </c>
      <c r="AF164" s="342">
        <v>43211.57</v>
      </c>
      <c r="AG164" s="342">
        <v>43211.57</v>
      </c>
      <c r="AH164" s="342">
        <v>43211.57</v>
      </c>
      <c r="AJ164" s="29">
        <v>8.2822175833333329</v>
      </c>
      <c r="AK164" s="29">
        <v>8.2822175833333329</v>
      </c>
      <c r="AL164" s="29">
        <v>8.2822175833333329</v>
      </c>
      <c r="AN164" s="342">
        <f t="shared" si="48"/>
        <v>8.2822175833333329</v>
      </c>
      <c r="AO164" s="342">
        <f t="shared" si="48"/>
        <v>8.2822175833333329</v>
      </c>
      <c r="AP164" s="342">
        <f t="shared" si="48"/>
        <v>8.2822175833333329</v>
      </c>
      <c r="AR164" s="29">
        <f t="shared" si="49"/>
        <v>24.846652749999997</v>
      </c>
      <c r="AS164" s="29">
        <f t="shared" si="50"/>
        <v>24.846652749999997</v>
      </c>
      <c r="AT164" s="29">
        <f t="shared" si="54"/>
        <v>0</v>
      </c>
      <c r="AV164" s="29">
        <f t="shared" si="55"/>
        <v>49.693305499999994</v>
      </c>
      <c r="AW164" s="29">
        <f t="shared" si="55"/>
        <v>49.693305499999994</v>
      </c>
      <c r="AX164" s="29">
        <f t="shared" si="56"/>
        <v>0</v>
      </c>
      <c r="AZ164" s="29">
        <v>43211.57</v>
      </c>
      <c r="BA164" s="29">
        <v>43211.57</v>
      </c>
      <c r="BB164" s="29">
        <v>43211.57</v>
      </c>
      <c r="BD164" s="342">
        <v>43211.57</v>
      </c>
      <c r="BE164" s="342">
        <v>43211.57</v>
      </c>
      <c r="BF164" s="342">
        <v>43211.57</v>
      </c>
      <c r="BH164" s="29">
        <v>8.2822175833333329</v>
      </c>
      <c r="BI164" s="29">
        <v>8.2822175833333329</v>
      </c>
      <c r="BJ164" s="29">
        <v>8.2822175833333329</v>
      </c>
      <c r="BL164" s="342">
        <f t="shared" si="52"/>
        <v>8.2822175833333329</v>
      </c>
      <c r="BM164" s="342">
        <f t="shared" si="52"/>
        <v>8.2822175833333329</v>
      </c>
      <c r="BN164" s="342">
        <f t="shared" si="52"/>
        <v>8.2822175833333329</v>
      </c>
      <c r="BP164" s="29">
        <f t="shared" si="39"/>
        <v>24.846652749999997</v>
      </c>
      <c r="BQ164" s="29">
        <f t="shared" si="40"/>
        <v>24.846652749999997</v>
      </c>
      <c r="BR164" s="29">
        <f t="shared" si="41"/>
        <v>0</v>
      </c>
      <c r="BT164" s="29">
        <f t="shared" si="42"/>
        <v>74.539958249999984</v>
      </c>
      <c r="BU164" s="29">
        <f t="shared" si="42"/>
        <v>74.539958249999984</v>
      </c>
      <c r="BV164" s="29">
        <f t="shared" si="43"/>
        <v>0</v>
      </c>
      <c r="BX164" s="29">
        <v>43211.57</v>
      </c>
      <c r="BY164" s="29">
        <v>43211.57</v>
      </c>
      <c r="BZ164" s="29">
        <v>43211.57</v>
      </c>
      <c r="CB164" s="342">
        <v>43211.57</v>
      </c>
      <c r="CC164" s="342">
        <v>43211.57</v>
      </c>
      <c r="CD164" s="342">
        <v>43211.57</v>
      </c>
      <c r="CF164" s="29">
        <v>8.2822175833333329</v>
      </c>
      <c r="CG164" s="29">
        <v>8.2822175833333329</v>
      </c>
      <c r="CH164" s="29">
        <v>8.2822175833333329</v>
      </c>
      <c r="CJ164" s="342">
        <f t="shared" si="53"/>
        <v>8.2822175833333329</v>
      </c>
      <c r="CK164" s="342">
        <f t="shared" si="53"/>
        <v>8.2822175833333329</v>
      </c>
      <c r="CL164" s="342">
        <f t="shared" si="53"/>
        <v>8.2822175833333329</v>
      </c>
      <c r="CN164" s="29">
        <f t="shared" si="51"/>
        <v>24.846652749999997</v>
      </c>
      <c r="CO164" s="29">
        <f t="shared" si="57"/>
        <v>24.846652749999997</v>
      </c>
      <c r="CP164" s="29">
        <f t="shared" si="58"/>
        <v>0</v>
      </c>
      <c r="CR164" s="29">
        <f t="shared" si="59"/>
        <v>99.386610999999988</v>
      </c>
      <c r="CS164" s="29">
        <f t="shared" si="59"/>
        <v>99.386610999999988</v>
      </c>
      <c r="CT164" s="29">
        <f t="shared" si="60"/>
        <v>0</v>
      </c>
    </row>
    <row r="165" spans="1:98" x14ac:dyDescent="0.25">
      <c r="A165" s="343" t="s">
        <v>491</v>
      </c>
      <c r="B165" s="229">
        <v>2.47E-2</v>
      </c>
      <c r="C165" s="229">
        <v>2.75E-2</v>
      </c>
      <c r="D165" s="229">
        <v>2.5899999999999999E-2</v>
      </c>
      <c r="E165" s="229">
        <v>2.86E-2</v>
      </c>
      <c r="F165" s="236">
        <v>403011</v>
      </c>
      <c r="G165" s="229"/>
      <c r="H165" s="342">
        <v>3325906.96</v>
      </c>
      <c r="I165" s="342">
        <v>3325906.96</v>
      </c>
      <c r="J165" s="342">
        <v>3341446.91</v>
      </c>
      <c r="K165" s="342"/>
      <c r="L165" s="342">
        <v>3451903.65</v>
      </c>
      <c r="M165" s="342">
        <v>3431726.91</v>
      </c>
      <c r="N165" s="342">
        <v>3528801.3</v>
      </c>
      <c r="O165" s="342"/>
      <c r="P165" s="238">
        <v>7926.7449213333339</v>
      </c>
      <c r="Q165" s="238">
        <v>7926.7449213333339</v>
      </c>
      <c r="R165" s="238">
        <v>7963.7818021666671</v>
      </c>
      <c r="S165" s="238"/>
      <c r="T165" s="342">
        <f t="shared" si="47"/>
        <v>8227.0370325000004</v>
      </c>
      <c r="U165" s="342">
        <f t="shared" si="47"/>
        <v>8178.9491355</v>
      </c>
      <c r="V165" s="342">
        <f t="shared" si="47"/>
        <v>8410.309765</v>
      </c>
      <c r="W165" s="29"/>
      <c r="X165" s="29">
        <f t="shared" si="44"/>
        <v>23817.271644833334</v>
      </c>
      <c r="Y165" s="29">
        <f t="shared" si="45"/>
        <v>24816.295933000001</v>
      </c>
      <c r="Z165" s="29">
        <f t="shared" si="46"/>
        <v>999.02428816666725</v>
      </c>
      <c r="AB165" s="29">
        <v>3353101.87</v>
      </c>
      <c r="AC165" s="29">
        <v>3349216.88</v>
      </c>
      <c r="AD165" s="29">
        <v>3349216.88</v>
      </c>
      <c r="AF165" s="342">
        <v>3628229.58</v>
      </c>
      <c r="AG165" s="342">
        <v>3651037.91</v>
      </c>
      <c r="AH165" s="342">
        <v>3810506.59</v>
      </c>
      <c r="AJ165" s="29">
        <v>7991.5594568333336</v>
      </c>
      <c r="AK165" s="29">
        <v>7982.3002306666667</v>
      </c>
      <c r="AL165" s="29">
        <v>7982.3002306666667</v>
      </c>
      <c r="AN165" s="342">
        <f t="shared" si="48"/>
        <v>8647.2804990000004</v>
      </c>
      <c r="AO165" s="342">
        <f t="shared" si="48"/>
        <v>8701.6403521666671</v>
      </c>
      <c r="AP165" s="342">
        <f t="shared" si="48"/>
        <v>9081.7073728333326</v>
      </c>
      <c r="AR165" s="29">
        <f t="shared" si="49"/>
        <v>23956.159918166668</v>
      </c>
      <c r="AS165" s="29">
        <f t="shared" si="50"/>
        <v>26430.628224</v>
      </c>
      <c r="AT165" s="29">
        <f t="shared" si="54"/>
        <v>2474.4683058333321</v>
      </c>
      <c r="AV165" s="29">
        <f t="shared" si="55"/>
        <v>47773.431563000006</v>
      </c>
      <c r="AW165" s="29">
        <f t="shared" si="55"/>
        <v>51246.924157000001</v>
      </c>
      <c r="AX165" s="29">
        <f t="shared" si="56"/>
        <v>3473.4925939999957</v>
      </c>
      <c r="AZ165" s="29">
        <v>3349216.88</v>
      </c>
      <c r="BA165" s="29">
        <v>3315031.46</v>
      </c>
      <c r="BB165" s="29">
        <v>3280846.0300000003</v>
      </c>
      <c r="BD165" s="342">
        <v>3949997.14</v>
      </c>
      <c r="BE165" s="342">
        <v>3949997.14</v>
      </c>
      <c r="BF165" s="342">
        <v>3949997.14</v>
      </c>
      <c r="BH165" s="29">
        <v>7982.3002306666667</v>
      </c>
      <c r="BI165" s="29">
        <v>7900.8249796666669</v>
      </c>
      <c r="BJ165" s="29">
        <v>7819.3497048333338</v>
      </c>
      <c r="BL165" s="342">
        <f t="shared" si="52"/>
        <v>9414.1598503333335</v>
      </c>
      <c r="BM165" s="342">
        <f t="shared" si="52"/>
        <v>9414.1598503333335</v>
      </c>
      <c r="BN165" s="342">
        <f t="shared" si="52"/>
        <v>9414.1598503333335</v>
      </c>
      <c r="BP165" s="29">
        <f t="shared" si="39"/>
        <v>23702.474915166669</v>
      </c>
      <c r="BQ165" s="29">
        <f t="shared" si="40"/>
        <v>28242.479551</v>
      </c>
      <c r="BR165" s="29">
        <f t="shared" si="41"/>
        <v>4540.0046358333311</v>
      </c>
      <c r="BT165" s="29">
        <f t="shared" si="42"/>
        <v>71475.906478166668</v>
      </c>
      <c r="BU165" s="29">
        <f t="shared" si="42"/>
        <v>79489.403707999998</v>
      </c>
      <c r="BV165" s="29">
        <f t="shared" si="43"/>
        <v>8013.4972298333305</v>
      </c>
      <c r="BX165" s="29">
        <v>3280846.0300000003</v>
      </c>
      <c r="BY165" s="29">
        <v>3280846.0300000003</v>
      </c>
      <c r="BZ165" s="29">
        <v>3376701.37</v>
      </c>
      <c r="CB165" s="342">
        <v>3949997.14</v>
      </c>
      <c r="CC165" s="342">
        <v>3933566.3</v>
      </c>
      <c r="CD165" s="342">
        <v>3917135.45</v>
      </c>
      <c r="CF165" s="29">
        <v>7819.3497048333338</v>
      </c>
      <c r="CG165" s="29">
        <v>7819.3497048333338</v>
      </c>
      <c r="CH165" s="29">
        <v>8047.8049318333333</v>
      </c>
      <c r="CJ165" s="342">
        <f t="shared" si="53"/>
        <v>9414.1598503333335</v>
      </c>
      <c r="CK165" s="342">
        <f t="shared" si="53"/>
        <v>9374.9996816666662</v>
      </c>
      <c r="CL165" s="342">
        <f t="shared" si="53"/>
        <v>9335.8394891666667</v>
      </c>
      <c r="CN165" s="29">
        <f t="shared" si="51"/>
        <v>23686.5043415</v>
      </c>
      <c r="CO165" s="29">
        <f t="shared" si="57"/>
        <v>28124.999021166666</v>
      </c>
      <c r="CP165" s="29">
        <f t="shared" si="58"/>
        <v>4438.4946796666663</v>
      </c>
      <c r="CR165" s="29">
        <f t="shared" si="59"/>
        <v>95162.410819666664</v>
      </c>
      <c r="CS165" s="29">
        <f t="shared" si="59"/>
        <v>107614.40272916667</v>
      </c>
      <c r="CT165" s="29">
        <f t="shared" si="60"/>
        <v>12451.991909500008</v>
      </c>
    </row>
    <row r="166" spans="1:98" x14ac:dyDescent="0.25">
      <c r="A166" s="343" t="s">
        <v>492</v>
      </c>
      <c r="B166" s="229">
        <v>2.5399999999999999E-2</v>
      </c>
      <c r="C166" s="229">
        <v>2.8299999999999999E-2</v>
      </c>
      <c r="D166" s="229">
        <v>2.69E-2</v>
      </c>
      <c r="E166" s="229">
        <v>2.8500000000000001E-2</v>
      </c>
      <c r="F166" s="236">
        <v>403011</v>
      </c>
      <c r="G166" s="229"/>
      <c r="H166" s="342">
        <v>4935930.46</v>
      </c>
      <c r="I166" s="342">
        <v>4965607.58</v>
      </c>
      <c r="J166" s="342">
        <v>5037724.54</v>
      </c>
      <c r="K166" s="342"/>
      <c r="L166" s="342">
        <v>5252604.07</v>
      </c>
      <c r="M166" s="342">
        <v>5257605.26</v>
      </c>
      <c r="N166" s="342">
        <v>5259062.0999999996</v>
      </c>
      <c r="O166" s="342"/>
      <c r="P166" s="238">
        <v>11722.8348425</v>
      </c>
      <c r="Q166" s="238">
        <v>11793.318002500002</v>
      </c>
      <c r="R166" s="238">
        <v>11964.5957825</v>
      </c>
      <c r="S166" s="238"/>
      <c r="T166" s="342">
        <f t="shared" si="47"/>
        <v>12474.934666250001</v>
      </c>
      <c r="U166" s="342">
        <f t="shared" si="47"/>
        <v>12486.812492500001</v>
      </c>
      <c r="V166" s="342">
        <f t="shared" si="47"/>
        <v>12490.272487499999</v>
      </c>
      <c r="W166" s="29"/>
      <c r="X166" s="29">
        <f t="shared" si="44"/>
        <v>35480.748627500005</v>
      </c>
      <c r="Y166" s="29">
        <f t="shared" si="45"/>
        <v>37452.019646250003</v>
      </c>
      <c r="Z166" s="29">
        <f t="shared" si="46"/>
        <v>1971.2710187499979</v>
      </c>
      <c r="AB166" s="29">
        <v>5091640.76</v>
      </c>
      <c r="AC166" s="29">
        <v>5091638.76</v>
      </c>
      <c r="AD166" s="29">
        <v>5091629.2300000004</v>
      </c>
      <c r="AF166" s="342">
        <v>5257687.33</v>
      </c>
      <c r="AG166" s="342">
        <v>5215429.66</v>
      </c>
      <c r="AH166" s="342">
        <v>5172105</v>
      </c>
      <c r="AJ166" s="29">
        <v>12092.646804999998</v>
      </c>
      <c r="AK166" s="29">
        <v>12092.642054999998</v>
      </c>
      <c r="AL166" s="29">
        <v>12092.619421250003</v>
      </c>
      <c r="AN166" s="342">
        <f t="shared" si="48"/>
        <v>12487.007408750002</v>
      </c>
      <c r="AO166" s="342">
        <f t="shared" si="48"/>
        <v>12386.645442499999</v>
      </c>
      <c r="AP166" s="342">
        <f t="shared" si="48"/>
        <v>12283.749374999999</v>
      </c>
      <c r="AR166" s="29">
        <f t="shared" si="49"/>
        <v>36277.908281249998</v>
      </c>
      <c r="AS166" s="29">
        <f t="shared" si="50"/>
        <v>37157.40222625</v>
      </c>
      <c r="AT166" s="29">
        <f t="shared" si="54"/>
        <v>879.49394500000199</v>
      </c>
      <c r="AV166" s="29">
        <f t="shared" si="55"/>
        <v>71758.65690875001</v>
      </c>
      <c r="AW166" s="29">
        <f t="shared" si="55"/>
        <v>74609.42187250001</v>
      </c>
      <c r="AX166" s="29">
        <f t="shared" si="56"/>
        <v>2850.7649637499999</v>
      </c>
      <c r="AZ166" s="29">
        <v>5094221.43</v>
      </c>
      <c r="BA166" s="29">
        <v>5096813.63</v>
      </c>
      <c r="BB166" s="29">
        <v>5096813.63</v>
      </c>
      <c r="BD166" s="342">
        <v>5172041.3600000003</v>
      </c>
      <c r="BE166" s="342">
        <v>5155586.93</v>
      </c>
      <c r="BF166" s="342">
        <v>5185235.18</v>
      </c>
      <c r="BH166" s="29">
        <v>12098.775896249999</v>
      </c>
      <c r="BI166" s="29">
        <v>12104.932371249999</v>
      </c>
      <c r="BJ166" s="29">
        <v>12104.932371249999</v>
      </c>
      <c r="BL166" s="342">
        <f t="shared" si="52"/>
        <v>12283.598230000001</v>
      </c>
      <c r="BM166" s="342">
        <f t="shared" si="52"/>
        <v>12244.518958749999</v>
      </c>
      <c r="BN166" s="342">
        <f t="shared" si="52"/>
        <v>12314.933552499999</v>
      </c>
      <c r="BP166" s="29">
        <f t="shared" si="39"/>
        <v>36308.640638749996</v>
      </c>
      <c r="BQ166" s="29">
        <f t="shared" si="40"/>
        <v>36843.050741250001</v>
      </c>
      <c r="BR166" s="29">
        <f t="shared" si="41"/>
        <v>534.41010250000545</v>
      </c>
      <c r="BT166" s="29">
        <f t="shared" si="42"/>
        <v>108067.2975475</v>
      </c>
      <c r="BU166" s="29">
        <f t="shared" si="42"/>
        <v>111452.47261375001</v>
      </c>
      <c r="BV166" s="29">
        <f t="shared" si="43"/>
        <v>3385.1750662500126</v>
      </c>
      <c r="BX166" s="29">
        <v>5096813.63</v>
      </c>
      <c r="BY166" s="29">
        <v>5096813.63</v>
      </c>
      <c r="BZ166" s="29">
        <v>5174125.74</v>
      </c>
      <c r="CB166" s="342">
        <v>5231871.63</v>
      </c>
      <c r="CC166" s="342">
        <v>5239161.76</v>
      </c>
      <c r="CD166" s="342">
        <v>5330903.25</v>
      </c>
      <c r="CF166" s="29">
        <v>12104.932371249999</v>
      </c>
      <c r="CG166" s="29">
        <v>12104.932371249999</v>
      </c>
      <c r="CH166" s="29">
        <v>12288.548632500002</v>
      </c>
      <c r="CJ166" s="342">
        <f t="shared" si="53"/>
        <v>12425.695121250001</v>
      </c>
      <c r="CK166" s="342">
        <f t="shared" si="53"/>
        <v>12443.009180000001</v>
      </c>
      <c r="CL166" s="342">
        <f t="shared" si="53"/>
        <v>12660.895218750002</v>
      </c>
      <c r="CN166" s="29">
        <f t="shared" si="51"/>
        <v>36498.413375000004</v>
      </c>
      <c r="CO166" s="29">
        <f t="shared" si="57"/>
        <v>37529.599520000003</v>
      </c>
      <c r="CP166" s="29">
        <f t="shared" si="58"/>
        <v>1031.1861449999997</v>
      </c>
      <c r="CR166" s="29">
        <f t="shared" si="59"/>
        <v>144565.7109225</v>
      </c>
      <c r="CS166" s="29">
        <f t="shared" si="59"/>
        <v>148982.07213375001</v>
      </c>
      <c r="CT166" s="29">
        <f t="shared" si="60"/>
        <v>4416.3612112500123</v>
      </c>
    </row>
    <row r="167" spans="1:98" x14ac:dyDescent="0.25">
      <c r="F167" s="236"/>
      <c r="H167" s="35"/>
      <c r="I167" s="35"/>
      <c r="J167" s="35"/>
      <c r="K167" s="35"/>
      <c r="L167" s="342"/>
      <c r="M167" s="342"/>
      <c r="N167" s="342"/>
      <c r="O167" s="35"/>
      <c r="P167" s="36">
        <v>0</v>
      </c>
      <c r="Q167" s="37">
        <v>0</v>
      </c>
      <c r="R167" s="37">
        <v>0</v>
      </c>
      <c r="T167" s="342">
        <f t="shared" si="47"/>
        <v>0</v>
      </c>
      <c r="U167" s="342">
        <f t="shared" si="47"/>
        <v>0</v>
      </c>
      <c r="V167" s="342">
        <f t="shared" si="47"/>
        <v>0</v>
      </c>
      <c r="W167" s="29"/>
      <c r="X167" s="29"/>
      <c r="Y167" s="29"/>
      <c r="Z167" s="29"/>
      <c r="AB167" s="29"/>
      <c r="AC167" s="29"/>
      <c r="AD167" s="29"/>
      <c r="AF167" s="342"/>
      <c r="AG167" s="342"/>
      <c r="AH167" s="342"/>
      <c r="AJ167" s="29">
        <v>0</v>
      </c>
      <c r="AK167" s="29">
        <v>0</v>
      </c>
      <c r="AL167" s="29">
        <v>0</v>
      </c>
      <c r="AN167" s="342">
        <f t="shared" si="48"/>
        <v>0</v>
      </c>
      <c r="AO167" s="342">
        <f t="shared" si="48"/>
        <v>0</v>
      </c>
      <c r="AP167" s="342">
        <f t="shared" si="48"/>
        <v>0</v>
      </c>
      <c r="AR167" s="29">
        <f t="shared" si="49"/>
        <v>0</v>
      </c>
      <c r="AS167" s="29">
        <f t="shared" si="50"/>
        <v>0</v>
      </c>
      <c r="AT167" s="29">
        <f t="shared" si="54"/>
        <v>0</v>
      </c>
      <c r="AV167" s="29">
        <f t="shared" si="55"/>
        <v>0</v>
      </c>
      <c r="AW167" s="29">
        <f t="shared" si="55"/>
        <v>0</v>
      </c>
      <c r="AX167" s="29">
        <f t="shared" si="56"/>
        <v>0</v>
      </c>
      <c r="AZ167" s="29"/>
      <c r="BA167" s="29"/>
      <c r="BB167" s="29"/>
      <c r="BD167" s="342"/>
      <c r="BE167" s="342"/>
      <c r="BF167" s="342">
        <v>0</v>
      </c>
      <c r="BH167" s="29">
        <v>0</v>
      </c>
      <c r="BI167" s="29">
        <v>0</v>
      </c>
      <c r="BJ167" s="29">
        <v>0</v>
      </c>
      <c r="BL167" s="35">
        <f t="shared" si="52"/>
        <v>0</v>
      </c>
      <c r="BM167" s="35">
        <f t="shared" si="52"/>
        <v>0</v>
      </c>
      <c r="BN167" s="35">
        <f t="shared" si="52"/>
        <v>0</v>
      </c>
      <c r="BP167" s="29"/>
      <c r="BQ167" s="29">
        <f t="shared" si="40"/>
        <v>0</v>
      </c>
      <c r="BR167" s="29"/>
      <c r="BT167" s="29">
        <f t="shared" si="42"/>
        <v>0</v>
      </c>
      <c r="BU167" s="29">
        <f t="shared" si="42"/>
        <v>0</v>
      </c>
      <c r="BV167" s="29">
        <f t="shared" si="43"/>
        <v>0</v>
      </c>
      <c r="BX167" s="29"/>
      <c r="BY167" s="29"/>
      <c r="BZ167" s="29"/>
      <c r="CB167" s="342">
        <v>0</v>
      </c>
      <c r="CC167" s="342">
        <v>0</v>
      </c>
      <c r="CD167" s="342">
        <v>0</v>
      </c>
      <c r="CF167" s="29">
        <v>0</v>
      </c>
      <c r="CG167" s="29">
        <v>0</v>
      </c>
      <c r="CH167" s="29">
        <v>0</v>
      </c>
      <c r="CJ167" s="35">
        <f t="shared" si="53"/>
        <v>0</v>
      </c>
      <c r="CK167" s="35">
        <f t="shared" si="53"/>
        <v>0</v>
      </c>
      <c r="CL167" s="35">
        <f t="shared" si="53"/>
        <v>0</v>
      </c>
      <c r="CN167" s="29">
        <f t="shared" si="51"/>
        <v>0</v>
      </c>
      <c r="CO167" s="29">
        <f t="shared" si="57"/>
        <v>0</v>
      </c>
      <c r="CP167" s="29">
        <f t="shared" si="58"/>
        <v>0</v>
      </c>
      <c r="CR167" s="29">
        <f t="shared" si="59"/>
        <v>0</v>
      </c>
      <c r="CS167" s="29">
        <f t="shared" si="59"/>
        <v>0</v>
      </c>
      <c r="CT167" s="29">
        <f t="shared" si="60"/>
        <v>0</v>
      </c>
    </row>
    <row r="168" spans="1:98" x14ac:dyDescent="0.25">
      <c r="A168" s="343" t="s">
        <v>493</v>
      </c>
      <c r="B168" s="229">
        <v>0</v>
      </c>
      <c r="C168" s="229">
        <v>0</v>
      </c>
      <c r="D168" s="229">
        <v>0</v>
      </c>
      <c r="E168" s="229">
        <v>0</v>
      </c>
      <c r="F168" s="236">
        <v>403013</v>
      </c>
      <c r="G168" s="229"/>
      <c r="H168" s="342">
        <v>221142.75</v>
      </c>
      <c r="I168" s="342">
        <v>221142.75</v>
      </c>
      <c r="J168" s="342">
        <v>221142.75</v>
      </c>
      <c r="K168" s="342"/>
      <c r="L168" s="342">
        <v>221142.75</v>
      </c>
      <c r="M168" s="342">
        <v>221142.75</v>
      </c>
      <c r="N168" s="342">
        <v>221142.75</v>
      </c>
      <c r="O168" s="342"/>
      <c r="P168" s="238">
        <v>0</v>
      </c>
      <c r="Q168" s="238">
        <v>0</v>
      </c>
      <c r="R168" s="238">
        <v>0</v>
      </c>
      <c r="S168" s="238"/>
      <c r="T168" s="342">
        <f t="shared" si="47"/>
        <v>0</v>
      </c>
      <c r="U168" s="342">
        <f t="shared" si="47"/>
        <v>0</v>
      </c>
      <c r="V168" s="342">
        <f t="shared" si="47"/>
        <v>0</v>
      </c>
      <c r="W168" s="29"/>
      <c r="X168" s="29">
        <f t="shared" ref="X168:X231" si="61">P168+Q168+R168</f>
        <v>0</v>
      </c>
      <c r="Y168" s="29">
        <f t="shared" ref="Y168:Y231" si="62">T168+U168+V168</f>
        <v>0</v>
      </c>
      <c r="Z168" s="29">
        <f t="shared" ref="Z168:Z231" si="63">Y168-X168</f>
        <v>0</v>
      </c>
      <c r="AB168" s="29">
        <v>221142.75</v>
      </c>
      <c r="AC168" s="29">
        <v>221142.75</v>
      </c>
      <c r="AD168" s="29">
        <v>221142.75</v>
      </c>
      <c r="AF168" s="342">
        <v>221142.75</v>
      </c>
      <c r="AG168" s="342">
        <v>221142.75</v>
      </c>
      <c r="AH168" s="342">
        <v>221142.75</v>
      </c>
      <c r="AJ168" s="29">
        <v>0</v>
      </c>
      <c r="AK168" s="29">
        <v>0</v>
      </c>
      <c r="AL168" s="29">
        <v>0</v>
      </c>
      <c r="AN168" s="342">
        <f t="shared" si="48"/>
        <v>0</v>
      </c>
      <c r="AO168" s="342">
        <f t="shared" si="48"/>
        <v>0</v>
      </c>
      <c r="AP168" s="342">
        <f t="shared" si="48"/>
        <v>0</v>
      </c>
      <c r="AR168" s="29">
        <f t="shared" si="49"/>
        <v>0</v>
      </c>
      <c r="AS168" s="29">
        <f t="shared" si="50"/>
        <v>0</v>
      </c>
      <c r="AT168" s="29">
        <f t="shared" si="54"/>
        <v>0</v>
      </c>
      <c r="AV168" s="29">
        <f t="shared" si="55"/>
        <v>0</v>
      </c>
      <c r="AW168" s="29">
        <f t="shared" si="55"/>
        <v>0</v>
      </c>
      <c r="AX168" s="29">
        <f t="shared" si="56"/>
        <v>0</v>
      </c>
      <c r="AZ168" s="29">
        <v>221142.75</v>
      </c>
      <c r="BA168" s="29">
        <v>221142.75</v>
      </c>
      <c r="BB168" s="29">
        <v>221142.75</v>
      </c>
      <c r="BD168" s="342">
        <v>221142.75</v>
      </c>
      <c r="BE168" s="342">
        <v>221142.75</v>
      </c>
      <c r="BF168" s="342">
        <v>221142.75</v>
      </c>
      <c r="BH168" s="29">
        <v>0</v>
      </c>
      <c r="BI168" s="29">
        <v>0</v>
      </c>
      <c r="BJ168" s="29">
        <v>0</v>
      </c>
      <c r="BL168" s="342">
        <f t="shared" si="52"/>
        <v>0</v>
      </c>
      <c r="BM168" s="342">
        <f t="shared" si="52"/>
        <v>0</v>
      </c>
      <c r="BN168" s="342">
        <f t="shared" si="52"/>
        <v>0</v>
      </c>
      <c r="BP168" s="29">
        <f t="shared" ref="BP168:BP258" si="64">BH168+BI168+BJ168</f>
        <v>0</v>
      </c>
      <c r="BQ168" s="29">
        <f t="shared" ref="BQ168:BQ244" si="65">BL168+BM168+BN168</f>
        <v>0</v>
      </c>
      <c r="BR168" s="29">
        <f t="shared" ref="BR168:BR258" si="66">BQ168-BP168</f>
        <v>0</v>
      </c>
      <c r="BT168" s="29">
        <f t="shared" si="42"/>
        <v>0</v>
      </c>
      <c r="BU168" s="29">
        <f t="shared" si="42"/>
        <v>0</v>
      </c>
      <c r="BV168" s="29">
        <f t="shared" si="43"/>
        <v>0</v>
      </c>
      <c r="BX168" s="29">
        <v>221142.75</v>
      </c>
      <c r="BY168" s="29">
        <v>221142.75</v>
      </c>
      <c r="BZ168" s="29">
        <v>221142.75</v>
      </c>
      <c r="CB168" s="342">
        <v>221142.75</v>
      </c>
      <c r="CC168" s="342">
        <v>221142.75</v>
      </c>
      <c r="CD168" s="342">
        <v>221142.75</v>
      </c>
      <c r="CF168" s="29">
        <v>0</v>
      </c>
      <c r="CG168" s="29">
        <v>0</v>
      </c>
      <c r="CH168" s="29">
        <v>0</v>
      </c>
      <c r="CJ168" s="342">
        <f t="shared" si="53"/>
        <v>0</v>
      </c>
      <c r="CK168" s="342">
        <f t="shared" si="53"/>
        <v>0</v>
      </c>
      <c r="CL168" s="342">
        <f t="shared" si="53"/>
        <v>0</v>
      </c>
      <c r="CN168" s="29">
        <f t="shared" si="51"/>
        <v>0</v>
      </c>
      <c r="CO168" s="29">
        <f t="shared" si="57"/>
        <v>0</v>
      </c>
      <c r="CP168" s="29">
        <f t="shared" si="58"/>
        <v>0</v>
      </c>
      <c r="CR168" s="29">
        <f t="shared" si="59"/>
        <v>0</v>
      </c>
      <c r="CS168" s="29">
        <f t="shared" si="59"/>
        <v>0</v>
      </c>
      <c r="CT168" s="29">
        <f t="shared" si="60"/>
        <v>0</v>
      </c>
    </row>
    <row r="169" spans="1:98" x14ac:dyDescent="0.25">
      <c r="A169" s="343" t="s">
        <v>494</v>
      </c>
      <c r="B169" s="229">
        <v>0</v>
      </c>
      <c r="C169" s="229">
        <v>0</v>
      </c>
      <c r="D169" s="229">
        <v>0</v>
      </c>
      <c r="E169" s="229">
        <v>0</v>
      </c>
      <c r="F169" s="236">
        <v>403013</v>
      </c>
      <c r="G169" s="229"/>
      <c r="H169" s="342">
        <v>8132.93</v>
      </c>
      <c r="I169" s="342">
        <v>8132.93</v>
      </c>
      <c r="J169" s="342">
        <v>8132.93</v>
      </c>
      <c r="K169" s="342"/>
      <c r="L169" s="342">
        <v>8132.93</v>
      </c>
      <c r="M169" s="342">
        <v>8132.93</v>
      </c>
      <c r="N169" s="342">
        <v>8132.93</v>
      </c>
      <c r="O169" s="342"/>
      <c r="P169" s="238">
        <v>0</v>
      </c>
      <c r="Q169" s="238">
        <v>0</v>
      </c>
      <c r="R169" s="238">
        <v>0</v>
      </c>
      <c r="S169" s="238"/>
      <c r="T169" s="342">
        <f t="shared" si="47"/>
        <v>0</v>
      </c>
      <c r="U169" s="342">
        <f t="shared" si="47"/>
        <v>0</v>
      </c>
      <c r="V169" s="342">
        <f t="shared" si="47"/>
        <v>0</v>
      </c>
      <c r="W169" s="29"/>
      <c r="X169" s="29">
        <f t="shared" si="61"/>
        <v>0</v>
      </c>
      <c r="Y169" s="29">
        <f t="shared" si="62"/>
        <v>0</v>
      </c>
      <c r="Z169" s="29">
        <f t="shared" si="63"/>
        <v>0</v>
      </c>
      <c r="AB169" s="29">
        <v>8132.93</v>
      </c>
      <c r="AC169" s="29">
        <v>8132.93</v>
      </c>
      <c r="AD169" s="29">
        <v>8132.93</v>
      </c>
      <c r="AF169" s="342">
        <v>8132.93</v>
      </c>
      <c r="AG169" s="342">
        <v>8132.93</v>
      </c>
      <c r="AH169" s="342">
        <v>8132.93</v>
      </c>
      <c r="AJ169" s="29">
        <v>0</v>
      </c>
      <c r="AK169" s="29">
        <v>0</v>
      </c>
      <c r="AL169" s="29">
        <v>0</v>
      </c>
      <c r="AN169" s="342">
        <f t="shared" si="48"/>
        <v>0</v>
      </c>
      <c r="AO169" s="342">
        <f t="shared" si="48"/>
        <v>0</v>
      </c>
      <c r="AP169" s="342">
        <f t="shared" si="48"/>
        <v>0</v>
      </c>
      <c r="AR169" s="29">
        <f t="shared" si="49"/>
        <v>0</v>
      </c>
      <c r="AS169" s="29">
        <f t="shared" si="50"/>
        <v>0</v>
      </c>
      <c r="AT169" s="29">
        <f t="shared" si="54"/>
        <v>0</v>
      </c>
      <c r="AV169" s="29">
        <f t="shared" si="55"/>
        <v>0</v>
      </c>
      <c r="AW169" s="29">
        <f t="shared" si="55"/>
        <v>0</v>
      </c>
      <c r="AX169" s="29">
        <f t="shared" si="56"/>
        <v>0</v>
      </c>
      <c r="AZ169" s="29">
        <v>8132.93</v>
      </c>
      <c r="BA169" s="29">
        <v>8132.93</v>
      </c>
      <c r="BB169" s="29">
        <v>8132.93</v>
      </c>
      <c r="BD169" s="342">
        <v>8132.93</v>
      </c>
      <c r="BE169" s="342">
        <v>8132.93</v>
      </c>
      <c r="BF169" s="342">
        <v>8132.93</v>
      </c>
      <c r="BH169" s="29">
        <v>0</v>
      </c>
      <c r="BI169" s="29">
        <v>0</v>
      </c>
      <c r="BJ169" s="29">
        <v>0</v>
      </c>
      <c r="BL169" s="342">
        <f t="shared" si="52"/>
        <v>0</v>
      </c>
      <c r="BM169" s="342">
        <f t="shared" si="52"/>
        <v>0</v>
      </c>
      <c r="BN169" s="342">
        <f t="shared" si="52"/>
        <v>0</v>
      </c>
      <c r="BP169" s="29">
        <f t="shared" si="64"/>
        <v>0</v>
      </c>
      <c r="BQ169" s="29">
        <f t="shared" si="65"/>
        <v>0</v>
      </c>
      <c r="BR169" s="29">
        <f t="shared" si="66"/>
        <v>0</v>
      </c>
      <c r="BT169" s="29">
        <f t="shared" si="42"/>
        <v>0</v>
      </c>
      <c r="BU169" s="29">
        <f t="shared" si="42"/>
        <v>0</v>
      </c>
      <c r="BV169" s="29">
        <f t="shared" si="43"/>
        <v>0</v>
      </c>
      <c r="BX169" s="29">
        <v>8132.93</v>
      </c>
      <c r="BY169" s="29">
        <v>8132.93</v>
      </c>
      <c r="BZ169" s="29">
        <v>8132.93</v>
      </c>
      <c r="CB169" s="342">
        <v>8132.93</v>
      </c>
      <c r="CC169" s="342">
        <v>8132.93</v>
      </c>
      <c r="CD169" s="342">
        <v>8132.93</v>
      </c>
      <c r="CF169" s="29">
        <v>0</v>
      </c>
      <c r="CG169" s="29">
        <v>0</v>
      </c>
      <c r="CH169" s="29">
        <v>0</v>
      </c>
      <c r="CJ169" s="342">
        <f t="shared" si="53"/>
        <v>0</v>
      </c>
      <c r="CK169" s="342">
        <f t="shared" si="53"/>
        <v>0</v>
      </c>
      <c r="CL169" s="342">
        <f t="shared" si="53"/>
        <v>0</v>
      </c>
      <c r="CN169" s="29">
        <f t="shared" si="51"/>
        <v>0</v>
      </c>
      <c r="CO169" s="29">
        <f t="shared" si="57"/>
        <v>0</v>
      </c>
      <c r="CP169" s="29">
        <f t="shared" si="58"/>
        <v>0</v>
      </c>
      <c r="CR169" s="29">
        <f t="shared" si="59"/>
        <v>0</v>
      </c>
      <c r="CS169" s="29">
        <f t="shared" si="59"/>
        <v>0</v>
      </c>
      <c r="CT169" s="29">
        <f t="shared" si="60"/>
        <v>0</v>
      </c>
    </row>
    <row r="170" spans="1:98" x14ac:dyDescent="0.25">
      <c r="A170" s="343" t="s">
        <v>495</v>
      </c>
      <c r="B170" s="229">
        <v>0</v>
      </c>
      <c r="C170" s="229">
        <v>0</v>
      </c>
      <c r="D170" s="229">
        <v>0</v>
      </c>
      <c r="E170" s="229">
        <v>0</v>
      </c>
      <c r="F170" s="236">
        <v>403013</v>
      </c>
      <c r="G170" s="229"/>
      <c r="H170" s="342">
        <v>2393.83</v>
      </c>
      <c r="I170" s="342">
        <v>2393.83</v>
      </c>
      <c r="J170" s="342">
        <v>2393.83</v>
      </c>
      <c r="K170" s="342"/>
      <c r="L170" s="342">
        <v>2393.83</v>
      </c>
      <c r="M170" s="342">
        <v>2393.83</v>
      </c>
      <c r="N170" s="342">
        <v>2393.83</v>
      </c>
      <c r="O170" s="342"/>
      <c r="P170" s="238">
        <v>0</v>
      </c>
      <c r="Q170" s="238">
        <v>0</v>
      </c>
      <c r="R170" s="238">
        <v>0</v>
      </c>
      <c r="S170" s="238"/>
      <c r="T170" s="342">
        <f t="shared" si="47"/>
        <v>0</v>
      </c>
      <c r="U170" s="342">
        <f t="shared" si="47"/>
        <v>0</v>
      </c>
      <c r="V170" s="342">
        <f t="shared" si="47"/>
        <v>0</v>
      </c>
      <c r="W170" s="29"/>
      <c r="X170" s="29">
        <f t="shared" si="61"/>
        <v>0</v>
      </c>
      <c r="Y170" s="29">
        <f t="shared" si="62"/>
        <v>0</v>
      </c>
      <c r="Z170" s="29">
        <f t="shared" si="63"/>
        <v>0</v>
      </c>
      <c r="AB170" s="29">
        <v>2393.83</v>
      </c>
      <c r="AC170" s="29">
        <v>2393.83</v>
      </c>
      <c r="AD170" s="29">
        <v>2393.83</v>
      </c>
      <c r="AF170" s="342">
        <v>2393.83</v>
      </c>
      <c r="AG170" s="342">
        <v>2393.83</v>
      </c>
      <c r="AH170" s="342">
        <v>2393.83</v>
      </c>
      <c r="AJ170" s="29">
        <v>0</v>
      </c>
      <c r="AK170" s="29">
        <v>0</v>
      </c>
      <c r="AL170" s="29">
        <v>0</v>
      </c>
      <c r="AN170" s="342">
        <f t="shared" si="48"/>
        <v>0</v>
      </c>
      <c r="AO170" s="342">
        <f t="shared" si="48"/>
        <v>0</v>
      </c>
      <c r="AP170" s="342">
        <f t="shared" si="48"/>
        <v>0</v>
      </c>
      <c r="AR170" s="29">
        <f t="shared" si="49"/>
        <v>0</v>
      </c>
      <c r="AS170" s="29">
        <f t="shared" si="50"/>
        <v>0</v>
      </c>
      <c r="AT170" s="29">
        <f t="shared" si="54"/>
        <v>0</v>
      </c>
      <c r="AV170" s="29">
        <f t="shared" si="55"/>
        <v>0</v>
      </c>
      <c r="AW170" s="29">
        <f t="shared" si="55"/>
        <v>0</v>
      </c>
      <c r="AX170" s="29">
        <f t="shared" si="56"/>
        <v>0</v>
      </c>
      <c r="AZ170" s="29">
        <v>2393.83</v>
      </c>
      <c r="BA170" s="29">
        <v>2393.83</v>
      </c>
      <c r="BB170" s="29">
        <v>2393.83</v>
      </c>
      <c r="BD170" s="342">
        <v>2393.83</v>
      </c>
      <c r="BE170" s="342">
        <v>2393.83</v>
      </c>
      <c r="BF170" s="342">
        <v>2393.83</v>
      </c>
      <c r="BH170" s="29">
        <v>0</v>
      </c>
      <c r="BI170" s="29">
        <v>0</v>
      </c>
      <c r="BJ170" s="29">
        <v>0</v>
      </c>
      <c r="BL170" s="342">
        <f t="shared" si="52"/>
        <v>0</v>
      </c>
      <c r="BM170" s="342">
        <f t="shared" si="52"/>
        <v>0</v>
      </c>
      <c r="BN170" s="342">
        <f t="shared" si="52"/>
        <v>0</v>
      </c>
      <c r="BP170" s="29">
        <f t="shared" si="64"/>
        <v>0</v>
      </c>
      <c r="BQ170" s="29">
        <f t="shared" si="65"/>
        <v>0</v>
      </c>
      <c r="BR170" s="29">
        <f t="shared" si="66"/>
        <v>0</v>
      </c>
      <c r="BT170" s="29">
        <f t="shared" si="42"/>
        <v>0</v>
      </c>
      <c r="BU170" s="29">
        <f t="shared" si="42"/>
        <v>0</v>
      </c>
      <c r="BV170" s="29">
        <f t="shared" si="43"/>
        <v>0</v>
      </c>
      <c r="BX170" s="29">
        <v>2393.83</v>
      </c>
      <c r="BY170" s="29">
        <v>2393.83</v>
      </c>
      <c r="BZ170" s="29">
        <v>2393.83</v>
      </c>
      <c r="CB170" s="342">
        <v>2393.83</v>
      </c>
      <c r="CC170" s="342">
        <v>2393.83</v>
      </c>
      <c r="CD170" s="342">
        <v>2393.83</v>
      </c>
      <c r="CF170" s="29">
        <v>0</v>
      </c>
      <c r="CG170" s="29">
        <v>0</v>
      </c>
      <c r="CH170" s="29">
        <v>0</v>
      </c>
      <c r="CJ170" s="342">
        <f t="shared" si="53"/>
        <v>0</v>
      </c>
      <c r="CK170" s="342">
        <f t="shared" si="53"/>
        <v>0</v>
      </c>
      <c r="CL170" s="342">
        <f t="shared" si="53"/>
        <v>0</v>
      </c>
      <c r="CN170" s="29">
        <f t="shared" si="51"/>
        <v>0</v>
      </c>
      <c r="CO170" s="29">
        <f t="shared" si="57"/>
        <v>0</v>
      </c>
      <c r="CP170" s="29">
        <f t="shared" si="58"/>
        <v>0</v>
      </c>
      <c r="CR170" s="29">
        <f t="shared" si="59"/>
        <v>0</v>
      </c>
      <c r="CS170" s="29">
        <f t="shared" si="59"/>
        <v>0</v>
      </c>
      <c r="CT170" s="29">
        <f t="shared" si="60"/>
        <v>0</v>
      </c>
    </row>
    <row r="171" spans="1:98" x14ac:dyDescent="0.25">
      <c r="A171" s="343" t="s">
        <v>496</v>
      </c>
      <c r="B171" s="229">
        <v>0</v>
      </c>
      <c r="C171" s="229">
        <v>0</v>
      </c>
      <c r="D171" s="229">
        <v>0</v>
      </c>
      <c r="E171" s="229">
        <v>0</v>
      </c>
      <c r="F171" s="236">
        <v>403013</v>
      </c>
      <c r="G171" s="229"/>
      <c r="H171" s="342">
        <v>103618.65000000001</v>
      </c>
      <c r="I171" s="342">
        <v>103618.65000000001</v>
      </c>
      <c r="J171" s="342">
        <v>103618.65000000001</v>
      </c>
      <c r="K171" s="342"/>
      <c r="L171" s="342">
        <v>103618.65000000001</v>
      </c>
      <c r="M171" s="342">
        <v>103618.65000000001</v>
      </c>
      <c r="N171" s="342">
        <v>103618.65000000001</v>
      </c>
      <c r="O171" s="342"/>
      <c r="P171" s="238">
        <v>0</v>
      </c>
      <c r="Q171" s="238">
        <v>0</v>
      </c>
      <c r="R171" s="238">
        <v>0</v>
      </c>
      <c r="S171" s="238"/>
      <c r="T171" s="342">
        <f t="shared" si="47"/>
        <v>0</v>
      </c>
      <c r="U171" s="342">
        <f t="shared" si="47"/>
        <v>0</v>
      </c>
      <c r="V171" s="342">
        <f t="shared" si="47"/>
        <v>0</v>
      </c>
      <c r="W171" s="29"/>
      <c r="X171" s="29">
        <f t="shared" si="61"/>
        <v>0</v>
      </c>
      <c r="Y171" s="29">
        <f t="shared" si="62"/>
        <v>0</v>
      </c>
      <c r="Z171" s="29">
        <f t="shared" si="63"/>
        <v>0</v>
      </c>
      <c r="AB171" s="29">
        <v>103618.65000000001</v>
      </c>
      <c r="AC171" s="29">
        <v>103618.65000000001</v>
      </c>
      <c r="AD171" s="29">
        <v>103618.65000000001</v>
      </c>
      <c r="AF171" s="342">
        <v>103618.65000000001</v>
      </c>
      <c r="AG171" s="342">
        <v>103618.65000000001</v>
      </c>
      <c r="AH171" s="342">
        <v>103618.65000000001</v>
      </c>
      <c r="AJ171" s="29">
        <v>0</v>
      </c>
      <c r="AK171" s="29">
        <v>0</v>
      </c>
      <c r="AL171" s="29">
        <v>0</v>
      </c>
      <c r="AN171" s="342">
        <f t="shared" si="48"/>
        <v>0</v>
      </c>
      <c r="AO171" s="342">
        <f t="shared" si="48"/>
        <v>0</v>
      </c>
      <c r="AP171" s="342">
        <f t="shared" si="48"/>
        <v>0</v>
      </c>
      <c r="AR171" s="29">
        <f t="shared" si="49"/>
        <v>0</v>
      </c>
      <c r="AS171" s="29">
        <f t="shared" si="50"/>
        <v>0</v>
      </c>
      <c r="AT171" s="29">
        <f t="shared" si="54"/>
        <v>0</v>
      </c>
      <c r="AV171" s="29">
        <f t="shared" si="55"/>
        <v>0</v>
      </c>
      <c r="AW171" s="29">
        <f t="shared" si="55"/>
        <v>0</v>
      </c>
      <c r="AX171" s="29">
        <f t="shared" si="56"/>
        <v>0</v>
      </c>
      <c r="AZ171" s="29">
        <v>103618.65000000001</v>
      </c>
      <c r="BA171" s="29">
        <v>103618.65000000001</v>
      </c>
      <c r="BB171" s="29">
        <v>103618.65000000001</v>
      </c>
      <c r="BD171" s="342">
        <v>103618.65000000001</v>
      </c>
      <c r="BE171" s="342">
        <v>103618.65000000001</v>
      </c>
      <c r="BF171" s="342">
        <v>103618.65000000001</v>
      </c>
      <c r="BH171" s="29">
        <v>0</v>
      </c>
      <c r="BI171" s="29">
        <v>0</v>
      </c>
      <c r="BJ171" s="29">
        <v>0</v>
      </c>
      <c r="BL171" s="342">
        <f t="shared" si="52"/>
        <v>0</v>
      </c>
      <c r="BM171" s="342">
        <f t="shared" si="52"/>
        <v>0</v>
      </c>
      <c r="BN171" s="342">
        <f t="shared" si="52"/>
        <v>0</v>
      </c>
      <c r="BP171" s="29">
        <f t="shared" si="64"/>
        <v>0</v>
      </c>
      <c r="BQ171" s="29">
        <f t="shared" si="65"/>
        <v>0</v>
      </c>
      <c r="BR171" s="29">
        <f t="shared" si="66"/>
        <v>0</v>
      </c>
      <c r="BT171" s="29">
        <f t="shared" si="42"/>
        <v>0</v>
      </c>
      <c r="BU171" s="29">
        <f t="shared" si="42"/>
        <v>0</v>
      </c>
      <c r="BV171" s="29">
        <f t="shared" si="43"/>
        <v>0</v>
      </c>
      <c r="BX171" s="29">
        <v>103618.65000000001</v>
      </c>
      <c r="BY171" s="29">
        <v>103618.65000000001</v>
      </c>
      <c r="BZ171" s="29">
        <v>103618.65000000001</v>
      </c>
      <c r="CB171" s="342">
        <v>103618.65000000001</v>
      </c>
      <c r="CC171" s="342">
        <v>103618.65000000001</v>
      </c>
      <c r="CD171" s="342">
        <v>103618.65000000001</v>
      </c>
      <c r="CF171" s="29">
        <v>0</v>
      </c>
      <c r="CG171" s="29">
        <v>0</v>
      </c>
      <c r="CH171" s="29">
        <v>0</v>
      </c>
      <c r="CJ171" s="342">
        <f t="shared" si="53"/>
        <v>0</v>
      </c>
      <c r="CK171" s="342">
        <f t="shared" si="53"/>
        <v>0</v>
      </c>
      <c r="CL171" s="342">
        <f t="shared" si="53"/>
        <v>0</v>
      </c>
      <c r="CN171" s="29">
        <f t="shared" si="51"/>
        <v>0</v>
      </c>
      <c r="CO171" s="29">
        <f t="shared" si="57"/>
        <v>0</v>
      </c>
      <c r="CP171" s="29">
        <f t="shared" si="58"/>
        <v>0</v>
      </c>
      <c r="CR171" s="29">
        <f t="shared" si="59"/>
        <v>0</v>
      </c>
      <c r="CS171" s="29">
        <f t="shared" si="59"/>
        <v>0</v>
      </c>
      <c r="CT171" s="29">
        <f t="shared" si="60"/>
        <v>0</v>
      </c>
    </row>
    <row r="172" spans="1:98" x14ac:dyDescent="0.25">
      <c r="A172" s="343" t="s">
        <v>497</v>
      </c>
      <c r="B172" s="229">
        <v>0</v>
      </c>
      <c r="C172" s="229">
        <v>0</v>
      </c>
      <c r="D172" s="229">
        <v>0</v>
      </c>
      <c r="E172" s="229">
        <v>0</v>
      </c>
      <c r="F172" s="236">
        <v>403013</v>
      </c>
      <c r="G172" s="229"/>
      <c r="H172" s="342">
        <v>0</v>
      </c>
      <c r="I172" s="342">
        <v>0</v>
      </c>
      <c r="J172" s="342">
        <v>0</v>
      </c>
      <c r="K172" s="342"/>
      <c r="L172" s="342">
        <v>7266211.6500000004</v>
      </c>
      <c r="M172" s="342">
        <v>7266211.6500000004</v>
      </c>
      <c r="N172" s="342">
        <v>8438562.6799999997</v>
      </c>
      <c r="O172" s="342"/>
      <c r="P172" s="238">
        <v>0</v>
      </c>
      <c r="Q172" s="238">
        <v>0</v>
      </c>
      <c r="R172" s="238">
        <v>0</v>
      </c>
      <c r="S172" s="238"/>
      <c r="T172" s="342">
        <f t="shared" si="47"/>
        <v>0</v>
      </c>
      <c r="U172" s="342">
        <f t="shared" si="47"/>
        <v>0</v>
      </c>
      <c r="V172" s="342">
        <f t="shared" si="47"/>
        <v>0</v>
      </c>
      <c r="W172" s="29"/>
      <c r="X172" s="29">
        <f t="shared" si="61"/>
        <v>0</v>
      </c>
      <c r="Y172" s="29">
        <f t="shared" si="62"/>
        <v>0</v>
      </c>
      <c r="Z172" s="29">
        <f t="shared" si="63"/>
        <v>0</v>
      </c>
      <c r="AB172" s="29">
        <v>0</v>
      </c>
      <c r="AC172" s="29">
        <v>0</v>
      </c>
      <c r="AD172" s="29">
        <v>1934283.13</v>
      </c>
      <c r="AF172" s="342">
        <v>9610913.6999999993</v>
      </c>
      <c r="AG172" s="342">
        <v>9610913.6999999993</v>
      </c>
      <c r="AH172" s="342">
        <v>9610913.6999999993</v>
      </c>
      <c r="AJ172" s="29">
        <v>0</v>
      </c>
      <c r="AK172" s="29">
        <v>0</v>
      </c>
      <c r="AL172" s="29">
        <v>0</v>
      </c>
      <c r="AN172" s="342">
        <f t="shared" si="48"/>
        <v>0</v>
      </c>
      <c r="AO172" s="342">
        <f t="shared" si="48"/>
        <v>0</v>
      </c>
      <c r="AP172" s="342">
        <f t="shared" si="48"/>
        <v>0</v>
      </c>
      <c r="AR172" s="29">
        <f t="shared" si="49"/>
        <v>0</v>
      </c>
      <c r="AS172" s="29">
        <f t="shared" si="50"/>
        <v>0</v>
      </c>
      <c r="AT172" s="29">
        <f t="shared" si="54"/>
        <v>0</v>
      </c>
      <c r="AV172" s="29">
        <f t="shared" si="55"/>
        <v>0</v>
      </c>
      <c r="AW172" s="29">
        <f t="shared" si="55"/>
        <v>0</v>
      </c>
      <c r="AX172" s="29">
        <f t="shared" si="56"/>
        <v>0</v>
      </c>
      <c r="AZ172" s="29">
        <v>3868566.25</v>
      </c>
      <c r="BA172" s="29">
        <v>3868566.25</v>
      </c>
      <c r="BB172" s="29">
        <v>3868566.25</v>
      </c>
      <c r="BD172" s="342">
        <v>9610913.6999999993</v>
      </c>
      <c r="BE172" s="342">
        <v>9610913.6999999993</v>
      </c>
      <c r="BF172" s="342">
        <v>9610913.6999999993</v>
      </c>
      <c r="BH172" s="29">
        <v>0</v>
      </c>
      <c r="BI172" s="29">
        <v>0</v>
      </c>
      <c r="BJ172" s="29">
        <v>0</v>
      </c>
      <c r="BL172" s="342">
        <f t="shared" si="52"/>
        <v>0</v>
      </c>
      <c r="BM172" s="342">
        <f t="shared" si="52"/>
        <v>0</v>
      </c>
      <c r="BN172" s="342">
        <f t="shared" si="52"/>
        <v>0</v>
      </c>
      <c r="BP172" s="29">
        <f t="shared" si="64"/>
        <v>0</v>
      </c>
      <c r="BQ172" s="29">
        <f t="shared" si="65"/>
        <v>0</v>
      </c>
      <c r="BR172" s="29">
        <f t="shared" si="66"/>
        <v>0</v>
      </c>
      <c r="BT172" s="29">
        <f t="shared" si="42"/>
        <v>0</v>
      </c>
      <c r="BU172" s="29">
        <f t="shared" si="42"/>
        <v>0</v>
      </c>
      <c r="BV172" s="29">
        <f t="shared" si="43"/>
        <v>0</v>
      </c>
      <c r="BX172" s="29">
        <v>3868566.25</v>
      </c>
      <c r="BY172" s="29">
        <v>3868566.25</v>
      </c>
      <c r="BZ172" s="29">
        <v>5567388.9500000002</v>
      </c>
      <c r="CB172" s="342">
        <v>9610913.6999999993</v>
      </c>
      <c r="CC172" s="342">
        <v>9610913.6999999993</v>
      </c>
      <c r="CD172" s="342">
        <v>9610913.6999999993</v>
      </c>
      <c r="CF172" s="29">
        <v>0</v>
      </c>
      <c r="CG172" s="29">
        <v>0</v>
      </c>
      <c r="CH172" s="29">
        <v>0</v>
      </c>
      <c r="CJ172" s="342">
        <f t="shared" si="53"/>
        <v>0</v>
      </c>
      <c r="CK172" s="342">
        <f t="shared" si="53"/>
        <v>0</v>
      </c>
      <c r="CL172" s="342">
        <f t="shared" si="53"/>
        <v>0</v>
      </c>
      <c r="CN172" s="29">
        <f t="shared" si="51"/>
        <v>0</v>
      </c>
      <c r="CO172" s="29">
        <f t="shared" si="57"/>
        <v>0</v>
      </c>
      <c r="CP172" s="29">
        <f t="shared" si="58"/>
        <v>0</v>
      </c>
      <c r="CR172" s="29">
        <f t="shared" si="59"/>
        <v>0</v>
      </c>
      <c r="CS172" s="29">
        <f t="shared" si="59"/>
        <v>0</v>
      </c>
      <c r="CT172" s="29">
        <f t="shared" si="60"/>
        <v>0</v>
      </c>
    </row>
    <row r="173" spans="1:98" x14ac:dyDescent="0.25">
      <c r="A173" s="343" t="s">
        <v>498</v>
      </c>
      <c r="B173" s="229">
        <v>0</v>
      </c>
      <c r="C173" s="229">
        <v>0</v>
      </c>
      <c r="D173" s="229">
        <v>0</v>
      </c>
      <c r="E173" s="229">
        <v>0</v>
      </c>
      <c r="F173" s="236">
        <v>403013</v>
      </c>
      <c r="G173" s="229"/>
      <c r="H173" s="342">
        <v>282647.53999999998</v>
      </c>
      <c r="I173" s="342">
        <v>282647.53999999998</v>
      </c>
      <c r="J173" s="342">
        <v>282647.53999999998</v>
      </c>
      <c r="K173" s="342"/>
      <c r="L173" s="342">
        <v>282647.53999999998</v>
      </c>
      <c r="M173" s="342">
        <v>282647.53999999998</v>
      </c>
      <c r="N173" s="342">
        <v>282647.53999999998</v>
      </c>
      <c r="O173" s="342"/>
      <c r="P173" s="238">
        <v>0</v>
      </c>
      <c r="Q173" s="238">
        <v>0</v>
      </c>
      <c r="R173" s="238">
        <v>0</v>
      </c>
      <c r="S173" s="238"/>
      <c r="T173" s="342">
        <f t="shared" si="47"/>
        <v>0</v>
      </c>
      <c r="U173" s="342">
        <f t="shared" si="47"/>
        <v>0</v>
      </c>
      <c r="V173" s="342">
        <f t="shared" si="47"/>
        <v>0</v>
      </c>
      <c r="W173" s="29"/>
      <c r="X173" s="29">
        <f t="shared" si="61"/>
        <v>0</v>
      </c>
      <c r="Y173" s="29">
        <f t="shared" si="62"/>
        <v>0</v>
      </c>
      <c r="Z173" s="29">
        <f t="shared" si="63"/>
        <v>0</v>
      </c>
      <c r="AB173" s="29">
        <v>282647.53999999998</v>
      </c>
      <c r="AC173" s="29">
        <v>282647.53999999998</v>
      </c>
      <c r="AD173" s="29">
        <v>282647.53999999998</v>
      </c>
      <c r="AF173" s="342">
        <v>282647.53999999998</v>
      </c>
      <c r="AG173" s="342">
        <v>282647.53999999998</v>
      </c>
      <c r="AH173" s="342">
        <v>282647.53999999998</v>
      </c>
      <c r="AJ173" s="29">
        <v>0</v>
      </c>
      <c r="AK173" s="29">
        <v>0</v>
      </c>
      <c r="AL173" s="29">
        <v>0</v>
      </c>
      <c r="AN173" s="342">
        <f t="shared" si="48"/>
        <v>0</v>
      </c>
      <c r="AO173" s="342">
        <f t="shared" si="48"/>
        <v>0</v>
      </c>
      <c r="AP173" s="342">
        <f t="shared" si="48"/>
        <v>0</v>
      </c>
      <c r="AR173" s="29">
        <f t="shared" si="49"/>
        <v>0</v>
      </c>
      <c r="AS173" s="29">
        <f t="shared" si="50"/>
        <v>0</v>
      </c>
      <c r="AT173" s="29">
        <f t="shared" si="54"/>
        <v>0</v>
      </c>
      <c r="AV173" s="29">
        <f t="shared" si="55"/>
        <v>0</v>
      </c>
      <c r="AW173" s="29">
        <f t="shared" si="55"/>
        <v>0</v>
      </c>
      <c r="AX173" s="29">
        <f t="shared" si="56"/>
        <v>0</v>
      </c>
      <c r="AZ173" s="29">
        <v>282647.53999999998</v>
      </c>
      <c r="BA173" s="29">
        <v>282647.53999999998</v>
      </c>
      <c r="BB173" s="29">
        <v>282647.53999999998</v>
      </c>
      <c r="BD173" s="342">
        <v>282647.53999999998</v>
      </c>
      <c r="BE173" s="342">
        <v>282647.53999999998</v>
      </c>
      <c r="BF173" s="342">
        <v>282647.53999999998</v>
      </c>
      <c r="BH173" s="29">
        <v>0</v>
      </c>
      <c r="BI173" s="29">
        <v>0</v>
      </c>
      <c r="BJ173" s="29">
        <v>0</v>
      </c>
      <c r="BL173" s="342">
        <f t="shared" si="52"/>
        <v>0</v>
      </c>
      <c r="BM173" s="342">
        <f t="shared" si="52"/>
        <v>0</v>
      </c>
      <c r="BN173" s="342">
        <f t="shared" si="52"/>
        <v>0</v>
      </c>
      <c r="BP173" s="29">
        <f t="shared" si="64"/>
        <v>0</v>
      </c>
      <c r="BQ173" s="29">
        <f t="shared" si="65"/>
        <v>0</v>
      </c>
      <c r="BR173" s="29">
        <f t="shared" si="66"/>
        <v>0</v>
      </c>
      <c r="BT173" s="29">
        <f t="shared" si="42"/>
        <v>0</v>
      </c>
      <c r="BU173" s="29">
        <f t="shared" si="42"/>
        <v>0</v>
      </c>
      <c r="BV173" s="29">
        <f t="shared" si="43"/>
        <v>0</v>
      </c>
      <c r="BX173" s="29">
        <v>282647.53999999998</v>
      </c>
      <c r="BY173" s="29">
        <v>282647.53999999998</v>
      </c>
      <c r="BZ173" s="29">
        <v>282647.53999999998</v>
      </c>
      <c r="CB173" s="342">
        <v>282647.53999999998</v>
      </c>
      <c r="CC173" s="342">
        <v>282647.53999999998</v>
      </c>
      <c r="CD173" s="342">
        <v>282647.53999999998</v>
      </c>
      <c r="CF173" s="29">
        <v>0</v>
      </c>
      <c r="CG173" s="29">
        <v>0</v>
      </c>
      <c r="CH173" s="29">
        <v>0</v>
      </c>
      <c r="CJ173" s="342">
        <f t="shared" si="53"/>
        <v>0</v>
      </c>
      <c r="CK173" s="342">
        <f t="shared" si="53"/>
        <v>0</v>
      </c>
      <c r="CL173" s="342">
        <f t="shared" si="53"/>
        <v>0</v>
      </c>
      <c r="CN173" s="29">
        <f t="shared" si="51"/>
        <v>0</v>
      </c>
      <c r="CO173" s="29">
        <f t="shared" si="57"/>
        <v>0</v>
      </c>
      <c r="CP173" s="29">
        <f t="shared" si="58"/>
        <v>0</v>
      </c>
      <c r="CR173" s="29">
        <f t="shared" si="59"/>
        <v>0</v>
      </c>
      <c r="CS173" s="29">
        <f t="shared" si="59"/>
        <v>0</v>
      </c>
      <c r="CT173" s="29">
        <f t="shared" si="60"/>
        <v>0</v>
      </c>
    </row>
    <row r="174" spans="1:98" x14ac:dyDescent="0.25">
      <c r="A174" s="30" t="s">
        <v>499</v>
      </c>
      <c r="B174" s="229">
        <v>0.1386</v>
      </c>
      <c r="C174" s="229">
        <v>0.19670000000000001</v>
      </c>
      <c r="D174" s="229">
        <v>0.19670000000000001</v>
      </c>
      <c r="E174" s="229">
        <v>0</v>
      </c>
      <c r="F174" s="236">
        <v>403013</v>
      </c>
      <c r="G174" s="229"/>
      <c r="H174" s="342">
        <v>0</v>
      </c>
      <c r="I174" s="342">
        <v>0</v>
      </c>
      <c r="J174" s="342">
        <v>0</v>
      </c>
      <c r="K174" s="342"/>
      <c r="L174" s="342">
        <v>0</v>
      </c>
      <c r="M174" s="342">
        <v>0</v>
      </c>
      <c r="N174" s="342">
        <v>0</v>
      </c>
      <c r="O174" s="342"/>
      <c r="P174" s="238">
        <v>0</v>
      </c>
      <c r="Q174" s="238">
        <v>0</v>
      </c>
      <c r="R174" s="238">
        <v>0</v>
      </c>
      <c r="S174" s="238"/>
      <c r="T174" s="342">
        <f t="shared" si="47"/>
        <v>0</v>
      </c>
      <c r="U174" s="342">
        <f t="shared" si="47"/>
        <v>0</v>
      </c>
      <c r="V174" s="342">
        <f t="shared" si="47"/>
        <v>0</v>
      </c>
      <c r="W174" s="29"/>
      <c r="X174" s="29">
        <f t="shared" si="61"/>
        <v>0</v>
      </c>
      <c r="Y174" s="29">
        <f t="shared" si="62"/>
        <v>0</v>
      </c>
      <c r="Z174" s="29">
        <f t="shared" si="63"/>
        <v>0</v>
      </c>
      <c r="AB174" s="29">
        <v>0</v>
      </c>
      <c r="AC174" s="29">
        <v>0</v>
      </c>
      <c r="AD174" s="29">
        <v>0</v>
      </c>
      <c r="AF174" s="342">
        <v>0</v>
      </c>
      <c r="AG174" s="342">
        <v>0</v>
      </c>
      <c r="AH174" s="342">
        <v>0</v>
      </c>
      <c r="AJ174" s="29">
        <v>0</v>
      </c>
      <c r="AK174" s="29">
        <v>0</v>
      </c>
      <c r="AL174" s="29">
        <v>0</v>
      </c>
      <c r="AN174" s="342">
        <f t="shared" si="48"/>
        <v>0</v>
      </c>
      <c r="AO174" s="342">
        <f t="shared" si="48"/>
        <v>0</v>
      </c>
      <c r="AP174" s="342">
        <f t="shared" si="48"/>
        <v>0</v>
      </c>
      <c r="AR174" s="29">
        <f t="shared" si="49"/>
        <v>0</v>
      </c>
      <c r="AS174" s="29">
        <f t="shared" si="50"/>
        <v>0</v>
      </c>
      <c r="AT174" s="29">
        <f t="shared" si="54"/>
        <v>0</v>
      </c>
      <c r="AV174" s="29">
        <f t="shared" si="55"/>
        <v>0</v>
      </c>
      <c r="AW174" s="29">
        <f t="shared" si="55"/>
        <v>0</v>
      </c>
      <c r="AX174" s="29">
        <f t="shared" si="56"/>
        <v>0</v>
      </c>
      <c r="AZ174" s="29">
        <v>0</v>
      </c>
      <c r="BA174" s="29">
        <v>0</v>
      </c>
      <c r="BB174" s="29">
        <v>0</v>
      </c>
      <c r="BD174" s="342">
        <v>0</v>
      </c>
      <c r="BE174" s="342">
        <v>0</v>
      </c>
      <c r="BF174" s="342">
        <v>0</v>
      </c>
      <c r="BH174" s="29">
        <v>0</v>
      </c>
      <c r="BI174" s="29">
        <v>0</v>
      </c>
      <c r="BJ174" s="29">
        <v>0</v>
      </c>
      <c r="BL174" s="342">
        <f t="shared" si="52"/>
        <v>0</v>
      </c>
      <c r="BM174" s="342">
        <f t="shared" si="52"/>
        <v>0</v>
      </c>
      <c r="BN174" s="342">
        <f t="shared" si="52"/>
        <v>0</v>
      </c>
      <c r="BP174" s="29">
        <f t="shared" si="64"/>
        <v>0</v>
      </c>
      <c r="BQ174" s="29">
        <f t="shared" si="65"/>
        <v>0</v>
      </c>
      <c r="BR174" s="29">
        <f t="shared" si="66"/>
        <v>0</v>
      </c>
      <c r="BT174" s="29">
        <f t="shared" si="42"/>
        <v>0</v>
      </c>
      <c r="BU174" s="29">
        <f t="shared" si="42"/>
        <v>0</v>
      </c>
      <c r="BV174" s="29">
        <f t="shared" si="43"/>
        <v>0</v>
      </c>
      <c r="BX174" s="29">
        <v>0</v>
      </c>
      <c r="BY174" s="29">
        <v>0</v>
      </c>
      <c r="BZ174" s="29">
        <v>0</v>
      </c>
      <c r="CB174" s="342">
        <v>0</v>
      </c>
      <c r="CC174" s="342">
        <v>0</v>
      </c>
      <c r="CD174" s="342">
        <v>0</v>
      </c>
      <c r="CF174" s="29">
        <v>0</v>
      </c>
      <c r="CG174" s="29">
        <v>0</v>
      </c>
      <c r="CH174" s="29">
        <v>0</v>
      </c>
      <c r="CJ174" s="342">
        <f t="shared" si="53"/>
        <v>0</v>
      </c>
      <c r="CK174" s="342">
        <f t="shared" si="53"/>
        <v>0</v>
      </c>
      <c r="CL174" s="342">
        <f t="shared" si="53"/>
        <v>0</v>
      </c>
      <c r="CN174" s="29">
        <f t="shared" si="51"/>
        <v>0</v>
      </c>
      <c r="CO174" s="29">
        <f t="shared" si="57"/>
        <v>0</v>
      </c>
      <c r="CP174" s="29">
        <f t="shared" si="58"/>
        <v>0</v>
      </c>
      <c r="CR174" s="29">
        <f t="shared" si="59"/>
        <v>0</v>
      </c>
      <c r="CS174" s="29">
        <f t="shared" si="59"/>
        <v>0</v>
      </c>
      <c r="CT174" s="29">
        <f t="shared" si="60"/>
        <v>0</v>
      </c>
    </row>
    <row r="175" spans="1:98" x14ac:dyDescent="0.25">
      <c r="A175" s="30" t="s">
        <v>500</v>
      </c>
      <c r="B175" s="229">
        <v>2.6200000000000001E-2</v>
      </c>
      <c r="C175" s="229">
        <v>2.1600000000000001E-2</v>
      </c>
      <c r="D175" s="229">
        <v>2.1600000000000001E-2</v>
      </c>
      <c r="E175" s="229">
        <v>2.4E-2</v>
      </c>
      <c r="F175" s="236">
        <v>403013</v>
      </c>
      <c r="G175" s="229"/>
      <c r="H175" s="342">
        <v>17800120.699999999</v>
      </c>
      <c r="I175" s="342">
        <v>17799138.579999998</v>
      </c>
      <c r="J175" s="342">
        <v>17798702.859999999</v>
      </c>
      <c r="K175" s="342"/>
      <c r="L175" s="342">
        <v>17800668.899999999</v>
      </c>
      <c r="M175" s="342">
        <v>17800668.899999999</v>
      </c>
      <c r="N175" s="342">
        <v>17800668.899999999</v>
      </c>
      <c r="O175" s="342"/>
      <c r="P175" s="238">
        <v>35600.241399999999</v>
      </c>
      <c r="Q175" s="238">
        <v>35598.277159999998</v>
      </c>
      <c r="R175" s="238">
        <v>35597.405720000002</v>
      </c>
      <c r="S175" s="238"/>
      <c r="T175" s="342">
        <f t="shared" si="47"/>
        <v>35601.337800000001</v>
      </c>
      <c r="U175" s="342">
        <f t="shared" si="47"/>
        <v>35601.337800000001</v>
      </c>
      <c r="V175" s="342">
        <f t="shared" si="47"/>
        <v>35601.337800000001</v>
      </c>
      <c r="W175" s="29"/>
      <c r="X175" s="29">
        <f t="shared" si="61"/>
        <v>106795.92428000001</v>
      </c>
      <c r="Y175" s="29">
        <f t="shared" si="62"/>
        <v>106804.0134</v>
      </c>
      <c r="Z175" s="29">
        <f t="shared" si="63"/>
        <v>8.0891199999896344</v>
      </c>
      <c r="AB175" s="29">
        <v>17801506.09</v>
      </c>
      <c r="AC175" s="29">
        <v>17803820.309999999</v>
      </c>
      <c r="AD175" s="29">
        <v>17803916.649999999</v>
      </c>
      <c r="AF175" s="342">
        <v>17800668.899999999</v>
      </c>
      <c r="AG175" s="342">
        <v>17803248.579999998</v>
      </c>
      <c r="AH175" s="342">
        <v>17805828.260000002</v>
      </c>
      <c r="AJ175" s="29">
        <v>35603.012179999998</v>
      </c>
      <c r="AK175" s="29">
        <v>35607.640619999998</v>
      </c>
      <c r="AL175" s="29">
        <v>35607.833299999998</v>
      </c>
      <c r="AN175" s="342">
        <f t="shared" si="48"/>
        <v>35601.337800000001</v>
      </c>
      <c r="AO175" s="342">
        <f t="shared" si="48"/>
        <v>35606.497159999999</v>
      </c>
      <c r="AP175" s="342">
        <f t="shared" si="48"/>
        <v>35611.656520000004</v>
      </c>
      <c r="AR175" s="29">
        <f t="shared" si="49"/>
        <v>106818.48609999999</v>
      </c>
      <c r="AS175" s="29">
        <f t="shared" si="50"/>
        <v>106819.49148000001</v>
      </c>
      <c r="AT175" s="29">
        <f t="shared" si="54"/>
        <v>1.0053800000168849</v>
      </c>
      <c r="AV175" s="29">
        <f t="shared" si="55"/>
        <v>213614.41038000002</v>
      </c>
      <c r="AW175" s="29">
        <f t="shared" si="55"/>
        <v>213623.50488000002</v>
      </c>
      <c r="AX175" s="29">
        <f t="shared" si="56"/>
        <v>9.0945000000065193</v>
      </c>
      <c r="AZ175" s="29">
        <v>17802292.780000001</v>
      </c>
      <c r="BA175" s="29">
        <v>17800668.899999999</v>
      </c>
      <c r="BB175" s="29">
        <v>17800668.899999999</v>
      </c>
      <c r="BD175" s="342">
        <v>17805828.260000002</v>
      </c>
      <c r="BE175" s="342">
        <v>17805828.260000002</v>
      </c>
      <c r="BF175" s="342">
        <v>17805828.260000002</v>
      </c>
      <c r="BH175" s="29">
        <v>35604.58556</v>
      </c>
      <c r="BI175" s="29">
        <v>35601.337800000001</v>
      </c>
      <c r="BJ175" s="29">
        <v>35601.337800000001</v>
      </c>
      <c r="BL175" s="342">
        <f t="shared" si="52"/>
        <v>35611.656520000004</v>
      </c>
      <c r="BM175" s="342">
        <f t="shared" si="52"/>
        <v>35611.656520000004</v>
      </c>
      <c r="BN175" s="342">
        <f t="shared" si="52"/>
        <v>35611.656520000004</v>
      </c>
      <c r="BP175" s="29">
        <f t="shared" si="64"/>
        <v>106807.26115999999</v>
      </c>
      <c r="BQ175" s="29">
        <f t="shared" si="65"/>
        <v>106834.96956000001</v>
      </c>
      <c r="BR175" s="29">
        <f t="shared" si="66"/>
        <v>27.708400000017718</v>
      </c>
      <c r="BT175" s="29">
        <f t="shared" si="42"/>
        <v>320421.67154000001</v>
      </c>
      <c r="BU175" s="29">
        <f t="shared" si="42"/>
        <v>320458.47444000002</v>
      </c>
      <c r="BV175" s="29">
        <f t="shared" si="43"/>
        <v>36.802900000009686</v>
      </c>
      <c r="BX175" s="29">
        <v>17800668.899999999</v>
      </c>
      <c r="BY175" s="29">
        <v>17800668.899999999</v>
      </c>
      <c r="BZ175" s="29">
        <v>17800668.899999999</v>
      </c>
      <c r="CB175" s="342">
        <v>17805828.260000002</v>
      </c>
      <c r="CC175" s="342">
        <v>17805828.260000002</v>
      </c>
      <c r="CD175" s="342">
        <v>17863045.41</v>
      </c>
      <c r="CF175" s="29">
        <v>35601.337800000001</v>
      </c>
      <c r="CG175" s="29">
        <v>35601.337800000001</v>
      </c>
      <c r="CH175" s="29">
        <v>35601.337800000001</v>
      </c>
      <c r="CJ175" s="342">
        <f t="shared" si="53"/>
        <v>35611.656520000004</v>
      </c>
      <c r="CK175" s="342">
        <f t="shared" si="53"/>
        <v>35611.656520000004</v>
      </c>
      <c r="CL175" s="342">
        <f t="shared" si="53"/>
        <v>35726.090820000005</v>
      </c>
      <c r="CN175" s="29">
        <f t="shared" si="51"/>
        <v>106804.0134</v>
      </c>
      <c r="CO175" s="29">
        <f t="shared" si="57"/>
        <v>106949.40386000002</v>
      </c>
      <c r="CP175" s="29">
        <f t="shared" si="58"/>
        <v>145.39046000002418</v>
      </c>
      <c r="CR175" s="29">
        <f t="shared" si="59"/>
        <v>427225.68494000001</v>
      </c>
      <c r="CS175" s="29">
        <f t="shared" si="59"/>
        <v>427407.87830000004</v>
      </c>
      <c r="CT175" s="29">
        <f t="shared" si="60"/>
        <v>182.19336000003386</v>
      </c>
    </row>
    <row r="176" spans="1:98" x14ac:dyDescent="0.25">
      <c r="A176" s="343" t="s">
        <v>501</v>
      </c>
      <c r="B176" s="229">
        <v>3.5700000000000003E-2</v>
      </c>
      <c r="C176" s="229">
        <v>3.9699999999999999E-2</v>
      </c>
      <c r="D176" s="229">
        <v>3.9699999999999999E-2</v>
      </c>
      <c r="E176" s="229">
        <v>3.0199999999999998E-2</v>
      </c>
      <c r="F176" s="236">
        <v>403013</v>
      </c>
      <c r="G176" s="229"/>
      <c r="H176" s="342">
        <v>1171970.07</v>
      </c>
      <c r="I176" s="342">
        <v>1171970.07</v>
      </c>
      <c r="J176" s="342">
        <v>1171970.07</v>
      </c>
      <c r="K176" s="342"/>
      <c r="L176" s="342">
        <v>1171970.07</v>
      </c>
      <c r="M176" s="342">
        <v>1171970.07</v>
      </c>
      <c r="N176" s="342">
        <v>1174813.18</v>
      </c>
      <c r="O176" s="342"/>
      <c r="P176" s="238">
        <v>2949.4580095000001</v>
      </c>
      <c r="Q176" s="238">
        <v>2949.4580095000001</v>
      </c>
      <c r="R176" s="238">
        <v>2949.4580095000001</v>
      </c>
      <c r="S176" s="238"/>
      <c r="T176" s="342">
        <f t="shared" si="47"/>
        <v>2949.4580095000001</v>
      </c>
      <c r="U176" s="342">
        <f t="shared" si="47"/>
        <v>2949.4580095000001</v>
      </c>
      <c r="V176" s="342">
        <f t="shared" si="47"/>
        <v>2956.6131696666666</v>
      </c>
      <c r="W176" s="29"/>
      <c r="X176" s="29">
        <f t="shared" si="61"/>
        <v>8848.3740285000003</v>
      </c>
      <c r="Y176" s="29">
        <f t="shared" si="62"/>
        <v>8855.5291886666673</v>
      </c>
      <c r="Z176" s="29">
        <f t="shared" si="63"/>
        <v>7.155160166666974</v>
      </c>
      <c r="AB176" s="29">
        <v>1171970.07</v>
      </c>
      <c r="AC176" s="29">
        <v>1171970.07</v>
      </c>
      <c r="AD176" s="29">
        <v>1171970.07</v>
      </c>
      <c r="AF176" s="342">
        <v>1177656.28</v>
      </c>
      <c r="AG176" s="342">
        <v>1177656.28</v>
      </c>
      <c r="AH176" s="342">
        <v>1177656.28</v>
      </c>
      <c r="AJ176" s="29">
        <v>2949.4580095000001</v>
      </c>
      <c r="AK176" s="29">
        <v>2949.4580095000001</v>
      </c>
      <c r="AL176" s="29">
        <v>2949.4580095000001</v>
      </c>
      <c r="AN176" s="342">
        <f t="shared" si="48"/>
        <v>2963.7683046666666</v>
      </c>
      <c r="AO176" s="342">
        <f t="shared" si="48"/>
        <v>2963.7683046666666</v>
      </c>
      <c r="AP176" s="342">
        <f t="shared" si="48"/>
        <v>2963.7683046666666</v>
      </c>
      <c r="AR176" s="29">
        <f t="shared" si="49"/>
        <v>8848.3740285000003</v>
      </c>
      <c r="AS176" s="29">
        <f t="shared" si="50"/>
        <v>8891.3049140000003</v>
      </c>
      <c r="AT176" s="29">
        <f t="shared" si="54"/>
        <v>42.930885499999931</v>
      </c>
      <c r="AV176" s="29">
        <f t="shared" si="55"/>
        <v>17696.748057000001</v>
      </c>
      <c r="AW176" s="29">
        <f t="shared" si="55"/>
        <v>17746.834102666668</v>
      </c>
      <c r="AX176" s="29">
        <f t="shared" si="56"/>
        <v>50.086045666666905</v>
      </c>
      <c r="AZ176" s="29">
        <v>1171970.07</v>
      </c>
      <c r="BA176" s="29">
        <v>1171970.07</v>
      </c>
      <c r="BB176" s="29">
        <v>1171970.07</v>
      </c>
      <c r="BD176" s="342">
        <v>1177656.28</v>
      </c>
      <c r="BE176" s="342">
        <v>1177656.28</v>
      </c>
      <c r="BF176" s="342">
        <v>1176897.6100000001</v>
      </c>
      <c r="BH176" s="29">
        <v>2949.4580095000001</v>
      </c>
      <c r="BI176" s="29">
        <v>2949.4580095000001</v>
      </c>
      <c r="BJ176" s="29">
        <v>2949.4580095000001</v>
      </c>
      <c r="BL176" s="342">
        <f t="shared" si="52"/>
        <v>2963.7683046666666</v>
      </c>
      <c r="BM176" s="342">
        <f t="shared" si="52"/>
        <v>2963.7683046666666</v>
      </c>
      <c r="BN176" s="342">
        <f t="shared" si="52"/>
        <v>2961.858985166667</v>
      </c>
      <c r="BP176" s="29">
        <f t="shared" si="64"/>
        <v>8848.3740285000003</v>
      </c>
      <c r="BQ176" s="29">
        <f t="shared" si="65"/>
        <v>8889.3955944999998</v>
      </c>
      <c r="BR176" s="29">
        <f t="shared" si="66"/>
        <v>41.021565999999439</v>
      </c>
      <c r="BT176" s="29">
        <f t="shared" si="42"/>
        <v>26545.122085499999</v>
      </c>
      <c r="BU176" s="29">
        <f t="shared" si="42"/>
        <v>26636.229697166666</v>
      </c>
      <c r="BV176" s="29">
        <f t="shared" si="43"/>
        <v>91.107611666666344</v>
      </c>
      <c r="BX176" s="29">
        <v>1171970.07</v>
      </c>
      <c r="BY176" s="29">
        <v>1171970.07</v>
      </c>
      <c r="BZ176" s="29">
        <v>1171970.07</v>
      </c>
      <c r="CB176" s="342">
        <v>1176138.94</v>
      </c>
      <c r="CC176" s="342">
        <v>1176138.94</v>
      </c>
      <c r="CD176" s="342">
        <v>1176138.94</v>
      </c>
      <c r="CF176" s="29">
        <v>2949.4580095000001</v>
      </c>
      <c r="CG176" s="29">
        <v>2949.4580095000001</v>
      </c>
      <c r="CH176" s="29">
        <v>2949.4580095000001</v>
      </c>
      <c r="CJ176" s="342">
        <f t="shared" si="53"/>
        <v>2959.9496656666665</v>
      </c>
      <c r="CK176" s="342">
        <f t="shared" si="53"/>
        <v>2959.9496656666665</v>
      </c>
      <c r="CL176" s="342">
        <f t="shared" si="53"/>
        <v>2959.9496656666665</v>
      </c>
      <c r="CN176" s="29">
        <f t="shared" si="51"/>
        <v>8848.3740285000003</v>
      </c>
      <c r="CO176" s="29">
        <f t="shared" si="57"/>
        <v>8879.8489969999991</v>
      </c>
      <c r="CP176" s="29">
        <f t="shared" si="58"/>
        <v>31.474968499998795</v>
      </c>
      <c r="CR176" s="29">
        <f t="shared" si="59"/>
        <v>35393.496114000001</v>
      </c>
      <c r="CS176" s="29">
        <f t="shared" si="59"/>
        <v>35516.078694166667</v>
      </c>
      <c r="CT176" s="29">
        <f t="shared" si="60"/>
        <v>122.58258016666514</v>
      </c>
    </row>
    <row r="177" spans="1:98" x14ac:dyDescent="0.25">
      <c r="A177" s="343" t="s">
        <v>502</v>
      </c>
      <c r="B177" s="229">
        <v>4.0899999999999999E-2</v>
      </c>
      <c r="C177" s="229">
        <v>4.5400000000000003E-2</v>
      </c>
      <c r="D177" s="229">
        <v>4.5400000000000003E-2</v>
      </c>
      <c r="E177" s="229">
        <v>3.15E-2</v>
      </c>
      <c r="F177" s="236">
        <v>403013</v>
      </c>
      <c r="G177" s="229"/>
      <c r="H177" s="342">
        <v>122849.05</v>
      </c>
      <c r="I177" s="342">
        <v>122849.05</v>
      </c>
      <c r="J177" s="342">
        <v>122849.05</v>
      </c>
      <c r="K177" s="342"/>
      <c r="L177" s="342">
        <v>122849.05</v>
      </c>
      <c r="M177" s="342">
        <v>122849.05</v>
      </c>
      <c r="N177" s="342">
        <v>122849.05</v>
      </c>
      <c r="O177" s="342"/>
      <c r="P177" s="238">
        <v>322.47875625</v>
      </c>
      <c r="Q177" s="238">
        <v>322.47875625</v>
      </c>
      <c r="R177" s="238">
        <v>322.47875625</v>
      </c>
      <c r="S177" s="238"/>
      <c r="T177" s="342">
        <f t="shared" si="47"/>
        <v>322.47875625</v>
      </c>
      <c r="U177" s="342">
        <f t="shared" si="47"/>
        <v>322.47875625</v>
      </c>
      <c r="V177" s="342">
        <f t="shared" si="47"/>
        <v>322.47875625</v>
      </c>
      <c r="W177" s="29"/>
      <c r="X177" s="29">
        <f t="shared" si="61"/>
        <v>967.43626874999995</v>
      </c>
      <c r="Y177" s="29">
        <f t="shared" si="62"/>
        <v>967.43626874999995</v>
      </c>
      <c r="Z177" s="29">
        <f t="shared" si="63"/>
        <v>0</v>
      </c>
      <c r="AB177" s="29">
        <v>122849.05</v>
      </c>
      <c r="AC177" s="29">
        <v>122849.05</v>
      </c>
      <c r="AD177" s="29">
        <v>122849.05</v>
      </c>
      <c r="AF177" s="342">
        <v>122849.05</v>
      </c>
      <c r="AG177" s="342">
        <v>122849.05</v>
      </c>
      <c r="AH177" s="342">
        <v>122849.05</v>
      </c>
      <c r="AJ177" s="29">
        <v>322.47875625</v>
      </c>
      <c r="AK177" s="29">
        <v>322.47875625</v>
      </c>
      <c r="AL177" s="29">
        <v>322.47875625</v>
      </c>
      <c r="AN177" s="342">
        <f t="shared" si="48"/>
        <v>322.47875625</v>
      </c>
      <c r="AO177" s="342">
        <f t="shared" si="48"/>
        <v>322.47875625</v>
      </c>
      <c r="AP177" s="342">
        <f t="shared" si="48"/>
        <v>322.47875625</v>
      </c>
      <c r="AR177" s="29">
        <f t="shared" si="49"/>
        <v>967.43626874999995</v>
      </c>
      <c r="AS177" s="29">
        <f t="shared" si="50"/>
        <v>967.43626874999995</v>
      </c>
      <c r="AT177" s="29">
        <f t="shared" si="54"/>
        <v>0</v>
      </c>
      <c r="AV177" s="29">
        <f t="shared" si="55"/>
        <v>1934.8725374999999</v>
      </c>
      <c r="AW177" s="29">
        <f t="shared" si="55"/>
        <v>1934.8725374999999</v>
      </c>
      <c r="AX177" s="29">
        <f t="shared" si="56"/>
        <v>0</v>
      </c>
      <c r="AZ177" s="29">
        <v>122849.05</v>
      </c>
      <c r="BA177" s="29">
        <v>122849.05</v>
      </c>
      <c r="BB177" s="29">
        <v>122849.05</v>
      </c>
      <c r="BD177" s="342">
        <v>122849.05</v>
      </c>
      <c r="BE177" s="342">
        <v>122849.05</v>
      </c>
      <c r="BF177" s="342">
        <v>122849.05</v>
      </c>
      <c r="BH177" s="29">
        <v>322.47875625</v>
      </c>
      <c r="BI177" s="29">
        <v>322.47875625</v>
      </c>
      <c r="BJ177" s="29">
        <v>322.47875625</v>
      </c>
      <c r="BL177" s="342">
        <f t="shared" si="52"/>
        <v>322.47875625</v>
      </c>
      <c r="BM177" s="342">
        <f t="shared" si="52"/>
        <v>322.47875625</v>
      </c>
      <c r="BN177" s="342">
        <f t="shared" si="52"/>
        <v>322.47875625</v>
      </c>
      <c r="BP177" s="29">
        <f t="shared" si="64"/>
        <v>967.43626874999995</v>
      </c>
      <c r="BQ177" s="29">
        <f t="shared" si="65"/>
        <v>967.43626874999995</v>
      </c>
      <c r="BR177" s="29">
        <f t="shared" si="66"/>
        <v>0</v>
      </c>
      <c r="BT177" s="29">
        <f t="shared" si="42"/>
        <v>2902.3088062500001</v>
      </c>
      <c r="BU177" s="29">
        <f t="shared" si="42"/>
        <v>2902.3088062500001</v>
      </c>
      <c r="BV177" s="29">
        <f t="shared" si="43"/>
        <v>0</v>
      </c>
      <c r="BX177" s="29">
        <v>122849.05</v>
      </c>
      <c r="BY177" s="29">
        <v>122849.05</v>
      </c>
      <c r="BZ177" s="29">
        <v>122849.05</v>
      </c>
      <c r="CB177" s="342">
        <v>122849.05</v>
      </c>
      <c r="CC177" s="342">
        <v>122849.05</v>
      </c>
      <c r="CD177" s="342">
        <v>122849.05</v>
      </c>
      <c r="CF177" s="29">
        <v>322.47875625</v>
      </c>
      <c r="CG177" s="29">
        <v>322.47875625</v>
      </c>
      <c r="CH177" s="29">
        <v>322.47875625</v>
      </c>
      <c r="CJ177" s="342">
        <f t="shared" si="53"/>
        <v>322.47875625</v>
      </c>
      <c r="CK177" s="342">
        <f t="shared" si="53"/>
        <v>322.47875625</v>
      </c>
      <c r="CL177" s="342">
        <f t="shared" si="53"/>
        <v>322.47875625</v>
      </c>
      <c r="CN177" s="29">
        <f t="shared" si="51"/>
        <v>967.43626874999995</v>
      </c>
      <c r="CO177" s="29">
        <f t="shared" si="57"/>
        <v>967.43626874999995</v>
      </c>
      <c r="CP177" s="29">
        <f t="shared" si="58"/>
        <v>0</v>
      </c>
      <c r="CR177" s="29">
        <f t="shared" si="59"/>
        <v>3869.7450749999998</v>
      </c>
      <c r="CS177" s="29">
        <f t="shared" si="59"/>
        <v>3869.7450749999998</v>
      </c>
      <c r="CT177" s="29">
        <f t="shared" si="60"/>
        <v>0</v>
      </c>
    </row>
    <row r="178" spans="1:98" x14ac:dyDescent="0.25">
      <c r="A178" s="343" t="s">
        <v>503</v>
      </c>
      <c r="B178" s="229">
        <v>4.0800000000000003E-2</v>
      </c>
      <c r="C178" s="229">
        <v>4.53E-2</v>
      </c>
      <c r="D178" s="229">
        <v>4.53E-2</v>
      </c>
      <c r="E178" s="229">
        <v>2.0899999999999998E-2</v>
      </c>
      <c r="F178" s="236">
        <v>403013</v>
      </c>
      <c r="G178" s="229"/>
      <c r="H178" s="342">
        <v>141832.79</v>
      </c>
      <c r="I178" s="342">
        <v>141832.79</v>
      </c>
      <c r="J178" s="342">
        <v>141832.79</v>
      </c>
      <c r="K178" s="342"/>
      <c r="L178" s="342">
        <v>141832.79</v>
      </c>
      <c r="M178" s="342">
        <v>141832.79</v>
      </c>
      <c r="N178" s="342">
        <v>141832.79</v>
      </c>
      <c r="O178" s="342"/>
      <c r="P178" s="238">
        <v>247.02544258333333</v>
      </c>
      <c r="Q178" s="238">
        <v>247.02544258333333</v>
      </c>
      <c r="R178" s="238">
        <v>247.02544258333333</v>
      </c>
      <c r="S178" s="238"/>
      <c r="T178" s="342">
        <f t="shared" si="47"/>
        <v>247.02544258333333</v>
      </c>
      <c r="U178" s="342">
        <f t="shared" si="47"/>
        <v>247.02544258333333</v>
      </c>
      <c r="V178" s="342">
        <f t="shared" si="47"/>
        <v>247.02544258333333</v>
      </c>
      <c r="W178" s="29"/>
      <c r="X178" s="29">
        <f t="shared" si="61"/>
        <v>741.07632775000002</v>
      </c>
      <c r="Y178" s="29">
        <f t="shared" si="62"/>
        <v>741.07632775000002</v>
      </c>
      <c r="Z178" s="29">
        <f t="shared" si="63"/>
        <v>0</v>
      </c>
      <c r="AB178" s="29">
        <v>141832.79</v>
      </c>
      <c r="AC178" s="29">
        <v>141832.79</v>
      </c>
      <c r="AD178" s="29">
        <v>141832.79</v>
      </c>
      <c r="AF178" s="342">
        <v>141832.79</v>
      </c>
      <c r="AG178" s="342">
        <v>141832.79</v>
      </c>
      <c r="AH178" s="342">
        <v>141832.79</v>
      </c>
      <c r="AJ178" s="29">
        <v>247.02544258333333</v>
      </c>
      <c r="AK178" s="29">
        <v>247.02544258333333</v>
      </c>
      <c r="AL178" s="29">
        <v>247.02544258333333</v>
      </c>
      <c r="AN178" s="342">
        <f t="shared" si="48"/>
        <v>247.02544258333333</v>
      </c>
      <c r="AO178" s="342">
        <f t="shared" si="48"/>
        <v>247.02544258333333</v>
      </c>
      <c r="AP178" s="342">
        <f t="shared" si="48"/>
        <v>247.02544258333333</v>
      </c>
      <c r="AR178" s="29">
        <f t="shared" si="49"/>
        <v>741.07632775000002</v>
      </c>
      <c r="AS178" s="29">
        <f t="shared" si="50"/>
        <v>741.07632775000002</v>
      </c>
      <c r="AT178" s="29">
        <f t="shared" si="54"/>
        <v>0</v>
      </c>
      <c r="AV178" s="29">
        <f t="shared" si="55"/>
        <v>1482.1526555</v>
      </c>
      <c r="AW178" s="29">
        <f t="shared" si="55"/>
        <v>1482.1526555</v>
      </c>
      <c r="AX178" s="29">
        <f t="shared" si="56"/>
        <v>0</v>
      </c>
      <c r="AZ178" s="29">
        <v>141832.79</v>
      </c>
      <c r="BA178" s="29">
        <v>141832.79</v>
      </c>
      <c r="BB178" s="29">
        <v>141832.79</v>
      </c>
      <c r="BD178" s="342">
        <v>141832.79</v>
      </c>
      <c r="BE178" s="342">
        <v>141832.79</v>
      </c>
      <c r="BF178" s="342">
        <v>141832.79</v>
      </c>
      <c r="BH178" s="29">
        <v>247.02544258333333</v>
      </c>
      <c r="BI178" s="29">
        <v>247.02544258333333</v>
      </c>
      <c r="BJ178" s="29">
        <v>247.02544258333333</v>
      </c>
      <c r="BL178" s="342">
        <f t="shared" si="52"/>
        <v>247.02544258333333</v>
      </c>
      <c r="BM178" s="342">
        <f t="shared" si="52"/>
        <v>247.02544258333333</v>
      </c>
      <c r="BN178" s="342">
        <f t="shared" si="52"/>
        <v>247.02544258333333</v>
      </c>
      <c r="BP178" s="29">
        <f t="shared" si="64"/>
        <v>741.07632775000002</v>
      </c>
      <c r="BQ178" s="29">
        <f t="shared" si="65"/>
        <v>741.07632775000002</v>
      </c>
      <c r="BR178" s="29">
        <f t="shared" si="66"/>
        <v>0</v>
      </c>
      <c r="BT178" s="29">
        <f t="shared" si="42"/>
        <v>2223.2289832500001</v>
      </c>
      <c r="BU178" s="29">
        <f t="shared" si="42"/>
        <v>2223.2289832500001</v>
      </c>
      <c r="BV178" s="29">
        <f t="shared" si="43"/>
        <v>0</v>
      </c>
      <c r="BX178" s="29">
        <v>141832.79</v>
      </c>
      <c r="BY178" s="29">
        <v>141832.79</v>
      </c>
      <c r="BZ178" s="29">
        <v>141832.79</v>
      </c>
      <c r="CB178" s="342">
        <v>141832.79</v>
      </c>
      <c r="CC178" s="342">
        <v>141832.79</v>
      </c>
      <c r="CD178" s="342">
        <v>141832.79</v>
      </c>
      <c r="CF178" s="29">
        <v>247.02544258333333</v>
      </c>
      <c r="CG178" s="29">
        <v>247.02544258333333</v>
      </c>
      <c r="CH178" s="29">
        <v>247.02544258333333</v>
      </c>
      <c r="CJ178" s="342">
        <f t="shared" si="53"/>
        <v>247.02544258333333</v>
      </c>
      <c r="CK178" s="342">
        <f t="shared" si="53"/>
        <v>247.02544258333333</v>
      </c>
      <c r="CL178" s="342">
        <f t="shared" si="53"/>
        <v>247.02544258333333</v>
      </c>
      <c r="CN178" s="29">
        <f t="shared" si="51"/>
        <v>741.07632775000002</v>
      </c>
      <c r="CO178" s="29">
        <f t="shared" si="57"/>
        <v>741.07632775000002</v>
      </c>
      <c r="CP178" s="29">
        <f t="shared" si="58"/>
        <v>0</v>
      </c>
      <c r="CR178" s="29">
        <f t="shared" si="59"/>
        <v>2964.3053110000001</v>
      </c>
      <c r="CS178" s="29">
        <f t="shared" si="59"/>
        <v>2964.3053110000001</v>
      </c>
      <c r="CT178" s="29">
        <f t="shared" si="60"/>
        <v>0</v>
      </c>
    </row>
    <row r="179" spans="1:98" x14ac:dyDescent="0.25">
      <c r="A179" s="343" t="s">
        <v>504</v>
      </c>
      <c r="B179" s="229">
        <v>4.24E-2</v>
      </c>
      <c r="C179" s="229">
        <v>4.24E-2</v>
      </c>
      <c r="D179" s="229">
        <v>4.24E-2</v>
      </c>
      <c r="E179" s="229">
        <v>4.2500000000000003E-2</v>
      </c>
      <c r="F179" s="236">
        <v>403013</v>
      </c>
      <c r="G179" s="229"/>
      <c r="H179" s="342">
        <v>923945.85</v>
      </c>
      <c r="I179" s="342">
        <v>923945.85</v>
      </c>
      <c r="J179" s="342">
        <v>923945.85</v>
      </c>
      <c r="K179" s="342"/>
      <c r="L179" s="342">
        <v>923945.85</v>
      </c>
      <c r="M179" s="342">
        <v>923945.85</v>
      </c>
      <c r="N179" s="342">
        <v>923945.85</v>
      </c>
      <c r="O179" s="342"/>
      <c r="P179" s="238">
        <v>3272.3082187500004</v>
      </c>
      <c r="Q179" s="238">
        <v>3272.3082187500004</v>
      </c>
      <c r="R179" s="238">
        <v>3272.3082187500004</v>
      </c>
      <c r="S179" s="238"/>
      <c r="T179" s="342">
        <f t="shared" si="47"/>
        <v>3272.3082187500004</v>
      </c>
      <c r="U179" s="342">
        <f t="shared" si="47"/>
        <v>3272.3082187500004</v>
      </c>
      <c r="V179" s="342">
        <f t="shared" si="47"/>
        <v>3272.3082187500004</v>
      </c>
      <c r="W179" s="29"/>
      <c r="X179" s="29">
        <f t="shared" si="61"/>
        <v>9816.9246562500011</v>
      </c>
      <c r="Y179" s="29">
        <f t="shared" si="62"/>
        <v>9816.9246562500011</v>
      </c>
      <c r="Z179" s="29">
        <f t="shared" si="63"/>
        <v>0</v>
      </c>
      <c r="AB179" s="29">
        <v>923945.85</v>
      </c>
      <c r="AC179" s="29">
        <v>923945.85</v>
      </c>
      <c r="AD179" s="29">
        <v>923945.85</v>
      </c>
      <c r="AF179" s="342">
        <v>923945.85</v>
      </c>
      <c r="AG179" s="342">
        <v>923945.85</v>
      </c>
      <c r="AH179" s="342">
        <v>923945.85</v>
      </c>
      <c r="AJ179" s="29">
        <v>3272.3082187500004</v>
      </c>
      <c r="AK179" s="29">
        <v>3272.3082187500004</v>
      </c>
      <c r="AL179" s="29">
        <v>3272.3082187500004</v>
      </c>
      <c r="AN179" s="342">
        <f t="shared" si="48"/>
        <v>3272.3082187500004</v>
      </c>
      <c r="AO179" s="342">
        <f t="shared" si="48"/>
        <v>3272.3082187500004</v>
      </c>
      <c r="AP179" s="342">
        <f t="shared" si="48"/>
        <v>3272.3082187500004</v>
      </c>
      <c r="AR179" s="29">
        <f t="shared" si="49"/>
        <v>9816.9246562500011</v>
      </c>
      <c r="AS179" s="29">
        <f t="shared" si="50"/>
        <v>9816.9246562500011</v>
      </c>
      <c r="AT179" s="29">
        <f t="shared" si="54"/>
        <v>0</v>
      </c>
      <c r="AV179" s="29">
        <f t="shared" si="55"/>
        <v>19633.849312500002</v>
      </c>
      <c r="AW179" s="29">
        <f t="shared" si="55"/>
        <v>19633.849312500002</v>
      </c>
      <c r="AX179" s="29">
        <f t="shared" si="56"/>
        <v>0</v>
      </c>
      <c r="AZ179" s="29">
        <v>923945.85</v>
      </c>
      <c r="BA179" s="29">
        <v>923945.85</v>
      </c>
      <c r="BB179" s="29">
        <v>923945.85</v>
      </c>
      <c r="BD179" s="342">
        <v>923945.85</v>
      </c>
      <c r="BE179" s="342">
        <v>923945.85</v>
      </c>
      <c r="BF179" s="342">
        <v>923945.85</v>
      </c>
      <c r="BH179" s="29">
        <v>3272.3082187500004</v>
      </c>
      <c r="BI179" s="29">
        <v>3272.3082187500004</v>
      </c>
      <c r="BJ179" s="29">
        <v>3272.3082187500004</v>
      </c>
      <c r="BL179" s="342">
        <f t="shared" si="52"/>
        <v>3272.3082187500004</v>
      </c>
      <c r="BM179" s="342">
        <f t="shared" si="52"/>
        <v>3272.3082187500004</v>
      </c>
      <c r="BN179" s="342">
        <f t="shared" si="52"/>
        <v>3272.3082187500004</v>
      </c>
      <c r="BP179" s="29">
        <f t="shared" si="64"/>
        <v>9816.9246562500011</v>
      </c>
      <c r="BQ179" s="29">
        <f t="shared" si="65"/>
        <v>9816.9246562500011</v>
      </c>
      <c r="BR179" s="29">
        <f t="shared" si="66"/>
        <v>0</v>
      </c>
      <c r="BT179" s="29">
        <f t="shared" si="42"/>
        <v>29450.773968750003</v>
      </c>
      <c r="BU179" s="29">
        <f t="shared" si="42"/>
        <v>29450.773968750003</v>
      </c>
      <c r="BV179" s="29">
        <f t="shared" si="43"/>
        <v>0</v>
      </c>
      <c r="BX179" s="29">
        <v>923945.85</v>
      </c>
      <c r="BY179" s="29">
        <v>923945.85</v>
      </c>
      <c r="BZ179" s="29">
        <v>923945.85</v>
      </c>
      <c r="CB179" s="342">
        <v>923945.85</v>
      </c>
      <c r="CC179" s="342">
        <v>923945.85</v>
      </c>
      <c r="CD179" s="342">
        <v>923945.85</v>
      </c>
      <c r="CF179" s="29">
        <v>3272.3082187500004</v>
      </c>
      <c r="CG179" s="29">
        <v>3272.3082187500004</v>
      </c>
      <c r="CH179" s="29">
        <v>3272.3082187500004</v>
      </c>
      <c r="CJ179" s="342">
        <f t="shared" si="53"/>
        <v>3272.3082187500004</v>
      </c>
      <c r="CK179" s="342">
        <f t="shared" si="53"/>
        <v>3272.3082187500004</v>
      </c>
      <c r="CL179" s="342">
        <f t="shared" si="53"/>
        <v>3272.3082187500004</v>
      </c>
      <c r="CN179" s="29">
        <f t="shared" si="51"/>
        <v>9816.9246562500011</v>
      </c>
      <c r="CO179" s="29">
        <f t="shared" si="57"/>
        <v>9816.9246562500011</v>
      </c>
      <c r="CP179" s="29">
        <f t="shared" si="58"/>
        <v>0</v>
      </c>
      <c r="CR179" s="29">
        <f t="shared" si="59"/>
        <v>39267.698625000005</v>
      </c>
      <c r="CS179" s="29">
        <f t="shared" si="59"/>
        <v>39267.698625000005</v>
      </c>
      <c r="CT179" s="29">
        <f t="shared" si="60"/>
        <v>0</v>
      </c>
    </row>
    <row r="180" spans="1:98" x14ac:dyDescent="0.25">
      <c r="A180" s="343" t="s">
        <v>505</v>
      </c>
      <c r="B180" s="229">
        <v>3.2300000000000002E-2</v>
      </c>
      <c r="C180" s="229">
        <v>6.7500000000000004E-2</v>
      </c>
      <c r="D180" s="229">
        <v>6.7500000000000004E-2</v>
      </c>
      <c r="E180" s="229">
        <v>0</v>
      </c>
      <c r="F180" s="236">
        <v>403013</v>
      </c>
      <c r="G180" s="229"/>
      <c r="H180" s="342">
        <v>64113.35</v>
      </c>
      <c r="I180" s="342">
        <v>64113.35</v>
      </c>
      <c r="J180" s="342">
        <v>64113.35</v>
      </c>
      <c r="K180" s="342"/>
      <c r="L180" s="342">
        <v>64113.35</v>
      </c>
      <c r="M180" s="342">
        <v>64113.35</v>
      </c>
      <c r="N180" s="342">
        <v>64113.35</v>
      </c>
      <c r="O180" s="342"/>
      <c r="P180" s="238">
        <v>0</v>
      </c>
      <c r="Q180" s="238">
        <v>0</v>
      </c>
      <c r="R180" s="238">
        <v>0</v>
      </c>
      <c r="S180" s="238"/>
      <c r="T180" s="342">
        <f t="shared" si="47"/>
        <v>0</v>
      </c>
      <c r="U180" s="342">
        <f t="shared" si="47"/>
        <v>0</v>
      </c>
      <c r="V180" s="342">
        <f t="shared" si="47"/>
        <v>0</v>
      </c>
      <c r="W180" s="29"/>
      <c r="X180" s="29">
        <f t="shared" si="61"/>
        <v>0</v>
      </c>
      <c r="Y180" s="29">
        <f t="shared" si="62"/>
        <v>0</v>
      </c>
      <c r="Z180" s="29">
        <f t="shared" si="63"/>
        <v>0</v>
      </c>
      <c r="AB180" s="29">
        <v>64113.35</v>
      </c>
      <c r="AC180" s="29">
        <v>64113.35</v>
      </c>
      <c r="AD180" s="29">
        <v>64113.35</v>
      </c>
      <c r="AF180" s="342">
        <v>64113.35</v>
      </c>
      <c r="AG180" s="342">
        <v>64113.35</v>
      </c>
      <c r="AH180" s="342">
        <v>64113.35</v>
      </c>
      <c r="AJ180" s="29">
        <v>0</v>
      </c>
      <c r="AK180" s="29">
        <v>0</v>
      </c>
      <c r="AL180" s="29">
        <v>0</v>
      </c>
      <c r="AN180" s="342">
        <f t="shared" si="48"/>
        <v>0</v>
      </c>
      <c r="AO180" s="342">
        <f t="shared" si="48"/>
        <v>0</v>
      </c>
      <c r="AP180" s="342">
        <f t="shared" si="48"/>
        <v>0</v>
      </c>
      <c r="AR180" s="29">
        <f t="shared" si="49"/>
        <v>0</v>
      </c>
      <c r="AS180" s="29">
        <f t="shared" si="50"/>
        <v>0</v>
      </c>
      <c r="AT180" s="29">
        <f t="shared" si="54"/>
        <v>0</v>
      </c>
      <c r="AV180" s="29">
        <f t="shared" si="55"/>
        <v>0</v>
      </c>
      <c r="AW180" s="29">
        <f t="shared" si="55"/>
        <v>0</v>
      </c>
      <c r="AX180" s="29">
        <f t="shared" si="56"/>
        <v>0</v>
      </c>
      <c r="AZ180" s="29">
        <v>64113.35</v>
      </c>
      <c r="BA180" s="29">
        <v>64113.35</v>
      </c>
      <c r="BB180" s="29">
        <v>64113.35</v>
      </c>
      <c r="BD180" s="342">
        <v>64113.35</v>
      </c>
      <c r="BE180" s="342">
        <v>64113.35</v>
      </c>
      <c r="BF180" s="342">
        <v>64113.35</v>
      </c>
      <c r="BH180" s="29">
        <v>0</v>
      </c>
      <c r="BI180" s="29">
        <v>0</v>
      </c>
      <c r="BJ180" s="29">
        <v>0</v>
      </c>
      <c r="BL180" s="342">
        <f t="shared" si="52"/>
        <v>0</v>
      </c>
      <c r="BM180" s="342">
        <f t="shared" si="52"/>
        <v>0</v>
      </c>
      <c r="BN180" s="342">
        <f t="shared" si="52"/>
        <v>0</v>
      </c>
      <c r="BP180" s="29">
        <f t="shared" si="64"/>
        <v>0</v>
      </c>
      <c r="BQ180" s="29">
        <f t="shared" si="65"/>
        <v>0</v>
      </c>
      <c r="BR180" s="29">
        <f t="shared" si="66"/>
        <v>0</v>
      </c>
      <c r="BT180" s="29">
        <f t="shared" si="42"/>
        <v>0</v>
      </c>
      <c r="BU180" s="29">
        <f t="shared" si="42"/>
        <v>0</v>
      </c>
      <c r="BV180" s="29">
        <f t="shared" si="43"/>
        <v>0</v>
      </c>
      <c r="BX180" s="29">
        <v>64113.35</v>
      </c>
      <c r="BY180" s="29">
        <v>64113.35</v>
      </c>
      <c r="BZ180" s="29">
        <v>64113.35</v>
      </c>
      <c r="CB180" s="342">
        <v>64113.35</v>
      </c>
      <c r="CC180" s="342">
        <v>64113.35</v>
      </c>
      <c r="CD180" s="342">
        <v>64113.35</v>
      </c>
      <c r="CF180" s="29">
        <v>0</v>
      </c>
      <c r="CG180" s="29">
        <v>0</v>
      </c>
      <c r="CH180" s="29">
        <v>0</v>
      </c>
      <c r="CJ180" s="342">
        <f t="shared" si="53"/>
        <v>0</v>
      </c>
      <c r="CK180" s="342">
        <f t="shared" si="53"/>
        <v>0</v>
      </c>
      <c r="CL180" s="342">
        <f t="shared" si="53"/>
        <v>0</v>
      </c>
      <c r="CN180" s="29">
        <f t="shared" si="51"/>
        <v>0</v>
      </c>
      <c r="CO180" s="29">
        <f t="shared" si="57"/>
        <v>0</v>
      </c>
      <c r="CP180" s="29">
        <f t="shared" si="58"/>
        <v>0</v>
      </c>
      <c r="CR180" s="29">
        <f t="shared" si="59"/>
        <v>0</v>
      </c>
      <c r="CS180" s="29">
        <f t="shared" si="59"/>
        <v>0</v>
      </c>
      <c r="CT180" s="29">
        <f t="shared" si="60"/>
        <v>0</v>
      </c>
    </row>
    <row r="181" spans="1:98" x14ac:dyDescent="0.25">
      <c r="A181" s="343" t="s">
        <v>506</v>
      </c>
      <c r="B181" s="229">
        <v>3.5700000000000003E-2</v>
      </c>
      <c r="C181" s="229">
        <v>4.2500000000000003E-2</v>
      </c>
      <c r="D181" s="229">
        <v>4.2500000000000003E-2</v>
      </c>
      <c r="E181" s="229">
        <v>2.2099999999999998E-2</v>
      </c>
      <c r="F181" s="236">
        <v>403013</v>
      </c>
      <c r="G181" s="229"/>
      <c r="H181" s="342">
        <v>2484085.38</v>
      </c>
      <c r="I181" s="342">
        <v>2484085.38</v>
      </c>
      <c r="J181" s="342">
        <v>2484085.38</v>
      </c>
      <c r="K181" s="342"/>
      <c r="L181" s="342">
        <v>2531236.88</v>
      </c>
      <c r="M181" s="342">
        <v>2568125.77</v>
      </c>
      <c r="N181" s="342">
        <v>2568125.77</v>
      </c>
      <c r="O181" s="342"/>
      <c r="P181" s="238">
        <v>4574.857241499999</v>
      </c>
      <c r="Q181" s="238">
        <v>4574.857241499999</v>
      </c>
      <c r="R181" s="238">
        <v>4574.857241499999</v>
      </c>
      <c r="S181" s="238"/>
      <c r="T181" s="342">
        <f t="shared" si="47"/>
        <v>4661.6945873333325</v>
      </c>
      <c r="U181" s="342">
        <f t="shared" si="47"/>
        <v>4729.6316264166662</v>
      </c>
      <c r="V181" s="342">
        <f t="shared" si="47"/>
        <v>4729.6316264166662</v>
      </c>
      <c r="W181" s="29"/>
      <c r="X181" s="29">
        <f t="shared" si="61"/>
        <v>13724.571724499998</v>
      </c>
      <c r="Y181" s="29">
        <f t="shared" si="62"/>
        <v>14120.957840166666</v>
      </c>
      <c r="Z181" s="29">
        <f t="shared" si="63"/>
        <v>396.38611566666805</v>
      </c>
      <c r="AB181" s="29">
        <v>2484085.38</v>
      </c>
      <c r="AC181" s="29">
        <v>2484085.38</v>
      </c>
      <c r="AD181" s="29">
        <v>2484085.38</v>
      </c>
      <c r="AF181" s="342">
        <v>2566705.79</v>
      </c>
      <c r="AG181" s="342">
        <v>2565285.7999999998</v>
      </c>
      <c r="AH181" s="342">
        <v>2565285.7999999998</v>
      </c>
      <c r="AJ181" s="29">
        <v>4574.857241499999</v>
      </c>
      <c r="AK181" s="29">
        <v>4574.857241499999</v>
      </c>
      <c r="AL181" s="29">
        <v>4574.857241499999</v>
      </c>
      <c r="AN181" s="342">
        <f t="shared" si="48"/>
        <v>4727.0164965833328</v>
      </c>
      <c r="AO181" s="342">
        <f t="shared" si="48"/>
        <v>4724.4013483333329</v>
      </c>
      <c r="AP181" s="342">
        <f t="shared" si="48"/>
        <v>4724.4013483333329</v>
      </c>
      <c r="AR181" s="29">
        <f t="shared" si="49"/>
        <v>13724.571724499998</v>
      </c>
      <c r="AS181" s="29">
        <f t="shared" si="50"/>
        <v>14175.819193249998</v>
      </c>
      <c r="AT181" s="29">
        <f t="shared" si="54"/>
        <v>451.24746874999983</v>
      </c>
      <c r="AV181" s="29">
        <f t="shared" si="55"/>
        <v>27449.143448999996</v>
      </c>
      <c r="AW181" s="29">
        <f t="shared" si="55"/>
        <v>28296.777033416663</v>
      </c>
      <c r="AX181" s="29">
        <f t="shared" si="56"/>
        <v>847.63358441666787</v>
      </c>
      <c r="AZ181" s="29">
        <v>2484085.38</v>
      </c>
      <c r="BA181" s="29">
        <v>2484085.38</v>
      </c>
      <c r="BB181" s="29">
        <v>2484085.38</v>
      </c>
      <c r="BD181" s="342">
        <v>2565285.7999999998</v>
      </c>
      <c r="BE181" s="342">
        <v>2565285.7999999998</v>
      </c>
      <c r="BF181" s="342">
        <v>2528396.91</v>
      </c>
      <c r="BH181" s="29">
        <v>4574.857241499999</v>
      </c>
      <c r="BI181" s="29">
        <v>4574.857241499999</v>
      </c>
      <c r="BJ181" s="29">
        <v>4574.857241499999</v>
      </c>
      <c r="BL181" s="342">
        <f t="shared" si="52"/>
        <v>4724.4013483333329</v>
      </c>
      <c r="BM181" s="342">
        <f t="shared" si="52"/>
        <v>4724.4013483333329</v>
      </c>
      <c r="BN181" s="342">
        <f t="shared" si="52"/>
        <v>4656.46430925</v>
      </c>
      <c r="BP181" s="29">
        <f t="shared" si="64"/>
        <v>13724.571724499998</v>
      </c>
      <c r="BQ181" s="29">
        <f t="shared" si="65"/>
        <v>14105.267005916667</v>
      </c>
      <c r="BR181" s="29">
        <f t="shared" si="66"/>
        <v>380.69528141666888</v>
      </c>
      <c r="BT181" s="29">
        <f t="shared" ref="BT181:BU267" si="67">+BP181+AV181</f>
        <v>41173.715173499993</v>
      </c>
      <c r="BU181" s="29">
        <f t="shared" si="67"/>
        <v>42402.044039333327</v>
      </c>
      <c r="BV181" s="29">
        <f t="shared" ref="BV181:BV267" si="68">BU181-BT181</f>
        <v>1228.3288658333331</v>
      </c>
      <c r="BX181" s="29">
        <v>2484085.38</v>
      </c>
      <c r="BY181" s="29">
        <v>2489216.69</v>
      </c>
      <c r="BZ181" s="29">
        <v>2494347.9900000002</v>
      </c>
      <c r="CB181" s="342">
        <v>2491508.02</v>
      </c>
      <c r="CC181" s="342">
        <v>2491508.02</v>
      </c>
      <c r="CD181" s="342">
        <v>2491508.02</v>
      </c>
      <c r="CF181" s="29">
        <v>4574.857241499999</v>
      </c>
      <c r="CG181" s="29">
        <v>4584.3074040833326</v>
      </c>
      <c r="CH181" s="29">
        <v>4593.7575482500006</v>
      </c>
      <c r="CJ181" s="342">
        <f t="shared" si="53"/>
        <v>4588.5272701666663</v>
      </c>
      <c r="CK181" s="342">
        <f t="shared" si="53"/>
        <v>4588.5272701666663</v>
      </c>
      <c r="CL181" s="342">
        <f t="shared" si="53"/>
        <v>4588.5272701666663</v>
      </c>
      <c r="CN181" s="29">
        <f t="shared" si="51"/>
        <v>13752.922193833332</v>
      </c>
      <c r="CO181" s="29">
        <f t="shared" si="57"/>
        <v>13765.5818105</v>
      </c>
      <c r="CP181" s="29">
        <f t="shared" si="58"/>
        <v>12.659616666667716</v>
      </c>
      <c r="CR181" s="29">
        <f t="shared" si="59"/>
        <v>54926.637367333329</v>
      </c>
      <c r="CS181" s="29">
        <f t="shared" si="59"/>
        <v>56167.625849833326</v>
      </c>
      <c r="CT181" s="29">
        <f t="shared" si="60"/>
        <v>1240.9884824999972</v>
      </c>
    </row>
    <row r="182" spans="1:98" x14ac:dyDescent="0.25">
      <c r="A182" s="343" t="s">
        <v>507</v>
      </c>
      <c r="B182" s="229"/>
      <c r="C182" s="229"/>
      <c r="D182" s="229">
        <v>4.24E-2</v>
      </c>
      <c r="E182" s="229">
        <v>4.0999999999999995E-2</v>
      </c>
      <c r="F182" s="236">
        <v>403013</v>
      </c>
      <c r="G182" s="229"/>
      <c r="H182" s="342">
        <v>629097.75</v>
      </c>
      <c r="I182" s="342">
        <v>629097.75</v>
      </c>
      <c r="J182" s="342">
        <v>629097.75</v>
      </c>
      <c r="K182" s="342"/>
      <c r="L182" s="342">
        <v>629097.75</v>
      </c>
      <c r="M182" s="342">
        <v>629097.75</v>
      </c>
      <c r="N182" s="342">
        <v>629097.75</v>
      </c>
      <c r="O182" s="342"/>
      <c r="P182" s="238">
        <v>2149.4173124999998</v>
      </c>
      <c r="Q182" s="238">
        <v>2149.4173124999998</v>
      </c>
      <c r="R182" s="238">
        <v>2149.4173124999998</v>
      </c>
      <c r="S182" s="238"/>
      <c r="T182" s="342">
        <f t="shared" si="47"/>
        <v>2149.4173124999998</v>
      </c>
      <c r="U182" s="342">
        <f t="shared" si="47"/>
        <v>2149.4173124999998</v>
      </c>
      <c r="V182" s="342">
        <f t="shared" si="47"/>
        <v>2149.4173124999998</v>
      </c>
      <c r="W182" s="29"/>
      <c r="X182" s="29">
        <f t="shared" si="61"/>
        <v>6448.2519374999993</v>
      </c>
      <c r="Y182" s="29">
        <f t="shared" si="62"/>
        <v>6448.2519374999993</v>
      </c>
      <c r="Z182" s="29">
        <f t="shared" si="63"/>
        <v>0</v>
      </c>
      <c r="AB182" s="29">
        <v>629097.75</v>
      </c>
      <c r="AC182" s="29">
        <v>629097.75</v>
      </c>
      <c r="AD182" s="29">
        <v>629097.75</v>
      </c>
      <c r="AF182" s="342">
        <v>629097.75</v>
      </c>
      <c r="AG182" s="342">
        <v>629097.75</v>
      </c>
      <c r="AH182" s="342">
        <v>629097.75</v>
      </c>
      <c r="AJ182" s="29">
        <v>2149.4173124999998</v>
      </c>
      <c r="AK182" s="29">
        <v>2149.4173124999998</v>
      </c>
      <c r="AL182" s="29">
        <v>2149.4173124999998</v>
      </c>
      <c r="AN182" s="342">
        <f t="shared" si="48"/>
        <v>2149.4173124999998</v>
      </c>
      <c r="AO182" s="342">
        <f t="shared" si="48"/>
        <v>2149.4173124999998</v>
      </c>
      <c r="AP182" s="342">
        <f t="shared" si="48"/>
        <v>2149.4173124999998</v>
      </c>
      <c r="AR182" s="29">
        <f t="shared" si="49"/>
        <v>6448.2519374999993</v>
      </c>
      <c r="AS182" s="29">
        <f t="shared" si="50"/>
        <v>6448.2519374999993</v>
      </c>
      <c r="AT182" s="29">
        <f t="shared" si="54"/>
        <v>0</v>
      </c>
      <c r="AV182" s="29">
        <f t="shared" si="55"/>
        <v>12896.503874999999</v>
      </c>
      <c r="AW182" s="29">
        <f t="shared" si="55"/>
        <v>12896.503874999999</v>
      </c>
      <c r="AX182" s="29">
        <f t="shared" si="56"/>
        <v>0</v>
      </c>
      <c r="AZ182" s="29">
        <v>629097.75</v>
      </c>
      <c r="BA182" s="29">
        <v>629097.75</v>
      </c>
      <c r="BB182" s="29">
        <v>629097.75</v>
      </c>
      <c r="BD182" s="342">
        <v>629097.75</v>
      </c>
      <c r="BE182" s="342">
        <v>629097.75</v>
      </c>
      <c r="BF182" s="342">
        <v>629097.75</v>
      </c>
      <c r="BH182" s="29">
        <v>2149.4173124999998</v>
      </c>
      <c r="BI182" s="29">
        <v>2149.4173124999998</v>
      </c>
      <c r="BJ182" s="29">
        <v>2149.4173124999998</v>
      </c>
      <c r="BL182" s="342">
        <f t="shared" si="52"/>
        <v>2149.4173124999998</v>
      </c>
      <c r="BM182" s="342">
        <f t="shared" si="52"/>
        <v>2149.4173124999998</v>
      </c>
      <c r="BN182" s="342">
        <f t="shared" si="52"/>
        <v>2149.4173124999998</v>
      </c>
      <c r="BP182" s="29">
        <f t="shared" si="64"/>
        <v>6448.2519374999993</v>
      </c>
      <c r="BQ182" s="29">
        <f t="shared" si="65"/>
        <v>6448.2519374999993</v>
      </c>
      <c r="BR182" s="29">
        <f t="shared" si="66"/>
        <v>0</v>
      </c>
      <c r="BT182" s="29">
        <f t="shared" si="67"/>
        <v>19344.7558125</v>
      </c>
      <c r="BU182" s="29">
        <f t="shared" si="67"/>
        <v>19344.7558125</v>
      </c>
      <c r="BV182" s="29">
        <f t="shared" si="68"/>
        <v>0</v>
      </c>
      <c r="BX182" s="29">
        <v>629097.75</v>
      </c>
      <c r="BY182" s="29">
        <v>629097.75</v>
      </c>
      <c r="BZ182" s="29">
        <v>629097.75</v>
      </c>
      <c r="CB182" s="342">
        <v>629097.75</v>
      </c>
      <c r="CC182" s="342">
        <v>629097.75</v>
      </c>
      <c r="CD182" s="342">
        <v>629097.75</v>
      </c>
      <c r="CF182" s="29">
        <v>2149.4173124999998</v>
      </c>
      <c r="CG182" s="29">
        <v>2149.4173124999998</v>
      </c>
      <c r="CH182" s="29">
        <v>2149.4173124999998</v>
      </c>
      <c r="CJ182" s="342">
        <f t="shared" si="53"/>
        <v>2149.4173124999998</v>
      </c>
      <c r="CK182" s="342">
        <f t="shared" si="53"/>
        <v>2149.4173124999998</v>
      </c>
      <c r="CL182" s="342">
        <f t="shared" si="53"/>
        <v>2149.4173124999998</v>
      </c>
      <c r="CN182" s="29">
        <f t="shared" si="51"/>
        <v>6448.2519374999993</v>
      </c>
      <c r="CO182" s="29">
        <f t="shared" si="57"/>
        <v>6448.2519374999993</v>
      </c>
      <c r="CP182" s="29">
        <f t="shared" si="58"/>
        <v>0</v>
      </c>
      <c r="CR182" s="29">
        <f t="shared" si="59"/>
        <v>25793.007749999997</v>
      </c>
      <c r="CS182" s="29">
        <f t="shared" si="59"/>
        <v>25793.007749999997</v>
      </c>
      <c r="CT182" s="29">
        <f t="shared" si="60"/>
        <v>0</v>
      </c>
    </row>
    <row r="183" spans="1:98" x14ac:dyDescent="0.25">
      <c r="A183" s="343" t="s">
        <v>508</v>
      </c>
      <c r="B183" s="229"/>
      <c r="C183" s="229"/>
      <c r="D183" s="229">
        <v>4.24E-2</v>
      </c>
      <c r="E183" s="229">
        <v>4.0999999999999995E-2</v>
      </c>
      <c r="F183" s="236">
        <v>403013</v>
      </c>
      <c r="G183" s="229"/>
      <c r="H183" s="342">
        <v>14625.1</v>
      </c>
      <c r="I183" s="342">
        <v>14625.1</v>
      </c>
      <c r="J183" s="342">
        <v>14625.1</v>
      </c>
      <c r="K183" s="342"/>
      <c r="L183" s="342">
        <v>14625.1</v>
      </c>
      <c r="M183" s="342">
        <v>14625.1</v>
      </c>
      <c r="N183" s="342">
        <v>14625.1</v>
      </c>
      <c r="O183" s="342"/>
      <c r="P183" s="238">
        <v>49.969091666666664</v>
      </c>
      <c r="Q183" s="238">
        <v>49.969091666666664</v>
      </c>
      <c r="R183" s="238">
        <v>49.969091666666664</v>
      </c>
      <c r="S183" s="238"/>
      <c r="T183" s="342">
        <f t="shared" si="47"/>
        <v>49.969091666666664</v>
      </c>
      <c r="U183" s="342">
        <f t="shared" si="47"/>
        <v>49.969091666666664</v>
      </c>
      <c r="V183" s="342">
        <f t="shared" si="47"/>
        <v>49.969091666666664</v>
      </c>
      <c r="W183" s="29"/>
      <c r="X183" s="29">
        <f t="shared" si="61"/>
        <v>149.907275</v>
      </c>
      <c r="Y183" s="29">
        <f t="shared" si="62"/>
        <v>149.907275</v>
      </c>
      <c r="Z183" s="29">
        <f t="shared" si="63"/>
        <v>0</v>
      </c>
      <c r="AB183" s="29">
        <v>14625.1</v>
      </c>
      <c r="AC183" s="29">
        <v>14625.1</v>
      </c>
      <c r="AD183" s="29">
        <v>14625.1</v>
      </c>
      <c r="AF183" s="342">
        <v>14625.1</v>
      </c>
      <c r="AG183" s="342">
        <v>14625.1</v>
      </c>
      <c r="AH183" s="342">
        <v>14625.1</v>
      </c>
      <c r="AJ183" s="29">
        <v>49.969091666666664</v>
      </c>
      <c r="AK183" s="29">
        <v>49.969091666666664</v>
      </c>
      <c r="AL183" s="29">
        <v>49.969091666666664</v>
      </c>
      <c r="AN183" s="342">
        <f t="shared" si="48"/>
        <v>49.969091666666664</v>
      </c>
      <c r="AO183" s="342">
        <f t="shared" si="48"/>
        <v>49.969091666666664</v>
      </c>
      <c r="AP183" s="342">
        <f t="shared" si="48"/>
        <v>49.969091666666664</v>
      </c>
      <c r="AR183" s="29">
        <f t="shared" si="49"/>
        <v>149.907275</v>
      </c>
      <c r="AS183" s="29">
        <f t="shared" si="50"/>
        <v>149.907275</v>
      </c>
      <c r="AT183" s="29">
        <f t="shared" si="54"/>
        <v>0</v>
      </c>
      <c r="AV183" s="29">
        <f t="shared" si="55"/>
        <v>299.81455</v>
      </c>
      <c r="AW183" s="29">
        <f t="shared" si="55"/>
        <v>299.81455</v>
      </c>
      <c r="AX183" s="29">
        <f t="shared" si="56"/>
        <v>0</v>
      </c>
      <c r="AZ183" s="29">
        <v>14625.1</v>
      </c>
      <c r="BA183" s="29">
        <v>14625.1</v>
      </c>
      <c r="BB183" s="29">
        <v>14625.1</v>
      </c>
      <c r="BD183" s="342">
        <v>14625.1</v>
      </c>
      <c r="BE183" s="342">
        <v>14625.1</v>
      </c>
      <c r="BF183" s="342">
        <v>14625.1</v>
      </c>
      <c r="BH183" s="29">
        <v>49.969091666666664</v>
      </c>
      <c r="BI183" s="29">
        <v>49.969091666666664</v>
      </c>
      <c r="BJ183" s="29">
        <v>49.969091666666664</v>
      </c>
      <c r="BL183" s="342">
        <f t="shared" si="52"/>
        <v>49.969091666666664</v>
      </c>
      <c r="BM183" s="342">
        <f t="shared" si="52"/>
        <v>49.969091666666664</v>
      </c>
      <c r="BN183" s="342">
        <f t="shared" si="52"/>
        <v>49.969091666666664</v>
      </c>
      <c r="BP183" s="29">
        <f t="shared" si="64"/>
        <v>149.907275</v>
      </c>
      <c r="BQ183" s="29">
        <f t="shared" si="65"/>
        <v>149.907275</v>
      </c>
      <c r="BR183" s="29">
        <f t="shared" si="66"/>
        <v>0</v>
      </c>
      <c r="BT183" s="29">
        <f t="shared" si="67"/>
        <v>449.72182499999997</v>
      </c>
      <c r="BU183" s="29">
        <f t="shared" si="67"/>
        <v>449.72182499999997</v>
      </c>
      <c r="BV183" s="29">
        <f t="shared" si="68"/>
        <v>0</v>
      </c>
      <c r="BX183" s="29">
        <v>14625.1</v>
      </c>
      <c r="BY183" s="29">
        <v>14625.1</v>
      </c>
      <c r="BZ183" s="29">
        <v>14625.1</v>
      </c>
      <c r="CB183" s="342">
        <v>14625.1</v>
      </c>
      <c r="CC183" s="342">
        <v>14625.1</v>
      </c>
      <c r="CD183" s="342">
        <v>14625.1</v>
      </c>
      <c r="CF183" s="29">
        <v>49.969091666666664</v>
      </c>
      <c r="CG183" s="29">
        <v>49.969091666666664</v>
      </c>
      <c r="CH183" s="29">
        <v>49.969091666666664</v>
      </c>
      <c r="CJ183" s="342">
        <f t="shared" si="53"/>
        <v>49.969091666666664</v>
      </c>
      <c r="CK183" s="342">
        <f t="shared" si="53"/>
        <v>49.969091666666664</v>
      </c>
      <c r="CL183" s="342">
        <f t="shared" si="53"/>
        <v>49.969091666666664</v>
      </c>
      <c r="CN183" s="29">
        <f t="shared" si="51"/>
        <v>149.907275</v>
      </c>
      <c r="CO183" s="29">
        <f t="shared" si="57"/>
        <v>149.907275</v>
      </c>
      <c r="CP183" s="29">
        <f t="shared" si="58"/>
        <v>0</v>
      </c>
      <c r="CR183" s="29">
        <f t="shared" si="59"/>
        <v>599.62909999999999</v>
      </c>
      <c r="CS183" s="29">
        <f t="shared" si="59"/>
        <v>599.62909999999999</v>
      </c>
      <c r="CT183" s="29">
        <f t="shared" si="60"/>
        <v>0</v>
      </c>
    </row>
    <row r="184" spans="1:98" x14ac:dyDescent="0.25">
      <c r="A184" s="343" t="s">
        <v>509</v>
      </c>
      <c r="B184" s="229">
        <v>3.5299999999999998E-2</v>
      </c>
      <c r="C184" s="229">
        <v>3.6400000000000002E-2</v>
      </c>
      <c r="D184" s="229">
        <v>3.6400000000000002E-2</v>
      </c>
      <c r="E184" s="229">
        <v>2.5700000000000001E-2</v>
      </c>
      <c r="F184" s="236">
        <v>403013</v>
      </c>
      <c r="G184" s="229"/>
      <c r="H184" s="342">
        <v>2525013.2199999997</v>
      </c>
      <c r="I184" s="342">
        <v>2525013.2199999997</v>
      </c>
      <c r="J184" s="342">
        <v>2525013.2199999997</v>
      </c>
      <c r="K184" s="342"/>
      <c r="L184" s="342">
        <v>2525013.2199999997</v>
      </c>
      <c r="M184" s="342">
        <v>2525013.2199999997</v>
      </c>
      <c r="N184" s="342">
        <v>2525013.2199999997</v>
      </c>
      <c r="O184" s="342"/>
      <c r="P184" s="238">
        <v>5407.7366461666661</v>
      </c>
      <c r="Q184" s="238">
        <v>5407.7366461666661</v>
      </c>
      <c r="R184" s="238">
        <v>5407.7366461666661</v>
      </c>
      <c r="S184" s="238"/>
      <c r="T184" s="342">
        <f t="shared" si="47"/>
        <v>5407.7366461666661</v>
      </c>
      <c r="U184" s="342">
        <f t="shared" si="47"/>
        <v>5407.7366461666661</v>
      </c>
      <c r="V184" s="342">
        <f t="shared" si="47"/>
        <v>5407.7366461666661</v>
      </c>
      <c r="W184" s="29"/>
      <c r="X184" s="29">
        <f t="shared" si="61"/>
        <v>16223.209938499998</v>
      </c>
      <c r="Y184" s="29">
        <f t="shared" si="62"/>
        <v>16223.209938499998</v>
      </c>
      <c r="Z184" s="29">
        <f t="shared" si="63"/>
        <v>0</v>
      </c>
      <c r="AB184" s="29">
        <v>2525013.2199999997</v>
      </c>
      <c r="AC184" s="29">
        <v>2525013.2199999997</v>
      </c>
      <c r="AD184" s="29">
        <v>2525013.2199999997</v>
      </c>
      <c r="AF184" s="342">
        <v>2525013.2199999997</v>
      </c>
      <c r="AG184" s="342">
        <v>2525013.2199999997</v>
      </c>
      <c r="AH184" s="342">
        <v>2525013.2199999997</v>
      </c>
      <c r="AJ184" s="29">
        <v>5407.7366461666661</v>
      </c>
      <c r="AK184" s="29">
        <v>5407.7366461666661</v>
      </c>
      <c r="AL184" s="29">
        <v>5407.7366461666661</v>
      </c>
      <c r="AN184" s="342">
        <f t="shared" si="48"/>
        <v>5407.7366461666661</v>
      </c>
      <c r="AO184" s="342">
        <f t="shared" si="48"/>
        <v>5407.7366461666661</v>
      </c>
      <c r="AP184" s="342">
        <f t="shared" si="48"/>
        <v>5407.7366461666661</v>
      </c>
      <c r="AR184" s="29">
        <f t="shared" si="49"/>
        <v>16223.209938499998</v>
      </c>
      <c r="AS184" s="29">
        <f t="shared" si="50"/>
        <v>16223.209938499998</v>
      </c>
      <c r="AT184" s="29">
        <f t="shared" si="54"/>
        <v>0</v>
      </c>
      <c r="AV184" s="29">
        <f t="shared" si="55"/>
        <v>32446.419876999997</v>
      </c>
      <c r="AW184" s="29">
        <f t="shared" si="55"/>
        <v>32446.419876999997</v>
      </c>
      <c r="AX184" s="29">
        <f t="shared" si="56"/>
        <v>0</v>
      </c>
      <c r="AZ184" s="29">
        <v>2525013.2199999997</v>
      </c>
      <c r="BA184" s="29">
        <v>2525013.2199999997</v>
      </c>
      <c r="BB184" s="29">
        <v>2525013.2199999997</v>
      </c>
      <c r="BD184" s="342">
        <v>2525013.2199999997</v>
      </c>
      <c r="BE184" s="342">
        <v>2525013.2199999997</v>
      </c>
      <c r="BF184" s="342">
        <v>2525013.2199999997</v>
      </c>
      <c r="BH184" s="29">
        <v>5407.7366461666661</v>
      </c>
      <c r="BI184" s="29">
        <v>5407.7366461666661</v>
      </c>
      <c r="BJ184" s="29">
        <v>5407.7366461666661</v>
      </c>
      <c r="BL184" s="342">
        <f t="shared" si="52"/>
        <v>5407.7366461666661</v>
      </c>
      <c r="BM184" s="342">
        <f t="shared" si="52"/>
        <v>5407.7366461666661</v>
      </c>
      <c r="BN184" s="342">
        <f t="shared" si="52"/>
        <v>5407.7366461666661</v>
      </c>
      <c r="BP184" s="29">
        <f t="shared" si="64"/>
        <v>16223.209938499998</v>
      </c>
      <c r="BQ184" s="29">
        <f t="shared" si="65"/>
        <v>16223.209938499998</v>
      </c>
      <c r="BR184" s="29">
        <f t="shared" si="66"/>
        <v>0</v>
      </c>
      <c r="BT184" s="29">
        <f t="shared" si="67"/>
        <v>48669.629815499997</v>
      </c>
      <c r="BU184" s="29">
        <f t="shared" si="67"/>
        <v>48669.629815499997</v>
      </c>
      <c r="BV184" s="29">
        <f t="shared" si="68"/>
        <v>0</v>
      </c>
      <c r="BX184" s="29">
        <v>2525013.2199999997</v>
      </c>
      <c r="BY184" s="29">
        <v>2525013.2199999997</v>
      </c>
      <c r="BZ184" s="29">
        <v>2525013.2199999997</v>
      </c>
      <c r="CB184" s="342">
        <v>2525013.2199999997</v>
      </c>
      <c r="CC184" s="342">
        <v>2525013.2199999997</v>
      </c>
      <c r="CD184" s="342">
        <v>2525013.2199999997</v>
      </c>
      <c r="CF184" s="29">
        <v>5407.7366461666661</v>
      </c>
      <c r="CG184" s="29">
        <v>5407.7366461666661</v>
      </c>
      <c r="CH184" s="29">
        <v>5407.7366461666661</v>
      </c>
      <c r="CJ184" s="342">
        <f t="shared" si="53"/>
        <v>5407.7366461666661</v>
      </c>
      <c r="CK184" s="342">
        <f t="shared" si="53"/>
        <v>5407.7366461666661</v>
      </c>
      <c r="CL184" s="342">
        <f t="shared" si="53"/>
        <v>5407.7366461666661</v>
      </c>
      <c r="CN184" s="29">
        <f t="shared" si="51"/>
        <v>16223.209938499998</v>
      </c>
      <c r="CO184" s="29">
        <f t="shared" si="57"/>
        <v>16223.209938499998</v>
      </c>
      <c r="CP184" s="29">
        <f t="shared" si="58"/>
        <v>0</v>
      </c>
      <c r="CR184" s="29">
        <f t="shared" si="59"/>
        <v>64892.839753999993</v>
      </c>
      <c r="CS184" s="29">
        <f t="shared" si="59"/>
        <v>64892.839753999993</v>
      </c>
      <c r="CT184" s="29">
        <f t="shared" si="60"/>
        <v>0</v>
      </c>
    </row>
    <row r="185" spans="1:98" x14ac:dyDescent="0.25">
      <c r="A185" s="343" t="s">
        <v>510</v>
      </c>
      <c r="B185" s="229">
        <v>3.5799999999999998E-2</v>
      </c>
      <c r="C185" s="229">
        <v>3.7199999999999997E-2</v>
      </c>
      <c r="D185" s="229">
        <v>3.7199999999999997E-2</v>
      </c>
      <c r="E185" s="229">
        <v>2.1999999999999999E-2</v>
      </c>
      <c r="F185" s="236">
        <v>403013</v>
      </c>
      <c r="G185" s="229"/>
      <c r="H185" s="342">
        <v>1611740.88</v>
      </c>
      <c r="I185" s="342">
        <v>1611740.88</v>
      </c>
      <c r="J185" s="342">
        <v>1611740.88</v>
      </c>
      <c r="K185" s="342"/>
      <c r="L185" s="342">
        <v>1611740.88</v>
      </c>
      <c r="M185" s="342">
        <v>1611740.88</v>
      </c>
      <c r="N185" s="342">
        <v>1611740.88</v>
      </c>
      <c r="O185" s="342"/>
      <c r="P185" s="238">
        <v>2954.8582799999999</v>
      </c>
      <c r="Q185" s="238">
        <v>2954.8582799999999</v>
      </c>
      <c r="R185" s="238">
        <v>2954.8582799999999</v>
      </c>
      <c r="S185" s="238"/>
      <c r="T185" s="342">
        <f t="shared" si="47"/>
        <v>2954.8582799999999</v>
      </c>
      <c r="U185" s="342">
        <f t="shared" si="47"/>
        <v>2954.8582799999999</v>
      </c>
      <c r="V185" s="342">
        <f t="shared" si="47"/>
        <v>2954.8582799999999</v>
      </c>
      <c r="W185" s="29"/>
      <c r="X185" s="29">
        <f t="shared" si="61"/>
        <v>8864.5748399999993</v>
      </c>
      <c r="Y185" s="29">
        <f t="shared" si="62"/>
        <v>8864.5748399999993</v>
      </c>
      <c r="Z185" s="29">
        <f t="shared" si="63"/>
        <v>0</v>
      </c>
      <c r="AB185" s="29">
        <v>1611740.88</v>
      </c>
      <c r="AC185" s="29">
        <v>1611740.88</v>
      </c>
      <c r="AD185" s="29">
        <v>1611740.88</v>
      </c>
      <c r="AF185" s="342">
        <v>1611740.88</v>
      </c>
      <c r="AG185" s="342">
        <v>1611740.88</v>
      </c>
      <c r="AH185" s="342">
        <v>1611740.88</v>
      </c>
      <c r="AJ185" s="29">
        <v>2954.8582799999999</v>
      </c>
      <c r="AK185" s="29">
        <v>2954.8582799999999</v>
      </c>
      <c r="AL185" s="29">
        <v>2954.8582799999999</v>
      </c>
      <c r="AN185" s="342">
        <f t="shared" si="48"/>
        <v>2954.8582799999999</v>
      </c>
      <c r="AO185" s="342">
        <f t="shared" si="48"/>
        <v>2954.8582799999999</v>
      </c>
      <c r="AP185" s="342">
        <f t="shared" si="48"/>
        <v>2954.8582799999999</v>
      </c>
      <c r="AR185" s="29">
        <f t="shared" si="49"/>
        <v>8864.5748399999993</v>
      </c>
      <c r="AS185" s="29">
        <f t="shared" si="50"/>
        <v>8864.5748399999993</v>
      </c>
      <c r="AT185" s="29">
        <f t="shared" si="54"/>
        <v>0</v>
      </c>
      <c r="AV185" s="29">
        <f t="shared" si="55"/>
        <v>17729.149679999999</v>
      </c>
      <c r="AW185" s="29">
        <f t="shared" si="55"/>
        <v>17729.149679999999</v>
      </c>
      <c r="AX185" s="29">
        <f t="shared" si="56"/>
        <v>0</v>
      </c>
      <c r="AZ185" s="29">
        <v>1611740.88</v>
      </c>
      <c r="BA185" s="29">
        <v>1611740.88</v>
      </c>
      <c r="BB185" s="29">
        <v>1611740.88</v>
      </c>
      <c r="BD185" s="342">
        <v>1611740.88</v>
      </c>
      <c r="BE185" s="342">
        <v>1611740.88</v>
      </c>
      <c r="BF185" s="342">
        <v>1611740.88</v>
      </c>
      <c r="BH185" s="29">
        <v>2954.8582799999999</v>
      </c>
      <c r="BI185" s="29">
        <v>2954.8582799999999</v>
      </c>
      <c r="BJ185" s="29">
        <v>2954.8582799999999</v>
      </c>
      <c r="BL185" s="342">
        <f t="shared" si="52"/>
        <v>2954.8582799999999</v>
      </c>
      <c r="BM185" s="342">
        <f t="shared" si="52"/>
        <v>2954.8582799999999</v>
      </c>
      <c r="BN185" s="342">
        <f t="shared" si="52"/>
        <v>2954.8582799999999</v>
      </c>
      <c r="BP185" s="29">
        <f t="shared" si="64"/>
        <v>8864.5748399999993</v>
      </c>
      <c r="BQ185" s="29">
        <f t="shared" si="65"/>
        <v>8864.5748399999993</v>
      </c>
      <c r="BR185" s="29">
        <f t="shared" si="66"/>
        <v>0</v>
      </c>
      <c r="BT185" s="29">
        <f t="shared" si="67"/>
        <v>26593.724519999996</v>
      </c>
      <c r="BU185" s="29">
        <f t="shared" si="67"/>
        <v>26593.724519999996</v>
      </c>
      <c r="BV185" s="29">
        <f t="shared" si="68"/>
        <v>0</v>
      </c>
      <c r="BX185" s="29">
        <v>1611740.88</v>
      </c>
      <c r="BY185" s="29">
        <v>1611740.88</v>
      </c>
      <c r="BZ185" s="29">
        <v>1611740.88</v>
      </c>
      <c r="CB185" s="342">
        <v>1611740.88</v>
      </c>
      <c r="CC185" s="342">
        <v>1611740.88</v>
      </c>
      <c r="CD185" s="342">
        <v>1611740.88</v>
      </c>
      <c r="CF185" s="29">
        <v>2954.8582799999999</v>
      </c>
      <c r="CG185" s="29">
        <v>2954.8582799999999</v>
      </c>
      <c r="CH185" s="29">
        <v>2954.8582799999999</v>
      </c>
      <c r="CJ185" s="342">
        <f t="shared" si="53"/>
        <v>2954.8582799999999</v>
      </c>
      <c r="CK185" s="342">
        <f t="shared" si="53"/>
        <v>2954.8582799999999</v>
      </c>
      <c r="CL185" s="342">
        <f t="shared" si="53"/>
        <v>2954.8582799999999</v>
      </c>
      <c r="CN185" s="29">
        <f t="shared" si="51"/>
        <v>8864.5748399999993</v>
      </c>
      <c r="CO185" s="29">
        <f t="shared" si="57"/>
        <v>8864.5748399999993</v>
      </c>
      <c r="CP185" s="29">
        <f t="shared" si="58"/>
        <v>0</v>
      </c>
      <c r="CR185" s="29">
        <f t="shared" si="59"/>
        <v>35458.299359999997</v>
      </c>
      <c r="CS185" s="29">
        <f t="shared" si="59"/>
        <v>35458.299359999997</v>
      </c>
      <c r="CT185" s="29">
        <f t="shared" si="60"/>
        <v>0</v>
      </c>
    </row>
    <row r="186" spans="1:98" x14ac:dyDescent="0.25">
      <c r="A186" s="343" t="s">
        <v>511</v>
      </c>
      <c r="B186" s="229">
        <v>3.5700000000000003E-2</v>
      </c>
      <c r="C186" s="229">
        <v>3.6999999999999998E-2</v>
      </c>
      <c r="D186" s="229">
        <v>3.6999999999999998E-2</v>
      </c>
      <c r="E186" s="229">
        <v>2.1899999999999999E-2</v>
      </c>
      <c r="F186" s="236">
        <v>403013</v>
      </c>
      <c r="G186" s="229"/>
      <c r="H186" s="342">
        <v>1467923.8900000001</v>
      </c>
      <c r="I186" s="342">
        <v>1467923.8900000001</v>
      </c>
      <c r="J186" s="342">
        <v>1467923.8900000001</v>
      </c>
      <c r="K186" s="342"/>
      <c r="L186" s="342">
        <v>1467923.8900000001</v>
      </c>
      <c r="M186" s="342">
        <v>1467923.8900000001</v>
      </c>
      <c r="N186" s="342">
        <v>1467923.8900000001</v>
      </c>
      <c r="O186" s="342"/>
      <c r="P186" s="238">
        <v>2678.9610992500002</v>
      </c>
      <c r="Q186" s="238">
        <v>2678.9610992500002</v>
      </c>
      <c r="R186" s="238">
        <v>2678.9610992500002</v>
      </c>
      <c r="S186" s="238"/>
      <c r="T186" s="342">
        <f t="shared" si="47"/>
        <v>2678.9610992500002</v>
      </c>
      <c r="U186" s="342">
        <f t="shared" si="47"/>
        <v>2678.9610992500002</v>
      </c>
      <c r="V186" s="342">
        <f t="shared" si="47"/>
        <v>2678.9610992500002</v>
      </c>
      <c r="W186" s="29"/>
      <c r="X186" s="29">
        <f t="shared" si="61"/>
        <v>8036.8832977500006</v>
      </c>
      <c r="Y186" s="29">
        <f t="shared" si="62"/>
        <v>8036.8832977500006</v>
      </c>
      <c r="Z186" s="29">
        <f t="shared" si="63"/>
        <v>0</v>
      </c>
      <c r="AB186" s="29">
        <v>1467923.8900000001</v>
      </c>
      <c r="AC186" s="29">
        <v>1467923.8900000001</v>
      </c>
      <c r="AD186" s="29">
        <v>1467923.8900000001</v>
      </c>
      <c r="AF186" s="342">
        <v>1467923.8900000001</v>
      </c>
      <c r="AG186" s="342">
        <v>1467923.8900000001</v>
      </c>
      <c r="AH186" s="342">
        <v>1467923.8900000001</v>
      </c>
      <c r="AJ186" s="29">
        <v>2678.9610992500002</v>
      </c>
      <c r="AK186" s="29">
        <v>2678.9610992500002</v>
      </c>
      <c r="AL186" s="29">
        <v>2678.9610992500002</v>
      </c>
      <c r="AN186" s="342">
        <f t="shared" si="48"/>
        <v>2678.9610992500002</v>
      </c>
      <c r="AO186" s="342">
        <f t="shared" si="48"/>
        <v>2678.9610992500002</v>
      </c>
      <c r="AP186" s="342">
        <f t="shared" si="48"/>
        <v>2678.9610992500002</v>
      </c>
      <c r="AR186" s="29">
        <f t="shared" si="49"/>
        <v>8036.8832977500006</v>
      </c>
      <c r="AS186" s="29">
        <f t="shared" si="50"/>
        <v>8036.8832977500006</v>
      </c>
      <c r="AT186" s="29">
        <f t="shared" si="54"/>
        <v>0</v>
      </c>
      <c r="AV186" s="29">
        <f t="shared" si="55"/>
        <v>16073.766595500001</v>
      </c>
      <c r="AW186" s="29">
        <f t="shared" si="55"/>
        <v>16073.766595500001</v>
      </c>
      <c r="AX186" s="29">
        <f t="shared" si="56"/>
        <v>0</v>
      </c>
      <c r="AZ186" s="29">
        <v>1467923.8900000001</v>
      </c>
      <c r="BA186" s="29">
        <v>1467923.8900000001</v>
      </c>
      <c r="BB186" s="29">
        <v>1467923.8900000001</v>
      </c>
      <c r="BD186" s="342">
        <v>1467923.8900000001</v>
      </c>
      <c r="BE186" s="342">
        <v>1467923.8900000001</v>
      </c>
      <c r="BF186" s="342">
        <v>1467923.8900000001</v>
      </c>
      <c r="BH186" s="29">
        <v>2678.9610992500002</v>
      </c>
      <c r="BI186" s="29">
        <v>2678.9610992500002</v>
      </c>
      <c r="BJ186" s="29">
        <v>2678.9610992500002</v>
      </c>
      <c r="BL186" s="342">
        <f t="shared" si="52"/>
        <v>2678.9610992500002</v>
      </c>
      <c r="BM186" s="342">
        <f t="shared" si="52"/>
        <v>2678.9610992500002</v>
      </c>
      <c r="BN186" s="342">
        <f t="shared" si="52"/>
        <v>2678.9610992500002</v>
      </c>
      <c r="BP186" s="29">
        <f t="shared" si="64"/>
        <v>8036.8832977500006</v>
      </c>
      <c r="BQ186" s="29">
        <f t="shared" si="65"/>
        <v>8036.8832977500006</v>
      </c>
      <c r="BR186" s="29">
        <f t="shared" si="66"/>
        <v>0</v>
      </c>
      <c r="BT186" s="29">
        <f t="shared" si="67"/>
        <v>24110.649893250004</v>
      </c>
      <c r="BU186" s="29">
        <f t="shared" si="67"/>
        <v>24110.649893250004</v>
      </c>
      <c r="BV186" s="29">
        <f t="shared" si="68"/>
        <v>0</v>
      </c>
      <c r="BX186" s="29">
        <v>1467923.8900000001</v>
      </c>
      <c r="BY186" s="29">
        <v>1467923.8900000001</v>
      </c>
      <c r="BZ186" s="29">
        <v>1467923.8900000001</v>
      </c>
      <c r="CB186" s="342">
        <v>1467923.8900000001</v>
      </c>
      <c r="CC186" s="342">
        <v>1467923.8900000001</v>
      </c>
      <c r="CD186" s="342">
        <v>1467923.8900000001</v>
      </c>
      <c r="CF186" s="29">
        <v>2678.9610992500002</v>
      </c>
      <c r="CG186" s="29">
        <v>2678.9610992500002</v>
      </c>
      <c r="CH186" s="29">
        <v>2678.9610992500002</v>
      </c>
      <c r="CJ186" s="342">
        <f t="shared" si="53"/>
        <v>2678.9610992500002</v>
      </c>
      <c r="CK186" s="342">
        <f t="shared" si="53"/>
        <v>2678.9610992500002</v>
      </c>
      <c r="CL186" s="342">
        <f t="shared" si="53"/>
        <v>2678.9610992500002</v>
      </c>
      <c r="CN186" s="29">
        <f t="shared" si="51"/>
        <v>8036.8832977500006</v>
      </c>
      <c r="CO186" s="29">
        <f t="shared" si="57"/>
        <v>8036.8832977500006</v>
      </c>
      <c r="CP186" s="29">
        <f t="shared" si="58"/>
        <v>0</v>
      </c>
      <c r="CR186" s="29">
        <f t="shared" si="59"/>
        <v>32147.533191000002</v>
      </c>
      <c r="CS186" s="29">
        <f t="shared" si="59"/>
        <v>32147.533191000002</v>
      </c>
      <c r="CT186" s="29">
        <f t="shared" si="60"/>
        <v>0</v>
      </c>
    </row>
    <row r="187" spans="1:98" x14ac:dyDescent="0.25">
      <c r="A187" s="343" t="s">
        <v>512</v>
      </c>
      <c r="B187" s="229">
        <v>3.5200000000000002E-2</v>
      </c>
      <c r="C187" s="229">
        <v>3.6200000000000003E-2</v>
      </c>
      <c r="D187" s="229">
        <v>3.6200000000000003E-2</v>
      </c>
      <c r="E187" s="229">
        <v>2.2699999999999998E-2</v>
      </c>
      <c r="F187" s="236">
        <v>403013</v>
      </c>
      <c r="G187" s="229"/>
      <c r="H187" s="342">
        <v>2083698.13</v>
      </c>
      <c r="I187" s="342">
        <v>2083698.13</v>
      </c>
      <c r="J187" s="342">
        <v>2083698.13</v>
      </c>
      <c r="K187" s="342"/>
      <c r="L187" s="342">
        <v>2083698.13</v>
      </c>
      <c r="M187" s="342">
        <v>2083698.13</v>
      </c>
      <c r="N187" s="342">
        <v>2083698.13</v>
      </c>
      <c r="O187" s="342"/>
      <c r="P187" s="238">
        <v>3941.6622959166657</v>
      </c>
      <c r="Q187" s="238">
        <v>3941.6622959166657</v>
      </c>
      <c r="R187" s="238">
        <v>3941.6622959166657</v>
      </c>
      <c r="S187" s="238"/>
      <c r="T187" s="342">
        <f t="shared" si="47"/>
        <v>3941.6622959166657</v>
      </c>
      <c r="U187" s="342">
        <f t="shared" si="47"/>
        <v>3941.6622959166657</v>
      </c>
      <c r="V187" s="342">
        <f t="shared" si="47"/>
        <v>3941.6622959166657</v>
      </c>
      <c r="W187" s="29"/>
      <c r="X187" s="29">
        <f t="shared" si="61"/>
        <v>11824.986887749998</v>
      </c>
      <c r="Y187" s="29">
        <f t="shared" si="62"/>
        <v>11824.986887749998</v>
      </c>
      <c r="Z187" s="29">
        <f t="shared" si="63"/>
        <v>0</v>
      </c>
      <c r="AB187" s="29">
        <v>2083698.13</v>
      </c>
      <c r="AC187" s="29">
        <v>2083698.13</v>
      </c>
      <c r="AD187" s="29">
        <v>2083698.13</v>
      </c>
      <c r="AF187" s="342">
        <v>2083698.13</v>
      </c>
      <c r="AG187" s="342">
        <v>2083698.13</v>
      </c>
      <c r="AH187" s="342">
        <v>2083698.13</v>
      </c>
      <c r="AJ187" s="29">
        <v>3941.6622959166657</v>
      </c>
      <c r="AK187" s="29">
        <v>3941.6622959166657</v>
      </c>
      <c r="AL187" s="29">
        <v>3941.6622959166657</v>
      </c>
      <c r="AN187" s="342">
        <f t="shared" si="48"/>
        <v>3941.6622959166657</v>
      </c>
      <c r="AO187" s="342">
        <f t="shared" si="48"/>
        <v>3941.6622959166657</v>
      </c>
      <c r="AP187" s="342">
        <f t="shared" si="48"/>
        <v>3941.6622959166657</v>
      </c>
      <c r="AR187" s="29">
        <f t="shared" si="49"/>
        <v>11824.986887749998</v>
      </c>
      <c r="AS187" s="29">
        <f t="shared" si="50"/>
        <v>11824.986887749998</v>
      </c>
      <c r="AT187" s="29">
        <f t="shared" si="54"/>
        <v>0</v>
      </c>
      <c r="AV187" s="29">
        <f t="shared" si="55"/>
        <v>23649.973775499995</v>
      </c>
      <c r="AW187" s="29">
        <f t="shared" si="55"/>
        <v>23649.973775499995</v>
      </c>
      <c r="AX187" s="29">
        <f t="shared" si="56"/>
        <v>0</v>
      </c>
      <c r="AZ187" s="29">
        <v>2083698.13</v>
      </c>
      <c r="BA187" s="29">
        <v>2083698.13</v>
      </c>
      <c r="BB187" s="29">
        <v>2083698.13</v>
      </c>
      <c r="BD187" s="342">
        <v>2083698.13</v>
      </c>
      <c r="BE187" s="342">
        <v>2083698.13</v>
      </c>
      <c r="BF187" s="342">
        <v>2083698.13</v>
      </c>
      <c r="BH187" s="29">
        <v>3941.6622959166657</v>
      </c>
      <c r="BI187" s="29">
        <v>3941.6622959166657</v>
      </c>
      <c r="BJ187" s="29">
        <v>3941.6622959166657</v>
      </c>
      <c r="BL187" s="342">
        <f t="shared" si="52"/>
        <v>3941.6622959166657</v>
      </c>
      <c r="BM187" s="342">
        <f t="shared" si="52"/>
        <v>3941.6622959166657</v>
      </c>
      <c r="BN187" s="342">
        <f t="shared" si="52"/>
        <v>3941.6622959166657</v>
      </c>
      <c r="BP187" s="29">
        <f t="shared" si="64"/>
        <v>11824.986887749998</v>
      </c>
      <c r="BQ187" s="29">
        <f t="shared" si="65"/>
        <v>11824.986887749998</v>
      </c>
      <c r="BR187" s="29">
        <f t="shared" si="66"/>
        <v>0</v>
      </c>
      <c r="BT187" s="29">
        <f t="shared" si="67"/>
        <v>35474.960663249993</v>
      </c>
      <c r="BU187" s="29">
        <f t="shared" si="67"/>
        <v>35474.960663249993</v>
      </c>
      <c r="BV187" s="29">
        <f t="shared" si="68"/>
        <v>0</v>
      </c>
      <c r="BX187" s="29">
        <v>2083698.13</v>
      </c>
      <c r="BY187" s="29">
        <v>2083698.13</v>
      </c>
      <c r="BZ187" s="29">
        <v>2083698.13</v>
      </c>
      <c r="CB187" s="342">
        <v>2083698.13</v>
      </c>
      <c r="CC187" s="342">
        <v>2083698.13</v>
      </c>
      <c r="CD187" s="342">
        <v>2083698.13</v>
      </c>
      <c r="CF187" s="29">
        <v>3941.6622959166657</v>
      </c>
      <c r="CG187" s="29">
        <v>3941.6622959166657</v>
      </c>
      <c r="CH187" s="29">
        <v>3941.6622959166657</v>
      </c>
      <c r="CJ187" s="342">
        <f t="shared" si="53"/>
        <v>3941.6622959166657</v>
      </c>
      <c r="CK187" s="342">
        <f t="shared" si="53"/>
        <v>3941.6622959166657</v>
      </c>
      <c r="CL187" s="342">
        <f t="shared" si="53"/>
        <v>3941.6622959166657</v>
      </c>
      <c r="CN187" s="29">
        <f t="shared" si="51"/>
        <v>11824.986887749998</v>
      </c>
      <c r="CO187" s="29">
        <f t="shared" si="57"/>
        <v>11824.986887749998</v>
      </c>
      <c r="CP187" s="29">
        <f t="shared" si="58"/>
        <v>0</v>
      </c>
      <c r="CR187" s="29">
        <f t="shared" si="59"/>
        <v>47299.94755099999</v>
      </c>
      <c r="CS187" s="29">
        <f t="shared" si="59"/>
        <v>47299.94755099999</v>
      </c>
      <c r="CT187" s="29">
        <f t="shared" si="60"/>
        <v>0</v>
      </c>
    </row>
    <row r="188" spans="1:98" x14ac:dyDescent="0.25">
      <c r="A188" s="343" t="s">
        <v>513</v>
      </c>
      <c r="B188" s="229">
        <v>3.5200000000000002E-2</v>
      </c>
      <c r="C188" s="229">
        <v>3.6200000000000003E-2</v>
      </c>
      <c r="D188" s="229">
        <v>3.6200000000000003E-2</v>
      </c>
      <c r="E188" s="229">
        <v>2.2699999999999998E-2</v>
      </c>
      <c r="F188" s="236">
        <v>403013</v>
      </c>
      <c r="G188" s="229"/>
      <c r="H188" s="342">
        <v>2075526.5</v>
      </c>
      <c r="I188" s="342">
        <v>2075526.5</v>
      </c>
      <c r="J188" s="342">
        <v>2075526.5</v>
      </c>
      <c r="K188" s="342"/>
      <c r="L188" s="342">
        <v>2075526.5</v>
      </c>
      <c r="M188" s="342">
        <v>2075526.5</v>
      </c>
      <c r="N188" s="342">
        <v>2075526.5</v>
      </c>
      <c r="O188" s="342"/>
      <c r="P188" s="238">
        <v>3926.2042958333332</v>
      </c>
      <c r="Q188" s="238">
        <v>3926.2042958333332</v>
      </c>
      <c r="R188" s="238">
        <v>3926.2042958333332</v>
      </c>
      <c r="S188" s="238"/>
      <c r="T188" s="342">
        <f t="shared" si="47"/>
        <v>3926.2042958333332</v>
      </c>
      <c r="U188" s="342">
        <f t="shared" si="47"/>
        <v>3926.2042958333332</v>
      </c>
      <c r="V188" s="342">
        <f t="shared" si="47"/>
        <v>3926.2042958333332</v>
      </c>
      <c r="W188" s="29"/>
      <c r="X188" s="29">
        <f t="shared" si="61"/>
        <v>11778.612887499999</v>
      </c>
      <c r="Y188" s="29">
        <f t="shared" si="62"/>
        <v>11778.612887499999</v>
      </c>
      <c r="Z188" s="29">
        <f t="shared" si="63"/>
        <v>0</v>
      </c>
      <c r="AB188" s="29">
        <v>2075526.5</v>
      </c>
      <c r="AC188" s="29">
        <v>2075526.5</v>
      </c>
      <c r="AD188" s="29">
        <v>2075526.5</v>
      </c>
      <c r="AF188" s="342">
        <v>2075526.5</v>
      </c>
      <c r="AG188" s="342">
        <v>2075526.5</v>
      </c>
      <c r="AH188" s="342">
        <v>2075526.5</v>
      </c>
      <c r="AJ188" s="29">
        <v>3926.2042958333332</v>
      </c>
      <c r="AK188" s="29">
        <v>3926.2042958333332</v>
      </c>
      <c r="AL188" s="29">
        <v>3926.2042958333332</v>
      </c>
      <c r="AN188" s="342">
        <f t="shared" si="48"/>
        <v>3926.2042958333332</v>
      </c>
      <c r="AO188" s="342">
        <f t="shared" si="48"/>
        <v>3926.2042958333332</v>
      </c>
      <c r="AP188" s="342">
        <f t="shared" si="48"/>
        <v>3926.2042958333332</v>
      </c>
      <c r="AR188" s="29">
        <f t="shared" si="49"/>
        <v>11778.612887499999</v>
      </c>
      <c r="AS188" s="29">
        <f t="shared" si="50"/>
        <v>11778.612887499999</v>
      </c>
      <c r="AT188" s="29">
        <f t="shared" si="54"/>
        <v>0</v>
      </c>
      <c r="AV188" s="29">
        <f t="shared" si="55"/>
        <v>23557.225774999999</v>
      </c>
      <c r="AW188" s="29">
        <f t="shared" si="55"/>
        <v>23557.225774999999</v>
      </c>
      <c r="AX188" s="29">
        <f t="shared" si="56"/>
        <v>0</v>
      </c>
      <c r="AZ188" s="29">
        <v>2075526.5</v>
      </c>
      <c r="BA188" s="29">
        <v>2075526.5</v>
      </c>
      <c r="BB188" s="29">
        <v>2075526.5</v>
      </c>
      <c r="BD188" s="342">
        <v>2075526.5</v>
      </c>
      <c r="BE188" s="342">
        <v>2075526.5</v>
      </c>
      <c r="BF188" s="342">
        <v>2075526.5</v>
      </c>
      <c r="BH188" s="29">
        <v>3926.2042958333332</v>
      </c>
      <c r="BI188" s="29">
        <v>3926.2042958333332</v>
      </c>
      <c r="BJ188" s="29">
        <v>3926.2042958333332</v>
      </c>
      <c r="BL188" s="342">
        <f t="shared" si="52"/>
        <v>3926.2042958333332</v>
      </c>
      <c r="BM188" s="342">
        <f t="shared" si="52"/>
        <v>3926.2042958333332</v>
      </c>
      <c r="BN188" s="342">
        <f t="shared" si="52"/>
        <v>3926.2042958333332</v>
      </c>
      <c r="BP188" s="29">
        <f t="shared" si="64"/>
        <v>11778.612887499999</v>
      </c>
      <c r="BQ188" s="29">
        <f t="shared" si="65"/>
        <v>11778.612887499999</v>
      </c>
      <c r="BR188" s="29">
        <f t="shared" si="66"/>
        <v>0</v>
      </c>
      <c r="BT188" s="29">
        <f t="shared" si="67"/>
        <v>35335.838662499998</v>
      </c>
      <c r="BU188" s="29">
        <f t="shared" si="67"/>
        <v>35335.838662499998</v>
      </c>
      <c r="BV188" s="29">
        <f t="shared" si="68"/>
        <v>0</v>
      </c>
      <c r="BX188" s="29">
        <v>2075526.5</v>
      </c>
      <c r="BY188" s="29">
        <v>2075526.5</v>
      </c>
      <c r="BZ188" s="29">
        <v>2075526.5</v>
      </c>
      <c r="CB188" s="342">
        <v>2075526.5</v>
      </c>
      <c r="CC188" s="342">
        <v>2075526.5</v>
      </c>
      <c r="CD188" s="342">
        <v>2075526.5</v>
      </c>
      <c r="CF188" s="29">
        <v>3926.2042958333332</v>
      </c>
      <c r="CG188" s="29">
        <v>3926.2042958333332</v>
      </c>
      <c r="CH188" s="29">
        <v>3926.2042958333332</v>
      </c>
      <c r="CJ188" s="342">
        <f t="shared" si="53"/>
        <v>3926.2042958333332</v>
      </c>
      <c r="CK188" s="342">
        <f t="shared" si="53"/>
        <v>3926.2042958333332</v>
      </c>
      <c r="CL188" s="342">
        <f t="shared" si="53"/>
        <v>3926.2042958333332</v>
      </c>
      <c r="CN188" s="29">
        <f t="shared" si="51"/>
        <v>11778.612887499999</v>
      </c>
      <c r="CO188" s="29">
        <f t="shared" si="57"/>
        <v>11778.612887499999</v>
      </c>
      <c r="CP188" s="29">
        <f t="shared" si="58"/>
        <v>0</v>
      </c>
      <c r="CR188" s="29">
        <f t="shared" si="59"/>
        <v>47114.451549999998</v>
      </c>
      <c r="CS188" s="29">
        <f t="shared" si="59"/>
        <v>47114.451549999998</v>
      </c>
      <c r="CT188" s="29">
        <f t="shared" si="60"/>
        <v>0</v>
      </c>
    </row>
    <row r="189" spans="1:98" x14ac:dyDescent="0.25">
      <c r="A189" s="343" t="s">
        <v>514</v>
      </c>
      <c r="B189" s="229">
        <v>3.5299999999999998E-2</v>
      </c>
      <c r="C189" s="229">
        <v>3.6400000000000002E-2</v>
      </c>
      <c r="D189" s="229">
        <v>3.6400000000000002E-2</v>
      </c>
      <c r="E189" s="229">
        <v>2.2799999999999997E-2</v>
      </c>
      <c r="F189" s="236">
        <v>403013</v>
      </c>
      <c r="G189" s="229"/>
      <c r="H189" s="342">
        <v>2137402.33</v>
      </c>
      <c r="I189" s="342">
        <v>2137402.33</v>
      </c>
      <c r="J189" s="342">
        <v>2137402.33</v>
      </c>
      <c r="K189" s="342"/>
      <c r="L189" s="342">
        <v>2137402.33</v>
      </c>
      <c r="M189" s="342">
        <v>2137402.33</v>
      </c>
      <c r="N189" s="342">
        <v>2137402.33</v>
      </c>
      <c r="O189" s="342"/>
      <c r="P189" s="238">
        <v>4061.0644269999998</v>
      </c>
      <c r="Q189" s="238">
        <v>4061.0644269999998</v>
      </c>
      <c r="R189" s="238">
        <v>4061.0644269999998</v>
      </c>
      <c r="S189" s="238"/>
      <c r="T189" s="342">
        <f t="shared" si="47"/>
        <v>4061.0644269999998</v>
      </c>
      <c r="U189" s="342">
        <f t="shared" si="47"/>
        <v>4061.0644269999998</v>
      </c>
      <c r="V189" s="342">
        <f t="shared" si="47"/>
        <v>4061.0644269999998</v>
      </c>
      <c r="W189" s="29"/>
      <c r="X189" s="29">
        <f t="shared" si="61"/>
        <v>12183.193281</v>
      </c>
      <c r="Y189" s="29">
        <f t="shared" si="62"/>
        <v>12183.193281</v>
      </c>
      <c r="Z189" s="29">
        <f t="shared" si="63"/>
        <v>0</v>
      </c>
      <c r="AB189" s="29">
        <v>2137402.33</v>
      </c>
      <c r="AC189" s="29">
        <v>2137402.33</v>
      </c>
      <c r="AD189" s="29">
        <v>2137402.33</v>
      </c>
      <c r="AF189" s="342">
        <v>2137402.33</v>
      </c>
      <c r="AG189" s="342">
        <v>2137402.33</v>
      </c>
      <c r="AH189" s="342">
        <v>2137402.33</v>
      </c>
      <c r="AJ189" s="29">
        <v>4061.0644269999998</v>
      </c>
      <c r="AK189" s="29">
        <v>4061.0644269999998</v>
      </c>
      <c r="AL189" s="29">
        <v>4061.0644269999998</v>
      </c>
      <c r="AN189" s="342">
        <f t="shared" si="48"/>
        <v>4061.0644269999998</v>
      </c>
      <c r="AO189" s="342">
        <f t="shared" si="48"/>
        <v>4061.0644269999998</v>
      </c>
      <c r="AP189" s="342">
        <f t="shared" si="48"/>
        <v>4061.0644269999998</v>
      </c>
      <c r="AR189" s="29">
        <f t="shared" si="49"/>
        <v>12183.193281</v>
      </c>
      <c r="AS189" s="29">
        <f t="shared" si="50"/>
        <v>12183.193281</v>
      </c>
      <c r="AT189" s="29">
        <f t="shared" si="54"/>
        <v>0</v>
      </c>
      <c r="AV189" s="29">
        <f t="shared" si="55"/>
        <v>24366.386562</v>
      </c>
      <c r="AW189" s="29">
        <f t="shared" si="55"/>
        <v>24366.386562</v>
      </c>
      <c r="AX189" s="29">
        <f t="shared" si="56"/>
        <v>0</v>
      </c>
      <c r="AZ189" s="29">
        <v>2137402.33</v>
      </c>
      <c r="BA189" s="29">
        <v>2137402.33</v>
      </c>
      <c r="BB189" s="29">
        <v>2137402.33</v>
      </c>
      <c r="BD189" s="342">
        <v>2137402.33</v>
      </c>
      <c r="BE189" s="342">
        <v>2137402.33</v>
      </c>
      <c r="BF189" s="342">
        <v>2137402.33</v>
      </c>
      <c r="BH189" s="29">
        <v>4061.0644269999998</v>
      </c>
      <c r="BI189" s="29">
        <v>4061.0644269999998</v>
      </c>
      <c r="BJ189" s="29">
        <v>4061.0644269999998</v>
      </c>
      <c r="BL189" s="342">
        <f t="shared" si="52"/>
        <v>4061.0644269999998</v>
      </c>
      <c r="BM189" s="342">
        <f t="shared" si="52"/>
        <v>4061.0644269999998</v>
      </c>
      <c r="BN189" s="342">
        <f t="shared" si="52"/>
        <v>4061.0644269999998</v>
      </c>
      <c r="BP189" s="29">
        <f t="shared" si="64"/>
        <v>12183.193281</v>
      </c>
      <c r="BQ189" s="29">
        <f t="shared" si="65"/>
        <v>12183.193281</v>
      </c>
      <c r="BR189" s="29">
        <f t="shared" si="66"/>
        <v>0</v>
      </c>
      <c r="BT189" s="29">
        <f t="shared" si="67"/>
        <v>36549.579843</v>
      </c>
      <c r="BU189" s="29">
        <f t="shared" si="67"/>
        <v>36549.579843</v>
      </c>
      <c r="BV189" s="29">
        <f t="shared" si="68"/>
        <v>0</v>
      </c>
      <c r="BX189" s="29">
        <v>2137402.33</v>
      </c>
      <c r="BY189" s="29">
        <v>2137402.33</v>
      </c>
      <c r="BZ189" s="29">
        <v>2137402.33</v>
      </c>
      <c r="CB189" s="342">
        <v>2137402.33</v>
      </c>
      <c r="CC189" s="342">
        <v>2137402.33</v>
      </c>
      <c r="CD189" s="342">
        <v>2137402.33</v>
      </c>
      <c r="CF189" s="29">
        <v>4061.0644269999998</v>
      </c>
      <c r="CG189" s="29">
        <v>4061.0644269999998</v>
      </c>
      <c r="CH189" s="29">
        <v>4061.0644269999998</v>
      </c>
      <c r="CJ189" s="342">
        <f t="shared" si="53"/>
        <v>4061.0644269999998</v>
      </c>
      <c r="CK189" s="342">
        <f t="shared" si="53"/>
        <v>4061.0644269999998</v>
      </c>
      <c r="CL189" s="342">
        <f t="shared" si="53"/>
        <v>4061.0644269999998</v>
      </c>
      <c r="CN189" s="29">
        <f t="shared" si="51"/>
        <v>12183.193281</v>
      </c>
      <c r="CO189" s="29">
        <f t="shared" si="57"/>
        <v>12183.193281</v>
      </c>
      <c r="CP189" s="29">
        <f t="shared" si="58"/>
        <v>0</v>
      </c>
      <c r="CR189" s="29">
        <f t="shared" si="59"/>
        <v>48732.773123999999</v>
      </c>
      <c r="CS189" s="29">
        <f t="shared" si="59"/>
        <v>48732.773123999999</v>
      </c>
      <c r="CT189" s="29">
        <f t="shared" si="60"/>
        <v>0</v>
      </c>
    </row>
    <row r="190" spans="1:98" x14ac:dyDescent="0.25">
      <c r="A190" s="343" t="s">
        <v>515</v>
      </c>
      <c r="B190" s="229">
        <v>0</v>
      </c>
      <c r="C190" s="229">
        <v>0</v>
      </c>
      <c r="D190" s="229">
        <v>0</v>
      </c>
      <c r="E190" s="229">
        <v>0</v>
      </c>
      <c r="F190" s="236">
        <v>403013</v>
      </c>
      <c r="G190" s="229"/>
      <c r="H190" s="342">
        <v>7125.7300000000005</v>
      </c>
      <c r="I190" s="342">
        <v>5907.33</v>
      </c>
      <c r="J190" s="342">
        <v>2344.4700000000003</v>
      </c>
      <c r="K190" s="342"/>
      <c r="L190" s="342">
        <v>0</v>
      </c>
      <c r="M190" s="342">
        <v>0</v>
      </c>
      <c r="N190" s="342">
        <v>0</v>
      </c>
      <c r="O190" s="342"/>
      <c r="P190" s="238">
        <v>0</v>
      </c>
      <c r="Q190" s="238">
        <v>0</v>
      </c>
      <c r="R190" s="238">
        <v>0</v>
      </c>
      <c r="S190" s="238"/>
      <c r="T190" s="342">
        <f t="shared" si="47"/>
        <v>0</v>
      </c>
      <c r="U190" s="342">
        <f t="shared" si="47"/>
        <v>0</v>
      </c>
      <c r="V190" s="342">
        <f t="shared" si="47"/>
        <v>0</v>
      </c>
      <c r="W190" s="29"/>
      <c r="X190" s="29">
        <f t="shared" si="61"/>
        <v>0</v>
      </c>
      <c r="Y190" s="29">
        <f t="shared" si="62"/>
        <v>0</v>
      </c>
      <c r="Z190" s="29">
        <f t="shared" si="63"/>
        <v>0</v>
      </c>
      <c r="AB190" s="29">
        <v>0</v>
      </c>
      <c r="AC190" s="29">
        <v>0</v>
      </c>
      <c r="AD190" s="29">
        <v>0</v>
      </c>
      <c r="AF190" s="342">
        <v>0</v>
      </c>
      <c r="AG190" s="342">
        <v>0</v>
      </c>
      <c r="AH190" s="342">
        <v>0</v>
      </c>
      <c r="AJ190" s="29">
        <v>0</v>
      </c>
      <c r="AK190" s="29">
        <v>0</v>
      </c>
      <c r="AL190" s="29">
        <v>0</v>
      </c>
      <c r="AN190" s="342">
        <f t="shared" si="48"/>
        <v>0</v>
      </c>
      <c r="AO190" s="342">
        <f t="shared" si="48"/>
        <v>0</v>
      </c>
      <c r="AP190" s="342">
        <f t="shared" si="48"/>
        <v>0</v>
      </c>
      <c r="AR190" s="29">
        <f t="shared" si="49"/>
        <v>0</v>
      </c>
      <c r="AS190" s="29">
        <f t="shared" si="50"/>
        <v>0</v>
      </c>
      <c r="AT190" s="29">
        <f t="shared" si="54"/>
        <v>0</v>
      </c>
      <c r="AV190" s="29">
        <f t="shared" si="55"/>
        <v>0</v>
      </c>
      <c r="AW190" s="29">
        <f t="shared" si="55"/>
        <v>0</v>
      </c>
      <c r="AX190" s="29">
        <f t="shared" si="56"/>
        <v>0</v>
      </c>
      <c r="AZ190" s="29">
        <v>0</v>
      </c>
      <c r="BA190" s="29">
        <v>0</v>
      </c>
      <c r="BB190" s="29">
        <v>0</v>
      </c>
      <c r="BD190" s="342">
        <v>0</v>
      </c>
      <c r="BE190" s="342">
        <v>0</v>
      </c>
      <c r="BF190" s="342">
        <v>0</v>
      </c>
      <c r="BH190" s="29">
        <v>0</v>
      </c>
      <c r="BI190" s="29">
        <v>0</v>
      </c>
      <c r="BJ190" s="29">
        <v>0</v>
      </c>
      <c r="BL190" s="342">
        <f t="shared" si="52"/>
        <v>0</v>
      </c>
      <c r="BM190" s="342">
        <f t="shared" si="52"/>
        <v>0</v>
      </c>
      <c r="BN190" s="342">
        <f t="shared" si="52"/>
        <v>0</v>
      </c>
      <c r="BP190" s="29">
        <f t="shared" si="64"/>
        <v>0</v>
      </c>
      <c r="BQ190" s="29">
        <f t="shared" si="65"/>
        <v>0</v>
      </c>
      <c r="BR190" s="29">
        <f t="shared" si="66"/>
        <v>0</v>
      </c>
      <c r="BT190" s="29">
        <f t="shared" si="67"/>
        <v>0</v>
      </c>
      <c r="BU190" s="29">
        <f t="shared" si="67"/>
        <v>0</v>
      </c>
      <c r="BV190" s="29">
        <f t="shared" si="68"/>
        <v>0</v>
      </c>
      <c r="BX190" s="29">
        <v>0</v>
      </c>
      <c r="BY190" s="29">
        <v>0</v>
      </c>
      <c r="BZ190" s="29">
        <v>0</v>
      </c>
      <c r="CB190" s="342">
        <v>0</v>
      </c>
      <c r="CC190" s="342">
        <v>0</v>
      </c>
      <c r="CD190" s="342">
        <v>0</v>
      </c>
      <c r="CF190" s="29">
        <v>0</v>
      </c>
      <c r="CG190" s="29">
        <v>0</v>
      </c>
      <c r="CH190" s="29">
        <v>0</v>
      </c>
      <c r="CJ190" s="342">
        <f t="shared" si="53"/>
        <v>0</v>
      </c>
      <c r="CK190" s="342">
        <f t="shared" si="53"/>
        <v>0</v>
      </c>
      <c r="CL190" s="342">
        <f t="shared" si="53"/>
        <v>0</v>
      </c>
      <c r="CN190" s="29">
        <f t="shared" si="51"/>
        <v>0</v>
      </c>
      <c r="CO190" s="29">
        <f t="shared" si="57"/>
        <v>0</v>
      </c>
      <c r="CP190" s="29">
        <f t="shared" si="58"/>
        <v>0</v>
      </c>
      <c r="CR190" s="29">
        <f t="shared" si="59"/>
        <v>0</v>
      </c>
      <c r="CS190" s="29">
        <f t="shared" si="59"/>
        <v>0</v>
      </c>
      <c r="CT190" s="29">
        <f t="shared" si="60"/>
        <v>0</v>
      </c>
    </row>
    <row r="191" spans="1:98" x14ac:dyDescent="0.25">
      <c r="A191" s="30" t="s">
        <v>516</v>
      </c>
      <c r="B191" s="229">
        <v>0.14180000000000001</v>
      </c>
      <c r="C191" s="229">
        <v>0.19789999999999999</v>
      </c>
      <c r="D191" s="229">
        <v>0.19789999999999999</v>
      </c>
      <c r="E191" s="229">
        <v>0</v>
      </c>
      <c r="F191" s="236">
        <v>403013</v>
      </c>
      <c r="G191" s="229"/>
      <c r="H191" s="342">
        <v>0</v>
      </c>
      <c r="I191" s="342">
        <v>0</v>
      </c>
      <c r="J191" s="342">
        <v>0</v>
      </c>
      <c r="K191" s="342"/>
      <c r="L191" s="342">
        <v>0</v>
      </c>
      <c r="M191" s="342">
        <v>0</v>
      </c>
      <c r="N191" s="342">
        <v>0</v>
      </c>
      <c r="O191" s="342"/>
      <c r="P191" s="238">
        <v>0</v>
      </c>
      <c r="Q191" s="238">
        <v>0</v>
      </c>
      <c r="R191" s="238">
        <v>0</v>
      </c>
      <c r="S191" s="238"/>
      <c r="T191" s="342">
        <f t="shared" si="47"/>
        <v>0</v>
      </c>
      <c r="U191" s="342">
        <f t="shared" si="47"/>
        <v>0</v>
      </c>
      <c r="V191" s="342">
        <f t="shared" si="47"/>
        <v>0</v>
      </c>
      <c r="W191" s="29"/>
      <c r="X191" s="29">
        <f t="shared" si="61"/>
        <v>0</v>
      </c>
      <c r="Y191" s="29">
        <f t="shared" si="62"/>
        <v>0</v>
      </c>
      <c r="Z191" s="29">
        <f t="shared" si="63"/>
        <v>0</v>
      </c>
      <c r="AB191" s="29">
        <v>0</v>
      </c>
      <c r="AC191" s="29">
        <v>0</v>
      </c>
      <c r="AD191" s="29">
        <v>0</v>
      </c>
      <c r="AF191" s="342">
        <v>0</v>
      </c>
      <c r="AG191" s="342">
        <v>0</v>
      </c>
      <c r="AH191" s="342">
        <v>0</v>
      </c>
      <c r="AJ191" s="29">
        <v>0</v>
      </c>
      <c r="AK191" s="29">
        <v>0</v>
      </c>
      <c r="AL191" s="29">
        <v>0</v>
      </c>
      <c r="AN191" s="342">
        <f t="shared" si="48"/>
        <v>0</v>
      </c>
      <c r="AO191" s="342">
        <f t="shared" si="48"/>
        <v>0</v>
      </c>
      <c r="AP191" s="342">
        <f t="shared" si="48"/>
        <v>0</v>
      </c>
      <c r="AR191" s="29">
        <f t="shared" si="49"/>
        <v>0</v>
      </c>
      <c r="AS191" s="29">
        <f t="shared" si="50"/>
        <v>0</v>
      </c>
      <c r="AT191" s="29">
        <f t="shared" si="54"/>
        <v>0</v>
      </c>
      <c r="AV191" s="29">
        <f t="shared" si="55"/>
        <v>0</v>
      </c>
      <c r="AW191" s="29">
        <f t="shared" si="55"/>
        <v>0</v>
      </c>
      <c r="AX191" s="29">
        <f t="shared" si="56"/>
        <v>0</v>
      </c>
      <c r="AZ191" s="29">
        <v>0</v>
      </c>
      <c r="BA191" s="29">
        <v>0</v>
      </c>
      <c r="BB191" s="29">
        <v>0</v>
      </c>
      <c r="BD191" s="342">
        <v>0</v>
      </c>
      <c r="BE191" s="342">
        <v>0</v>
      </c>
      <c r="BF191" s="342">
        <v>0</v>
      </c>
      <c r="BH191" s="29">
        <v>0</v>
      </c>
      <c r="BI191" s="29">
        <v>0</v>
      </c>
      <c r="BJ191" s="29">
        <v>0</v>
      </c>
      <c r="BL191" s="342">
        <f t="shared" si="52"/>
        <v>0</v>
      </c>
      <c r="BM191" s="342">
        <f t="shared" si="52"/>
        <v>0</v>
      </c>
      <c r="BN191" s="342">
        <f t="shared" si="52"/>
        <v>0</v>
      </c>
      <c r="BP191" s="29">
        <f t="shared" si="64"/>
        <v>0</v>
      </c>
      <c r="BQ191" s="29">
        <f t="shared" si="65"/>
        <v>0</v>
      </c>
      <c r="BR191" s="29">
        <f t="shared" si="66"/>
        <v>0</v>
      </c>
      <c r="BT191" s="29">
        <f t="shared" si="67"/>
        <v>0</v>
      </c>
      <c r="BU191" s="29">
        <f t="shared" si="67"/>
        <v>0</v>
      </c>
      <c r="BV191" s="29">
        <f t="shared" si="68"/>
        <v>0</v>
      </c>
      <c r="BX191" s="29">
        <v>0</v>
      </c>
      <c r="BY191" s="29">
        <v>0</v>
      </c>
      <c r="BZ191" s="29">
        <v>0</v>
      </c>
      <c r="CB191" s="342">
        <v>0</v>
      </c>
      <c r="CC191" s="342">
        <v>0</v>
      </c>
      <c r="CD191" s="342">
        <v>0</v>
      </c>
      <c r="CF191" s="29">
        <v>0</v>
      </c>
      <c r="CG191" s="29">
        <v>0</v>
      </c>
      <c r="CH191" s="29">
        <v>0</v>
      </c>
      <c r="CJ191" s="342">
        <f t="shared" si="53"/>
        <v>0</v>
      </c>
      <c r="CK191" s="342">
        <f t="shared" si="53"/>
        <v>0</v>
      </c>
      <c r="CL191" s="342">
        <f t="shared" si="53"/>
        <v>0</v>
      </c>
      <c r="CN191" s="29">
        <f t="shared" si="51"/>
        <v>0</v>
      </c>
      <c r="CO191" s="29">
        <f t="shared" si="57"/>
        <v>0</v>
      </c>
      <c r="CP191" s="29">
        <f t="shared" si="58"/>
        <v>0</v>
      </c>
      <c r="CR191" s="29">
        <f t="shared" si="59"/>
        <v>0</v>
      </c>
      <c r="CS191" s="29">
        <f t="shared" si="59"/>
        <v>0</v>
      </c>
      <c r="CT191" s="29">
        <f t="shared" si="60"/>
        <v>0</v>
      </c>
    </row>
    <row r="192" spans="1:98" x14ac:dyDescent="0.25">
      <c r="A192" s="30" t="s">
        <v>517</v>
      </c>
      <c r="B192" s="229">
        <v>2.7300000000000001E-2</v>
      </c>
      <c r="C192" s="229">
        <v>2.8500000000000001E-2</v>
      </c>
      <c r="D192" s="229">
        <v>2.8500000000000001E-2</v>
      </c>
      <c r="E192" s="229">
        <v>1.52E-2</v>
      </c>
      <c r="F192" s="236">
        <v>403013</v>
      </c>
      <c r="G192" s="229"/>
      <c r="H192" s="342">
        <v>1839349.29</v>
      </c>
      <c r="I192" s="342">
        <v>1839349.29</v>
      </c>
      <c r="J192" s="342">
        <v>1839349.29</v>
      </c>
      <c r="K192" s="342"/>
      <c r="L192" s="342">
        <v>1839349.29</v>
      </c>
      <c r="M192" s="342">
        <v>1839349.29</v>
      </c>
      <c r="N192" s="342">
        <v>1839349.29</v>
      </c>
      <c r="O192" s="342"/>
      <c r="P192" s="238">
        <v>2329.8424340000001</v>
      </c>
      <c r="Q192" s="238">
        <v>2329.8424340000001</v>
      </c>
      <c r="R192" s="238">
        <v>2329.8424340000001</v>
      </c>
      <c r="S192" s="238"/>
      <c r="T192" s="342">
        <f t="shared" ref="T192:V256" si="69">L192*$E192/12</f>
        <v>2329.8424340000001</v>
      </c>
      <c r="U192" s="342">
        <f t="shared" si="69"/>
        <v>2329.8424340000001</v>
      </c>
      <c r="V192" s="342">
        <f t="shared" si="69"/>
        <v>2329.8424340000001</v>
      </c>
      <c r="W192" s="29"/>
      <c r="X192" s="29">
        <f t="shared" si="61"/>
        <v>6989.5273020000004</v>
      </c>
      <c r="Y192" s="29">
        <f t="shared" si="62"/>
        <v>6989.5273020000004</v>
      </c>
      <c r="Z192" s="29">
        <f t="shared" si="63"/>
        <v>0</v>
      </c>
      <c r="AB192" s="29">
        <v>1839349.29</v>
      </c>
      <c r="AC192" s="29">
        <v>1839349.29</v>
      </c>
      <c r="AD192" s="29">
        <v>1839349.29</v>
      </c>
      <c r="AF192" s="342">
        <v>1839349.29</v>
      </c>
      <c r="AG192" s="342">
        <v>1839349.29</v>
      </c>
      <c r="AH192" s="342">
        <v>1839349.29</v>
      </c>
      <c r="AJ192" s="29">
        <v>2329.8424340000001</v>
      </c>
      <c r="AK192" s="29">
        <v>2329.8424340000001</v>
      </c>
      <c r="AL192" s="29">
        <v>2329.8424340000001</v>
      </c>
      <c r="AN192" s="342">
        <f t="shared" ref="AN192:AP256" si="70">AF192*$E192/12</f>
        <v>2329.8424340000001</v>
      </c>
      <c r="AO192" s="342">
        <f t="shared" si="70"/>
        <v>2329.8424340000001</v>
      </c>
      <c r="AP192" s="342">
        <f t="shared" si="70"/>
        <v>2329.8424340000001</v>
      </c>
      <c r="AR192" s="29">
        <f t="shared" si="49"/>
        <v>6989.5273020000004</v>
      </c>
      <c r="AS192" s="29">
        <f t="shared" si="50"/>
        <v>6989.5273020000004</v>
      </c>
      <c r="AT192" s="29">
        <f t="shared" si="54"/>
        <v>0</v>
      </c>
      <c r="AV192" s="29">
        <f t="shared" si="55"/>
        <v>13979.054604000001</v>
      </c>
      <c r="AW192" s="29">
        <f t="shared" si="55"/>
        <v>13979.054604000001</v>
      </c>
      <c r="AX192" s="29">
        <f t="shared" si="56"/>
        <v>0</v>
      </c>
      <c r="AZ192" s="29">
        <v>1839349.29</v>
      </c>
      <c r="BA192" s="29">
        <v>1839349.29</v>
      </c>
      <c r="BB192" s="29">
        <v>1839349.29</v>
      </c>
      <c r="BD192" s="342">
        <v>1839349.29</v>
      </c>
      <c r="BE192" s="342">
        <v>1839349.29</v>
      </c>
      <c r="BF192" s="342">
        <v>1839349.29</v>
      </c>
      <c r="BH192" s="29">
        <v>2329.8424340000001</v>
      </c>
      <c r="BI192" s="29">
        <v>2329.8424340000001</v>
      </c>
      <c r="BJ192" s="29">
        <v>2329.8424340000001</v>
      </c>
      <c r="BL192" s="342">
        <f t="shared" si="52"/>
        <v>2329.8424340000001</v>
      </c>
      <c r="BM192" s="342">
        <f t="shared" si="52"/>
        <v>2329.8424340000001</v>
      </c>
      <c r="BN192" s="342">
        <f t="shared" si="52"/>
        <v>2329.8424340000001</v>
      </c>
      <c r="BP192" s="29">
        <f t="shared" si="64"/>
        <v>6989.5273020000004</v>
      </c>
      <c r="BQ192" s="29">
        <f t="shared" si="65"/>
        <v>6989.5273020000004</v>
      </c>
      <c r="BR192" s="29">
        <f t="shared" si="66"/>
        <v>0</v>
      </c>
      <c r="BT192" s="29">
        <f t="shared" si="67"/>
        <v>20968.581905999999</v>
      </c>
      <c r="BU192" s="29">
        <f t="shared" si="67"/>
        <v>20968.581905999999</v>
      </c>
      <c r="BV192" s="29">
        <f t="shared" si="68"/>
        <v>0</v>
      </c>
      <c r="BX192" s="29">
        <v>1839349.29</v>
      </c>
      <c r="BY192" s="29">
        <v>1839349.29</v>
      </c>
      <c r="BZ192" s="29">
        <v>1839349.29</v>
      </c>
      <c r="CB192" s="342">
        <v>1835919.62</v>
      </c>
      <c r="CC192" s="342">
        <v>1832489.94</v>
      </c>
      <c r="CD192" s="342">
        <v>1832489.94</v>
      </c>
      <c r="CF192" s="29">
        <v>2329.8424340000001</v>
      </c>
      <c r="CG192" s="29">
        <v>2329.8424340000001</v>
      </c>
      <c r="CH192" s="29">
        <v>2329.8424340000001</v>
      </c>
      <c r="CJ192" s="342">
        <f t="shared" si="53"/>
        <v>2325.4981853333334</v>
      </c>
      <c r="CK192" s="342">
        <f t="shared" si="53"/>
        <v>2321.1539239999997</v>
      </c>
      <c r="CL192" s="342">
        <f t="shared" si="53"/>
        <v>2321.1539239999997</v>
      </c>
      <c r="CN192" s="29">
        <f t="shared" si="51"/>
        <v>6989.5273020000004</v>
      </c>
      <c r="CO192" s="29">
        <f t="shared" si="57"/>
        <v>6967.8060333333324</v>
      </c>
      <c r="CP192" s="29">
        <f t="shared" si="58"/>
        <v>-21.721268666668038</v>
      </c>
      <c r="CR192" s="29">
        <f t="shared" si="59"/>
        <v>27958.109208000002</v>
      </c>
      <c r="CS192" s="29">
        <f t="shared" si="59"/>
        <v>27936.387939333334</v>
      </c>
      <c r="CT192" s="29">
        <f t="shared" si="60"/>
        <v>-21.721268666668038</v>
      </c>
    </row>
    <row r="193" spans="1:98" x14ac:dyDescent="0.25">
      <c r="A193" s="343" t="s">
        <v>518</v>
      </c>
      <c r="B193" s="229">
        <v>4.1099999999999998E-2</v>
      </c>
      <c r="C193" s="229">
        <v>4.4299999999999999E-2</v>
      </c>
      <c r="D193" s="229">
        <v>4.4299999999999999E-2</v>
      </c>
      <c r="E193" s="229">
        <v>2.29E-2</v>
      </c>
      <c r="F193" s="236">
        <v>403013</v>
      </c>
      <c r="G193" s="229"/>
      <c r="H193" s="342">
        <v>846906.63</v>
      </c>
      <c r="I193" s="342">
        <v>846906.63</v>
      </c>
      <c r="J193" s="342">
        <v>846906.63</v>
      </c>
      <c r="K193" s="342"/>
      <c r="L193" s="342">
        <v>846906.63</v>
      </c>
      <c r="M193" s="342">
        <v>846906.63</v>
      </c>
      <c r="N193" s="342">
        <v>846906.63</v>
      </c>
      <c r="O193" s="342"/>
      <c r="P193" s="238">
        <v>1616.18015225</v>
      </c>
      <c r="Q193" s="238">
        <v>1616.18015225</v>
      </c>
      <c r="R193" s="238">
        <v>1616.18015225</v>
      </c>
      <c r="S193" s="238"/>
      <c r="T193" s="342">
        <f t="shared" si="69"/>
        <v>1616.18015225</v>
      </c>
      <c r="U193" s="342">
        <f t="shared" si="69"/>
        <v>1616.18015225</v>
      </c>
      <c r="V193" s="342">
        <f t="shared" si="69"/>
        <v>1616.18015225</v>
      </c>
      <c r="W193" s="29"/>
      <c r="X193" s="29">
        <f t="shared" si="61"/>
        <v>4848.54045675</v>
      </c>
      <c r="Y193" s="29">
        <f t="shared" si="62"/>
        <v>4848.54045675</v>
      </c>
      <c r="Z193" s="29">
        <f t="shared" si="63"/>
        <v>0</v>
      </c>
      <c r="AB193" s="29">
        <v>846906.63</v>
      </c>
      <c r="AC193" s="29">
        <v>846906.63</v>
      </c>
      <c r="AD193" s="29">
        <v>846906.63</v>
      </c>
      <c r="AF193" s="342">
        <v>846906.63</v>
      </c>
      <c r="AG193" s="342">
        <v>846906.63</v>
      </c>
      <c r="AH193" s="342">
        <v>846906.63</v>
      </c>
      <c r="AJ193" s="29">
        <v>1616.18015225</v>
      </c>
      <c r="AK193" s="29">
        <v>1616.18015225</v>
      </c>
      <c r="AL193" s="29">
        <v>1616.18015225</v>
      </c>
      <c r="AN193" s="342">
        <f t="shared" si="70"/>
        <v>1616.18015225</v>
      </c>
      <c r="AO193" s="342">
        <f t="shared" si="70"/>
        <v>1616.18015225</v>
      </c>
      <c r="AP193" s="342">
        <f t="shared" si="70"/>
        <v>1616.18015225</v>
      </c>
      <c r="AR193" s="29">
        <f t="shared" si="49"/>
        <v>4848.54045675</v>
      </c>
      <c r="AS193" s="29">
        <f t="shared" si="50"/>
        <v>4848.54045675</v>
      </c>
      <c r="AT193" s="29">
        <f t="shared" si="54"/>
        <v>0</v>
      </c>
      <c r="AV193" s="29">
        <f t="shared" si="55"/>
        <v>9697.0809135</v>
      </c>
      <c r="AW193" s="29">
        <f t="shared" si="55"/>
        <v>9697.0809135</v>
      </c>
      <c r="AX193" s="29">
        <f t="shared" si="56"/>
        <v>0</v>
      </c>
      <c r="AZ193" s="29">
        <v>846906.63</v>
      </c>
      <c r="BA193" s="29">
        <v>846906.63</v>
      </c>
      <c r="BB193" s="29">
        <v>846906.63</v>
      </c>
      <c r="BD193" s="342">
        <v>846906.63</v>
      </c>
      <c r="BE193" s="342">
        <v>846906.63</v>
      </c>
      <c r="BF193" s="342">
        <v>846906.63</v>
      </c>
      <c r="BH193" s="29">
        <v>1616.18015225</v>
      </c>
      <c r="BI193" s="29">
        <v>1616.18015225</v>
      </c>
      <c r="BJ193" s="29">
        <v>1616.18015225</v>
      </c>
      <c r="BL193" s="342">
        <f t="shared" si="52"/>
        <v>1616.18015225</v>
      </c>
      <c r="BM193" s="342">
        <f t="shared" si="52"/>
        <v>1616.18015225</v>
      </c>
      <c r="BN193" s="342">
        <f t="shared" si="52"/>
        <v>1616.18015225</v>
      </c>
      <c r="BP193" s="29">
        <f t="shared" si="64"/>
        <v>4848.54045675</v>
      </c>
      <c r="BQ193" s="29">
        <f t="shared" si="65"/>
        <v>4848.54045675</v>
      </c>
      <c r="BR193" s="29">
        <f t="shared" si="66"/>
        <v>0</v>
      </c>
      <c r="BT193" s="29">
        <f t="shared" si="67"/>
        <v>14545.621370249999</v>
      </c>
      <c r="BU193" s="29">
        <f t="shared" si="67"/>
        <v>14545.621370249999</v>
      </c>
      <c r="BV193" s="29">
        <f t="shared" si="68"/>
        <v>0</v>
      </c>
      <c r="BX193" s="29">
        <v>846906.63</v>
      </c>
      <c r="BY193" s="29">
        <v>846906.63</v>
      </c>
      <c r="BZ193" s="29">
        <v>846906.63</v>
      </c>
      <c r="CB193" s="342">
        <v>846906.63</v>
      </c>
      <c r="CC193" s="342">
        <v>846906.63</v>
      </c>
      <c r="CD193" s="342">
        <v>846906.63</v>
      </c>
      <c r="CF193" s="29">
        <v>1616.18015225</v>
      </c>
      <c r="CG193" s="29">
        <v>1616.18015225</v>
      </c>
      <c r="CH193" s="29">
        <v>1616.18015225</v>
      </c>
      <c r="CJ193" s="342">
        <f t="shared" si="53"/>
        <v>1616.18015225</v>
      </c>
      <c r="CK193" s="342">
        <f t="shared" si="53"/>
        <v>1616.18015225</v>
      </c>
      <c r="CL193" s="342">
        <f t="shared" si="53"/>
        <v>1616.18015225</v>
      </c>
      <c r="CN193" s="29">
        <f t="shared" si="51"/>
        <v>4848.54045675</v>
      </c>
      <c r="CO193" s="29">
        <f t="shared" si="57"/>
        <v>4848.54045675</v>
      </c>
      <c r="CP193" s="29">
        <f t="shared" si="58"/>
        <v>0</v>
      </c>
      <c r="CR193" s="29">
        <f t="shared" si="59"/>
        <v>19394.161827</v>
      </c>
      <c r="CS193" s="29">
        <f t="shared" si="59"/>
        <v>19394.161827</v>
      </c>
      <c r="CT193" s="29">
        <f t="shared" si="60"/>
        <v>0</v>
      </c>
    </row>
    <row r="194" spans="1:98" x14ac:dyDescent="0.25">
      <c r="A194" s="343" t="s">
        <v>519</v>
      </c>
      <c r="B194" s="229">
        <v>5.3999999999999999E-2</v>
      </c>
      <c r="C194" s="229">
        <v>6.7299999999999999E-2</v>
      </c>
      <c r="D194" s="229">
        <v>6.7299999999999999E-2</v>
      </c>
      <c r="E194" s="229">
        <v>3.27E-2</v>
      </c>
      <c r="F194" s="236">
        <v>403013</v>
      </c>
      <c r="G194" s="229"/>
      <c r="H194" s="342">
        <v>766004.64</v>
      </c>
      <c r="I194" s="342">
        <v>766004.64</v>
      </c>
      <c r="J194" s="342">
        <v>766004.64</v>
      </c>
      <c r="K194" s="342"/>
      <c r="L194" s="342">
        <v>766004.64</v>
      </c>
      <c r="M194" s="342">
        <v>766004.64</v>
      </c>
      <c r="N194" s="342">
        <v>766004.64</v>
      </c>
      <c r="O194" s="342"/>
      <c r="P194" s="238">
        <v>2087.3626440000003</v>
      </c>
      <c r="Q194" s="238">
        <v>2087.3626440000003</v>
      </c>
      <c r="R194" s="238">
        <v>2087.3626440000003</v>
      </c>
      <c r="S194" s="238"/>
      <c r="T194" s="342">
        <f t="shared" si="69"/>
        <v>2087.3626440000003</v>
      </c>
      <c r="U194" s="342">
        <f t="shared" si="69"/>
        <v>2087.3626440000003</v>
      </c>
      <c r="V194" s="342">
        <f t="shared" si="69"/>
        <v>2087.3626440000003</v>
      </c>
      <c r="W194" s="29"/>
      <c r="X194" s="29">
        <f t="shared" si="61"/>
        <v>6262.0879320000004</v>
      </c>
      <c r="Y194" s="29">
        <f t="shared" si="62"/>
        <v>6262.0879320000004</v>
      </c>
      <c r="Z194" s="29">
        <f t="shared" si="63"/>
        <v>0</v>
      </c>
      <c r="AB194" s="29">
        <v>766004.64</v>
      </c>
      <c r="AC194" s="29">
        <v>766004.64</v>
      </c>
      <c r="AD194" s="29">
        <v>766004.64</v>
      </c>
      <c r="AF194" s="342">
        <v>766004.64</v>
      </c>
      <c r="AG194" s="342">
        <v>766004.64</v>
      </c>
      <c r="AH194" s="342">
        <v>766004.64</v>
      </c>
      <c r="AJ194" s="29">
        <v>2087.3626440000003</v>
      </c>
      <c r="AK194" s="29">
        <v>2087.3626440000003</v>
      </c>
      <c r="AL194" s="29">
        <v>2087.3626440000003</v>
      </c>
      <c r="AN194" s="342">
        <f t="shared" si="70"/>
        <v>2087.3626440000003</v>
      </c>
      <c r="AO194" s="342">
        <f t="shared" si="70"/>
        <v>2087.3626440000003</v>
      </c>
      <c r="AP194" s="342">
        <f t="shared" si="70"/>
        <v>2087.3626440000003</v>
      </c>
      <c r="AR194" s="29">
        <f t="shared" si="49"/>
        <v>6262.0879320000004</v>
      </c>
      <c r="AS194" s="29">
        <f t="shared" si="50"/>
        <v>6262.0879320000004</v>
      </c>
      <c r="AT194" s="29">
        <f t="shared" si="54"/>
        <v>0</v>
      </c>
      <c r="AV194" s="29">
        <f t="shared" si="55"/>
        <v>12524.175864000001</v>
      </c>
      <c r="AW194" s="29">
        <f t="shared" si="55"/>
        <v>12524.175864000001</v>
      </c>
      <c r="AX194" s="29">
        <f t="shared" si="56"/>
        <v>0</v>
      </c>
      <c r="AZ194" s="29">
        <v>766004.64</v>
      </c>
      <c r="BA194" s="29">
        <v>766004.64</v>
      </c>
      <c r="BB194" s="29">
        <v>766004.64</v>
      </c>
      <c r="BD194" s="342">
        <v>766004.64</v>
      </c>
      <c r="BE194" s="342">
        <v>766004.64</v>
      </c>
      <c r="BF194" s="342">
        <v>766004.64</v>
      </c>
      <c r="BH194" s="29">
        <v>2087.3626440000003</v>
      </c>
      <c r="BI194" s="29">
        <v>2087.3626440000003</v>
      </c>
      <c r="BJ194" s="29">
        <v>2087.3626440000003</v>
      </c>
      <c r="BL194" s="342">
        <f t="shared" si="52"/>
        <v>2087.3626440000003</v>
      </c>
      <c r="BM194" s="342">
        <f t="shared" si="52"/>
        <v>2087.3626440000003</v>
      </c>
      <c r="BN194" s="342">
        <f t="shared" si="52"/>
        <v>2087.3626440000003</v>
      </c>
      <c r="BP194" s="29">
        <f t="shared" si="64"/>
        <v>6262.0879320000004</v>
      </c>
      <c r="BQ194" s="29">
        <f t="shared" si="65"/>
        <v>6262.0879320000004</v>
      </c>
      <c r="BR194" s="29">
        <f t="shared" si="66"/>
        <v>0</v>
      </c>
      <c r="BT194" s="29">
        <f t="shared" si="67"/>
        <v>18786.263795999999</v>
      </c>
      <c r="BU194" s="29">
        <f t="shared" si="67"/>
        <v>18786.263795999999</v>
      </c>
      <c r="BV194" s="29">
        <f t="shared" si="68"/>
        <v>0</v>
      </c>
      <c r="BX194" s="29">
        <v>766004.64</v>
      </c>
      <c r="BY194" s="29">
        <v>766004.64</v>
      </c>
      <c r="BZ194" s="29">
        <v>766004.64</v>
      </c>
      <c r="CB194" s="342">
        <v>766004.64</v>
      </c>
      <c r="CC194" s="342">
        <v>766004.64</v>
      </c>
      <c r="CD194" s="342">
        <v>766004.64</v>
      </c>
      <c r="CF194" s="29">
        <v>2087.3626440000003</v>
      </c>
      <c r="CG194" s="29">
        <v>2087.3626440000003</v>
      </c>
      <c r="CH194" s="29">
        <v>2087.3626440000003</v>
      </c>
      <c r="CJ194" s="342">
        <f t="shared" si="53"/>
        <v>2087.3626440000003</v>
      </c>
      <c r="CK194" s="342">
        <f t="shared" si="53"/>
        <v>2087.3626440000003</v>
      </c>
      <c r="CL194" s="342">
        <f t="shared" si="53"/>
        <v>2087.3626440000003</v>
      </c>
      <c r="CN194" s="29">
        <f t="shared" si="51"/>
        <v>6262.0879320000004</v>
      </c>
      <c r="CO194" s="29">
        <f t="shared" si="57"/>
        <v>6262.0879320000004</v>
      </c>
      <c r="CP194" s="29">
        <f t="shared" si="58"/>
        <v>0</v>
      </c>
      <c r="CR194" s="29">
        <f t="shared" si="59"/>
        <v>25048.351728000001</v>
      </c>
      <c r="CS194" s="29">
        <f t="shared" si="59"/>
        <v>25048.351728000001</v>
      </c>
      <c r="CT194" s="29">
        <f t="shared" si="60"/>
        <v>0</v>
      </c>
    </row>
    <row r="195" spans="1:98" x14ac:dyDescent="0.25">
      <c r="A195" s="343" t="s">
        <v>520</v>
      </c>
      <c r="B195" s="229">
        <v>8.0699999999999994E-2</v>
      </c>
      <c r="C195" s="229">
        <v>7.8799999999999995E-2</v>
      </c>
      <c r="D195" s="229">
        <v>7.8799999999999995E-2</v>
      </c>
      <c r="E195" s="229">
        <v>3.6400000000000002E-2</v>
      </c>
      <c r="F195" s="236">
        <v>403013</v>
      </c>
      <c r="G195" s="229"/>
      <c r="H195" s="342">
        <v>483544.93</v>
      </c>
      <c r="I195" s="342">
        <v>483544.93</v>
      </c>
      <c r="J195" s="342">
        <v>483544.93</v>
      </c>
      <c r="K195" s="342"/>
      <c r="L195" s="342">
        <v>483544.93</v>
      </c>
      <c r="M195" s="342">
        <v>483544.93</v>
      </c>
      <c r="N195" s="342">
        <v>483544.93</v>
      </c>
      <c r="O195" s="342"/>
      <c r="P195" s="238">
        <v>1466.7529543333333</v>
      </c>
      <c r="Q195" s="238">
        <v>1466.7529543333333</v>
      </c>
      <c r="R195" s="238">
        <v>1466.7529543333333</v>
      </c>
      <c r="S195" s="238"/>
      <c r="T195" s="342">
        <f t="shared" si="69"/>
        <v>1466.7529543333333</v>
      </c>
      <c r="U195" s="342">
        <f t="shared" si="69"/>
        <v>1466.7529543333333</v>
      </c>
      <c r="V195" s="342">
        <f t="shared" si="69"/>
        <v>1466.7529543333333</v>
      </c>
      <c r="W195" s="29"/>
      <c r="X195" s="29">
        <f t="shared" si="61"/>
        <v>4400.258863</v>
      </c>
      <c r="Y195" s="29">
        <f t="shared" si="62"/>
        <v>4400.258863</v>
      </c>
      <c r="Z195" s="29">
        <f t="shared" si="63"/>
        <v>0</v>
      </c>
      <c r="AB195" s="29">
        <v>483544.93</v>
      </c>
      <c r="AC195" s="29">
        <v>483544.93</v>
      </c>
      <c r="AD195" s="29">
        <v>483544.93</v>
      </c>
      <c r="AF195" s="342">
        <v>483544.93</v>
      </c>
      <c r="AG195" s="342">
        <v>483544.93</v>
      </c>
      <c r="AH195" s="342">
        <v>483544.93</v>
      </c>
      <c r="AJ195" s="29">
        <v>1466.7529543333333</v>
      </c>
      <c r="AK195" s="29">
        <v>1466.7529543333333</v>
      </c>
      <c r="AL195" s="29">
        <v>1466.7529543333333</v>
      </c>
      <c r="AN195" s="342">
        <f t="shared" si="70"/>
        <v>1466.7529543333333</v>
      </c>
      <c r="AO195" s="342">
        <f t="shared" si="70"/>
        <v>1466.7529543333333</v>
      </c>
      <c r="AP195" s="342">
        <f t="shared" si="70"/>
        <v>1466.7529543333333</v>
      </c>
      <c r="AR195" s="29">
        <f t="shared" si="49"/>
        <v>4400.258863</v>
      </c>
      <c r="AS195" s="29">
        <f t="shared" si="50"/>
        <v>4400.258863</v>
      </c>
      <c r="AT195" s="29">
        <f t="shared" si="54"/>
        <v>0</v>
      </c>
      <c r="AV195" s="29">
        <f t="shared" si="55"/>
        <v>8800.517726</v>
      </c>
      <c r="AW195" s="29">
        <f t="shared" si="55"/>
        <v>8800.517726</v>
      </c>
      <c r="AX195" s="29">
        <f t="shared" si="56"/>
        <v>0</v>
      </c>
      <c r="AZ195" s="29">
        <v>483544.93</v>
      </c>
      <c r="BA195" s="29">
        <v>483544.93</v>
      </c>
      <c r="BB195" s="29">
        <v>483544.93</v>
      </c>
      <c r="BD195" s="342">
        <v>483544.93</v>
      </c>
      <c r="BE195" s="342">
        <v>483544.93</v>
      </c>
      <c r="BF195" s="342">
        <v>483544.93</v>
      </c>
      <c r="BH195" s="29">
        <v>1466.7529543333333</v>
      </c>
      <c r="BI195" s="29">
        <v>1466.7529543333333</v>
      </c>
      <c r="BJ195" s="29">
        <v>1466.7529543333333</v>
      </c>
      <c r="BL195" s="342">
        <f t="shared" si="52"/>
        <v>1466.7529543333333</v>
      </c>
      <c r="BM195" s="342">
        <f t="shared" si="52"/>
        <v>1466.7529543333333</v>
      </c>
      <c r="BN195" s="342">
        <f t="shared" si="52"/>
        <v>1466.7529543333333</v>
      </c>
      <c r="BP195" s="29">
        <f t="shared" si="64"/>
        <v>4400.258863</v>
      </c>
      <c r="BQ195" s="29">
        <f t="shared" si="65"/>
        <v>4400.258863</v>
      </c>
      <c r="BR195" s="29">
        <f t="shared" si="66"/>
        <v>0</v>
      </c>
      <c r="BT195" s="29">
        <f t="shared" si="67"/>
        <v>13200.776589000001</v>
      </c>
      <c r="BU195" s="29">
        <f t="shared" si="67"/>
        <v>13200.776589000001</v>
      </c>
      <c r="BV195" s="29">
        <f t="shared" si="68"/>
        <v>0</v>
      </c>
      <c r="BX195" s="29">
        <v>483544.93</v>
      </c>
      <c r="BY195" s="29">
        <v>483544.93</v>
      </c>
      <c r="BZ195" s="29">
        <v>483544.93</v>
      </c>
      <c r="CB195" s="342">
        <v>483544.93</v>
      </c>
      <c r="CC195" s="342">
        <v>483544.93</v>
      </c>
      <c r="CD195" s="342">
        <v>483544.93</v>
      </c>
      <c r="CF195" s="29">
        <v>1466.7529543333333</v>
      </c>
      <c r="CG195" s="29">
        <v>1466.7529543333333</v>
      </c>
      <c r="CH195" s="29">
        <v>1466.7529543333333</v>
      </c>
      <c r="CJ195" s="342">
        <f t="shared" si="53"/>
        <v>1466.7529543333333</v>
      </c>
      <c r="CK195" s="342">
        <f t="shared" si="53"/>
        <v>1466.7529543333333</v>
      </c>
      <c r="CL195" s="342">
        <f t="shared" si="53"/>
        <v>1466.7529543333333</v>
      </c>
      <c r="CN195" s="29">
        <f t="shared" si="51"/>
        <v>4400.258863</v>
      </c>
      <c r="CO195" s="29">
        <f t="shared" si="57"/>
        <v>4400.258863</v>
      </c>
      <c r="CP195" s="29">
        <f t="shared" si="58"/>
        <v>0</v>
      </c>
      <c r="CR195" s="29">
        <f t="shared" si="59"/>
        <v>17601.035452</v>
      </c>
      <c r="CS195" s="29">
        <f t="shared" si="59"/>
        <v>17601.035452</v>
      </c>
      <c r="CT195" s="29">
        <f t="shared" si="60"/>
        <v>0</v>
      </c>
    </row>
    <row r="196" spans="1:98" x14ac:dyDescent="0.25">
      <c r="A196" s="343" t="s">
        <v>521</v>
      </c>
      <c r="B196" s="229">
        <v>0</v>
      </c>
      <c r="C196" s="229">
        <v>0</v>
      </c>
      <c r="D196" s="229">
        <v>0</v>
      </c>
      <c r="E196" s="229">
        <v>0</v>
      </c>
      <c r="F196" s="236">
        <v>403013</v>
      </c>
      <c r="G196" s="229"/>
      <c r="H196" s="342">
        <v>0</v>
      </c>
      <c r="I196" s="342">
        <v>0</v>
      </c>
      <c r="J196" s="342">
        <v>0</v>
      </c>
      <c r="K196" s="342"/>
      <c r="L196" s="342">
        <v>0</v>
      </c>
      <c r="M196" s="342">
        <v>0</v>
      </c>
      <c r="N196" s="342">
        <v>0</v>
      </c>
      <c r="O196" s="342"/>
      <c r="P196" s="238">
        <v>0</v>
      </c>
      <c r="Q196" s="238">
        <v>0</v>
      </c>
      <c r="R196" s="238">
        <v>0</v>
      </c>
      <c r="S196" s="238"/>
      <c r="T196" s="342">
        <f t="shared" si="69"/>
        <v>0</v>
      </c>
      <c r="U196" s="342">
        <f t="shared" si="69"/>
        <v>0</v>
      </c>
      <c r="V196" s="342">
        <f t="shared" si="69"/>
        <v>0</v>
      </c>
      <c r="W196" s="29"/>
      <c r="X196" s="29">
        <f t="shared" si="61"/>
        <v>0</v>
      </c>
      <c r="Y196" s="29">
        <f t="shared" si="62"/>
        <v>0</v>
      </c>
      <c r="Z196" s="29">
        <f t="shared" si="63"/>
        <v>0</v>
      </c>
      <c r="AB196" s="29">
        <v>0</v>
      </c>
      <c r="AC196" s="29">
        <v>0</v>
      </c>
      <c r="AD196" s="29">
        <v>0</v>
      </c>
      <c r="AF196" s="342">
        <v>0</v>
      </c>
      <c r="AG196" s="342">
        <v>0</v>
      </c>
      <c r="AH196" s="342">
        <v>0</v>
      </c>
      <c r="AJ196" s="29">
        <v>0</v>
      </c>
      <c r="AK196" s="29">
        <v>0</v>
      </c>
      <c r="AL196" s="29">
        <v>0</v>
      </c>
      <c r="AN196" s="342">
        <f t="shared" si="70"/>
        <v>0</v>
      </c>
      <c r="AO196" s="342">
        <f t="shared" si="70"/>
        <v>0</v>
      </c>
      <c r="AP196" s="342">
        <f t="shared" si="70"/>
        <v>0</v>
      </c>
      <c r="AR196" s="29">
        <f t="shared" ref="AR196:AR261" si="71">AJ196+AK196+AL196</f>
        <v>0</v>
      </c>
      <c r="AS196" s="29">
        <f t="shared" ref="AS196:AS261" si="72">AN196+AO196+AP196</f>
        <v>0</v>
      </c>
      <c r="AT196" s="29">
        <f t="shared" si="54"/>
        <v>0</v>
      </c>
      <c r="AV196" s="29">
        <f t="shared" si="55"/>
        <v>0</v>
      </c>
      <c r="AW196" s="29">
        <f t="shared" si="55"/>
        <v>0</v>
      </c>
      <c r="AX196" s="29">
        <f t="shared" si="56"/>
        <v>0</v>
      </c>
      <c r="AZ196" s="29">
        <v>0</v>
      </c>
      <c r="BA196" s="29">
        <v>0</v>
      </c>
      <c r="BB196" s="29">
        <v>0</v>
      </c>
      <c r="BD196" s="342">
        <v>0</v>
      </c>
      <c r="BE196" s="342">
        <v>0</v>
      </c>
      <c r="BF196" s="342">
        <v>0</v>
      </c>
      <c r="BH196" s="29">
        <v>0</v>
      </c>
      <c r="BI196" s="29">
        <v>0</v>
      </c>
      <c r="BJ196" s="29">
        <v>0</v>
      </c>
      <c r="BL196" s="342">
        <f t="shared" si="52"/>
        <v>0</v>
      </c>
      <c r="BM196" s="342">
        <f t="shared" si="52"/>
        <v>0</v>
      </c>
      <c r="BN196" s="342">
        <f t="shared" si="52"/>
        <v>0</v>
      </c>
      <c r="BP196" s="29">
        <f t="shared" si="64"/>
        <v>0</v>
      </c>
      <c r="BQ196" s="29">
        <f t="shared" si="65"/>
        <v>0</v>
      </c>
      <c r="BR196" s="29">
        <f t="shared" si="66"/>
        <v>0</v>
      </c>
      <c r="BT196" s="29">
        <f t="shared" si="67"/>
        <v>0</v>
      </c>
      <c r="BU196" s="29">
        <f t="shared" si="67"/>
        <v>0</v>
      </c>
      <c r="BV196" s="29">
        <f t="shared" si="68"/>
        <v>0</v>
      </c>
      <c r="BX196" s="29">
        <v>0</v>
      </c>
      <c r="BY196" s="29">
        <v>0</v>
      </c>
      <c r="BZ196" s="29">
        <v>0</v>
      </c>
      <c r="CB196" s="342">
        <v>0</v>
      </c>
      <c r="CC196" s="342">
        <v>0</v>
      </c>
      <c r="CD196" s="342">
        <v>0</v>
      </c>
      <c r="CF196" s="29">
        <v>0</v>
      </c>
      <c r="CG196" s="29">
        <v>0</v>
      </c>
      <c r="CH196" s="29">
        <v>0</v>
      </c>
      <c r="CJ196" s="342">
        <f t="shared" si="53"/>
        <v>0</v>
      </c>
      <c r="CK196" s="342">
        <f t="shared" si="53"/>
        <v>0</v>
      </c>
      <c r="CL196" s="342">
        <f t="shared" si="53"/>
        <v>0</v>
      </c>
      <c r="CN196" s="29">
        <f t="shared" ref="CN196:CN261" si="73">CF196+CG196+CH196</f>
        <v>0</v>
      </c>
      <c r="CO196" s="29">
        <f t="shared" si="57"/>
        <v>0</v>
      </c>
      <c r="CP196" s="29">
        <f t="shared" si="58"/>
        <v>0</v>
      </c>
      <c r="CR196" s="29">
        <f t="shared" si="59"/>
        <v>0</v>
      </c>
      <c r="CS196" s="29">
        <f t="shared" si="59"/>
        <v>0</v>
      </c>
      <c r="CT196" s="29">
        <f t="shared" si="60"/>
        <v>0</v>
      </c>
    </row>
    <row r="197" spans="1:98" x14ac:dyDescent="0.25">
      <c r="A197" s="343" t="s">
        <v>522</v>
      </c>
      <c r="B197" s="229">
        <v>4.9299999999999997E-2</v>
      </c>
      <c r="C197" s="229">
        <v>9.5399999999999999E-2</v>
      </c>
      <c r="D197" s="229">
        <v>9.5399999999999999E-2</v>
      </c>
      <c r="E197" s="229">
        <v>0</v>
      </c>
      <c r="F197" s="236">
        <v>403013</v>
      </c>
      <c r="G197" s="229"/>
      <c r="H197" s="342">
        <v>54062.18</v>
      </c>
      <c r="I197" s="342">
        <v>54062.18</v>
      </c>
      <c r="J197" s="342">
        <v>54062.18</v>
      </c>
      <c r="K197" s="342"/>
      <c r="L197" s="342">
        <v>54062.18</v>
      </c>
      <c r="M197" s="342">
        <v>54062.18</v>
      </c>
      <c r="N197" s="342">
        <v>54062.18</v>
      </c>
      <c r="O197" s="342"/>
      <c r="P197" s="238">
        <v>0</v>
      </c>
      <c r="Q197" s="238">
        <v>0</v>
      </c>
      <c r="R197" s="238">
        <v>0</v>
      </c>
      <c r="S197" s="238"/>
      <c r="T197" s="342">
        <f t="shared" si="69"/>
        <v>0</v>
      </c>
      <c r="U197" s="342">
        <f t="shared" si="69"/>
        <v>0</v>
      </c>
      <c r="V197" s="342">
        <f t="shared" si="69"/>
        <v>0</v>
      </c>
      <c r="W197" s="29"/>
      <c r="X197" s="29">
        <f t="shared" si="61"/>
        <v>0</v>
      </c>
      <c r="Y197" s="29">
        <f t="shared" si="62"/>
        <v>0</v>
      </c>
      <c r="Z197" s="29">
        <f t="shared" si="63"/>
        <v>0</v>
      </c>
      <c r="AB197" s="29">
        <v>54062.18</v>
      </c>
      <c r="AC197" s="29">
        <v>54062.18</v>
      </c>
      <c r="AD197" s="29">
        <v>54062.18</v>
      </c>
      <c r="AF197" s="342">
        <v>37864.629999999997</v>
      </c>
      <c r="AG197" s="342">
        <v>21667.08</v>
      </c>
      <c r="AH197" s="342">
        <v>21667.08</v>
      </c>
      <c r="AJ197" s="29">
        <v>0</v>
      </c>
      <c r="AK197" s="29">
        <v>0</v>
      </c>
      <c r="AL197" s="29">
        <v>0</v>
      </c>
      <c r="AN197" s="342">
        <f t="shared" si="70"/>
        <v>0</v>
      </c>
      <c r="AO197" s="342">
        <f t="shared" si="70"/>
        <v>0</v>
      </c>
      <c r="AP197" s="342">
        <f t="shared" si="70"/>
        <v>0</v>
      </c>
      <c r="AR197" s="29">
        <f t="shared" si="71"/>
        <v>0</v>
      </c>
      <c r="AS197" s="29">
        <f t="shared" si="72"/>
        <v>0</v>
      </c>
      <c r="AT197" s="29">
        <f t="shared" si="54"/>
        <v>0</v>
      </c>
      <c r="AV197" s="29">
        <f t="shared" si="55"/>
        <v>0</v>
      </c>
      <c r="AW197" s="29">
        <f t="shared" si="55"/>
        <v>0</v>
      </c>
      <c r="AX197" s="29">
        <f t="shared" si="56"/>
        <v>0</v>
      </c>
      <c r="AZ197" s="29">
        <v>54062.18</v>
      </c>
      <c r="BA197" s="29">
        <v>54062.18</v>
      </c>
      <c r="BB197" s="29">
        <v>54062.18</v>
      </c>
      <c r="BD197" s="342">
        <v>21660.880000000001</v>
      </c>
      <c r="BE197" s="342">
        <v>21654.68</v>
      </c>
      <c r="BF197" s="342">
        <v>21654.68</v>
      </c>
      <c r="BH197" s="29">
        <v>0</v>
      </c>
      <c r="BI197" s="29">
        <v>0</v>
      </c>
      <c r="BJ197" s="29">
        <v>0</v>
      </c>
      <c r="BL197" s="342">
        <f t="shared" si="52"/>
        <v>0</v>
      </c>
      <c r="BM197" s="342">
        <f t="shared" si="52"/>
        <v>0</v>
      </c>
      <c r="BN197" s="342">
        <f t="shared" si="52"/>
        <v>0</v>
      </c>
      <c r="BP197" s="29">
        <f t="shared" si="64"/>
        <v>0</v>
      </c>
      <c r="BQ197" s="29">
        <f t="shared" si="65"/>
        <v>0</v>
      </c>
      <c r="BR197" s="29">
        <f t="shared" si="66"/>
        <v>0</v>
      </c>
      <c r="BT197" s="29">
        <f t="shared" si="67"/>
        <v>0</v>
      </c>
      <c r="BU197" s="29">
        <f t="shared" si="67"/>
        <v>0</v>
      </c>
      <c r="BV197" s="29">
        <f t="shared" si="68"/>
        <v>0</v>
      </c>
      <c r="BX197" s="29">
        <v>54062.18</v>
      </c>
      <c r="BY197" s="29">
        <v>54062.18</v>
      </c>
      <c r="BZ197" s="29">
        <v>54062.18</v>
      </c>
      <c r="CB197" s="342">
        <v>21654.68</v>
      </c>
      <c r="CC197" s="342">
        <v>21654.68</v>
      </c>
      <c r="CD197" s="342">
        <v>21654.68</v>
      </c>
      <c r="CF197" s="29">
        <v>0</v>
      </c>
      <c r="CG197" s="29">
        <v>0</v>
      </c>
      <c r="CH197" s="29">
        <v>0</v>
      </c>
      <c r="CJ197" s="342">
        <f t="shared" si="53"/>
        <v>0</v>
      </c>
      <c r="CK197" s="342">
        <f t="shared" si="53"/>
        <v>0</v>
      </c>
      <c r="CL197" s="342">
        <f t="shared" si="53"/>
        <v>0</v>
      </c>
      <c r="CN197" s="29">
        <f t="shared" si="73"/>
        <v>0</v>
      </c>
      <c r="CO197" s="29">
        <f t="shared" si="57"/>
        <v>0</v>
      </c>
      <c r="CP197" s="29">
        <f t="shared" si="58"/>
        <v>0</v>
      </c>
      <c r="CR197" s="29">
        <f t="shared" si="59"/>
        <v>0</v>
      </c>
      <c r="CS197" s="29">
        <f t="shared" si="59"/>
        <v>0</v>
      </c>
      <c r="CT197" s="29">
        <f t="shared" si="60"/>
        <v>0</v>
      </c>
    </row>
    <row r="198" spans="1:98" x14ac:dyDescent="0.25">
      <c r="A198" s="343" t="s">
        <v>523</v>
      </c>
      <c r="B198" s="229">
        <v>3.6999999999999998E-2</v>
      </c>
      <c r="C198" s="229">
        <v>0.04</v>
      </c>
      <c r="D198" s="229">
        <v>0.04</v>
      </c>
      <c r="E198" s="229">
        <v>2.12E-2</v>
      </c>
      <c r="F198" s="236">
        <v>403013</v>
      </c>
      <c r="G198" s="229"/>
      <c r="H198" s="342">
        <v>2235100.61</v>
      </c>
      <c r="I198" s="342">
        <v>2235100.61</v>
      </c>
      <c r="J198" s="342">
        <v>2235100.61</v>
      </c>
      <c r="K198" s="342"/>
      <c r="L198" s="342">
        <v>2235100.61</v>
      </c>
      <c r="M198" s="342">
        <v>2235100.61</v>
      </c>
      <c r="N198" s="342">
        <v>2235100.61</v>
      </c>
      <c r="O198" s="342"/>
      <c r="P198" s="238">
        <v>3948.6777443333335</v>
      </c>
      <c r="Q198" s="238">
        <v>3948.6777443333335</v>
      </c>
      <c r="R198" s="238">
        <v>3948.6777443333335</v>
      </c>
      <c r="S198" s="238"/>
      <c r="T198" s="342">
        <f t="shared" si="69"/>
        <v>3948.6777443333335</v>
      </c>
      <c r="U198" s="342">
        <f t="shared" si="69"/>
        <v>3948.6777443333335</v>
      </c>
      <c r="V198" s="342">
        <f t="shared" si="69"/>
        <v>3948.6777443333335</v>
      </c>
      <c r="W198" s="29"/>
      <c r="X198" s="29">
        <f t="shared" si="61"/>
        <v>11846.033233</v>
      </c>
      <c r="Y198" s="29">
        <f t="shared" si="62"/>
        <v>11846.033233</v>
      </c>
      <c r="Z198" s="29">
        <f t="shared" si="63"/>
        <v>0</v>
      </c>
      <c r="AB198" s="29">
        <v>2235100.61</v>
      </c>
      <c r="AC198" s="29">
        <v>2235100.61</v>
      </c>
      <c r="AD198" s="29">
        <v>2235100.61</v>
      </c>
      <c r="AF198" s="342">
        <v>2235100.61</v>
      </c>
      <c r="AG198" s="342">
        <v>2235100.61</v>
      </c>
      <c r="AH198" s="342">
        <v>2235100.61</v>
      </c>
      <c r="AJ198" s="29">
        <v>3948.6777443333335</v>
      </c>
      <c r="AK198" s="29">
        <v>3948.6777443333335</v>
      </c>
      <c r="AL198" s="29">
        <v>3948.6777443333335</v>
      </c>
      <c r="AN198" s="342">
        <f t="shared" si="70"/>
        <v>3948.6777443333335</v>
      </c>
      <c r="AO198" s="342">
        <f t="shared" si="70"/>
        <v>3948.6777443333335</v>
      </c>
      <c r="AP198" s="342">
        <f t="shared" si="70"/>
        <v>3948.6777443333335</v>
      </c>
      <c r="AR198" s="29">
        <f t="shared" si="71"/>
        <v>11846.033233</v>
      </c>
      <c r="AS198" s="29">
        <f t="shared" si="72"/>
        <v>11846.033233</v>
      </c>
      <c r="AT198" s="29">
        <f t="shared" si="54"/>
        <v>0</v>
      </c>
      <c r="AV198" s="29">
        <f t="shared" si="55"/>
        <v>23692.066466</v>
      </c>
      <c r="AW198" s="29">
        <f t="shared" si="55"/>
        <v>23692.066466</v>
      </c>
      <c r="AX198" s="29">
        <f t="shared" si="56"/>
        <v>0</v>
      </c>
      <c r="AZ198" s="29">
        <v>2235100.61</v>
      </c>
      <c r="BA198" s="29">
        <v>2235100.61</v>
      </c>
      <c r="BB198" s="29">
        <v>2235100.61</v>
      </c>
      <c r="BD198" s="342">
        <v>2235100.61</v>
      </c>
      <c r="BE198" s="342">
        <v>2235100.61</v>
      </c>
      <c r="BF198" s="342">
        <v>2235100.61</v>
      </c>
      <c r="BH198" s="29">
        <v>3948.6777443333335</v>
      </c>
      <c r="BI198" s="29">
        <v>3948.6777443333335</v>
      </c>
      <c r="BJ198" s="29">
        <v>3948.6777443333335</v>
      </c>
      <c r="BL198" s="342">
        <f t="shared" ref="BL198:BN265" si="74">BD198*$E198/12</f>
        <v>3948.6777443333335</v>
      </c>
      <c r="BM198" s="342">
        <f t="shared" si="74"/>
        <v>3948.6777443333335</v>
      </c>
      <c r="BN198" s="342">
        <f t="shared" si="74"/>
        <v>3948.6777443333335</v>
      </c>
      <c r="BP198" s="29">
        <f t="shared" si="64"/>
        <v>11846.033233</v>
      </c>
      <c r="BQ198" s="29">
        <f t="shared" si="65"/>
        <v>11846.033233</v>
      </c>
      <c r="BR198" s="29">
        <f t="shared" si="66"/>
        <v>0</v>
      </c>
      <c r="BT198" s="29">
        <f t="shared" si="67"/>
        <v>35538.099698999999</v>
      </c>
      <c r="BU198" s="29">
        <f t="shared" si="67"/>
        <v>35538.099698999999</v>
      </c>
      <c r="BV198" s="29">
        <f t="shared" si="68"/>
        <v>0</v>
      </c>
      <c r="BX198" s="29">
        <v>2235100.61</v>
      </c>
      <c r="BY198" s="29">
        <v>2235100.61</v>
      </c>
      <c r="BZ198" s="29">
        <v>2235100.61</v>
      </c>
      <c r="CB198" s="342">
        <v>2235100.61</v>
      </c>
      <c r="CC198" s="342">
        <v>2235100.61</v>
      </c>
      <c r="CD198" s="342">
        <v>2235100.61</v>
      </c>
      <c r="CF198" s="29">
        <v>3948.6777443333335</v>
      </c>
      <c r="CG198" s="29">
        <v>3948.6777443333335</v>
      </c>
      <c r="CH198" s="29">
        <v>3948.6777443333335</v>
      </c>
      <c r="CJ198" s="342">
        <f t="shared" ref="CJ198:CL265" si="75">CB198*$E198/12</f>
        <v>3948.6777443333335</v>
      </c>
      <c r="CK198" s="342">
        <f t="shared" si="75"/>
        <v>3948.6777443333335</v>
      </c>
      <c r="CL198" s="342">
        <f t="shared" si="75"/>
        <v>3948.6777443333335</v>
      </c>
      <c r="CN198" s="29">
        <f t="shared" si="73"/>
        <v>11846.033233</v>
      </c>
      <c r="CO198" s="29">
        <f t="shared" si="57"/>
        <v>11846.033233</v>
      </c>
      <c r="CP198" s="29">
        <f t="shared" si="58"/>
        <v>0</v>
      </c>
      <c r="CR198" s="29">
        <f t="shared" si="59"/>
        <v>47384.132932</v>
      </c>
      <c r="CS198" s="29">
        <f t="shared" si="59"/>
        <v>47384.132932</v>
      </c>
      <c r="CT198" s="29">
        <f t="shared" si="60"/>
        <v>0</v>
      </c>
    </row>
    <row r="199" spans="1:98" x14ac:dyDescent="0.25">
      <c r="A199" s="343" t="s">
        <v>524</v>
      </c>
      <c r="B199" s="229">
        <v>3.6600000000000001E-2</v>
      </c>
      <c r="C199" s="229">
        <v>3.7199999999999997E-2</v>
      </c>
      <c r="D199" s="229">
        <v>3.7199999999999997E-2</v>
      </c>
      <c r="E199" s="229">
        <v>2.7300000000000001E-2</v>
      </c>
      <c r="F199" s="236">
        <v>403013</v>
      </c>
      <c r="G199" s="229"/>
      <c r="H199" s="342">
        <v>446520.02</v>
      </c>
      <c r="I199" s="342">
        <v>446520.02</v>
      </c>
      <c r="J199" s="342">
        <v>446520.02</v>
      </c>
      <c r="K199" s="342"/>
      <c r="L199" s="342">
        <v>446520.02</v>
      </c>
      <c r="M199" s="342">
        <v>446520.02</v>
      </c>
      <c r="N199" s="342">
        <v>446520.02</v>
      </c>
      <c r="O199" s="342"/>
      <c r="P199" s="238">
        <v>1015.8330455</v>
      </c>
      <c r="Q199" s="238">
        <v>1015.8330455</v>
      </c>
      <c r="R199" s="238">
        <v>1015.8330455</v>
      </c>
      <c r="S199" s="238"/>
      <c r="T199" s="342">
        <f t="shared" si="69"/>
        <v>1015.8330455</v>
      </c>
      <c r="U199" s="342">
        <f t="shared" si="69"/>
        <v>1015.8330455</v>
      </c>
      <c r="V199" s="342">
        <f t="shared" si="69"/>
        <v>1015.8330455</v>
      </c>
      <c r="W199" s="29"/>
      <c r="X199" s="29">
        <f t="shared" si="61"/>
        <v>3047.4991365000001</v>
      </c>
      <c r="Y199" s="29">
        <f t="shared" si="62"/>
        <v>3047.4991365000001</v>
      </c>
      <c r="Z199" s="29">
        <f t="shared" si="63"/>
        <v>0</v>
      </c>
      <c r="AB199" s="29">
        <v>446520.02</v>
      </c>
      <c r="AC199" s="29">
        <v>446520.02</v>
      </c>
      <c r="AD199" s="29">
        <v>446520.02</v>
      </c>
      <c r="AF199" s="342">
        <v>446520.02</v>
      </c>
      <c r="AG199" s="342">
        <v>446520.02</v>
      </c>
      <c r="AH199" s="342">
        <v>446520.02</v>
      </c>
      <c r="AJ199" s="29">
        <v>1015.8330455</v>
      </c>
      <c r="AK199" s="29">
        <v>1015.8330455</v>
      </c>
      <c r="AL199" s="29">
        <v>1015.8330455</v>
      </c>
      <c r="AN199" s="342">
        <f t="shared" si="70"/>
        <v>1015.8330455</v>
      </c>
      <c r="AO199" s="342">
        <f t="shared" si="70"/>
        <v>1015.8330455</v>
      </c>
      <c r="AP199" s="342">
        <f t="shared" si="70"/>
        <v>1015.8330455</v>
      </c>
      <c r="AR199" s="29">
        <f t="shared" si="71"/>
        <v>3047.4991365000001</v>
      </c>
      <c r="AS199" s="29">
        <f t="shared" si="72"/>
        <v>3047.4991365000001</v>
      </c>
      <c r="AT199" s="29">
        <f t="shared" si="54"/>
        <v>0</v>
      </c>
      <c r="AV199" s="29">
        <f t="shared" si="55"/>
        <v>6094.9982730000002</v>
      </c>
      <c r="AW199" s="29">
        <f t="shared" si="55"/>
        <v>6094.9982730000002</v>
      </c>
      <c r="AX199" s="29">
        <f t="shared" si="56"/>
        <v>0</v>
      </c>
      <c r="AZ199" s="29">
        <v>446520.02</v>
      </c>
      <c r="BA199" s="29">
        <v>446520.02</v>
      </c>
      <c r="BB199" s="29">
        <v>446520.02</v>
      </c>
      <c r="BD199" s="342">
        <v>446520.02</v>
      </c>
      <c r="BE199" s="342">
        <v>446520.02</v>
      </c>
      <c r="BF199" s="342">
        <v>446520.02</v>
      </c>
      <c r="BH199" s="29">
        <v>1015.8330455</v>
      </c>
      <c r="BI199" s="29">
        <v>1015.8330455</v>
      </c>
      <c r="BJ199" s="29">
        <v>1015.8330455</v>
      </c>
      <c r="BL199" s="342">
        <f t="shared" si="74"/>
        <v>1015.8330455</v>
      </c>
      <c r="BM199" s="342">
        <f t="shared" si="74"/>
        <v>1015.8330455</v>
      </c>
      <c r="BN199" s="342">
        <f t="shared" si="74"/>
        <v>1015.8330455</v>
      </c>
      <c r="BP199" s="29">
        <f t="shared" si="64"/>
        <v>3047.4991365000001</v>
      </c>
      <c r="BQ199" s="29">
        <f t="shared" si="65"/>
        <v>3047.4991365000001</v>
      </c>
      <c r="BR199" s="29">
        <f t="shared" si="66"/>
        <v>0</v>
      </c>
      <c r="BT199" s="29">
        <f t="shared" si="67"/>
        <v>9142.4974094999998</v>
      </c>
      <c r="BU199" s="29">
        <f t="shared" si="67"/>
        <v>9142.4974094999998</v>
      </c>
      <c r="BV199" s="29">
        <f t="shared" si="68"/>
        <v>0</v>
      </c>
      <c r="BX199" s="29">
        <v>446520.02</v>
      </c>
      <c r="BY199" s="29">
        <v>446520.02</v>
      </c>
      <c r="BZ199" s="29">
        <v>446520.02</v>
      </c>
      <c r="CB199" s="342">
        <v>446520.02</v>
      </c>
      <c r="CC199" s="342">
        <v>446520.02</v>
      </c>
      <c r="CD199" s="342">
        <v>446520.02</v>
      </c>
      <c r="CF199" s="29">
        <v>1015.8330455</v>
      </c>
      <c r="CG199" s="29">
        <v>1015.8330455</v>
      </c>
      <c r="CH199" s="29">
        <v>1015.8330455</v>
      </c>
      <c r="CJ199" s="342">
        <f t="shared" si="75"/>
        <v>1015.8330455</v>
      </c>
      <c r="CK199" s="342">
        <f t="shared" si="75"/>
        <v>1015.8330455</v>
      </c>
      <c r="CL199" s="342">
        <f t="shared" si="75"/>
        <v>1015.8330455</v>
      </c>
      <c r="CN199" s="29">
        <f t="shared" si="73"/>
        <v>3047.4991365000001</v>
      </c>
      <c r="CO199" s="29">
        <f t="shared" si="57"/>
        <v>3047.4991365000001</v>
      </c>
      <c r="CP199" s="29">
        <f t="shared" si="58"/>
        <v>0</v>
      </c>
      <c r="CR199" s="29">
        <f t="shared" si="59"/>
        <v>12189.996546</v>
      </c>
      <c r="CS199" s="29">
        <f t="shared" si="59"/>
        <v>12189.996546</v>
      </c>
      <c r="CT199" s="29">
        <f t="shared" si="60"/>
        <v>0</v>
      </c>
    </row>
    <row r="200" spans="1:98" x14ac:dyDescent="0.25">
      <c r="A200" s="343" t="s">
        <v>525</v>
      </c>
      <c r="B200" s="229">
        <v>3.6799999999999999E-2</v>
      </c>
      <c r="C200" s="229">
        <v>3.7699999999999997E-2</v>
      </c>
      <c r="D200" s="229">
        <v>3.7699999999999997E-2</v>
      </c>
      <c r="E200" s="229">
        <v>2.2499999999999999E-2</v>
      </c>
      <c r="F200" s="236">
        <v>403013</v>
      </c>
      <c r="G200" s="229"/>
      <c r="H200" s="342">
        <v>97996.900000000009</v>
      </c>
      <c r="I200" s="342">
        <v>97996.900000000009</v>
      </c>
      <c r="J200" s="342">
        <v>97996.900000000009</v>
      </c>
      <c r="K200" s="342"/>
      <c r="L200" s="342">
        <v>97996.900000000009</v>
      </c>
      <c r="M200" s="342">
        <v>97996.900000000009</v>
      </c>
      <c r="N200" s="342">
        <v>97996.900000000009</v>
      </c>
      <c r="O200" s="342"/>
      <c r="P200" s="238">
        <v>183.74418750000004</v>
      </c>
      <c r="Q200" s="238">
        <v>183.74418750000004</v>
      </c>
      <c r="R200" s="238">
        <v>183.74418750000004</v>
      </c>
      <c r="S200" s="238"/>
      <c r="T200" s="342">
        <f t="shared" si="69"/>
        <v>183.74418750000004</v>
      </c>
      <c r="U200" s="342">
        <f t="shared" si="69"/>
        <v>183.74418750000004</v>
      </c>
      <c r="V200" s="342">
        <f t="shared" si="69"/>
        <v>183.74418750000004</v>
      </c>
      <c r="W200" s="29"/>
      <c r="X200" s="29">
        <f t="shared" si="61"/>
        <v>551.23256250000009</v>
      </c>
      <c r="Y200" s="29">
        <f t="shared" si="62"/>
        <v>551.23256250000009</v>
      </c>
      <c r="Z200" s="29">
        <f t="shared" si="63"/>
        <v>0</v>
      </c>
      <c r="AB200" s="29">
        <v>97996.900000000009</v>
      </c>
      <c r="AC200" s="29">
        <v>97996.900000000009</v>
      </c>
      <c r="AD200" s="29">
        <v>97996.900000000009</v>
      </c>
      <c r="AF200" s="342">
        <v>97996.900000000009</v>
      </c>
      <c r="AG200" s="342">
        <v>97996.900000000009</v>
      </c>
      <c r="AH200" s="342">
        <v>97996.900000000009</v>
      </c>
      <c r="AJ200" s="29">
        <v>183.74418750000004</v>
      </c>
      <c r="AK200" s="29">
        <v>183.74418750000004</v>
      </c>
      <c r="AL200" s="29">
        <v>183.74418750000004</v>
      </c>
      <c r="AN200" s="342">
        <f t="shared" si="70"/>
        <v>183.74418750000004</v>
      </c>
      <c r="AO200" s="342">
        <f t="shared" si="70"/>
        <v>183.74418750000004</v>
      </c>
      <c r="AP200" s="342">
        <f t="shared" si="70"/>
        <v>183.74418750000004</v>
      </c>
      <c r="AR200" s="29">
        <f t="shared" si="71"/>
        <v>551.23256250000009</v>
      </c>
      <c r="AS200" s="29">
        <f t="shared" si="72"/>
        <v>551.23256250000009</v>
      </c>
      <c r="AT200" s="29">
        <f t="shared" ref="AT200:AT270" si="76">AS200-AR200</f>
        <v>0</v>
      </c>
      <c r="AV200" s="29">
        <f t="shared" ref="AV200:AW270" si="77">+X200+AR200</f>
        <v>1102.4651250000002</v>
      </c>
      <c r="AW200" s="29">
        <f t="shared" si="77"/>
        <v>1102.4651250000002</v>
      </c>
      <c r="AX200" s="29">
        <f t="shared" ref="AX200:AX270" si="78">AW200-AV200</f>
        <v>0</v>
      </c>
      <c r="AZ200" s="29">
        <v>97996.900000000009</v>
      </c>
      <c r="BA200" s="29">
        <v>97996.900000000009</v>
      </c>
      <c r="BB200" s="29">
        <v>97996.900000000009</v>
      </c>
      <c r="BD200" s="342">
        <v>97996.900000000009</v>
      </c>
      <c r="BE200" s="342">
        <v>97996.900000000009</v>
      </c>
      <c r="BF200" s="342">
        <v>97996.900000000009</v>
      </c>
      <c r="BH200" s="29">
        <v>183.74418750000004</v>
      </c>
      <c r="BI200" s="29">
        <v>183.74418750000004</v>
      </c>
      <c r="BJ200" s="29">
        <v>183.74418750000004</v>
      </c>
      <c r="BL200" s="342">
        <f t="shared" si="74"/>
        <v>183.74418750000004</v>
      </c>
      <c r="BM200" s="342">
        <f t="shared" si="74"/>
        <v>183.74418750000004</v>
      </c>
      <c r="BN200" s="342">
        <f t="shared" si="74"/>
        <v>183.74418750000004</v>
      </c>
      <c r="BP200" s="29">
        <f t="shared" si="64"/>
        <v>551.23256250000009</v>
      </c>
      <c r="BQ200" s="29">
        <f t="shared" si="65"/>
        <v>551.23256250000009</v>
      </c>
      <c r="BR200" s="29">
        <f t="shared" si="66"/>
        <v>0</v>
      </c>
      <c r="BT200" s="29">
        <f t="shared" si="67"/>
        <v>1653.6976875000003</v>
      </c>
      <c r="BU200" s="29">
        <f t="shared" si="67"/>
        <v>1653.6976875000003</v>
      </c>
      <c r="BV200" s="29">
        <f t="shared" si="68"/>
        <v>0</v>
      </c>
      <c r="BX200" s="29">
        <v>97996.900000000009</v>
      </c>
      <c r="BY200" s="29">
        <v>97996.900000000009</v>
      </c>
      <c r="BZ200" s="29">
        <v>97996.900000000009</v>
      </c>
      <c r="CB200" s="342">
        <v>97996.900000000009</v>
      </c>
      <c r="CC200" s="342">
        <v>97996.900000000009</v>
      </c>
      <c r="CD200" s="342">
        <v>97996.900000000009</v>
      </c>
      <c r="CF200" s="29">
        <v>183.74418750000004</v>
      </c>
      <c r="CG200" s="29">
        <v>183.74418750000004</v>
      </c>
      <c r="CH200" s="29">
        <v>183.74418750000004</v>
      </c>
      <c r="CJ200" s="342">
        <f t="shared" si="75"/>
        <v>183.74418750000004</v>
      </c>
      <c r="CK200" s="342">
        <f t="shared" si="75"/>
        <v>183.74418750000004</v>
      </c>
      <c r="CL200" s="342">
        <f t="shared" si="75"/>
        <v>183.74418750000004</v>
      </c>
      <c r="CN200" s="29">
        <f t="shared" si="73"/>
        <v>551.23256250000009</v>
      </c>
      <c r="CO200" s="29">
        <f t="shared" ref="CO200:CO270" si="79">CJ200+CK200+CL200</f>
        <v>551.23256250000009</v>
      </c>
      <c r="CP200" s="29">
        <f t="shared" ref="CP200:CP270" si="80">CO200-CN200</f>
        <v>0</v>
      </c>
      <c r="CR200" s="29">
        <f t="shared" ref="CR200:CS270" si="81">+CN200+BT200</f>
        <v>2204.9302500000003</v>
      </c>
      <c r="CS200" s="29">
        <f t="shared" si="81"/>
        <v>2204.9302500000003</v>
      </c>
      <c r="CT200" s="29">
        <f t="shared" ref="CT200:CT270" si="82">CS200-CR200</f>
        <v>0</v>
      </c>
    </row>
    <row r="201" spans="1:98" x14ac:dyDescent="0.25">
      <c r="A201" s="343" t="s">
        <v>526</v>
      </c>
      <c r="B201" s="229">
        <v>3.6799999999999999E-2</v>
      </c>
      <c r="C201" s="229">
        <v>3.7699999999999997E-2</v>
      </c>
      <c r="D201" s="229">
        <v>3.7699999999999997E-2</v>
      </c>
      <c r="E201" s="229">
        <v>2.2499999999999999E-2</v>
      </c>
      <c r="F201" s="236">
        <v>403013</v>
      </c>
      <c r="G201" s="229"/>
      <c r="H201" s="342">
        <v>97861.58</v>
      </c>
      <c r="I201" s="342">
        <v>97861.58</v>
      </c>
      <c r="J201" s="342">
        <v>97861.58</v>
      </c>
      <c r="K201" s="342"/>
      <c r="L201" s="342">
        <v>97861.58</v>
      </c>
      <c r="M201" s="342">
        <v>97861.58</v>
      </c>
      <c r="N201" s="342">
        <v>97861.58</v>
      </c>
      <c r="O201" s="342"/>
      <c r="P201" s="238">
        <v>183.49046250000001</v>
      </c>
      <c r="Q201" s="238">
        <v>183.49046250000001</v>
      </c>
      <c r="R201" s="238">
        <v>183.49046250000001</v>
      </c>
      <c r="S201" s="238"/>
      <c r="T201" s="342">
        <f t="shared" si="69"/>
        <v>183.49046250000001</v>
      </c>
      <c r="U201" s="342">
        <f t="shared" si="69"/>
        <v>183.49046250000001</v>
      </c>
      <c r="V201" s="342">
        <f t="shared" si="69"/>
        <v>183.49046250000001</v>
      </c>
      <c r="W201" s="29"/>
      <c r="X201" s="29">
        <f t="shared" si="61"/>
        <v>550.47138749999999</v>
      </c>
      <c r="Y201" s="29">
        <f t="shared" si="62"/>
        <v>550.47138749999999</v>
      </c>
      <c r="Z201" s="29">
        <f t="shared" si="63"/>
        <v>0</v>
      </c>
      <c r="AB201" s="29">
        <v>97861.58</v>
      </c>
      <c r="AC201" s="29">
        <v>97861.58</v>
      </c>
      <c r="AD201" s="29">
        <v>97861.58</v>
      </c>
      <c r="AF201" s="342">
        <v>97861.58</v>
      </c>
      <c r="AG201" s="342">
        <v>97861.58</v>
      </c>
      <c r="AH201" s="342">
        <v>97861.58</v>
      </c>
      <c r="AJ201" s="29">
        <v>183.49046250000001</v>
      </c>
      <c r="AK201" s="29">
        <v>183.49046250000001</v>
      </c>
      <c r="AL201" s="29">
        <v>183.49046250000001</v>
      </c>
      <c r="AN201" s="342">
        <f t="shared" si="70"/>
        <v>183.49046250000001</v>
      </c>
      <c r="AO201" s="342">
        <f t="shared" si="70"/>
        <v>183.49046250000001</v>
      </c>
      <c r="AP201" s="342">
        <f t="shared" si="70"/>
        <v>183.49046250000001</v>
      </c>
      <c r="AR201" s="29">
        <f t="shared" si="71"/>
        <v>550.47138749999999</v>
      </c>
      <c r="AS201" s="29">
        <f t="shared" si="72"/>
        <v>550.47138749999999</v>
      </c>
      <c r="AT201" s="29">
        <f t="shared" si="76"/>
        <v>0</v>
      </c>
      <c r="AV201" s="29">
        <f t="shared" si="77"/>
        <v>1100.942775</v>
      </c>
      <c r="AW201" s="29">
        <f t="shared" si="77"/>
        <v>1100.942775</v>
      </c>
      <c r="AX201" s="29">
        <f t="shared" si="78"/>
        <v>0</v>
      </c>
      <c r="AZ201" s="29">
        <v>97861.58</v>
      </c>
      <c r="BA201" s="29">
        <v>97861.58</v>
      </c>
      <c r="BB201" s="29">
        <v>97861.58</v>
      </c>
      <c r="BD201" s="342">
        <v>97861.58</v>
      </c>
      <c r="BE201" s="342">
        <v>97861.58</v>
      </c>
      <c r="BF201" s="342">
        <v>97861.58</v>
      </c>
      <c r="BH201" s="29">
        <v>183.49046250000001</v>
      </c>
      <c r="BI201" s="29">
        <v>183.49046250000001</v>
      </c>
      <c r="BJ201" s="29">
        <v>183.49046250000001</v>
      </c>
      <c r="BL201" s="342">
        <f t="shared" si="74"/>
        <v>183.49046250000001</v>
      </c>
      <c r="BM201" s="342">
        <f t="shared" si="74"/>
        <v>183.49046250000001</v>
      </c>
      <c r="BN201" s="342">
        <f t="shared" si="74"/>
        <v>183.49046250000001</v>
      </c>
      <c r="BP201" s="29">
        <f t="shared" si="64"/>
        <v>550.47138749999999</v>
      </c>
      <c r="BQ201" s="29">
        <f t="shared" si="65"/>
        <v>550.47138749999999</v>
      </c>
      <c r="BR201" s="29">
        <f t="shared" si="66"/>
        <v>0</v>
      </c>
      <c r="BT201" s="29">
        <f t="shared" si="67"/>
        <v>1651.4141625</v>
      </c>
      <c r="BU201" s="29">
        <f t="shared" si="67"/>
        <v>1651.4141625</v>
      </c>
      <c r="BV201" s="29">
        <f t="shared" si="68"/>
        <v>0</v>
      </c>
      <c r="BX201" s="29">
        <v>97861.58</v>
      </c>
      <c r="BY201" s="29">
        <v>97861.58</v>
      </c>
      <c r="BZ201" s="29">
        <v>97861.58</v>
      </c>
      <c r="CB201" s="342">
        <v>97861.58</v>
      </c>
      <c r="CC201" s="342">
        <v>97861.58</v>
      </c>
      <c r="CD201" s="342">
        <v>97861.58</v>
      </c>
      <c r="CF201" s="29">
        <v>183.49046250000001</v>
      </c>
      <c r="CG201" s="29">
        <v>183.49046250000001</v>
      </c>
      <c r="CH201" s="29">
        <v>183.49046250000001</v>
      </c>
      <c r="CJ201" s="342">
        <f t="shared" si="75"/>
        <v>183.49046250000001</v>
      </c>
      <c r="CK201" s="342">
        <f t="shared" si="75"/>
        <v>183.49046250000001</v>
      </c>
      <c r="CL201" s="342">
        <f t="shared" si="75"/>
        <v>183.49046250000001</v>
      </c>
      <c r="CN201" s="29">
        <f t="shared" si="73"/>
        <v>550.47138749999999</v>
      </c>
      <c r="CO201" s="29">
        <f t="shared" si="79"/>
        <v>550.47138749999999</v>
      </c>
      <c r="CP201" s="29">
        <f t="shared" si="80"/>
        <v>0</v>
      </c>
      <c r="CR201" s="29">
        <f t="shared" si="81"/>
        <v>2201.88555</v>
      </c>
      <c r="CS201" s="29">
        <f t="shared" si="81"/>
        <v>2201.88555</v>
      </c>
      <c r="CT201" s="29">
        <f t="shared" si="82"/>
        <v>0</v>
      </c>
    </row>
    <row r="202" spans="1:98" x14ac:dyDescent="0.25">
      <c r="A202" s="343" t="s">
        <v>527</v>
      </c>
      <c r="B202" s="229">
        <v>3.6299999999999999E-2</v>
      </c>
      <c r="C202" s="229">
        <v>3.6999999999999998E-2</v>
      </c>
      <c r="D202" s="229">
        <v>3.6999999999999998E-2</v>
      </c>
      <c r="E202" s="229">
        <v>2.35E-2</v>
      </c>
      <c r="F202" s="236">
        <v>403013</v>
      </c>
      <c r="G202" s="229"/>
      <c r="H202" s="342">
        <v>338423.07</v>
      </c>
      <c r="I202" s="342">
        <v>338423.07</v>
      </c>
      <c r="J202" s="342">
        <v>338423.07</v>
      </c>
      <c r="K202" s="342"/>
      <c r="L202" s="342">
        <v>338423.07</v>
      </c>
      <c r="M202" s="342">
        <v>338423.07</v>
      </c>
      <c r="N202" s="342">
        <v>338423.07</v>
      </c>
      <c r="O202" s="342"/>
      <c r="P202" s="238">
        <v>662.74517875000004</v>
      </c>
      <c r="Q202" s="238">
        <v>662.74517875000004</v>
      </c>
      <c r="R202" s="238">
        <v>662.74517875000004</v>
      </c>
      <c r="S202" s="238"/>
      <c r="T202" s="342">
        <f t="shared" si="69"/>
        <v>662.74517875000004</v>
      </c>
      <c r="U202" s="342">
        <f t="shared" si="69"/>
        <v>662.74517875000004</v>
      </c>
      <c r="V202" s="342">
        <f t="shared" si="69"/>
        <v>662.74517875000004</v>
      </c>
      <c r="W202" s="29"/>
      <c r="X202" s="29">
        <f t="shared" si="61"/>
        <v>1988.2355362500002</v>
      </c>
      <c r="Y202" s="29">
        <f t="shared" si="62"/>
        <v>1988.2355362500002</v>
      </c>
      <c r="Z202" s="29">
        <f t="shared" si="63"/>
        <v>0</v>
      </c>
      <c r="AB202" s="29">
        <v>338423.07</v>
      </c>
      <c r="AC202" s="29">
        <v>338423.07</v>
      </c>
      <c r="AD202" s="29">
        <v>338423.07</v>
      </c>
      <c r="AF202" s="342">
        <v>338423.07</v>
      </c>
      <c r="AG202" s="342">
        <v>338423.07</v>
      </c>
      <c r="AH202" s="342">
        <v>338423.07</v>
      </c>
      <c r="AJ202" s="29">
        <v>662.74517875000004</v>
      </c>
      <c r="AK202" s="29">
        <v>662.74517875000004</v>
      </c>
      <c r="AL202" s="29">
        <v>662.74517875000004</v>
      </c>
      <c r="AN202" s="342">
        <f t="shared" si="70"/>
        <v>662.74517875000004</v>
      </c>
      <c r="AO202" s="342">
        <f t="shared" si="70"/>
        <v>662.74517875000004</v>
      </c>
      <c r="AP202" s="342">
        <f t="shared" si="70"/>
        <v>662.74517875000004</v>
      </c>
      <c r="AR202" s="29">
        <f t="shared" si="71"/>
        <v>1988.2355362500002</v>
      </c>
      <c r="AS202" s="29">
        <f t="shared" si="72"/>
        <v>1988.2355362500002</v>
      </c>
      <c r="AT202" s="29">
        <f t="shared" si="76"/>
        <v>0</v>
      </c>
      <c r="AV202" s="29">
        <f t="shared" si="77"/>
        <v>3976.4710725000004</v>
      </c>
      <c r="AW202" s="29">
        <f t="shared" si="77"/>
        <v>3976.4710725000004</v>
      </c>
      <c r="AX202" s="29">
        <f t="shared" si="78"/>
        <v>0</v>
      </c>
      <c r="AZ202" s="29">
        <v>338423.07</v>
      </c>
      <c r="BA202" s="29">
        <v>338423.07</v>
      </c>
      <c r="BB202" s="29">
        <v>338423.07</v>
      </c>
      <c r="BD202" s="342">
        <v>338423.07</v>
      </c>
      <c r="BE202" s="342">
        <v>338423.07</v>
      </c>
      <c r="BF202" s="342">
        <v>338423.07</v>
      </c>
      <c r="BH202" s="29">
        <v>662.74517875000004</v>
      </c>
      <c r="BI202" s="29">
        <v>662.74517875000004</v>
      </c>
      <c r="BJ202" s="29">
        <v>662.74517875000004</v>
      </c>
      <c r="BL202" s="342">
        <f t="shared" si="74"/>
        <v>662.74517875000004</v>
      </c>
      <c r="BM202" s="342">
        <f t="shared" si="74"/>
        <v>662.74517875000004</v>
      </c>
      <c r="BN202" s="342">
        <f t="shared" si="74"/>
        <v>662.74517875000004</v>
      </c>
      <c r="BP202" s="29">
        <f t="shared" si="64"/>
        <v>1988.2355362500002</v>
      </c>
      <c r="BQ202" s="29">
        <f t="shared" si="65"/>
        <v>1988.2355362500002</v>
      </c>
      <c r="BR202" s="29">
        <f t="shared" si="66"/>
        <v>0</v>
      </c>
      <c r="BT202" s="29">
        <f t="shared" si="67"/>
        <v>5964.7066087500007</v>
      </c>
      <c r="BU202" s="29">
        <f t="shared" si="67"/>
        <v>5964.7066087500007</v>
      </c>
      <c r="BV202" s="29">
        <f t="shared" si="68"/>
        <v>0</v>
      </c>
      <c r="BX202" s="29">
        <v>338423.07</v>
      </c>
      <c r="BY202" s="29">
        <v>338423.07</v>
      </c>
      <c r="BZ202" s="29">
        <v>338423.07</v>
      </c>
      <c r="CB202" s="342">
        <v>338423.07</v>
      </c>
      <c r="CC202" s="342">
        <v>338423.07</v>
      </c>
      <c r="CD202" s="342">
        <v>338423.07</v>
      </c>
      <c r="CF202" s="29">
        <v>662.74517875000004</v>
      </c>
      <c r="CG202" s="29">
        <v>662.74517875000004</v>
      </c>
      <c r="CH202" s="29">
        <v>662.74517875000004</v>
      </c>
      <c r="CJ202" s="342">
        <f t="shared" si="75"/>
        <v>662.74517875000004</v>
      </c>
      <c r="CK202" s="342">
        <f t="shared" si="75"/>
        <v>662.74517875000004</v>
      </c>
      <c r="CL202" s="342">
        <f t="shared" si="75"/>
        <v>662.74517875000004</v>
      </c>
      <c r="CN202" s="29">
        <f t="shared" si="73"/>
        <v>1988.2355362500002</v>
      </c>
      <c r="CO202" s="29">
        <f t="shared" si="79"/>
        <v>1988.2355362500002</v>
      </c>
      <c r="CP202" s="29">
        <f t="shared" si="80"/>
        <v>0</v>
      </c>
      <c r="CR202" s="29">
        <f t="shared" si="81"/>
        <v>7952.9421450000009</v>
      </c>
      <c r="CS202" s="29">
        <f t="shared" si="81"/>
        <v>7952.9421450000009</v>
      </c>
      <c r="CT202" s="29">
        <f t="shared" si="82"/>
        <v>0</v>
      </c>
    </row>
    <row r="203" spans="1:98" x14ac:dyDescent="0.25">
      <c r="A203" s="343" t="s">
        <v>528</v>
      </c>
      <c r="B203" s="229">
        <v>3.6299999999999999E-2</v>
      </c>
      <c r="C203" s="229">
        <v>3.6999999999999998E-2</v>
      </c>
      <c r="D203" s="229">
        <v>3.6999999999999998E-2</v>
      </c>
      <c r="E203" s="229">
        <v>2.35E-2</v>
      </c>
      <c r="F203" s="236">
        <v>403013</v>
      </c>
      <c r="G203" s="229"/>
      <c r="H203" s="342">
        <v>337096.18</v>
      </c>
      <c r="I203" s="342">
        <v>337096.18</v>
      </c>
      <c r="J203" s="342">
        <v>337096.18</v>
      </c>
      <c r="K203" s="342"/>
      <c r="L203" s="342">
        <v>337096.18</v>
      </c>
      <c r="M203" s="342">
        <v>337096.18</v>
      </c>
      <c r="N203" s="342">
        <v>337096.18</v>
      </c>
      <c r="O203" s="342"/>
      <c r="P203" s="238">
        <v>660.14668583333332</v>
      </c>
      <c r="Q203" s="238">
        <v>660.14668583333332</v>
      </c>
      <c r="R203" s="238">
        <v>660.14668583333332</v>
      </c>
      <c r="S203" s="238"/>
      <c r="T203" s="342">
        <f t="shared" si="69"/>
        <v>660.14668583333332</v>
      </c>
      <c r="U203" s="342">
        <f t="shared" si="69"/>
        <v>660.14668583333332</v>
      </c>
      <c r="V203" s="342">
        <f t="shared" si="69"/>
        <v>660.14668583333332</v>
      </c>
      <c r="W203" s="29"/>
      <c r="X203" s="29">
        <f t="shared" si="61"/>
        <v>1980.4400575</v>
      </c>
      <c r="Y203" s="29">
        <f t="shared" si="62"/>
        <v>1980.4400575</v>
      </c>
      <c r="Z203" s="29">
        <f t="shared" si="63"/>
        <v>0</v>
      </c>
      <c r="AB203" s="29">
        <v>337096.18</v>
      </c>
      <c r="AC203" s="29">
        <v>337096.18</v>
      </c>
      <c r="AD203" s="29">
        <v>337096.18</v>
      </c>
      <c r="AF203" s="342">
        <v>337096.18</v>
      </c>
      <c r="AG203" s="342">
        <v>337096.18</v>
      </c>
      <c r="AH203" s="342">
        <v>337096.18</v>
      </c>
      <c r="AJ203" s="29">
        <v>660.14668583333332</v>
      </c>
      <c r="AK203" s="29">
        <v>660.14668583333332</v>
      </c>
      <c r="AL203" s="29">
        <v>660.14668583333332</v>
      </c>
      <c r="AN203" s="342">
        <f t="shared" si="70"/>
        <v>660.14668583333332</v>
      </c>
      <c r="AO203" s="342">
        <f t="shared" si="70"/>
        <v>660.14668583333332</v>
      </c>
      <c r="AP203" s="342">
        <f t="shared" si="70"/>
        <v>660.14668583333332</v>
      </c>
      <c r="AR203" s="29">
        <f t="shared" si="71"/>
        <v>1980.4400575</v>
      </c>
      <c r="AS203" s="29">
        <f t="shared" si="72"/>
        <v>1980.4400575</v>
      </c>
      <c r="AT203" s="29">
        <f t="shared" si="76"/>
        <v>0</v>
      </c>
      <c r="AV203" s="29">
        <f t="shared" si="77"/>
        <v>3960.8801149999999</v>
      </c>
      <c r="AW203" s="29">
        <f t="shared" si="77"/>
        <v>3960.8801149999999</v>
      </c>
      <c r="AX203" s="29">
        <f t="shared" si="78"/>
        <v>0</v>
      </c>
      <c r="AZ203" s="29">
        <v>337096.18</v>
      </c>
      <c r="BA203" s="29">
        <v>337096.18</v>
      </c>
      <c r="BB203" s="29">
        <v>337096.18</v>
      </c>
      <c r="BD203" s="342">
        <v>337096.18</v>
      </c>
      <c r="BE203" s="342">
        <v>337096.18</v>
      </c>
      <c r="BF203" s="342">
        <v>337096.18</v>
      </c>
      <c r="BH203" s="29">
        <v>660.14668583333332</v>
      </c>
      <c r="BI203" s="29">
        <v>660.14668583333332</v>
      </c>
      <c r="BJ203" s="29">
        <v>660.14668583333332</v>
      </c>
      <c r="BL203" s="342">
        <f t="shared" si="74"/>
        <v>660.14668583333332</v>
      </c>
      <c r="BM203" s="342">
        <f t="shared" si="74"/>
        <v>660.14668583333332</v>
      </c>
      <c r="BN203" s="342">
        <f t="shared" si="74"/>
        <v>660.14668583333332</v>
      </c>
      <c r="BP203" s="29">
        <f t="shared" si="64"/>
        <v>1980.4400575</v>
      </c>
      <c r="BQ203" s="29">
        <f t="shared" si="65"/>
        <v>1980.4400575</v>
      </c>
      <c r="BR203" s="29">
        <f t="shared" si="66"/>
        <v>0</v>
      </c>
      <c r="BT203" s="29">
        <f t="shared" si="67"/>
        <v>5941.3201724999999</v>
      </c>
      <c r="BU203" s="29">
        <f t="shared" si="67"/>
        <v>5941.3201724999999</v>
      </c>
      <c r="BV203" s="29">
        <f t="shared" si="68"/>
        <v>0</v>
      </c>
      <c r="BX203" s="29">
        <v>337096.18</v>
      </c>
      <c r="BY203" s="29">
        <v>337096.18</v>
      </c>
      <c r="BZ203" s="29">
        <v>337096.18</v>
      </c>
      <c r="CB203" s="342">
        <v>337096.18</v>
      </c>
      <c r="CC203" s="342">
        <v>337096.18</v>
      </c>
      <c r="CD203" s="342">
        <v>337096.18</v>
      </c>
      <c r="CF203" s="29">
        <v>660.14668583333332</v>
      </c>
      <c r="CG203" s="29">
        <v>660.14668583333332</v>
      </c>
      <c r="CH203" s="29">
        <v>660.14668583333332</v>
      </c>
      <c r="CJ203" s="342">
        <f t="shared" si="75"/>
        <v>660.14668583333332</v>
      </c>
      <c r="CK203" s="342">
        <f t="shared" si="75"/>
        <v>660.14668583333332</v>
      </c>
      <c r="CL203" s="342">
        <f t="shared" si="75"/>
        <v>660.14668583333332</v>
      </c>
      <c r="CN203" s="29">
        <f t="shared" si="73"/>
        <v>1980.4400575</v>
      </c>
      <c r="CO203" s="29">
        <f t="shared" si="79"/>
        <v>1980.4400575</v>
      </c>
      <c r="CP203" s="29">
        <f t="shared" si="80"/>
        <v>0</v>
      </c>
      <c r="CR203" s="29">
        <f t="shared" si="81"/>
        <v>7921.7602299999999</v>
      </c>
      <c r="CS203" s="29">
        <f t="shared" si="81"/>
        <v>7921.7602299999999</v>
      </c>
      <c r="CT203" s="29">
        <f t="shared" si="82"/>
        <v>0</v>
      </c>
    </row>
    <row r="204" spans="1:98" x14ac:dyDescent="0.25">
      <c r="A204" s="343" t="s">
        <v>529</v>
      </c>
      <c r="B204" s="229">
        <v>3.6499999999999998E-2</v>
      </c>
      <c r="C204" s="229">
        <v>3.7100000000000001E-2</v>
      </c>
      <c r="D204" s="229">
        <v>3.7100000000000001E-2</v>
      </c>
      <c r="E204" s="229">
        <v>2.35E-2</v>
      </c>
      <c r="F204" s="236">
        <v>403013</v>
      </c>
      <c r="G204" s="229"/>
      <c r="H204" s="342">
        <v>347146.53</v>
      </c>
      <c r="I204" s="342">
        <v>347146.53</v>
      </c>
      <c r="J204" s="342">
        <v>347146.53</v>
      </c>
      <c r="K204" s="342"/>
      <c r="L204" s="342">
        <v>347146.53</v>
      </c>
      <c r="M204" s="342">
        <v>347146.53</v>
      </c>
      <c r="N204" s="342">
        <v>347146.53</v>
      </c>
      <c r="O204" s="342"/>
      <c r="P204" s="238">
        <v>679.82862125000008</v>
      </c>
      <c r="Q204" s="238">
        <v>679.82862125000008</v>
      </c>
      <c r="R204" s="238">
        <v>679.82862125000008</v>
      </c>
      <c r="S204" s="238"/>
      <c r="T204" s="342">
        <f t="shared" si="69"/>
        <v>679.82862125000008</v>
      </c>
      <c r="U204" s="342">
        <f t="shared" si="69"/>
        <v>679.82862125000008</v>
      </c>
      <c r="V204" s="342">
        <f t="shared" si="69"/>
        <v>679.82862125000008</v>
      </c>
      <c r="W204" s="29"/>
      <c r="X204" s="29">
        <f t="shared" si="61"/>
        <v>2039.4858637500001</v>
      </c>
      <c r="Y204" s="29">
        <f t="shared" si="62"/>
        <v>2039.4858637500001</v>
      </c>
      <c r="Z204" s="29">
        <f t="shared" si="63"/>
        <v>0</v>
      </c>
      <c r="AB204" s="29">
        <v>347146.53</v>
      </c>
      <c r="AC204" s="29">
        <v>347146.53</v>
      </c>
      <c r="AD204" s="29">
        <v>347146.53</v>
      </c>
      <c r="AF204" s="342">
        <v>347146.53</v>
      </c>
      <c r="AG204" s="342">
        <v>347146.53</v>
      </c>
      <c r="AH204" s="342">
        <v>347146.53</v>
      </c>
      <c r="AJ204" s="29">
        <v>679.82862125000008</v>
      </c>
      <c r="AK204" s="29">
        <v>679.82862125000008</v>
      </c>
      <c r="AL204" s="29">
        <v>679.82862125000008</v>
      </c>
      <c r="AN204" s="342">
        <f t="shared" si="70"/>
        <v>679.82862125000008</v>
      </c>
      <c r="AO204" s="342">
        <f t="shared" si="70"/>
        <v>679.82862125000008</v>
      </c>
      <c r="AP204" s="342">
        <f t="shared" si="70"/>
        <v>679.82862125000008</v>
      </c>
      <c r="AR204" s="29">
        <f t="shared" si="71"/>
        <v>2039.4858637500001</v>
      </c>
      <c r="AS204" s="29">
        <f t="shared" si="72"/>
        <v>2039.4858637500001</v>
      </c>
      <c r="AT204" s="29">
        <f t="shared" si="76"/>
        <v>0</v>
      </c>
      <c r="AV204" s="29">
        <f t="shared" si="77"/>
        <v>4078.9717275000003</v>
      </c>
      <c r="AW204" s="29">
        <f t="shared" si="77"/>
        <v>4078.9717275000003</v>
      </c>
      <c r="AX204" s="29">
        <f t="shared" si="78"/>
        <v>0</v>
      </c>
      <c r="AZ204" s="29">
        <v>347146.53</v>
      </c>
      <c r="BA204" s="29">
        <v>347146.53</v>
      </c>
      <c r="BB204" s="29">
        <v>347146.53</v>
      </c>
      <c r="BD204" s="342">
        <v>347146.53</v>
      </c>
      <c r="BE204" s="342">
        <v>347146.53</v>
      </c>
      <c r="BF204" s="342">
        <v>347146.53</v>
      </c>
      <c r="BH204" s="29">
        <v>679.82862125000008</v>
      </c>
      <c r="BI204" s="29">
        <v>679.82862125000008</v>
      </c>
      <c r="BJ204" s="29">
        <v>679.82862125000008</v>
      </c>
      <c r="BL204" s="342">
        <f t="shared" si="74"/>
        <v>679.82862125000008</v>
      </c>
      <c r="BM204" s="342">
        <f t="shared" si="74"/>
        <v>679.82862125000008</v>
      </c>
      <c r="BN204" s="342">
        <f t="shared" si="74"/>
        <v>679.82862125000008</v>
      </c>
      <c r="BP204" s="29">
        <f t="shared" si="64"/>
        <v>2039.4858637500001</v>
      </c>
      <c r="BQ204" s="29">
        <f t="shared" si="65"/>
        <v>2039.4858637500001</v>
      </c>
      <c r="BR204" s="29">
        <f t="shared" si="66"/>
        <v>0</v>
      </c>
      <c r="BT204" s="29">
        <f t="shared" si="67"/>
        <v>6118.4575912500004</v>
      </c>
      <c r="BU204" s="29">
        <f t="shared" si="67"/>
        <v>6118.4575912500004</v>
      </c>
      <c r="BV204" s="29">
        <f t="shared" si="68"/>
        <v>0</v>
      </c>
      <c r="BX204" s="29">
        <v>347146.53</v>
      </c>
      <c r="BY204" s="29">
        <v>347146.53</v>
      </c>
      <c r="BZ204" s="29">
        <v>347146.53</v>
      </c>
      <c r="CB204" s="342">
        <v>347146.53</v>
      </c>
      <c r="CC204" s="342">
        <v>347146.53</v>
      </c>
      <c r="CD204" s="342">
        <v>347146.53</v>
      </c>
      <c r="CF204" s="29">
        <v>679.82862125000008</v>
      </c>
      <c r="CG204" s="29">
        <v>679.82862125000008</v>
      </c>
      <c r="CH204" s="29">
        <v>679.82862125000008</v>
      </c>
      <c r="CJ204" s="342">
        <f t="shared" si="75"/>
        <v>679.82862125000008</v>
      </c>
      <c r="CK204" s="342">
        <f t="shared" si="75"/>
        <v>679.82862125000008</v>
      </c>
      <c r="CL204" s="342">
        <f t="shared" si="75"/>
        <v>679.82862125000008</v>
      </c>
      <c r="CN204" s="29">
        <f t="shared" si="73"/>
        <v>2039.4858637500001</v>
      </c>
      <c r="CO204" s="29">
        <f t="shared" si="79"/>
        <v>2039.4858637500001</v>
      </c>
      <c r="CP204" s="29">
        <f t="shared" si="80"/>
        <v>0</v>
      </c>
      <c r="CR204" s="29">
        <f t="shared" si="81"/>
        <v>8157.9434550000005</v>
      </c>
      <c r="CS204" s="29">
        <f t="shared" si="81"/>
        <v>8157.9434550000005</v>
      </c>
      <c r="CT204" s="29">
        <f t="shared" si="82"/>
        <v>0</v>
      </c>
    </row>
    <row r="205" spans="1:98" x14ac:dyDescent="0.25">
      <c r="A205" s="343" t="s">
        <v>530</v>
      </c>
      <c r="B205" s="229">
        <v>3.8399999999999997E-2</v>
      </c>
      <c r="C205" s="229">
        <v>9.3100000000000002E-2</v>
      </c>
      <c r="D205" s="229">
        <v>9.3100000000000002E-2</v>
      </c>
      <c r="E205" s="229">
        <v>0.2359</v>
      </c>
      <c r="F205" s="236">
        <v>403013</v>
      </c>
      <c r="G205" s="229"/>
      <c r="H205" s="342">
        <v>0</v>
      </c>
      <c r="I205" s="342">
        <v>0</v>
      </c>
      <c r="J205" s="342">
        <v>0</v>
      </c>
      <c r="K205" s="342"/>
      <c r="L205" s="342">
        <v>0</v>
      </c>
      <c r="M205" s="342">
        <v>0</v>
      </c>
      <c r="N205" s="342">
        <v>0</v>
      </c>
      <c r="O205" s="342"/>
      <c r="P205" s="238">
        <v>0</v>
      </c>
      <c r="Q205" s="238">
        <v>0</v>
      </c>
      <c r="R205" s="238">
        <v>0</v>
      </c>
      <c r="S205" s="238"/>
      <c r="T205" s="342">
        <f t="shared" si="69"/>
        <v>0</v>
      </c>
      <c r="U205" s="342">
        <f t="shared" si="69"/>
        <v>0</v>
      </c>
      <c r="V205" s="342">
        <f t="shared" si="69"/>
        <v>0</v>
      </c>
      <c r="W205" s="29"/>
      <c r="X205" s="29">
        <f t="shared" si="61"/>
        <v>0</v>
      </c>
      <c r="Y205" s="29">
        <f t="shared" si="62"/>
        <v>0</v>
      </c>
      <c r="Z205" s="29">
        <f t="shared" si="63"/>
        <v>0</v>
      </c>
      <c r="AB205" s="29">
        <v>0</v>
      </c>
      <c r="AC205" s="29">
        <v>0</v>
      </c>
      <c r="AD205" s="29">
        <v>0</v>
      </c>
      <c r="AF205" s="342">
        <v>0</v>
      </c>
      <c r="AG205" s="342">
        <v>0</v>
      </c>
      <c r="AH205" s="342">
        <v>0</v>
      </c>
      <c r="AJ205" s="29">
        <v>0</v>
      </c>
      <c r="AK205" s="29">
        <v>0</v>
      </c>
      <c r="AL205" s="29">
        <v>0</v>
      </c>
      <c r="AN205" s="342">
        <f t="shared" si="70"/>
        <v>0</v>
      </c>
      <c r="AO205" s="342">
        <f t="shared" si="70"/>
        <v>0</v>
      </c>
      <c r="AP205" s="342">
        <f t="shared" si="70"/>
        <v>0</v>
      </c>
      <c r="AR205" s="29">
        <f t="shared" si="71"/>
        <v>0</v>
      </c>
      <c r="AS205" s="29">
        <f t="shared" si="72"/>
        <v>0</v>
      </c>
      <c r="AT205" s="29">
        <f t="shared" si="76"/>
        <v>0</v>
      </c>
      <c r="AV205" s="29">
        <f t="shared" si="77"/>
        <v>0</v>
      </c>
      <c r="AW205" s="29">
        <f t="shared" si="77"/>
        <v>0</v>
      </c>
      <c r="AX205" s="29">
        <f t="shared" si="78"/>
        <v>0</v>
      </c>
      <c r="AZ205" s="29">
        <v>0</v>
      </c>
      <c r="BA205" s="29">
        <v>0</v>
      </c>
      <c r="BB205" s="29">
        <v>0</v>
      </c>
      <c r="BD205" s="342">
        <v>0</v>
      </c>
      <c r="BE205" s="342">
        <v>0</v>
      </c>
      <c r="BF205" s="342">
        <v>0</v>
      </c>
      <c r="BH205" s="29">
        <v>0</v>
      </c>
      <c r="BI205" s="29">
        <v>0</v>
      </c>
      <c r="BJ205" s="29">
        <v>0</v>
      </c>
      <c r="BL205" s="342">
        <f t="shared" si="74"/>
        <v>0</v>
      </c>
      <c r="BM205" s="342">
        <f t="shared" si="74"/>
        <v>0</v>
      </c>
      <c r="BN205" s="342">
        <f t="shared" si="74"/>
        <v>0</v>
      </c>
      <c r="BP205" s="29">
        <f t="shared" si="64"/>
        <v>0</v>
      </c>
      <c r="BQ205" s="29">
        <f t="shared" si="65"/>
        <v>0</v>
      </c>
      <c r="BR205" s="29">
        <f t="shared" si="66"/>
        <v>0</v>
      </c>
      <c r="BT205" s="29">
        <f t="shared" si="67"/>
        <v>0</v>
      </c>
      <c r="BU205" s="29">
        <f t="shared" si="67"/>
        <v>0</v>
      </c>
      <c r="BV205" s="29">
        <f t="shared" si="68"/>
        <v>0</v>
      </c>
      <c r="BX205" s="29">
        <v>0</v>
      </c>
      <c r="BY205" s="29">
        <v>0</v>
      </c>
      <c r="BZ205" s="29">
        <v>0</v>
      </c>
      <c r="CB205" s="342">
        <v>0</v>
      </c>
      <c r="CC205" s="342">
        <v>0</v>
      </c>
      <c r="CD205" s="342">
        <v>0</v>
      </c>
      <c r="CF205" s="29">
        <v>0</v>
      </c>
      <c r="CG205" s="29">
        <v>0</v>
      </c>
      <c r="CH205" s="29">
        <v>0</v>
      </c>
      <c r="CJ205" s="342">
        <f t="shared" si="75"/>
        <v>0</v>
      </c>
      <c r="CK205" s="342">
        <f t="shared" si="75"/>
        <v>0</v>
      </c>
      <c r="CL205" s="342">
        <f t="shared" si="75"/>
        <v>0</v>
      </c>
      <c r="CN205" s="29">
        <f t="shared" si="73"/>
        <v>0</v>
      </c>
      <c r="CO205" s="29">
        <f t="shared" si="79"/>
        <v>0</v>
      </c>
      <c r="CP205" s="29">
        <f t="shared" si="80"/>
        <v>0</v>
      </c>
      <c r="CR205" s="29">
        <f t="shared" si="81"/>
        <v>0</v>
      </c>
      <c r="CS205" s="29">
        <f t="shared" si="81"/>
        <v>0</v>
      </c>
      <c r="CT205" s="29">
        <f t="shared" si="82"/>
        <v>0</v>
      </c>
    </row>
    <row r="206" spans="1:98" x14ac:dyDescent="0.25">
      <c r="A206" s="30" t="s">
        <v>531</v>
      </c>
      <c r="B206" s="229"/>
      <c r="C206" s="229"/>
      <c r="D206" s="229">
        <v>0</v>
      </c>
      <c r="E206" s="229">
        <v>0</v>
      </c>
      <c r="F206" s="236">
        <v>403013</v>
      </c>
      <c r="G206" s="229"/>
      <c r="H206" s="342">
        <v>0</v>
      </c>
      <c r="I206" s="342">
        <v>0</v>
      </c>
      <c r="J206" s="342">
        <v>0</v>
      </c>
      <c r="K206" s="342"/>
      <c r="L206" s="342">
        <v>0</v>
      </c>
      <c r="M206" s="342">
        <v>0</v>
      </c>
      <c r="N206" s="342">
        <v>0</v>
      </c>
      <c r="O206" s="342"/>
      <c r="P206" s="238">
        <v>0</v>
      </c>
      <c r="Q206" s="238">
        <v>0</v>
      </c>
      <c r="R206" s="238">
        <v>0</v>
      </c>
      <c r="S206" s="238"/>
      <c r="T206" s="342">
        <f t="shared" si="69"/>
        <v>0</v>
      </c>
      <c r="U206" s="342">
        <f t="shared" si="69"/>
        <v>0</v>
      </c>
      <c r="V206" s="342">
        <f t="shared" si="69"/>
        <v>0</v>
      </c>
      <c r="W206" s="29"/>
      <c r="X206" s="29">
        <f t="shared" si="61"/>
        <v>0</v>
      </c>
      <c r="Y206" s="29">
        <f t="shared" si="62"/>
        <v>0</v>
      </c>
      <c r="Z206" s="29">
        <f t="shared" si="63"/>
        <v>0</v>
      </c>
      <c r="AB206" s="29">
        <v>0</v>
      </c>
      <c r="AC206" s="29">
        <v>0</v>
      </c>
      <c r="AD206" s="29">
        <v>0</v>
      </c>
      <c r="AF206" s="342">
        <v>0</v>
      </c>
      <c r="AG206" s="342">
        <v>0</v>
      </c>
      <c r="AH206" s="342">
        <v>0</v>
      </c>
      <c r="AJ206" s="29">
        <v>0</v>
      </c>
      <c r="AK206" s="29">
        <v>0</v>
      </c>
      <c r="AL206" s="29">
        <v>0</v>
      </c>
      <c r="AN206" s="342">
        <f t="shared" si="70"/>
        <v>0</v>
      </c>
      <c r="AO206" s="342">
        <f t="shared" si="70"/>
        <v>0</v>
      </c>
      <c r="AP206" s="342">
        <f t="shared" si="70"/>
        <v>0</v>
      </c>
      <c r="AR206" s="29">
        <f t="shared" si="71"/>
        <v>0</v>
      </c>
      <c r="AS206" s="29">
        <f t="shared" si="72"/>
        <v>0</v>
      </c>
      <c r="AT206" s="29">
        <f t="shared" si="76"/>
        <v>0</v>
      </c>
      <c r="AV206" s="29">
        <f t="shared" si="77"/>
        <v>0</v>
      </c>
      <c r="AW206" s="29">
        <f t="shared" si="77"/>
        <v>0</v>
      </c>
      <c r="AX206" s="29">
        <f t="shared" si="78"/>
        <v>0</v>
      </c>
      <c r="AZ206" s="29">
        <v>0</v>
      </c>
      <c r="BA206" s="29">
        <v>0</v>
      </c>
      <c r="BB206" s="29">
        <v>0</v>
      </c>
      <c r="BD206" s="342">
        <v>0</v>
      </c>
      <c r="BE206" s="342">
        <v>0</v>
      </c>
      <c r="BF206" s="342">
        <v>0</v>
      </c>
      <c r="BH206" s="29">
        <v>0</v>
      </c>
      <c r="BI206" s="29">
        <v>0</v>
      </c>
      <c r="BJ206" s="29">
        <v>0</v>
      </c>
      <c r="BL206" s="342">
        <f t="shared" si="74"/>
        <v>0</v>
      </c>
      <c r="BM206" s="342">
        <f t="shared" si="74"/>
        <v>0</v>
      </c>
      <c r="BN206" s="342">
        <f t="shared" si="74"/>
        <v>0</v>
      </c>
      <c r="BP206" s="29">
        <f t="shared" si="64"/>
        <v>0</v>
      </c>
      <c r="BQ206" s="29">
        <f t="shared" si="65"/>
        <v>0</v>
      </c>
      <c r="BR206" s="29">
        <f t="shared" si="66"/>
        <v>0</v>
      </c>
      <c r="BT206" s="29">
        <f t="shared" si="67"/>
        <v>0</v>
      </c>
      <c r="BU206" s="29">
        <f t="shared" si="67"/>
        <v>0</v>
      </c>
      <c r="BV206" s="29">
        <f t="shared" si="68"/>
        <v>0</v>
      </c>
      <c r="BX206" s="29">
        <v>0</v>
      </c>
      <c r="BY206" s="29">
        <v>0</v>
      </c>
      <c r="BZ206" s="29">
        <v>0</v>
      </c>
      <c r="CB206" s="342">
        <v>0</v>
      </c>
      <c r="CC206" s="342">
        <v>0</v>
      </c>
      <c r="CD206" s="342">
        <v>0</v>
      </c>
      <c r="CF206" s="29">
        <v>0</v>
      </c>
      <c r="CG206" s="29">
        <v>0</v>
      </c>
      <c r="CH206" s="29">
        <v>0</v>
      </c>
      <c r="CJ206" s="342">
        <f t="shared" si="75"/>
        <v>0</v>
      </c>
      <c r="CK206" s="342">
        <f t="shared" si="75"/>
        <v>0</v>
      </c>
      <c r="CL206" s="342">
        <f t="shared" si="75"/>
        <v>0</v>
      </c>
      <c r="CN206" s="29">
        <f t="shared" si="73"/>
        <v>0</v>
      </c>
      <c r="CO206" s="29">
        <f t="shared" si="79"/>
        <v>0</v>
      </c>
      <c r="CP206" s="29">
        <f t="shared" si="80"/>
        <v>0</v>
      </c>
      <c r="CR206" s="29">
        <f t="shared" si="81"/>
        <v>0</v>
      </c>
      <c r="CS206" s="29">
        <f t="shared" si="81"/>
        <v>0</v>
      </c>
      <c r="CT206" s="29">
        <f t="shared" si="82"/>
        <v>0</v>
      </c>
    </row>
    <row r="207" spans="1:98" x14ac:dyDescent="0.25">
      <c r="A207" s="30" t="s">
        <v>532</v>
      </c>
      <c r="B207" s="229">
        <v>2.7900000000000001E-2</v>
      </c>
      <c r="C207" s="229">
        <v>3.3300000000000003E-2</v>
      </c>
      <c r="D207" s="229">
        <v>3.3300000000000003E-2</v>
      </c>
      <c r="E207" s="229">
        <v>3.7600000000000001E-2</v>
      </c>
      <c r="F207" s="236">
        <v>403013</v>
      </c>
      <c r="G207" s="229"/>
      <c r="H207" s="342">
        <v>76447410.340000004</v>
      </c>
      <c r="I207" s="342">
        <v>76427415.400000006</v>
      </c>
      <c r="J207" s="342">
        <v>76422510.280000001</v>
      </c>
      <c r="K207" s="342"/>
      <c r="L207" s="342">
        <v>77235122.099999994</v>
      </c>
      <c r="M207" s="342">
        <v>77232867.370000005</v>
      </c>
      <c r="N207" s="342">
        <v>77268719.5</v>
      </c>
      <c r="O207" s="342"/>
      <c r="P207" s="238">
        <v>239535.21906533337</v>
      </c>
      <c r="Q207" s="238">
        <v>239472.56825333336</v>
      </c>
      <c r="R207" s="238">
        <v>239457.19887733334</v>
      </c>
      <c r="S207" s="238"/>
      <c r="T207" s="342">
        <f t="shared" si="69"/>
        <v>242003.38257999998</v>
      </c>
      <c r="U207" s="342">
        <f t="shared" si="69"/>
        <v>241996.31775933338</v>
      </c>
      <c r="V207" s="342">
        <f t="shared" si="69"/>
        <v>242108.65443333334</v>
      </c>
      <c r="W207" s="29"/>
      <c r="X207" s="29">
        <f t="shared" si="61"/>
        <v>718464.98619600001</v>
      </c>
      <c r="Y207" s="29">
        <f t="shared" si="62"/>
        <v>726108.3547726667</v>
      </c>
      <c r="Z207" s="29">
        <f t="shared" si="63"/>
        <v>7643.3685766666895</v>
      </c>
      <c r="AB207" s="29">
        <v>76414601.819999993</v>
      </c>
      <c r="AC207" s="29">
        <v>76546843.549999997</v>
      </c>
      <c r="AD207" s="29">
        <v>76708500.870000005</v>
      </c>
      <c r="AF207" s="342">
        <v>80210545.769999996</v>
      </c>
      <c r="AG207" s="342">
        <v>84079187.609999999</v>
      </c>
      <c r="AH207" s="342">
        <v>84942551.099999994</v>
      </c>
      <c r="AJ207" s="29">
        <v>239432.41903600001</v>
      </c>
      <c r="AK207" s="29">
        <v>239846.77645666667</v>
      </c>
      <c r="AL207" s="29">
        <v>240353.30272600005</v>
      </c>
      <c r="AN207" s="342">
        <f t="shared" si="70"/>
        <v>251326.37674599999</v>
      </c>
      <c r="AO207" s="342">
        <f t="shared" si="70"/>
        <v>263448.121178</v>
      </c>
      <c r="AP207" s="342">
        <f t="shared" si="70"/>
        <v>266153.32678</v>
      </c>
      <c r="AR207" s="29">
        <f t="shared" si="71"/>
        <v>719632.49821866676</v>
      </c>
      <c r="AS207" s="29">
        <f t="shared" si="72"/>
        <v>780927.82470400003</v>
      </c>
      <c r="AT207" s="29">
        <f t="shared" si="76"/>
        <v>61295.326485333266</v>
      </c>
      <c r="AV207" s="29">
        <f t="shared" si="77"/>
        <v>1438097.4844146669</v>
      </c>
      <c r="AW207" s="29">
        <f t="shared" si="77"/>
        <v>1507036.1794766667</v>
      </c>
      <c r="AX207" s="29">
        <f t="shared" si="78"/>
        <v>68938.695061999839</v>
      </c>
      <c r="AZ207" s="29">
        <v>76750188.200000003</v>
      </c>
      <c r="BA207" s="29">
        <v>76781186.099999994</v>
      </c>
      <c r="BB207" s="29">
        <v>76785930.760000005</v>
      </c>
      <c r="BD207" s="342">
        <v>85798919.430000007</v>
      </c>
      <c r="BE207" s="342">
        <v>86794259.769999996</v>
      </c>
      <c r="BF207" s="342">
        <v>86731376.319999993</v>
      </c>
      <c r="BH207" s="29">
        <v>240483.92302666666</v>
      </c>
      <c r="BI207" s="29">
        <v>240581.04978</v>
      </c>
      <c r="BJ207" s="29">
        <v>240595.91638133337</v>
      </c>
      <c r="BL207" s="342">
        <f t="shared" si="74"/>
        <v>268836.614214</v>
      </c>
      <c r="BM207" s="342">
        <f t="shared" si="74"/>
        <v>271955.34727933333</v>
      </c>
      <c r="BN207" s="342">
        <f t="shared" si="74"/>
        <v>271758.31246933335</v>
      </c>
      <c r="BP207" s="29">
        <f t="shared" si="64"/>
        <v>721660.889188</v>
      </c>
      <c r="BQ207" s="29">
        <f t="shared" si="65"/>
        <v>812550.27396266675</v>
      </c>
      <c r="BR207" s="29">
        <f t="shared" si="66"/>
        <v>90889.384774666745</v>
      </c>
      <c r="BT207" s="29">
        <f t="shared" si="67"/>
        <v>2159758.3736026669</v>
      </c>
      <c r="BU207" s="29">
        <f t="shared" si="67"/>
        <v>2319586.4534393335</v>
      </c>
      <c r="BV207" s="29">
        <f t="shared" si="68"/>
        <v>159828.07983666658</v>
      </c>
      <c r="BX207" s="29">
        <v>76795896.090000004</v>
      </c>
      <c r="BY207" s="29">
        <v>76863024.870000005</v>
      </c>
      <c r="BZ207" s="29">
        <v>77077179.340000004</v>
      </c>
      <c r="CB207" s="342">
        <v>86602804.280000001</v>
      </c>
      <c r="CC207" s="342">
        <v>86581024.560000002</v>
      </c>
      <c r="CD207" s="342">
        <v>86722199.849999994</v>
      </c>
      <c r="CF207" s="29">
        <v>240627.14108200002</v>
      </c>
      <c r="CG207" s="29">
        <v>240837.47792600002</v>
      </c>
      <c r="CH207" s="29">
        <v>241508.49526533336</v>
      </c>
      <c r="CJ207" s="342">
        <f t="shared" si="75"/>
        <v>271355.45341066667</v>
      </c>
      <c r="CK207" s="342">
        <f t="shared" si="75"/>
        <v>271287.210288</v>
      </c>
      <c r="CL207" s="342">
        <f t="shared" si="75"/>
        <v>271729.55953000003</v>
      </c>
      <c r="CN207" s="29">
        <f t="shared" si="73"/>
        <v>722973.11427333334</v>
      </c>
      <c r="CO207" s="29">
        <f t="shared" si="79"/>
        <v>814372.2232286667</v>
      </c>
      <c r="CP207" s="29">
        <f t="shared" si="80"/>
        <v>91399.108955333359</v>
      </c>
      <c r="CR207" s="29">
        <f t="shared" si="81"/>
        <v>2882731.4878760003</v>
      </c>
      <c r="CS207" s="29">
        <f t="shared" si="81"/>
        <v>3133958.6766680004</v>
      </c>
      <c r="CT207" s="29">
        <f t="shared" si="82"/>
        <v>251227.18879200006</v>
      </c>
    </row>
    <row r="208" spans="1:98" x14ac:dyDescent="0.25">
      <c r="A208" s="343" t="s">
        <v>533</v>
      </c>
      <c r="B208" s="229">
        <v>4.3299999999999998E-2</v>
      </c>
      <c r="C208" s="229">
        <v>4.3999999999999997E-2</v>
      </c>
      <c r="D208" s="229">
        <v>4.3999999999999997E-2</v>
      </c>
      <c r="E208" s="229">
        <v>3.3700000000000001E-2</v>
      </c>
      <c r="F208" s="236">
        <v>403013</v>
      </c>
      <c r="G208" s="229"/>
      <c r="H208" s="342">
        <v>18461992.960000001</v>
      </c>
      <c r="I208" s="342">
        <v>18461992.960000001</v>
      </c>
      <c r="J208" s="342">
        <v>18461992.960000001</v>
      </c>
      <c r="K208" s="342"/>
      <c r="L208" s="342">
        <v>18461992.960000001</v>
      </c>
      <c r="M208" s="342">
        <v>18461992.960000001</v>
      </c>
      <c r="N208" s="342">
        <v>18563962</v>
      </c>
      <c r="O208" s="342"/>
      <c r="P208" s="238">
        <v>51847.430229333339</v>
      </c>
      <c r="Q208" s="238">
        <v>51847.430229333339</v>
      </c>
      <c r="R208" s="238">
        <v>51847.430229333339</v>
      </c>
      <c r="S208" s="238"/>
      <c r="T208" s="342">
        <f t="shared" si="69"/>
        <v>51847.430229333339</v>
      </c>
      <c r="U208" s="342">
        <f t="shared" si="69"/>
        <v>51847.430229333339</v>
      </c>
      <c r="V208" s="342">
        <f t="shared" si="69"/>
        <v>52133.793283333333</v>
      </c>
      <c r="W208" s="29"/>
      <c r="X208" s="29">
        <f t="shared" si="61"/>
        <v>155542.29068800001</v>
      </c>
      <c r="Y208" s="29">
        <f t="shared" si="62"/>
        <v>155828.65374199999</v>
      </c>
      <c r="Z208" s="29">
        <f t="shared" si="63"/>
        <v>286.36305399998673</v>
      </c>
      <c r="AB208" s="29">
        <v>18461992.960000001</v>
      </c>
      <c r="AC208" s="29">
        <v>18461992.960000001</v>
      </c>
      <c r="AD208" s="29">
        <v>18461992.960000001</v>
      </c>
      <c r="AF208" s="342">
        <v>18665931.039999999</v>
      </c>
      <c r="AG208" s="342">
        <v>18637713.190000001</v>
      </c>
      <c r="AH208" s="342">
        <v>18609495.34</v>
      </c>
      <c r="AJ208" s="29">
        <v>51847.430229333339</v>
      </c>
      <c r="AK208" s="29">
        <v>51847.430229333339</v>
      </c>
      <c r="AL208" s="29">
        <v>51847.430229333339</v>
      </c>
      <c r="AN208" s="342">
        <f t="shared" si="70"/>
        <v>52420.156337333327</v>
      </c>
      <c r="AO208" s="342">
        <f t="shared" si="70"/>
        <v>52340.91120858334</v>
      </c>
      <c r="AP208" s="342">
        <f t="shared" si="70"/>
        <v>52261.66607983334</v>
      </c>
      <c r="AR208" s="29">
        <f t="shared" si="71"/>
        <v>155542.29068800001</v>
      </c>
      <c r="AS208" s="29">
        <f t="shared" si="72"/>
        <v>157022.73362575</v>
      </c>
      <c r="AT208" s="29">
        <f t="shared" si="76"/>
        <v>1480.442937749991</v>
      </c>
      <c r="AV208" s="29">
        <f t="shared" si="77"/>
        <v>311084.58137600002</v>
      </c>
      <c r="AW208" s="29">
        <f t="shared" si="77"/>
        <v>312851.38736774999</v>
      </c>
      <c r="AX208" s="29">
        <f t="shared" si="78"/>
        <v>1766.8059917499777</v>
      </c>
      <c r="AZ208" s="29">
        <v>18461992.960000001</v>
      </c>
      <c r="BA208" s="29">
        <v>18461992.960000001</v>
      </c>
      <c r="BB208" s="29">
        <v>18461992.960000001</v>
      </c>
      <c r="BD208" s="342">
        <v>18609495.34</v>
      </c>
      <c r="BE208" s="342">
        <v>18609495.34</v>
      </c>
      <c r="BF208" s="342">
        <v>18609495.34</v>
      </c>
      <c r="BH208" s="29">
        <v>51847.430229333339</v>
      </c>
      <c r="BI208" s="29">
        <v>51847.430229333339</v>
      </c>
      <c r="BJ208" s="29">
        <v>51847.430229333339</v>
      </c>
      <c r="BL208" s="342">
        <f t="shared" si="74"/>
        <v>52261.66607983334</v>
      </c>
      <c r="BM208" s="342">
        <f t="shared" si="74"/>
        <v>52261.66607983334</v>
      </c>
      <c r="BN208" s="342">
        <f t="shared" si="74"/>
        <v>52261.66607983334</v>
      </c>
      <c r="BP208" s="29">
        <f t="shared" si="64"/>
        <v>155542.29068800001</v>
      </c>
      <c r="BQ208" s="29">
        <f t="shared" si="65"/>
        <v>156784.99823950001</v>
      </c>
      <c r="BR208" s="29">
        <f t="shared" si="66"/>
        <v>1242.7075515000033</v>
      </c>
      <c r="BT208" s="29">
        <f t="shared" si="67"/>
        <v>466626.872064</v>
      </c>
      <c r="BU208" s="29">
        <f t="shared" si="67"/>
        <v>469636.38560725003</v>
      </c>
      <c r="BV208" s="29">
        <f t="shared" si="68"/>
        <v>3009.5135432500392</v>
      </c>
      <c r="BX208" s="29">
        <v>18461992.960000001</v>
      </c>
      <c r="BY208" s="29">
        <v>18461992.960000001</v>
      </c>
      <c r="BZ208" s="29">
        <v>18461992.960000001</v>
      </c>
      <c r="CB208" s="342">
        <v>18609495.34</v>
      </c>
      <c r="CC208" s="342">
        <v>18609495.34</v>
      </c>
      <c r="CD208" s="342">
        <v>18609495.34</v>
      </c>
      <c r="CF208" s="29">
        <v>51847.430229333339</v>
      </c>
      <c r="CG208" s="29">
        <v>51847.430229333339</v>
      </c>
      <c r="CH208" s="29">
        <v>51847.430229333339</v>
      </c>
      <c r="CJ208" s="342">
        <f t="shared" si="75"/>
        <v>52261.66607983334</v>
      </c>
      <c r="CK208" s="342">
        <f t="shared" si="75"/>
        <v>52261.66607983334</v>
      </c>
      <c r="CL208" s="342">
        <f t="shared" si="75"/>
        <v>52261.66607983334</v>
      </c>
      <c r="CN208" s="29">
        <f t="shared" si="73"/>
        <v>155542.29068800001</v>
      </c>
      <c r="CO208" s="29">
        <f t="shared" si="79"/>
        <v>156784.99823950001</v>
      </c>
      <c r="CP208" s="29">
        <f t="shared" si="80"/>
        <v>1242.7075515000033</v>
      </c>
      <c r="CR208" s="29">
        <f t="shared" si="81"/>
        <v>622169.16275200003</v>
      </c>
      <c r="CS208" s="29">
        <f t="shared" si="81"/>
        <v>626421.38384675002</v>
      </c>
      <c r="CT208" s="29">
        <f t="shared" si="82"/>
        <v>4252.2210947499843</v>
      </c>
    </row>
    <row r="209" spans="1:98" x14ac:dyDescent="0.25">
      <c r="A209" s="343" t="s">
        <v>534</v>
      </c>
      <c r="B209" s="229">
        <v>5.9900000000000002E-2</v>
      </c>
      <c r="C209" s="229">
        <v>6.1699999999999998E-2</v>
      </c>
      <c r="D209" s="229">
        <v>6.1699999999999998E-2</v>
      </c>
      <c r="E209" s="229">
        <v>4.2300000000000004E-2</v>
      </c>
      <c r="F209" s="236">
        <v>403013</v>
      </c>
      <c r="G209" s="229"/>
      <c r="H209" s="342">
        <v>24418630.23</v>
      </c>
      <c r="I209" s="342">
        <v>24418630.23</v>
      </c>
      <c r="J209" s="342">
        <v>24418630.23</v>
      </c>
      <c r="K209" s="342"/>
      <c r="L209" s="342">
        <v>24418630.23</v>
      </c>
      <c r="M209" s="342">
        <v>24418630.23</v>
      </c>
      <c r="N209" s="342">
        <v>24418630.23</v>
      </c>
      <c r="O209" s="342"/>
      <c r="P209" s="238">
        <v>86075.671560750008</v>
      </c>
      <c r="Q209" s="238">
        <v>86075.671560750008</v>
      </c>
      <c r="R209" s="238">
        <v>86075.671560750008</v>
      </c>
      <c r="S209" s="238"/>
      <c r="T209" s="342">
        <f t="shared" si="69"/>
        <v>86075.671560750008</v>
      </c>
      <c r="U209" s="342">
        <f t="shared" si="69"/>
        <v>86075.671560750008</v>
      </c>
      <c r="V209" s="342">
        <f t="shared" si="69"/>
        <v>86075.671560750008</v>
      </c>
      <c r="W209" s="29"/>
      <c r="X209" s="29">
        <f t="shared" si="61"/>
        <v>258227.01468225004</v>
      </c>
      <c r="Y209" s="29">
        <f t="shared" si="62"/>
        <v>258227.01468225004</v>
      </c>
      <c r="Z209" s="29">
        <f t="shared" si="63"/>
        <v>0</v>
      </c>
      <c r="AB209" s="29">
        <v>24418630.23</v>
      </c>
      <c r="AC209" s="29">
        <v>24418630.23</v>
      </c>
      <c r="AD209" s="29">
        <v>24418630.23</v>
      </c>
      <c r="AF209" s="342">
        <v>24418630.23</v>
      </c>
      <c r="AG209" s="342">
        <v>24418630.23</v>
      </c>
      <c r="AH209" s="342">
        <v>24418630.23</v>
      </c>
      <c r="AJ209" s="29">
        <v>86075.671560750008</v>
      </c>
      <c r="AK209" s="29">
        <v>86075.671560750008</v>
      </c>
      <c r="AL209" s="29">
        <v>86075.671560750008</v>
      </c>
      <c r="AN209" s="342">
        <f t="shared" si="70"/>
        <v>86075.671560750008</v>
      </c>
      <c r="AO209" s="342">
        <f t="shared" si="70"/>
        <v>86075.671560750008</v>
      </c>
      <c r="AP209" s="342">
        <f t="shared" si="70"/>
        <v>86075.671560750008</v>
      </c>
      <c r="AR209" s="29">
        <f t="shared" si="71"/>
        <v>258227.01468225004</v>
      </c>
      <c r="AS209" s="29">
        <f t="shared" si="72"/>
        <v>258227.01468225004</v>
      </c>
      <c r="AT209" s="29">
        <f t="shared" si="76"/>
        <v>0</v>
      </c>
      <c r="AV209" s="29">
        <f t="shared" si="77"/>
        <v>516454.02936450008</v>
      </c>
      <c r="AW209" s="29">
        <f t="shared" si="77"/>
        <v>516454.02936450008</v>
      </c>
      <c r="AX209" s="29">
        <f t="shared" si="78"/>
        <v>0</v>
      </c>
      <c r="AZ209" s="29">
        <v>24418630.23</v>
      </c>
      <c r="BA209" s="29">
        <v>24418630.23</v>
      </c>
      <c r="BB209" s="29">
        <v>24418630.23</v>
      </c>
      <c r="BD209" s="342">
        <v>24418630.23</v>
      </c>
      <c r="BE209" s="342">
        <v>24428418.07</v>
      </c>
      <c r="BF209" s="342">
        <v>24438205.91</v>
      </c>
      <c r="BH209" s="29">
        <v>86075.671560750008</v>
      </c>
      <c r="BI209" s="29">
        <v>86075.671560750008</v>
      </c>
      <c r="BJ209" s="29">
        <v>86075.671560750008</v>
      </c>
      <c r="BL209" s="342">
        <f t="shared" si="74"/>
        <v>86075.671560750008</v>
      </c>
      <c r="BM209" s="342">
        <f t="shared" si="74"/>
        <v>86110.173696750004</v>
      </c>
      <c r="BN209" s="342">
        <f t="shared" si="74"/>
        <v>86144.675832750014</v>
      </c>
      <c r="BP209" s="29">
        <f t="shared" si="64"/>
        <v>258227.01468225004</v>
      </c>
      <c r="BQ209" s="29">
        <f t="shared" si="65"/>
        <v>258330.52109025003</v>
      </c>
      <c r="BR209" s="29">
        <f t="shared" si="66"/>
        <v>103.50640799998655</v>
      </c>
      <c r="BT209" s="29">
        <f t="shared" si="67"/>
        <v>774681.04404675006</v>
      </c>
      <c r="BU209" s="29">
        <f t="shared" si="67"/>
        <v>774784.55045475008</v>
      </c>
      <c r="BV209" s="29">
        <f t="shared" si="68"/>
        <v>103.50640800001565</v>
      </c>
      <c r="BX209" s="29">
        <v>24418630.23</v>
      </c>
      <c r="BY209" s="29">
        <v>24418630.23</v>
      </c>
      <c r="BZ209" s="29">
        <v>24418630.23</v>
      </c>
      <c r="CB209" s="342">
        <v>24438205.91</v>
      </c>
      <c r="CC209" s="342">
        <v>24438205.91</v>
      </c>
      <c r="CD209" s="342">
        <v>24438205.91</v>
      </c>
      <c r="CF209" s="29">
        <v>86075.671560750008</v>
      </c>
      <c r="CG209" s="29">
        <v>86075.671560750008</v>
      </c>
      <c r="CH209" s="29">
        <v>86075.671560750008</v>
      </c>
      <c r="CJ209" s="342">
        <f t="shared" si="75"/>
        <v>86144.675832750014</v>
      </c>
      <c r="CK209" s="342">
        <f t="shared" si="75"/>
        <v>86144.675832750014</v>
      </c>
      <c r="CL209" s="342">
        <f t="shared" si="75"/>
        <v>86144.675832750014</v>
      </c>
      <c r="CN209" s="29">
        <f t="shared" si="73"/>
        <v>258227.01468225004</v>
      </c>
      <c r="CO209" s="29">
        <f t="shared" si="79"/>
        <v>258434.02749825004</v>
      </c>
      <c r="CP209" s="29">
        <f t="shared" si="80"/>
        <v>207.0128160000022</v>
      </c>
      <c r="CR209" s="29">
        <f t="shared" si="81"/>
        <v>1032908.0587290002</v>
      </c>
      <c r="CS209" s="29">
        <f t="shared" si="81"/>
        <v>1033218.5779530001</v>
      </c>
      <c r="CT209" s="29">
        <f t="shared" si="82"/>
        <v>310.51922399993055</v>
      </c>
    </row>
    <row r="210" spans="1:98" x14ac:dyDescent="0.25">
      <c r="A210" s="343" t="s">
        <v>535</v>
      </c>
      <c r="B210" s="229">
        <v>5.0500000000000003E-2</v>
      </c>
      <c r="C210" s="229">
        <v>5.1999999999999998E-2</v>
      </c>
      <c r="D210" s="229">
        <v>5.1999999999999998E-2</v>
      </c>
      <c r="E210" s="229">
        <v>2.5599999999999998E-2</v>
      </c>
      <c r="F210" s="236">
        <v>403013</v>
      </c>
      <c r="G210" s="229"/>
      <c r="H210" s="342">
        <v>25918569.620000001</v>
      </c>
      <c r="I210" s="342">
        <v>25918569.620000001</v>
      </c>
      <c r="J210" s="342">
        <v>25918569.620000001</v>
      </c>
      <c r="K210" s="342"/>
      <c r="L210" s="342">
        <v>25918569.620000001</v>
      </c>
      <c r="M210" s="342">
        <v>25918569.620000001</v>
      </c>
      <c r="N210" s="342">
        <v>25918569.620000001</v>
      </c>
      <c r="O210" s="342"/>
      <c r="P210" s="238">
        <v>55292.948522666666</v>
      </c>
      <c r="Q210" s="238">
        <v>55292.948522666666</v>
      </c>
      <c r="R210" s="238">
        <v>55292.948522666666</v>
      </c>
      <c r="S210" s="238"/>
      <c r="T210" s="342">
        <f t="shared" si="69"/>
        <v>55292.948522666666</v>
      </c>
      <c r="U210" s="342">
        <f t="shared" si="69"/>
        <v>55292.948522666666</v>
      </c>
      <c r="V210" s="342">
        <f t="shared" si="69"/>
        <v>55292.948522666666</v>
      </c>
      <c r="W210" s="29"/>
      <c r="X210" s="29">
        <f t="shared" si="61"/>
        <v>165878.84556799999</v>
      </c>
      <c r="Y210" s="29">
        <f t="shared" si="62"/>
        <v>165878.84556799999</v>
      </c>
      <c r="Z210" s="29">
        <f t="shared" si="63"/>
        <v>0</v>
      </c>
      <c r="AB210" s="29">
        <v>25918569.620000001</v>
      </c>
      <c r="AC210" s="29">
        <v>25918569.620000001</v>
      </c>
      <c r="AD210" s="29">
        <v>25918569.620000001</v>
      </c>
      <c r="AF210" s="342">
        <v>25918569.620000001</v>
      </c>
      <c r="AG210" s="342">
        <v>25918569.620000001</v>
      </c>
      <c r="AH210" s="342">
        <v>25918569.620000001</v>
      </c>
      <c r="AJ210" s="29">
        <v>55292.948522666666</v>
      </c>
      <c r="AK210" s="29">
        <v>55292.948522666666</v>
      </c>
      <c r="AL210" s="29">
        <v>55292.948522666666</v>
      </c>
      <c r="AN210" s="342">
        <f t="shared" si="70"/>
        <v>55292.948522666666</v>
      </c>
      <c r="AO210" s="342">
        <f t="shared" si="70"/>
        <v>55292.948522666666</v>
      </c>
      <c r="AP210" s="342">
        <f t="shared" si="70"/>
        <v>55292.948522666666</v>
      </c>
      <c r="AR210" s="29">
        <f t="shared" si="71"/>
        <v>165878.84556799999</v>
      </c>
      <c r="AS210" s="29">
        <f t="shared" si="72"/>
        <v>165878.84556799999</v>
      </c>
      <c r="AT210" s="29">
        <f t="shared" si="76"/>
        <v>0</v>
      </c>
      <c r="AV210" s="29">
        <f t="shared" si="77"/>
        <v>331757.69113599998</v>
      </c>
      <c r="AW210" s="29">
        <f t="shared" si="77"/>
        <v>331757.69113599998</v>
      </c>
      <c r="AX210" s="29">
        <f t="shared" si="78"/>
        <v>0</v>
      </c>
      <c r="AZ210" s="29">
        <v>25918569.620000001</v>
      </c>
      <c r="BA210" s="29">
        <v>25918569.620000001</v>
      </c>
      <c r="BB210" s="29">
        <v>25918569.620000001</v>
      </c>
      <c r="BD210" s="342">
        <v>25918569.620000001</v>
      </c>
      <c r="BE210" s="342">
        <v>25918569.620000001</v>
      </c>
      <c r="BF210" s="342">
        <v>25918569.620000001</v>
      </c>
      <c r="BH210" s="29">
        <v>55292.948522666666</v>
      </c>
      <c r="BI210" s="29">
        <v>55292.948522666666</v>
      </c>
      <c r="BJ210" s="29">
        <v>55292.948522666666</v>
      </c>
      <c r="BL210" s="342">
        <f t="shared" si="74"/>
        <v>55292.948522666666</v>
      </c>
      <c r="BM210" s="342">
        <f t="shared" si="74"/>
        <v>55292.948522666666</v>
      </c>
      <c r="BN210" s="342">
        <f t="shared" si="74"/>
        <v>55292.948522666666</v>
      </c>
      <c r="BP210" s="29">
        <f t="shared" si="64"/>
        <v>165878.84556799999</v>
      </c>
      <c r="BQ210" s="29">
        <f t="shared" si="65"/>
        <v>165878.84556799999</v>
      </c>
      <c r="BR210" s="29">
        <f t="shared" si="66"/>
        <v>0</v>
      </c>
      <c r="BT210" s="29">
        <f t="shared" si="67"/>
        <v>497636.53670399997</v>
      </c>
      <c r="BU210" s="29">
        <f t="shared" si="67"/>
        <v>497636.53670399997</v>
      </c>
      <c r="BV210" s="29">
        <f t="shared" si="68"/>
        <v>0</v>
      </c>
      <c r="BX210" s="29">
        <v>25918569.620000001</v>
      </c>
      <c r="BY210" s="29">
        <v>25918569.620000001</v>
      </c>
      <c r="BZ210" s="29">
        <v>25918569.620000001</v>
      </c>
      <c r="CB210" s="342">
        <v>25918569.620000001</v>
      </c>
      <c r="CC210" s="342">
        <v>25918569.620000001</v>
      </c>
      <c r="CD210" s="342">
        <v>25918569.620000001</v>
      </c>
      <c r="CF210" s="29">
        <v>55292.948522666666</v>
      </c>
      <c r="CG210" s="29">
        <v>55292.948522666666</v>
      </c>
      <c r="CH210" s="29">
        <v>55292.948522666666</v>
      </c>
      <c r="CJ210" s="342">
        <f t="shared" si="75"/>
        <v>55292.948522666666</v>
      </c>
      <c r="CK210" s="342">
        <f t="shared" si="75"/>
        <v>55292.948522666666</v>
      </c>
      <c r="CL210" s="342">
        <f t="shared" si="75"/>
        <v>55292.948522666666</v>
      </c>
      <c r="CN210" s="29">
        <f t="shared" si="73"/>
        <v>165878.84556799999</v>
      </c>
      <c r="CO210" s="29">
        <f t="shared" si="79"/>
        <v>165878.84556799999</v>
      </c>
      <c r="CP210" s="29">
        <f t="shared" si="80"/>
        <v>0</v>
      </c>
      <c r="CR210" s="29">
        <f t="shared" si="81"/>
        <v>663515.38227199996</v>
      </c>
      <c r="CS210" s="29">
        <f t="shared" si="81"/>
        <v>663515.38227199996</v>
      </c>
      <c r="CT210" s="29">
        <f t="shared" si="82"/>
        <v>0</v>
      </c>
    </row>
    <row r="211" spans="1:98" x14ac:dyDescent="0.25">
      <c r="A211" s="32" t="s">
        <v>536</v>
      </c>
      <c r="B211" s="229">
        <v>0</v>
      </c>
      <c r="C211" s="229">
        <v>0.43769999999999998</v>
      </c>
      <c r="D211" s="229">
        <v>0.43769999999999998</v>
      </c>
      <c r="E211" s="229">
        <v>0</v>
      </c>
      <c r="F211" s="236">
        <v>403013</v>
      </c>
      <c r="G211" s="229"/>
      <c r="H211" s="342">
        <v>0</v>
      </c>
      <c r="I211" s="342">
        <v>0</v>
      </c>
      <c r="J211" s="342">
        <v>0</v>
      </c>
      <c r="K211" s="342"/>
      <c r="L211" s="342">
        <v>0</v>
      </c>
      <c r="M211" s="342">
        <v>0</v>
      </c>
      <c r="N211" s="342">
        <v>0</v>
      </c>
      <c r="O211" s="342"/>
      <c r="P211" s="238">
        <v>0</v>
      </c>
      <c r="Q211" s="238">
        <v>0</v>
      </c>
      <c r="R211" s="238">
        <v>0</v>
      </c>
      <c r="S211" s="238"/>
      <c r="T211" s="342">
        <f t="shared" si="69"/>
        <v>0</v>
      </c>
      <c r="U211" s="342">
        <f t="shared" si="69"/>
        <v>0</v>
      </c>
      <c r="V211" s="342">
        <f t="shared" si="69"/>
        <v>0</v>
      </c>
      <c r="W211" s="29"/>
      <c r="X211" s="29">
        <f t="shared" si="61"/>
        <v>0</v>
      </c>
      <c r="Y211" s="29">
        <f t="shared" si="62"/>
        <v>0</v>
      </c>
      <c r="Z211" s="29">
        <f t="shared" si="63"/>
        <v>0</v>
      </c>
      <c r="AB211" s="29">
        <v>0</v>
      </c>
      <c r="AC211" s="29">
        <v>0</v>
      </c>
      <c r="AD211" s="29">
        <v>0</v>
      </c>
      <c r="AF211" s="342">
        <v>0</v>
      </c>
      <c r="AG211" s="342">
        <v>0</v>
      </c>
      <c r="AH211" s="342">
        <v>0</v>
      </c>
      <c r="AJ211" s="29">
        <v>0</v>
      </c>
      <c r="AK211" s="29">
        <v>0</v>
      </c>
      <c r="AL211" s="29">
        <v>0</v>
      </c>
      <c r="AN211" s="342">
        <f t="shared" si="70"/>
        <v>0</v>
      </c>
      <c r="AO211" s="342">
        <f t="shared" si="70"/>
        <v>0</v>
      </c>
      <c r="AP211" s="342">
        <f t="shared" si="70"/>
        <v>0</v>
      </c>
      <c r="AR211" s="29">
        <f t="shared" si="71"/>
        <v>0</v>
      </c>
      <c r="AS211" s="29">
        <f t="shared" si="72"/>
        <v>0</v>
      </c>
      <c r="AT211" s="29">
        <f t="shared" si="76"/>
        <v>0</v>
      </c>
      <c r="AV211" s="29">
        <f t="shared" si="77"/>
        <v>0</v>
      </c>
      <c r="AW211" s="29">
        <f t="shared" si="77"/>
        <v>0</v>
      </c>
      <c r="AX211" s="29">
        <f t="shared" si="78"/>
        <v>0</v>
      </c>
      <c r="AZ211" s="29">
        <v>0</v>
      </c>
      <c r="BA211" s="29">
        <v>0</v>
      </c>
      <c r="BB211" s="29">
        <v>0</v>
      </c>
      <c r="BD211" s="342">
        <v>0</v>
      </c>
      <c r="BE211" s="342">
        <v>0</v>
      </c>
      <c r="BF211" s="342">
        <v>0</v>
      </c>
      <c r="BH211" s="29">
        <v>0</v>
      </c>
      <c r="BI211" s="29">
        <v>0</v>
      </c>
      <c r="BJ211" s="29">
        <v>0</v>
      </c>
      <c r="BL211" s="342">
        <f t="shared" si="74"/>
        <v>0</v>
      </c>
      <c r="BM211" s="342">
        <f t="shared" si="74"/>
        <v>0</v>
      </c>
      <c r="BN211" s="342">
        <f t="shared" si="74"/>
        <v>0</v>
      </c>
      <c r="BP211" s="29">
        <f t="shared" si="64"/>
        <v>0</v>
      </c>
      <c r="BQ211" s="29">
        <f t="shared" si="65"/>
        <v>0</v>
      </c>
      <c r="BR211" s="29">
        <f t="shared" si="66"/>
        <v>0</v>
      </c>
      <c r="BT211" s="29">
        <f t="shared" si="67"/>
        <v>0</v>
      </c>
      <c r="BU211" s="29">
        <f t="shared" si="67"/>
        <v>0</v>
      </c>
      <c r="BV211" s="29">
        <f t="shared" si="68"/>
        <v>0</v>
      </c>
      <c r="BX211" s="29">
        <v>0</v>
      </c>
      <c r="BY211" s="29">
        <v>0</v>
      </c>
      <c r="BZ211" s="29">
        <v>0</v>
      </c>
      <c r="CB211" s="342">
        <v>0</v>
      </c>
      <c r="CC211" s="342">
        <v>0</v>
      </c>
      <c r="CD211" s="342">
        <v>0</v>
      </c>
      <c r="CF211" s="29">
        <v>0</v>
      </c>
      <c r="CG211" s="29">
        <v>0</v>
      </c>
      <c r="CH211" s="29">
        <v>0</v>
      </c>
      <c r="CJ211" s="342">
        <f t="shared" si="75"/>
        <v>0</v>
      </c>
      <c r="CK211" s="342">
        <f t="shared" si="75"/>
        <v>0</v>
      </c>
      <c r="CL211" s="342">
        <f t="shared" si="75"/>
        <v>0</v>
      </c>
      <c r="CN211" s="29">
        <f t="shared" si="73"/>
        <v>0</v>
      </c>
      <c r="CO211" s="29">
        <f t="shared" si="79"/>
        <v>0</v>
      </c>
      <c r="CP211" s="29">
        <f t="shared" si="80"/>
        <v>0</v>
      </c>
      <c r="CR211" s="29">
        <f t="shared" si="81"/>
        <v>0</v>
      </c>
      <c r="CS211" s="29">
        <f t="shared" si="81"/>
        <v>0</v>
      </c>
      <c r="CT211" s="29">
        <f t="shared" si="82"/>
        <v>0</v>
      </c>
    </row>
    <row r="212" spans="1:98" x14ac:dyDescent="0.25">
      <c r="A212" s="343" t="s">
        <v>537</v>
      </c>
      <c r="B212" s="229">
        <v>0</v>
      </c>
      <c r="C212" s="229">
        <v>0.43769999999999998</v>
      </c>
      <c r="D212" s="229">
        <v>0.43769999999999998</v>
      </c>
      <c r="E212" s="229">
        <v>0</v>
      </c>
      <c r="F212" s="236">
        <v>403013</v>
      </c>
      <c r="G212" s="229"/>
      <c r="H212" s="342">
        <v>0</v>
      </c>
      <c r="I212" s="342">
        <v>0</v>
      </c>
      <c r="J212" s="342">
        <v>0</v>
      </c>
      <c r="K212" s="342"/>
      <c r="L212" s="342">
        <v>0</v>
      </c>
      <c r="M212" s="342">
        <v>0</v>
      </c>
      <c r="N212" s="342">
        <v>0</v>
      </c>
      <c r="O212" s="342"/>
      <c r="P212" s="238">
        <v>0</v>
      </c>
      <c r="Q212" s="238">
        <v>0</v>
      </c>
      <c r="R212" s="238">
        <v>0</v>
      </c>
      <c r="S212" s="238"/>
      <c r="T212" s="342">
        <f t="shared" si="69"/>
        <v>0</v>
      </c>
      <c r="U212" s="342">
        <f t="shared" si="69"/>
        <v>0</v>
      </c>
      <c r="V212" s="342">
        <f t="shared" si="69"/>
        <v>0</v>
      </c>
      <c r="W212" s="29"/>
      <c r="X212" s="29">
        <f t="shared" si="61"/>
        <v>0</v>
      </c>
      <c r="Y212" s="29">
        <f t="shared" si="62"/>
        <v>0</v>
      </c>
      <c r="Z212" s="29">
        <f t="shared" si="63"/>
        <v>0</v>
      </c>
      <c r="AB212" s="29">
        <v>0</v>
      </c>
      <c r="AC212" s="29">
        <v>0</v>
      </c>
      <c r="AD212" s="29">
        <v>0</v>
      </c>
      <c r="AF212" s="342">
        <v>0</v>
      </c>
      <c r="AG212" s="342">
        <v>0</v>
      </c>
      <c r="AH212" s="342">
        <v>0</v>
      </c>
      <c r="AJ212" s="29">
        <v>0</v>
      </c>
      <c r="AK212" s="29">
        <v>0</v>
      </c>
      <c r="AL212" s="29">
        <v>0</v>
      </c>
      <c r="AN212" s="342">
        <f t="shared" si="70"/>
        <v>0</v>
      </c>
      <c r="AO212" s="342">
        <f t="shared" si="70"/>
        <v>0</v>
      </c>
      <c r="AP212" s="342">
        <f t="shared" si="70"/>
        <v>0</v>
      </c>
      <c r="AR212" s="29">
        <f t="shared" si="71"/>
        <v>0</v>
      </c>
      <c r="AS212" s="29">
        <f t="shared" si="72"/>
        <v>0</v>
      </c>
      <c r="AT212" s="29">
        <f t="shared" si="76"/>
        <v>0</v>
      </c>
      <c r="AV212" s="29">
        <f t="shared" si="77"/>
        <v>0</v>
      </c>
      <c r="AW212" s="29">
        <f t="shared" si="77"/>
        <v>0</v>
      </c>
      <c r="AX212" s="29">
        <f t="shared" si="78"/>
        <v>0</v>
      </c>
      <c r="AZ212" s="29">
        <v>0</v>
      </c>
      <c r="BA212" s="29">
        <v>0</v>
      </c>
      <c r="BB212" s="29">
        <v>0</v>
      </c>
      <c r="BD212" s="342">
        <v>0</v>
      </c>
      <c r="BE212" s="342">
        <v>0</v>
      </c>
      <c r="BF212" s="342">
        <v>0</v>
      </c>
      <c r="BH212" s="29">
        <v>0</v>
      </c>
      <c r="BI212" s="29">
        <v>0</v>
      </c>
      <c r="BJ212" s="29">
        <v>0</v>
      </c>
      <c r="BL212" s="342">
        <f t="shared" si="74"/>
        <v>0</v>
      </c>
      <c r="BM212" s="342">
        <f t="shared" si="74"/>
        <v>0</v>
      </c>
      <c r="BN212" s="342">
        <f t="shared" si="74"/>
        <v>0</v>
      </c>
      <c r="BP212" s="29">
        <f t="shared" si="64"/>
        <v>0</v>
      </c>
      <c r="BQ212" s="29">
        <f t="shared" si="65"/>
        <v>0</v>
      </c>
      <c r="BR212" s="29">
        <f t="shared" si="66"/>
        <v>0</v>
      </c>
      <c r="BT212" s="29">
        <f t="shared" si="67"/>
        <v>0</v>
      </c>
      <c r="BU212" s="29">
        <f t="shared" si="67"/>
        <v>0</v>
      </c>
      <c r="BV212" s="29">
        <f t="shared" si="68"/>
        <v>0</v>
      </c>
      <c r="BX212" s="29">
        <v>0</v>
      </c>
      <c r="BY212" s="29">
        <v>0</v>
      </c>
      <c r="BZ212" s="29">
        <v>0</v>
      </c>
      <c r="CB212" s="342">
        <v>0</v>
      </c>
      <c r="CC212" s="342">
        <v>0</v>
      </c>
      <c r="CD212" s="342">
        <v>0</v>
      </c>
      <c r="CF212" s="29">
        <v>0</v>
      </c>
      <c r="CG212" s="29">
        <v>0</v>
      </c>
      <c r="CH212" s="29">
        <v>0</v>
      </c>
      <c r="CJ212" s="342">
        <f t="shared" si="75"/>
        <v>0</v>
      </c>
      <c r="CK212" s="342">
        <f t="shared" si="75"/>
        <v>0</v>
      </c>
      <c r="CL212" s="342">
        <f t="shared" si="75"/>
        <v>0</v>
      </c>
      <c r="CN212" s="29">
        <f t="shared" si="73"/>
        <v>0</v>
      </c>
      <c r="CO212" s="29">
        <f t="shared" si="79"/>
        <v>0</v>
      </c>
      <c r="CP212" s="29">
        <f t="shared" si="80"/>
        <v>0</v>
      </c>
      <c r="CR212" s="29">
        <f t="shared" si="81"/>
        <v>0</v>
      </c>
      <c r="CS212" s="29">
        <f t="shared" si="81"/>
        <v>0</v>
      </c>
      <c r="CT212" s="29">
        <f t="shared" si="82"/>
        <v>0</v>
      </c>
    </row>
    <row r="213" spans="1:98" x14ac:dyDescent="0.25">
      <c r="A213" s="343" t="s">
        <v>538</v>
      </c>
      <c r="B213" s="229">
        <v>4.5600000000000002E-2</v>
      </c>
      <c r="C213" s="229">
        <v>5.6000000000000001E-2</v>
      </c>
      <c r="D213" s="229">
        <v>5.6000000000000001E-2</v>
      </c>
      <c r="E213" s="229">
        <v>3.1599999999999996E-2</v>
      </c>
      <c r="F213" s="236">
        <v>403013</v>
      </c>
      <c r="G213" s="229"/>
      <c r="H213" s="342">
        <v>22146480.789999999</v>
      </c>
      <c r="I213" s="342">
        <v>22146480.789999999</v>
      </c>
      <c r="J213" s="342">
        <v>22146480.789999999</v>
      </c>
      <c r="K213" s="342"/>
      <c r="L213" s="342">
        <v>22146480.789999999</v>
      </c>
      <c r="M213" s="342">
        <v>22146480.789999999</v>
      </c>
      <c r="N213" s="342">
        <v>22146480.789999999</v>
      </c>
      <c r="O213" s="342"/>
      <c r="P213" s="238">
        <v>58319.066080333323</v>
      </c>
      <c r="Q213" s="238">
        <v>58319.066080333323</v>
      </c>
      <c r="R213" s="238">
        <v>58319.066080333323</v>
      </c>
      <c r="S213" s="238"/>
      <c r="T213" s="342">
        <f t="shared" si="69"/>
        <v>58319.066080333323</v>
      </c>
      <c r="U213" s="342">
        <f t="shared" si="69"/>
        <v>58319.066080333323</v>
      </c>
      <c r="V213" s="342">
        <f t="shared" si="69"/>
        <v>58319.066080333323</v>
      </c>
      <c r="W213" s="29"/>
      <c r="X213" s="29">
        <f t="shared" si="61"/>
        <v>174957.19824099998</v>
      </c>
      <c r="Y213" s="29">
        <f t="shared" si="62"/>
        <v>174957.19824099998</v>
      </c>
      <c r="Z213" s="29">
        <f t="shared" si="63"/>
        <v>0</v>
      </c>
      <c r="AB213" s="29">
        <v>22146480.789999999</v>
      </c>
      <c r="AC213" s="29">
        <v>22146480.789999999</v>
      </c>
      <c r="AD213" s="29">
        <v>22146480.789999999</v>
      </c>
      <c r="AF213" s="342">
        <v>22146480.789999999</v>
      </c>
      <c r="AG213" s="342">
        <v>22146480.789999999</v>
      </c>
      <c r="AH213" s="342">
        <v>22146480.789999999</v>
      </c>
      <c r="AJ213" s="29">
        <v>58319.066080333323</v>
      </c>
      <c r="AK213" s="29">
        <v>58319.066080333323</v>
      </c>
      <c r="AL213" s="29">
        <v>58319.066080333323</v>
      </c>
      <c r="AN213" s="342">
        <f t="shared" si="70"/>
        <v>58319.066080333323</v>
      </c>
      <c r="AO213" s="342">
        <f t="shared" si="70"/>
        <v>58319.066080333323</v>
      </c>
      <c r="AP213" s="342">
        <f t="shared" si="70"/>
        <v>58319.066080333323</v>
      </c>
      <c r="AR213" s="29">
        <f t="shared" si="71"/>
        <v>174957.19824099998</v>
      </c>
      <c r="AS213" s="29">
        <f t="shared" si="72"/>
        <v>174957.19824099998</v>
      </c>
      <c r="AT213" s="29">
        <f t="shared" si="76"/>
        <v>0</v>
      </c>
      <c r="AV213" s="29">
        <f t="shared" si="77"/>
        <v>349914.39648199995</v>
      </c>
      <c r="AW213" s="29">
        <f t="shared" si="77"/>
        <v>349914.39648199995</v>
      </c>
      <c r="AX213" s="29">
        <f t="shared" si="78"/>
        <v>0</v>
      </c>
      <c r="AZ213" s="29">
        <v>22146480.789999999</v>
      </c>
      <c r="BA213" s="29">
        <v>22146480.789999999</v>
      </c>
      <c r="BB213" s="29">
        <v>22146480.789999999</v>
      </c>
      <c r="BD213" s="342">
        <v>22146480.789999999</v>
      </c>
      <c r="BE213" s="342">
        <v>22146480.789999999</v>
      </c>
      <c r="BF213" s="342">
        <v>22146480.789999999</v>
      </c>
      <c r="BH213" s="29">
        <v>58319.066080333323</v>
      </c>
      <c r="BI213" s="29">
        <v>58319.066080333323</v>
      </c>
      <c r="BJ213" s="29">
        <v>58319.066080333323</v>
      </c>
      <c r="BL213" s="342">
        <f t="shared" si="74"/>
        <v>58319.066080333323</v>
      </c>
      <c r="BM213" s="342">
        <f t="shared" si="74"/>
        <v>58319.066080333323</v>
      </c>
      <c r="BN213" s="342">
        <f t="shared" si="74"/>
        <v>58319.066080333323</v>
      </c>
      <c r="BP213" s="29">
        <f t="shared" si="64"/>
        <v>174957.19824099998</v>
      </c>
      <c r="BQ213" s="29">
        <f t="shared" si="65"/>
        <v>174957.19824099998</v>
      </c>
      <c r="BR213" s="29">
        <f t="shared" si="66"/>
        <v>0</v>
      </c>
      <c r="BT213" s="29">
        <f t="shared" si="67"/>
        <v>524871.59472299996</v>
      </c>
      <c r="BU213" s="29">
        <f t="shared" si="67"/>
        <v>524871.59472299996</v>
      </c>
      <c r="BV213" s="29">
        <f t="shared" si="68"/>
        <v>0</v>
      </c>
      <c r="BX213" s="29">
        <v>22146480.789999999</v>
      </c>
      <c r="BY213" s="29">
        <v>22146480.789999999</v>
      </c>
      <c r="BZ213" s="29">
        <v>22146480.789999999</v>
      </c>
      <c r="CB213" s="342">
        <v>22146480.789999999</v>
      </c>
      <c r="CC213" s="342">
        <v>22146480.789999999</v>
      </c>
      <c r="CD213" s="342">
        <v>22146480.789999999</v>
      </c>
      <c r="CF213" s="29">
        <v>58319.066080333323</v>
      </c>
      <c r="CG213" s="29">
        <v>58319.066080333323</v>
      </c>
      <c r="CH213" s="29">
        <v>58319.066080333323</v>
      </c>
      <c r="CJ213" s="342">
        <f t="shared" si="75"/>
        <v>58319.066080333323</v>
      </c>
      <c r="CK213" s="342">
        <f t="shared" si="75"/>
        <v>58319.066080333323</v>
      </c>
      <c r="CL213" s="342">
        <f t="shared" si="75"/>
        <v>58319.066080333323</v>
      </c>
      <c r="CN213" s="29">
        <f t="shared" si="73"/>
        <v>174957.19824099998</v>
      </c>
      <c r="CO213" s="29">
        <f t="shared" si="79"/>
        <v>174957.19824099998</v>
      </c>
      <c r="CP213" s="29">
        <f t="shared" si="80"/>
        <v>0</v>
      </c>
      <c r="CR213" s="29">
        <f t="shared" si="81"/>
        <v>699828.79296399991</v>
      </c>
      <c r="CS213" s="29">
        <f t="shared" si="81"/>
        <v>699828.79296399991</v>
      </c>
      <c r="CT213" s="29">
        <f t="shared" si="82"/>
        <v>0</v>
      </c>
    </row>
    <row r="214" spans="1:98" x14ac:dyDescent="0.25">
      <c r="A214" s="343" t="s">
        <v>539</v>
      </c>
      <c r="B214" s="229">
        <v>4.0800000000000003E-2</v>
      </c>
      <c r="C214" s="229">
        <v>4.3400000000000001E-2</v>
      </c>
      <c r="D214" s="229">
        <v>4.3400000000000001E-2</v>
      </c>
      <c r="E214" s="229">
        <v>3.04E-2</v>
      </c>
      <c r="F214" s="236">
        <v>403013</v>
      </c>
      <c r="G214" s="229"/>
      <c r="H214" s="342">
        <v>15415791.300000001</v>
      </c>
      <c r="I214" s="342">
        <v>15415791.300000001</v>
      </c>
      <c r="J214" s="342">
        <v>15415791.300000001</v>
      </c>
      <c r="K214" s="342"/>
      <c r="L214" s="342">
        <v>15750203.57</v>
      </c>
      <c r="M214" s="342">
        <v>15750203.57</v>
      </c>
      <c r="N214" s="342">
        <v>15750203.57</v>
      </c>
      <c r="O214" s="342"/>
      <c r="P214" s="238">
        <v>39053.337959999997</v>
      </c>
      <c r="Q214" s="238">
        <v>39053.337959999997</v>
      </c>
      <c r="R214" s="238">
        <v>39053.337959999997</v>
      </c>
      <c r="S214" s="238"/>
      <c r="T214" s="342">
        <f t="shared" si="69"/>
        <v>39900.515710666667</v>
      </c>
      <c r="U214" s="342">
        <f t="shared" si="69"/>
        <v>39900.515710666667</v>
      </c>
      <c r="V214" s="342">
        <f t="shared" si="69"/>
        <v>39900.515710666667</v>
      </c>
      <c r="W214" s="29"/>
      <c r="X214" s="29">
        <f t="shared" si="61"/>
        <v>117160.01387999998</v>
      </c>
      <c r="Y214" s="29">
        <f t="shared" si="62"/>
        <v>119701.54713200001</v>
      </c>
      <c r="Z214" s="29">
        <f t="shared" si="63"/>
        <v>2541.5332520000229</v>
      </c>
      <c r="AB214" s="29">
        <v>15386567.73</v>
      </c>
      <c r="AC214" s="29">
        <v>15357344.15</v>
      </c>
      <c r="AD214" s="29">
        <v>15357344.15</v>
      </c>
      <c r="AF214" s="342">
        <v>15750203.57</v>
      </c>
      <c r="AG214" s="342">
        <v>15750203.57</v>
      </c>
      <c r="AH214" s="342">
        <v>15750203.57</v>
      </c>
      <c r="AJ214" s="29">
        <v>38979.304916000001</v>
      </c>
      <c r="AK214" s="29">
        <v>38905.271846666663</v>
      </c>
      <c r="AL214" s="29">
        <v>38905.271846666663</v>
      </c>
      <c r="AN214" s="342">
        <f t="shared" si="70"/>
        <v>39900.515710666667</v>
      </c>
      <c r="AO214" s="342">
        <f t="shared" si="70"/>
        <v>39900.515710666667</v>
      </c>
      <c r="AP214" s="342">
        <f t="shared" si="70"/>
        <v>39900.515710666667</v>
      </c>
      <c r="AR214" s="29">
        <f t="shared" si="71"/>
        <v>116789.84860933333</v>
      </c>
      <c r="AS214" s="29">
        <f t="shared" si="72"/>
        <v>119701.54713200001</v>
      </c>
      <c r="AT214" s="29">
        <f t="shared" si="76"/>
        <v>2911.6985226666729</v>
      </c>
      <c r="AV214" s="29">
        <f t="shared" si="77"/>
        <v>233949.86248933332</v>
      </c>
      <c r="AW214" s="29">
        <f t="shared" si="77"/>
        <v>239403.09426400001</v>
      </c>
      <c r="AX214" s="29">
        <f t="shared" si="78"/>
        <v>5453.2317746666959</v>
      </c>
      <c r="AZ214" s="29">
        <v>15357344.15</v>
      </c>
      <c r="BA214" s="29">
        <v>15357344.15</v>
      </c>
      <c r="BB214" s="29">
        <v>15357344.15</v>
      </c>
      <c r="BD214" s="342">
        <v>15750203.57</v>
      </c>
      <c r="BE214" s="342">
        <v>15750203.57</v>
      </c>
      <c r="BF214" s="342">
        <v>15750203.57</v>
      </c>
      <c r="BH214" s="29">
        <v>38905.271846666663</v>
      </c>
      <c r="BI214" s="29">
        <v>38905.271846666663</v>
      </c>
      <c r="BJ214" s="29">
        <v>38905.271846666663</v>
      </c>
      <c r="BL214" s="342">
        <f t="shared" si="74"/>
        <v>39900.515710666667</v>
      </c>
      <c r="BM214" s="342">
        <f t="shared" si="74"/>
        <v>39900.515710666667</v>
      </c>
      <c r="BN214" s="342">
        <f t="shared" si="74"/>
        <v>39900.515710666667</v>
      </c>
      <c r="BP214" s="29">
        <f t="shared" si="64"/>
        <v>116715.81553999998</v>
      </c>
      <c r="BQ214" s="29">
        <f t="shared" si="65"/>
        <v>119701.54713200001</v>
      </c>
      <c r="BR214" s="29">
        <f t="shared" si="66"/>
        <v>2985.7315920000256</v>
      </c>
      <c r="BT214" s="29">
        <f t="shared" si="67"/>
        <v>350665.6780293333</v>
      </c>
      <c r="BU214" s="29">
        <f t="shared" si="67"/>
        <v>359104.64139600005</v>
      </c>
      <c r="BV214" s="29">
        <f t="shared" si="68"/>
        <v>8438.9633666667505</v>
      </c>
      <c r="BX214" s="29">
        <v>15465367.119999999</v>
      </c>
      <c r="BY214" s="29">
        <v>15573390.08</v>
      </c>
      <c r="BZ214" s="29">
        <v>15661796.83</v>
      </c>
      <c r="CB214" s="342">
        <v>15752887.710000001</v>
      </c>
      <c r="CC214" s="342">
        <v>15755571.84</v>
      </c>
      <c r="CD214" s="342">
        <v>15755571.84</v>
      </c>
      <c r="CF214" s="29">
        <v>39178.930037333332</v>
      </c>
      <c r="CG214" s="29">
        <v>39452.588202666666</v>
      </c>
      <c r="CH214" s="29">
        <v>39676.551969333334</v>
      </c>
      <c r="CJ214" s="342">
        <f t="shared" si="75"/>
        <v>39907.315532000001</v>
      </c>
      <c r="CK214" s="342">
        <f t="shared" si="75"/>
        <v>39914.115328</v>
      </c>
      <c r="CL214" s="342">
        <f t="shared" si="75"/>
        <v>39914.115328</v>
      </c>
      <c r="CN214" s="29">
        <f t="shared" si="73"/>
        <v>118308.07020933334</v>
      </c>
      <c r="CO214" s="29">
        <f t="shared" si="79"/>
        <v>119735.54618799999</v>
      </c>
      <c r="CP214" s="29">
        <f t="shared" si="80"/>
        <v>1427.4759786666546</v>
      </c>
      <c r="CR214" s="29">
        <f t="shared" si="81"/>
        <v>468973.74823866662</v>
      </c>
      <c r="CS214" s="29">
        <f t="shared" si="81"/>
        <v>478840.18758400006</v>
      </c>
      <c r="CT214" s="29">
        <f t="shared" si="82"/>
        <v>9866.4393453334342</v>
      </c>
    </row>
    <row r="215" spans="1:98" x14ac:dyDescent="0.25">
      <c r="A215" s="343" t="s">
        <v>540</v>
      </c>
      <c r="B215" s="229">
        <v>4.3700000000000003E-2</v>
      </c>
      <c r="C215" s="229">
        <v>4.3400000000000001E-2</v>
      </c>
      <c r="D215" s="229">
        <v>4.3400000000000001E-2</v>
      </c>
      <c r="E215" s="229">
        <v>3.2099999999999997E-2</v>
      </c>
      <c r="F215" s="236">
        <v>403013</v>
      </c>
      <c r="G215" s="229"/>
      <c r="H215" s="342">
        <v>18850360.91</v>
      </c>
      <c r="I215" s="342">
        <v>18850360.91</v>
      </c>
      <c r="J215" s="342">
        <v>18850360.91</v>
      </c>
      <c r="K215" s="342"/>
      <c r="L215" s="342">
        <v>19119727.57</v>
      </c>
      <c r="M215" s="342">
        <v>19119727.57</v>
      </c>
      <c r="N215" s="342">
        <v>19119727.57</v>
      </c>
      <c r="O215" s="342"/>
      <c r="P215" s="238">
        <v>50424.715434249993</v>
      </c>
      <c r="Q215" s="238">
        <v>50424.715434249993</v>
      </c>
      <c r="R215" s="238">
        <v>50424.715434249993</v>
      </c>
      <c r="S215" s="238"/>
      <c r="T215" s="342">
        <f t="shared" si="69"/>
        <v>51145.271249749996</v>
      </c>
      <c r="U215" s="342">
        <f t="shared" si="69"/>
        <v>51145.271249749996</v>
      </c>
      <c r="V215" s="342">
        <f t="shared" si="69"/>
        <v>51145.271249749996</v>
      </c>
      <c r="W215" s="29"/>
      <c r="X215" s="29">
        <f t="shared" si="61"/>
        <v>151274.14630274998</v>
      </c>
      <c r="Y215" s="29">
        <f t="shared" si="62"/>
        <v>153435.81374925</v>
      </c>
      <c r="Z215" s="29">
        <f t="shared" si="63"/>
        <v>2161.6674465000106</v>
      </c>
      <c r="AB215" s="29">
        <v>18850360.91</v>
      </c>
      <c r="AC215" s="29">
        <v>19018623.550000001</v>
      </c>
      <c r="AD215" s="29">
        <v>19186886.18</v>
      </c>
      <c r="AF215" s="342">
        <v>19119727.57</v>
      </c>
      <c r="AG215" s="342">
        <v>19119727.57</v>
      </c>
      <c r="AH215" s="342">
        <v>19119727.57</v>
      </c>
      <c r="AJ215" s="29">
        <v>50424.715434249993</v>
      </c>
      <c r="AK215" s="29">
        <v>50874.81799625</v>
      </c>
      <c r="AL215" s="29">
        <v>51324.920531499993</v>
      </c>
      <c r="AN215" s="342">
        <f t="shared" si="70"/>
        <v>51145.271249749996</v>
      </c>
      <c r="AO215" s="342">
        <f t="shared" si="70"/>
        <v>51145.271249749996</v>
      </c>
      <c r="AP215" s="342">
        <f t="shared" si="70"/>
        <v>51145.271249749996</v>
      </c>
      <c r="AR215" s="29">
        <f t="shared" si="71"/>
        <v>152624.45396199997</v>
      </c>
      <c r="AS215" s="29">
        <f t="shared" si="72"/>
        <v>153435.81374925</v>
      </c>
      <c r="AT215" s="29">
        <f t="shared" si="76"/>
        <v>811.35978725002497</v>
      </c>
      <c r="AV215" s="29">
        <f t="shared" si="77"/>
        <v>303898.60026474996</v>
      </c>
      <c r="AW215" s="29">
        <f t="shared" si="77"/>
        <v>306871.62749849999</v>
      </c>
      <c r="AX215" s="29">
        <f t="shared" si="78"/>
        <v>2973.0272337500355</v>
      </c>
      <c r="AZ215" s="29">
        <v>19186886.18</v>
      </c>
      <c r="BA215" s="29">
        <v>19186886.18</v>
      </c>
      <c r="BB215" s="29">
        <v>19136136.399999999</v>
      </c>
      <c r="BD215" s="342">
        <v>19110031.57</v>
      </c>
      <c r="BE215" s="342">
        <v>19111710.620000001</v>
      </c>
      <c r="BF215" s="342">
        <v>19123085.670000002</v>
      </c>
      <c r="BH215" s="29">
        <v>51324.920531499993</v>
      </c>
      <c r="BI215" s="29">
        <v>51324.920531499993</v>
      </c>
      <c r="BJ215" s="29">
        <v>51189.164869999986</v>
      </c>
      <c r="BL215" s="342">
        <f t="shared" si="74"/>
        <v>51119.334449749993</v>
      </c>
      <c r="BM215" s="342">
        <f t="shared" si="74"/>
        <v>51123.825908499995</v>
      </c>
      <c r="BN215" s="342">
        <f t="shared" si="74"/>
        <v>51154.254167250001</v>
      </c>
      <c r="BP215" s="29">
        <f t="shared" si="64"/>
        <v>153839.00593299998</v>
      </c>
      <c r="BQ215" s="29">
        <f t="shared" si="65"/>
        <v>153397.4145255</v>
      </c>
      <c r="BR215" s="29">
        <f t="shared" si="66"/>
        <v>-441.59140749997459</v>
      </c>
      <c r="BT215" s="29">
        <f t="shared" si="67"/>
        <v>457737.60619774996</v>
      </c>
      <c r="BU215" s="29">
        <f t="shared" si="67"/>
        <v>460269.04202399997</v>
      </c>
      <c r="BV215" s="29">
        <f t="shared" si="68"/>
        <v>2531.4358262500027</v>
      </c>
      <c r="BX215" s="29">
        <v>19085386.609999999</v>
      </c>
      <c r="BY215" s="29">
        <v>19085386.609999999</v>
      </c>
      <c r="BZ215" s="29">
        <v>19102557.09</v>
      </c>
      <c r="CB215" s="342">
        <v>19123085.670000002</v>
      </c>
      <c r="CC215" s="342">
        <v>19123085.670000002</v>
      </c>
      <c r="CD215" s="342">
        <v>19148406.93</v>
      </c>
      <c r="CF215" s="29">
        <v>51053.409181749994</v>
      </c>
      <c r="CG215" s="29">
        <v>51053.409181749994</v>
      </c>
      <c r="CH215" s="29">
        <v>51099.340215749988</v>
      </c>
      <c r="CJ215" s="342">
        <f t="shared" si="75"/>
        <v>51154.254167250001</v>
      </c>
      <c r="CK215" s="342">
        <f t="shared" si="75"/>
        <v>51154.254167250001</v>
      </c>
      <c r="CL215" s="342">
        <f t="shared" si="75"/>
        <v>51221.988537749996</v>
      </c>
      <c r="CN215" s="29">
        <f t="shared" si="73"/>
        <v>153206.15857924998</v>
      </c>
      <c r="CO215" s="29">
        <f t="shared" si="79"/>
        <v>153530.49687224999</v>
      </c>
      <c r="CP215" s="29">
        <f t="shared" si="80"/>
        <v>324.33829300000798</v>
      </c>
      <c r="CR215" s="29">
        <f t="shared" si="81"/>
        <v>610943.76477699995</v>
      </c>
      <c r="CS215" s="29">
        <f t="shared" si="81"/>
        <v>613799.53889624996</v>
      </c>
      <c r="CT215" s="29">
        <f t="shared" si="82"/>
        <v>2855.7741192500107</v>
      </c>
    </row>
    <row r="216" spans="1:98" x14ac:dyDescent="0.25">
      <c r="A216" s="343" t="s">
        <v>541</v>
      </c>
      <c r="B216" s="229">
        <v>4.4900000000000002E-2</v>
      </c>
      <c r="C216" s="229">
        <v>4.3499999999999997E-2</v>
      </c>
      <c r="D216" s="229">
        <v>4.3499999999999997E-2</v>
      </c>
      <c r="E216" s="229">
        <v>3.0799999999999998E-2</v>
      </c>
      <c r="F216" s="236">
        <v>403013</v>
      </c>
      <c r="G216" s="229"/>
      <c r="H216" s="342">
        <v>14527466.27</v>
      </c>
      <c r="I216" s="342">
        <v>14527466.27</v>
      </c>
      <c r="J216" s="342">
        <v>14527466.27</v>
      </c>
      <c r="K216" s="342"/>
      <c r="L216" s="342">
        <v>14760271.630000001</v>
      </c>
      <c r="M216" s="342">
        <v>14760271.630000001</v>
      </c>
      <c r="N216" s="342">
        <v>14760271.630000001</v>
      </c>
      <c r="O216" s="342"/>
      <c r="P216" s="238">
        <v>37287.163426333333</v>
      </c>
      <c r="Q216" s="238">
        <v>37287.163426333333</v>
      </c>
      <c r="R216" s="238">
        <v>37287.163426333333</v>
      </c>
      <c r="S216" s="238"/>
      <c r="T216" s="342">
        <f t="shared" si="69"/>
        <v>37884.697183666663</v>
      </c>
      <c r="U216" s="342">
        <f t="shared" si="69"/>
        <v>37884.697183666663</v>
      </c>
      <c r="V216" s="342">
        <f t="shared" si="69"/>
        <v>37884.697183666663</v>
      </c>
      <c r="W216" s="29"/>
      <c r="X216" s="29">
        <f t="shared" si="61"/>
        <v>111861.49027899999</v>
      </c>
      <c r="Y216" s="29">
        <f t="shared" si="62"/>
        <v>113654.09155099999</v>
      </c>
      <c r="Z216" s="29">
        <f t="shared" si="63"/>
        <v>1792.6012719999999</v>
      </c>
      <c r="AB216" s="29">
        <v>14527466.27</v>
      </c>
      <c r="AC216" s="29">
        <v>14694139.289999999</v>
      </c>
      <c r="AD216" s="29">
        <v>14860812.310000001</v>
      </c>
      <c r="AF216" s="342">
        <v>14760271.630000001</v>
      </c>
      <c r="AG216" s="342">
        <v>14760271.630000001</v>
      </c>
      <c r="AH216" s="342">
        <v>14760271.630000001</v>
      </c>
      <c r="AJ216" s="29">
        <v>37287.163426333333</v>
      </c>
      <c r="AK216" s="29">
        <v>37714.957510999993</v>
      </c>
      <c r="AL216" s="29">
        <v>38142.751595666668</v>
      </c>
      <c r="AN216" s="342">
        <f t="shared" si="70"/>
        <v>37884.697183666663</v>
      </c>
      <c r="AO216" s="342">
        <f t="shared" si="70"/>
        <v>37884.697183666663</v>
      </c>
      <c r="AP216" s="342">
        <f t="shared" si="70"/>
        <v>37884.697183666663</v>
      </c>
      <c r="AR216" s="29">
        <f t="shared" si="71"/>
        <v>113144.87253299999</v>
      </c>
      <c r="AS216" s="29">
        <f t="shared" si="72"/>
        <v>113654.09155099999</v>
      </c>
      <c r="AT216" s="29">
        <f t="shared" si="76"/>
        <v>509.21901800000342</v>
      </c>
      <c r="AV216" s="29">
        <f t="shared" si="77"/>
        <v>225006.36281199998</v>
      </c>
      <c r="AW216" s="29">
        <f t="shared" si="77"/>
        <v>227308.18310199998</v>
      </c>
      <c r="AX216" s="29">
        <f t="shared" si="78"/>
        <v>2301.8202900000033</v>
      </c>
      <c r="AZ216" s="29">
        <v>14860812.310000001</v>
      </c>
      <c r="BA216" s="29">
        <v>14860812.310000001</v>
      </c>
      <c r="BB216" s="29">
        <v>14810541.970000001</v>
      </c>
      <c r="BD216" s="342">
        <v>14760271.630000001</v>
      </c>
      <c r="BE216" s="342">
        <v>14760271.630000001</v>
      </c>
      <c r="BF216" s="342">
        <v>14760271.630000001</v>
      </c>
      <c r="BH216" s="29">
        <v>38142.751595666668</v>
      </c>
      <c r="BI216" s="29">
        <v>38142.751595666668</v>
      </c>
      <c r="BJ216" s="29">
        <v>38013.72438966667</v>
      </c>
      <c r="BL216" s="342">
        <f t="shared" si="74"/>
        <v>37884.697183666663</v>
      </c>
      <c r="BM216" s="342">
        <f t="shared" si="74"/>
        <v>37884.697183666663</v>
      </c>
      <c r="BN216" s="342">
        <f t="shared" si="74"/>
        <v>37884.697183666663</v>
      </c>
      <c r="BP216" s="29">
        <f t="shared" si="64"/>
        <v>114299.22758100001</v>
      </c>
      <c r="BQ216" s="29">
        <f t="shared" si="65"/>
        <v>113654.09155099999</v>
      </c>
      <c r="BR216" s="29">
        <f t="shared" si="66"/>
        <v>-645.13603000002331</v>
      </c>
      <c r="BT216" s="29">
        <f t="shared" si="67"/>
        <v>339305.59039299999</v>
      </c>
      <c r="BU216" s="29">
        <f t="shared" si="67"/>
        <v>340962.27465299994</v>
      </c>
      <c r="BV216" s="29">
        <f t="shared" si="68"/>
        <v>1656.6842599999509</v>
      </c>
      <c r="BX216" s="29">
        <v>14760271.630000001</v>
      </c>
      <c r="BY216" s="29">
        <v>14760271.630000001</v>
      </c>
      <c r="BZ216" s="29">
        <v>14760271.630000001</v>
      </c>
      <c r="CB216" s="342">
        <v>14760271.630000001</v>
      </c>
      <c r="CC216" s="342">
        <v>14760271.630000001</v>
      </c>
      <c r="CD216" s="342">
        <v>14760271.630000001</v>
      </c>
      <c r="CF216" s="29">
        <v>37884.697183666663</v>
      </c>
      <c r="CG216" s="29">
        <v>37884.697183666663</v>
      </c>
      <c r="CH216" s="29">
        <v>37884.697183666663</v>
      </c>
      <c r="CJ216" s="342">
        <f t="shared" si="75"/>
        <v>37884.697183666663</v>
      </c>
      <c r="CK216" s="342">
        <f t="shared" si="75"/>
        <v>37884.697183666663</v>
      </c>
      <c r="CL216" s="342">
        <f t="shared" si="75"/>
        <v>37884.697183666663</v>
      </c>
      <c r="CN216" s="29">
        <f t="shared" si="73"/>
        <v>113654.09155099999</v>
      </c>
      <c r="CO216" s="29">
        <f t="shared" si="79"/>
        <v>113654.09155099999</v>
      </c>
      <c r="CP216" s="29">
        <f t="shared" si="80"/>
        <v>0</v>
      </c>
      <c r="CR216" s="29">
        <f t="shared" si="81"/>
        <v>452959.68194399995</v>
      </c>
      <c r="CS216" s="29">
        <f t="shared" si="81"/>
        <v>454616.36620399996</v>
      </c>
      <c r="CT216" s="29">
        <f t="shared" si="82"/>
        <v>1656.6842600000091</v>
      </c>
    </row>
    <row r="217" spans="1:98" x14ac:dyDescent="0.25">
      <c r="A217" s="343" t="s">
        <v>542</v>
      </c>
      <c r="B217" s="229">
        <v>4.0300000000000002E-2</v>
      </c>
      <c r="C217" s="229">
        <v>4.3700000000000003E-2</v>
      </c>
      <c r="D217" s="229">
        <v>4.3700000000000003E-2</v>
      </c>
      <c r="E217" s="229">
        <v>3.1999999999999994E-2</v>
      </c>
      <c r="F217" s="236">
        <v>403013</v>
      </c>
      <c r="G217" s="229"/>
      <c r="H217" s="342">
        <v>15785493.5</v>
      </c>
      <c r="I217" s="342">
        <v>15785493.5</v>
      </c>
      <c r="J217" s="342">
        <v>15785493.5</v>
      </c>
      <c r="K217" s="342"/>
      <c r="L217" s="342">
        <v>16081202.310000001</v>
      </c>
      <c r="M217" s="342">
        <v>16081246.84</v>
      </c>
      <c r="N217" s="342">
        <v>16081410.359999999</v>
      </c>
      <c r="O217" s="342"/>
      <c r="P217" s="238">
        <v>42094.649333333327</v>
      </c>
      <c r="Q217" s="238">
        <v>42094.649333333327</v>
      </c>
      <c r="R217" s="238">
        <v>42094.649333333327</v>
      </c>
      <c r="S217" s="238"/>
      <c r="T217" s="342">
        <f t="shared" si="69"/>
        <v>42883.206159999994</v>
      </c>
      <c r="U217" s="342">
        <f t="shared" si="69"/>
        <v>42883.324906666654</v>
      </c>
      <c r="V217" s="342">
        <f t="shared" si="69"/>
        <v>42883.760959999992</v>
      </c>
      <c r="W217" s="29"/>
      <c r="X217" s="29">
        <f t="shared" si="61"/>
        <v>126283.94799999997</v>
      </c>
      <c r="Y217" s="29">
        <f t="shared" si="62"/>
        <v>128650.29202666663</v>
      </c>
      <c r="Z217" s="29">
        <f t="shared" si="63"/>
        <v>2366.3440266666585</v>
      </c>
      <c r="AB217" s="29">
        <v>15785493.5</v>
      </c>
      <c r="AC217" s="29">
        <v>15785493.5</v>
      </c>
      <c r="AD217" s="29">
        <v>15785493.5</v>
      </c>
      <c r="AF217" s="342">
        <v>16081908.960000001</v>
      </c>
      <c r="AG217" s="342">
        <v>16153472.720000001</v>
      </c>
      <c r="AH217" s="342">
        <v>16211333.359999999</v>
      </c>
      <c r="AJ217" s="29">
        <v>42094.649333333327</v>
      </c>
      <c r="AK217" s="29">
        <v>42094.649333333327</v>
      </c>
      <c r="AL217" s="29">
        <v>42094.649333333327</v>
      </c>
      <c r="AN217" s="342">
        <f t="shared" si="70"/>
        <v>42885.09055999999</v>
      </c>
      <c r="AO217" s="342">
        <f t="shared" si="70"/>
        <v>43075.927253333328</v>
      </c>
      <c r="AP217" s="342">
        <f t="shared" si="70"/>
        <v>43230.222293333325</v>
      </c>
      <c r="AR217" s="29">
        <f t="shared" si="71"/>
        <v>126283.94799999997</v>
      </c>
      <c r="AS217" s="29">
        <f t="shared" si="72"/>
        <v>129191.24010666664</v>
      </c>
      <c r="AT217" s="29">
        <f t="shared" si="76"/>
        <v>2907.2921066666604</v>
      </c>
      <c r="AV217" s="29">
        <f t="shared" si="77"/>
        <v>252567.89599999995</v>
      </c>
      <c r="AW217" s="29">
        <f t="shared" si="77"/>
        <v>257841.53213333327</v>
      </c>
      <c r="AX217" s="29">
        <f t="shared" si="78"/>
        <v>5273.6361333333189</v>
      </c>
      <c r="AZ217" s="29">
        <v>15785493.5</v>
      </c>
      <c r="BA217" s="29">
        <v>15941640.98</v>
      </c>
      <c r="BB217" s="29">
        <v>16097788.460000001</v>
      </c>
      <c r="BD217" s="342">
        <v>16197965.32</v>
      </c>
      <c r="BE217" s="342">
        <v>16197965.32</v>
      </c>
      <c r="BF217" s="342">
        <v>16208850.41</v>
      </c>
      <c r="BH217" s="29">
        <v>42094.649333333327</v>
      </c>
      <c r="BI217" s="29">
        <v>42511.042613333324</v>
      </c>
      <c r="BJ217" s="29">
        <v>42927.435893333328</v>
      </c>
      <c r="BL217" s="342">
        <f t="shared" si="74"/>
        <v>43194.574186666658</v>
      </c>
      <c r="BM217" s="342">
        <f t="shared" si="74"/>
        <v>43194.574186666658</v>
      </c>
      <c r="BN217" s="342">
        <f t="shared" si="74"/>
        <v>43223.601093333324</v>
      </c>
      <c r="BP217" s="29">
        <f t="shared" si="64"/>
        <v>127533.12783999999</v>
      </c>
      <c r="BQ217" s="29">
        <f t="shared" si="65"/>
        <v>129612.74946666663</v>
      </c>
      <c r="BR217" s="29">
        <f t="shared" si="66"/>
        <v>2079.6216266666452</v>
      </c>
      <c r="BT217" s="29">
        <f t="shared" si="67"/>
        <v>380101.02383999992</v>
      </c>
      <c r="BU217" s="29">
        <f t="shared" si="67"/>
        <v>387454.28159999987</v>
      </c>
      <c r="BV217" s="29">
        <f t="shared" si="68"/>
        <v>7353.2577599999495</v>
      </c>
      <c r="BX217" s="29">
        <v>16102610.619999999</v>
      </c>
      <c r="BY217" s="29">
        <v>16107487.25</v>
      </c>
      <c r="BZ217" s="29">
        <v>16094349.75</v>
      </c>
      <c r="CB217" s="342">
        <v>16230975.359999999</v>
      </c>
      <c r="CC217" s="342">
        <v>16242215.220000001</v>
      </c>
      <c r="CD217" s="342">
        <v>16242215.220000001</v>
      </c>
      <c r="CF217" s="29">
        <v>42940.294986666653</v>
      </c>
      <c r="CG217" s="29">
        <v>42953.299333333322</v>
      </c>
      <c r="CH217" s="29">
        <v>42918.265999999996</v>
      </c>
      <c r="CJ217" s="342">
        <f t="shared" si="75"/>
        <v>43282.600959999989</v>
      </c>
      <c r="CK217" s="342">
        <f t="shared" si="75"/>
        <v>43312.573919999995</v>
      </c>
      <c r="CL217" s="342">
        <f t="shared" si="75"/>
        <v>43312.573919999995</v>
      </c>
      <c r="CN217" s="29">
        <f t="shared" si="73"/>
        <v>128811.86031999998</v>
      </c>
      <c r="CO217" s="29">
        <f t="shared" si="79"/>
        <v>129907.74879999997</v>
      </c>
      <c r="CP217" s="29">
        <f t="shared" si="80"/>
        <v>1095.8884799999942</v>
      </c>
      <c r="CR217" s="29">
        <f t="shared" si="81"/>
        <v>508912.8841599999</v>
      </c>
      <c r="CS217" s="29">
        <f t="shared" si="81"/>
        <v>517362.03039999981</v>
      </c>
      <c r="CT217" s="29">
        <f t="shared" si="82"/>
        <v>8449.1462399999145</v>
      </c>
    </row>
    <row r="218" spans="1:98" x14ac:dyDescent="0.25">
      <c r="A218" s="343" t="s">
        <v>543</v>
      </c>
      <c r="B218" s="229">
        <v>4.0300000000000002E-2</v>
      </c>
      <c r="C218" s="229">
        <v>4.4200000000000003E-2</v>
      </c>
      <c r="D218" s="229">
        <v>4.4200000000000003E-2</v>
      </c>
      <c r="E218" s="229">
        <v>3.0599999999999999E-2</v>
      </c>
      <c r="F218" s="236">
        <v>403013</v>
      </c>
      <c r="G218" s="229"/>
      <c r="H218" s="342">
        <v>16032360.800000001</v>
      </c>
      <c r="I218" s="342">
        <v>16032360.800000001</v>
      </c>
      <c r="J218" s="342">
        <v>16032360.800000001</v>
      </c>
      <c r="K218" s="342"/>
      <c r="L218" s="342">
        <v>16339138.720000001</v>
      </c>
      <c r="M218" s="342">
        <v>16339138.720000001</v>
      </c>
      <c r="N218" s="342">
        <v>16339234.5</v>
      </c>
      <c r="O218" s="342"/>
      <c r="P218" s="238">
        <v>40882.520039999996</v>
      </c>
      <c r="Q218" s="238">
        <v>40882.520039999996</v>
      </c>
      <c r="R218" s="238">
        <v>40882.520039999996</v>
      </c>
      <c r="S218" s="238"/>
      <c r="T218" s="342">
        <f t="shared" si="69"/>
        <v>41664.803736000002</v>
      </c>
      <c r="U218" s="342">
        <f t="shared" si="69"/>
        <v>41664.803736000002</v>
      </c>
      <c r="V218" s="342">
        <f t="shared" si="69"/>
        <v>41665.047975000001</v>
      </c>
      <c r="W218" s="29"/>
      <c r="X218" s="29">
        <f t="shared" si="61"/>
        <v>122647.56011999998</v>
      </c>
      <c r="Y218" s="29">
        <f t="shared" si="62"/>
        <v>124994.655447</v>
      </c>
      <c r="Z218" s="29">
        <f t="shared" si="63"/>
        <v>2347.0953270000173</v>
      </c>
      <c r="AB218" s="29">
        <v>16032360.800000001</v>
      </c>
      <c r="AC218" s="29">
        <v>16032360.800000001</v>
      </c>
      <c r="AD218" s="29">
        <v>16032360.800000001</v>
      </c>
      <c r="AF218" s="342">
        <v>16346673.33</v>
      </c>
      <c r="AG218" s="342">
        <v>16424511.300000001</v>
      </c>
      <c r="AH218" s="342">
        <v>16430006.77</v>
      </c>
      <c r="AJ218" s="29">
        <v>40882.520039999996</v>
      </c>
      <c r="AK218" s="29">
        <v>40882.520039999996</v>
      </c>
      <c r="AL218" s="29">
        <v>40882.520039999996</v>
      </c>
      <c r="AN218" s="342">
        <f t="shared" si="70"/>
        <v>41684.016991500001</v>
      </c>
      <c r="AO218" s="342">
        <f t="shared" si="70"/>
        <v>41882.503814999996</v>
      </c>
      <c r="AP218" s="342">
        <f t="shared" si="70"/>
        <v>41896.517263499998</v>
      </c>
      <c r="AR218" s="29">
        <f t="shared" si="71"/>
        <v>122647.56011999998</v>
      </c>
      <c r="AS218" s="29">
        <f t="shared" si="72"/>
        <v>125463.03806999998</v>
      </c>
      <c r="AT218" s="29">
        <f t="shared" si="76"/>
        <v>2815.4779500000004</v>
      </c>
      <c r="AV218" s="29">
        <f t="shared" si="77"/>
        <v>245295.12023999996</v>
      </c>
      <c r="AW218" s="29">
        <f t="shared" si="77"/>
        <v>250457.69351699998</v>
      </c>
      <c r="AX218" s="29">
        <f t="shared" si="78"/>
        <v>5162.5732770000177</v>
      </c>
      <c r="AZ218" s="29">
        <v>16032360.800000001</v>
      </c>
      <c r="BA218" s="29">
        <v>16032360.800000001</v>
      </c>
      <c r="BB218" s="29">
        <v>16032360.800000001</v>
      </c>
      <c r="BD218" s="342">
        <v>16365007.34</v>
      </c>
      <c r="BE218" s="342">
        <v>16365007.34</v>
      </c>
      <c r="BF218" s="342">
        <v>16365007.34</v>
      </c>
      <c r="BH218" s="29">
        <v>40882.520039999996</v>
      </c>
      <c r="BI218" s="29">
        <v>40882.520039999996</v>
      </c>
      <c r="BJ218" s="29">
        <v>40882.520039999996</v>
      </c>
      <c r="BL218" s="342">
        <f t="shared" si="74"/>
        <v>41730.768716999999</v>
      </c>
      <c r="BM218" s="342">
        <f t="shared" si="74"/>
        <v>41730.768716999999</v>
      </c>
      <c r="BN218" s="342">
        <f t="shared" si="74"/>
        <v>41730.768716999999</v>
      </c>
      <c r="BP218" s="29">
        <f t="shared" si="64"/>
        <v>122647.56011999998</v>
      </c>
      <c r="BQ218" s="29">
        <f t="shared" si="65"/>
        <v>125192.306151</v>
      </c>
      <c r="BR218" s="29">
        <f t="shared" si="66"/>
        <v>2544.746031000017</v>
      </c>
      <c r="BT218" s="29">
        <f t="shared" si="67"/>
        <v>367942.68035999994</v>
      </c>
      <c r="BU218" s="29">
        <f t="shared" si="67"/>
        <v>375649.99966799997</v>
      </c>
      <c r="BV218" s="29">
        <f t="shared" si="68"/>
        <v>7707.3193080000347</v>
      </c>
      <c r="BX218" s="29">
        <v>16032360.800000001</v>
      </c>
      <c r="BY218" s="29">
        <v>16032360.800000001</v>
      </c>
      <c r="BZ218" s="29">
        <v>16185749.76</v>
      </c>
      <c r="CB218" s="342">
        <v>16365007.34</v>
      </c>
      <c r="CC218" s="342">
        <v>16365007.34</v>
      </c>
      <c r="CD218" s="342">
        <v>16365007.34</v>
      </c>
      <c r="CF218" s="29">
        <v>40882.520039999996</v>
      </c>
      <c r="CG218" s="29">
        <v>40882.520039999996</v>
      </c>
      <c r="CH218" s="29">
        <v>41273.661887999995</v>
      </c>
      <c r="CJ218" s="342">
        <f t="shared" si="75"/>
        <v>41730.768716999999</v>
      </c>
      <c r="CK218" s="342">
        <f t="shared" si="75"/>
        <v>41730.768716999999</v>
      </c>
      <c r="CL218" s="342">
        <f t="shared" si="75"/>
        <v>41730.768716999999</v>
      </c>
      <c r="CN218" s="29">
        <f t="shared" si="73"/>
        <v>123038.70196799998</v>
      </c>
      <c r="CO218" s="29">
        <f t="shared" si="79"/>
        <v>125192.306151</v>
      </c>
      <c r="CP218" s="29">
        <f t="shared" si="80"/>
        <v>2153.6041830000177</v>
      </c>
      <c r="CR218" s="29">
        <f t="shared" si="81"/>
        <v>490981.38232799992</v>
      </c>
      <c r="CS218" s="29">
        <f t="shared" si="81"/>
        <v>500842.305819</v>
      </c>
      <c r="CT218" s="29">
        <f t="shared" si="82"/>
        <v>9860.9234910000814</v>
      </c>
    </row>
    <row r="219" spans="1:98" x14ac:dyDescent="0.25">
      <c r="A219" s="343" t="s">
        <v>544</v>
      </c>
      <c r="B219" s="229">
        <v>4.0800000000000003E-2</v>
      </c>
      <c r="C219" s="229">
        <v>4.3400000000000001E-2</v>
      </c>
      <c r="D219" s="229">
        <v>4.3400000000000001E-2</v>
      </c>
      <c r="E219" s="229">
        <v>3.0199999999999998E-2</v>
      </c>
      <c r="F219" s="236">
        <v>403013</v>
      </c>
      <c r="G219" s="229"/>
      <c r="H219" s="342">
        <v>15987833.4</v>
      </c>
      <c r="I219" s="342">
        <v>15987833.4</v>
      </c>
      <c r="J219" s="342">
        <v>15987833.4</v>
      </c>
      <c r="K219" s="342"/>
      <c r="L219" s="342">
        <v>15987833.4</v>
      </c>
      <c r="M219" s="342">
        <v>15987833.4</v>
      </c>
      <c r="N219" s="342">
        <v>15987833.4</v>
      </c>
      <c r="O219" s="342"/>
      <c r="P219" s="238">
        <v>40236.04739</v>
      </c>
      <c r="Q219" s="238">
        <v>40236.04739</v>
      </c>
      <c r="R219" s="238">
        <v>40236.04739</v>
      </c>
      <c r="S219" s="238"/>
      <c r="T219" s="342">
        <f t="shared" si="69"/>
        <v>40236.04739</v>
      </c>
      <c r="U219" s="342">
        <f t="shared" si="69"/>
        <v>40236.04739</v>
      </c>
      <c r="V219" s="342">
        <f t="shared" si="69"/>
        <v>40236.04739</v>
      </c>
      <c r="W219" s="29"/>
      <c r="X219" s="29">
        <f t="shared" si="61"/>
        <v>120708.14217000001</v>
      </c>
      <c r="Y219" s="29">
        <f t="shared" si="62"/>
        <v>120708.14217000001</v>
      </c>
      <c r="Z219" s="29">
        <f t="shared" si="63"/>
        <v>0</v>
      </c>
      <c r="AB219" s="29">
        <v>15987833.4</v>
      </c>
      <c r="AC219" s="29">
        <v>15987833.4</v>
      </c>
      <c r="AD219" s="29">
        <v>15987833.4</v>
      </c>
      <c r="AF219" s="342">
        <v>15987833.4</v>
      </c>
      <c r="AG219" s="342">
        <v>15987833.4</v>
      </c>
      <c r="AH219" s="342">
        <v>15987833.4</v>
      </c>
      <c r="AJ219" s="29">
        <v>40236.04739</v>
      </c>
      <c r="AK219" s="29">
        <v>40236.04739</v>
      </c>
      <c r="AL219" s="29">
        <v>40236.04739</v>
      </c>
      <c r="AN219" s="342">
        <f t="shared" si="70"/>
        <v>40236.04739</v>
      </c>
      <c r="AO219" s="342">
        <f t="shared" si="70"/>
        <v>40236.04739</v>
      </c>
      <c r="AP219" s="342">
        <f t="shared" si="70"/>
        <v>40236.04739</v>
      </c>
      <c r="AR219" s="29">
        <f t="shared" si="71"/>
        <v>120708.14217000001</v>
      </c>
      <c r="AS219" s="29">
        <f t="shared" si="72"/>
        <v>120708.14217000001</v>
      </c>
      <c r="AT219" s="29">
        <f t="shared" si="76"/>
        <v>0</v>
      </c>
      <c r="AV219" s="29">
        <f t="shared" si="77"/>
        <v>241416.28434000001</v>
      </c>
      <c r="AW219" s="29">
        <f t="shared" si="77"/>
        <v>241416.28434000001</v>
      </c>
      <c r="AX219" s="29">
        <f t="shared" si="78"/>
        <v>0</v>
      </c>
      <c r="AZ219" s="29">
        <v>15987833.4</v>
      </c>
      <c r="BA219" s="29">
        <v>15987833.4</v>
      </c>
      <c r="BB219" s="29">
        <v>15987833.4</v>
      </c>
      <c r="BD219" s="342">
        <v>15987833.4</v>
      </c>
      <c r="BE219" s="342">
        <v>15987833.4</v>
      </c>
      <c r="BF219" s="342">
        <v>15987833.4</v>
      </c>
      <c r="BH219" s="29">
        <v>40236.04739</v>
      </c>
      <c r="BI219" s="29">
        <v>40236.04739</v>
      </c>
      <c r="BJ219" s="29">
        <v>40236.04739</v>
      </c>
      <c r="BL219" s="342">
        <f t="shared" si="74"/>
        <v>40236.04739</v>
      </c>
      <c r="BM219" s="342">
        <f t="shared" si="74"/>
        <v>40236.04739</v>
      </c>
      <c r="BN219" s="342">
        <f t="shared" si="74"/>
        <v>40236.04739</v>
      </c>
      <c r="BP219" s="29">
        <f t="shared" si="64"/>
        <v>120708.14217000001</v>
      </c>
      <c r="BQ219" s="29">
        <f t="shared" si="65"/>
        <v>120708.14217000001</v>
      </c>
      <c r="BR219" s="29">
        <f t="shared" si="66"/>
        <v>0</v>
      </c>
      <c r="BT219" s="29">
        <f t="shared" si="67"/>
        <v>362124.42651000002</v>
      </c>
      <c r="BU219" s="29">
        <f t="shared" si="67"/>
        <v>362124.42651000002</v>
      </c>
      <c r="BV219" s="29">
        <f t="shared" si="68"/>
        <v>0</v>
      </c>
      <c r="BX219" s="29">
        <v>15987833.4</v>
      </c>
      <c r="BY219" s="29">
        <v>15987833.4</v>
      </c>
      <c r="BZ219" s="29">
        <v>15987833.4</v>
      </c>
      <c r="CB219" s="342">
        <v>15987833.4</v>
      </c>
      <c r="CC219" s="342">
        <v>15987833.4</v>
      </c>
      <c r="CD219" s="342">
        <v>15987833.4</v>
      </c>
      <c r="CF219" s="29">
        <v>40236.04739</v>
      </c>
      <c r="CG219" s="29">
        <v>40236.04739</v>
      </c>
      <c r="CH219" s="29">
        <v>40236.04739</v>
      </c>
      <c r="CJ219" s="342">
        <f t="shared" si="75"/>
        <v>40236.04739</v>
      </c>
      <c r="CK219" s="342">
        <f t="shared" si="75"/>
        <v>40236.04739</v>
      </c>
      <c r="CL219" s="342">
        <f t="shared" si="75"/>
        <v>40236.04739</v>
      </c>
      <c r="CN219" s="29">
        <f t="shared" si="73"/>
        <v>120708.14217000001</v>
      </c>
      <c r="CO219" s="29">
        <f t="shared" si="79"/>
        <v>120708.14217000001</v>
      </c>
      <c r="CP219" s="29">
        <f t="shared" si="80"/>
        <v>0</v>
      </c>
      <c r="CR219" s="29">
        <f t="shared" si="81"/>
        <v>482832.56868000003</v>
      </c>
      <c r="CS219" s="29">
        <f t="shared" si="81"/>
        <v>482832.56868000003</v>
      </c>
      <c r="CT219" s="29">
        <f t="shared" si="82"/>
        <v>0</v>
      </c>
    </row>
    <row r="220" spans="1:98" x14ac:dyDescent="0.25">
      <c r="A220" s="343" t="s">
        <v>545</v>
      </c>
      <c r="B220" s="229"/>
      <c r="C220" s="229">
        <v>4.6100000000000002E-2</v>
      </c>
      <c r="D220" s="229">
        <v>4.6100000000000002E-2</v>
      </c>
      <c r="E220" s="229">
        <v>4.41E-2</v>
      </c>
      <c r="F220" s="236">
        <v>403013</v>
      </c>
      <c r="G220" s="229"/>
      <c r="H220" s="342">
        <v>57651.55</v>
      </c>
      <c r="I220" s="342">
        <v>57651.55</v>
      </c>
      <c r="J220" s="342">
        <v>57651.55</v>
      </c>
      <c r="K220" s="342"/>
      <c r="L220" s="342">
        <v>57651.55</v>
      </c>
      <c r="M220" s="342">
        <v>57651.55</v>
      </c>
      <c r="N220" s="342">
        <v>57651.55</v>
      </c>
      <c r="O220" s="342"/>
      <c r="P220" s="238">
        <v>211.86944625000001</v>
      </c>
      <c r="Q220" s="238">
        <v>211.86944625000001</v>
      </c>
      <c r="R220" s="238">
        <v>211.86944625000001</v>
      </c>
      <c r="S220" s="238"/>
      <c r="T220" s="342">
        <f t="shared" si="69"/>
        <v>211.86944625000001</v>
      </c>
      <c r="U220" s="342">
        <f t="shared" si="69"/>
        <v>211.86944625000001</v>
      </c>
      <c r="V220" s="342">
        <f t="shared" si="69"/>
        <v>211.86944625000001</v>
      </c>
      <c r="W220" s="29"/>
      <c r="X220" s="29"/>
      <c r="Y220" s="29"/>
      <c r="Z220" s="29"/>
      <c r="AB220" s="29">
        <v>57651.55</v>
      </c>
      <c r="AC220" s="29">
        <v>57651.55</v>
      </c>
      <c r="AD220" s="29">
        <v>57651.55</v>
      </c>
      <c r="AF220" s="342">
        <v>57651.55</v>
      </c>
      <c r="AG220" s="342">
        <v>57651.55</v>
      </c>
      <c r="AH220" s="342">
        <v>57651.55</v>
      </c>
      <c r="AJ220" s="29">
        <v>211.86944625000001</v>
      </c>
      <c r="AK220" s="29">
        <v>211.86944625000001</v>
      </c>
      <c r="AL220" s="29">
        <v>211.86944625000001</v>
      </c>
      <c r="AN220" s="342">
        <f t="shared" si="70"/>
        <v>211.86944625000001</v>
      </c>
      <c r="AO220" s="342">
        <f t="shared" si="70"/>
        <v>211.86944625000001</v>
      </c>
      <c r="AP220" s="342">
        <f t="shared" si="70"/>
        <v>211.86944625000001</v>
      </c>
      <c r="AR220" s="29">
        <f t="shared" si="71"/>
        <v>635.60833875000003</v>
      </c>
      <c r="AS220" s="29">
        <f t="shared" si="72"/>
        <v>635.60833875000003</v>
      </c>
      <c r="AT220" s="29">
        <f t="shared" si="76"/>
        <v>0</v>
      </c>
      <c r="AV220" s="29">
        <f t="shared" si="77"/>
        <v>635.60833875000003</v>
      </c>
      <c r="AW220" s="29">
        <f t="shared" si="77"/>
        <v>635.60833875000003</v>
      </c>
      <c r="AX220" s="29">
        <f t="shared" si="78"/>
        <v>0</v>
      </c>
      <c r="AZ220" s="29">
        <v>57651.55</v>
      </c>
      <c r="BA220" s="29">
        <v>57651.55</v>
      </c>
      <c r="BB220" s="29">
        <v>57651.55</v>
      </c>
      <c r="BD220" s="342">
        <v>57651.55</v>
      </c>
      <c r="BE220" s="342">
        <v>57651.55</v>
      </c>
      <c r="BF220" s="342">
        <v>57651.55</v>
      </c>
      <c r="BH220" s="29">
        <v>211.86944625000001</v>
      </c>
      <c r="BI220" s="29">
        <v>211.86944625000001</v>
      </c>
      <c r="BJ220" s="29">
        <v>211.86944625000001</v>
      </c>
      <c r="BL220" s="342">
        <f t="shared" si="74"/>
        <v>211.86944625000001</v>
      </c>
      <c r="BM220" s="342">
        <f t="shared" si="74"/>
        <v>211.86944625000001</v>
      </c>
      <c r="BN220" s="342">
        <f t="shared" si="74"/>
        <v>211.86944625000001</v>
      </c>
      <c r="BP220" s="29">
        <f t="shared" si="64"/>
        <v>635.60833875000003</v>
      </c>
      <c r="BQ220" s="29">
        <f t="shared" si="65"/>
        <v>635.60833875000003</v>
      </c>
      <c r="BR220" s="29">
        <f t="shared" si="66"/>
        <v>0</v>
      </c>
      <c r="BT220" s="29">
        <f t="shared" si="67"/>
        <v>1271.2166775000001</v>
      </c>
      <c r="BU220" s="29">
        <f t="shared" si="67"/>
        <v>1271.2166775000001</v>
      </c>
      <c r="BV220" s="29">
        <f t="shared" si="68"/>
        <v>0</v>
      </c>
      <c r="BX220" s="29">
        <v>57651.55</v>
      </c>
      <c r="BY220" s="29">
        <v>57651.55</v>
      </c>
      <c r="BZ220" s="29">
        <v>57651.55</v>
      </c>
      <c r="CB220" s="342">
        <v>57651.55</v>
      </c>
      <c r="CC220" s="342">
        <v>57651.55</v>
      </c>
      <c r="CD220" s="342">
        <v>57651.55</v>
      </c>
      <c r="CF220" s="29">
        <v>211.86944625000001</v>
      </c>
      <c r="CG220" s="29">
        <v>211.86944625000001</v>
      </c>
      <c r="CH220" s="29">
        <v>211.86944625000001</v>
      </c>
      <c r="CJ220" s="342">
        <f t="shared" si="75"/>
        <v>211.86944625000001</v>
      </c>
      <c r="CK220" s="342">
        <f t="shared" si="75"/>
        <v>211.86944625000001</v>
      </c>
      <c r="CL220" s="342">
        <f t="shared" si="75"/>
        <v>211.86944625000001</v>
      </c>
      <c r="CN220" s="29">
        <f t="shared" si="73"/>
        <v>635.60833875000003</v>
      </c>
      <c r="CO220" s="29">
        <f t="shared" si="79"/>
        <v>635.60833875000003</v>
      </c>
      <c r="CP220" s="29">
        <f t="shared" si="80"/>
        <v>0</v>
      </c>
      <c r="CR220" s="29">
        <f t="shared" si="81"/>
        <v>1906.8250162500001</v>
      </c>
      <c r="CS220" s="29">
        <f t="shared" si="81"/>
        <v>1906.8250162500001</v>
      </c>
      <c r="CT220" s="29">
        <f t="shared" si="82"/>
        <v>0</v>
      </c>
    </row>
    <row r="221" spans="1:98" x14ac:dyDescent="0.25">
      <c r="A221" s="343" t="s">
        <v>546</v>
      </c>
      <c r="B221" s="229">
        <v>4.7600000000000003E-2</v>
      </c>
      <c r="C221" s="229">
        <v>5.6800000000000003E-2</v>
      </c>
      <c r="D221" s="229">
        <v>5.6800000000000003E-2</v>
      </c>
      <c r="E221" s="229">
        <v>0</v>
      </c>
      <c r="F221" s="236">
        <v>403013</v>
      </c>
      <c r="G221" s="229"/>
      <c r="H221" s="342">
        <v>0</v>
      </c>
      <c r="I221" s="342">
        <v>0</v>
      </c>
      <c r="J221" s="342">
        <v>0</v>
      </c>
      <c r="K221" s="342"/>
      <c r="L221" s="342">
        <v>0</v>
      </c>
      <c r="M221" s="342">
        <v>0</v>
      </c>
      <c r="N221" s="342">
        <v>0</v>
      </c>
      <c r="O221" s="342"/>
      <c r="P221" s="238">
        <v>0</v>
      </c>
      <c r="Q221" s="238">
        <v>0</v>
      </c>
      <c r="R221" s="238">
        <v>0</v>
      </c>
      <c r="S221" s="238"/>
      <c r="T221" s="342">
        <f t="shared" si="69"/>
        <v>0</v>
      </c>
      <c r="U221" s="342">
        <f t="shared" si="69"/>
        <v>0</v>
      </c>
      <c r="V221" s="342">
        <f t="shared" si="69"/>
        <v>0</v>
      </c>
      <c r="W221" s="29"/>
      <c r="X221" s="29">
        <f t="shared" si="61"/>
        <v>0</v>
      </c>
      <c r="Y221" s="29">
        <f t="shared" si="62"/>
        <v>0</v>
      </c>
      <c r="Z221" s="29">
        <f t="shared" si="63"/>
        <v>0</v>
      </c>
      <c r="AB221" s="29">
        <v>0</v>
      </c>
      <c r="AC221" s="29">
        <v>0</v>
      </c>
      <c r="AD221" s="29">
        <v>0</v>
      </c>
      <c r="AF221" s="342">
        <v>0</v>
      </c>
      <c r="AG221" s="342">
        <v>0</v>
      </c>
      <c r="AH221" s="342">
        <v>0</v>
      </c>
      <c r="AJ221" s="29">
        <v>0</v>
      </c>
      <c r="AK221" s="29">
        <v>0</v>
      </c>
      <c r="AL221" s="29">
        <v>0</v>
      </c>
      <c r="AN221" s="342">
        <f t="shared" si="70"/>
        <v>0</v>
      </c>
      <c r="AO221" s="342">
        <f t="shared" si="70"/>
        <v>0</v>
      </c>
      <c r="AP221" s="342">
        <f t="shared" si="70"/>
        <v>0</v>
      </c>
      <c r="AR221" s="29">
        <f t="shared" si="71"/>
        <v>0</v>
      </c>
      <c r="AS221" s="29">
        <f t="shared" si="72"/>
        <v>0</v>
      </c>
      <c r="AT221" s="29">
        <f t="shared" si="76"/>
        <v>0</v>
      </c>
      <c r="AV221" s="29">
        <f t="shared" si="77"/>
        <v>0</v>
      </c>
      <c r="AW221" s="29">
        <f t="shared" si="77"/>
        <v>0</v>
      </c>
      <c r="AX221" s="29">
        <f t="shared" si="78"/>
        <v>0</v>
      </c>
      <c r="AZ221" s="29">
        <v>0</v>
      </c>
      <c r="BA221" s="29">
        <v>0</v>
      </c>
      <c r="BB221" s="29">
        <v>0</v>
      </c>
      <c r="BD221" s="342">
        <v>0</v>
      </c>
      <c r="BE221" s="342">
        <v>0</v>
      </c>
      <c r="BF221" s="342">
        <v>0</v>
      </c>
      <c r="BH221" s="29">
        <v>0</v>
      </c>
      <c r="BI221" s="29">
        <v>0</v>
      </c>
      <c r="BJ221" s="29">
        <v>0</v>
      </c>
      <c r="BL221" s="342">
        <f t="shared" si="74"/>
        <v>0</v>
      </c>
      <c r="BM221" s="342">
        <f t="shared" si="74"/>
        <v>0</v>
      </c>
      <c r="BN221" s="342">
        <f t="shared" si="74"/>
        <v>0</v>
      </c>
      <c r="BP221" s="29">
        <f t="shared" si="64"/>
        <v>0</v>
      </c>
      <c r="BQ221" s="29">
        <f t="shared" si="65"/>
        <v>0</v>
      </c>
      <c r="BR221" s="29">
        <f t="shared" si="66"/>
        <v>0</v>
      </c>
      <c r="BT221" s="29">
        <f t="shared" si="67"/>
        <v>0</v>
      </c>
      <c r="BU221" s="29">
        <f t="shared" si="67"/>
        <v>0</v>
      </c>
      <c r="BV221" s="29">
        <f t="shared" si="68"/>
        <v>0</v>
      </c>
      <c r="BX221" s="29">
        <v>0</v>
      </c>
      <c r="BY221" s="29">
        <v>0</v>
      </c>
      <c r="BZ221" s="29">
        <v>0</v>
      </c>
      <c r="CB221" s="342">
        <v>0</v>
      </c>
      <c r="CC221" s="342">
        <v>0</v>
      </c>
      <c r="CD221" s="342">
        <v>0</v>
      </c>
      <c r="CF221" s="29">
        <v>0</v>
      </c>
      <c r="CG221" s="29">
        <v>0</v>
      </c>
      <c r="CH221" s="29">
        <v>0</v>
      </c>
      <c r="CJ221" s="342">
        <f t="shared" si="75"/>
        <v>0</v>
      </c>
      <c r="CK221" s="342">
        <f t="shared" si="75"/>
        <v>0</v>
      </c>
      <c r="CL221" s="342">
        <f t="shared" si="75"/>
        <v>0</v>
      </c>
      <c r="CN221" s="29">
        <f t="shared" si="73"/>
        <v>0</v>
      </c>
      <c r="CO221" s="29">
        <f t="shared" si="79"/>
        <v>0</v>
      </c>
      <c r="CP221" s="29">
        <f t="shared" si="80"/>
        <v>0</v>
      </c>
      <c r="CR221" s="29">
        <f t="shared" si="81"/>
        <v>0</v>
      </c>
      <c r="CS221" s="29">
        <f t="shared" si="81"/>
        <v>0</v>
      </c>
      <c r="CT221" s="29">
        <f t="shared" si="82"/>
        <v>0</v>
      </c>
    </row>
    <row r="222" spans="1:98" x14ac:dyDescent="0.25">
      <c r="A222" s="30" t="s">
        <v>547</v>
      </c>
      <c r="B222" s="229">
        <v>3.1099999999999999E-2</v>
      </c>
      <c r="C222" s="229">
        <v>2.7E-2</v>
      </c>
      <c r="D222" s="229">
        <v>2.7E-2</v>
      </c>
      <c r="E222" s="229">
        <v>2.7300000000000001E-2</v>
      </c>
      <c r="F222" s="236">
        <v>403013</v>
      </c>
      <c r="G222" s="229"/>
      <c r="H222" s="342">
        <v>17553088.120000001</v>
      </c>
      <c r="I222" s="342">
        <v>17553088.120000001</v>
      </c>
      <c r="J222" s="342">
        <v>17553088.120000001</v>
      </c>
      <c r="K222" s="342"/>
      <c r="L222" s="342">
        <v>17620791.859999999</v>
      </c>
      <c r="M222" s="342">
        <v>17620828.899999999</v>
      </c>
      <c r="N222" s="342">
        <v>17620828.899999999</v>
      </c>
      <c r="O222" s="342"/>
      <c r="P222" s="238">
        <v>39933.275473000009</v>
      </c>
      <c r="Q222" s="238">
        <v>39933.275473000009</v>
      </c>
      <c r="R222" s="238">
        <v>39933.275473000009</v>
      </c>
      <c r="S222" s="238"/>
      <c r="T222" s="342">
        <f t="shared" si="69"/>
        <v>40087.301481499999</v>
      </c>
      <c r="U222" s="342">
        <f t="shared" si="69"/>
        <v>40087.385747499997</v>
      </c>
      <c r="V222" s="342">
        <f t="shared" si="69"/>
        <v>40087.385747499997</v>
      </c>
      <c r="W222" s="29"/>
      <c r="X222" s="29">
        <f t="shared" si="61"/>
        <v>119799.82641900002</v>
      </c>
      <c r="Y222" s="29">
        <f t="shared" si="62"/>
        <v>120262.0729765</v>
      </c>
      <c r="Z222" s="29">
        <f t="shared" si="63"/>
        <v>462.24655749998055</v>
      </c>
      <c r="AB222" s="29">
        <v>17553088.120000001</v>
      </c>
      <c r="AC222" s="29">
        <v>17553088.120000001</v>
      </c>
      <c r="AD222" s="29">
        <v>17553088.120000001</v>
      </c>
      <c r="AF222" s="342">
        <v>17829199.809999999</v>
      </c>
      <c r="AG222" s="342">
        <v>18037924.890000001</v>
      </c>
      <c r="AH222" s="342">
        <v>18038279.07</v>
      </c>
      <c r="AJ222" s="29">
        <v>39933.275473000009</v>
      </c>
      <c r="AK222" s="29">
        <v>39933.275473000009</v>
      </c>
      <c r="AL222" s="29">
        <v>39933.275473000009</v>
      </c>
      <c r="AN222" s="342">
        <f t="shared" si="70"/>
        <v>40561.429567749998</v>
      </c>
      <c r="AO222" s="342">
        <f t="shared" si="70"/>
        <v>41036.279124750006</v>
      </c>
      <c r="AP222" s="342">
        <f t="shared" si="70"/>
        <v>41037.084884250005</v>
      </c>
      <c r="AR222" s="29">
        <f t="shared" si="71"/>
        <v>119799.82641900002</v>
      </c>
      <c r="AS222" s="29">
        <f t="shared" si="72"/>
        <v>122634.79357675</v>
      </c>
      <c r="AT222" s="29">
        <f t="shared" si="76"/>
        <v>2834.967157749983</v>
      </c>
      <c r="AV222" s="29">
        <f t="shared" si="77"/>
        <v>239599.65283800004</v>
      </c>
      <c r="AW222" s="29">
        <f t="shared" si="77"/>
        <v>242896.86655325</v>
      </c>
      <c r="AX222" s="29">
        <f t="shared" si="78"/>
        <v>3297.2137152499636</v>
      </c>
      <c r="AZ222" s="29">
        <v>17586714.199999999</v>
      </c>
      <c r="BA222" s="29">
        <v>17620340.280000001</v>
      </c>
      <c r="BB222" s="29">
        <v>17620340.280000001</v>
      </c>
      <c r="BD222" s="342">
        <v>18038279.07</v>
      </c>
      <c r="BE222" s="342">
        <v>18050890.719999999</v>
      </c>
      <c r="BF222" s="342">
        <v>18063502.359999999</v>
      </c>
      <c r="BH222" s="29">
        <v>40009.774805000001</v>
      </c>
      <c r="BI222" s="29">
        <v>40086.274137000008</v>
      </c>
      <c r="BJ222" s="29">
        <v>40086.274137000008</v>
      </c>
      <c r="BL222" s="342">
        <f t="shared" si="74"/>
        <v>41037.084884250005</v>
      </c>
      <c r="BM222" s="342">
        <f t="shared" si="74"/>
        <v>41065.776387999998</v>
      </c>
      <c r="BN222" s="342">
        <f t="shared" si="74"/>
        <v>41094.467869</v>
      </c>
      <c r="BP222" s="29">
        <f t="shared" si="64"/>
        <v>120182.32307900002</v>
      </c>
      <c r="BQ222" s="29">
        <f t="shared" si="65"/>
        <v>123197.32914125001</v>
      </c>
      <c r="BR222" s="29">
        <f t="shared" si="66"/>
        <v>3015.0060622499877</v>
      </c>
      <c r="BT222" s="29">
        <f t="shared" si="67"/>
        <v>359781.97591700009</v>
      </c>
      <c r="BU222" s="29">
        <f t="shared" si="67"/>
        <v>366094.1956945</v>
      </c>
      <c r="BV222" s="29">
        <f t="shared" si="68"/>
        <v>6312.2197774999077</v>
      </c>
      <c r="BX222" s="29">
        <v>17620335.75</v>
      </c>
      <c r="BY222" s="29">
        <v>17620543.010000002</v>
      </c>
      <c r="BZ222" s="29">
        <v>17620754.809999999</v>
      </c>
      <c r="CB222" s="342">
        <v>18063517.98</v>
      </c>
      <c r="CC222" s="342">
        <v>18063533.600000001</v>
      </c>
      <c r="CD222" s="342">
        <v>18063033.850000001</v>
      </c>
      <c r="CF222" s="29">
        <v>40086.263831249998</v>
      </c>
      <c r="CG222" s="29">
        <v>40086.735347750007</v>
      </c>
      <c r="CH222" s="29">
        <v>40087.217192749995</v>
      </c>
      <c r="CJ222" s="342">
        <f t="shared" si="75"/>
        <v>41094.503404499999</v>
      </c>
      <c r="CK222" s="342">
        <f t="shared" si="75"/>
        <v>41094.538940000006</v>
      </c>
      <c r="CL222" s="342">
        <f t="shared" si="75"/>
        <v>41093.402008750003</v>
      </c>
      <c r="CN222" s="29">
        <f t="shared" si="73"/>
        <v>120260.21637174999</v>
      </c>
      <c r="CO222" s="29">
        <f t="shared" si="79"/>
        <v>123282.44435325</v>
      </c>
      <c r="CP222" s="29">
        <f t="shared" si="80"/>
        <v>3022.2279815000074</v>
      </c>
      <c r="CR222" s="29">
        <f t="shared" si="81"/>
        <v>480042.19228875008</v>
      </c>
      <c r="CS222" s="29">
        <f t="shared" si="81"/>
        <v>489376.64004774997</v>
      </c>
      <c r="CT222" s="29">
        <f t="shared" si="82"/>
        <v>9334.447758999886</v>
      </c>
    </row>
    <row r="223" spans="1:98" x14ac:dyDescent="0.25">
      <c r="A223" s="343" t="s">
        <v>548</v>
      </c>
      <c r="B223" s="229">
        <v>3.61E-2</v>
      </c>
      <c r="C223" s="229">
        <v>4.0500000000000001E-2</v>
      </c>
      <c r="D223" s="229">
        <v>4.0500000000000001E-2</v>
      </c>
      <c r="E223" s="229">
        <v>2.4E-2</v>
      </c>
      <c r="F223" s="236">
        <v>403013</v>
      </c>
      <c r="G223" s="229"/>
      <c r="H223" s="342">
        <v>3448727.25</v>
      </c>
      <c r="I223" s="342">
        <v>3448727.25</v>
      </c>
      <c r="J223" s="342">
        <v>3448727.25</v>
      </c>
      <c r="K223" s="342"/>
      <c r="L223" s="342">
        <v>3448727.25</v>
      </c>
      <c r="M223" s="342">
        <v>3448727.25</v>
      </c>
      <c r="N223" s="342">
        <v>3448727.25</v>
      </c>
      <c r="O223" s="342"/>
      <c r="P223" s="238">
        <v>6897.4544999999998</v>
      </c>
      <c r="Q223" s="238">
        <v>6897.4544999999998</v>
      </c>
      <c r="R223" s="238">
        <v>6897.4544999999998</v>
      </c>
      <c r="S223" s="238"/>
      <c r="T223" s="342">
        <f t="shared" si="69"/>
        <v>6897.4544999999998</v>
      </c>
      <c r="U223" s="342">
        <f t="shared" si="69"/>
        <v>6897.4544999999998</v>
      </c>
      <c r="V223" s="342">
        <f t="shared" si="69"/>
        <v>6897.4544999999998</v>
      </c>
      <c r="W223" s="29"/>
      <c r="X223" s="29">
        <f t="shared" si="61"/>
        <v>20692.363499999999</v>
      </c>
      <c r="Y223" s="29">
        <f t="shared" si="62"/>
        <v>20692.363499999999</v>
      </c>
      <c r="Z223" s="29">
        <f t="shared" si="63"/>
        <v>0</v>
      </c>
      <c r="AB223" s="29">
        <v>3448727.25</v>
      </c>
      <c r="AC223" s="29">
        <v>3448727.25</v>
      </c>
      <c r="AD223" s="29">
        <v>3448727.25</v>
      </c>
      <c r="AF223" s="342">
        <v>3448727.25</v>
      </c>
      <c r="AG223" s="342">
        <v>3448727.25</v>
      </c>
      <c r="AH223" s="342">
        <v>3448727.25</v>
      </c>
      <c r="AJ223" s="29">
        <v>6897.4544999999998</v>
      </c>
      <c r="AK223" s="29">
        <v>6897.4544999999998</v>
      </c>
      <c r="AL223" s="29">
        <v>6897.4544999999998</v>
      </c>
      <c r="AN223" s="342">
        <f t="shared" si="70"/>
        <v>6897.4544999999998</v>
      </c>
      <c r="AO223" s="342">
        <f t="shared" si="70"/>
        <v>6897.4544999999998</v>
      </c>
      <c r="AP223" s="342">
        <f t="shared" si="70"/>
        <v>6897.4544999999998</v>
      </c>
      <c r="AR223" s="29">
        <f t="shared" si="71"/>
        <v>20692.363499999999</v>
      </c>
      <c r="AS223" s="29">
        <f t="shared" si="72"/>
        <v>20692.363499999999</v>
      </c>
      <c r="AT223" s="29">
        <f t="shared" si="76"/>
        <v>0</v>
      </c>
      <c r="AV223" s="29">
        <f t="shared" si="77"/>
        <v>41384.726999999999</v>
      </c>
      <c r="AW223" s="29">
        <f t="shared" si="77"/>
        <v>41384.726999999999</v>
      </c>
      <c r="AX223" s="29">
        <f t="shared" si="78"/>
        <v>0</v>
      </c>
      <c r="AZ223" s="29">
        <v>3448727.25</v>
      </c>
      <c r="BA223" s="29">
        <v>3448727.25</v>
      </c>
      <c r="BB223" s="29">
        <v>3448727.25</v>
      </c>
      <c r="BD223" s="342">
        <v>3448727.25</v>
      </c>
      <c r="BE223" s="342">
        <v>3448727.25</v>
      </c>
      <c r="BF223" s="342">
        <v>3448727.25</v>
      </c>
      <c r="BH223" s="29">
        <v>6897.4544999999998</v>
      </c>
      <c r="BI223" s="29">
        <v>6897.4544999999998</v>
      </c>
      <c r="BJ223" s="29">
        <v>6897.4544999999998</v>
      </c>
      <c r="BL223" s="342">
        <f t="shared" si="74"/>
        <v>6897.4544999999998</v>
      </c>
      <c r="BM223" s="342">
        <f t="shared" si="74"/>
        <v>6897.4544999999998</v>
      </c>
      <c r="BN223" s="342">
        <f t="shared" si="74"/>
        <v>6897.4544999999998</v>
      </c>
      <c r="BP223" s="29">
        <f t="shared" si="64"/>
        <v>20692.363499999999</v>
      </c>
      <c r="BQ223" s="29">
        <f t="shared" si="65"/>
        <v>20692.363499999999</v>
      </c>
      <c r="BR223" s="29">
        <f t="shared" si="66"/>
        <v>0</v>
      </c>
      <c r="BT223" s="29">
        <f t="shared" si="67"/>
        <v>62077.090499999998</v>
      </c>
      <c r="BU223" s="29">
        <f t="shared" si="67"/>
        <v>62077.090499999998</v>
      </c>
      <c r="BV223" s="29">
        <f t="shared" si="68"/>
        <v>0</v>
      </c>
      <c r="BX223" s="29">
        <v>3448727.25</v>
      </c>
      <c r="BY223" s="29">
        <v>3448727.25</v>
      </c>
      <c r="BZ223" s="29">
        <v>3448727.25</v>
      </c>
      <c r="CB223" s="342">
        <v>3448727.25</v>
      </c>
      <c r="CC223" s="342">
        <v>3448727.25</v>
      </c>
      <c r="CD223" s="342">
        <v>3448727.25</v>
      </c>
      <c r="CF223" s="29">
        <v>6897.4544999999998</v>
      </c>
      <c r="CG223" s="29">
        <v>6897.4544999999998</v>
      </c>
      <c r="CH223" s="29">
        <v>6897.4544999999998</v>
      </c>
      <c r="CJ223" s="342">
        <f t="shared" si="75"/>
        <v>6897.4544999999998</v>
      </c>
      <c r="CK223" s="342">
        <f t="shared" si="75"/>
        <v>6897.4544999999998</v>
      </c>
      <c r="CL223" s="342">
        <f t="shared" si="75"/>
        <v>6897.4544999999998</v>
      </c>
      <c r="CN223" s="29">
        <f t="shared" si="73"/>
        <v>20692.363499999999</v>
      </c>
      <c r="CO223" s="29">
        <f t="shared" si="79"/>
        <v>20692.363499999999</v>
      </c>
      <c r="CP223" s="29">
        <f t="shared" si="80"/>
        <v>0</v>
      </c>
      <c r="CR223" s="29">
        <f t="shared" si="81"/>
        <v>82769.453999999998</v>
      </c>
      <c r="CS223" s="29">
        <f t="shared" si="81"/>
        <v>82769.453999999998</v>
      </c>
      <c r="CT223" s="29">
        <f t="shared" si="82"/>
        <v>0</v>
      </c>
    </row>
    <row r="224" spans="1:98" x14ac:dyDescent="0.25">
      <c r="A224" s="343" t="s">
        <v>549</v>
      </c>
      <c r="B224" s="229">
        <v>3.7900000000000003E-2</v>
      </c>
      <c r="C224" s="229">
        <v>4.3200000000000002E-2</v>
      </c>
      <c r="D224" s="229">
        <v>4.3200000000000002E-2</v>
      </c>
      <c r="E224" s="229">
        <v>2.0299999999999999E-2</v>
      </c>
      <c r="F224" s="236">
        <v>403013</v>
      </c>
      <c r="G224" s="229"/>
      <c r="H224" s="342">
        <v>2449473.2200000002</v>
      </c>
      <c r="I224" s="342">
        <v>2449473.2200000002</v>
      </c>
      <c r="J224" s="342">
        <v>2449473.2200000002</v>
      </c>
      <c r="K224" s="342"/>
      <c r="L224" s="342">
        <v>2449473.2200000002</v>
      </c>
      <c r="M224" s="342">
        <v>2449473.2200000002</v>
      </c>
      <c r="N224" s="342">
        <v>2449473.2200000002</v>
      </c>
      <c r="O224" s="342"/>
      <c r="P224" s="238">
        <v>4143.692197166667</v>
      </c>
      <c r="Q224" s="238">
        <v>4143.692197166667</v>
      </c>
      <c r="R224" s="238">
        <v>4143.692197166667</v>
      </c>
      <c r="S224" s="238"/>
      <c r="T224" s="342">
        <f t="shared" si="69"/>
        <v>4143.692197166667</v>
      </c>
      <c r="U224" s="342">
        <f t="shared" si="69"/>
        <v>4143.692197166667</v>
      </c>
      <c r="V224" s="342">
        <f t="shared" si="69"/>
        <v>4143.692197166667</v>
      </c>
      <c r="W224" s="29"/>
      <c r="X224" s="29">
        <f t="shared" si="61"/>
        <v>12431.076591500001</v>
      </c>
      <c r="Y224" s="29">
        <f t="shared" si="62"/>
        <v>12431.076591500001</v>
      </c>
      <c r="Z224" s="29">
        <f t="shared" si="63"/>
        <v>0</v>
      </c>
      <c r="AB224" s="29">
        <v>2449473.2200000002</v>
      </c>
      <c r="AC224" s="29">
        <v>2449473.2200000002</v>
      </c>
      <c r="AD224" s="29">
        <v>2449473.2200000002</v>
      </c>
      <c r="AF224" s="342">
        <v>2449473.2200000002</v>
      </c>
      <c r="AG224" s="342">
        <v>2449473.2200000002</v>
      </c>
      <c r="AH224" s="342">
        <v>2449473.2200000002</v>
      </c>
      <c r="AJ224" s="29">
        <v>4143.692197166667</v>
      </c>
      <c r="AK224" s="29">
        <v>4143.692197166667</v>
      </c>
      <c r="AL224" s="29">
        <v>4143.692197166667</v>
      </c>
      <c r="AN224" s="342">
        <f t="shared" si="70"/>
        <v>4143.692197166667</v>
      </c>
      <c r="AO224" s="342">
        <f t="shared" si="70"/>
        <v>4143.692197166667</v>
      </c>
      <c r="AP224" s="342">
        <f t="shared" si="70"/>
        <v>4143.692197166667</v>
      </c>
      <c r="AR224" s="29">
        <f t="shared" si="71"/>
        <v>12431.076591500001</v>
      </c>
      <c r="AS224" s="29">
        <f t="shared" si="72"/>
        <v>12431.076591500001</v>
      </c>
      <c r="AT224" s="29">
        <f t="shared" si="76"/>
        <v>0</v>
      </c>
      <c r="AV224" s="29">
        <f t="shared" si="77"/>
        <v>24862.153183000002</v>
      </c>
      <c r="AW224" s="29">
        <f t="shared" si="77"/>
        <v>24862.153183000002</v>
      </c>
      <c r="AX224" s="29">
        <f t="shared" si="78"/>
        <v>0</v>
      </c>
      <c r="AZ224" s="29">
        <v>2449473.2200000002</v>
      </c>
      <c r="BA224" s="29">
        <v>2449473.2200000002</v>
      </c>
      <c r="BB224" s="29">
        <v>2449473.2200000002</v>
      </c>
      <c r="BD224" s="342">
        <v>2449473.2200000002</v>
      </c>
      <c r="BE224" s="342">
        <v>2449473.2200000002</v>
      </c>
      <c r="BF224" s="342">
        <v>2449473.2200000002</v>
      </c>
      <c r="BH224" s="29">
        <v>4143.692197166667</v>
      </c>
      <c r="BI224" s="29">
        <v>4143.692197166667</v>
      </c>
      <c r="BJ224" s="29">
        <v>4143.692197166667</v>
      </c>
      <c r="BL224" s="342">
        <f t="shared" si="74"/>
        <v>4143.692197166667</v>
      </c>
      <c r="BM224" s="342">
        <f t="shared" si="74"/>
        <v>4143.692197166667</v>
      </c>
      <c r="BN224" s="342">
        <f t="shared" si="74"/>
        <v>4143.692197166667</v>
      </c>
      <c r="BP224" s="29">
        <f t="shared" si="64"/>
        <v>12431.076591500001</v>
      </c>
      <c r="BQ224" s="29">
        <f t="shared" si="65"/>
        <v>12431.076591500001</v>
      </c>
      <c r="BR224" s="29">
        <f t="shared" si="66"/>
        <v>0</v>
      </c>
      <c r="BT224" s="29">
        <f t="shared" si="67"/>
        <v>37293.229774500003</v>
      </c>
      <c r="BU224" s="29">
        <f t="shared" si="67"/>
        <v>37293.229774500003</v>
      </c>
      <c r="BV224" s="29">
        <f t="shared" si="68"/>
        <v>0</v>
      </c>
      <c r="BX224" s="29">
        <v>2449473.2200000002</v>
      </c>
      <c r="BY224" s="29">
        <v>2449473.2200000002</v>
      </c>
      <c r="BZ224" s="29">
        <v>2449473.2200000002</v>
      </c>
      <c r="CB224" s="342">
        <v>2449473.2200000002</v>
      </c>
      <c r="CC224" s="342">
        <v>2449473.2200000002</v>
      </c>
      <c r="CD224" s="342">
        <v>2449473.2200000002</v>
      </c>
      <c r="CF224" s="29">
        <v>4143.692197166667</v>
      </c>
      <c r="CG224" s="29">
        <v>4143.692197166667</v>
      </c>
      <c r="CH224" s="29">
        <v>4143.692197166667</v>
      </c>
      <c r="CJ224" s="342">
        <f t="shared" si="75"/>
        <v>4143.692197166667</v>
      </c>
      <c r="CK224" s="342">
        <f t="shared" si="75"/>
        <v>4143.692197166667</v>
      </c>
      <c r="CL224" s="342">
        <f t="shared" si="75"/>
        <v>4143.692197166667</v>
      </c>
      <c r="CN224" s="29">
        <f t="shared" si="73"/>
        <v>12431.076591500001</v>
      </c>
      <c r="CO224" s="29">
        <f t="shared" si="79"/>
        <v>12431.076591500001</v>
      </c>
      <c r="CP224" s="29">
        <f t="shared" si="80"/>
        <v>0</v>
      </c>
      <c r="CR224" s="29">
        <f t="shared" si="81"/>
        <v>49724.306366000004</v>
      </c>
      <c r="CS224" s="29">
        <f t="shared" si="81"/>
        <v>49724.306366000004</v>
      </c>
      <c r="CT224" s="29">
        <f t="shared" si="82"/>
        <v>0</v>
      </c>
    </row>
    <row r="225" spans="1:98" x14ac:dyDescent="0.25">
      <c r="A225" s="343" t="s">
        <v>550</v>
      </c>
      <c r="B225" s="229">
        <v>3.8399999999999997E-2</v>
      </c>
      <c r="C225" s="229">
        <v>4.3799999999999999E-2</v>
      </c>
      <c r="D225" s="229">
        <v>4.3799999999999999E-2</v>
      </c>
      <c r="E225" s="229">
        <v>2.46E-2</v>
      </c>
      <c r="F225" s="236">
        <v>403013</v>
      </c>
      <c r="G225" s="229"/>
      <c r="H225" s="342">
        <v>2508210.1800000002</v>
      </c>
      <c r="I225" s="342">
        <v>2508210.1800000002</v>
      </c>
      <c r="J225" s="342">
        <v>2508210.1800000002</v>
      </c>
      <c r="K225" s="342"/>
      <c r="L225" s="342">
        <v>2508210.1800000002</v>
      </c>
      <c r="M225" s="342">
        <v>2508210.1800000002</v>
      </c>
      <c r="N225" s="342">
        <v>2508210.1800000002</v>
      </c>
      <c r="O225" s="342"/>
      <c r="P225" s="238">
        <v>5141.8308690000003</v>
      </c>
      <c r="Q225" s="238">
        <v>5141.8308690000003</v>
      </c>
      <c r="R225" s="238">
        <v>5141.8308690000003</v>
      </c>
      <c r="S225" s="238"/>
      <c r="T225" s="342">
        <f t="shared" si="69"/>
        <v>5141.8308690000003</v>
      </c>
      <c r="U225" s="342">
        <f t="shared" si="69"/>
        <v>5141.8308690000003</v>
      </c>
      <c r="V225" s="342">
        <f t="shared" si="69"/>
        <v>5141.8308690000003</v>
      </c>
      <c r="W225" s="29"/>
      <c r="X225" s="29">
        <f t="shared" si="61"/>
        <v>15425.492607</v>
      </c>
      <c r="Y225" s="29">
        <f t="shared" si="62"/>
        <v>15425.492607</v>
      </c>
      <c r="Z225" s="29">
        <f t="shared" si="63"/>
        <v>0</v>
      </c>
      <c r="AB225" s="29">
        <v>2508210.1800000002</v>
      </c>
      <c r="AC225" s="29">
        <v>2508210.1800000002</v>
      </c>
      <c r="AD225" s="29">
        <v>2508210.1800000002</v>
      </c>
      <c r="AF225" s="342">
        <v>2508210.1800000002</v>
      </c>
      <c r="AG225" s="342">
        <v>2508210.1800000002</v>
      </c>
      <c r="AH225" s="342">
        <v>2508210.1800000002</v>
      </c>
      <c r="AJ225" s="29">
        <v>5141.8308690000003</v>
      </c>
      <c r="AK225" s="29">
        <v>5141.8308690000003</v>
      </c>
      <c r="AL225" s="29">
        <v>5141.8308690000003</v>
      </c>
      <c r="AN225" s="342">
        <f t="shared" si="70"/>
        <v>5141.8308690000003</v>
      </c>
      <c r="AO225" s="342">
        <f t="shared" si="70"/>
        <v>5141.8308690000003</v>
      </c>
      <c r="AP225" s="342">
        <f t="shared" si="70"/>
        <v>5141.8308690000003</v>
      </c>
      <c r="AR225" s="29">
        <f t="shared" si="71"/>
        <v>15425.492607</v>
      </c>
      <c r="AS225" s="29">
        <f t="shared" si="72"/>
        <v>15425.492607</v>
      </c>
      <c r="AT225" s="29">
        <f t="shared" si="76"/>
        <v>0</v>
      </c>
      <c r="AV225" s="29">
        <f t="shared" si="77"/>
        <v>30850.985214</v>
      </c>
      <c r="AW225" s="29">
        <f t="shared" si="77"/>
        <v>30850.985214</v>
      </c>
      <c r="AX225" s="29">
        <f t="shared" si="78"/>
        <v>0</v>
      </c>
      <c r="AZ225" s="29">
        <v>2508210.1800000002</v>
      </c>
      <c r="BA225" s="29">
        <v>2508210.1800000002</v>
      </c>
      <c r="BB225" s="29">
        <v>2508210.1800000002</v>
      </c>
      <c r="BD225" s="342">
        <v>2508210.1800000002</v>
      </c>
      <c r="BE225" s="342">
        <v>2508210.1800000002</v>
      </c>
      <c r="BF225" s="342">
        <v>2508210.1800000002</v>
      </c>
      <c r="BH225" s="29">
        <v>5141.8308690000003</v>
      </c>
      <c r="BI225" s="29">
        <v>5141.8308690000003</v>
      </c>
      <c r="BJ225" s="29">
        <v>5141.8308690000003</v>
      </c>
      <c r="BL225" s="342">
        <f t="shared" si="74"/>
        <v>5141.8308690000003</v>
      </c>
      <c r="BM225" s="342">
        <f t="shared" si="74"/>
        <v>5141.8308690000003</v>
      </c>
      <c r="BN225" s="342">
        <f t="shared" si="74"/>
        <v>5141.8308690000003</v>
      </c>
      <c r="BP225" s="29">
        <f t="shared" si="64"/>
        <v>15425.492607</v>
      </c>
      <c r="BQ225" s="29">
        <f t="shared" si="65"/>
        <v>15425.492607</v>
      </c>
      <c r="BR225" s="29">
        <f t="shared" si="66"/>
        <v>0</v>
      </c>
      <c r="BT225" s="29">
        <f t="shared" si="67"/>
        <v>46276.477821</v>
      </c>
      <c r="BU225" s="29">
        <f t="shared" si="67"/>
        <v>46276.477821</v>
      </c>
      <c r="BV225" s="29">
        <f t="shared" si="68"/>
        <v>0</v>
      </c>
      <c r="BX225" s="29">
        <v>2508210.1800000002</v>
      </c>
      <c r="BY225" s="29">
        <v>2508210.1800000002</v>
      </c>
      <c r="BZ225" s="29">
        <v>2508210.1800000002</v>
      </c>
      <c r="CB225" s="342">
        <v>2508210.1800000002</v>
      </c>
      <c r="CC225" s="342">
        <v>2508210.1800000002</v>
      </c>
      <c r="CD225" s="342">
        <v>2508210.1800000002</v>
      </c>
      <c r="CF225" s="29">
        <v>5141.8308690000003</v>
      </c>
      <c r="CG225" s="29">
        <v>5141.8308690000003</v>
      </c>
      <c r="CH225" s="29">
        <v>5141.8308690000003</v>
      </c>
      <c r="CJ225" s="342">
        <f t="shared" si="75"/>
        <v>5141.8308690000003</v>
      </c>
      <c r="CK225" s="342">
        <f t="shared" si="75"/>
        <v>5141.8308690000003</v>
      </c>
      <c r="CL225" s="342">
        <f t="shared" si="75"/>
        <v>5141.8308690000003</v>
      </c>
      <c r="CN225" s="29">
        <f t="shared" si="73"/>
        <v>15425.492607</v>
      </c>
      <c r="CO225" s="29">
        <f t="shared" si="79"/>
        <v>15425.492607</v>
      </c>
      <c r="CP225" s="29">
        <f t="shared" si="80"/>
        <v>0</v>
      </c>
      <c r="CR225" s="29">
        <f t="shared" si="81"/>
        <v>61701.970428000001</v>
      </c>
      <c r="CS225" s="29">
        <f t="shared" si="81"/>
        <v>61701.970428000001</v>
      </c>
      <c r="CT225" s="29">
        <f t="shared" si="82"/>
        <v>0</v>
      </c>
    </row>
    <row r="226" spans="1:98" x14ac:dyDescent="0.25">
      <c r="A226" s="343" t="s">
        <v>551</v>
      </c>
      <c r="B226" s="229">
        <v>4.6100000000000002E-2</v>
      </c>
      <c r="C226" s="229">
        <v>4.6100000000000002E-2</v>
      </c>
      <c r="D226" s="229">
        <v>4.6100000000000002E-2</v>
      </c>
      <c r="E226" s="229">
        <v>4.6300000000000001E-2</v>
      </c>
      <c r="F226" s="236">
        <v>403013</v>
      </c>
      <c r="G226" s="229"/>
      <c r="H226" s="342">
        <v>8363103.3600000003</v>
      </c>
      <c r="I226" s="342">
        <v>8363103.3600000003</v>
      </c>
      <c r="J226" s="342">
        <v>8363103.3600000003</v>
      </c>
      <c r="K226" s="342"/>
      <c r="L226" s="342">
        <v>8363103.3600000003</v>
      </c>
      <c r="M226" s="342">
        <v>8363103.3600000003</v>
      </c>
      <c r="N226" s="342">
        <v>8363103.3600000003</v>
      </c>
      <c r="O226" s="342"/>
      <c r="P226" s="238">
        <v>32267.640464</v>
      </c>
      <c r="Q226" s="238">
        <v>32267.640464</v>
      </c>
      <c r="R226" s="238">
        <v>32267.640464</v>
      </c>
      <c r="S226" s="238"/>
      <c r="T226" s="342">
        <f t="shared" si="69"/>
        <v>32267.640464</v>
      </c>
      <c r="U226" s="342">
        <f t="shared" si="69"/>
        <v>32267.640464</v>
      </c>
      <c r="V226" s="342">
        <f t="shared" si="69"/>
        <v>32267.640464</v>
      </c>
      <c r="W226" s="29"/>
      <c r="X226" s="29">
        <f t="shared" si="61"/>
        <v>96802.921392000004</v>
      </c>
      <c r="Y226" s="29">
        <f t="shared" si="62"/>
        <v>96802.921392000004</v>
      </c>
      <c r="Z226" s="29">
        <f t="shared" si="63"/>
        <v>0</v>
      </c>
      <c r="AB226" s="29">
        <v>8363103.3600000003</v>
      </c>
      <c r="AC226" s="29">
        <v>8363103.3600000003</v>
      </c>
      <c r="AD226" s="29">
        <v>8363103.3600000003</v>
      </c>
      <c r="AF226" s="342">
        <v>8363103.3600000003</v>
      </c>
      <c r="AG226" s="342">
        <v>8363103.3600000003</v>
      </c>
      <c r="AH226" s="342">
        <v>8363103.3600000003</v>
      </c>
      <c r="AJ226" s="29">
        <v>32267.640464</v>
      </c>
      <c r="AK226" s="29">
        <v>32267.640464</v>
      </c>
      <c r="AL226" s="29">
        <v>32267.640464</v>
      </c>
      <c r="AN226" s="342">
        <f t="shared" si="70"/>
        <v>32267.640464</v>
      </c>
      <c r="AO226" s="342">
        <f t="shared" si="70"/>
        <v>32267.640464</v>
      </c>
      <c r="AP226" s="342">
        <f t="shared" si="70"/>
        <v>32267.640464</v>
      </c>
      <c r="AR226" s="29">
        <f t="shared" si="71"/>
        <v>96802.921392000004</v>
      </c>
      <c r="AS226" s="29">
        <f t="shared" si="72"/>
        <v>96802.921392000004</v>
      </c>
      <c r="AT226" s="29">
        <f t="shared" si="76"/>
        <v>0</v>
      </c>
      <c r="AV226" s="29">
        <f t="shared" si="77"/>
        <v>193605.84278400001</v>
      </c>
      <c r="AW226" s="29">
        <f t="shared" si="77"/>
        <v>193605.84278400001</v>
      </c>
      <c r="AX226" s="29">
        <f t="shared" si="78"/>
        <v>0</v>
      </c>
      <c r="AZ226" s="29">
        <v>8363103.3600000003</v>
      </c>
      <c r="BA226" s="29">
        <v>8363103.3600000003</v>
      </c>
      <c r="BB226" s="29">
        <v>8363103.3600000003</v>
      </c>
      <c r="BD226" s="342">
        <v>8363103.3600000003</v>
      </c>
      <c r="BE226" s="342">
        <v>8363103.3600000003</v>
      </c>
      <c r="BF226" s="342">
        <v>8363103.3600000003</v>
      </c>
      <c r="BH226" s="29">
        <v>32267.640464</v>
      </c>
      <c r="BI226" s="29">
        <v>32267.640464</v>
      </c>
      <c r="BJ226" s="29">
        <v>32267.640464</v>
      </c>
      <c r="BL226" s="342">
        <f t="shared" si="74"/>
        <v>32267.640464</v>
      </c>
      <c r="BM226" s="342">
        <f t="shared" si="74"/>
        <v>32267.640464</v>
      </c>
      <c r="BN226" s="342">
        <f t="shared" si="74"/>
        <v>32267.640464</v>
      </c>
      <c r="BP226" s="29">
        <f t="shared" si="64"/>
        <v>96802.921392000004</v>
      </c>
      <c r="BQ226" s="29">
        <f t="shared" si="65"/>
        <v>96802.921392000004</v>
      </c>
      <c r="BR226" s="29">
        <f t="shared" si="66"/>
        <v>0</v>
      </c>
      <c r="BT226" s="29">
        <f t="shared" si="67"/>
        <v>290408.76417600003</v>
      </c>
      <c r="BU226" s="29">
        <f t="shared" si="67"/>
        <v>290408.76417600003</v>
      </c>
      <c r="BV226" s="29">
        <f t="shared" si="68"/>
        <v>0</v>
      </c>
      <c r="BX226" s="29">
        <v>8363103.3600000003</v>
      </c>
      <c r="BY226" s="29">
        <v>8363103.3600000003</v>
      </c>
      <c r="BZ226" s="29">
        <v>8363103.3600000003</v>
      </c>
      <c r="CB226" s="342">
        <v>8363103.3600000003</v>
      </c>
      <c r="CC226" s="342">
        <v>8363103.3600000003</v>
      </c>
      <c r="CD226" s="342">
        <v>8363103.3600000003</v>
      </c>
      <c r="CF226" s="29">
        <v>32267.640464</v>
      </c>
      <c r="CG226" s="29">
        <v>32267.640464</v>
      </c>
      <c r="CH226" s="29">
        <v>32267.640464</v>
      </c>
      <c r="CJ226" s="342">
        <f t="shared" si="75"/>
        <v>32267.640464</v>
      </c>
      <c r="CK226" s="342">
        <f t="shared" si="75"/>
        <v>32267.640464</v>
      </c>
      <c r="CL226" s="342">
        <f t="shared" si="75"/>
        <v>32267.640464</v>
      </c>
      <c r="CN226" s="29">
        <f t="shared" si="73"/>
        <v>96802.921392000004</v>
      </c>
      <c r="CO226" s="29">
        <f t="shared" si="79"/>
        <v>96802.921392000004</v>
      </c>
      <c r="CP226" s="29">
        <f t="shared" si="80"/>
        <v>0</v>
      </c>
      <c r="CR226" s="29">
        <f t="shared" si="81"/>
        <v>387211.68556800002</v>
      </c>
      <c r="CS226" s="29">
        <f t="shared" si="81"/>
        <v>387211.68556800002</v>
      </c>
      <c r="CT226" s="29">
        <f t="shared" si="82"/>
        <v>0</v>
      </c>
    </row>
    <row r="227" spans="1:98" x14ac:dyDescent="0.25">
      <c r="A227" s="343" t="s">
        <v>552</v>
      </c>
      <c r="B227" s="229">
        <v>4.6100000000000002E-2</v>
      </c>
      <c r="C227" s="229">
        <v>4.6100000000000002E-2</v>
      </c>
      <c r="D227" s="229"/>
      <c r="E227" s="229">
        <v>4.6300000000000001E-2</v>
      </c>
      <c r="F227" s="236">
        <v>403013</v>
      </c>
      <c r="G227" s="229"/>
      <c r="H227" s="342">
        <v>0</v>
      </c>
      <c r="I227" s="342">
        <v>0</v>
      </c>
      <c r="J227" s="342">
        <v>0</v>
      </c>
      <c r="K227" s="342"/>
      <c r="L227" s="342">
        <v>321863.26</v>
      </c>
      <c r="M227" s="342">
        <v>281446.76</v>
      </c>
      <c r="N227" s="342">
        <v>321786.01</v>
      </c>
      <c r="O227" s="342"/>
      <c r="P227" s="238">
        <v>0</v>
      </c>
      <c r="Q227" s="238">
        <v>0</v>
      </c>
      <c r="R227" s="238">
        <v>0</v>
      </c>
      <c r="S227" s="238"/>
      <c r="T227" s="342">
        <f t="shared" si="69"/>
        <v>1241.8557448333333</v>
      </c>
      <c r="U227" s="342">
        <f t="shared" si="69"/>
        <v>1085.9154156666666</v>
      </c>
      <c r="V227" s="342">
        <f t="shared" si="69"/>
        <v>1241.5576885833334</v>
      </c>
      <c r="W227" s="29"/>
      <c r="X227" s="29">
        <f t="shared" si="61"/>
        <v>0</v>
      </c>
      <c r="Y227" s="29">
        <f t="shared" si="62"/>
        <v>3569.3288490833334</v>
      </c>
      <c r="Z227" s="29">
        <f t="shared" si="63"/>
        <v>3569.3288490833334</v>
      </c>
      <c r="AB227" s="29">
        <v>0</v>
      </c>
      <c r="AC227" s="29">
        <v>0</v>
      </c>
      <c r="AD227" s="29">
        <v>0</v>
      </c>
      <c r="AF227" s="342">
        <v>379966.27</v>
      </c>
      <c r="AG227" s="342">
        <v>394853.88</v>
      </c>
      <c r="AH227" s="342">
        <v>397752.94</v>
      </c>
      <c r="AJ227" s="29">
        <v>0</v>
      </c>
      <c r="AK227" s="29">
        <v>0</v>
      </c>
      <c r="AL227" s="29">
        <v>0</v>
      </c>
      <c r="AN227" s="342">
        <f t="shared" si="70"/>
        <v>1466.0365250833336</v>
      </c>
      <c r="AO227" s="342">
        <f t="shared" si="70"/>
        <v>1523.477887</v>
      </c>
      <c r="AP227" s="342">
        <f t="shared" si="70"/>
        <v>1534.6634268333335</v>
      </c>
      <c r="AR227" s="29">
        <f t="shared" si="71"/>
        <v>0</v>
      </c>
      <c r="AS227" s="29">
        <f t="shared" si="72"/>
        <v>4524.1778389166675</v>
      </c>
      <c r="AT227" s="29">
        <f t="shared" si="76"/>
        <v>4524.1778389166675</v>
      </c>
      <c r="AV227" s="29">
        <f t="shared" si="77"/>
        <v>0</v>
      </c>
      <c r="AW227" s="29">
        <f t="shared" si="77"/>
        <v>8093.5066880000013</v>
      </c>
      <c r="AX227" s="29">
        <f t="shared" si="78"/>
        <v>8093.5066880000013</v>
      </c>
      <c r="AZ227" s="29">
        <v>0</v>
      </c>
      <c r="BA227" s="29">
        <v>0</v>
      </c>
      <c r="BB227" s="29">
        <v>0</v>
      </c>
      <c r="BD227" s="342">
        <v>397752.94</v>
      </c>
      <c r="BE227" s="342">
        <v>395820.24</v>
      </c>
      <c r="BF227" s="342">
        <v>393945.51</v>
      </c>
      <c r="BH227" s="29">
        <v>0</v>
      </c>
      <c r="BI227" s="29">
        <v>0</v>
      </c>
      <c r="BJ227" s="29">
        <v>0</v>
      </c>
      <c r="BL227" s="342">
        <f t="shared" si="74"/>
        <v>1534.6634268333335</v>
      </c>
      <c r="BM227" s="342">
        <f t="shared" si="74"/>
        <v>1527.206426</v>
      </c>
      <c r="BN227" s="342">
        <f t="shared" si="74"/>
        <v>1519.9730927500002</v>
      </c>
      <c r="BP227" s="29">
        <f t="shared" si="64"/>
        <v>0</v>
      </c>
      <c r="BQ227" s="29">
        <f t="shared" si="65"/>
        <v>4581.8429455833339</v>
      </c>
      <c r="BR227" s="29">
        <f t="shared" si="66"/>
        <v>4581.8429455833339</v>
      </c>
      <c r="BT227" s="29">
        <f t="shared" si="67"/>
        <v>0</v>
      </c>
      <c r="BU227" s="29">
        <f t="shared" si="67"/>
        <v>12675.349633583335</v>
      </c>
      <c r="BV227" s="29">
        <f t="shared" si="68"/>
        <v>12675.349633583335</v>
      </c>
      <c r="BX227" s="29">
        <v>0</v>
      </c>
      <c r="BY227" s="29">
        <v>0</v>
      </c>
      <c r="BZ227" s="29">
        <v>178213.65</v>
      </c>
      <c r="CB227" s="342">
        <v>394003.49</v>
      </c>
      <c r="CC227" s="342">
        <v>394003.49</v>
      </c>
      <c r="CD227" s="342">
        <v>394003.49</v>
      </c>
      <c r="CF227" s="29">
        <v>0</v>
      </c>
      <c r="CG227" s="29">
        <v>0</v>
      </c>
      <c r="CH227" s="29">
        <v>687.60766624999997</v>
      </c>
      <c r="CJ227" s="342">
        <f t="shared" si="75"/>
        <v>1520.1967989166667</v>
      </c>
      <c r="CK227" s="342">
        <f t="shared" si="75"/>
        <v>1520.1967989166667</v>
      </c>
      <c r="CL227" s="342">
        <f t="shared" si="75"/>
        <v>1520.1967989166667</v>
      </c>
      <c r="CN227" s="29">
        <f t="shared" si="73"/>
        <v>687.60766624999997</v>
      </c>
      <c r="CO227" s="29">
        <f t="shared" si="79"/>
        <v>4560.5903967499999</v>
      </c>
      <c r="CP227" s="29">
        <f t="shared" si="80"/>
        <v>3872.9827304999999</v>
      </c>
      <c r="CR227" s="29">
        <f t="shared" si="81"/>
        <v>687.60766624999997</v>
      </c>
      <c r="CS227" s="29">
        <f t="shared" si="81"/>
        <v>17235.940030333335</v>
      </c>
      <c r="CT227" s="29">
        <f t="shared" si="82"/>
        <v>16548.332364083333</v>
      </c>
    </row>
    <row r="228" spans="1:98" x14ac:dyDescent="0.25">
      <c r="A228" s="343" t="s">
        <v>553</v>
      </c>
      <c r="B228" s="229">
        <v>0</v>
      </c>
      <c r="C228" s="229">
        <v>0</v>
      </c>
      <c r="D228" s="229">
        <v>0</v>
      </c>
      <c r="E228" s="229">
        <v>0</v>
      </c>
      <c r="F228" s="236">
        <v>403013</v>
      </c>
      <c r="G228" s="229"/>
      <c r="H228" s="342">
        <v>0</v>
      </c>
      <c r="I228" s="342">
        <v>0</v>
      </c>
      <c r="J228" s="342">
        <v>0</v>
      </c>
      <c r="K228" s="342"/>
      <c r="L228" s="342">
        <v>0</v>
      </c>
      <c r="M228" s="342">
        <v>0</v>
      </c>
      <c r="N228" s="342">
        <v>0</v>
      </c>
      <c r="O228" s="342"/>
      <c r="P228" s="238">
        <v>0</v>
      </c>
      <c r="Q228" s="238">
        <v>0</v>
      </c>
      <c r="R228" s="238">
        <v>0</v>
      </c>
      <c r="S228" s="238"/>
      <c r="T228" s="342">
        <f t="shared" si="69"/>
        <v>0</v>
      </c>
      <c r="U228" s="342">
        <f t="shared" si="69"/>
        <v>0</v>
      </c>
      <c r="V228" s="342">
        <f t="shared" si="69"/>
        <v>0</v>
      </c>
      <c r="W228" s="29"/>
      <c r="X228" s="29">
        <f t="shared" si="61"/>
        <v>0</v>
      </c>
      <c r="Y228" s="29">
        <f t="shared" si="62"/>
        <v>0</v>
      </c>
      <c r="Z228" s="29">
        <f t="shared" si="63"/>
        <v>0</v>
      </c>
      <c r="AB228" s="29">
        <v>0</v>
      </c>
      <c r="AC228" s="29">
        <v>0</v>
      </c>
      <c r="AD228" s="29">
        <v>0</v>
      </c>
      <c r="AF228" s="342">
        <v>0</v>
      </c>
      <c r="AG228" s="342">
        <v>0</v>
      </c>
      <c r="AH228" s="342">
        <v>0</v>
      </c>
      <c r="AJ228" s="29">
        <v>0</v>
      </c>
      <c r="AK228" s="29">
        <v>0</v>
      </c>
      <c r="AL228" s="29">
        <v>0</v>
      </c>
      <c r="AN228" s="342">
        <f t="shared" si="70"/>
        <v>0</v>
      </c>
      <c r="AO228" s="342">
        <f t="shared" si="70"/>
        <v>0</v>
      </c>
      <c r="AP228" s="342">
        <f t="shared" si="70"/>
        <v>0</v>
      </c>
      <c r="AR228" s="29">
        <f t="shared" si="71"/>
        <v>0</v>
      </c>
      <c r="AS228" s="29">
        <f t="shared" si="72"/>
        <v>0</v>
      </c>
      <c r="AT228" s="29">
        <f t="shared" si="76"/>
        <v>0</v>
      </c>
      <c r="AV228" s="29">
        <f t="shared" si="77"/>
        <v>0</v>
      </c>
      <c r="AW228" s="29">
        <f t="shared" si="77"/>
        <v>0</v>
      </c>
      <c r="AX228" s="29">
        <f t="shared" si="78"/>
        <v>0</v>
      </c>
      <c r="AZ228" s="29">
        <v>0</v>
      </c>
      <c r="BA228" s="29">
        <v>0</v>
      </c>
      <c r="BB228" s="29">
        <v>0</v>
      </c>
      <c r="BD228" s="342">
        <v>0</v>
      </c>
      <c r="BE228" s="342">
        <v>0</v>
      </c>
      <c r="BF228" s="342">
        <v>0</v>
      </c>
      <c r="BH228" s="29">
        <v>0</v>
      </c>
      <c r="BI228" s="29">
        <v>0</v>
      </c>
      <c r="BJ228" s="29">
        <v>0</v>
      </c>
      <c r="BL228" s="342">
        <f t="shared" si="74"/>
        <v>0</v>
      </c>
      <c r="BM228" s="342">
        <f t="shared" si="74"/>
        <v>0</v>
      </c>
      <c r="BN228" s="342">
        <f t="shared" si="74"/>
        <v>0</v>
      </c>
      <c r="BP228" s="29">
        <f t="shared" si="64"/>
        <v>0</v>
      </c>
      <c r="BQ228" s="29">
        <f t="shared" si="65"/>
        <v>0</v>
      </c>
      <c r="BR228" s="29">
        <f t="shared" si="66"/>
        <v>0</v>
      </c>
      <c r="BT228" s="29">
        <f t="shared" si="67"/>
        <v>0</v>
      </c>
      <c r="BU228" s="29">
        <f t="shared" si="67"/>
        <v>0</v>
      </c>
      <c r="BV228" s="29">
        <f t="shared" si="68"/>
        <v>0</v>
      </c>
      <c r="BX228" s="29">
        <v>0</v>
      </c>
      <c r="BY228" s="29">
        <v>0</v>
      </c>
      <c r="BZ228" s="29">
        <v>0</v>
      </c>
      <c r="CB228" s="342">
        <v>0</v>
      </c>
      <c r="CC228" s="342">
        <v>0</v>
      </c>
      <c r="CD228" s="342">
        <v>0</v>
      </c>
      <c r="CF228" s="29">
        <v>0</v>
      </c>
      <c r="CG228" s="29">
        <v>0</v>
      </c>
      <c r="CH228" s="29">
        <v>0</v>
      </c>
      <c r="CJ228" s="342">
        <f t="shared" si="75"/>
        <v>0</v>
      </c>
      <c r="CK228" s="342">
        <f t="shared" si="75"/>
        <v>0</v>
      </c>
      <c r="CL228" s="342">
        <f t="shared" si="75"/>
        <v>0</v>
      </c>
      <c r="CN228" s="29">
        <f t="shared" si="73"/>
        <v>0</v>
      </c>
      <c r="CO228" s="29">
        <f t="shared" si="79"/>
        <v>0</v>
      </c>
      <c r="CP228" s="29">
        <f t="shared" si="80"/>
        <v>0</v>
      </c>
      <c r="CR228" s="29">
        <f t="shared" si="81"/>
        <v>0</v>
      </c>
      <c r="CS228" s="29">
        <f t="shared" si="81"/>
        <v>0</v>
      </c>
      <c r="CT228" s="29">
        <f t="shared" si="82"/>
        <v>0</v>
      </c>
    </row>
    <row r="229" spans="1:98" x14ac:dyDescent="0.25">
      <c r="A229" s="343" t="s">
        <v>554</v>
      </c>
      <c r="B229" s="229">
        <v>0</v>
      </c>
      <c r="C229" s="229">
        <v>0</v>
      </c>
      <c r="D229" s="229">
        <v>0</v>
      </c>
      <c r="E229" s="229">
        <v>2.9000000000000002E-3</v>
      </c>
      <c r="F229" s="236">
        <v>403013</v>
      </c>
      <c r="G229" s="229"/>
      <c r="H229" s="342">
        <v>3334806.29</v>
      </c>
      <c r="I229" s="342">
        <v>3334806.29</v>
      </c>
      <c r="J229" s="342">
        <v>3334806.29</v>
      </c>
      <c r="K229" s="342"/>
      <c r="L229" s="342">
        <v>3334806.29</v>
      </c>
      <c r="M229" s="342">
        <v>3334806.29</v>
      </c>
      <c r="N229" s="342">
        <v>3334806.29</v>
      </c>
      <c r="O229" s="342"/>
      <c r="P229" s="238">
        <v>805.91152008333347</v>
      </c>
      <c r="Q229" s="238">
        <v>805.91152008333347</v>
      </c>
      <c r="R229" s="238">
        <v>805.91152008333347</v>
      </c>
      <c r="S229" s="238"/>
      <c r="T229" s="342">
        <f t="shared" si="69"/>
        <v>805.91152008333347</v>
      </c>
      <c r="U229" s="342">
        <f t="shared" si="69"/>
        <v>805.91152008333347</v>
      </c>
      <c r="V229" s="342">
        <f t="shared" si="69"/>
        <v>805.91152008333347</v>
      </c>
      <c r="W229" s="29"/>
      <c r="X229" s="29">
        <f t="shared" si="61"/>
        <v>2417.7345602500004</v>
      </c>
      <c r="Y229" s="29">
        <f t="shared" si="62"/>
        <v>2417.7345602500004</v>
      </c>
      <c r="Z229" s="29">
        <f t="shared" si="63"/>
        <v>0</v>
      </c>
      <c r="AB229" s="29">
        <v>3334806.29</v>
      </c>
      <c r="AC229" s="29">
        <v>3334806.29</v>
      </c>
      <c r="AD229" s="29">
        <v>3334806.29</v>
      </c>
      <c r="AF229" s="342">
        <v>3334806.29</v>
      </c>
      <c r="AG229" s="342">
        <v>3334806.29</v>
      </c>
      <c r="AH229" s="342">
        <v>3334806.29</v>
      </c>
      <c r="AJ229" s="29">
        <v>805.91152008333347</v>
      </c>
      <c r="AK229" s="29">
        <v>805.91152008333347</v>
      </c>
      <c r="AL229" s="29">
        <v>805.91152008333347</v>
      </c>
      <c r="AN229" s="342">
        <f t="shared" si="70"/>
        <v>805.91152008333347</v>
      </c>
      <c r="AO229" s="342">
        <f t="shared" si="70"/>
        <v>805.91152008333347</v>
      </c>
      <c r="AP229" s="342">
        <f t="shared" si="70"/>
        <v>805.91152008333347</v>
      </c>
      <c r="AR229" s="29">
        <f t="shared" si="71"/>
        <v>2417.7345602500004</v>
      </c>
      <c r="AS229" s="29">
        <f t="shared" si="72"/>
        <v>2417.7345602500004</v>
      </c>
      <c r="AT229" s="29">
        <f t="shared" si="76"/>
        <v>0</v>
      </c>
      <c r="AV229" s="29">
        <f t="shared" si="77"/>
        <v>4835.4691205000008</v>
      </c>
      <c r="AW229" s="29">
        <f t="shared" si="77"/>
        <v>4835.4691205000008</v>
      </c>
      <c r="AX229" s="29">
        <f t="shared" si="78"/>
        <v>0</v>
      </c>
      <c r="AZ229" s="29">
        <v>3334806.29</v>
      </c>
      <c r="BA229" s="29">
        <v>3334806.29</v>
      </c>
      <c r="BB229" s="29">
        <v>3334806.29</v>
      </c>
      <c r="BD229" s="342">
        <v>3334432.37</v>
      </c>
      <c r="BE229" s="342">
        <v>3334058.45</v>
      </c>
      <c r="BF229" s="342">
        <v>3334058.45</v>
      </c>
      <c r="BH229" s="29">
        <v>805.91152008333347</v>
      </c>
      <c r="BI229" s="29">
        <v>805.91152008333347</v>
      </c>
      <c r="BJ229" s="29">
        <v>805.91152008333347</v>
      </c>
      <c r="BL229" s="342">
        <f t="shared" si="74"/>
        <v>805.82115608333345</v>
      </c>
      <c r="BM229" s="342">
        <f t="shared" si="74"/>
        <v>805.73079208333354</v>
      </c>
      <c r="BN229" s="342">
        <f t="shared" si="74"/>
        <v>805.73079208333354</v>
      </c>
      <c r="BP229" s="29">
        <f t="shared" si="64"/>
        <v>2417.7345602500004</v>
      </c>
      <c r="BQ229" s="29">
        <f t="shared" si="65"/>
        <v>2417.2827402500006</v>
      </c>
      <c r="BR229" s="29">
        <f t="shared" si="66"/>
        <v>-0.45181999999977052</v>
      </c>
      <c r="BT229" s="29">
        <f t="shared" si="67"/>
        <v>7253.2036807500008</v>
      </c>
      <c r="BU229" s="29">
        <f t="shared" si="67"/>
        <v>7252.7518607500015</v>
      </c>
      <c r="BV229" s="29">
        <f t="shared" si="68"/>
        <v>-0.45181999999931577</v>
      </c>
      <c r="BX229" s="29">
        <v>3334806.29</v>
      </c>
      <c r="BY229" s="29">
        <v>3334806.29</v>
      </c>
      <c r="BZ229" s="29">
        <v>3334806.29</v>
      </c>
      <c r="CB229" s="342">
        <v>3334058.45</v>
      </c>
      <c r="CC229" s="342">
        <v>3334058.45</v>
      </c>
      <c r="CD229" s="342">
        <v>3334058.45</v>
      </c>
      <c r="CF229" s="29">
        <v>805.91152008333347</v>
      </c>
      <c r="CG229" s="29">
        <v>805.91152008333347</v>
      </c>
      <c r="CH229" s="29">
        <v>805.91152008333347</v>
      </c>
      <c r="CJ229" s="342">
        <f t="shared" si="75"/>
        <v>805.73079208333354</v>
      </c>
      <c r="CK229" s="342">
        <f t="shared" si="75"/>
        <v>805.73079208333354</v>
      </c>
      <c r="CL229" s="342">
        <f t="shared" si="75"/>
        <v>805.73079208333354</v>
      </c>
      <c r="CN229" s="29">
        <f t="shared" si="73"/>
        <v>2417.7345602500004</v>
      </c>
      <c r="CO229" s="29">
        <f t="shared" si="79"/>
        <v>2417.1923762500005</v>
      </c>
      <c r="CP229" s="29">
        <f t="shared" si="80"/>
        <v>-0.54218399999990652</v>
      </c>
      <c r="CR229" s="29">
        <f t="shared" si="81"/>
        <v>9670.9382410000017</v>
      </c>
      <c r="CS229" s="29">
        <f t="shared" si="81"/>
        <v>9669.9442370000015</v>
      </c>
      <c r="CT229" s="29">
        <f t="shared" si="82"/>
        <v>-0.99400400000013178</v>
      </c>
    </row>
    <row r="230" spans="1:98" x14ac:dyDescent="0.25">
      <c r="A230" s="343" t="s">
        <v>555</v>
      </c>
      <c r="B230" s="229">
        <v>3.2599999999999997E-2</v>
      </c>
      <c r="C230" s="229">
        <v>4.36E-2</v>
      </c>
      <c r="D230" s="229">
        <v>4.36E-2</v>
      </c>
      <c r="E230" s="229">
        <v>2.58E-2</v>
      </c>
      <c r="F230" s="236">
        <v>403013</v>
      </c>
      <c r="G230" s="229"/>
      <c r="H230" s="342">
        <v>6035684.5599999996</v>
      </c>
      <c r="I230" s="342">
        <v>6035684.5599999996</v>
      </c>
      <c r="J230" s="342">
        <v>6035684.5599999996</v>
      </c>
      <c r="K230" s="342"/>
      <c r="L230" s="342">
        <v>6617186.21</v>
      </c>
      <c r="M230" s="342">
        <v>6536267.5800000001</v>
      </c>
      <c r="N230" s="342">
        <v>6452302.3899999997</v>
      </c>
      <c r="O230" s="342"/>
      <c r="P230" s="238">
        <v>12976.721803999999</v>
      </c>
      <c r="Q230" s="238">
        <v>12976.721803999999</v>
      </c>
      <c r="R230" s="238">
        <v>12976.721803999999</v>
      </c>
      <c r="S230" s="238"/>
      <c r="T230" s="342">
        <f t="shared" si="69"/>
        <v>14226.950351500001</v>
      </c>
      <c r="U230" s="342">
        <f t="shared" si="69"/>
        <v>14052.975296999999</v>
      </c>
      <c r="V230" s="342">
        <f t="shared" si="69"/>
        <v>13872.450138499999</v>
      </c>
      <c r="W230" s="29"/>
      <c r="X230" s="29">
        <f t="shared" si="61"/>
        <v>38930.165411999995</v>
      </c>
      <c r="Y230" s="29">
        <f t="shared" si="62"/>
        <v>42152.375786999997</v>
      </c>
      <c r="Z230" s="29">
        <f t="shared" si="63"/>
        <v>3222.2103750000024</v>
      </c>
      <c r="AB230" s="29">
        <v>6035684.5599999996</v>
      </c>
      <c r="AC230" s="29">
        <v>6035684.5599999996</v>
      </c>
      <c r="AD230" s="29">
        <v>6035684.5599999996</v>
      </c>
      <c r="AF230" s="342">
        <v>6453667.8099999996</v>
      </c>
      <c r="AG230" s="342">
        <v>6455033.2199999997</v>
      </c>
      <c r="AH230" s="342">
        <v>6455033.2199999997</v>
      </c>
      <c r="AJ230" s="29">
        <v>12976.721803999999</v>
      </c>
      <c r="AK230" s="29">
        <v>12976.721803999999</v>
      </c>
      <c r="AL230" s="29">
        <v>12976.721803999999</v>
      </c>
      <c r="AN230" s="342">
        <f t="shared" si="70"/>
        <v>13875.385791499999</v>
      </c>
      <c r="AO230" s="342">
        <f t="shared" si="70"/>
        <v>13878.321422999999</v>
      </c>
      <c r="AP230" s="342">
        <f t="shared" si="70"/>
        <v>13878.321422999999</v>
      </c>
      <c r="AR230" s="29">
        <f t="shared" si="71"/>
        <v>38930.165411999995</v>
      </c>
      <c r="AS230" s="29">
        <f t="shared" si="72"/>
        <v>41632.0286375</v>
      </c>
      <c r="AT230" s="29">
        <f t="shared" si="76"/>
        <v>2701.8632255000048</v>
      </c>
      <c r="AV230" s="29">
        <f t="shared" si="77"/>
        <v>77860.33082399999</v>
      </c>
      <c r="AW230" s="29">
        <f t="shared" si="77"/>
        <v>83784.404424499997</v>
      </c>
      <c r="AX230" s="29">
        <f t="shared" si="78"/>
        <v>5924.0736005000072</v>
      </c>
      <c r="AZ230" s="29">
        <v>6035684.5599999996</v>
      </c>
      <c r="BA230" s="29">
        <v>6035684.5599999996</v>
      </c>
      <c r="BB230" s="29">
        <v>6035684.5599999996</v>
      </c>
      <c r="BD230" s="342">
        <v>6455033.2199999997</v>
      </c>
      <c r="BE230" s="342">
        <v>6455033.2199999997</v>
      </c>
      <c r="BF230" s="342">
        <v>6450881.7999999998</v>
      </c>
      <c r="BH230" s="29">
        <v>12976.721803999999</v>
      </c>
      <c r="BI230" s="29">
        <v>12976.721803999999</v>
      </c>
      <c r="BJ230" s="29">
        <v>12976.721803999999</v>
      </c>
      <c r="BL230" s="342">
        <f t="shared" si="74"/>
        <v>13878.321422999999</v>
      </c>
      <c r="BM230" s="342">
        <f t="shared" si="74"/>
        <v>13878.321422999999</v>
      </c>
      <c r="BN230" s="342">
        <f t="shared" si="74"/>
        <v>13869.39587</v>
      </c>
      <c r="BP230" s="29">
        <f t="shared" si="64"/>
        <v>38930.165411999995</v>
      </c>
      <c r="BQ230" s="29">
        <f t="shared" si="65"/>
        <v>41626.038715999995</v>
      </c>
      <c r="BR230" s="29">
        <f t="shared" si="66"/>
        <v>2695.8733040000006</v>
      </c>
      <c r="BT230" s="29">
        <f t="shared" si="67"/>
        <v>116790.49623599998</v>
      </c>
      <c r="BU230" s="29">
        <f t="shared" si="67"/>
        <v>125410.44314049999</v>
      </c>
      <c r="BV230" s="29">
        <f t="shared" si="68"/>
        <v>8619.9469045000151</v>
      </c>
      <c r="BX230" s="29">
        <v>6035684.5599999996</v>
      </c>
      <c r="BY230" s="29">
        <v>6045608.79</v>
      </c>
      <c r="BZ230" s="29">
        <v>6334836.3300000001</v>
      </c>
      <c r="CB230" s="342">
        <v>6446730.3799999999</v>
      </c>
      <c r="CC230" s="342">
        <v>6491970.0999999996</v>
      </c>
      <c r="CD230" s="342">
        <v>6532878.6799999997</v>
      </c>
      <c r="CF230" s="29">
        <v>12976.721803999999</v>
      </c>
      <c r="CG230" s="29">
        <v>12998.058898499999</v>
      </c>
      <c r="CH230" s="29">
        <v>13619.8981095</v>
      </c>
      <c r="CJ230" s="342">
        <f t="shared" si="75"/>
        <v>13860.470316999999</v>
      </c>
      <c r="CK230" s="342">
        <f t="shared" si="75"/>
        <v>13957.735715000001</v>
      </c>
      <c r="CL230" s="342">
        <f t="shared" si="75"/>
        <v>14045.689162000001</v>
      </c>
      <c r="CN230" s="29">
        <f t="shared" si="73"/>
        <v>39594.678811999998</v>
      </c>
      <c r="CO230" s="29">
        <f t="shared" si="79"/>
        <v>41863.895194000004</v>
      </c>
      <c r="CP230" s="29">
        <f t="shared" si="80"/>
        <v>2269.216382000006</v>
      </c>
      <c r="CR230" s="29">
        <f t="shared" si="81"/>
        <v>156385.17504799998</v>
      </c>
      <c r="CS230" s="29">
        <f t="shared" si="81"/>
        <v>167274.3383345</v>
      </c>
      <c r="CT230" s="29">
        <f t="shared" si="82"/>
        <v>10889.163286500028</v>
      </c>
    </row>
    <row r="231" spans="1:98" x14ac:dyDescent="0.25">
      <c r="A231" s="343" t="s">
        <v>556</v>
      </c>
      <c r="B231" s="229"/>
      <c r="C231" s="229"/>
      <c r="D231" s="229">
        <v>4.6100000000000002E-2</v>
      </c>
      <c r="E231" s="229">
        <v>4.5399999999999996E-2</v>
      </c>
      <c r="F231" s="236">
        <v>403013</v>
      </c>
      <c r="G231" s="229"/>
      <c r="H231" s="342">
        <v>219926.17</v>
      </c>
      <c r="I231" s="342">
        <v>219926.17</v>
      </c>
      <c r="J231" s="342">
        <v>219926.17</v>
      </c>
      <c r="K231" s="342"/>
      <c r="L231" s="342">
        <v>219926.17</v>
      </c>
      <c r="M231" s="342">
        <v>219926.17</v>
      </c>
      <c r="N231" s="342">
        <v>219926.17</v>
      </c>
      <c r="O231" s="342"/>
      <c r="P231" s="238">
        <v>832.05400983333323</v>
      </c>
      <c r="Q231" s="238">
        <v>832.05400983333323</v>
      </c>
      <c r="R231" s="238">
        <v>832.05400983333323</v>
      </c>
      <c r="S231" s="238"/>
      <c r="T231" s="342">
        <f t="shared" si="69"/>
        <v>832.05400983333323</v>
      </c>
      <c r="U231" s="342">
        <f t="shared" si="69"/>
        <v>832.05400983333323</v>
      </c>
      <c r="V231" s="342">
        <f t="shared" si="69"/>
        <v>832.05400983333323</v>
      </c>
      <c r="W231" s="29"/>
      <c r="X231" s="29">
        <f t="shared" si="61"/>
        <v>2496.1620294999998</v>
      </c>
      <c r="Y231" s="29">
        <f t="shared" si="62"/>
        <v>2496.1620294999998</v>
      </c>
      <c r="Z231" s="29">
        <f t="shared" si="63"/>
        <v>0</v>
      </c>
      <c r="AB231" s="29">
        <v>219926.17</v>
      </c>
      <c r="AC231" s="29">
        <v>219926.17</v>
      </c>
      <c r="AD231" s="29">
        <v>219926.17</v>
      </c>
      <c r="AF231" s="342">
        <v>219926.17</v>
      </c>
      <c r="AG231" s="342">
        <v>219926.17</v>
      </c>
      <c r="AH231" s="342">
        <v>219926.17</v>
      </c>
      <c r="AJ231" s="29">
        <v>832.05400983333323</v>
      </c>
      <c r="AK231" s="29">
        <v>832.05400983333323</v>
      </c>
      <c r="AL231" s="29">
        <v>832.05400983333323</v>
      </c>
      <c r="AN231" s="342">
        <f t="shared" si="70"/>
        <v>832.05400983333323</v>
      </c>
      <c r="AO231" s="342">
        <f t="shared" si="70"/>
        <v>832.05400983333323</v>
      </c>
      <c r="AP231" s="342">
        <f t="shared" si="70"/>
        <v>832.05400983333323</v>
      </c>
      <c r="AR231" s="29">
        <f t="shared" si="71"/>
        <v>2496.1620294999998</v>
      </c>
      <c r="AS231" s="29">
        <f t="shared" si="72"/>
        <v>2496.1620294999998</v>
      </c>
      <c r="AT231" s="29">
        <f t="shared" si="76"/>
        <v>0</v>
      </c>
      <c r="AV231" s="29">
        <f t="shared" si="77"/>
        <v>4992.3240589999996</v>
      </c>
      <c r="AW231" s="29">
        <f t="shared" si="77"/>
        <v>4992.3240589999996</v>
      </c>
      <c r="AX231" s="29">
        <f t="shared" si="78"/>
        <v>0</v>
      </c>
      <c r="AZ231" s="29">
        <v>219926.17</v>
      </c>
      <c r="BA231" s="29">
        <v>219926.17</v>
      </c>
      <c r="BB231" s="29">
        <v>219926.17</v>
      </c>
      <c r="BD231" s="342">
        <v>219926.17</v>
      </c>
      <c r="BE231" s="342">
        <v>219926.17</v>
      </c>
      <c r="BF231" s="342">
        <v>219926.17</v>
      </c>
      <c r="BH231" s="29">
        <v>832.05400983333323</v>
      </c>
      <c r="BI231" s="29">
        <v>832.05400983333323</v>
      </c>
      <c r="BJ231" s="29">
        <v>832.05400983333323</v>
      </c>
      <c r="BL231" s="342">
        <f t="shared" si="74"/>
        <v>832.05400983333323</v>
      </c>
      <c r="BM231" s="342">
        <f t="shared" si="74"/>
        <v>832.05400983333323</v>
      </c>
      <c r="BN231" s="342">
        <f t="shared" si="74"/>
        <v>832.05400983333323</v>
      </c>
      <c r="BP231" s="29">
        <f t="shared" si="64"/>
        <v>2496.1620294999998</v>
      </c>
      <c r="BQ231" s="29">
        <f t="shared" si="65"/>
        <v>2496.1620294999998</v>
      </c>
      <c r="BR231" s="29">
        <f t="shared" si="66"/>
        <v>0</v>
      </c>
      <c r="BT231" s="29">
        <f t="shared" si="67"/>
        <v>7488.4860884999998</v>
      </c>
      <c r="BU231" s="29">
        <f t="shared" si="67"/>
        <v>7488.4860884999998</v>
      </c>
      <c r="BV231" s="29">
        <f t="shared" si="68"/>
        <v>0</v>
      </c>
      <c r="BX231" s="29">
        <v>219926.17</v>
      </c>
      <c r="BY231" s="29">
        <v>219926.17</v>
      </c>
      <c r="BZ231" s="29">
        <v>219926.17</v>
      </c>
      <c r="CB231" s="342">
        <v>219926.17</v>
      </c>
      <c r="CC231" s="342">
        <v>219926.17</v>
      </c>
      <c r="CD231" s="342">
        <v>219926.17</v>
      </c>
      <c r="CF231" s="29">
        <v>832.05400983333323</v>
      </c>
      <c r="CG231" s="29">
        <v>832.05400983333323</v>
      </c>
      <c r="CH231" s="29">
        <v>832.05400983333323</v>
      </c>
      <c r="CJ231" s="342">
        <f t="shared" si="75"/>
        <v>832.05400983333323</v>
      </c>
      <c r="CK231" s="342">
        <f t="shared" si="75"/>
        <v>832.05400983333323</v>
      </c>
      <c r="CL231" s="342">
        <f t="shared" si="75"/>
        <v>832.05400983333323</v>
      </c>
      <c r="CN231" s="29">
        <f t="shared" si="73"/>
        <v>2496.1620294999998</v>
      </c>
      <c r="CO231" s="29">
        <f t="shared" si="79"/>
        <v>2496.1620294999998</v>
      </c>
      <c r="CP231" s="29">
        <f t="shared" si="80"/>
        <v>0</v>
      </c>
      <c r="CR231" s="29">
        <f t="shared" si="81"/>
        <v>9984.6481179999992</v>
      </c>
      <c r="CS231" s="29">
        <f t="shared" si="81"/>
        <v>9984.6481179999992</v>
      </c>
      <c r="CT231" s="29">
        <f t="shared" si="82"/>
        <v>0</v>
      </c>
    </row>
    <row r="232" spans="1:98" x14ac:dyDescent="0.25">
      <c r="A232" s="343" t="s">
        <v>557</v>
      </c>
      <c r="B232" s="229"/>
      <c r="C232" s="229"/>
      <c r="D232" s="229">
        <v>4.6100000000000002E-2</v>
      </c>
      <c r="E232" s="229">
        <v>4.5399999999999996E-2</v>
      </c>
      <c r="F232" s="236">
        <v>403013</v>
      </c>
      <c r="G232" s="229"/>
      <c r="H232" s="342">
        <v>309710.90000000002</v>
      </c>
      <c r="I232" s="342">
        <v>309710.90000000002</v>
      </c>
      <c r="J232" s="342">
        <v>309710.90000000002</v>
      </c>
      <c r="K232" s="342"/>
      <c r="L232" s="342">
        <v>309710.90000000002</v>
      </c>
      <c r="M232" s="342">
        <v>309710.90000000002</v>
      </c>
      <c r="N232" s="342">
        <v>309710.90000000002</v>
      </c>
      <c r="O232" s="342"/>
      <c r="P232" s="238">
        <v>1171.7395716666667</v>
      </c>
      <c r="Q232" s="238">
        <v>1171.7395716666667</v>
      </c>
      <c r="R232" s="238">
        <v>1171.7395716666667</v>
      </c>
      <c r="S232" s="238"/>
      <c r="T232" s="342">
        <f t="shared" si="69"/>
        <v>1171.7395716666667</v>
      </c>
      <c r="U232" s="342">
        <f t="shared" si="69"/>
        <v>1171.7395716666667</v>
      </c>
      <c r="V232" s="342">
        <f t="shared" si="69"/>
        <v>1171.7395716666667</v>
      </c>
      <c r="W232" s="29"/>
      <c r="X232" s="29">
        <f t="shared" ref="X232:X277" si="83">P232+Q232+R232</f>
        <v>3515.218715</v>
      </c>
      <c r="Y232" s="29">
        <f t="shared" ref="Y232:Y277" si="84">T232+U232+V232</f>
        <v>3515.218715</v>
      </c>
      <c r="Z232" s="29">
        <f t="shared" ref="Z232:Z277" si="85">Y232-X232</f>
        <v>0</v>
      </c>
      <c r="AB232" s="29">
        <v>309710.90000000002</v>
      </c>
      <c r="AC232" s="29">
        <v>309710.90000000002</v>
      </c>
      <c r="AD232" s="29">
        <v>309710.90000000002</v>
      </c>
      <c r="AF232" s="342">
        <v>309710.90000000002</v>
      </c>
      <c r="AG232" s="342">
        <v>309710.90000000002</v>
      </c>
      <c r="AH232" s="342">
        <v>309710.90000000002</v>
      </c>
      <c r="AJ232" s="29">
        <v>1171.7395716666667</v>
      </c>
      <c r="AK232" s="29">
        <v>1171.7395716666667</v>
      </c>
      <c r="AL232" s="29">
        <v>1171.7395716666667</v>
      </c>
      <c r="AN232" s="342">
        <f t="shared" si="70"/>
        <v>1171.7395716666667</v>
      </c>
      <c r="AO232" s="342">
        <f t="shared" si="70"/>
        <v>1171.7395716666667</v>
      </c>
      <c r="AP232" s="342">
        <f t="shared" si="70"/>
        <v>1171.7395716666667</v>
      </c>
      <c r="AR232" s="29">
        <f t="shared" si="71"/>
        <v>3515.218715</v>
      </c>
      <c r="AS232" s="29">
        <f t="shared" si="72"/>
        <v>3515.218715</v>
      </c>
      <c r="AT232" s="29">
        <f t="shared" si="76"/>
        <v>0</v>
      </c>
      <c r="AV232" s="29">
        <f t="shared" si="77"/>
        <v>7030.4374299999999</v>
      </c>
      <c r="AW232" s="29">
        <f t="shared" si="77"/>
        <v>7030.4374299999999</v>
      </c>
      <c r="AX232" s="29">
        <f t="shared" si="78"/>
        <v>0</v>
      </c>
      <c r="AZ232" s="29">
        <v>309710.90000000002</v>
      </c>
      <c r="BA232" s="29">
        <v>309710.90000000002</v>
      </c>
      <c r="BB232" s="29">
        <v>309710.90000000002</v>
      </c>
      <c r="BD232" s="342">
        <v>309710.90000000002</v>
      </c>
      <c r="BE232" s="342">
        <v>309710.90000000002</v>
      </c>
      <c r="BF232" s="342">
        <v>309710.90000000002</v>
      </c>
      <c r="BH232" s="29">
        <v>1171.7395716666667</v>
      </c>
      <c r="BI232" s="29">
        <v>1171.7395716666667</v>
      </c>
      <c r="BJ232" s="29">
        <v>1171.7395716666667</v>
      </c>
      <c r="BL232" s="342">
        <f t="shared" si="74"/>
        <v>1171.7395716666667</v>
      </c>
      <c r="BM232" s="342">
        <f t="shared" si="74"/>
        <v>1171.7395716666667</v>
      </c>
      <c r="BN232" s="342">
        <f t="shared" si="74"/>
        <v>1171.7395716666667</v>
      </c>
      <c r="BP232" s="29">
        <f t="shared" si="64"/>
        <v>3515.218715</v>
      </c>
      <c r="BQ232" s="29">
        <f t="shared" si="65"/>
        <v>3515.218715</v>
      </c>
      <c r="BR232" s="29">
        <f t="shared" si="66"/>
        <v>0</v>
      </c>
      <c r="BT232" s="29">
        <f t="shared" si="67"/>
        <v>10545.656145000001</v>
      </c>
      <c r="BU232" s="29">
        <f t="shared" si="67"/>
        <v>10545.656145000001</v>
      </c>
      <c r="BV232" s="29">
        <f t="shared" si="68"/>
        <v>0</v>
      </c>
      <c r="BX232" s="29">
        <v>309710.90000000002</v>
      </c>
      <c r="BY232" s="29">
        <v>309710.90000000002</v>
      </c>
      <c r="BZ232" s="29">
        <v>309710.90000000002</v>
      </c>
      <c r="CB232" s="342">
        <v>309710.90000000002</v>
      </c>
      <c r="CC232" s="342">
        <v>309710.90000000002</v>
      </c>
      <c r="CD232" s="342">
        <v>309710.90000000002</v>
      </c>
      <c r="CF232" s="29">
        <v>1171.7395716666667</v>
      </c>
      <c r="CG232" s="29">
        <v>1171.7395716666667</v>
      </c>
      <c r="CH232" s="29">
        <v>1171.7395716666667</v>
      </c>
      <c r="CJ232" s="342">
        <f t="shared" si="75"/>
        <v>1171.7395716666667</v>
      </c>
      <c r="CK232" s="342">
        <f t="shared" si="75"/>
        <v>1171.7395716666667</v>
      </c>
      <c r="CL232" s="342">
        <f t="shared" si="75"/>
        <v>1171.7395716666667</v>
      </c>
      <c r="CN232" s="29">
        <f t="shared" si="73"/>
        <v>3515.218715</v>
      </c>
      <c r="CO232" s="29">
        <f t="shared" si="79"/>
        <v>3515.218715</v>
      </c>
      <c r="CP232" s="29">
        <f t="shared" si="80"/>
        <v>0</v>
      </c>
      <c r="CR232" s="29">
        <f t="shared" si="81"/>
        <v>14060.87486</v>
      </c>
      <c r="CS232" s="29">
        <f t="shared" si="81"/>
        <v>14060.87486</v>
      </c>
      <c r="CT232" s="29">
        <f t="shared" si="82"/>
        <v>0</v>
      </c>
    </row>
    <row r="233" spans="1:98" x14ac:dyDescent="0.25">
      <c r="A233" s="343" t="s">
        <v>558</v>
      </c>
      <c r="B233" s="229"/>
      <c r="C233" s="229"/>
      <c r="D233" s="229">
        <v>4.6100000000000002E-2</v>
      </c>
      <c r="E233" s="229">
        <v>4.5399999999999996E-2</v>
      </c>
      <c r="F233" s="236">
        <v>403013</v>
      </c>
      <c r="G233" s="229"/>
      <c r="H233" s="342">
        <v>277944.41000000003</v>
      </c>
      <c r="I233" s="342">
        <v>277944.41000000003</v>
      </c>
      <c r="J233" s="342">
        <v>277944.41000000003</v>
      </c>
      <c r="K233" s="342"/>
      <c r="L233" s="342">
        <v>277944.41000000003</v>
      </c>
      <c r="M233" s="342">
        <v>277944.41000000003</v>
      </c>
      <c r="N233" s="342">
        <v>277944.41000000003</v>
      </c>
      <c r="O233" s="342"/>
      <c r="P233" s="238">
        <v>1051.5563511666667</v>
      </c>
      <c r="Q233" s="238">
        <v>1051.5563511666667</v>
      </c>
      <c r="R233" s="238">
        <v>1051.5563511666667</v>
      </c>
      <c r="S233" s="238"/>
      <c r="T233" s="342">
        <f t="shared" si="69"/>
        <v>1051.5563511666667</v>
      </c>
      <c r="U233" s="342">
        <f t="shared" si="69"/>
        <v>1051.5563511666667</v>
      </c>
      <c r="V233" s="342">
        <f t="shared" si="69"/>
        <v>1051.5563511666667</v>
      </c>
      <c r="W233" s="29"/>
      <c r="X233" s="29">
        <f t="shared" si="83"/>
        <v>3154.6690534999998</v>
      </c>
      <c r="Y233" s="29">
        <f t="shared" si="84"/>
        <v>3154.6690534999998</v>
      </c>
      <c r="Z233" s="29">
        <f t="shared" si="85"/>
        <v>0</v>
      </c>
      <c r="AB233" s="29">
        <v>277944.41000000003</v>
      </c>
      <c r="AC233" s="29">
        <v>277944.41000000003</v>
      </c>
      <c r="AD233" s="29">
        <v>277944.41000000003</v>
      </c>
      <c r="AF233" s="342">
        <v>277944.41000000003</v>
      </c>
      <c r="AG233" s="342">
        <v>277944.41000000003</v>
      </c>
      <c r="AH233" s="342">
        <v>277944.41000000003</v>
      </c>
      <c r="AJ233" s="29">
        <v>1051.5563511666667</v>
      </c>
      <c r="AK233" s="29">
        <v>1051.5563511666667</v>
      </c>
      <c r="AL233" s="29">
        <v>1051.5563511666667</v>
      </c>
      <c r="AN233" s="342">
        <f t="shared" si="70"/>
        <v>1051.5563511666667</v>
      </c>
      <c r="AO233" s="342">
        <f t="shared" si="70"/>
        <v>1051.5563511666667</v>
      </c>
      <c r="AP233" s="342">
        <f t="shared" si="70"/>
        <v>1051.5563511666667</v>
      </c>
      <c r="AR233" s="29">
        <f t="shared" si="71"/>
        <v>3154.6690534999998</v>
      </c>
      <c r="AS233" s="29">
        <f t="shared" si="72"/>
        <v>3154.6690534999998</v>
      </c>
      <c r="AT233" s="29">
        <f t="shared" si="76"/>
        <v>0</v>
      </c>
      <c r="AV233" s="29">
        <f t="shared" si="77"/>
        <v>6309.3381069999996</v>
      </c>
      <c r="AW233" s="29">
        <f t="shared" si="77"/>
        <v>6309.3381069999996</v>
      </c>
      <c r="AX233" s="29">
        <f t="shared" si="78"/>
        <v>0</v>
      </c>
      <c r="AZ233" s="29">
        <v>277944.41000000003</v>
      </c>
      <c r="BA233" s="29">
        <v>277944.41000000003</v>
      </c>
      <c r="BB233" s="29">
        <v>277944.41000000003</v>
      </c>
      <c r="BD233" s="342">
        <v>277944.41000000003</v>
      </c>
      <c r="BE233" s="342">
        <v>277944.41000000003</v>
      </c>
      <c r="BF233" s="342">
        <v>277944.41000000003</v>
      </c>
      <c r="BH233" s="29">
        <v>1051.5563511666667</v>
      </c>
      <c r="BI233" s="29">
        <v>1051.5563511666667</v>
      </c>
      <c r="BJ233" s="29">
        <v>1051.5563511666667</v>
      </c>
      <c r="BL233" s="342">
        <f t="shared" si="74"/>
        <v>1051.5563511666667</v>
      </c>
      <c r="BM233" s="342">
        <f t="shared" si="74"/>
        <v>1051.5563511666667</v>
      </c>
      <c r="BN233" s="342">
        <f t="shared" si="74"/>
        <v>1051.5563511666667</v>
      </c>
      <c r="BP233" s="29">
        <f t="shared" si="64"/>
        <v>3154.6690534999998</v>
      </c>
      <c r="BQ233" s="29">
        <f t="shared" si="65"/>
        <v>3154.6690534999998</v>
      </c>
      <c r="BR233" s="29">
        <f t="shared" si="66"/>
        <v>0</v>
      </c>
      <c r="BT233" s="29">
        <f t="shared" si="67"/>
        <v>9464.0071604999994</v>
      </c>
      <c r="BU233" s="29">
        <f t="shared" si="67"/>
        <v>9464.0071604999994</v>
      </c>
      <c r="BV233" s="29">
        <f t="shared" si="68"/>
        <v>0</v>
      </c>
      <c r="BX233" s="29">
        <v>277944.41000000003</v>
      </c>
      <c r="BY233" s="29">
        <v>277944.41000000003</v>
      </c>
      <c r="BZ233" s="29">
        <v>277944.41000000003</v>
      </c>
      <c r="CB233" s="342">
        <v>277944.41000000003</v>
      </c>
      <c r="CC233" s="342">
        <v>277944.41000000003</v>
      </c>
      <c r="CD233" s="342">
        <v>277944.41000000003</v>
      </c>
      <c r="CF233" s="29">
        <v>1051.5563511666667</v>
      </c>
      <c r="CG233" s="29">
        <v>1051.5563511666667</v>
      </c>
      <c r="CH233" s="29">
        <v>1051.5563511666667</v>
      </c>
      <c r="CJ233" s="342">
        <f t="shared" si="75"/>
        <v>1051.5563511666667</v>
      </c>
      <c r="CK233" s="342">
        <f t="shared" si="75"/>
        <v>1051.5563511666667</v>
      </c>
      <c r="CL233" s="342">
        <f t="shared" si="75"/>
        <v>1051.5563511666667</v>
      </c>
      <c r="CN233" s="29">
        <f t="shared" si="73"/>
        <v>3154.6690534999998</v>
      </c>
      <c r="CO233" s="29">
        <f t="shared" si="79"/>
        <v>3154.6690534999998</v>
      </c>
      <c r="CP233" s="29">
        <f t="shared" si="80"/>
        <v>0</v>
      </c>
      <c r="CR233" s="29">
        <f t="shared" si="81"/>
        <v>12618.676213999999</v>
      </c>
      <c r="CS233" s="29">
        <f t="shared" si="81"/>
        <v>12618.676213999999</v>
      </c>
      <c r="CT233" s="29">
        <f t="shared" si="82"/>
        <v>0</v>
      </c>
    </row>
    <row r="234" spans="1:98" x14ac:dyDescent="0.25">
      <c r="A234" s="343" t="s">
        <v>559</v>
      </c>
      <c r="B234" s="229"/>
      <c r="C234" s="229"/>
      <c r="D234" s="229">
        <v>4.6100000000000002E-2</v>
      </c>
      <c r="E234" s="229">
        <v>4.5399999999999996E-2</v>
      </c>
      <c r="F234" s="236">
        <v>403013</v>
      </c>
      <c r="G234" s="229"/>
      <c r="H234" s="342">
        <v>316034.2</v>
      </c>
      <c r="I234" s="342">
        <v>316034.2</v>
      </c>
      <c r="J234" s="342">
        <v>316034.2</v>
      </c>
      <c r="K234" s="342"/>
      <c r="L234" s="342">
        <v>316034.2</v>
      </c>
      <c r="M234" s="342">
        <v>316034.2</v>
      </c>
      <c r="N234" s="342">
        <v>316034.2</v>
      </c>
      <c r="O234" s="342"/>
      <c r="P234" s="238">
        <v>1195.6627233333331</v>
      </c>
      <c r="Q234" s="238">
        <v>1195.6627233333331</v>
      </c>
      <c r="R234" s="238">
        <v>1195.6627233333331</v>
      </c>
      <c r="S234" s="238"/>
      <c r="T234" s="342">
        <f t="shared" si="69"/>
        <v>1195.6627233333331</v>
      </c>
      <c r="U234" s="342">
        <f t="shared" si="69"/>
        <v>1195.6627233333331</v>
      </c>
      <c r="V234" s="342">
        <f t="shared" si="69"/>
        <v>1195.6627233333331</v>
      </c>
      <c r="W234" s="29"/>
      <c r="X234" s="29">
        <f t="shared" si="83"/>
        <v>3586.9881699999996</v>
      </c>
      <c r="Y234" s="29">
        <f t="shared" si="84"/>
        <v>3586.9881699999996</v>
      </c>
      <c r="Z234" s="29">
        <f t="shared" si="85"/>
        <v>0</v>
      </c>
      <c r="AB234" s="29">
        <v>316034.2</v>
      </c>
      <c r="AC234" s="29">
        <v>316034.2</v>
      </c>
      <c r="AD234" s="29">
        <v>316034.2</v>
      </c>
      <c r="AF234" s="342">
        <v>316034.2</v>
      </c>
      <c r="AG234" s="342">
        <v>316034.2</v>
      </c>
      <c r="AH234" s="342">
        <v>316034.2</v>
      </c>
      <c r="AJ234" s="29">
        <v>1195.6627233333331</v>
      </c>
      <c r="AK234" s="29">
        <v>1195.6627233333331</v>
      </c>
      <c r="AL234" s="29">
        <v>1195.6627233333331</v>
      </c>
      <c r="AN234" s="342">
        <f t="shared" si="70"/>
        <v>1195.6627233333331</v>
      </c>
      <c r="AO234" s="342">
        <f t="shared" si="70"/>
        <v>1195.6627233333331</v>
      </c>
      <c r="AP234" s="342">
        <f t="shared" si="70"/>
        <v>1195.6627233333331</v>
      </c>
      <c r="AR234" s="29">
        <f t="shared" si="71"/>
        <v>3586.9881699999996</v>
      </c>
      <c r="AS234" s="29">
        <f t="shared" si="72"/>
        <v>3586.9881699999996</v>
      </c>
      <c r="AT234" s="29">
        <f t="shared" si="76"/>
        <v>0</v>
      </c>
      <c r="AV234" s="29">
        <f t="shared" si="77"/>
        <v>7173.9763399999993</v>
      </c>
      <c r="AW234" s="29">
        <f t="shared" si="77"/>
        <v>7173.9763399999993</v>
      </c>
      <c r="AX234" s="29">
        <f t="shared" si="78"/>
        <v>0</v>
      </c>
      <c r="AZ234" s="29">
        <v>316034.2</v>
      </c>
      <c r="BA234" s="29">
        <v>316034.2</v>
      </c>
      <c r="BB234" s="29">
        <v>316034.2</v>
      </c>
      <c r="BD234" s="342">
        <v>316034.2</v>
      </c>
      <c r="BE234" s="342">
        <v>316034.2</v>
      </c>
      <c r="BF234" s="342">
        <v>316034.2</v>
      </c>
      <c r="BH234" s="29">
        <v>1195.6627233333331</v>
      </c>
      <c r="BI234" s="29">
        <v>1195.6627233333331</v>
      </c>
      <c r="BJ234" s="29">
        <v>1195.6627233333331</v>
      </c>
      <c r="BL234" s="342">
        <f t="shared" si="74"/>
        <v>1195.6627233333331</v>
      </c>
      <c r="BM234" s="342">
        <f t="shared" si="74"/>
        <v>1195.6627233333331</v>
      </c>
      <c r="BN234" s="342">
        <f t="shared" si="74"/>
        <v>1195.6627233333331</v>
      </c>
      <c r="BP234" s="29">
        <f t="shared" si="64"/>
        <v>3586.9881699999996</v>
      </c>
      <c r="BQ234" s="29">
        <f t="shared" si="65"/>
        <v>3586.9881699999996</v>
      </c>
      <c r="BR234" s="29">
        <f t="shared" si="66"/>
        <v>0</v>
      </c>
      <c r="BT234" s="29">
        <f t="shared" si="67"/>
        <v>10760.964509999998</v>
      </c>
      <c r="BU234" s="29">
        <f t="shared" si="67"/>
        <v>10760.964509999998</v>
      </c>
      <c r="BV234" s="29">
        <f t="shared" si="68"/>
        <v>0</v>
      </c>
      <c r="BX234" s="29">
        <v>316034.2</v>
      </c>
      <c r="BY234" s="29">
        <v>316034.2</v>
      </c>
      <c r="BZ234" s="29">
        <v>316034.2</v>
      </c>
      <c r="CB234" s="342">
        <v>316034.2</v>
      </c>
      <c r="CC234" s="342">
        <v>316034.2</v>
      </c>
      <c r="CD234" s="342">
        <v>316034.2</v>
      </c>
      <c r="CF234" s="29">
        <v>1195.6627233333331</v>
      </c>
      <c r="CG234" s="29">
        <v>1195.6627233333331</v>
      </c>
      <c r="CH234" s="29">
        <v>1195.6627233333331</v>
      </c>
      <c r="CJ234" s="342">
        <f t="shared" si="75"/>
        <v>1195.6627233333331</v>
      </c>
      <c r="CK234" s="342">
        <f t="shared" si="75"/>
        <v>1195.6627233333331</v>
      </c>
      <c r="CL234" s="342">
        <f t="shared" si="75"/>
        <v>1195.6627233333331</v>
      </c>
      <c r="CN234" s="29">
        <f t="shared" si="73"/>
        <v>3586.9881699999996</v>
      </c>
      <c r="CO234" s="29">
        <f t="shared" si="79"/>
        <v>3586.9881699999996</v>
      </c>
      <c r="CP234" s="29">
        <f t="shared" si="80"/>
        <v>0</v>
      </c>
      <c r="CR234" s="29">
        <f t="shared" si="81"/>
        <v>14347.952679999999</v>
      </c>
      <c r="CS234" s="29">
        <f t="shared" si="81"/>
        <v>14347.952679999999</v>
      </c>
      <c r="CT234" s="29">
        <f t="shared" si="82"/>
        <v>0</v>
      </c>
    </row>
    <row r="235" spans="1:98" x14ac:dyDescent="0.25">
      <c r="A235" s="343" t="s">
        <v>560</v>
      </c>
      <c r="B235" s="229"/>
      <c r="C235" s="229"/>
      <c r="D235" s="229">
        <v>4.6100000000000002E-2</v>
      </c>
      <c r="E235" s="229">
        <v>4.5399999999999996E-2</v>
      </c>
      <c r="F235" s="236">
        <v>403013</v>
      </c>
      <c r="G235" s="229"/>
      <c r="H235" s="342">
        <v>482467.02</v>
      </c>
      <c r="I235" s="342">
        <v>482671.35000000003</v>
      </c>
      <c r="J235" s="342">
        <v>482671.35000000003</v>
      </c>
      <c r="K235" s="342"/>
      <c r="L235" s="342">
        <v>482671.35000000003</v>
      </c>
      <c r="M235" s="342">
        <v>482671.35000000003</v>
      </c>
      <c r="N235" s="342">
        <v>482671.35000000003</v>
      </c>
      <c r="O235" s="342"/>
      <c r="P235" s="238">
        <v>1825.3335589999999</v>
      </c>
      <c r="Q235" s="238">
        <v>1826.1066074999999</v>
      </c>
      <c r="R235" s="238">
        <v>1826.1066074999999</v>
      </c>
      <c r="S235" s="238"/>
      <c r="T235" s="342">
        <f t="shared" si="69"/>
        <v>1826.1066074999999</v>
      </c>
      <c r="U235" s="342">
        <f t="shared" si="69"/>
        <v>1826.1066074999999</v>
      </c>
      <c r="V235" s="342">
        <f t="shared" si="69"/>
        <v>1826.1066074999999</v>
      </c>
      <c r="W235" s="29"/>
      <c r="X235" s="29">
        <f t="shared" si="83"/>
        <v>5477.5467739999995</v>
      </c>
      <c r="Y235" s="29">
        <f t="shared" si="84"/>
        <v>5478.3198224999996</v>
      </c>
      <c r="Z235" s="29">
        <f t="shared" si="85"/>
        <v>0.77304850000018632</v>
      </c>
      <c r="AB235" s="29">
        <v>482671.35000000003</v>
      </c>
      <c r="AC235" s="29">
        <v>482671.35000000003</v>
      </c>
      <c r="AD235" s="29">
        <v>482671.35000000003</v>
      </c>
      <c r="AF235" s="342">
        <v>482671.35000000003</v>
      </c>
      <c r="AG235" s="342">
        <v>482671.35000000003</v>
      </c>
      <c r="AH235" s="342">
        <v>482671.35000000003</v>
      </c>
      <c r="AJ235" s="29">
        <v>1826.1066074999999</v>
      </c>
      <c r="AK235" s="29">
        <v>1826.1066074999999</v>
      </c>
      <c r="AL235" s="29">
        <v>1826.1066074999999</v>
      </c>
      <c r="AN235" s="342">
        <f t="shared" si="70"/>
        <v>1826.1066074999999</v>
      </c>
      <c r="AO235" s="342">
        <f t="shared" si="70"/>
        <v>1826.1066074999999</v>
      </c>
      <c r="AP235" s="342">
        <f t="shared" si="70"/>
        <v>1826.1066074999999</v>
      </c>
      <c r="AR235" s="29">
        <f t="shared" si="71"/>
        <v>5478.3198224999996</v>
      </c>
      <c r="AS235" s="29">
        <f t="shared" si="72"/>
        <v>5478.3198224999996</v>
      </c>
      <c r="AT235" s="29">
        <f t="shared" si="76"/>
        <v>0</v>
      </c>
      <c r="AV235" s="29">
        <f t="shared" si="77"/>
        <v>10955.8665965</v>
      </c>
      <c r="AW235" s="29">
        <f t="shared" si="77"/>
        <v>10956.639644999999</v>
      </c>
      <c r="AX235" s="29">
        <f t="shared" si="78"/>
        <v>0.77304849999927683</v>
      </c>
      <c r="AZ235" s="29">
        <v>482671.35000000003</v>
      </c>
      <c r="BA235" s="29">
        <v>482671.35000000003</v>
      </c>
      <c r="BB235" s="29">
        <v>482671.35000000003</v>
      </c>
      <c r="BD235" s="342">
        <v>482671.35000000003</v>
      </c>
      <c r="BE235" s="342">
        <v>482671.35000000003</v>
      </c>
      <c r="BF235" s="342">
        <v>482671.35000000003</v>
      </c>
      <c r="BH235" s="29">
        <v>1826.1066074999999</v>
      </c>
      <c r="BI235" s="29">
        <v>1826.1066074999999</v>
      </c>
      <c r="BJ235" s="29">
        <v>1826.1066074999999</v>
      </c>
      <c r="BL235" s="342">
        <f t="shared" si="74"/>
        <v>1826.1066074999999</v>
      </c>
      <c r="BM235" s="342">
        <f t="shared" si="74"/>
        <v>1826.1066074999999</v>
      </c>
      <c r="BN235" s="342">
        <f t="shared" si="74"/>
        <v>1826.1066074999999</v>
      </c>
      <c r="BP235" s="29">
        <f t="shared" si="64"/>
        <v>5478.3198224999996</v>
      </c>
      <c r="BQ235" s="29">
        <f t="shared" si="65"/>
        <v>5478.3198224999996</v>
      </c>
      <c r="BR235" s="29">
        <f t="shared" si="66"/>
        <v>0</v>
      </c>
      <c r="BT235" s="29">
        <f t="shared" si="67"/>
        <v>16434.186418999998</v>
      </c>
      <c r="BU235" s="29">
        <f t="shared" si="67"/>
        <v>16434.959467499997</v>
      </c>
      <c r="BV235" s="29">
        <f t="shared" si="68"/>
        <v>0.77304849999927683</v>
      </c>
      <c r="BX235" s="29">
        <v>482671.35000000003</v>
      </c>
      <c r="BY235" s="29">
        <v>482671.35000000003</v>
      </c>
      <c r="BZ235" s="29">
        <v>482671.35000000003</v>
      </c>
      <c r="CB235" s="342">
        <v>482671.35000000003</v>
      </c>
      <c r="CC235" s="342">
        <v>482671.35000000003</v>
      </c>
      <c r="CD235" s="342">
        <v>482671.35000000003</v>
      </c>
      <c r="CF235" s="29">
        <v>1826.1066074999999</v>
      </c>
      <c r="CG235" s="29">
        <v>1826.1066074999999</v>
      </c>
      <c r="CH235" s="29">
        <v>1826.1066074999999</v>
      </c>
      <c r="CJ235" s="342">
        <f t="shared" si="75"/>
        <v>1826.1066074999999</v>
      </c>
      <c r="CK235" s="342">
        <f t="shared" si="75"/>
        <v>1826.1066074999999</v>
      </c>
      <c r="CL235" s="342">
        <f t="shared" si="75"/>
        <v>1826.1066074999999</v>
      </c>
      <c r="CN235" s="29">
        <f t="shared" si="73"/>
        <v>5478.3198224999996</v>
      </c>
      <c r="CO235" s="29">
        <f t="shared" si="79"/>
        <v>5478.3198224999996</v>
      </c>
      <c r="CP235" s="29">
        <f t="shared" si="80"/>
        <v>0</v>
      </c>
      <c r="CR235" s="29">
        <f t="shared" si="81"/>
        <v>21912.506241499999</v>
      </c>
      <c r="CS235" s="29">
        <f t="shared" si="81"/>
        <v>21913.279289999999</v>
      </c>
      <c r="CT235" s="29">
        <f t="shared" si="82"/>
        <v>0.77304849999927683</v>
      </c>
    </row>
    <row r="236" spans="1:98" x14ac:dyDescent="0.25">
      <c r="A236" s="343" t="s">
        <v>561</v>
      </c>
      <c r="B236" s="229">
        <v>3.4700000000000002E-2</v>
      </c>
      <c r="C236" s="229">
        <v>3.6600000000000001E-2</v>
      </c>
      <c r="D236" s="229">
        <v>3.6600000000000001E-2</v>
      </c>
      <c r="E236" s="229">
        <v>2.4900000000000002E-2</v>
      </c>
      <c r="F236" s="236">
        <v>403013</v>
      </c>
      <c r="G236" s="229"/>
      <c r="H236" s="342">
        <v>1974606.31</v>
      </c>
      <c r="I236" s="342">
        <v>1974606.31</v>
      </c>
      <c r="J236" s="342">
        <v>1974606.31</v>
      </c>
      <c r="K236" s="342"/>
      <c r="L236" s="342">
        <v>1974606.31</v>
      </c>
      <c r="M236" s="342">
        <v>1974606.31</v>
      </c>
      <c r="N236" s="342">
        <v>1974606.31</v>
      </c>
      <c r="O236" s="342"/>
      <c r="P236" s="238">
        <v>4097.3080932500006</v>
      </c>
      <c r="Q236" s="238">
        <v>4097.3080932500006</v>
      </c>
      <c r="R236" s="238">
        <v>4097.3080932500006</v>
      </c>
      <c r="S236" s="238"/>
      <c r="T236" s="342">
        <f t="shared" si="69"/>
        <v>4097.3080932500006</v>
      </c>
      <c r="U236" s="342">
        <f t="shared" si="69"/>
        <v>4097.3080932500006</v>
      </c>
      <c r="V236" s="342">
        <f t="shared" si="69"/>
        <v>4097.3080932500006</v>
      </c>
      <c r="W236" s="29"/>
      <c r="X236" s="29">
        <f t="shared" si="83"/>
        <v>12291.924279750001</v>
      </c>
      <c r="Y236" s="29">
        <f t="shared" si="84"/>
        <v>12291.924279750001</v>
      </c>
      <c r="Z236" s="29">
        <f t="shared" si="85"/>
        <v>0</v>
      </c>
      <c r="AB236" s="29">
        <v>1974606.31</v>
      </c>
      <c r="AC236" s="29">
        <v>1974606.31</v>
      </c>
      <c r="AD236" s="29">
        <v>1974606.31</v>
      </c>
      <c r="AF236" s="342">
        <v>1974606.31</v>
      </c>
      <c r="AG236" s="342">
        <v>1974606.31</v>
      </c>
      <c r="AH236" s="342">
        <v>1974606.31</v>
      </c>
      <c r="AJ236" s="29">
        <v>4097.3080932500006</v>
      </c>
      <c r="AK236" s="29">
        <v>4097.3080932500006</v>
      </c>
      <c r="AL236" s="29">
        <v>4097.3080932500006</v>
      </c>
      <c r="AN236" s="342">
        <f t="shared" si="70"/>
        <v>4097.3080932500006</v>
      </c>
      <c r="AO236" s="342">
        <f t="shared" si="70"/>
        <v>4097.3080932500006</v>
      </c>
      <c r="AP236" s="342">
        <f t="shared" si="70"/>
        <v>4097.3080932500006</v>
      </c>
      <c r="AR236" s="29">
        <f t="shared" si="71"/>
        <v>12291.924279750001</v>
      </c>
      <c r="AS236" s="29">
        <f t="shared" si="72"/>
        <v>12291.924279750001</v>
      </c>
      <c r="AT236" s="29">
        <f t="shared" si="76"/>
        <v>0</v>
      </c>
      <c r="AV236" s="29">
        <f t="shared" si="77"/>
        <v>24583.848559500002</v>
      </c>
      <c r="AW236" s="29">
        <f t="shared" si="77"/>
        <v>24583.848559500002</v>
      </c>
      <c r="AX236" s="29">
        <f t="shared" si="78"/>
        <v>0</v>
      </c>
      <c r="AZ236" s="29">
        <v>1974606.31</v>
      </c>
      <c r="BA236" s="29">
        <v>1974606.31</v>
      </c>
      <c r="BB236" s="29">
        <v>1974606.31</v>
      </c>
      <c r="BD236" s="342">
        <v>1974606.31</v>
      </c>
      <c r="BE236" s="342">
        <v>1974606.31</v>
      </c>
      <c r="BF236" s="342">
        <v>1974606.31</v>
      </c>
      <c r="BH236" s="29">
        <v>4097.3080932500006</v>
      </c>
      <c r="BI236" s="29">
        <v>4097.3080932500006</v>
      </c>
      <c r="BJ236" s="29">
        <v>4097.3080932500006</v>
      </c>
      <c r="BL236" s="342">
        <f t="shared" si="74"/>
        <v>4097.3080932500006</v>
      </c>
      <c r="BM236" s="342">
        <f t="shared" si="74"/>
        <v>4097.3080932500006</v>
      </c>
      <c r="BN236" s="342">
        <f t="shared" si="74"/>
        <v>4097.3080932500006</v>
      </c>
      <c r="BP236" s="29">
        <f t="shared" si="64"/>
        <v>12291.924279750001</v>
      </c>
      <c r="BQ236" s="29">
        <f t="shared" si="65"/>
        <v>12291.924279750001</v>
      </c>
      <c r="BR236" s="29">
        <f t="shared" si="66"/>
        <v>0</v>
      </c>
      <c r="BT236" s="29">
        <f t="shared" si="67"/>
        <v>36875.772839249999</v>
      </c>
      <c r="BU236" s="29">
        <f t="shared" si="67"/>
        <v>36875.772839249999</v>
      </c>
      <c r="BV236" s="29">
        <f t="shared" si="68"/>
        <v>0</v>
      </c>
      <c r="BX236" s="29">
        <v>1974606.31</v>
      </c>
      <c r="BY236" s="29">
        <v>1974606.31</v>
      </c>
      <c r="BZ236" s="29">
        <v>1974606.31</v>
      </c>
      <c r="CB236" s="342">
        <v>1974606.31</v>
      </c>
      <c r="CC236" s="342">
        <v>1974606.31</v>
      </c>
      <c r="CD236" s="342">
        <v>1974606.31</v>
      </c>
      <c r="CF236" s="29">
        <v>4097.3080932500006</v>
      </c>
      <c r="CG236" s="29">
        <v>4097.3080932500006</v>
      </c>
      <c r="CH236" s="29">
        <v>4097.3080932500006</v>
      </c>
      <c r="CJ236" s="342">
        <f t="shared" si="75"/>
        <v>4097.3080932500006</v>
      </c>
      <c r="CK236" s="342">
        <f t="shared" si="75"/>
        <v>4097.3080932500006</v>
      </c>
      <c r="CL236" s="342">
        <f t="shared" si="75"/>
        <v>4097.3080932500006</v>
      </c>
      <c r="CN236" s="29">
        <f t="shared" si="73"/>
        <v>12291.924279750001</v>
      </c>
      <c r="CO236" s="29">
        <f t="shared" si="79"/>
        <v>12291.924279750001</v>
      </c>
      <c r="CP236" s="29">
        <f t="shared" si="80"/>
        <v>0</v>
      </c>
      <c r="CR236" s="29">
        <f t="shared" si="81"/>
        <v>49167.697119000004</v>
      </c>
      <c r="CS236" s="29">
        <f t="shared" si="81"/>
        <v>49167.697119000004</v>
      </c>
      <c r="CT236" s="29">
        <f t="shared" si="82"/>
        <v>0</v>
      </c>
    </row>
    <row r="237" spans="1:98" x14ac:dyDescent="0.25">
      <c r="A237" s="343" t="s">
        <v>562</v>
      </c>
      <c r="B237" s="229">
        <v>3.5000000000000003E-2</v>
      </c>
      <c r="C237" s="229">
        <v>3.73E-2</v>
      </c>
      <c r="D237" s="229">
        <v>3.73E-2</v>
      </c>
      <c r="E237" s="229">
        <v>2.35E-2</v>
      </c>
      <c r="F237" s="236">
        <v>403013</v>
      </c>
      <c r="G237" s="229"/>
      <c r="H237" s="342">
        <v>1635904.01</v>
      </c>
      <c r="I237" s="342">
        <v>1635904.01</v>
      </c>
      <c r="J237" s="342">
        <v>1635904.01</v>
      </c>
      <c r="K237" s="342"/>
      <c r="L237" s="342">
        <v>1635904.01</v>
      </c>
      <c r="M237" s="342">
        <v>1635904.01</v>
      </c>
      <c r="N237" s="342">
        <v>1635904.01</v>
      </c>
      <c r="O237" s="342"/>
      <c r="P237" s="238">
        <v>3203.6453529166665</v>
      </c>
      <c r="Q237" s="238">
        <v>3203.6453529166665</v>
      </c>
      <c r="R237" s="238">
        <v>3203.6453529166665</v>
      </c>
      <c r="S237" s="238"/>
      <c r="T237" s="342">
        <f t="shared" si="69"/>
        <v>3203.6453529166665</v>
      </c>
      <c r="U237" s="342">
        <f t="shared" si="69"/>
        <v>3203.6453529166665</v>
      </c>
      <c r="V237" s="342">
        <f t="shared" si="69"/>
        <v>3203.6453529166665</v>
      </c>
      <c r="W237" s="29"/>
      <c r="X237" s="29">
        <f t="shared" si="83"/>
        <v>9610.9360587499996</v>
      </c>
      <c r="Y237" s="29">
        <f t="shared" si="84"/>
        <v>9610.9360587499996</v>
      </c>
      <c r="Z237" s="29">
        <f t="shared" si="85"/>
        <v>0</v>
      </c>
      <c r="AB237" s="29">
        <v>1635904.01</v>
      </c>
      <c r="AC237" s="29">
        <v>1635904.01</v>
      </c>
      <c r="AD237" s="29">
        <v>1635904.01</v>
      </c>
      <c r="AF237" s="342">
        <v>1635904.01</v>
      </c>
      <c r="AG237" s="342">
        <v>1635904.01</v>
      </c>
      <c r="AH237" s="342">
        <v>1635904.01</v>
      </c>
      <c r="AJ237" s="29">
        <v>3203.6453529166665</v>
      </c>
      <c r="AK237" s="29">
        <v>3203.6453529166665</v>
      </c>
      <c r="AL237" s="29">
        <v>3203.6453529166665</v>
      </c>
      <c r="AN237" s="342">
        <f t="shared" si="70"/>
        <v>3203.6453529166665</v>
      </c>
      <c r="AO237" s="342">
        <f t="shared" si="70"/>
        <v>3203.6453529166665</v>
      </c>
      <c r="AP237" s="342">
        <f t="shared" si="70"/>
        <v>3203.6453529166665</v>
      </c>
      <c r="AR237" s="29">
        <f t="shared" si="71"/>
        <v>9610.9360587499996</v>
      </c>
      <c r="AS237" s="29">
        <f t="shared" si="72"/>
        <v>9610.9360587499996</v>
      </c>
      <c r="AT237" s="29">
        <f t="shared" si="76"/>
        <v>0</v>
      </c>
      <c r="AV237" s="29">
        <f t="shared" si="77"/>
        <v>19221.872117499999</v>
      </c>
      <c r="AW237" s="29">
        <f t="shared" si="77"/>
        <v>19221.872117499999</v>
      </c>
      <c r="AX237" s="29">
        <f t="shared" si="78"/>
        <v>0</v>
      </c>
      <c r="AZ237" s="29">
        <v>1635904.01</v>
      </c>
      <c r="BA237" s="29">
        <v>1635904.01</v>
      </c>
      <c r="BB237" s="29">
        <v>1635904.01</v>
      </c>
      <c r="BD237" s="342">
        <v>1635904.01</v>
      </c>
      <c r="BE237" s="342">
        <v>1635904.01</v>
      </c>
      <c r="BF237" s="342">
        <v>1635904.01</v>
      </c>
      <c r="BH237" s="29">
        <v>3203.6453529166665</v>
      </c>
      <c r="BI237" s="29">
        <v>3203.6453529166665</v>
      </c>
      <c r="BJ237" s="29">
        <v>3203.6453529166665</v>
      </c>
      <c r="BL237" s="342">
        <f t="shared" si="74"/>
        <v>3203.6453529166665</v>
      </c>
      <c r="BM237" s="342">
        <f t="shared" si="74"/>
        <v>3203.6453529166665</v>
      </c>
      <c r="BN237" s="342">
        <f t="shared" si="74"/>
        <v>3203.6453529166665</v>
      </c>
      <c r="BP237" s="29">
        <f t="shared" si="64"/>
        <v>9610.9360587499996</v>
      </c>
      <c r="BQ237" s="29">
        <f t="shared" si="65"/>
        <v>9610.9360587499996</v>
      </c>
      <c r="BR237" s="29">
        <f t="shared" si="66"/>
        <v>0</v>
      </c>
      <c r="BT237" s="29">
        <f t="shared" si="67"/>
        <v>28832.808176250001</v>
      </c>
      <c r="BU237" s="29">
        <f t="shared" si="67"/>
        <v>28832.808176250001</v>
      </c>
      <c r="BV237" s="29">
        <f t="shared" si="68"/>
        <v>0</v>
      </c>
      <c r="BX237" s="29">
        <v>1635904.01</v>
      </c>
      <c r="BY237" s="29">
        <v>1635904.01</v>
      </c>
      <c r="BZ237" s="29">
        <v>1635904.01</v>
      </c>
      <c r="CB237" s="342">
        <v>1635904.01</v>
      </c>
      <c r="CC237" s="342">
        <v>1635904.01</v>
      </c>
      <c r="CD237" s="342">
        <v>1635904.01</v>
      </c>
      <c r="CF237" s="29">
        <v>3203.6453529166665</v>
      </c>
      <c r="CG237" s="29">
        <v>3203.6453529166665</v>
      </c>
      <c r="CH237" s="29">
        <v>3203.6453529166665</v>
      </c>
      <c r="CJ237" s="342">
        <f t="shared" si="75"/>
        <v>3203.6453529166665</v>
      </c>
      <c r="CK237" s="342">
        <f t="shared" si="75"/>
        <v>3203.6453529166665</v>
      </c>
      <c r="CL237" s="342">
        <f t="shared" si="75"/>
        <v>3203.6453529166665</v>
      </c>
      <c r="CN237" s="29">
        <f t="shared" si="73"/>
        <v>9610.9360587499996</v>
      </c>
      <c r="CO237" s="29">
        <f t="shared" si="79"/>
        <v>9610.9360587499996</v>
      </c>
      <c r="CP237" s="29">
        <f t="shared" si="80"/>
        <v>0</v>
      </c>
      <c r="CR237" s="29">
        <f t="shared" si="81"/>
        <v>38443.744234999998</v>
      </c>
      <c r="CS237" s="29">
        <f t="shared" si="81"/>
        <v>38443.744234999998</v>
      </c>
      <c r="CT237" s="29">
        <f t="shared" si="82"/>
        <v>0</v>
      </c>
    </row>
    <row r="238" spans="1:98" x14ac:dyDescent="0.25">
      <c r="A238" s="343" t="s">
        <v>563</v>
      </c>
      <c r="B238" s="229">
        <v>3.5000000000000003E-2</v>
      </c>
      <c r="C238" s="229">
        <v>3.73E-2</v>
      </c>
      <c r="D238" s="229">
        <v>3.73E-2</v>
      </c>
      <c r="E238" s="229">
        <v>2.3899999999999998E-2</v>
      </c>
      <c r="F238" s="236">
        <v>403013</v>
      </c>
      <c r="G238" s="229"/>
      <c r="H238" s="342">
        <v>1595963.67</v>
      </c>
      <c r="I238" s="342">
        <v>1595963.67</v>
      </c>
      <c r="J238" s="342">
        <v>1595963.67</v>
      </c>
      <c r="K238" s="342"/>
      <c r="L238" s="342">
        <v>1595963.67</v>
      </c>
      <c r="M238" s="342">
        <v>1595963.67</v>
      </c>
      <c r="N238" s="342">
        <v>1595963.67</v>
      </c>
      <c r="O238" s="342"/>
      <c r="P238" s="238">
        <v>3178.6276427499997</v>
      </c>
      <c r="Q238" s="238">
        <v>3178.6276427499997</v>
      </c>
      <c r="R238" s="238">
        <v>3178.6276427499997</v>
      </c>
      <c r="S238" s="238"/>
      <c r="T238" s="342">
        <f t="shared" si="69"/>
        <v>3178.6276427499997</v>
      </c>
      <c r="U238" s="342">
        <f t="shared" si="69"/>
        <v>3178.6276427499997</v>
      </c>
      <c r="V238" s="342">
        <f t="shared" si="69"/>
        <v>3178.6276427499997</v>
      </c>
      <c r="W238" s="29"/>
      <c r="X238" s="29">
        <f t="shared" si="83"/>
        <v>9535.8829282499992</v>
      </c>
      <c r="Y238" s="29">
        <f t="shared" si="84"/>
        <v>9535.8829282499992</v>
      </c>
      <c r="Z238" s="29">
        <f t="shared" si="85"/>
        <v>0</v>
      </c>
      <c r="AB238" s="29">
        <v>1595963.67</v>
      </c>
      <c r="AC238" s="29">
        <v>1595963.67</v>
      </c>
      <c r="AD238" s="29">
        <v>1595963.67</v>
      </c>
      <c r="AF238" s="342">
        <v>1595963.67</v>
      </c>
      <c r="AG238" s="342">
        <v>1595963.67</v>
      </c>
      <c r="AH238" s="342">
        <v>1595963.67</v>
      </c>
      <c r="AJ238" s="29">
        <v>3178.6276427499997</v>
      </c>
      <c r="AK238" s="29">
        <v>3178.6276427499997</v>
      </c>
      <c r="AL238" s="29">
        <v>3178.6276427499997</v>
      </c>
      <c r="AN238" s="342">
        <f t="shared" si="70"/>
        <v>3178.6276427499997</v>
      </c>
      <c r="AO238" s="342">
        <f t="shared" si="70"/>
        <v>3178.6276427499997</v>
      </c>
      <c r="AP238" s="342">
        <f t="shared" si="70"/>
        <v>3178.6276427499997</v>
      </c>
      <c r="AR238" s="29">
        <f t="shared" si="71"/>
        <v>9535.8829282499992</v>
      </c>
      <c r="AS238" s="29">
        <f t="shared" si="72"/>
        <v>9535.8829282499992</v>
      </c>
      <c r="AT238" s="29">
        <f t="shared" si="76"/>
        <v>0</v>
      </c>
      <c r="AV238" s="29">
        <f t="shared" si="77"/>
        <v>19071.765856499998</v>
      </c>
      <c r="AW238" s="29">
        <f t="shared" si="77"/>
        <v>19071.765856499998</v>
      </c>
      <c r="AX238" s="29">
        <f t="shared" si="78"/>
        <v>0</v>
      </c>
      <c r="AZ238" s="29">
        <v>1595963.67</v>
      </c>
      <c r="BA238" s="29">
        <v>1595963.67</v>
      </c>
      <c r="BB238" s="29">
        <v>1595963.67</v>
      </c>
      <c r="BD238" s="342">
        <v>1595963.67</v>
      </c>
      <c r="BE238" s="342">
        <v>1595963.67</v>
      </c>
      <c r="BF238" s="342">
        <v>1595963.67</v>
      </c>
      <c r="BH238" s="29">
        <v>3178.6276427499997</v>
      </c>
      <c r="BI238" s="29">
        <v>3178.6276427499997</v>
      </c>
      <c r="BJ238" s="29">
        <v>3178.6276427499997</v>
      </c>
      <c r="BL238" s="342">
        <f t="shared" si="74"/>
        <v>3178.6276427499997</v>
      </c>
      <c r="BM238" s="342">
        <f t="shared" si="74"/>
        <v>3178.6276427499997</v>
      </c>
      <c r="BN238" s="342">
        <f t="shared" si="74"/>
        <v>3178.6276427499997</v>
      </c>
      <c r="BP238" s="29">
        <f t="shared" si="64"/>
        <v>9535.8829282499992</v>
      </c>
      <c r="BQ238" s="29">
        <f t="shared" si="65"/>
        <v>9535.8829282499992</v>
      </c>
      <c r="BR238" s="29">
        <f t="shared" si="66"/>
        <v>0</v>
      </c>
      <c r="BT238" s="29">
        <f t="shared" si="67"/>
        <v>28607.648784749996</v>
      </c>
      <c r="BU238" s="29">
        <f t="shared" si="67"/>
        <v>28607.648784749996</v>
      </c>
      <c r="BV238" s="29">
        <f t="shared" si="68"/>
        <v>0</v>
      </c>
      <c r="BX238" s="29">
        <v>1595963.67</v>
      </c>
      <c r="BY238" s="29">
        <v>1595963.67</v>
      </c>
      <c r="BZ238" s="29">
        <v>1595963.67</v>
      </c>
      <c r="CB238" s="342">
        <v>1595963.67</v>
      </c>
      <c r="CC238" s="342">
        <v>1595963.67</v>
      </c>
      <c r="CD238" s="342">
        <v>1595963.67</v>
      </c>
      <c r="CF238" s="29">
        <v>3178.6276427499997</v>
      </c>
      <c r="CG238" s="29">
        <v>3178.6276427499997</v>
      </c>
      <c r="CH238" s="29">
        <v>3178.6276427499997</v>
      </c>
      <c r="CJ238" s="342">
        <f t="shared" si="75"/>
        <v>3178.6276427499997</v>
      </c>
      <c r="CK238" s="342">
        <f t="shared" si="75"/>
        <v>3178.6276427499997</v>
      </c>
      <c r="CL238" s="342">
        <f t="shared" si="75"/>
        <v>3178.6276427499997</v>
      </c>
      <c r="CN238" s="29">
        <f t="shared" si="73"/>
        <v>9535.8829282499992</v>
      </c>
      <c r="CO238" s="29">
        <f t="shared" si="79"/>
        <v>9535.8829282499992</v>
      </c>
      <c r="CP238" s="29">
        <f t="shared" si="80"/>
        <v>0</v>
      </c>
      <c r="CR238" s="29">
        <f t="shared" si="81"/>
        <v>38143.531712999997</v>
      </c>
      <c r="CS238" s="29">
        <f t="shared" si="81"/>
        <v>38143.531712999997</v>
      </c>
      <c r="CT238" s="29">
        <f t="shared" si="82"/>
        <v>0</v>
      </c>
    </row>
    <row r="239" spans="1:98" x14ac:dyDescent="0.25">
      <c r="A239" s="343" t="s">
        <v>564</v>
      </c>
      <c r="B239" s="229">
        <v>3.4599999999999999E-2</v>
      </c>
      <c r="C239" s="229">
        <v>3.6400000000000002E-2</v>
      </c>
      <c r="D239" s="229">
        <v>3.6400000000000002E-2</v>
      </c>
      <c r="E239" s="229">
        <v>2.4300000000000002E-2</v>
      </c>
      <c r="F239" s="236">
        <v>403013</v>
      </c>
      <c r="G239" s="229"/>
      <c r="H239" s="342">
        <v>1793484.1400000001</v>
      </c>
      <c r="I239" s="342">
        <v>1793484.1400000001</v>
      </c>
      <c r="J239" s="342">
        <v>1793484.1400000001</v>
      </c>
      <c r="K239" s="342"/>
      <c r="L239" s="342">
        <v>1793484.1400000001</v>
      </c>
      <c r="M239" s="342">
        <v>1793484.1400000001</v>
      </c>
      <c r="N239" s="342">
        <v>1793484.1400000001</v>
      </c>
      <c r="O239" s="342"/>
      <c r="P239" s="238">
        <v>3631.8053835000005</v>
      </c>
      <c r="Q239" s="238">
        <v>3631.8053835000005</v>
      </c>
      <c r="R239" s="238">
        <v>3631.8053835000005</v>
      </c>
      <c r="S239" s="238"/>
      <c r="T239" s="342">
        <f t="shared" si="69"/>
        <v>3631.8053835000005</v>
      </c>
      <c r="U239" s="342">
        <f t="shared" si="69"/>
        <v>3631.8053835000005</v>
      </c>
      <c r="V239" s="342">
        <f t="shared" si="69"/>
        <v>3631.8053835000005</v>
      </c>
      <c r="W239" s="29"/>
      <c r="X239" s="29">
        <f t="shared" si="83"/>
        <v>10895.416150500001</v>
      </c>
      <c r="Y239" s="29">
        <f t="shared" si="84"/>
        <v>10895.416150500001</v>
      </c>
      <c r="Z239" s="29">
        <f t="shared" si="85"/>
        <v>0</v>
      </c>
      <c r="AB239" s="29">
        <v>1793484.1400000001</v>
      </c>
      <c r="AC239" s="29">
        <v>1793484.1400000001</v>
      </c>
      <c r="AD239" s="29">
        <v>1793484.1400000001</v>
      </c>
      <c r="AF239" s="342">
        <v>1793484.1400000001</v>
      </c>
      <c r="AG239" s="342">
        <v>1793484.1400000001</v>
      </c>
      <c r="AH239" s="342">
        <v>1793484.1400000001</v>
      </c>
      <c r="AJ239" s="29">
        <v>3631.8053835000005</v>
      </c>
      <c r="AK239" s="29">
        <v>3631.8053835000005</v>
      </c>
      <c r="AL239" s="29">
        <v>3631.8053835000005</v>
      </c>
      <c r="AN239" s="342">
        <f t="shared" si="70"/>
        <v>3631.8053835000005</v>
      </c>
      <c r="AO239" s="342">
        <f t="shared" si="70"/>
        <v>3631.8053835000005</v>
      </c>
      <c r="AP239" s="342">
        <f t="shared" si="70"/>
        <v>3631.8053835000005</v>
      </c>
      <c r="AR239" s="29">
        <f t="shared" si="71"/>
        <v>10895.416150500001</v>
      </c>
      <c r="AS239" s="29">
        <f t="shared" si="72"/>
        <v>10895.416150500001</v>
      </c>
      <c r="AT239" s="29">
        <f t="shared" si="76"/>
        <v>0</v>
      </c>
      <c r="AV239" s="29">
        <f t="shared" si="77"/>
        <v>21790.832301000002</v>
      </c>
      <c r="AW239" s="29">
        <f t="shared" si="77"/>
        <v>21790.832301000002</v>
      </c>
      <c r="AX239" s="29">
        <f t="shared" si="78"/>
        <v>0</v>
      </c>
      <c r="AZ239" s="29">
        <v>1793484.1400000001</v>
      </c>
      <c r="BA239" s="29">
        <v>1793484.1400000001</v>
      </c>
      <c r="BB239" s="29">
        <v>1793484.1400000001</v>
      </c>
      <c r="BD239" s="342">
        <v>1793484.1400000001</v>
      </c>
      <c r="BE239" s="342">
        <v>1793484.1400000001</v>
      </c>
      <c r="BF239" s="342">
        <v>1793484.1400000001</v>
      </c>
      <c r="BH239" s="29">
        <v>3631.8053835000005</v>
      </c>
      <c r="BI239" s="29">
        <v>3631.8053835000005</v>
      </c>
      <c r="BJ239" s="29">
        <v>3631.8053835000005</v>
      </c>
      <c r="BL239" s="342">
        <f t="shared" si="74"/>
        <v>3631.8053835000005</v>
      </c>
      <c r="BM239" s="342">
        <f t="shared" si="74"/>
        <v>3631.8053835000005</v>
      </c>
      <c r="BN239" s="342">
        <f t="shared" si="74"/>
        <v>3631.8053835000005</v>
      </c>
      <c r="BP239" s="29">
        <f t="shared" si="64"/>
        <v>10895.416150500001</v>
      </c>
      <c r="BQ239" s="29">
        <f t="shared" si="65"/>
        <v>10895.416150500001</v>
      </c>
      <c r="BR239" s="29">
        <f t="shared" si="66"/>
        <v>0</v>
      </c>
      <c r="BT239" s="29">
        <f t="shared" si="67"/>
        <v>32686.248451500003</v>
      </c>
      <c r="BU239" s="29">
        <f t="shared" si="67"/>
        <v>32686.248451500003</v>
      </c>
      <c r="BV239" s="29">
        <f t="shared" si="68"/>
        <v>0</v>
      </c>
      <c r="BX239" s="29">
        <v>1793484.1400000001</v>
      </c>
      <c r="BY239" s="29">
        <v>1793484.1400000001</v>
      </c>
      <c r="BZ239" s="29">
        <v>1793484.1400000001</v>
      </c>
      <c r="CB239" s="342">
        <v>1793484.1400000001</v>
      </c>
      <c r="CC239" s="342">
        <v>1793484.1400000001</v>
      </c>
      <c r="CD239" s="342">
        <v>1793484.1400000001</v>
      </c>
      <c r="CF239" s="29">
        <v>3631.8053835000005</v>
      </c>
      <c r="CG239" s="29">
        <v>3631.8053835000005</v>
      </c>
      <c r="CH239" s="29">
        <v>3631.8053835000005</v>
      </c>
      <c r="CJ239" s="342">
        <f t="shared" si="75"/>
        <v>3631.8053835000005</v>
      </c>
      <c r="CK239" s="342">
        <f t="shared" si="75"/>
        <v>3631.8053835000005</v>
      </c>
      <c r="CL239" s="342">
        <f t="shared" si="75"/>
        <v>3631.8053835000005</v>
      </c>
      <c r="CN239" s="29">
        <f t="shared" si="73"/>
        <v>10895.416150500001</v>
      </c>
      <c r="CO239" s="29">
        <f t="shared" si="79"/>
        <v>10895.416150500001</v>
      </c>
      <c r="CP239" s="29">
        <f t="shared" si="80"/>
        <v>0</v>
      </c>
      <c r="CR239" s="29">
        <f t="shared" si="81"/>
        <v>43581.664602000004</v>
      </c>
      <c r="CS239" s="29">
        <f t="shared" si="81"/>
        <v>43581.664602000004</v>
      </c>
      <c r="CT239" s="29">
        <f t="shared" si="82"/>
        <v>0</v>
      </c>
    </row>
    <row r="240" spans="1:98" x14ac:dyDescent="0.25">
      <c r="A240" s="343" t="s">
        <v>565</v>
      </c>
      <c r="B240" s="229">
        <v>3.4599999999999999E-2</v>
      </c>
      <c r="C240" s="229">
        <v>3.6400000000000002E-2</v>
      </c>
      <c r="D240" s="229">
        <v>3.6400000000000002E-2</v>
      </c>
      <c r="E240" s="229">
        <v>2.4300000000000002E-2</v>
      </c>
      <c r="F240" s="236">
        <v>403013</v>
      </c>
      <c r="G240" s="229"/>
      <c r="H240" s="342">
        <v>1783864.62</v>
      </c>
      <c r="I240" s="342">
        <v>1783864.62</v>
      </c>
      <c r="J240" s="342">
        <v>1783864.62</v>
      </c>
      <c r="K240" s="342"/>
      <c r="L240" s="342">
        <v>1783864.62</v>
      </c>
      <c r="M240" s="342">
        <v>1783864.62</v>
      </c>
      <c r="N240" s="342">
        <v>1783864.62</v>
      </c>
      <c r="O240" s="342"/>
      <c r="P240" s="238">
        <v>3612.3258555000007</v>
      </c>
      <c r="Q240" s="238">
        <v>3612.3258555000007</v>
      </c>
      <c r="R240" s="238">
        <v>3612.3258555000007</v>
      </c>
      <c r="S240" s="238"/>
      <c r="T240" s="342">
        <f t="shared" si="69"/>
        <v>3612.3258555000007</v>
      </c>
      <c r="U240" s="342">
        <f t="shared" si="69"/>
        <v>3612.3258555000007</v>
      </c>
      <c r="V240" s="342">
        <f t="shared" si="69"/>
        <v>3612.3258555000007</v>
      </c>
      <c r="W240" s="29"/>
      <c r="X240" s="29">
        <f t="shared" si="83"/>
        <v>10836.977566500002</v>
      </c>
      <c r="Y240" s="29">
        <f t="shared" si="84"/>
        <v>10836.977566500002</v>
      </c>
      <c r="Z240" s="29">
        <f t="shared" si="85"/>
        <v>0</v>
      </c>
      <c r="AB240" s="29">
        <v>1783864.62</v>
      </c>
      <c r="AC240" s="29">
        <v>1783864.62</v>
      </c>
      <c r="AD240" s="29">
        <v>1783864.62</v>
      </c>
      <c r="AF240" s="342">
        <v>1783864.62</v>
      </c>
      <c r="AG240" s="342">
        <v>1783864.62</v>
      </c>
      <c r="AH240" s="342">
        <v>1783864.62</v>
      </c>
      <c r="AJ240" s="29">
        <v>3612.3258555000007</v>
      </c>
      <c r="AK240" s="29">
        <v>3612.3258555000007</v>
      </c>
      <c r="AL240" s="29">
        <v>3612.3258555000007</v>
      </c>
      <c r="AN240" s="342">
        <f t="shared" si="70"/>
        <v>3612.3258555000007</v>
      </c>
      <c r="AO240" s="342">
        <f t="shared" si="70"/>
        <v>3612.3258555000007</v>
      </c>
      <c r="AP240" s="342">
        <f t="shared" si="70"/>
        <v>3612.3258555000007</v>
      </c>
      <c r="AR240" s="29">
        <f t="shared" si="71"/>
        <v>10836.977566500002</v>
      </c>
      <c r="AS240" s="29">
        <f t="shared" si="72"/>
        <v>10836.977566500002</v>
      </c>
      <c r="AT240" s="29">
        <f t="shared" si="76"/>
        <v>0</v>
      </c>
      <c r="AV240" s="29">
        <f t="shared" si="77"/>
        <v>21673.955133000003</v>
      </c>
      <c r="AW240" s="29">
        <f t="shared" si="77"/>
        <v>21673.955133000003</v>
      </c>
      <c r="AX240" s="29">
        <f t="shared" si="78"/>
        <v>0</v>
      </c>
      <c r="AZ240" s="29">
        <v>1783864.62</v>
      </c>
      <c r="BA240" s="29">
        <v>1783864.62</v>
      </c>
      <c r="BB240" s="29">
        <v>1783864.62</v>
      </c>
      <c r="BD240" s="342">
        <v>1783864.62</v>
      </c>
      <c r="BE240" s="342">
        <v>1783864.62</v>
      </c>
      <c r="BF240" s="342">
        <v>1783864.62</v>
      </c>
      <c r="BH240" s="29">
        <v>3612.3258555000007</v>
      </c>
      <c r="BI240" s="29">
        <v>3612.3258555000007</v>
      </c>
      <c r="BJ240" s="29">
        <v>3612.3258555000007</v>
      </c>
      <c r="BL240" s="342">
        <f t="shared" si="74"/>
        <v>3612.3258555000007</v>
      </c>
      <c r="BM240" s="342">
        <f t="shared" si="74"/>
        <v>3612.3258555000007</v>
      </c>
      <c r="BN240" s="342">
        <f t="shared" si="74"/>
        <v>3612.3258555000007</v>
      </c>
      <c r="BP240" s="29">
        <f t="shared" si="64"/>
        <v>10836.977566500002</v>
      </c>
      <c r="BQ240" s="29">
        <f t="shared" si="65"/>
        <v>10836.977566500002</v>
      </c>
      <c r="BR240" s="29">
        <f t="shared" si="66"/>
        <v>0</v>
      </c>
      <c r="BT240" s="29">
        <f t="shared" si="67"/>
        <v>32510.932699500005</v>
      </c>
      <c r="BU240" s="29">
        <f t="shared" si="67"/>
        <v>32510.932699500005</v>
      </c>
      <c r="BV240" s="29">
        <f t="shared" si="68"/>
        <v>0</v>
      </c>
      <c r="BX240" s="29">
        <v>1783864.62</v>
      </c>
      <c r="BY240" s="29">
        <v>1783864.62</v>
      </c>
      <c r="BZ240" s="29">
        <v>1783864.62</v>
      </c>
      <c r="CB240" s="342">
        <v>1783864.62</v>
      </c>
      <c r="CC240" s="342">
        <v>1783864.62</v>
      </c>
      <c r="CD240" s="342">
        <v>1783864.62</v>
      </c>
      <c r="CF240" s="29">
        <v>3612.3258555000007</v>
      </c>
      <c r="CG240" s="29">
        <v>3612.3258555000007</v>
      </c>
      <c r="CH240" s="29">
        <v>3612.3258555000007</v>
      </c>
      <c r="CJ240" s="342">
        <f t="shared" si="75"/>
        <v>3612.3258555000007</v>
      </c>
      <c r="CK240" s="342">
        <f t="shared" si="75"/>
        <v>3612.3258555000007</v>
      </c>
      <c r="CL240" s="342">
        <f t="shared" si="75"/>
        <v>3612.3258555000007</v>
      </c>
      <c r="CN240" s="29">
        <f t="shared" si="73"/>
        <v>10836.977566500002</v>
      </c>
      <c r="CO240" s="29">
        <f t="shared" si="79"/>
        <v>10836.977566500002</v>
      </c>
      <c r="CP240" s="29">
        <f t="shared" si="80"/>
        <v>0</v>
      </c>
      <c r="CR240" s="29">
        <f t="shared" si="81"/>
        <v>43347.910266000006</v>
      </c>
      <c r="CS240" s="29">
        <f t="shared" si="81"/>
        <v>43347.910266000006</v>
      </c>
      <c r="CT240" s="29">
        <f t="shared" si="82"/>
        <v>0</v>
      </c>
    </row>
    <row r="241" spans="1:98" x14ac:dyDescent="0.25">
      <c r="A241" s="343" t="s">
        <v>566</v>
      </c>
      <c r="B241" s="229">
        <v>3.4700000000000002E-2</v>
      </c>
      <c r="C241" s="229">
        <v>3.6600000000000001E-2</v>
      </c>
      <c r="D241" s="229">
        <v>3.6600000000000001E-2</v>
      </c>
      <c r="E241" s="229">
        <v>3.27E-2</v>
      </c>
      <c r="F241" s="236">
        <v>403013</v>
      </c>
      <c r="G241" s="229"/>
      <c r="H241" s="342">
        <v>1996602.87</v>
      </c>
      <c r="I241" s="342">
        <v>1996602.87</v>
      </c>
      <c r="J241" s="342">
        <v>1996602.87</v>
      </c>
      <c r="K241" s="342"/>
      <c r="L241" s="342">
        <v>1996602.87</v>
      </c>
      <c r="M241" s="342">
        <v>1996602.87</v>
      </c>
      <c r="N241" s="342">
        <v>1996602.87</v>
      </c>
      <c r="O241" s="342"/>
      <c r="P241" s="238">
        <v>5440.7428207500006</v>
      </c>
      <c r="Q241" s="238">
        <v>5440.7428207500006</v>
      </c>
      <c r="R241" s="238">
        <v>5440.7428207500006</v>
      </c>
      <c r="S241" s="238"/>
      <c r="T241" s="342">
        <f t="shared" si="69"/>
        <v>5440.7428207500006</v>
      </c>
      <c r="U241" s="342">
        <f t="shared" si="69"/>
        <v>5440.7428207500006</v>
      </c>
      <c r="V241" s="342">
        <f t="shared" si="69"/>
        <v>5440.7428207500006</v>
      </c>
      <c r="W241" s="29"/>
      <c r="X241" s="29">
        <f t="shared" si="83"/>
        <v>16322.228462250001</v>
      </c>
      <c r="Y241" s="29">
        <f t="shared" si="84"/>
        <v>16322.228462250001</v>
      </c>
      <c r="Z241" s="29">
        <f t="shared" si="85"/>
        <v>0</v>
      </c>
      <c r="AB241" s="29">
        <v>1996602.87</v>
      </c>
      <c r="AC241" s="29">
        <v>1996602.87</v>
      </c>
      <c r="AD241" s="29">
        <v>1996602.87</v>
      </c>
      <c r="AF241" s="342">
        <v>1996602.87</v>
      </c>
      <c r="AG241" s="342">
        <v>1996602.87</v>
      </c>
      <c r="AH241" s="342">
        <v>1996602.87</v>
      </c>
      <c r="AJ241" s="29">
        <v>5440.7428207500006</v>
      </c>
      <c r="AK241" s="29">
        <v>5440.7428207500006</v>
      </c>
      <c r="AL241" s="29">
        <v>5440.7428207500006</v>
      </c>
      <c r="AN241" s="342">
        <f t="shared" si="70"/>
        <v>5440.7428207500006</v>
      </c>
      <c r="AO241" s="342">
        <f t="shared" si="70"/>
        <v>5440.7428207500006</v>
      </c>
      <c r="AP241" s="342">
        <f t="shared" si="70"/>
        <v>5440.7428207500006</v>
      </c>
      <c r="AR241" s="29">
        <f t="shared" si="71"/>
        <v>16322.228462250001</v>
      </c>
      <c r="AS241" s="29">
        <f t="shared" si="72"/>
        <v>16322.228462250001</v>
      </c>
      <c r="AT241" s="29">
        <f t="shared" si="76"/>
        <v>0</v>
      </c>
      <c r="AV241" s="29">
        <f t="shared" si="77"/>
        <v>32644.456924500002</v>
      </c>
      <c r="AW241" s="29">
        <f t="shared" si="77"/>
        <v>32644.456924500002</v>
      </c>
      <c r="AX241" s="29">
        <f t="shared" si="78"/>
        <v>0</v>
      </c>
      <c r="AZ241" s="29">
        <v>1996602.87</v>
      </c>
      <c r="BA241" s="29">
        <v>1996602.87</v>
      </c>
      <c r="BB241" s="29">
        <v>1996602.87</v>
      </c>
      <c r="BD241" s="342">
        <v>1996602.87</v>
      </c>
      <c r="BE241" s="342">
        <v>1996602.87</v>
      </c>
      <c r="BF241" s="342">
        <v>1996602.87</v>
      </c>
      <c r="BH241" s="29">
        <v>5440.7428207500006</v>
      </c>
      <c r="BI241" s="29">
        <v>5440.7428207500006</v>
      </c>
      <c r="BJ241" s="29">
        <v>5440.7428207500006</v>
      </c>
      <c r="BL241" s="342">
        <f t="shared" si="74"/>
        <v>5440.7428207500006</v>
      </c>
      <c r="BM241" s="342">
        <f t="shared" si="74"/>
        <v>5440.7428207500006</v>
      </c>
      <c r="BN241" s="342">
        <f t="shared" si="74"/>
        <v>5440.7428207500006</v>
      </c>
      <c r="BP241" s="29">
        <f t="shared" si="64"/>
        <v>16322.228462250001</v>
      </c>
      <c r="BQ241" s="29">
        <f t="shared" si="65"/>
        <v>16322.228462250001</v>
      </c>
      <c r="BR241" s="29">
        <f t="shared" si="66"/>
        <v>0</v>
      </c>
      <c r="BT241" s="29">
        <f t="shared" si="67"/>
        <v>48966.685386750003</v>
      </c>
      <c r="BU241" s="29">
        <f t="shared" si="67"/>
        <v>48966.685386750003</v>
      </c>
      <c r="BV241" s="29">
        <f t="shared" si="68"/>
        <v>0</v>
      </c>
      <c r="BX241" s="29">
        <v>1996602.87</v>
      </c>
      <c r="BY241" s="29">
        <v>1996602.87</v>
      </c>
      <c r="BZ241" s="29">
        <v>1996602.87</v>
      </c>
      <c r="CB241" s="342">
        <v>1996602.87</v>
      </c>
      <c r="CC241" s="342">
        <v>1996602.87</v>
      </c>
      <c r="CD241" s="342">
        <v>1996602.87</v>
      </c>
      <c r="CF241" s="29">
        <v>5440.7428207500006</v>
      </c>
      <c r="CG241" s="29">
        <v>5440.7428207500006</v>
      </c>
      <c r="CH241" s="29">
        <v>5440.7428207500006</v>
      </c>
      <c r="CJ241" s="342">
        <f t="shared" si="75"/>
        <v>5440.7428207500006</v>
      </c>
      <c r="CK241" s="342">
        <f t="shared" si="75"/>
        <v>5440.7428207500006</v>
      </c>
      <c r="CL241" s="342">
        <f t="shared" si="75"/>
        <v>5440.7428207500006</v>
      </c>
      <c r="CN241" s="29">
        <f t="shared" si="73"/>
        <v>16322.228462250001</v>
      </c>
      <c r="CO241" s="29">
        <f t="shared" si="79"/>
        <v>16322.228462250001</v>
      </c>
      <c r="CP241" s="29">
        <f t="shared" si="80"/>
        <v>0</v>
      </c>
      <c r="CR241" s="29">
        <f t="shared" si="81"/>
        <v>65288.913849000004</v>
      </c>
      <c r="CS241" s="29">
        <f t="shared" si="81"/>
        <v>65288.913849000004</v>
      </c>
      <c r="CT241" s="29">
        <f t="shared" si="82"/>
        <v>0</v>
      </c>
    </row>
    <row r="242" spans="1:98" x14ac:dyDescent="0.25">
      <c r="A242" s="343" t="s">
        <v>567</v>
      </c>
      <c r="B242" s="229">
        <v>0</v>
      </c>
      <c r="C242" s="229">
        <v>0</v>
      </c>
      <c r="D242" s="229">
        <v>0</v>
      </c>
      <c r="E242" s="229">
        <v>4.41E-2</v>
      </c>
      <c r="F242" s="236">
        <v>403013</v>
      </c>
      <c r="G242" s="229"/>
      <c r="H242" s="342">
        <v>32551.72</v>
      </c>
      <c r="I242" s="342">
        <v>32551.72</v>
      </c>
      <c r="J242" s="342">
        <v>16275.86</v>
      </c>
      <c r="K242" s="342"/>
      <c r="L242" s="342">
        <v>0</v>
      </c>
      <c r="M242" s="342">
        <v>0</v>
      </c>
      <c r="N242" s="342">
        <v>0</v>
      </c>
      <c r="O242" s="342"/>
      <c r="P242" s="238">
        <v>119.627571</v>
      </c>
      <c r="Q242" s="238">
        <v>119.627571</v>
      </c>
      <c r="R242" s="238">
        <v>59.813785500000002</v>
      </c>
      <c r="S242" s="238"/>
      <c r="T242" s="342">
        <f t="shared" si="69"/>
        <v>0</v>
      </c>
      <c r="U242" s="342">
        <f t="shared" si="69"/>
        <v>0</v>
      </c>
      <c r="V242" s="342">
        <f t="shared" si="69"/>
        <v>0</v>
      </c>
      <c r="W242" s="29"/>
      <c r="X242" s="29">
        <f t="shared" si="83"/>
        <v>299.06892750000003</v>
      </c>
      <c r="Y242" s="29">
        <f t="shared" si="84"/>
        <v>0</v>
      </c>
      <c r="Z242" s="29">
        <f t="shared" si="85"/>
        <v>-299.06892750000003</v>
      </c>
      <c r="AB242" s="29">
        <v>0</v>
      </c>
      <c r="AC242" s="29">
        <v>0</v>
      </c>
      <c r="AD242" s="29">
        <v>0</v>
      </c>
      <c r="AF242" s="342">
        <v>0</v>
      </c>
      <c r="AG242" s="342">
        <v>0</v>
      </c>
      <c r="AH242" s="342">
        <v>0</v>
      </c>
      <c r="AJ242" s="29">
        <v>0</v>
      </c>
      <c r="AK242" s="29">
        <v>0</v>
      </c>
      <c r="AL242" s="29">
        <v>0</v>
      </c>
      <c r="AN242" s="342">
        <f t="shared" si="70"/>
        <v>0</v>
      </c>
      <c r="AO242" s="342">
        <f t="shared" si="70"/>
        <v>0</v>
      </c>
      <c r="AP242" s="342">
        <f t="shared" si="70"/>
        <v>0</v>
      </c>
      <c r="AR242" s="29">
        <f t="shared" si="71"/>
        <v>0</v>
      </c>
      <c r="AS242" s="29">
        <f t="shared" si="72"/>
        <v>0</v>
      </c>
      <c r="AT242" s="29">
        <f t="shared" si="76"/>
        <v>0</v>
      </c>
      <c r="AV242" s="29">
        <f t="shared" si="77"/>
        <v>299.06892750000003</v>
      </c>
      <c r="AW242" s="29">
        <f t="shared" si="77"/>
        <v>0</v>
      </c>
      <c r="AX242" s="29">
        <f t="shared" si="78"/>
        <v>-299.06892750000003</v>
      </c>
      <c r="AZ242" s="29">
        <v>0</v>
      </c>
      <c r="BA242" s="29">
        <v>0</v>
      </c>
      <c r="BB242" s="29">
        <v>0</v>
      </c>
      <c r="BD242" s="342">
        <v>0</v>
      </c>
      <c r="BE242" s="342">
        <v>0</v>
      </c>
      <c r="BF242" s="342">
        <v>0</v>
      </c>
      <c r="BH242" s="29">
        <v>0</v>
      </c>
      <c r="BI242" s="29">
        <v>0</v>
      </c>
      <c r="BJ242" s="29">
        <v>0</v>
      </c>
      <c r="BL242" s="342">
        <f t="shared" si="74"/>
        <v>0</v>
      </c>
      <c r="BM242" s="342">
        <f t="shared" si="74"/>
        <v>0</v>
      </c>
      <c r="BN242" s="342">
        <f t="shared" si="74"/>
        <v>0</v>
      </c>
      <c r="BP242" s="29">
        <f t="shared" si="64"/>
        <v>0</v>
      </c>
      <c r="BQ242" s="29">
        <f t="shared" si="65"/>
        <v>0</v>
      </c>
      <c r="BR242" s="29">
        <f t="shared" si="66"/>
        <v>0</v>
      </c>
      <c r="BT242" s="29">
        <f t="shared" si="67"/>
        <v>299.06892750000003</v>
      </c>
      <c r="BU242" s="29">
        <f t="shared" si="67"/>
        <v>0</v>
      </c>
      <c r="BV242" s="29">
        <f t="shared" si="68"/>
        <v>-299.06892750000003</v>
      </c>
      <c r="BX242" s="29">
        <v>0</v>
      </c>
      <c r="BY242" s="29">
        <v>0</v>
      </c>
      <c r="BZ242" s="29">
        <v>0</v>
      </c>
      <c r="CB242" s="342">
        <v>0</v>
      </c>
      <c r="CC242" s="342">
        <v>0</v>
      </c>
      <c r="CD242" s="342">
        <v>0</v>
      </c>
      <c r="CF242" s="29">
        <v>0</v>
      </c>
      <c r="CG242" s="29">
        <v>0</v>
      </c>
      <c r="CH242" s="29">
        <v>0</v>
      </c>
      <c r="CJ242" s="342">
        <f t="shared" si="75"/>
        <v>0</v>
      </c>
      <c r="CK242" s="342">
        <f t="shared" si="75"/>
        <v>0</v>
      </c>
      <c r="CL242" s="342">
        <f t="shared" si="75"/>
        <v>0</v>
      </c>
      <c r="CN242" s="29">
        <f t="shared" si="73"/>
        <v>0</v>
      </c>
      <c r="CO242" s="29">
        <f t="shared" si="79"/>
        <v>0</v>
      </c>
      <c r="CP242" s="29">
        <f t="shared" si="80"/>
        <v>0</v>
      </c>
      <c r="CR242" s="29">
        <f t="shared" si="81"/>
        <v>299.06892750000003</v>
      </c>
      <c r="CS242" s="29">
        <f t="shared" si="81"/>
        <v>0</v>
      </c>
      <c r="CT242" s="29">
        <f t="shared" si="82"/>
        <v>-299.06892750000003</v>
      </c>
    </row>
    <row r="243" spans="1:98" x14ac:dyDescent="0.25">
      <c r="A243" s="343" t="s">
        <v>568</v>
      </c>
      <c r="B243" s="229"/>
      <c r="C243" s="229">
        <v>4.36E-2</v>
      </c>
      <c r="D243" s="229">
        <v>4.36E-2</v>
      </c>
      <c r="E243" s="229">
        <v>2.24E-2</v>
      </c>
      <c r="F243" s="236">
        <v>403013</v>
      </c>
      <c r="G243" s="229"/>
      <c r="H243" s="342">
        <v>27319.98</v>
      </c>
      <c r="I243" s="342">
        <v>27319.98</v>
      </c>
      <c r="J243" s="342">
        <v>27319.98</v>
      </c>
      <c r="K243" s="342"/>
      <c r="L243" s="342">
        <v>27319.98</v>
      </c>
      <c r="M243" s="342">
        <v>27319.98</v>
      </c>
      <c r="N243" s="342">
        <v>27319.98</v>
      </c>
      <c r="O243" s="342"/>
      <c r="P243" s="238">
        <v>50.997295999999999</v>
      </c>
      <c r="Q243" s="238">
        <v>50.997295999999999</v>
      </c>
      <c r="R243" s="238">
        <v>50.997295999999999</v>
      </c>
      <c r="S243" s="238"/>
      <c r="T243" s="342">
        <f t="shared" si="69"/>
        <v>50.997295999999999</v>
      </c>
      <c r="U243" s="342">
        <f t="shared" si="69"/>
        <v>50.997295999999999</v>
      </c>
      <c r="V243" s="342">
        <f t="shared" si="69"/>
        <v>50.997295999999999</v>
      </c>
      <c r="W243" s="29"/>
      <c r="X243" s="29">
        <f t="shared" si="83"/>
        <v>152.99188799999999</v>
      </c>
      <c r="Y243" s="29">
        <f t="shared" si="84"/>
        <v>152.99188799999999</v>
      </c>
      <c r="Z243" s="29">
        <f t="shared" si="85"/>
        <v>0</v>
      </c>
      <c r="AB243" s="29">
        <v>27319.98</v>
      </c>
      <c r="AC243" s="29">
        <v>27319.98</v>
      </c>
      <c r="AD243" s="29">
        <v>27319.98</v>
      </c>
      <c r="AF243" s="342">
        <v>27319.98</v>
      </c>
      <c r="AG243" s="342">
        <v>27319.98</v>
      </c>
      <c r="AH243" s="342">
        <v>27319.98</v>
      </c>
      <c r="AJ243" s="29">
        <v>50.997295999999999</v>
      </c>
      <c r="AK243" s="29">
        <v>50.997295999999999</v>
      </c>
      <c r="AL243" s="29">
        <v>50.997295999999999</v>
      </c>
      <c r="AN243" s="342">
        <f t="shared" si="70"/>
        <v>50.997295999999999</v>
      </c>
      <c r="AO243" s="342">
        <f t="shared" si="70"/>
        <v>50.997295999999999</v>
      </c>
      <c r="AP243" s="342">
        <f t="shared" si="70"/>
        <v>50.997295999999999</v>
      </c>
      <c r="AR243" s="29">
        <f t="shared" si="71"/>
        <v>152.99188799999999</v>
      </c>
      <c r="AS243" s="29">
        <f t="shared" si="72"/>
        <v>152.99188799999999</v>
      </c>
      <c r="AT243" s="29">
        <f t="shared" si="76"/>
        <v>0</v>
      </c>
      <c r="AV243" s="29">
        <f t="shared" si="77"/>
        <v>305.98377599999998</v>
      </c>
      <c r="AW243" s="29">
        <f t="shared" si="77"/>
        <v>305.98377599999998</v>
      </c>
      <c r="AX243" s="29">
        <f t="shared" si="78"/>
        <v>0</v>
      </c>
      <c r="AZ243" s="29">
        <v>27319.98</v>
      </c>
      <c r="BA243" s="29">
        <v>27319.98</v>
      </c>
      <c r="BB243" s="29">
        <v>27319.98</v>
      </c>
      <c r="BD243" s="342">
        <v>27319.98</v>
      </c>
      <c r="BE243" s="342">
        <v>27319.98</v>
      </c>
      <c r="BF243" s="342">
        <v>27319.98</v>
      </c>
      <c r="BH243" s="29">
        <v>50.997295999999999</v>
      </c>
      <c r="BI243" s="29">
        <v>50.997295999999999</v>
      </c>
      <c r="BJ243" s="29">
        <v>50.997295999999999</v>
      </c>
      <c r="BL243" s="342">
        <f t="shared" si="74"/>
        <v>50.997295999999999</v>
      </c>
      <c r="BM243" s="342">
        <f t="shared" si="74"/>
        <v>50.997295999999999</v>
      </c>
      <c r="BN243" s="342">
        <f t="shared" si="74"/>
        <v>50.997295999999999</v>
      </c>
      <c r="BP243" s="29">
        <f t="shared" si="64"/>
        <v>152.99188799999999</v>
      </c>
      <c r="BQ243" s="29">
        <f t="shared" si="65"/>
        <v>152.99188799999999</v>
      </c>
      <c r="BR243" s="29">
        <f t="shared" si="66"/>
        <v>0</v>
      </c>
      <c r="BT243" s="29">
        <f t="shared" si="67"/>
        <v>458.97566399999994</v>
      </c>
      <c r="BU243" s="29">
        <f t="shared" si="67"/>
        <v>458.97566399999994</v>
      </c>
      <c r="BV243" s="29">
        <f t="shared" si="68"/>
        <v>0</v>
      </c>
      <c r="BX243" s="29">
        <v>27319.98</v>
      </c>
      <c r="BY243" s="29">
        <v>27319.98</v>
      </c>
      <c r="BZ243" s="29">
        <v>27319.98</v>
      </c>
      <c r="CB243" s="342">
        <v>27319.98</v>
      </c>
      <c r="CC243" s="342">
        <v>27319.98</v>
      </c>
      <c r="CD243" s="342">
        <v>27319.98</v>
      </c>
      <c r="CF243" s="29">
        <v>50.997295999999999</v>
      </c>
      <c r="CG243" s="29">
        <v>50.997295999999999</v>
      </c>
      <c r="CH243" s="29">
        <v>50.997295999999999</v>
      </c>
      <c r="CJ243" s="342">
        <f t="shared" si="75"/>
        <v>50.997295999999999</v>
      </c>
      <c r="CK243" s="342">
        <f t="shared" si="75"/>
        <v>50.997295999999999</v>
      </c>
      <c r="CL243" s="342">
        <f t="shared" si="75"/>
        <v>50.997295999999999</v>
      </c>
      <c r="CN243" s="29">
        <f t="shared" si="73"/>
        <v>152.99188799999999</v>
      </c>
      <c r="CO243" s="29">
        <f t="shared" si="79"/>
        <v>152.99188799999999</v>
      </c>
      <c r="CP243" s="29">
        <f t="shared" si="80"/>
        <v>0</v>
      </c>
      <c r="CR243" s="29">
        <f t="shared" si="81"/>
        <v>611.96755199999996</v>
      </c>
      <c r="CS243" s="29">
        <f t="shared" si="81"/>
        <v>611.96755199999996</v>
      </c>
      <c r="CT243" s="29">
        <f t="shared" si="82"/>
        <v>0</v>
      </c>
    </row>
    <row r="244" spans="1:98" x14ac:dyDescent="0.25">
      <c r="A244" s="30" t="s">
        <v>569</v>
      </c>
      <c r="B244" s="229">
        <v>0</v>
      </c>
      <c r="C244" s="229">
        <v>5.3699999999999998E-2</v>
      </c>
      <c r="D244" s="229">
        <v>5.3699999999999998E-2</v>
      </c>
      <c r="E244" s="229">
        <v>0</v>
      </c>
      <c r="F244" s="236">
        <v>403013</v>
      </c>
      <c r="G244" s="229"/>
      <c r="H244" s="342">
        <v>0</v>
      </c>
      <c r="I244" s="342">
        <v>0</v>
      </c>
      <c r="J244" s="342">
        <v>0</v>
      </c>
      <c r="K244" s="342"/>
      <c r="L244" s="342">
        <v>0</v>
      </c>
      <c r="M244" s="342">
        <v>0</v>
      </c>
      <c r="N244" s="342">
        <v>0</v>
      </c>
      <c r="O244" s="342"/>
      <c r="P244" s="238">
        <v>0</v>
      </c>
      <c r="Q244" s="238">
        <v>0</v>
      </c>
      <c r="R244" s="238">
        <v>0</v>
      </c>
      <c r="S244" s="238"/>
      <c r="T244" s="342">
        <f t="shared" si="69"/>
        <v>0</v>
      </c>
      <c r="U244" s="342">
        <f t="shared" si="69"/>
        <v>0</v>
      </c>
      <c r="V244" s="342">
        <f t="shared" si="69"/>
        <v>0</v>
      </c>
      <c r="W244" s="29"/>
      <c r="X244" s="29">
        <f t="shared" si="83"/>
        <v>0</v>
      </c>
      <c r="Y244" s="29">
        <f t="shared" si="84"/>
        <v>0</v>
      </c>
      <c r="Z244" s="29">
        <f t="shared" si="85"/>
        <v>0</v>
      </c>
      <c r="AB244" s="29">
        <v>0</v>
      </c>
      <c r="AC244" s="29">
        <v>0</v>
      </c>
      <c r="AD244" s="29">
        <v>0</v>
      </c>
      <c r="AF244" s="342">
        <v>0</v>
      </c>
      <c r="AG244" s="342">
        <v>0</v>
      </c>
      <c r="AH244" s="342">
        <v>0</v>
      </c>
      <c r="AJ244" s="29">
        <v>0</v>
      </c>
      <c r="AK244" s="29">
        <v>0</v>
      </c>
      <c r="AL244" s="29">
        <v>0</v>
      </c>
      <c r="AN244" s="342">
        <f t="shared" si="70"/>
        <v>0</v>
      </c>
      <c r="AO244" s="342">
        <f t="shared" si="70"/>
        <v>0</v>
      </c>
      <c r="AP244" s="342">
        <f t="shared" si="70"/>
        <v>0</v>
      </c>
      <c r="AR244" s="29">
        <f t="shared" si="71"/>
        <v>0</v>
      </c>
      <c r="AS244" s="29">
        <f t="shared" si="72"/>
        <v>0</v>
      </c>
      <c r="AT244" s="29">
        <f t="shared" si="76"/>
        <v>0</v>
      </c>
      <c r="AV244" s="29">
        <f t="shared" si="77"/>
        <v>0</v>
      </c>
      <c r="AW244" s="29">
        <f t="shared" si="77"/>
        <v>0</v>
      </c>
      <c r="AX244" s="29">
        <f t="shared" si="78"/>
        <v>0</v>
      </c>
      <c r="AZ244" s="29">
        <v>0</v>
      </c>
      <c r="BA244" s="29">
        <v>0</v>
      </c>
      <c r="BB244" s="29">
        <v>0</v>
      </c>
      <c r="BD244" s="342">
        <v>0</v>
      </c>
      <c r="BE244" s="342">
        <v>0</v>
      </c>
      <c r="BF244" s="342">
        <v>0</v>
      </c>
      <c r="BH244" s="29">
        <v>0</v>
      </c>
      <c r="BI244" s="29">
        <v>0</v>
      </c>
      <c r="BJ244" s="29">
        <v>0</v>
      </c>
      <c r="BL244" s="342">
        <f t="shared" si="74"/>
        <v>0</v>
      </c>
      <c r="BM244" s="342">
        <f t="shared" si="74"/>
        <v>0</v>
      </c>
      <c r="BN244" s="342">
        <f t="shared" si="74"/>
        <v>0</v>
      </c>
      <c r="BP244" s="29">
        <f t="shared" si="64"/>
        <v>0</v>
      </c>
      <c r="BQ244" s="29">
        <f t="shared" si="65"/>
        <v>0</v>
      </c>
      <c r="BR244" s="29">
        <f t="shared" si="66"/>
        <v>0</v>
      </c>
      <c r="BT244" s="29">
        <f t="shared" si="67"/>
        <v>0</v>
      </c>
      <c r="BU244" s="29">
        <f t="shared" si="67"/>
        <v>0</v>
      </c>
      <c r="BV244" s="29">
        <f t="shared" si="68"/>
        <v>0</v>
      </c>
      <c r="BX244" s="29">
        <v>0</v>
      </c>
      <c r="BY244" s="29">
        <v>0</v>
      </c>
      <c r="BZ244" s="29">
        <v>0</v>
      </c>
      <c r="CB244" s="342">
        <v>0</v>
      </c>
      <c r="CC244" s="342">
        <v>0</v>
      </c>
      <c r="CD244" s="342">
        <v>0</v>
      </c>
      <c r="CF244" s="29">
        <v>0</v>
      </c>
      <c r="CG244" s="29">
        <v>0</v>
      </c>
      <c r="CH244" s="29">
        <v>0</v>
      </c>
      <c r="CJ244" s="342">
        <f t="shared" si="75"/>
        <v>0</v>
      </c>
      <c r="CK244" s="342">
        <f t="shared" si="75"/>
        <v>0</v>
      </c>
      <c r="CL244" s="342">
        <f t="shared" si="75"/>
        <v>0</v>
      </c>
      <c r="CN244" s="29">
        <f t="shared" si="73"/>
        <v>0</v>
      </c>
      <c r="CO244" s="29">
        <f t="shared" si="79"/>
        <v>0</v>
      </c>
      <c r="CP244" s="29">
        <f t="shared" si="80"/>
        <v>0</v>
      </c>
      <c r="CR244" s="29">
        <f t="shared" si="81"/>
        <v>0</v>
      </c>
      <c r="CS244" s="29">
        <f t="shared" si="81"/>
        <v>0</v>
      </c>
      <c r="CT244" s="29">
        <f t="shared" si="82"/>
        <v>0</v>
      </c>
    </row>
    <row r="245" spans="1:98" x14ac:dyDescent="0.25">
      <c r="A245" s="30" t="s">
        <v>570</v>
      </c>
      <c r="B245" s="229">
        <v>2.9700000000000001E-2</v>
      </c>
      <c r="C245" s="229">
        <v>2.8799999999999999E-2</v>
      </c>
      <c r="D245" s="229">
        <v>2.8799999999999999E-2</v>
      </c>
      <c r="E245" s="229">
        <v>2.93E-2</v>
      </c>
      <c r="F245" s="236">
        <v>403013</v>
      </c>
      <c r="G245" s="229"/>
      <c r="H245" s="342">
        <v>8357555</v>
      </c>
      <c r="I245" s="342">
        <v>8357555</v>
      </c>
      <c r="J245" s="342">
        <v>8357555</v>
      </c>
      <c r="K245" s="342"/>
      <c r="L245" s="342">
        <v>8358599.2999999998</v>
      </c>
      <c r="M245" s="342">
        <v>8358599.2999999998</v>
      </c>
      <c r="N245" s="342">
        <v>8358599.2999999998</v>
      </c>
      <c r="O245" s="342"/>
      <c r="P245" s="238">
        <v>20406.363458333333</v>
      </c>
      <c r="Q245" s="238">
        <v>20406.363458333333</v>
      </c>
      <c r="R245" s="238">
        <v>20406.363458333333</v>
      </c>
      <c r="S245" s="238"/>
      <c r="T245" s="342">
        <f t="shared" si="69"/>
        <v>20408.91329083333</v>
      </c>
      <c r="U245" s="342">
        <f t="shared" si="69"/>
        <v>20408.91329083333</v>
      </c>
      <c r="V245" s="342">
        <f t="shared" si="69"/>
        <v>20408.91329083333</v>
      </c>
      <c r="W245" s="29"/>
      <c r="X245" s="29">
        <f t="shared" si="83"/>
        <v>61219.090375</v>
      </c>
      <c r="Y245" s="29">
        <f t="shared" si="84"/>
        <v>61226.739872499995</v>
      </c>
      <c r="Z245" s="29">
        <f t="shared" si="85"/>
        <v>7.64949749999505</v>
      </c>
      <c r="AB245" s="29">
        <v>8357555</v>
      </c>
      <c r="AC245" s="29">
        <v>8357555</v>
      </c>
      <c r="AD245" s="29">
        <v>8357555</v>
      </c>
      <c r="AF245" s="342">
        <v>8358599.2999999998</v>
      </c>
      <c r="AG245" s="342">
        <v>8359781.79</v>
      </c>
      <c r="AH245" s="342">
        <v>8360987.9299999997</v>
      </c>
      <c r="AJ245" s="29">
        <v>20406.363458333333</v>
      </c>
      <c r="AK245" s="29">
        <v>20406.363458333333</v>
      </c>
      <c r="AL245" s="29">
        <v>20406.363458333333</v>
      </c>
      <c r="AN245" s="342">
        <f t="shared" si="70"/>
        <v>20408.91329083333</v>
      </c>
      <c r="AO245" s="342">
        <f t="shared" si="70"/>
        <v>20411.800537250001</v>
      </c>
      <c r="AP245" s="342">
        <f t="shared" si="70"/>
        <v>20414.745529083331</v>
      </c>
      <c r="AR245" s="29">
        <f t="shared" si="71"/>
        <v>61219.090375</v>
      </c>
      <c r="AS245" s="29">
        <f t="shared" si="72"/>
        <v>61235.459357166663</v>
      </c>
      <c r="AT245" s="29">
        <f t="shared" si="76"/>
        <v>16.368982166663045</v>
      </c>
      <c r="AV245" s="29">
        <f t="shared" si="77"/>
        <v>122438.18075</v>
      </c>
      <c r="AW245" s="29">
        <f t="shared" si="77"/>
        <v>122462.19922966666</v>
      </c>
      <c r="AX245" s="29">
        <f t="shared" si="78"/>
        <v>24.018479666658095</v>
      </c>
      <c r="AZ245" s="29">
        <v>8358077.1500000004</v>
      </c>
      <c r="BA245" s="29">
        <v>8358599.2999999998</v>
      </c>
      <c r="BB245" s="29">
        <v>8358599.2999999998</v>
      </c>
      <c r="BD245" s="342">
        <v>8361011.5800000001</v>
      </c>
      <c r="BE245" s="342">
        <v>8361011.5800000001</v>
      </c>
      <c r="BF245" s="342">
        <v>8361011.5800000001</v>
      </c>
      <c r="BH245" s="29">
        <v>20407.638374583334</v>
      </c>
      <c r="BI245" s="29">
        <v>20408.91329083333</v>
      </c>
      <c r="BJ245" s="29">
        <v>20408.91329083333</v>
      </c>
      <c r="BL245" s="342">
        <f t="shared" si="74"/>
        <v>20414.803274499998</v>
      </c>
      <c r="BM245" s="342">
        <f t="shared" si="74"/>
        <v>20414.803274499998</v>
      </c>
      <c r="BN245" s="342">
        <f t="shared" si="74"/>
        <v>20414.803274499998</v>
      </c>
      <c r="BP245" s="29">
        <f t="shared" si="64"/>
        <v>61225.464956249998</v>
      </c>
      <c r="BQ245" s="29">
        <f t="shared" ref="BQ245:BQ278" si="86">BL245+BM245+BN245</f>
        <v>61244.409823499998</v>
      </c>
      <c r="BR245" s="29">
        <f t="shared" si="66"/>
        <v>18.944867250000243</v>
      </c>
      <c r="BT245" s="29">
        <f t="shared" si="67"/>
        <v>183663.64570624998</v>
      </c>
      <c r="BU245" s="29">
        <f t="shared" si="67"/>
        <v>183706.60905316664</v>
      </c>
      <c r="BV245" s="29">
        <f t="shared" si="68"/>
        <v>42.963346916658338</v>
      </c>
      <c r="BX245" s="29">
        <v>8358599.2999999998</v>
      </c>
      <c r="BY245" s="29">
        <v>8358599.2999999998</v>
      </c>
      <c r="BZ245" s="29">
        <v>8358599.2999999998</v>
      </c>
      <c r="CB245" s="342">
        <v>8361011.5800000001</v>
      </c>
      <c r="CC245" s="342">
        <v>8361011.5800000001</v>
      </c>
      <c r="CD245" s="342">
        <v>8368642.5099999998</v>
      </c>
      <c r="CF245" s="29">
        <v>20408.91329083333</v>
      </c>
      <c r="CG245" s="29">
        <v>20408.91329083333</v>
      </c>
      <c r="CH245" s="29">
        <v>20408.91329083333</v>
      </c>
      <c r="CJ245" s="342">
        <f t="shared" si="75"/>
        <v>20414.803274499998</v>
      </c>
      <c r="CK245" s="342">
        <f t="shared" si="75"/>
        <v>20414.803274499998</v>
      </c>
      <c r="CL245" s="342">
        <f t="shared" si="75"/>
        <v>20433.435461916666</v>
      </c>
      <c r="CN245" s="29">
        <f t="shared" si="73"/>
        <v>61226.739872499995</v>
      </c>
      <c r="CO245" s="29">
        <f t="shared" si="79"/>
        <v>61263.042010916659</v>
      </c>
      <c r="CP245" s="29">
        <f t="shared" si="80"/>
        <v>36.302138416664093</v>
      </c>
      <c r="CR245" s="29">
        <f t="shared" si="81"/>
        <v>244890.38557874999</v>
      </c>
      <c r="CS245" s="29">
        <f t="shared" si="81"/>
        <v>244969.6510640833</v>
      </c>
      <c r="CT245" s="29">
        <f t="shared" si="82"/>
        <v>79.265485333307879</v>
      </c>
    </row>
    <row r="246" spans="1:98" x14ac:dyDescent="0.25">
      <c r="A246" s="343" t="s">
        <v>571</v>
      </c>
      <c r="B246" s="229">
        <v>3.5999999999999997E-2</v>
      </c>
      <c r="C246" s="229">
        <v>4.02E-2</v>
      </c>
      <c r="D246" s="229">
        <v>4.02E-2</v>
      </c>
      <c r="E246" s="229">
        <v>2.0899999999999998E-2</v>
      </c>
      <c r="F246" s="236">
        <v>403013</v>
      </c>
      <c r="G246" s="229"/>
      <c r="H246" s="342">
        <v>2654176.64</v>
      </c>
      <c r="I246" s="342">
        <v>2654176.64</v>
      </c>
      <c r="J246" s="342">
        <v>2654176.64</v>
      </c>
      <c r="K246" s="342"/>
      <c r="L246" s="342">
        <v>2654176.64</v>
      </c>
      <c r="M246" s="342">
        <v>2654176.64</v>
      </c>
      <c r="N246" s="342">
        <v>2654176.64</v>
      </c>
      <c r="O246" s="342"/>
      <c r="P246" s="238">
        <v>4622.6909813333332</v>
      </c>
      <c r="Q246" s="238">
        <v>4622.6909813333332</v>
      </c>
      <c r="R246" s="238">
        <v>4622.6909813333332</v>
      </c>
      <c r="S246" s="238"/>
      <c r="T246" s="342">
        <f t="shared" si="69"/>
        <v>4622.6909813333332</v>
      </c>
      <c r="U246" s="342">
        <f t="shared" si="69"/>
        <v>4622.6909813333332</v>
      </c>
      <c r="V246" s="342">
        <f t="shared" si="69"/>
        <v>4622.6909813333332</v>
      </c>
      <c r="W246" s="29"/>
      <c r="X246" s="29">
        <f t="shared" si="83"/>
        <v>13868.072944</v>
      </c>
      <c r="Y246" s="29">
        <f t="shared" si="84"/>
        <v>13868.072944</v>
      </c>
      <c r="Z246" s="29">
        <f t="shared" si="85"/>
        <v>0</v>
      </c>
      <c r="AB246" s="29">
        <v>2654176.64</v>
      </c>
      <c r="AC246" s="29">
        <v>2654176.64</v>
      </c>
      <c r="AD246" s="29">
        <v>2654176.64</v>
      </c>
      <c r="AF246" s="342">
        <v>2654176.64</v>
      </c>
      <c r="AG246" s="342">
        <v>2654176.64</v>
      </c>
      <c r="AH246" s="342">
        <v>2654176.64</v>
      </c>
      <c r="AJ246" s="29">
        <v>4622.6909813333332</v>
      </c>
      <c r="AK246" s="29">
        <v>4622.6909813333332</v>
      </c>
      <c r="AL246" s="29">
        <v>4622.6909813333332</v>
      </c>
      <c r="AN246" s="342">
        <f t="shared" si="70"/>
        <v>4622.6909813333332</v>
      </c>
      <c r="AO246" s="342">
        <f t="shared" si="70"/>
        <v>4622.6909813333332</v>
      </c>
      <c r="AP246" s="342">
        <f t="shared" si="70"/>
        <v>4622.6909813333332</v>
      </c>
      <c r="AR246" s="29">
        <f t="shared" si="71"/>
        <v>13868.072944</v>
      </c>
      <c r="AS246" s="29">
        <f t="shared" si="72"/>
        <v>13868.072944</v>
      </c>
      <c r="AT246" s="29">
        <f t="shared" si="76"/>
        <v>0</v>
      </c>
      <c r="AV246" s="29">
        <f t="shared" si="77"/>
        <v>27736.145887999999</v>
      </c>
      <c r="AW246" s="29">
        <f t="shared" si="77"/>
        <v>27736.145887999999</v>
      </c>
      <c r="AX246" s="29">
        <f t="shared" si="78"/>
        <v>0</v>
      </c>
      <c r="AZ246" s="29">
        <v>2654176.64</v>
      </c>
      <c r="BA246" s="29">
        <v>2654176.64</v>
      </c>
      <c r="BB246" s="29">
        <v>2654176.64</v>
      </c>
      <c r="BD246" s="342">
        <v>2654176.64</v>
      </c>
      <c r="BE246" s="342">
        <v>2654176.64</v>
      </c>
      <c r="BF246" s="342">
        <v>2654176.64</v>
      </c>
      <c r="BH246" s="29">
        <v>4622.6909813333332</v>
      </c>
      <c r="BI246" s="29">
        <v>4622.6909813333332</v>
      </c>
      <c r="BJ246" s="29">
        <v>4622.6909813333332</v>
      </c>
      <c r="BL246" s="342">
        <f t="shared" si="74"/>
        <v>4622.6909813333332</v>
      </c>
      <c r="BM246" s="342">
        <f t="shared" si="74"/>
        <v>4622.6909813333332</v>
      </c>
      <c r="BN246" s="342">
        <f t="shared" si="74"/>
        <v>4622.6909813333332</v>
      </c>
      <c r="BP246" s="29">
        <f t="shared" si="64"/>
        <v>13868.072944</v>
      </c>
      <c r="BQ246" s="29">
        <f t="shared" si="86"/>
        <v>13868.072944</v>
      </c>
      <c r="BR246" s="29">
        <f t="shared" si="66"/>
        <v>0</v>
      </c>
      <c r="BT246" s="29">
        <f t="shared" si="67"/>
        <v>41604.218831999999</v>
      </c>
      <c r="BU246" s="29">
        <f t="shared" si="67"/>
        <v>41604.218831999999</v>
      </c>
      <c r="BV246" s="29">
        <f t="shared" si="68"/>
        <v>0</v>
      </c>
      <c r="BX246" s="29">
        <v>2654176.64</v>
      </c>
      <c r="BY246" s="29">
        <v>2654176.64</v>
      </c>
      <c r="BZ246" s="29">
        <v>2654176.64</v>
      </c>
      <c r="CB246" s="342">
        <v>2654176.64</v>
      </c>
      <c r="CC246" s="342">
        <v>2654176.64</v>
      </c>
      <c r="CD246" s="342">
        <v>2654176.64</v>
      </c>
      <c r="CF246" s="29">
        <v>4622.6909813333332</v>
      </c>
      <c r="CG246" s="29">
        <v>4622.6909813333332</v>
      </c>
      <c r="CH246" s="29">
        <v>4622.6909813333332</v>
      </c>
      <c r="CJ246" s="342">
        <f t="shared" si="75"/>
        <v>4622.6909813333332</v>
      </c>
      <c r="CK246" s="342">
        <f t="shared" si="75"/>
        <v>4622.6909813333332</v>
      </c>
      <c r="CL246" s="342">
        <f t="shared" si="75"/>
        <v>4622.6909813333332</v>
      </c>
      <c r="CN246" s="29">
        <f t="shared" si="73"/>
        <v>13868.072944</v>
      </c>
      <c r="CO246" s="29">
        <f t="shared" si="79"/>
        <v>13868.072944</v>
      </c>
      <c r="CP246" s="29">
        <f t="shared" si="80"/>
        <v>0</v>
      </c>
      <c r="CR246" s="29">
        <f t="shared" si="81"/>
        <v>55472.291775999998</v>
      </c>
      <c r="CS246" s="29">
        <f t="shared" si="81"/>
        <v>55472.291775999998</v>
      </c>
      <c r="CT246" s="29">
        <f t="shared" si="82"/>
        <v>0</v>
      </c>
    </row>
    <row r="247" spans="1:98" x14ac:dyDescent="0.25">
      <c r="A247" s="30" t="s">
        <v>572</v>
      </c>
      <c r="B247" s="229">
        <v>3.9100000000000003E-2</v>
      </c>
      <c r="C247" s="229">
        <v>4.48E-2</v>
      </c>
      <c r="D247" s="229">
        <v>4.48E-2</v>
      </c>
      <c r="E247" s="229">
        <v>0.03</v>
      </c>
      <c r="F247" s="236">
        <v>403013</v>
      </c>
      <c r="G247" s="229"/>
      <c r="H247" s="342">
        <v>1052246.1299999999</v>
      </c>
      <c r="I247" s="342">
        <v>1052246.1299999999</v>
      </c>
      <c r="J247" s="342">
        <v>1052246.1299999999</v>
      </c>
      <c r="K247" s="342"/>
      <c r="L247" s="342">
        <v>1052246.1299999999</v>
      </c>
      <c r="M247" s="342">
        <v>1052246.1299999999</v>
      </c>
      <c r="N247" s="342">
        <v>1052246.1299999999</v>
      </c>
      <c r="O247" s="342"/>
      <c r="P247" s="238">
        <v>2630.6153249999998</v>
      </c>
      <c r="Q247" s="238">
        <v>2630.6153249999998</v>
      </c>
      <c r="R247" s="238">
        <v>2630.6153249999998</v>
      </c>
      <c r="S247" s="238"/>
      <c r="T247" s="342">
        <f t="shared" si="69"/>
        <v>2630.6153249999998</v>
      </c>
      <c r="U247" s="342">
        <f t="shared" si="69"/>
        <v>2630.6153249999998</v>
      </c>
      <c r="V247" s="342">
        <f t="shared" si="69"/>
        <v>2630.6153249999998</v>
      </c>
      <c r="W247" s="29"/>
      <c r="X247" s="29">
        <f t="shared" si="83"/>
        <v>7891.8459749999993</v>
      </c>
      <c r="Y247" s="29">
        <f t="shared" si="84"/>
        <v>7891.8459749999993</v>
      </c>
      <c r="Z247" s="29">
        <f t="shared" si="85"/>
        <v>0</v>
      </c>
      <c r="AB247" s="29">
        <v>1052246.1299999999</v>
      </c>
      <c r="AC247" s="29">
        <v>1052246.1299999999</v>
      </c>
      <c r="AD247" s="29">
        <v>1052246.1299999999</v>
      </c>
      <c r="AF247" s="342">
        <v>1052246.1299999999</v>
      </c>
      <c r="AG247" s="342">
        <v>1052246.1299999999</v>
      </c>
      <c r="AH247" s="342">
        <v>1052246.1299999999</v>
      </c>
      <c r="AJ247" s="29">
        <v>2630.6153249999998</v>
      </c>
      <c r="AK247" s="29">
        <v>2630.6153249999998</v>
      </c>
      <c r="AL247" s="29">
        <v>2630.6153249999998</v>
      </c>
      <c r="AN247" s="342">
        <f t="shared" si="70"/>
        <v>2630.6153249999998</v>
      </c>
      <c r="AO247" s="342">
        <f t="shared" si="70"/>
        <v>2630.6153249999998</v>
      </c>
      <c r="AP247" s="342">
        <f t="shared" si="70"/>
        <v>2630.6153249999998</v>
      </c>
      <c r="AR247" s="29">
        <f t="shared" si="71"/>
        <v>7891.8459749999993</v>
      </c>
      <c r="AS247" s="29">
        <f t="shared" si="72"/>
        <v>7891.8459749999993</v>
      </c>
      <c r="AT247" s="29">
        <f t="shared" si="76"/>
        <v>0</v>
      </c>
      <c r="AV247" s="29">
        <f t="shared" si="77"/>
        <v>15783.691949999999</v>
      </c>
      <c r="AW247" s="29">
        <f t="shared" si="77"/>
        <v>15783.691949999999</v>
      </c>
      <c r="AX247" s="29">
        <f t="shared" si="78"/>
        <v>0</v>
      </c>
      <c r="AZ247" s="29">
        <v>1052246.1299999999</v>
      </c>
      <c r="BA247" s="29">
        <v>1052246.1299999999</v>
      </c>
      <c r="BB247" s="29">
        <v>1052246.1299999999</v>
      </c>
      <c r="BD247" s="342">
        <v>1052246.1299999999</v>
      </c>
      <c r="BE247" s="342">
        <v>1052246.1299999999</v>
      </c>
      <c r="BF247" s="342">
        <v>1052246.1299999999</v>
      </c>
      <c r="BH247" s="29">
        <v>2630.6153249999998</v>
      </c>
      <c r="BI247" s="29">
        <v>2630.6153249999998</v>
      </c>
      <c r="BJ247" s="29">
        <v>2630.6153249999998</v>
      </c>
      <c r="BL247" s="342">
        <f t="shared" si="74"/>
        <v>2630.6153249999998</v>
      </c>
      <c r="BM247" s="342">
        <f t="shared" si="74"/>
        <v>2630.6153249999998</v>
      </c>
      <c r="BN247" s="342">
        <f t="shared" si="74"/>
        <v>2630.6153249999998</v>
      </c>
      <c r="BP247" s="29">
        <f t="shared" si="64"/>
        <v>7891.8459749999993</v>
      </c>
      <c r="BQ247" s="29">
        <f t="shared" si="86"/>
        <v>7891.8459749999993</v>
      </c>
      <c r="BR247" s="29">
        <f t="shared" si="66"/>
        <v>0</v>
      </c>
      <c r="BT247" s="29">
        <f t="shared" si="67"/>
        <v>23675.537924999997</v>
      </c>
      <c r="BU247" s="29">
        <f t="shared" si="67"/>
        <v>23675.537924999997</v>
      </c>
      <c r="BV247" s="29">
        <f t="shared" si="68"/>
        <v>0</v>
      </c>
      <c r="BX247" s="29">
        <v>1052246.1299999999</v>
      </c>
      <c r="BY247" s="29">
        <v>1052246.1299999999</v>
      </c>
      <c r="BZ247" s="29">
        <v>1052246.1299999999</v>
      </c>
      <c r="CB247" s="342">
        <v>1052246.1299999999</v>
      </c>
      <c r="CC247" s="342">
        <v>1052246.1299999999</v>
      </c>
      <c r="CD247" s="342">
        <v>1052246.1299999999</v>
      </c>
      <c r="CF247" s="29">
        <v>2630.6153249999998</v>
      </c>
      <c r="CG247" s="29">
        <v>2630.6153249999998</v>
      </c>
      <c r="CH247" s="29">
        <v>2630.6153249999998</v>
      </c>
      <c r="CJ247" s="342">
        <f t="shared" si="75"/>
        <v>2630.6153249999998</v>
      </c>
      <c r="CK247" s="342">
        <f t="shared" si="75"/>
        <v>2630.6153249999998</v>
      </c>
      <c r="CL247" s="342">
        <f t="shared" si="75"/>
        <v>2630.6153249999998</v>
      </c>
      <c r="CN247" s="29">
        <f t="shared" si="73"/>
        <v>7891.8459749999993</v>
      </c>
      <c r="CO247" s="29">
        <f t="shared" si="79"/>
        <v>7891.8459749999993</v>
      </c>
      <c r="CP247" s="29">
        <f t="shared" si="80"/>
        <v>0</v>
      </c>
      <c r="CR247" s="29">
        <f t="shared" si="81"/>
        <v>31567.383899999997</v>
      </c>
      <c r="CS247" s="29">
        <f t="shared" si="81"/>
        <v>31567.383899999997</v>
      </c>
      <c r="CT247" s="29">
        <f t="shared" si="82"/>
        <v>0</v>
      </c>
    </row>
    <row r="248" spans="1:98" x14ac:dyDescent="0.25">
      <c r="A248" s="30" t="s">
        <v>573</v>
      </c>
      <c r="B248" s="229">
        <v>3.9399999999999998E-2</v>
      </c>
      <c r="C248" s="229">
        <v>4.5100000000000001E-2</v>
      </c>
      <c r="D248" s="229">
        <v>4.5100000000000001E-2</v>
      </c>
      <c r="E248" s="229">
        <v>2.6200000000000001E-2</v>
      </c>
      <c r="F248" s="236">
        <v>403013</v>
      </c>
      <c r="G248" s="229"/>
      <c r="H248" s="342">
        <v>1140531.74</v>
      </c>
      <c r="I248" s="342">
        <v>1140531.74</v>
      </c>
      <c r="J248" s="342">
        <v>1140531.74</v>
      </c>
      <c r="K248" s="342"/>
      <c r="L248" s="342">
        <v>1140531.74</v>
      </c>
      <c r="M248" s="342">
        <v>1140531.74</v>
      </c>
      <c r="N248" s="342">
        <v>1140531.74</v>
      </c>
      <c r="O248" s="342"/>
      <c r="P248" s="238">
        <v>2490.1609656666665</v>
      </c>
      <c r="Q248" s="238">
        <v>2490.1609656666665</v>
      </c>
      <c r="R248" s="238">
        <v>2490.1609656666665</v>
      </c>
      <c r="S248" s="238"/>
      <c r="T248" s="342">
        <f t="shared" si="69"/>
        <v>2490.1609656666665</v>
      </c>
      <c r="U248" s="342">
        <f t="shared" si="69"/>
        <v>2490.1609656666665</v>
      </c>
      <c r="V248" s="342">
        <f t="shared" si="69"/>
        <v>2490.1609656666665</v>
      </c>
      <c r="W248" s="29"/>
      <c r="X248" s="29">
        <f t="shared" si="83"/>
        <v>7470.4828969999999</v>
      </c>
      <c r="Y248" s="29">
        <f t="shared" si="84"/>
        <v>7470.4828969999999</v>
      </c>
      <c r="Z248" s="29">
        <f t="shared" si="85"/>
        <v>0</v>
      </c>
      <c r="AB248" s="29">
        <v>1140531.74</v>
      </c>
      <c r="AC248" s="29">
        <v>1140531.74</v>
      </c>
      <c r="AD248" s="29">
        <v>1140531.74</v>
      </c>
      <c r="AF248" s="342">
        <v>1140531.74</v>
      </c>
      <c r="AG248" s="342">
        <v>1140531.74</v>
      </c>
      <c r="AH248" s="342">
        <v>1140531.74</v>
      </c>
      <c r="AJ248" s="29">
        <v>2490.1609656666665</v>
      </c>
      <c r="AK248" s="29">
        <v>2490.1609656666665</v>
      </c>
      <c r="AL248" s="29">
        <v>2490.1609656666665</v>
      </c>
      <c r="AN248" s="342">
        <f t="shared" si="70"/>
        <v>2490.1609656666665</v>
      </c>
      <c r="AO248" s="342">
        <f t="shared" si="70"/>
        <v>2490.1609656666665</v>
      </c>
      <c r="AP248" s="342">
        <f t="shared" si="70"/>
        <v>2490.1609656666665</v>
      </c>
      <c r="AR248" s="29">
        <f t="shared" si="71"/>
        <v>7470.4828969999999</v>
      </c>
      <c r="AS248" s="29">
        <f t="shared" si="72"/>
        <v>7470.4828969999999</v>
      </c>
      <c r="AT248" s="29">
        <f t="shared" si="76"/>
        <v>0</v>
      </c>
      <c r="AV248" s="29">
        <f t="shared" si="77"/>
        <v>14940.965794</v>
      </c>
      <c r="AW248" s="29">
        <f t="shared" si="77"/>
        <v>14940.965794</v>
      </c>
      <c r="AX248" s="29">
        <f t="shared" si="78"/>
        <v>0</v>
      </c>
      <c r="AZ248" s="29">
        <v>1140531.74</v>
      </c>
      <c r="BA248" s="29">
        <v>1140531.74</v>
      </c>
      <c r="BB248" s="29">
        <v>1140531.74</v>
      </c>
      <c r="BD248" s="342">
        <v>1140531.74</v>
      </c>
      <c r="BE248" s="342">
        <v>1140531.74</v>
      </c>
      <c r="BF248" s="342">
        <v>1140531.74</v>
      </c>
      <c r="BH248" s="29">
        <v>2490.1609656666665</v>
      </c>
      <c r="BI248" s="29">
        <v>2490.1609656666665</v>
      </c>
      <c r="BJ248" s="29">
        <v>2490.1609656666665</v>
      </c>
      <c r="BL248" s="342">
        <f t="shared" si="74"/>
        <v>2490.1609656666665</v>
      </c>
      <c r="BM248" s="342">
        <f t="shared" si="74"/>
        <v>2490.1609656666665</v>
      </c>
      <c r="BN248" s="342">
        <f t="shared" si="74"/>
        <v>2490.1609656666665</v>
      </c>
      <c r="BP248" s="29">
        <f t="shared" si="64"/>
        <v>7470.4828969999999</v>
      </c>
      <c r="BQ248" s="29">
        <f t="shared" si="86"/>
        <v>7470.4828969999999</v>
      </c>
      <c r="BR248" s="29">
        <f t="shared" si="66"/>
        <v>0</v>
      </c>
      <c r="BT248" s="29">
        <f t="shared" si="67"/>
        <v>22411.448690999998</v>
      </c>
      <c r="BU248" s="29">
        <f t="shared" si="67"/>
        <v>22411.448690999998</v>
      </c>
      <c r="BV248" s="29">
        <f t="shared" si="68"/>
        <v>0</v>
      </c>
      <c r="BX248" s="29">
        <v>1140531.74</v>
      </c>
      <c r="BY248" s="29">
        <v>1140531.74</v>
      </c>
      <c r="BZ248" s="29">
        <v>1140531.74</v>
      </c>
      <c r="CB248" s="342">
        <v>1140531.74</v>
      </c>
      <c r="CC248" s="342">
        <v>1140531.74</v>
      </c>
      <c r="CD248" s="342">
        <v>1140531.74</v>
      </c>
      <c r="CF248" s="29">
        <v>2490.1609656666665</v>
      </c>
      <c r="CG248" s="29">
        <v>2490.1609656666665</v>
      </c>
      <c r="CH248" s="29">
        <v>2490.1609656666665</v>
      </c>
      <c r="CJ248" s="342">
        <f t="shared" si="75"/>
        <v>2490.1609656666665</v>
      </c>
      <c r="CK248" s="342">
        <f t="shared" si="75"/>
        <v>2490.1609656666665</v>
      </c>
      <c r="CL248" s="342">
        <f t="shared" si="75"/>
        <v>2490.1609656666665</v>
      </c>
      <c r="CN248" s="29">
        <f t="shared" si="73"/>
        <v>7470.4828969999999</v>
      </c>
      <c r="CO248" s="29">
        <f t="shared" si="79"/>
        <v>7470.4828969999999</v>
      </c>
      <c r="CP248" s="29">
        <f t="shared" si="80"/>
        <v>0</v>
      </c>
      <c r="CR248" s="29">
        <f t="shared" si="81"/>
        <v>29881.931587999999</v>
      </c>
      <c r="CS248" s="29">
        <f t="shared" si="81"/>
        <v>29881.931587999999</v>
      </c>
      <c r="CT248" s="29">
        <f t="shared" si="82"/>
        <v>0</v>
      </c>
    </row>
    <row r="249" spans="1:98" x14ac:dyDescent="0.25">
      <c r="A249" s="30" t="s">
        <v>574</v>
      </c>
      <c r="B249" s="229">
        <v>4.36E-2</v>
      </c>
      <c r="C249" s="229">
        <v>4.36E-2</v>
      </c>
      <c r="D249" s="229">
        <v>4.36E-2</v>
      </c>
      <c r="E249" s="229">
        <v>4.0399999999999998E-2</v>
      </c>
      <c r="F249" s="236">
        <v>403013</v>
      </c>
      <c r="G249" s="229"/>
      <c r="H249" s="342">
        <v>285072.02</v>
      </c>
      <c r="I249" s="342">
        <v>285072.02</v>
      </c>
      <c r="J249" s="342">
        <v>285072.02</v>
      </c>
      <c r="K249" s="342"/>
      <c r="L249" s="342">
        <v>287395.28000000003</v>
      </c>
      <c r="M249" s="342">
        <v>289718.53000000003</v>
      </c>
      <c r="N249" s="342">
        <v>289718.53000000003</v>
      </c>
      <c r="O249" s="342"/>
      <c r="P249" s="238">
        <v>959.74246733333337</v>
      </c>
      <c r="Q249" s="238">
        <v>959.74246733333337</v>
      </c>
      <c r="R249" s="238">
        <v>959.74246733333337</v>
      </c>
      <c r="S249" s="238"/>
      <c r="T249" s="342">
        <f t="shared" si="69"/>
        <v>967.56410933333336</v>
      </c>
      <c r="U249" s="342">
        <f t="shared" si="69"/>
        <v>975.38571766666666</v>
      </c>
      <c r="V249" s="342">
        <f t="shared" si="69"/>
        <v>975.38571766666666</v>
      </c>
      <c r="W249" s="29"/>
      <c r="X249" s="29">
        <f t="shared" si="83"/>
        <v>2879.227402</v>
      </c>
      <c r="Y249" s="29">
        <f t="shared" si="84"/>
        <v>2918.3355446666665</v>
      </c>
      <c r="Z249" s="29">
        <f t="shared" si="85"/>
        <v>39.108142666666481</v>
      </c>
      <c r="AB249" s="29">
        <v>285072.02</v>
      </c>
      <c r="AC249" s="29">
        <v>285072.02</v>
      </c>
      <c r="AD249" s="29">
        <v>285072.02</v>
      </c>
      <c r="AF249" s="342">
        <v>289718.53000000003</v>
      </c>
      <c r="AG249" s="342">
        <v>289718.53000000003</v>
      </c>
      <c r="AH249" s="342">
        <v>289718.53000000003</v>
      </c>
      <c r="AJ249" s="29">
        <v>959.74246733333337</v>
      </c>
      <c r="AK249" s="29">
        <v>959.74246733333337</v>
      </c>
      <c r="AL249" s="29">
        <v>959.74246733333337</v>
      </c>
      <c r="AN249" s="342">
        <f t="shared" si="70"/>
        <v>975.38571766666666</v>
      </c>
      <c r="AO249" s="342">
        <f t="shared" si="70"/>
        <v>975.38571766666666</v>
      </c>
      <c r="AP249" s="342">
        <f t="shared" si="70"/>
        <v>975.38571766666666</v>
      </c>
      <c r="AR249" s="29">
        <f t="shared" si="71"/>
        <v>2879.227402</v>
      </c>
      <c r="AS249" s="29">
        <f t="shared" si="72"/>
        <v>2926.1571530000001</v>
      </c>
      <c r="AT249" s="29">
        <f t="shared" si="76"/>
        <v>46.929751000000124</v>
      </c>
      <c r="AV249" s="29">
        <f t="shared" si="77"/>
        <v>5758.454804</v>
      </c>
      <c r="AW249" s="29">
        <f t="shared" si="77"/>
        <v>5844.4926976666666</v>
      </c>
      <c r="AX249" s="29">
        <f t="shared" si="78"/>
        <v>86.037893666666605</v>
      </c>
      <c r="AZ249" s="29">
        <v>285072.02</v>
      </c>
      <c r="BA249" s="29">
        <v>285072.02</v>
      </c>
      <c r="BB249" s="29">
        <v>285072.02</v>
      </c>
      <c r="BD249" s="342">
        <v>289718.53000000003</v>
      </c>
      <c r="BE249" s="342">
        <v>289718.53000000003</v>
      </c>
      <c r="BF249" s="342">
        <v>289718.53000000003</v>
      </c>
      <c r="BH249" s="29">
        <v>959.74246733333337</v>
      </c>
      <c r="BI249" s="29">
        <v>959.74246733333337</v>
      </c>
      <c r="BJ249" s="29">
        <v>959.74246733333337</v>
      </c>
      <c r="BL249" s="342">
        <f t="shared" si="74"/>
        <v>975.38571766666666</v>
      </c>
      <c r="BM249" s="342">
        <f t="shared" si="74"/>
        <v>975.38571766666666</v>
      </c>
      <c r="BN249" s="342">
        <f t="shared" si="74"/>
        <v>975.38571766666666</v>
      </c>
      <c r="BP249" s="29">
        <f t="shared" si="64"/>
        <v>2879.227402</v>
      </c>
      <c r="BQ249" s="29">
        <f t="shared" si="86"/>
        <v>2926.1571530000001</v>
      </c>
      <c r="BR249" s="29">
        <f t="shared" si="66"/>
        <v>46.929751000000124</v>
      </c>
      <c r="BT249" s="29">
        <f t="shared" si="67"/>
        <v>8637.6822059999995</v>
      </c>
      <c r="BU249" s="29">
        <f t="shared" si="67"/>
        <v>8770.6498506666667</v>
      </c>
      <c r="BV249" s="29">
        <f t="shared" si="68"/>
        <v>132.96764466666718</v>
      </c>
      <c r="BX249" s="29">
        <v>285072.02</v>
      </c>
      <c r="BY249" s="29">
        <v>285072.02</v>
      </c>
      <c r="BZ249" s="29">
        <v>285072.02</v>
      </c>
      <c r="CB249" s="342">
        <v>289718.53000000003</v>
      </c>
      <c r="CC249" s="342">
        <v>289718.53000000003</v>
      </c>
      <c r="CD249" s="342">
        <v>289718.53000000003</v>
      </c>
      <c r="CF249" s="29">
        <v>959.74246733333337</v>
      </c>
      <c r="CG249" s="29">
        <v>959.74246733333337</v>
      </c>
      <c r="CH249" s="29">
        <v>959.74246733333337</v>
      </c>
      <c r="CJ249" s="342">
        <f t="shared" si="75"/>
        <v>975.38571766666666</v>
      </c>
      <c r="CK249" s="342">
        <f t="shared" si="75"/>
        <v>975.38571766666666</v>
      </c>
      <c r="CL249" s="342">
        <f t="shared" si="75"/>
        <v>975.38571766666666</v>
      </c>
      <c r="CN249" s="29">
        <f t="shared" si="73"/>
        <v>2879.227402</v>
      </c>
      <c r="CO249" s="29">
        <f t="shared" si="79"/>
        <v>2926.1571530000001</v>
      </c>
      <c r="CP249" s="29">
        <f t="shared" si="80"/>
        <v>46.929751000000124</v>
      </c>
      <c r="CR249" s="29">
        <f t="shared" si="81"/>
        <v>11516.909608</v>
      </c>
      <c r="CS249" s="29">
        <f t="shared" si="81"/>
        <v>11696.807003666667</v>
      </c>
      <c r="CT249" s="29">
        <f t="shared" si="82"/>
        <v>179.89739566666685</v>
      </c>
    </row>
    <row r="250" spans="1:98" x14ac:dyDescent="0.25">
      <c r="A250" s="343" t="s">
        <v>575</v>
      </c>
      <c r="B250" s="229">
        <v>0</v>
      </c>
      <c r="C250" s="229">
        <v>0.38279999999999997</v>
      </c>
      <c r="D250" s="229">
        <v>0.38279999999999997</v>
      </c>
      <c r="E250" s="229">
        <v>0</v>
      </c>
      <c r="F250" s="236">
        <v>403013</v>
      </c>
      <c r="G250" s="229"/>
      <c r="H250" s="342">
        <v>0</v>
      </c>
      <c r="I250" s="342">
        <v>0</v>
      </c>
      <c r="J250" s="342">
        <v>0</v>
      </c>
      <c r="K250" s="342"/>
      <c r="L250" s="342">
        <v>0</v>
      </c>
      <c r="M250" s="342">
        <v>0</v>
      </c>
      <c r="N250" s="342">
        <v>0</v>
      </c>
      <c r="O250" s="342"/>
      <c r="P250" s="238">
        <v>0</v>
      </c>
      <c r="Q250" s="238">
        <v>0</v>
      </c>
      <c r="R250" s="238">
        <v>0</v>
      </c>
      <c r="S250" s="238"/>
      <c r="T250" s="342">
        <f t="shared" si="69"/>
        <v>0</v>
      </c>
      <c r="U250" s="342">
        <f t="shared" si="69"/>
        <v>0</v>
      </c>
      <c r="V250" s="342">
        <f t="shared" si="69"/>
        <v>0</v>
      </c>
      <c r="W250" s="29"/>
      <c r="X250" s="29">
        <f t="shared" si="83"/>
        <v>0</v>
      </c>
      <c r="Y250" s="29">
        <f t="shared" si="84"/>
        <v>0</v>
      </c>
      <c r="Z250" s="29">
        <f t="shared" si="85"/>
        <v>0</v>
      </c>
      <c r="AB250" s="29">
        <v>0</v>
      </c>
      <c r="AC250" s="29">
        <v>0</v>
      </c>
      <c r="AD250" s="29">
        <v>0</v>
      </c>
      <c r="AF250" s="342">
        <v>0</v>
      </c>
      <c r="AG250" s="342">
        <v>0</v>
      </c>
      <c r="AH250" s="342">
        <v>0</v>
      </c>
      <c r="AJ250" s="29">
        <v>0</v>
      </c>
      <c r="AK250" s="29">
        <v>0</v>
      </c>
      <c r="AL250" s="29">
        <v>0</v>
      </c>
      <c r="AN250" s="342">
        <f t="shared" si="70"/>
        <v>0</v>
      </c>
      <c r="AO250" s="342">
        <f t="shared" si="70"/>
        <v>0</v>
      </c>
      <c r="AP250" s="342">
        <f t="shared" si="70"/>
        <v>0</v>
      </c>
      <c r="AR250" s="29">
        <f t="shared" si="71"/>
        <v>0</v>
      </c>
      <c r="AS250" s="29">
        <f t="shared" si="72"/>
        <v>0</v>
      </c>
      <c r="AT250" s="29">
        <f t="shared" si="76"/>
        <v>0</v>
      </c>
      <c r="AV250" s="29">
        <f t="shared" si="77"/>
        <v>0</v>
      </c>
      <c r="AW250" s="29">
        <f t="shared" si="77"/>
        <v>0</v>
      </c>
      <c r="AX250" s="29">
        <f t="shared" si="78"/>
        <v>0</v>
      </c>
      <c r="AZ250" s="29">
        <v>0</v>
      </c>
      <c r="BA250" s="29">
        <v>0</v>
      </c>
      <c r="BB250" s="29">
        <v>0</v>
      </c>
      <c r="BD250" s="342">
        <v>0</v>
      </c>
      <c r="BE250" s="342">
        <v>0</v>
      </c>
      <c r="BF250" s="342">
        <v>0</v>
      </c>
      <c r="BH250" s="29">
        <v>0</v>
      </c>
      <c r="BI250" s="29">
        <v>0</v>
      </c>
      <c r="BJ250" s="29">
        <v>0</v>
      </c>
      <c r="BL250" s="342">
        <f t="shared" si="74"/>
        <v>0</v>
      </c>
      <c r="BM250" s="342">
        <f t="shared" si="74"/>
        <v>0</v>
      </c>
      <c r="BN250" s="342">
        <f t="shared" si="74"/>
        <v>0</v>
      </c>
      <c r="BP250" s="29">
        <f t="shared" si="64"/>
        <v>0</v>
      </c>
      <c r="BQ250" s="29">
        <f t="shared" si="86"/>
        <v>0</v>
      </c>
      <c r="BR250" s="29">
        <f t="shared" si="66"/>
        <v>0</v>
      </c>
      <c r="BT250" s="29">
        <f t="shared" si="67"/>
        <v>0</v>
      </c>
      <c r="BU250" s="29">
        <f t="shared" si="67"/>
        <v>0</v>
      </c>
      <c r="BV250" s="29">
        <f t="shared" si="68"/>
        <v>0</v>
      </c>
      <c r="BX250" s="29">
        <v>0</v>
      </c>
      <c r="BY250" s="29">
        <v>0</v>
      </c>
      <c r="BZ250" s="29">
        <v>0</v>
      </c>
      <c r="CB250" s="342">
        <v>0</v>
      </c>
      <c r="CC250" s="342">
        <v>0</v>
      </c>
      <c r="CD250" s="342">
        <v>0</v>
      </c>
      <c r="CF250" s="29">
        <v>0</v>
      </c>
      <c r="CG250" s="29">
        <v>0</v>
      </c>
      <c r="CH250" s="29">
        <v>0</v>
      </c>
      <c r="CJ250" s="342">
        <f t="shared" si="75"/>
        <v>0</v>
      </c>
      <c r="CK250" s="342">
        <f t="shared" si="75"/>
        <v>0</v>
      </c>
      <c r="CL250" s="342">
        <f t="shared" si="75"/>
        <v>0</v>
      </c>
      <c r="CN250" s="29">
        <f t="shared" si="73"/>
        <v>0</v>
      </c>
      <c r="CO250" s="29">
        <f t="shared" si="79"/>
        <v>0</v>
      </c>
      <c r="CP250" s="29">
        <f t="shared" si="80"/>
        <v>0</v>
      </c>
      <c r="CR250" s="29">
        <f t="shared" si="81"/>
        <v>0</v>
      </c>
      <c r="CS250" s="29">
        <f t="shared" si="81"/>
        <v>0</v>
      </c>
      <c r="CT250" s="29">
        <f t="shared" si="82"/>
        <v>0</v>
      </c>
    </row>
    <row r="251" spans="1:98" x14ac:dyDescent="0.25">
      <c r="A251" s="343" t="s">
        <v>576</v>
      </c>
      <c r="B251" s="229">
        <v>0.1371</v>
      </c>
      <c r="C251" s="229">
        <v>0.18329999999999999</v>
      </c>
      <c r="D251" s="229">
        <v>0.18329999999999999</v>
      </c>
      <c r="E251" s="229">
        <v>0</v>
      </c>
      <c r="F251" s="236">
        <v>403013</v>
      </c>
      <c r="G251" s="229"/>
      <c r="H251" s="342">
        <v>901218.54</v>
      </c>
      <c r="I251" s="342">
        <v>901218.54</v>
      </c>
      <c r="J251" s="342">
        <v>901218.54</v>
      </c>
      <c r="K251" s="342"/>
      <c r="L251" s="342">
        <v>901218.54</v>
      </c>
      <c r="M251" s="342">
        <v>901218.54</v>
      </c>
      <c r="N251" s="342">
        <v>901218.54</v>
      </c>
      <c r="O251" s="342"/>
      <c r="P251" s="238">
        <v>0</v>
      </c>
      <c r="Q251" s="238">
        <v>0</v>
      </c>
      <c r="R251" s="238">
        <v>0</v>
      </c>
      <c r="S251" s="238"/>
      <c r="T251" s="342">
        <f t="shared" si="69"/>
        <v>0</v>
      </c>
      <c r="U251" s="342">
        <f t="shared" si="69"/>
        <v>0</v>
      </c>
      <c r="V251" s="342">
        <f t="shared" si="69"/>
        <v>0</v>
      </c>
      <c r="W251" s="29"/>
      <c r="X251" s="29">
        <f t="shared" si="83"/>
        <v>0</v>
      </c>
      <c r="Y251" s="29">
        <f t="shared" si="84"/>
        <v>0</v>
      </c>
      <c r="Z251" s="29">
        <f t="shared" si="85"/>
        <v>0</v>
      </c>
      <c r="AB251" s="29">
        <v>901218.54</v>
      </c>
      <c r="AC251" s="29">
        <v>901218.54</v>
      </c>
      <c r="AD251" s="29">
        <v>901218.54</v>
      </c>
      <c r="AF251" s="342">
        <v>917416.09</v>
      </c>
      <c r="AG251" s="342">
        <v>933613.64</v>
      </c>
      <c r="AH251" s="342">
        <v>933613.64</v>
      </c>
      <c r="AJ251" s="29">
        <v>0</v>
      </c>
      <c r="AK251" s="29">
        <v>0</v>
      </c>
      <c r="AL251" s="29">
        <v>0</v>
      </c>
      <c r="AN251" s="342">
        <f t="shared" si="70"/>
        <v>0</v>
      </c>
      <c r="AO251" s="342">
        <f t="shared" si="70"/>
        <v>0</v>
      </c>
      <c r="AP251" s="342">
        <f t="shared" si="70"/>
        <v>0</v>
      </c>
      <c r="AR251" s="29">
        <f t="shared" si="71"/>
        <v>0</v>
      </c>
      <c r="AS251" s="29">
        <f t="shared" si="72"/>
        <v>0</v>
      </c>
      <c r="AT251" s="29">
        <f t="shared" si="76"/>
        <v>0</v>
      </c>
      <c r="AV251" s="29">
        <f t="shared" si="77"/>
        <v>0</v>
      </c>
      <c r="AW251" s="29">
        <f t="shared" si="77"/>
        <v>0</v>
      </c>
      <c r="AX251" s="29">
        <f t="shared" si="78"/>
        <v>0</v>
      </c>
      <c r="AZ251" s="29">
        <v>901218.54</v>
      </c>
      <c r="BA251" s="29">
        <v>901218.54</v>
      </c>
      <c r="BB251" s="29">
        <v>901218.54</v>
      </c>
      <c r="BD251" s="342">
        <v>933583.69000000006</v>
      </c>
      <c r="BE251" s="342">
        <v>933553.74</v>
      </c>
      <c r="BF251" s="342">
        <v>933553.74</v>
      </c>
      <c r="BH251" s="29">
        <v>0</v>
      </c>
      <c r="BI251" s="29">
        <v>0</v>
      </c>
      <c r="BJ251" s="29">
        <v>0</v>
      </c>
      <c r="BL251" s="342">
        <f t="shared" si="74"/>
        <v>0</v>
      </c>
      <c r="BM251" s="342">
        <f t="shared" si="74"/>
        <v>0</v>
      </c>
      <c r="BN251" s="342">
        <f t="shared" si="74"/>
        <v>0</v>
      </c>
      <c r="BP251" s="29">
        <f t="shared" si="64"/>
        <v>0</v>
      </c>
      <c r="BQ251" s="29">
        <f t="shared" si="86"/>
        <v>0</v>
      </c>
      <c r="BR251" s="29">
        <f t="shared" si="66"/>
        <v>0</v>
      </c>
      <c r="BT251" s="29">
        <f t="shared" si="67"/>
        <v>0</v>
      </c>
      <c r="BU251" s="29">
        <f t="shared" si="67"/>
        <v>0</v>
      </c>
      <c r="BV251" s="29">
        <f t="shared" si="68"/>
        <v>0</v>
      </c>
      <c r="BX251" s="29">
        <v>901218.54</v>
      </c>
      <c r="BY251" s="29">
        <v>901218.54</v>
      </c>
      <c r="BZ251" s="29">
        <v>901218.54</v>
      </c>
      <c r="CB251" s="342">
        <v>933553.74</v>
      </c>
      <c r="CC251" s="342">
        <v>933553.74</v>
      </c>
      <c r="CD251" s="342">
        <v>933553.74</v>
      </c>
      <c r="CF251" s="29">
        <v>0</v>
      </c>
      <c r="CG251" s="29">
        <v>0</v>
      </c>
      <c r="CH251" s="29">
        <v>0</v>
      </c>
      <c r="CJ251" s="342">
        <f t="shared" si="75"/>
        <v>0</v>
      </c>
      <c r="CK251" s="342">
        <f t="shared" si="75"/>
        <v>0</v>
      </c>
      <c r="CL251" s="342">
        <f t="shared" si="75"/>
        <v>0</v>
      </c>
      <c r="CN251" s="29">
        <f t="shared" si="73"/>
        <v>0</v>
      </c>
      <c r="CO251" s="29">
        <f t="shared" si="79"/>
        <v>0</v>
      </c>
      <c r="CP251" s="29">
        <f t="shared" si="80"/>
        <v>0</v>
      </c>
      <c r="CR251" s="29">
        <f t="shared" si="81"/>
        <v>0</v>
      </c>
      <c r="CS251" s="29">
        <f t="shared" si="81"/>
        <v>0</v>
      </c>
      <c r="CT251" s="29">
        <f t="shared" si="82"/>
        <v>0</v>
      </c>
    </row>
    <row r="252" spans="1:98" x14ac:dyDescent="0.25">
      <c r="A252" s="343" t="s">
        <v>577</v>
      </c>
      <c r="B252" s="229">
        <v>3.5999999999999997E-2</v>
      </c>
      <c r="C252" s="229">
        <v>4.1000000000000002E-2</v>
      </c>
      <c r="D252" s="229">
        <v>4.1000000000000002E-2</v>
      </c>
      <c r="E252" s="229">
        <v>1.6E-2</v>
      </c>
      <c r="F252" s="236">
        <v>403013</v>
      </c>
      <c r="G252" s="229"/>
      <c r="H252" s="342">
        <v>2866259.99</v>
      </c>
      <c r="I252" s="342">
        <v>2866259.99</v>
      </c>
      <c r="J252" s="342">
        <v>2866259.99</v>
      </c>
      <c r="K252" s="342"/>
      <c r="L252" s="342">
        <v>2866259.99</v>
      </c>
      <c r="M252" s="342">
        <v>2866259.99</v>
      </c>
      <c r="N252" s="342">
        <v>2866259.99</v>
      </c>
      <c r="O252" s="342"/>
      <c r="P252" s="238">
        <v>3821.6799866666674</v>
      </c>
      <c r="Q252" s="238">
        <v>3821.6799866666674</v>
      </c>
      <c r="R252" s="238">
        <v>3821.6799866666674</v>
      </c>
      <c r="S252" s="238"/>
      <c r="T252" s="342">
        <f t="shared" si="69"/>
        <v>3821.6799866666674</v>
      </c>
      <c r="U252" s="342">
        <f t="shared" si="69"/>
        <v>3821.6799866666674</v>
      </c>
      <c r="V252" s="342">
        <f t="shared" si="69"/>
        <v>3821.6799866666674</v>
      </c>
      <c r="W252" s="29"/>
      <c r="X252" s="29">
        <f t="shared" si="83"/>
        <v>11465.039960000002</v>
      </c>
      <c r="Y252" s="29">
        <f t="shared" si="84"/>
        <v>11465.039960000002</v>
      </c>
      <c r="Z252" s="29">
        <f t="shared" si="85"/>
        <v>0</v>
      </c>
      <c r="AB252" s="29">
        <v>2866259.99</v>
      </c>
      <c r="AC252" s="29">
        <v>2866259.99</v>
      </c>
      <c r="AD252" s="29">
        <v>2866259.99</v>
      </c>
      <c r="AF252" s="342">
        <v>2866259.99</v>
      </c>
      <c r="AG252" s="342">
        <v>2866259.99</v>
      </c>
      <c r="AH252" s="342">
        <v>2866259.99</v>
      </c>
      <c r="AJ252" s="29">
        <v>3821.6799866666674</v>
      </c>
      <c r="AK252" s="29">
        <v>3821.6799866666674</v>
      </c>
      <c r="AL252" s="29">
        <v>3821.6799866666674</v>
      </c>
      <c r="AN252" s="342">
        <f t="shared" si="70"/>
        <v>3821.6799866666674</v>
      </c>
      <c r="AO252" s="342">
        <f t="shared" si="70"/>
        <v>3821.6799866666674</v>
      </c>
      <c r="AP252" s="342">
        <f t="shared" si="70"/>
        <v>3821.6799866666674</v>
      </c>
      <c r="AR252" s="29">
        <f t="shared" si="71"/>
        <v>11465.039960000002</v>
      </c>
      <c r="AS252" s="29">
        <f t="shared" si="72"/>
        <v>11465.039960000002</v>
      </c>
      <c r="AT252" s="29">
        <f t="shared" si="76"/>
        <v>0</v>
      </c>
      <c r="AV252" s="29">
        <f t="shared" si="77"/>
        <v>22930.079920000004</v>
      </c>
      <c r="AW252" s="29">
        <f t="shared" si="77"/>
        <v>22930.079920000004</v>
      </c>
      <c r="AX252" s="29">
        <f t="shared" si="78"/>
        <v>0</v>
      </c>
      <c r="AZ252" s="29">
        <v>2866259.99</v>
      </c>
      <c r="BA252" s="29">
        <v>2866259.99</v>
      </c>
      <c r="BB252" s="29">
        <v>2866259.99</v>
      </c>
      <c r="BD252" s="342">
        <v>2866259.99</v>
      </c>
      <c r="BE252" s="342">
        <v>2866259.99</v>
      </c>
      <c r="BF252" s="342">
        <v>2866259.99</v>
      </c>
      <c r="BH252" s="29">
        <v>3821.6799866666674</v>
      </c>
      <c r="BI252" s="29">
        <v>3821.6799866666674</v>
      </c>
      <c r="BJ252" s="29">
        <v>3821.6799866666674</v>
      </c>
      <c r="BL252" s="342">
        <f t="shared" si="74"/>
        <v>3821.6799866666674</v>
      </c>
      <c r="BM252" s="342">
        <f t="shared" si="74"/>
        <v>3821.6799866666674</v>
      </c>
      <c r="BN252" s="342">
        <f t="shared" si="74"/>
        <v>3821.6799866666674</v>
      </c>
      <c r="BP252" s="29">
        <f t="shared" si="64"/>
        <v>11465.039960000002</v>
      </c>
      <c r="BQ252" s="29">
        <f t="shared" si="86"/>
        <v>11465.039960000002</v>
      </c>
      <c r="BR252" s="29">
        <f t="shared" si="66"/>
        <v>0</v>
      </c>
      <c r="BT252" s="29">
        <f t="shared" si="67"/>
        <v>34395.119880000006</v>
      </c>
      <c r="BU252" s="29">
        <f t="shared" si="67"/>
        <v>34395.119880000006</v>
      </c>
      <c r="BV252" s="29">
        <f t="shared" si="68"/>
        <v>0</v>
      </c>
      <c r="BX252" s="29">
        <v>2866259.99</v>
      </c>
      <c r="BY252" s="29">
        <v>2866259.99</v>
      </c>
      <c r="BZ252" s="29">
        <v>2866259.99</v>
      </c>
      <c r="CB252" s="342">
        <v>2866259.99</v>
      </c>
      <c r="CC252" s="342">
        <v>2873484.3</v>
      </c>
      <c r="CD252" s="342">
        <v>2880708.61</v>
      </c>
      <c r="CF252" s="29">
        <v>3821.6799866666674</v>
      </c>
      <c r="CG252" s="29">
        <v>3821.6799866666674</v>
      </c>
      <c r="CH252" s="29">
        <v>3821.6799866666674</v>
      </c>
      <c r="CJ252" s="342">
        <f t="shared" si="75"/>
        <v>3821.6799866666674</v>
      </c>
      <c r="CK252" s="342">
        <f t="shared" si="75"/>
        <v>3831.3124000000003</v>
      </c>
      <c r="CL252" s="342">
        <f t="shared" si="75"/>
        <v>3840.9448133333335</v>
      </c>
      <c r="CN252" s="29">
        <f t="shared" si="73"/>
        <v>11465.039960000002</v>
      </c>
      <c r="CO252" s="29">
        <f t="shared" si="79"/>
        <v>11493.9372</v>
      </c>
      <c r="CP252" s="29">
        <f t="shared" si="80"/>
        <v>28.897239999998419</v>
      </c>
      <c r="CR252" s="29">
        <f t="shared" si="81"/>
        <v>45860.159840000008</v>
      </c>
      <c r="CS252" s="29">
        <f t="shared" si="81"/>
        <v>45889.057080000006</v>
      </c>
      <c r="CT252" s="29">
        <f t="shared" si="82"/>
        <v>28.897239999998419</v>
      </c>
    </row>
    <row r="253" spans="1:98" x14ac:dyDescent="0.25">
      <c r="A253" s="343" t="s">
        <v>578</v>
      </c>
      <c r="B253" s="229"/>
      <c r="C253" s="229">
        <v>4.36E-2</v>
      </c>
      <c r="D253" s="229">
        <v>4.36E-2</v>
      </c>
      <c r="E253" s="229">
        <v>4.36E-2</v>
      </c>
      <c r="F253" s="236">
        <v>403013</v>
      </c>
      <c r="G253" s="229"/>
      <c r="H253" s="342">
        <v>259439.84</v>
      </c>
      <c r="I253" s="342">
        <v>259439.84</v>
      </c>
      <c r="J253" s="342">
        <v>259439.84</v>
      </c>
      <c r="K253" s="342"/>
      <c r="L253" s="342">
        <v>267805.52</v>
      </c>
      <c r="M253" s="342">
        <v>276171.19</v>
      </c>
      <c r="N253" s="342">
        <v>276171.19</v>
      </c>
      <c r="O253" s="342"/>
      <c r="P253" s="238">
        <v>942.63141866666672</v>
      </c>
      <c r="Q253" s="238">
        <v>942.63141866666672</v>
      </c>
      <c r="R253" s="238">
        <v>942.63141866666672</v>
      </c>
      <c r="S253" s="238"/>
      <c r="T253" s="342">
        <f t="shared" si="69"/>
        <v>973.02672266666684</v>
      </c>
      <c r="U253" s="342">
        <f t="shared" si="69"/>
        <v>1003.4219903333333</v>
      </c>
      <c r="V253" s="342">
        <f t="shared" si="69"/>
        <v>1003.4219903333333</v>
      </c>
      <c r="W253" s="29"/>
      <c r="X253" s="29">
        <f t="shared" si="83"/>
        <v>2827.894256</v>
      </c>
      <c r="Y253" s="29">
        <f t="shared" si="84"/>
        <v>2979.8707033333335</v>
      </c>
      <c r="Z253" s="29">
        <f t="shared" si="85"/>
        <v>151.97644733333345</v>
      </c>
      <c r="AB253" s="29">
        <v>259439.84</v>
      </c>
      <c r="AC253" s="29">
        <v>259439.84</v>
      </c>
      <c r="AD253" s="29">
        <v>259439.84</v>
      </c>
      <c r="AF253" s="342">
        <v>276171.19</v>
      </c>
      <c r="AG253" s="342">
        <v>276171.19</v>
      </c>
      <c r="AH253" s="342">
        <v>276171.19</v>
      </c>
      <c r="AJ253" s="29">
        <v>942.63141866666672</v>
      </c>
      <c r="AK253" s="29">
        <v>942.63141866666672</v>
      </c>
      <c r="AL253" s="29">
        <v>942.63141866666672</v>
      </c>
      <c r="AN253" s="342">
        <f t="shared" si="70"/>
        <v>1003.4219903333333</v>
      </c>
      <c r="AO253" s="342">
        <f t="shared" si="70"/>
        <v>1003.4219903333333</v>
      </c>
      <c r="AP253" s="342">
        <f t="shared" si="70"/>
        <v>1003.4219903333333</v>
      </c>
      <c r="AR253" s="29">
        <f t="shared" si="71"/>
        <v>2827.894256</v>
      </c>
      <c r="AS253" s="29">
        <f t="shared" si="72"/>
        <v>3010.2659709999998</v>
      </c>
      <c r="AT253" s="29">
        <f t="shared" si="76"/>
        <v>182.37171499999977</v>
      </c>
      <c r="AV253" s="29">
        <f t="shared" si="77"/>
        <v>5655.7885120000001</v>
      </c>
      <c r="AW253" s="29">
        <f t="shared" si="77"/>
        <v>5990.1366743333328</v>
      </c>
      <c r="AX253" s="29">
        <f t="shared" si="78"/>
        <v>334.34816233333277</v>
      </c>
      <c r="AZ253" s="29">
        <v>259439.84</v>
      </c>
      <c r="BA253" s="29">
        <v>259439.84</v>
      </c>
      <c r="BB253" s="29">
        <v>259439.84</v>
      </c>
      <c r="BD253" s="342">
        <v>276171.19</v>
      </c>
      <c r="BE253" s="342">
        <v>276171.19</v>
      </c>
      <c r="BF253" s="342">
        <v>276171.19</v>
      </c>
      <c r="BH253" s="29">
        <v>942.63141866666672</v>
      </c>
      <c r="BI253" s="29">
        <v>942.63141866666672</v>
      </c>
      <c r="BJ253" s="29">
        <v>942.63141866666672</v>
      </c>
      <c r="BL253" s="342">
        <f t="shared" si="74"/>
        <v>1003.4219903333333</v>
      </c>
      <c r="BM253" s="342">
        <f t="shared" si="74"/>
        <v>1003.4219903333333</v>
      </c>
      <c r="BN253" s="342">
        <f t="shared" si="74"/>
        <v>1003.4219903333333</v>
      </c>
      <c r="BP253" s="29">
        <f t="shared" si="64"/>
        <v>2827.894256</v>
      </c>
      <c r="BQ253" s="29">
        <f t="shared" si="86"/>
        <v>3010.2659709999998</v>
      </c>
      <c r="BR253" s="29">
        <f t="shared" si="66"/>
        <v>182.37171499999977</v>
      </c>
      <c r="BT253" s="29">
        <f t="shared" si="67"/>
        <v>8483.6827680000006</v>
      </c>
      <c r="BU253" s="29">
        <f t="shared" si="67"/>
        <v>9000.4026453333317</v>
      </c>
      <c r="BV253" s="29">
        <f t="shared" si="68"/>
        <v>516.71987733333117</v>
      </c>
      <c r="BX253" s="29">
        <v>259439.84</v>
      </c>
      <c r="BY253" s="29">
        <v>259439.84</v>
      </c>
      <c r="BZ253" s="29">
        <v>259439.84</v>
      </c>
      <c r="CB253" s="342">
        <v>276171.19</v>
      </c>
      <c r="CC253" s="342">
        <v>276171.19</v>
      </c>
      <c r="CD253" s="342">
        <v>276171.19</v>
      </c>
      <c r="CF253" s="29">
        <v>942.63141866666672</v>
      </c>
      <c r="CG253" s="29">
        <v>942.63141866666672</v>
      </c>
      <c r="CH253" s="29">
        <v>942.63141866666672</v>
      </c>
      <c r="CJ253" s="342">
        <f t="shared" si="75"/>
        <v>1003.4219903333333</v>
      </c>
      <c r="CK253" s="342">
        <f t="shared" si="75"/>
        <v>1003.4219903333333</v>
      </c>
      <c r="CL253" s="342">
        <f t="shared" si="75"/>
        <v>1003.4219903333333</v>
      </c>
      <c r="CN253" s="29">
        <f t="shared" si="73"/>
        <v>2827.894256</v>
      </c>
      <c r="CO253" s="29">
        <f t="shared" si="79"/>
        <v>3010.2659709999998</v>
      </c>
      <c r="CP253" s="29">
        <f t="shared" si="80"/>
        <v>182.37171499999977</v>
      </c>
      <c r="CR253" s="29">
        <f t="shared" si="81"/>
        <v>11311.577024</v>
      </c>
      <c r="CS253" s="29">
        <f t="shared" si="81"/>
        <v>12010.668616333332</v>
      </c>
      <c r="CT253" s="29">
        <f t="shared" si="82"/>
        <v>699.0915923333323</v>
      </c>
    </row>
    <row r="254" spans="1:98" x14ac:dyDescent="0.25">
      <c r="A254" s="343" t="s">
        <v>579</v>
      </c>
      <c r="B254" s="229"/>
      <c r="C254" s="229"/>
      <c r="D254" s="229">
        <v>4.36E-2</v>
      </c>
      <c r="E254" s="229">
        <v>4.36E-2</v>
      </c>
      <c r="F254" s="236">
        <v>403013</v>
      </c>
      <c r="G254" s="229"/>
      <c r="H254" s="342">
        <v>7800.04</v>
      </c>
      <c r="I254" s="342">
        <v>7800.04</v>
      </c>
      <c r="J254" s="342">
        <v>7800.04</v>
      </c>
      <c r="K254" s="342"/>
      <c r="L254" s="342">
        <v>7800.04</v>
      </c>
      <c r="M254" s="342">
        <v>7800.04</v>
      </c>
      <c r="N254" s="342">
        <v>7800.04</v>
      </c>
      <c r="O254" s="342"/>
      <c r="P254" s="238">
        <v>28.340145333333336</v>
      </c>
      <c r="Q254" s="238">
        <v>28.340145333333336</v>
      </c>
      <c r="R254" s="238">
        <v>28.340145333333336</v>
      </c>
      <c r="S254" s="238"/>
      <c r="T254" s="342">
        <f t="shared" si="69"/>
        <v>28.340145333333336</v>
      </c>
      <c r="U254" s="342">
        <f t="shared" si="69"/>
        <v>28.340145333333336</v>
      </c>
      <c r="V254" s="342">
        <f t="shared" si="69"/>
        <v>28.340145333333336</v>
      </c>
      <c r="W254" s="29"/>
      <c r="X254" s="29">
        <f t="shared" si="83"/>
        <v>85.020436000000004</v>
      </c>
      <c r="Y254" s="29">
        <f t="shared" si="84"/>
        <v>85.020436000000004</v>
      </c>
      <c r="Z254" s="29">
        <f t="shared" si="85"/>
        <v>0</v>
      </c>
      <c r="AB254" s="29">
        <v>7800.04</v>
      </c>
      <c r="AC254" s="29">
        <v>7800.04</v>
      </c>
      <c r="AD254" s="29">
        <v>7800.04</v>
      </c>
      <c r="AF254" s="342">
        <v>7800.04</v>
      </c>
      <c r="AG254" s="342">
        <v>7800.04</v>
      </c>
      <c r="AH254" s="342">
        <v>7800.04</v>
      </c>
      <c r="AJ254" s="29">
        <v>28.340145333333336</v>
      </c>
      <c r="AK254" s="29">
        <v>28.340145333333336</v>
      </c>
      <c r="AL254" s="29">
        <v>28.340145333333336</v>
      </c>
      <c r="AN254" s="342">
        <f t="shared" si="70"/>
        <v>28.340145333333336</v>
      </c>
      <c r="AO254" s="342">
        <f t="shared" si="70"/>
        <v>28.340145333333336</v>
      </c>
      <c r="AP254" s="342">
        <f t="shared" si="70"/>
        <v>28.340145333333336</v>
      </c>
      <c r="AR254" s="29">
        <f t="shared" si="71"/>
        <v>85.020436000000004</v>
      </c>
      <c r="AS254" s="29">
        <f t="shared" si="72"/>
        <v>85.020436000000004</v>
      </c>
      <c r="AT254" s="29">
        <f t="shared" si="76"/>
        <v>0</v>
      </c>
      <c r="AV254" s="29">
        <f t="shared" si="77"/>
        <v>170.04087200000001</v>
      </c>
      <c r="AW254" s="29">
        <f t="shared" si="77"/>
        <v>170.04087200000001</v>
      </c>
      <c r="AX254" s="29">
        <f t="shared" si="78"/>
        <v>0</v>
      </c>
      <c r="AZ254" s="29">
        <v>7800.04</v>
      </c>
      <c r="BA254" s="29">
        <v>7800.04</v>
      </c>
      <c r="BB254" s="29">
        <v>7800.04</v>
      </c>
      <c r="BD254" s="342">
        <v>7800.04</v>
      </c>
      <c r="BE254" s="342">
        <v>7800.04</v>
      </c>
      <c r="BF254" s="342">
        <v>7800.04</v>
      </c>
      <c r="BH254" s="29">
        <v>28.340145333333336</v>
      </c>
      <c r="BI254" s="29">
        <v>28.340145333333336</v>
      </c>
      <c r="BJ254" s="29">
        <v>28.340145333333336</v>
      </c>
      <c r="BL254" s="342">
        <f t="shared" si="74"/>
        <v>28.340145333333336</v>
      </c>
      <c r="BM254" s="342">
        <f t="shared" si="74"/>
        <v>28.340145333333336</v>
      </c>
      <c r="BN254" s="342">
        <f t="shared" si="74"/>
        <v>28.340145333333336</v>
      </c>
      <c r="BP254" s="29">
        <f t="shared" si="64"/>
        <v>85.020436000000004</v>
      </c>
      <c r="BQ254" s="29">
        <f t="shared" si="86"/>
        <v>85.020436000000004</v>
      </c>
      <c r="BR254" s="29">
        <f t="shared" si="66"/>
        <v>0</v>
      </c>
      <c r="BT254" s="29">
        <f t="shared" si="67"/>
        <v>255.061308</v>
      </c>
      <c r="BU254" s="29">
        <f t="shared" si="67"/>
        <v>255.061308</v>
      </c>
      <c r="BV254" s="29">
        <f t="shared" si="68"/>
        <v>0</v>
      </c>
      <c r="BX254" s="29">
        <v>7800.04</v>
      </c>
      <c r="BY254" s="29">
        <v>7800.04</v>
      </c>
      <c r="BZ254" s="29">
        <v>7800.04</v>
      </c>
      <c r="CB254" s="342">
        <v>7800.04</v>
      </c>
      <c r="CC254" s="342">
        <v>7800.04</v>
      </c>
      <c r="CD254" s="342">
        <v>7800.04</v>
      </c>
      <c r="CF254" s="29">
        <v>28.340145333333336</v>
      </c>
      <c r="CG254" s="29">
        <v>28.340145333333336</v>
      </c>
      <c r="CH254" s="29">
        <v>28.340145333333336</v>
      </c>
      <c r="CJ254" s="342">
        <f t="shared" si="75"/>
        <v>28.340145333333336</v>
      </c>
      <c r="CK254" s="342">
        <f t="shared" si="75"/>
        <v>28.340145333333336</v>
      </c>
      <c r="CL254" s="342">
        <f t="shared" si="75"/>
        <v>28.340145333333336</v>
      </c>
      <c r="CN254" s="29">
        <f t="shared" si="73"/>
        <v>85.020436000000004</v>
      </c>
      <c r="CO254" s="29">
        <f t="shared" si="79"/>
        <v>85.020436000000004</v>
      </c>
      <c r="CP254" s="29">
        <f t="shared" si="80"/>
        <v>0</v>
      </c>
      <c r="CR254" s="29">
        <f t="shared" si="81"/>
        <v>340.08174400000001</v>
      </c>
      <c r="CS254" s="29">
        <f t="shared" si="81"/>
        <v>340.08174400000001</v>
      </c>
      <c r="CT254" s="29">
        <f t="shared" si="82"/>
        <v>0</v>
      </c>
    </row>
    <row r="255" spans="1:98" x14ac:dyDescent="0.25">
      <c r="A255" s="343" t="s">
        <v>580</v>
      </c>
      <c r="B255" s="229">
        <v>3.73E-2</v>
      </c>
      <c r="C255" s="229">
        <v>3.8800000000000001E-2</v>
      </c>
      <c r="D255" s="229">
        <v>3.8800000000000001E-2</v>
      </c>
      <c r="E255" s="229">
        <v>2.9599999999999998E-2</v>
      </c>
      <c r="F255" s="236">
        <v>403013</v>
      </c>
      <c r="G255" s="229"/>
      <c r="H255" s="342">
        <v>6625665.4299999997</v>
      </c>
      <c r="I255" s="342">
        <v>6625665.4299999997</v>
      </c>
      <c r="J255" s="342">
        <v>6625665.4299999997</v>
      </c>
      <c r="K255" s="342"/>
      <c r="L255" s="342">
        <v>6625665.4299999997</v>
      </c>
      <c r="M255" s="342">
        <v>6625665.4299999997</v>
      </c>
      <c r="N255" s="342">
        <v>6625665.4299999997</v>
      </c>
      <c r="O255" s="342"/>
      <c r="P255" s="238">
        <v>16343.308060666664</v>
      </c>
      <c r="Q255" s="238">
        <v>16343.308060666664</v>
      </c>
      <c r="R255" s="238">
        <v>16343.308060666664</v>
      </c>
      <c r="S255" s="238"/>
      <c r="T255" s="342">
        <f t="shared" si="69"/>
        <v>16343.308060666664</v>
      </c>
      <c r="U255" s="342">
        <f t="shared" si="69"/>
        <v>16343.308060666664</v>
      </c>
      <c r="V255" s="342">
        <f t="shared" si="69"/>
        <v>16343.308060666664</v>
      </c>
      <c r="W255" s="29"/>
      <c r="X255" s="29">
        <f t="shared" si="83"/>
        <v>49029.924181999995</v>
      </c>
      <c r="Y255" s="29">
        <f t="shared" si="84"/>
        <v>49029.924181999995</v>
      </c>
      <c r="Z255" s="29">
        <f t="shared" si="85"/>
        <v>0</v>
      </c>
      <c r="AB255" s="29">
        <v>6625665.4299999997</v>
      </c>
      <c r="AC255" s="29">
        <v>6625665.4299999997</v>
      </c>
      <c r="AD255" s="29">
        <v>6625665.4299999997</v>
      </c>
      <c r="AF255" s="342">
        <v>6625665.4299999997</v>
      </c>
      <c r="AG255" s="342">
        <v>6625665.4299999997</v>
      </c>
      <c r="AH255" s="342">
        <v>6625665.4299999997</v>
      </c>
      <c r="AJ255" s="29">
        <v>16343.308060666664</v>
      </c>
      <c r="AK255" s="29">
        <v>16343.308060666664</v>
      </c>
      <c r="AL255" s="29">
        <v>16343.308060666664</v>
      </c>
      <c r="AN255" s="342">
        <f t="shared" si="70"/>
        <v>16343.308060666664</v>
      </c>
      <c r="AO255" s="342">
        <f t="shared" si="70"/>
        <v>16343.308060666664</v>
      </c>
      <c r="AP255" s="342">
        <f t="shared" si="70"/>
        <v>16343.308060666664</v>
      </c>
      <c r="AR255" s="29">
        <f t="shared" si="71"/>
        <v>49029.924181999995</v>
      </c>
      <c r="AS255" s="29">
        <f t="shared" si="72"/>
        <v>49029.924181999995</v>
      </c>
      <c r="AT255" s="29">
        <f t="shared" si="76"/>
        <v>0</v>
      </c>
      <c r="AV255" s="29">
        <f t="shared" si="77"/>
        <v>98059.84836399999</v>
      </c>
      <c r="AW255" s="29">
        <f t="shared" si="77"/>
        <v>98059.84836399999</v>
      </c>
      <c r="AX255" s="29">
        <f t="shared" si="78"/>
        <v>0</v>
      </c>
      <c r="AZ255" s="29">
        <v>6625665.4299999997</v>
      </c>
      <c r="BA255" s="29">
        <v>6625665.4299999997</v>
      </c>
      <c r="BB255" s="29">
        <v>6625665.4299999997</v>
      </c>
      <c r="BD255" s="342">
        <v>6625665.4299999997</v>
      </c>
      <c r="BE255" s="342">
        <v>6625665.4299999997</v>
      </c>
      <c r="BF255" s="342">
        <v>6625665.4299999997</v>
      </c>
      <c r="BH255" s="29">
        <v>16343.308060666664</v>
      </c>
      <c r="BI255" s="29">
        <v>16343.308060666664</v>
      </c>
      <c r="BJ255" s="29">
        <v>16343.308060666664</v>
      </c>
      <c r="BL255" s="342">
        <f t="shared" si="74"/>
        <v>16343.308060666664</v>
      </c>
      <c r="BM255" s="342">
        <f t="shared" si="74"/>
        <v>16343.308060666664</v>
      </c>
      <c r="BN255" s="342">
        <f t="shared" si="74"/>
        <v>16343.308060666664</v>
      </c>
      <c r="BP255" s="29">
        <f t="shared" si="64"/>
        <v>49029.924181999995</v>
      </c>
      <c r="BQ255" s="29">
        <f t="shared" si="86"/>
        <v>49029.924181999995</v>
      </c>
      <c r="BR255" s="29">
        <f t="shared" si="66"/>
        <v>0</v>
      </c>
      <c r="BT255" s="29">
        <f t="shared" si="67"/>
        <v>147089.77254599999</v>
      </c>
      <c r="BU255" s="29">
        <f t="shared" si="67"/>
        <v>147089.77254599999</v>
      </c>
      <c r="BV255" s="29">
        <f t="shared" si="68"/>
        <v>0</v>
      </c>
      <c r="BX255" s="29">
        <v>6625665.4299999997</v>
      </c>
      <c r="BY255" s="29">
        <v>6625665.4299999997</v>
      </c>
      <c r="BZ255" s="29">
        <v>6625665.4299999997</v>
      </c>
      <c r="CB255" s="342">
        <v>6625665.4299999997</v>
      </c>
      <c r="CC255" s="342">
        <v>6625665.4299999997</v>
      </c>
      <c r="CD255" s="342">
        <v>6625665.4299999997</v>
      </c>
      <c r="CF255" s="29">
        <v>16343.308060666664</v>
      </c>
      <c r="CG255" s="29">
        <v>16343.308060666664</v>
      </c>
      <c r="CH255" s="29">
        <v>16343.308060666664</v>
      </c>
      <c r="CJ255" s="342">
        <f t="shared" si="75"/>
        <v>16343.308060666664</v>
      </c>
      <c r="CK255" s="342">
        <f t="shared" si="75"/>
        <v>16343.308060666664</v>
      </c>
      <c r="CL255" s="342">
        <f t="shared" si="75"/>
        <v>16343.308060666664</v>
      </c>
      <c r="CN255" s="29">
        <f t="shared" si="73"/>
        <v>49029.924181999995</v>
      </c>
      <c r="CO255" s="29">
        <f t="shared" si="79"/>
        <v>49029.924181999995</v>
      </c>
      <c r="CP255" s="29">
        <f t="shared" si="80"/>
        <v>0</v>
      </c>
      <c r="CR255" s="29">
        <f t="shared" si="81"/>
        <v>196119.69672799998</v>
      </c>
      <c r="CS255" s="29">
        <f t="shared" si="81"/>
        <v>196119.69672799998</v>
      </c>
      <c r="CT255" s="29">
        <f t="shared" si="82"/>
        <v>0</v>
      </c>
    </row>
    <row r="256" spans="1:98" x14ac:dyDescent="0.25">
      <c r="A256" s="30" t="s">
        <v>581</v>
      </c>
      <c r="B256" s="229">
        <v>3.6999999999999998E-2</v>
      </c>
      <c r="C256" s="229">
        <v>4.2599999999999999E-2</v>
      </c>
      <c r="D256" s="229">
        <v>4.2599999999999999E-2</v>
      </c>
      <c r="E256" s="229">
        <v>2.6200000000000001E-2</v>
      </c>
      <c r="F256" s="236">
        <v>403013</v>
      </c>
      <c r="G256" s="229"/>
      <c r="H256" s="342">
        <v>800625.37</v>
      </c>
      <c r="I256" s="342">
        <v>800625.37</v>
      </c>
      <c r="J256" s="342">
        <v>800625.37</v>
      </c>
      <c r="K256" s="342"/>
      <c r="L256" s="342">
        <v>800625.37</v>
      </c>
      <c r="M256" s="342">
        <v>800625.37</v>
      </c>
      <c r="N256" s="342">
        <v>800625.37</v>
      </c>
      <c r="O256" s="342"/>
      <c r="P256" s="238">
        <v>1748.0320578333333</v>
      </c>
      <c r="Q256" s="238">
        <v>1748.0320578333333</v>
      </c>
      <c r="R256" s="238">
        <v>1748.0320578333333</v>
      </c>
      <c r="S256" s="238"/>
      <c r="T256" s="342">
        <f t="shared" si="69"/>
        <v>1748.0320578333333</v>
      </c>
      <c r="U256" s="342">
        <f t="shared" si="69"/>
        <v>1748.0320578333333</v>
      </c>
      <c r="V256" s="342">
        <f t="shared" si="69"/>
        <v>1748.0320578333333</v>
      </c>
      <c r="W256" s="29"/>
      <c r="X256" s="29">
        <f t="shared" si="83"/>
        <v>5244.0961735000001</v>
      </c>
      <c r="Y256" s="29">
        <f t="shared" si="84"/>
        <v>5244.0961735000001</v>
      </c>
      <c r="Z256" s="29">
        <f t="shared" si="85"/>
        <v>0</v>
      </c>
      <c r="AB256" s="29">
        <v>800625.37</v>
      </c>
      <c r="AC256" s="29">
        <v>800625.37</v>
      </c>
      <c r="AD256" s="29">
        <v>800625.37</v>
      </c>
      <c r="AF256" s="342">
        <v>800625.37</v>
      </c>
      <c r="AG256" s="342">
        <v>800625.37</v>
      </c>
      <c r="AH256" s="342">
        <v>800625.37</v>
      </c>
      <c r="AJ256" s="29">
        <v>1748.0320578333333</v>
      </c>
      <c r="AK256" s="29">
        <v>1748.0320578333333</v>
      </c>
      <c r="AL256" s="29">
        <v>1748.0320578333333</v>
      </c>
      <c r="AN256" s="342">
        <f t="shared" si="70"/>
        <v>1748.0320578333333</v>
      </c>
      <c r="AO256" s="342">
        <f t="shared" si="70"/>
        <v>1748.0320578333333</v>
      </c>
      <c r="AP256" s="342">
        <f t="shared" si="70"/>
        <v>1748.0320578333333</v>
      </c>
      <c r="AR256" s="29">
        <f t="shared" si="71"/>
        <v>5244.0961735000001</v>
      </c>
      <c r="AS256" s="29">
        <f t="shared" si="72"/>
        <v>5244.0961735000001</v>
      </c>
      <c r="AT256" s="29">
        <f t="shared" si="76"/>
        <v>0</v>
      </c>
      <c r="AV256" s="29">
        <f t="shared" si="77"/>
        <v>10488.192347</v>
      </c>
      <c r="AW256" s="29">
        <f t="shared" si="77"/>
        <v>10488.192347</v>
      </c>
      <c r="AX256" s="29">
        <f t="shared" si="78"/>
        <v>0</v>
      </c>
      <c r="AZ256" s="29">
        <v>800625.37</v>
      </c>
      <c r="BA256" s="29">
        <v>800625.37</v>
      </c>
      <c r="BB256" s="29">
        <v>800625.37</v>
      </c>
      <c r="BD256" s="342">
        <v>800625.37</v>
      </c>
      <c r="BE256" s="342">
        <v>800625.37</v>
      </c>
      <c r="BF256" s="342">
        <v>800625.37</v>
      </c>
      <c r="BH256" s="29">
        <v>1748.0320578333333</v>
      </c>
      <c r="BI256" s="29">
        <v>1748.0320578333333</v>
      </c>
      <c r="BJ256" s="29">
        <v>1748.0320578333333</v>
      </c>
      <c r="BL256" s="342">
        <f t="shared" si="74"/>
        <v>1748.0320578333333</v>
      </c>
      <c r="BM256" s="342">
        <f t="shared" si="74"/>
        <v>1748.0320578333333</v>
      </c>
      <c r="BN256" s="342">
        <f t="shared" si="74"/>
        <v>1748.0320578333333</v>
      </c>
      <c r="BP256" s="29">
        <f t="shared" si="64"/>
        <v>5244.0961735000001</v>
      </c>
      <c r="BQ256" s="29">
        <f t="shared" si="86"/>
        <v>5244.0961735000001</v>
      </c>
      <c r="BR256" s="29">
        <f t="shared" si="66"/>
        <v>0</v>
      </c>
      <c r="BT256" s="29">
        <f t="shared" si="67"/>
        <v>15732.2885205</v>
      </c>
      <c r="BU256" s="29">
        <f t="shared" si="67"/>
        <v>15732.2885205</v>
      </c>
      <c r="BV256" s="29">
        <f t="shared" si="68"/>
        <v>0</v>
      </c>
      <c r="BX256" s="29">
        <v>800625.37</v>
      </c>
      <c r="BY256" s="29">
        <v>800625.37</v>
      </c>
      <c r="BZ256" s="29">
        <v>800625.37</v>
      </c>
      <c r="CB256" s="342">
        <v>800625.37</v>
      </c>
      <c r="CC256" s="342">
        <v>800625.37</v>
      </c>
      <c r="CD256" s="342">
        <v>800625.37</v>
      </c>
      <c r="CF256" s="29">
        <v>1748.0320578333333</v>
      </c>
      <c r="CG256" s="29">
        <v>1748.0320578333333</v>
      </c>
      <c r="CH256" s="29">
        <v>1748.0320578333333</v>
      </c>
      <c r="CJ256" s="342">
        <f t="shared" si="75"/>
        <v>1748.0320578333333</v>
      </c>
      <c r="CK256" s="342">
        <f t="shared" si="75"/>
        <v>1748.0320578333333</v>
      </c>
      <c r="CL256" s="342">
        <f t="shared" si="75"/>
        <v>1748.0320578333333</v>
      </c>
      <c r="CN256" s="29">
        <f t="shared" si="73"/>
        <v>5244.0961735000001</v>
      </c>
      <c r="CO256" s="29">
        <f t="shared" si="79"/>
        <v>5244.0961735000001</v>
      </c>
      <c r="CP256" s="29">
        <f t="shared" si="80"/>
        <v>0</v>
      </c>
      <c r="CR256" s="29">
        <f t="shared" si="81"/>
        <v>20976.384694</v>
      </c>
      <c r="CS256" s="29">
        <f t="shared" si="81"/>
        <v>20976.384694</v>
      </c>
      <c r="CT256" s="29">
        <f t="shared" si="82"/>
        <v>0</v>
      </c>
    </row>
    <row r="257" spans="1:98" x14ac:dyDescent="0.25">
      <c r="A257" s="30" t="s">
        <v>582</v>
      </c>
      <c r="B257" s="229">
        <v>3.8100000000000002E-2</v>
      </c>
      <c r="C257" s="229">
        <v>3.9800000000000002E-2</v>
      </c>
      <c r="D257" s="229">
        <v>3.9800000000000002E-2</v>
      </c>
      <c r="E257" s="229">
        <v>2.5900000000000003E-2</v>
      </c>
      <c r="F257" s="236">
        <v>403013</v>
      </c>
      <c r="G257" s="229"/>
      <c r="H257" s="342">
        <v>1709376.03</v>
      </c>
      <c r="I257" s="342">
        <v>1709376.03</v>
      </c>
      <c r="J257" s="342">
        <v>1709376.03</v>
      </c>
      <c r="K257" s="342"/>
      <c r="L257" s="342">
        <v>1709376.03</v>
      </c>
      <c r="M257" s="342">
        <v>1709376.03</v>
      </c>
      <c r="N257" s="342">
        <v>1709376.03</v>
      </c>
      <c r="O257" s="342"/>
      <c r="P257" s="238">
        <v>3689.4032647500007</v>
      </c>
      <c r="Q257" s="238">
        <v>3689.4032647500007</v>
      </c>
      <c r="R257" s="238">
        <v>3689.4032647500007</v>
      </c>
      <c r="S257" s="238"/>
      <c r="T257" s="342">
        <f t="shared" ref="T257:V278" si="87">L257*$E257/12</f>
        <v>3689.4032647500007</v>
      </c>
      <c r="U257" s="342">
        <f t="shared" si="87"/>
        <v>3689.4032647500007</v>
      </c>
      <c r="V257" s="342">
        <f t="shared" si="87"/>
        <v>3689.4032647500007</v>
      </c>
      <c r="W257" s="29"/>
      <c r="X257" s="29">
        <f t="shared" si="83"/>
        <v>11068.209794250002</v>
      </c>
      <c r="Y257" s="29">
        <f t="shared" si="84"/>
        <v>11068.209794250002</v>
      </c>
      <c r="Z257" s="29">
        <f t="shared" si="85"/>
        <v>0</v>
      </c>
      <c r="AB257" s="29">
        <v>1709376.03</v>
      </c>
      <c r="AC257" s="29">
        <v>1709376.03</v>
      </c>
      <c r="AD257" s="29">
        <v>1709376.03</v>
      </c>
      <c r="AF257" s="342">
        <v>1709376.03</v>
      </c>
      <c r="AG257" s="342">
        <v>1709376.03</v>
      </c>
      <c r="AH257" s="342">
        <v>1709376.03</v>
      </c>
      <c r="AJ257" s="29">
        <v>3689.4032647500007</v>
      </c>
      <c r="AK257" s="29">
        <v>3689.4032647500007</v>
      </c>
      <c r="AL257" s="29">
        <v>3689.4032647500007</v>
      </c>
      <c r="AN257" s="342">
        <f t="shared" ref="AN257:AP278" si="88">AF257*$E257/12</f>
        <v>3689.4032647500007</v>
      </c>
      <c r="AO257" s="342">
        <f t="shared" si="88"/>
        <v>3689.4032647500007</v>
      </c>
      <c r="AP257" s="342">
        <f t="shared" si="88"/>
        <v>3689.4032647500007</v>
      </c>
      <c r="AR257" s="29">
        <f t="shared" si="71"/>
        <v>11068.209794250002</v>
      </c>
      <c r="AS257" s="29">
        <f t="shared" si="72"/>
        <v>11068.209794250002</v>
      </c>
      <c r="AT257" s="29">
        <f t="shared" si="76"/>
        <v>0</v>
      </c>
      <c r="AV257" s="29">
        <f t="shared" si="77"/>
        <v>22136.419588500004</v>
      </c>
      <c r="AW257" s="29">
        <f t="shared" si="77"/>
        <v>22136.419588500004</v>
      </c>
      <c r="AX257" s="29">
        <f t="shared" si="78"/>
        <v>0</v>
      </c>
      <c r="AZ257" s="29">
        <v>1709376.03</v>
      </c>
      <c r="BA257" s="29">
        <v>1709376.03</v>
      </c>
      <c r="BB257" s="29">
        <v>1709376.03</v>
      </c>
      <c r="BD257" s="342">
        <v>1709376.03</v>
      </c>
      <c r="BE257" s="342">
        <v>1709376.03</v>
      </c>
      <c r="BF257" s="342">
        <v>1709376.03</v>
      </c>
      <c r="BH257" s="29">
        <v>3689.4032647500007</v>
      </c>
      <c r="BI257" s="29">
        <v>3689.4032647500007</v>
      </c>
      <c r="BJ257" s="29">
        <v>3689.4032647500007</v>
      </c>
      <c r="BL257" s="342">
        <f t="shared" si="74"/>
        <v>3689.4032647500007</v>
      </c>
      <c r="BM257" s="342">
        <f t="shared" si="74"/>
        <v>3689.4032647500007</v>
      </c>
      <c r="BN257" s="342">
        <f t="shared" si="74"/>
        <v>3689.4032647500007</v>
      </c>
      <c r="BP257" s="29">
        <f t="shared" si="64"/>
        <v>11068.209794250002</v>
      </c>
      <c r="BQ257" s="29">
        <f t="shared" si="86"/>
        <v>11068.209794250002</v>
      </c>
      <c r="BR257" s="29">
        <f t="shared" si="66"/>
        <v>0</v>
      </c>
      <c r="BT257" s="29">
        <f t="shared" si="67"/>
        <v>33204.629382750005</v>
      </c>
      <c r="BU257" s="29">
        <f t="shared" si="67"/>
        <v>33204.629382750005</v>
      </c>
      <c r="BV257" s="29">
        <f t="shared" si="68"/>
        <v>0</v>
      </c>
      <c r="BX257" s="29">
        <v>1709376.03</v>
      </c>
      <c r="BY257" s="29">
        <v>1709376.03</v>
      </c>
      <c r="BZ257" s="29">
        <v>1709376.03</v>
      </c>
      <c r="CB257" s="342">
        <v>1709376.03</v>
      </c>
      <c r="CC257" s="342">
        <v>1709376.03</v>
      </c>
      <c r="CD257" s="342">
        <v>1709376.03</v>
      </c>
      <c r="CF257" s="29">
        <v>3689.4032647500007</v>
      </c>
      <c r="CG257" s="29">
        <v>3689.4032647500007</v>
      </c>
      <c r="CH257" s="29">
        <v>3689.4032647500007</v>
      </c>
      <c r="CJ257" s="342">
        <f t="shared" si="75"/>
        <v>3689.4032647500007</v>
      </c>
      <c r="CK257" s="342">
        <f t="shared" si="75"/>
        <v>3689.4032647500007</v>
      </c>
      <c r="CL257" s="342">
        <f t="shared" si="75"/>
        <v>3689.4032647500007</v>
      </c>
      <c r="CN257" s="29">
        <f t="shared" si="73"/>
        <v>11068.209794250002</v>
      </c>
      <c r="CO257" s="29">
        <f t="shared" si="79"/>
        <v>11068.209794250002</v>
      </c>
      <c r="CP257" s="29">
        <f t="shared" si="80"/>
        <v>0</v>
      </c>
      <c r="CR257" s="29">
        <f t="shared" si="81"/>
        <v>44272.839177000009</v>
      </c>
      <c r="CS257" s="29">
        <f t="shared" si="81"/>
        <v>44272.839177000009</v>
      </c>
      <c r="CT257" s="29">
        <f t="shared" si="82"/>
        <v>0</v>
      </c>
    </row>
    <row r="258" spans="1:98" x14ac:dyDescent="0.25">
      <c r="A258" s="30" t="s">
        <v>583</v>
      </c>
      <c r="B258" s="229">
        <v>3.56E-2</v>
      </c>
      <c r="C258" s="229">
        <v>4.0599999999999997E-2</v>
      </c>
      <c r="D258" s="229">
        <v>4.0599999999999997E-2</v>
      </c>
      <c r="E258" s="229">
        <v>2.58E-2</v>
      </c>
      <c r="F258" s="236">
        <v>403013</v>
      </c>
      <c r="G258" s="229"/>
      <c r="H258" s="342">
        <v>2168768.83</v>
      </c>
      <c r="I258" s="342">
        <v>2168768.83</v>
      </c>
      <c r="J258" s="342">
        <v>2168768.83</v>
      </c>
      <c r="K258" s="342"/>
      <c r="L258" s="342">
        <v>2168768.83</v>
      </c>
      <c r="M258" s="342">
        <v>2168768.83</v>
      </c>
      <c r="N258" s="342">
        <v>2168768.83</v>
      </c>
      <c r="O258" s="342"/>
      <c r="P258" s="238">
        <v>4662.8529845000003</v>
      </c>
      <c r="Q258" s="238">
        <v>4662.8529845000003</v>
      </c>
      <c r="R258" s="238">
        <v>4662.8529845000003</v>
      </c>
      <c r="S258" s="238"/>
      <c r="T258" s="342">
        <f t="shared" si="87"/>
        <v>4662.8529845000003</v>
      </c>
      <c r="U258" s="342">
        <f t="shared" si="87"/>
        <v>4662.8529845000003</v>
      </c>
      <c r="V258" s="342">
        <f t="shared" si="87"/>
        <v>4662.8529845000003</v>
      </c>
      <c r="W258" s="29"/>
      <c r="X258" s="29">
        <f t="shared" si="83"/>
        <v>13988.5589535</v>
      </c>
      <c r="Y258" s="29">
        <f t="shared" si="84"/>
        <v>13988.5589535</v>
      </c>
      <c r="Z258" s="29">
        <f t="shared" si="85"/>
        <v>0</v>
      </c>
      <c r="AB258" s="29">
        <v>2168768.83</v>
      </c>
      <c r="AC258" s="29">
        <v>2168768.83</v>
      </c>
      <c r="AD258" s="29">
        <v>2168768.83</v>
      </c>
      <c r="AF258" s="342">
        <v>2168768.83</v>
      </c>
      <c r="AG258" s="342">
        <v>2168768.83</v>
      </c>
      <c r="AH258" s="342">
        <v>2168768.83</v>
      </c>
      <c r="AJ258" s="29">
        <v>4662.8529845000003</v>
      </c>
      <c r="AK258" s="29">
        <v>4662.8529845000003</v>
      </c>
      <c r="AL258" s="29">
        <v>4662.8529845000003</v>
      </c>
      <c r="AN258" s="342">
        <f t="shared" si="88"/>
        <v>4662.8529845000003</v>
      </c>
      <c r="AO258" s="342">
        <f t="shared" si="88"/>
        <v>4662.8529845000003</v>
      </c>
      <c r="AP258" s="342">
        <f t="shared" si="88"/>
        <v>4662.8529845000003</v>
      </c>
      <c r="AR258" s="29">
        <f t="shared" si="71"/>
        <v>13988.5589535</v>
      </c>
      <c r="AS258" s="29">
        <f t="shared" si="72"/>
        <v>13988.5589535</v>
      </c>
      <c r="AT258" s="29">
        <f t="shared" si="76"/>
        <v>0</v>
      </c>
      <c r="AV258" s="29">
        <f t="shared" si="77"/>
        <v>27977.117907</v>
      </c>
      <c r="AW258" s="29">
        <f t="shared" si="77"/>
        <v>27977.117907</v>
      </c>
      <c r="AX258" s="29">
        <f t="shared" si="78"/>
        <v>0</v>
      </c>
      <c r="AZ258" s="29">
        <v>2168768.83</v>
      </c>
      <c r="BA258" s="29">
        <v>2168768.83</v>
      </c>
      <c r="BB258" s="29">
        <v>2168768.83</v>
      </c>
      <c r="BD258" s="342">
        <v>2168768.83</v>
      </c>
      <c r="BE258" s="342">
        <v>2168768.83</v>
      </c>
      <c r="BF258" s="342">
        <v>2168768.83</v>
      </c>
      <c r="BH258" s="29">
        <v>4662.8529845000003</v>
      </c>
      <c r="BI258" s="29">
        <v>4662.8529845000003</v>
      </c>
      <c r="BJ258" s="29">
        <v>4662.8529845000003</v>
      </c>
      <c r="BL258" s="342">
        <f t="shared" si="74"/>
        <v>4662.8529845000003</v>
      </c>
      <c r="BM258" s="342">
        <f t="shared" si="74"/>
        <v>4662.8529845000003</v>
      </c>
      <c r="BN258" s="342">
        <f t="shared" si="74"/>
        <v>4662.8529845000003</v>
      </c>
      <c r="BP258" s="29">
        <f t="shared" si="64"/>
        <v>13988.5589535</v>
      </c>
      <c r="BQ258" s="29">
        <f t="shared" si="86"/>
        <v>13988.5589535</v>
      </c>
      <c r="BR258" s="29">
        <f t="shared" si="66"/>
        <v>0</v>
      </c>
      <c r="BT258" s="29">
        <f t="shared" si="67"/>
        <v>41965.676860499996</v>
      </c>
      <c r="BU258" s="29">
        <f t="shared" si="67"/>
        <v>41965.676860499996</v>
      </c>
      <c r="BV258" s="29">
        <f t="shared" si="68"/>
        <v>0</v>
      </c>
      <c r="BX258" s="29">
        <v>2168768.83</v>
      </c>
      <c r="BY258" s="29">
        <v>2168768.83</v>
      </c>
      <c r="BZ258" s="29">
        <v>2168768.83</v>
      </c>
      <c r="CB258" s="342">
        <v>2168768.83</v>
      </c>
      <c r="CC258" s="342">
        <v>2168768.83</v>
      </c>
      <c r="CD258" s="342">
        <v>2168768.83</v>
      </c>
      <c r="CF258" s="29">
        <v>4662.8529845000003</v>
      </c>
      <c r="CG258" s="29">
        <v>4662.8529845000003</v>
      </c>
      <c r="CH258" s="29">
        <v>4662.8529845000003</v>
      </c>
      <c r="CJ258" s="342">
        <f t="shared" si="75"/>
        <v>4662.8529845000003</v>
      </c>
      <c r="CK258" s="342">
        <f t="shared" si="75"/>
        <v>4662.8529845000003</v>
      </c>
      <c r="CL258" s="342">
        <f t="shared" si="75"/>
        <v>4662.8529845000003</v>
      </c>
      <c r="CN258" s="29">
        <f t="shared" si="73"/>
        <v>13988.5589535</v>
      </c>
      <c r="CO258" s="29">
        <f t="shared" si="79"/>
        <v>13988.5589535</v>
      </c>
      <c r="CP258" s="29">
        <f t="shared" si="80"/>
        <v>0</v>
      </c>
      <c r="CR258" s="29">
        <f t="shared" si="81"/>
        <v>55954.235814</v>
      </c>
      <c r="CS258" s="29">
        <f t="shared" si="81"/>
        <v>55954.235814</v>
      </c>
      <c r="CT258" s="29">
        <f t="shared" si="82"/>
        <v>0</v>
      </c>
    </row>
    <row r="259" spans="1:98" x14ac:dyDescent="0.25">
      <c r="A259" s="30" t="s">
        <v>584</v>
      </c>
      <c r="B259" s="229">
        <v>3.56E-2</v>
      </c>
      <c r="C259" s="229">
        <v>3.6799999999999999E-2</v>
      </c>
      <c r="D259" s="229">
        <v>3.6799999999999999E-2</v>
      </c>
      <c r="E259" s="229">
        <v>2.4500000000000001E-2</v>
      </c>
      <c r="F259" s="236">
        <v>403013</v>
      </c>
      <c r="G259" s="229"/>
      <c r="H259" s="342">
        <v>1943746.28</v>
      </c>
      <c r="I259" s="342">
        <v>1943746.28</v>
      </c>
      <c r="J259" s="342">
        <v>1943746.28</v>
      </c>
      <c r="K259" s="342"/>
      <c r="L259" s="342">
        <v>1943746.28</v>
      </c>
      <c r="M259" s="342">
        <v>1943746.28</v>
      </c>
      <c r="N259" s="342">
        <v>1943746.28</v>
      </c>
      <c r="O259" s="342"/>
      <c r="P259" s="238">
        <v>3968.4819883333334</v>
      </c>
      <c r="Q259" s="238">
        <v>3968.4819883333334</v>
      </c>
      <c r="R259" s="238">
        <v>3968.4819883333334</v>
      </c>
      <c r="S259" s="238"/>
      <c r="T259" s="342">
        <f t="shared" si="87"/>
        <v>3968.4819883333334</v>
      </c>
      <c r="U259" s="342">
        <f t="shared" si="87"/>
        <v>3968.4819883333334</v>
      </c>
      <c r="V259" s="342">
        <f t="shared" si="87"/>
        <v>3968.4819883333334</v>
      </c>
      <c r="W259" s="29"/>
      <c r="X259" s="29">
        <f t="shared" si="83"/>
        <v>11905.445965000001</v>
      </c>
      <c r="Y259" s="29">
        <f t="shared" si="84"/>
        <v>11905.445965000001</v>
      </c>
      <c r="Z259" s="29">
        <f t="shared" si="85"/>
        <v>0</v>
      </c>
      <c r="AB259" s="29">
        <v>1943746.28</v>
      </c>
      <c r="AC259" s="29">
        <v>1943746.28</v>
      </c>
      <c r="AD259" s="29">
        <v>1943746.28</v>
      </c>
      <c r="AF259" s="342">
        <v>1943746.28</v>
      </c>
      <c r="AG259" s="342">
        <v>1943746.28</v>
      </c>
      <c r="AH259" s="342">
        <v>1943746.28</v>
      </c>
      <c r="AJ259" s="29">
        <v>3968.4819883333334</v>
      </c>
      <c r="AK259" s="29">
        <v>3968.4819883333334</v>
      </c>
      <c r="AL259" s="29">
        <v>3968.4819883333334</v>
      </c>
      <c r="AN259" s="342">
        <f t="shared" si="88"/>
        <v>3968.4819883333334</v>
      </c>
      <c r="AO259" s="342">
        <f t="shared" si="88"/>
        <v>3968.4819883333334</v>
      </c>
      <c r="AP259" s="342">
        <f t="shared" si="88"/>
        <v>3968.4819883333334</v>
      </c>
      <c r="AR259" s="29">
        <f t="shared" si="71"/>
        <v>11905.445965000001</v>
      </c>
      <c r="AS259" s="29">
        <f t="shared" si="72"/>
        <v>11905.445965000001</v>
      </c>
      <c r="AT259" s="29">
        <f t="shared" si="76"/>
        <v>0</v>
      </c>
      <c r="AV259" s="29">
        <f t="shared" si="77"/>
        <v>23810.891930000002</v>
      </c>
      <c r="AW259" s="29">
        <f t="shared" si="77"/>
        <v>23810.891930000002</v>
      </c>
      <c r="AX259" s="29">
        <f t="shared" si="78"/>
        <v>0</v>
      </c>
      <c r="AZ259" s="29">
        <v>1943746.28</v>
      </c>
      <c r="BA259" s="29">
        <v>1943746.28</v>
      </c>
      <c r="BB259" s="29">
        <v>1943746.28</v>
      </c>
      <c r="BD259" s="342">
        <v>1943746.28</v>
      </c>
      <c r="BE259" s="342">
        <v>1943746.28</v>
      </c>
      <c r="BF259" s="342">
        <v>1943746.28</v>
      </c>
      <c r="BH259" s="29">
        <v>3968.4819883333334</v>
      </c>
      <c r="BI259" s="29">
        <v>3968.4819883333334</v>
      </c>
      <c r="BJ259" s="29">
        <v>3968.4819883333334</v>
      </c>
      <c r="BL259" s="342">
        <f t="shared" si="74"/>
        <v>3968.4819883333334</v>
      </c>
      <c r="BM259" s="342">
        <f t="shared" si="74"/>
        <v>3968.4819883333334</v>
      </c>
      <c r="BN259" s="342">
        <f t="shared" si="74"/>
        <v>3968.4819883333334</v>
      </c>
      <c r="BP259" s="29">
        <f t="shared" ref="BP259:BP277" si="89">BH259+BI259+BJ259</f>
        <v>11905.445965000001</v>
      </c>
      <c r="BQ259" s="29">
        <f t="shared" si="86"/>
        <v>11905.445965000001</v>
      </c>
      <c r="BR259" s="29">
        <f t="shared" ref="BR259:BR277" si="90">BQ259-BP259</f>
        <v>0</v>
      </c>
      <c r="BT259" s="29">
        <f t="shared" si="67"/>
        <v>35716.337895000004</v>
      </c>
      <c r="BU259" s="29">
        <f t="shared" si="67"/>
        <v>35716.337895000004</v>
      </c>
      <c r="BV259" s="29">
        <f t="shared" si="68"/>
        <v>0</v>
      </c>
      <c r="BX259" s="29">
        <v>1943746.28</v>
      </c>
      <c r="BY259" s="29">
        <v>1943746.28</v>
      </c>
      <c r="BZ259" s="29">
        <v>1943746.28</v>
      </c>
      <c r="CB259" s="342">
        <v>1943746.28</v>
      </c>
      <c r="CC259" s="342">
        <v>1943746.28</v>
      </c>
      <c r="CD259" s="342">
        <v>1943746.28</v>
      </c>
      <c r="CF259" s="29">
        <v>3968.4819883333334</v>
      </c>
      <c r="CG259" s="29">
        <v>3968.4819883333334</v>
      </c>
      <c r="CH259" s="29">
        <v>3968.4819883333334</v>
      </c>
      <c r="CJ259" s="342">
        <f t="shared" si="75"/>
        <v>3968.4819883333334</v>
      </c>
      <c r="CK259" s="342">
        <f t="shared" si="75"/>
        <v>3968.4819883333334</v>
      </c>
      <c r="CL259" s="342">
        <f t="shared" si="75"/>
        <v>3968.4819883333334</v>
      </c>
      <c r="CN259" s="29">
        <f t="shared" si="73"/>
        <v>11905.445965000001</v>
      </c>
      <c r="CO259" s="29">
        <f t="shared" si="79"/>
        <v>11905.445965000001</v>
      </c>
      <c r="CP259" s="29">
        <f t="shared" si="80"/>
        <v>0</v>
      </c>
      <c r="CR259" s="29">
        <f t="shared" si="81"/>
        <v>47621.783860000003</v>
      </c>
      <c r="CS259" s="29">
        <f t="shared" si="81"/>
        <v>47621.783860000003</v>
      </c>
      <c r="CT259" s="29">
        <f t="shared" si="82"/>
        <v>0</v>
      </c>
    </row>
    <row r="260" spans="1:98" x14ac:dyDescent="0.25">
      <c r="A260" s="343" t="s">
        <v>585</v>
      </c>
      <c r="B260" s="229">
        <v>3.5700000000000003E-2</v>
      </c>
      <c r="C260" s="229">
        <v>3.8699999999999998E-2</v>
      </c>
      <c r="D260" s="229">
        <v>3.8699999999999998E-2</v>
      </c>
      <c r="E260" s="229">
        <v>2.3399999999999997E-2</v>
      </c>
      <c r="F260" s="236">
        <v>403013</v>
      </c>
      <c r="G260" s="229"/>
      <c r="H260" s="342">
        <v>1898268.01</v>
      </c>
      <c r="I260" s="342">
        <v>1898268.01</v>
      </c>
      <c r="J260" s="342">
        <v>1898268.01</v>
      </c>
      <c r="K260" s="342"/>
      <c r="L260" s="342">
        <v>1898268.01</v>
      </c>
      <c r="M260" s="342">
        <v>1898268.01</v>
      </c>
      <c r="N260" s="342">
        <v>1898268.01</v>
      </c>
      <c r="O260" s="342"/>
      <c r="P260" s="238">
        <v>3701.6226194999995</v>
      </c>
      <c r="Q260" s="238">
        <v>3701.6226194999995</v>
      </c>
      <c r="R260" s="238">
        <v>3701.6226194999995</v>
      </c>
      <c r="S260" s="238"/>
      <c r="T260" s="342">
        <f t="shared" si="87"/>
        <v>3701.6226194999995</v>
      </c>
      <c r="U260" s="342">
        <f t="shared" si="87"/>
        <v>3701.6226194999995</v>
      </c>
      <c r="V260" s="342">
        <f t="shared" si="87"/>
        <v>3701.6226194999995</v>
      </c>
      <c r="W260" s="29"/>
      <c r="X260" s="29">
        <f t="shared" si="83"/>
        <v>11104.867858499998</v>
      </c>
      <c r="Y260" s="29">
        <f t="shared" si="84"/>
        <v>11104.867858499998</v>
      </c>
      <c r="Z260" s="29">
        <f t="shared" si="85"/>
        <v>0</v>
      </c>
      <c r="AB260" s="29">
        <v>1898268.01</v>
      </c>
      <c r="AC260" s="29">
        <v>1898268.01</v>
      </c>
      <c r="AD260" s="29">
        <v>1898268.01</v>
      </c>
      <c r="AF260" s="342">
        <v>1898268.01</v>
      </c>
      <c r="AG260" s="342">
        <v>1898268.01</v>
      </c>
      <c r="AH260" s="342">
        <v>1898268.01</v>
      </c>
      <c r="AJ260" s="29">
        <v>3701.6226194999995</v>
      </c>
      <c r="AK260" s="29">
        <v>3701.6226194999995</v>
      </c>
      <c r="AL260" s="29">
        <v>3701.6226194999995</v>
      </c>
      <c r="AN260" s="342">
        <f t="shared" si="88"/>
        <v>3701.6226194999995</v>
      </c>
      <c r="AO260" s="342">
        <f t="shared" si="88"/>
        <v>3701.6226194999995</v>
      </c>
      <c r="AP260" s="342">
        <f t="shared" si="88"/>
        <v>3701.6226194999995</v>
      </c>
      <c r="AR260" s="29">
        <f t="shared" si="71"/>
        <v>11104.867858499998</v>
      </c>
      <c r="AS260" s="29">
        <f t="shared" si="72"/>
        <v>11104.867858499998</v>
      </c>
      <c r="AT260" s="29">
        <f t="shared" si="76"/>
        <v>0</v>
      </c>
      <c r="AV260" s="29">
        <f t="shared" si="77"/>
        <v>22209.735716999996</v>
      </c>
      <c r="AW260" s="29">
        <f t="shared" si="77"/>
        <v>22209.735716999996</v>
      </c>
      <c r="AX260" s="29">
        <f t="shared" si="78"/>
        <v>0</v>
      </c>
      <c r="AZ260" s="29">
        <v>1898268.01</v>
      </c>
      <c r="BA260" s="29">
        <v>1898268.01</v>
      </c>
      <c r="BB260" s="29">
        <v>1898268.01</v>
      </c>
      <c r="BD260" s="342">
        <v>1898268.01</v>
      </c>
      <c r="BE260" s="342">
        <v>1898268.01</v>
      </c>
      <c r="BF260" s="342">
        <v>1898268.01</v>
      </c>
      <c r="BH260" s="29">
        <v>3701.6226194999995</v>
      </c>
      <c r="BI260" s="29">
        <v>3701.6226194999995</v>
      </c>
      <c r="BJ260" s="29">
        <v>3701.6226194999995</v>
      </c>
      <c r="BL260" s="342">
        <f t="shared" si="74"/>
        <v>3701.6226194999995</v>
      </c>
      <c r="BM260" s="342">
        <f t="shared" si="74"/>
        <v>3701.6226194999995</v>
      </c>
      <c r="BN260" s="342">
        <f t="shared" si="74"/>
        <v>3701.6226194999995</v>
      </c>
      <c r="BP260" s="29">
        <f t="shared" si="89"/>
        <v>11104.867858499998</v>
      </c>
      <c r="BQ260" s="29">
        <f t="shared" si="86"/>
        <v>11104.867858499998</v>
      </c>
      <c r="BR260" s="29">
        <f t="shared" si="90"/>
        <v>0</v>
      </c>
      <c r="BT260" s="29">
        <f t="shared" si="67"/>
        <v>33314.60357549999</v>
      </c>
      <c r="BU260" s="29">
        <f t="shared" si="67"/>
        <v>33314.60357549999</v>
      </c>
      <c r="BV260" s="29">
        <f t="shared" si="68"/>
        <v>0</v>
      </c>
      <c r="BX260" s="29">
        <v>1898268.01</v>
      </c>
      <c r="BY260" s="29">
        <v>1898268.01</v>
      </c>
      <c r="BZ260" s="29">
        <v>1898268.01</v>
      </c>
      <c r="CB260" s="342">
        <v>1898268.01</v>
      </c>
      <c r="CC260" s="342">
        <v>1898268.01</v>
      </c>
      <c r="CD260" s="342">
        <v>1898268.01</v>
      </c>
      <c r="CF260" s="29">
        <v>3701.6226194999995</v>
      </c>
      <c r="CG260" s="29">
        <v>3701.6226194999995</v>
      </c>
      <c r="CH260" s="29">
        <v>3701.6226194999995</v>
      </c>
      <c r="CJ260" s="342">
        <f t="shared" si="75"/>
        <v>3701.6226194999995</v>
      </c>
      <c r="CK260" s="342">
        <f t="shared" si="75"/>
        <v>3701.6226194999995</v>
      </c>
      <c r="CL260" s="342">
        <f t="shared" si="75"/>
        <v>3701.6226194999995</v>
      </c>
      <c r="CN260" s="29">
        <f t="shared" si="73"/>
        <v>11104.867858499998</v>
      </c>
      <c r="CO260" s="29">
        <f t="shared" si="79"/>
        <v>11104.867858499998</v>
      </c>
      <c r="CP260" s="29">
        <f t="shared" si="80"/>
        <v>0</v>
      </c>
      <c r="CR260" s="29">
        <f t="shared" si="81"/>
        <v>44419.471433999992</v>
      </c>
      <c r="CS260" s="29">
        <f t="shared" si="81"/>
        <v>44419.471433999992</v>
      </c>
      <c r="CT260" s="29">
        <f t="shared" si="82"/>
        <v>0</v>
      </c>
    </row>
    <row r="261" spans="1:98" x14ac:dyDescent="0.25">
      <c r="A261" s="343" t="s">
        <v>586</v>
      </c>
      <c r="B261" s="229">
        <v>0</v>
      </c>
      <c r="C261" s="229">
        <v>0.14599999999999999</v>
      </c>
      <c r="D261" s="229">
        <v>0.14599999999999999</v>
      </c>
      <c r="E261" s="229">
        <v>9.6200000000000008E-2</v>
      </c>
      <c r="F261" s="236">
        <v>403013</v>
      </c>
      <c r="G261" s="229"/>
      <c r="H261" s="342">
        <v>2663.12</v>
      </c>
      <c r="I261" s="342">
        <v>2663.12</v>
      </c>
      <c r="J261" s="342">
        <v>1331.56</v>
      </c>
      <c r="K261" s="342"/>
      <c r="L261" s="342">
        <v>0</v>
      </c>
      <c r="M261" s="342">
        <v>0</v>
      </c>
      <c r="N261" s="342">
        <v>0</v>
      </c>
      <c r="O261" s="342"/>
      <c r="P261" s="238">
        <v>21.349345333333332</v>
      </c>
      <c r="Q261" s="238">
        <v>21.349345333333332</v>
      </c>
      <c r="R261" s="238">
        <v>10.674672666666666</v>
      </c>
      <c r="S261" s="238"/>
      <c r="T261" s="342">
        <f t="shared" si="87"/>
        <v>0</v>
      </c>
      <c r="U261" s="342">
        <f t="shared" si="87"/>
        <v>0</v>
      </c>
      <c r="V261" s="342">
        <f t="shared" si="87"/>
        <v>0</v>
      </c>
      <c r="W261" s="29"/>
      <c r="X261" s="29">
        <f t="shared" si="83"/>
        <v>53.37336333333333</v>
      </c>
      <c r="Y261" s="29">
        <f t="shared" si="84"/>
        <v>0</v>
      </c>
      <c r="Z261" s="29">
        <f t="shared" si="85"/>
        <v>-53.37336333333333</v>
      </c>
      <c r="AB261" s="29">
        <v>0</v>
      </c>
      <c r="AC261" s="29">
        <v>0</v>
      </c>
      <c r="AD261" s="29">
        <v>0</v>
      </c>
      <c r="AF261" s="342">
        <v>0</v>
      </c>
      <c r="AG261" s="342">
        <v>0</v>
      </c>
      <c r="AH261" s="342">
        <v>0</v>
      </c>
      <c r="AJ261" s="29">
        <v>0</v>
      </c>
      <c r="AK261" s="29">
        <v>0</v>
      </c>
      <c r="AL261" s="29">
        <v>0</v>
      </c>
      <c r="AN261" s="342">
        <f t="shared" si="88"/>
        <v>0</v>
      </c>
      <c r="AO261" s="342">
        <f t="shared" si="88"/>
        <v>0</v>
      </c>
      <c r="AP261" s="342">
        <f t="shared" si="88"/>
        <v>0</v>
      </c>
      <c r="AR261" s="29">
        <f t="shared" si="71"/>
        <v>0</v>
      </c>
      <c r="AS261" s="29">
        <f t="shared" si="72"/>
        <v>0</v>
      </c>
      <c r="AT261" s="29">
        <f t="shared" si="76"/>
        <v>0</v>
      </c>
      <c r="AV261" s="29">
        <f t="shared" si="77"/>
        <v>53.37336333333333</v>
      </c>
      <c r="AW261" s="29">
        <f t="shared" si="77"/>
        <v>0</v>
      </c>
      <c r="AX261" s="29">
        <f t="shared" si="78"/>
        <v>-53.37336333333333</v>
      </c>
      <c r="AZ261" s="29">
        <v>0</v>
      </c>
      <c r="BA261" s="29">
        <v>0</v>
      </c>
      <c r="BB261" s="29">
        <v>0</v>
      </c>
      <c r="BD261" s="342">
        <v>0</v>
      </c>
      <c r="BE261" s="342">
        <v>0</v>
      </c>
      <c r="BF261" s="342">
        <v>0</v>
      </c>
      <c r="BH261" s="29">
        <v>0</v>
      </c>
      <c r="BI261" s="29">
        <v>0</v>
      </c>
      <c r="BJ261" s="29">
        <v>0</v>
      </c>
      <c r="BL261" s="342">
        <f t="shared" si="74"/>
        <v>0</v>
      </c>
      <c r="BM261" s="342">
        <f t="shared" si="74"/>
        <v>0</v>
      </c>
      <c r="BN261" s="342">
        <f t="shared" si="74"/>
        <v>0</v>
      </c>
      <c r="BP261" s="29">
        <f t="shared" si="89"/>
        <v>0</v>
      </c>
      <c r="BQ261" s="29">
        <f t="shared" si="86"/>
        <v>0</v>
      </c>
      <c r="BR261" s="29">
        <f t="shared" si="90"/>
        <v>0</v>
      </c>
      <c r="BT261" s="29">
        <f t="shared" si="67"/>
        <v>53.37336333333333</v>
      </c>
      <c r="BU261" s="29">
        <f t="shared" si="67"/>
        <v>0</v>
      </c>
      <c r="BV261" s="29">
        <f t="shared" si="68"/>
        <v>-53.37336333333333</v>
      </c>
      <c r="BX261" s="29">
        <v>0</v>
      </c>
      <c r="BY261" s="29">
        <v>0</v>
      </c>
      <c r="BZ261" s="29">
        <v>0</v>
      </c>
      <c r="CB261" s="342">
        <v>0</v>
      </c>
      <c r="CC261" s="342">
        <v>0</v>
      </c>
      <c r="CD261" s="342">
        <v>0</v>
      </c>
      <c r="CF261" s="29">
        <v>0</v>
      </c>
      <c r="CG261" s="29">
        <v>0</v>
      </c>
      <c r="CH261" s="29">
        <v>0</v>
      </c>
      <c r="CJ261" s="342">
        <f t="shared" si="75"/>
        <v>0</v>
      </c>
      <c r="CK261" s="342">
        <f t="shared" si="75"/>
        <v>0</v>
      </c>
      <c r="CL261" s="342">
        <f t="shared" si="75"/>
        <v>0</v>
      </c>
      <c r="CN261" s="29">
        <f t="shared" si="73"/>
        <v>0</v>
      </c>
      <c r="CO261" s="29">
        <f t="shared" si="79"/>
        <v>0</v>
      </c>
      <c r="CP261" s="29">
        <f t="shared" si="80"/>
        <v>0</v>
      </c>
      <c r="CR261" s="29">
        <f t="shared" si="81"/>
        <v>53.37336333333333</v>
      </c>
      <c r="CS261" s="29">
        <f t="shared" si="81"/>
        <v>0</v>
      </c>
      <c r="CT261" s="29">
        <f t="shared" si="82"/>
        <v>-53.37336333333333</v>
      </c>
    </row>
    <row r="262" spans="1:98" x14ac:dyDescent="0.25">
      <c r="A262" s="30" t="s">
        <v>587</v>
      </c>
      <c r="B262" s="229">
        <v>2.8199999999999999E-2</v>
      </c>
      <c r="C262" s="229">
        <v>2.7900000000000001E-2</v>
      </c>
      <c r="D262" s="229">
        <v>2.7900000000000001E-2</v>
      </c>
      <c r="E262" s="229">
        <v>2.9399999999999999E-2</v>
      </c>
      <c r="F262" s="236">
        <v>403013</v>
      </c>
      <c r="G262" s="229"/>
      <c r="H262" s="342">
        <v>1169317.93</v>
      </c>
      <c r="I262" s="342">
        <v>1172919.98</v>
      </c>
      <c r="J262" s="342">
        <v>1172919.98</v>
      </c>
      <c r="K262" s="342"/>
      <c r="L262" s="342">
        <v>1177886.71</v>
      </c>
      <c r="M262" s="342">
        <v>1177886.71</v>
      </c>
      <c r="N262" s="342">
        <v>1212359.6299999999</v>
      </c>
      <c r="O262" s="342"/>
      <c r="P262" s="238">
        <v>2864.8289284999996</v>
      </c>
      <c r="Q262" s="238">
        <v>2873.6539509999998</v>
      </c>
      <c r="R262" s="238">
        <v>2873.6539509999998</v>
      </c>
      <c r="S262" s="238"/>
      <c r="T262" s="342">
        <f t="shared" si="87"/>
        <v>2885.8224394999997</v>
      </c>
      <c r="U262" s="342">
        <f t="shared" si="87"/>
        <v>2885.8224394999997</v>
      </c>
      <c r="V262" s="342">
        <f t="shared" si="87"/>
        <v>2970.2810934999998</v>
      </c>
      <c r="W262" s="29"/>
      <c r="X262" s="29">
        <f t="shared" si="83"/>
        <v>8612.1368304999996</v>
      </c>
      <c r="Y262" s="29">
        <f t="shared" si="84"/>
        <v>8741.9259724999993</v>
      </c>
      <c r="Z262" s="29">
        <f t="shared" si="85"/>
        <v>129.78914199999963</v>
      </c>
      <c r="AB262" s="29">
        <v>1172919.98</v>
      </c>
      <c r="AC262" s="29">
        <v>1172919.98</v>
      </c>
      <c r="AD262" s="29">
        <v>1172919.98</v>
      </c>
      <c r="AF262" s="342">
        <v>1251363.95</v>
      </c>
      <c r="AG262" s="342">
        <v>1256220.1299999999</v>
      </c>
      <c r="AH262" s="342">
        <v>1256947.6499999999</v>
      </c>
      <c r="AJ262" s="29">
        <v>2873.6539509999998</v>
      </c>
      <c r="AK262" s="29">
        <v>2873.6539509999998</v>
      </c>
      <c r="AL262" s="29">
        <v>2873.6539509999998</v>
      </c>
      <c r="AN262" s="342">
        <f t="shared" si="88"/>
        <v>3065.8416775000001</v>
      </c>
      <c r="AO262" s="342">
        <f t="shared" si="88"/>
        <v>3077.7393184999996</v>
      </c>
      <c r="AP262" s="342">
        <f t="shared" si="88"/>
        <v>3079.5217424999996</v>
      </c>
      <c r="AR262" s="29">
        <f t="shared" ref="AR262:AR278" si="91">AJ262+AK262+AL262</f>
        <v>8620.9618529999989</v>
      </c>
      <c r="AS262" s="29">
        <f t="shared" ref="AS262:AS278" si="92">AN262+AO262+AP262</f>
        <v>9223.1027384999998</v>
      </c>
      <c r="AT262" s="29">
        <f t="shared" si="76"/>
        <v>602.14088550000088</v>
      </c>
      <c r="AV262" s="29">
        <f t="shared" si="77"/>
        <v>17233.0986835</v>
      </c>
      <c r="AW262" s="29">
        <f t="shared" si="77"/>
        <v>17965.028710999999</v>
      </c>
      <c r="AX262" s="29">
        <f t="shared" si="78"/>
        <v>731.93002749999869</v>
      </c>
      <c r="AZ262" s="29">
        <v>1175403.3500000001</v>
      </c>
      <c r="BA262" s="29">
        <v>1177886.71</v>
      </c>
      <c r="BB262" s="29">
        <v>1177886.71</v>
      </c>
      <c r="BD262" s="342">
        <v>1257350.22</v>
      </c>
      <c r="BE262" s="342">
        <v>1257407.27</v>
      </c>
      <c r="BF262" s="342">
        <v>1257464.47</v>
      </c>
      <c r="BH262" s="29">
        <v>2879.7382075</v>
      </c>
      <c r="BI262" s="29">
        <v>2885.8224394999997</v>
      </c>
      <c r="BJ262" s="29">
        <v>2885.8224394999997</v>
      </c>
      <c r="BL262" s="342">
        <f t="shared" si="74"/>
        <v>3080.5080389999998</v>
      </c>
      <c r="BM262" s="342">
        <f t="shared" si="74"/>
        <v>3080.6478114999995</v>
      </c>
      <c r="BN262" s="342">
        <f t="shared" si="74"/>
        <v>3080.7879515</v>
      </c>
      <c r="BP262" s="29">
        <f t="shared" si="89"/>
        <v>8651.3830865</v>
      </c>
      <c r="BQ262" s="29">
        <f t="shared" si="86"/>
        <v>9241.9438019999998</v>
      </c>
      <c r="BR262" s="29">
        <f t="shared" si="90"/>
        <v>590.56071549999979</v>
      </c>
      <c r="BT262" s="29">
        <f t="shared" si="67"/>
        <v>25884.481769999999</v>
      </c>
      <c r="BU262" s="29">
        <f t="shared" si="67"/>
        <v>27206.972513000001</v>
      </c>
      <c r="BV262" s="29">
        <f t="shared" si="68"/>
        <v>1322.4907430000021</v>
      </c>
      <c r="BX262" s="29">
        <v>1177886.71</v>
      </c>
      <c r="BY262" s="29">
        <v>1177886.71</v>
      </c>
      <c r="BZ262" s="29">
        <v>1177886.71</v>
      </c>
      <c r="CB262" s="342">
        <v>1257543.8500000001</v>
      </c>
      <c r="CC262" s="342">
        <v>1263030.3</v>
      </c>
      <c r="CD262" s="342">
        <v>1271297.6600000001</v>
      </c>
      <c r="CF262" s="29">
        <v>2885.8224394999997</v>
      </c>
      <c r="CG262" s="29">
        <v>2885.8224394999997</v>
      </c>
      <c r="CH262" s="29">
        <v>2885.8224394999997</v>
      </c>
      <c r="CJ262" s="342">
        <f t="shared" si="75"/>
        <v>3080.9824325000004</v>
      </c>
      <c r="CK262" s="342">
        <f t="shared" si="75"/>
        <v>3094.424235</v>
      </c>
      <c r="CL262" s="342">
        <f t="shared" si="75"/>
        <v>3114.679267</v>
      </c>
      <c r="CN262" s="29">
        <f t="shared" ref="CN262:CN278" si="93">CF262+CG262+CH262</f>
        <v>8657.4673184999992</v>
      </c>
      <c r="CO262" s="29">
        <f t="shared" si="79"/>
        <v>9290.0859345000008</v>
      </c>
      <c r="CP262" s="29">
        <f t="shared" si="80"/>
        <v>632.61861600000157</v>
      </c>
      <c r="CR262" s="29">
        <f t="shared" si="81"/>
        <v>34541.949088499998</v>
      </c>
      <c r="CS262" s="29">
        <f t="shared" si="81"/>
        <v>36497.0584475</v>
      </c>
      <c r="CT262" s="29">
        <f t="shared" si="82"/>
        <v>1955.1093590000019</v>
      </c>
    </row>
    <row r="263" spans="1:98" x14ac:dyDescent="0.25">
      <c r="A263" s="343" t="s">
        <v>588</v>
      </c>
      <c r="B263" s="229">
        <v>3.5799999999999998E-2</v>
      </c>
      <c r="C263" s="229">
        <v>4.0099999999999997E-2</v>
      </c>
      <c r="D263" s="229">
        <v>4.0099999999999997E-2</v>
      </c>
      <c r="E263" s="229">
        <v>2.1299999999999999E-2</v>
      </c>
      <c r="F263" s="236">
        <v>403013</v>
      </c>
      <c r="G263" s="229"/>
      <c r="H263" s="342">
        <v>2399250.0099999998</v>
      </c>
      <c r="I263" s="342">
        <v>2399250.0099999998</v>
      </c>
      <c r="J263" s="342">
        <v>2399250.0099999998</v>
      </c>
      <c r="K263" s="342"/>
      <c r="L263" s="342">
        <v>2399250.0099999998</v>
      </c>
      <c r="M263" s="342">
        <v>2399250.0099999998</v>
      </c>
      <c r="N263" s="342">
        <v>2399250.0099999998</v>
      </c>
      <c r="O263" s="342"/>
      <c r="P263" s="238">
        <v>4258.6687677499995</v>
      </c>
      <c r="Q263" s="238">
        <v>4258.6687677499995</v>
      </c>
      <c r="R263" s="238">
        <v>4258.6687677499995</v>
      </c>
      <c r="S263" s="238"/>
      <c r="T263" s="342">
        <f t="shared" si="87"/>
        <v>4258.6687677499995</v>
      </c>
      <c r="U263" s="342">
        <f t="shared" si="87"/>
        <v>4258.6687677499995</v>
      </c>
      <c r="V263" s="342">
        <f t="shared" si="87"/>
        <v>4258.6687677499995</v>
      </c>
      <c r="W263" s="29"/>
      <c r="X263" s="29">
        <f t="shared" si="83"/>
        <v>12776.006303249998</v>
      </c>
      <c r="Y263" s="29">
        <f t="shared" si="84"/>
        <v>12776.006303249998</v>
      </c>
      <c r="Z263" s="29">
        <f t="shared" si="85"/>
        <v>0</v>
      </c>
      <c r="AB263" s="29">
        <v>2399250.0099999998</v>
      </c>
      <c r="AC263" s="29">
        <v>2399250.0099999998</v>
      </c>
      <c r="AD263" s="29">
        <v>2399250.0099999998</v>
      </c>
      <c r="AF263" s="342">
        <v>2399250.0099999998</v>
      </c>
      <c r="AG263" s="342">
        <v>2399250.0099999998</v>
      </c>
      <c r="AH263" s="342">
        <v>2399250.0099999998</v>
      </c>
      <c r="AJ263" s="29">
        <v>4258.6687677499995</v>
      </c>
      <c r="AK263" s="29">
        <v>4258.6687677499995</v>
      </c>
      <c r="AL263" s="29">
        <v>4258.6687677499995</v>
      </c>
      <c r="AN263" s="342">
        <f t="shared" si="88"/>
        <v>4258.6687677499995</v>
      </c>
      <c r="AO263" s="342">
        <f t="shared" si="88"/>
        <v>4258.6687677499995</v>
      </c>
      <c r="AP263" s="342">
        <f t="shared" si="88"/>
        <v>4258.6687677499995</v>
      </c>
      <c r="AR263" s="29">
        <f t="shared" si="91"/>
        <v>12776.006303249998</v>
      </c>
      <c r="AS263" s="29">
        <f t="shared" si="92"/>
        <v>12776.006303249998</v>
      </c>
      <c r="AT263" s="29">
        <f t="shared" si="76"/>
        <v>0</v>
      </c>
      <c r="AV263" s="29">
        <f t="shared" si="77"/>
        <v>25552.012606499997</v>
      </c>
      <c r="AW263" s="29">
        <f t="shared" si="77"/>
        <v>25552.012606499997</v>
      </c>
      <c r="AX263" s="29">
        <f t="shared" si="78"/>
        <v>0</v>
      </c>
      <c r="AZ263" s="29">
        <v>2399250.0099999998</v>
      </c>
      <c r="BA263" s="29">
        <v>2399250.0099999998</v>
      </c>
      <c r="BB263" s="29">
        <v>2399250.0099999998</v>
      </c>
      <c r="BD263" s="342">
        <v>2399250.0099999998</v>
      </c>
      <c r="BE263" s="342">
        <v>2399250.0099999998</v>
      </c>
      <c r="BF263" s="342">
        <v>2399250.0099999998</v>
      </c>
      <c r="BH263" s="29">
        <v>4258.6687677499995</v>
      </c>
      <c r="BI263" s="29">
        <v>4258.6687677499995</v>
      </c>
      <c r="BJ263" s="29">
        <v>4258.6687677499995</v>
      </c>
      <c r="BL263" s="342">
        <f t="shared" si="74"/>
        <v>4258.6687677499995</v>
      </c>
      <c r="BM263" s="342">
        <f t="shared" si="74"/>
        <v>4258.6687677499995</v>
      </c>
      <c r="BN263" s="342">
        <f t="shared" si="74"/>
        <v>4258.6687677499995</v>
      </c>
      <c r="BP263" s="29">
        <f t="shared" si="89"/>
        <v>12776.006303249998</v>
      </c>
      <c r="BQ263" s="29">
        <f t="shared" si="86"/>
        <v>12776.006303249998</v>
      </c>
      <c r="BR263" s="29">
        <f t="shared" si="90"/>
        <v>0</v>
      </c>
      <c r="BT263" s="29">
        <f t="shared" si="67"/>
        <v>38328.018909749997</v>
      </c>
      <c r="BU263" s="29">
        <f t="shared" si="67"/>
        <v>38328.018909749997</v>
      </c>
      <c r="BV263" s="29">
        <f t="shared" si="68"/>
        <v>0</v>
      </c>
      <c r="BX263" s="29">
        <v>2399250.0099999998</v>
      </c>
      <c r="BY263" s="29">
        <v>2399250.0099999998</v>
      </c>
      <c r="BZ263" s="29">
        <v>2399250.0099999998</v>
      </c>
      <c r="CB263" s="342">
        <v>2399250.0099999998</v>
      </c>
      <c r="CC263" s="342">
        <v>2399250.0099999998</v>
      </c>
      <c r="CD263" s="342">
        <v>2399250.0099999998</v>
      </c>
      <c r="CF263" s="29">
        <v>4258.6687677499995</v>
      </c>
      <c r="CG263" s="29">
        <v>4258.6687677499995</v>
      </c>
      <c r="CH263" s="29">
        <v>4258.6687677499995</v>
      </c>
      <c r="CJ263" s="342">
        <f t="shared" si="75"/>
        <v>4258.6687677499995</v>
      </c>
      <c r="CK263" s="342">
        <f t="shared" si="75"/>
        <v>4258.6687677499995</v>
      </c>
      <c r="CL263" s="342">
        <f t="shared" si="75"/>
        <v>4258.6687677499995</v>
      </c>
      <c r="CN263" s="29">
        <f t="shared" si="93"/>
        <v>12776.006303249998</v>
      </c>
      <c r="CO263" s="29">
        <f t="shared" si="79"/>
        <v>12776.006303249998</v>
      </c>
      <c r="CP263" s="29">
        <f t="shared" si="80"/>
        <v>0</v>
      </c>
      <c r="CR263" s="29">
        <f t="shared" si="81"/>
        <v>51104.025212999994</v>
      </c>
      <c r="CS263" s="29">
        <f t="shared" si="81"/>
        <v>51104.025212999994</v>
      </c>
      <c r="CT263" s="29">
        <f t="shared" si="82"/>
        <v>0</v>
      </c>
    </row>
    <row r="264" spans="1:98" x14ac:dyDescent="0.25">
      <c r="A264" s="343" t="s">
        <v>589</v>
      </c>
      <c r="B264" s="229">
        <v>3.8399999999999997E-2</v>
      </c>
      <c r="C264" s="229">
        <v>4.36E-2</v>
      </c>
      <c r="D264" s="229">
        <v>4.36E-2</v>
      </c>
      <c r="E264" s="229">
        <v>3.1199999999999999E-2</v>
      </c>
      <c r="F264" s="236">
        <v>403013</v>
      </c>
      <c r="G264" s="229"/>
      <c r="H264" s="342">
        <v>32755.71</v>
      </c>
      <c r="I264" s="342">
        <v>32755.71</v>
      </c>
      <c r="J264" s="342">
        <v>32755.71</v>
      </c>
      <c r="K264" s="342"/>
      <c r="L264" s="342">
        <v>32755.71</v>
      </c>
      <c r="M264" s="342">
        <v>32755.71</v>
      </c>
      <c r="N264" s="342">
        <v>42543.55</v>
      </c>
      <c r="O264" s="342"/>
      <c r="P264" s="238">
        <v>85.164845999999997</v>
      </c>
      <c r="Q264" s="238">
        <v>85.164845999999997</v>
      </c>
      <c r="R264" s="238">
        <v>85.164845999999997</v>
      </c>
      <c r="S264" s="238"/>
      <c r="T264" s="342">
        <f t="shared" si="87"/>
        <v>85.164845999999997</v>
      </c>
      <c r="U264" s="342">
        <f t="shared" si="87"/>
        <v>85.164845999999997</v>
      </c>
      <c r="V264" s="342">
        <f t="shared" si="87"/>
        <v>110.61323</v>
      </c>
      <c r="W264" s="29"/>
      <c r="X264" s="29">
        <f t="shared" si="83"/>
        <v>255.49453799999998</v>
      </c>
      <c r="Y264" s="29">
        <f t="shared" si="84"/>
        <v>280.94292200000001</v>
      </c>
      <c r="Z264" s="29">
        <f t="shared" si="85"/>
        <v>25.448384000000033</v>
      </c>
      <c r="AB264" s="29">
        <v>32755.71</v>
      </c>
      <c r="AC264" s="29">
        <v>32755.71</v>
      </c>
      <c r="AD264" s="29">
        <v>32755.71</v>
      </c>
      <c r="AF264" s="342">
        <v>52331.39</v>
      </c>
      <c r="AG264" s="342">
        <v>52331.39</v>
      </c>
      <c r="AH264" s="342">
        <v>52331.39</v>
      </c>
      <c r="AJ264" s="29">
        <v>85.164845999999997</v>
      </c>
      <c r="AK264" s="29">
        <v>85.164845999999997</v>
      </c>
      <c r="AL264" s="29">
        <v>85.164845999999997</v>
      </c>
      <c r="AN264" s="342">
        <f t="shared" si="88"/>
        <v>136.06161399999999</v>
      </c>
      <c r="AO264" s="342">
        <f t="shared" si="88"/>
        <v>136.06161399999999</v>
      </c>
      <c r="AP264" s="342">
        <f t="shared" si="88"/>
        <v>136.06161399999999</v>
      </c>
      <c r="AR264" s="29">
        <f t="shared" si="91"/>
        <v>255.49453799999998</v>
      </c>
      <c r="AS264" s="29">
        <f t="shared" si="92"/>
        <v>408.184842</v>
      </c>
      <c r="AT264" s="29">
        <f t="shared" si="76"/>
        <v>152.69030400000003</v>
      </c>
      <c r="AV264" s="29">
        <f t="shared" si="77"/>
        <v>510.98907599999995</v>
      </c>
      <c r="AW264" s="29">
        <f t="shared" si="77"/>
        <v>689.12776400000007</v>
      </c>
      <c r="AX264" s="29">
        <f t="shared" si="78"/>
        <v>178.13868800000012</v>
      </c>
      <c r="AZ264" s="29">
        <v>32755.71</v>
      </c>
      <c r="BA264" s="29">
        <v>32755.71</v>
      </c>
      <c r="BB264" s="29">
        <v>32755.71</v>
      </c>
      <c r="BD264" s="342">
        <v>52331.39</v>
      </c>
      <c r="BE264" s="342">
        <v>42543.55</v>
      </c>
      <c r="BF264" s="342">
        <v>32755.71</v>
      </c>
      <c r="BH264" s="29">
        <v>85.164845999999997</v>
      </c>
      <c r="BI264" s="29">
        <v>85.164845999999997</v>
      </c>
      <c r="BJ264" s="29">
        <v>85.164845999999997</v>
      </c>
      <c r="BL264" s="342">
        <f t="shared" si="74"/>
        <v>136.06161399999999</v>
      </c>
      <c r="BM264" s="342">
        <f t="shared" si="74"/>
        <v>110.61323</v>
      </c>
      <c r="BN264" s="342">
        <f t="shared" si="74"/>
        <v>85.164845999999997</v>
      </c>
      <c r="BP264" s="29">
        <f t="shared" si="89"/>
        <v>255.49453799999998</v>
      </c>
      <c r="BQ264" s="29">
        <f t="shared" si="86"/>
        <v>331.83969000000002</v>
      </c>
      <c r="BR264" s="29">
        <f t="shared" si="90"/>
        <v>76.345152000000041</v>
      </c>
      <c r="BT264" s="29">
        <f t="shared" si="67"/>
        <v>766.48361399999999</v>
      </c>
      <c r="BU264" s="29">
        <f t="shared" si="67"/>
        <v>1020.9674540000001</v>
      </c>
      <c r="BV264" s="29">
        <f t="shared" si="68"/>
        <v>254.4838400000001</v>
      </c>
      <c r="BX264" s="29">
        <v>32755.71</v>
      </c>
      <c r="BY264" s="29">
        <v>32755.71</v>
      </c>
      <c r="BZ264" s="29">
        <v>32755.71</v>
      </c>
      <c r="CB264" s="342">
        <v>32755.71</v>
      </c>
      <c r="CC264" s="342">
        <v>32755.71</v>
      </c>
      <c r="CD264" s="342">
        <v>32755.71</v>
      </c>
      <c r="CF264" s="29">
        <v>85.164845999999997</v>
      </c>
      <c r="CG264" s="29">
        <v>85.164845999999997</v>
      </c>
      <c r="CH264" s="29">
        <v>85.164845999999997</v>
      </c>
      <c r="CJ264" s="342">
        <f t="shared" si="75"/>
        <v>85.164845999999997</v>
      </c>
      <c r="CK264" s="342">
        <f t="shared" si="75"/>
        <v>85.164845999999997</v>
      </c>
      <c r="CL264" s="342">
        <f t="shared" si="75"/>
        <v>85.164845999999997</v>
      </c>
      <c r="CN264" s="29">
        <f t="shared" si="93"/>
        <v>255.49453799999998</v>
      </c>
      <c r="CO264" s="29">
        <f t="shared" si="79"/>
        <v>255.49453799999998</v>
      </c>
      <c r="CP264" s="29">
        <f t="shared" si="80"/>
        <v>0</v>
      </c>
      <c r="CR264" s="29">
        <f t="shared" si="81"/>
        <v>1021.9781519999999</v>
      </c>
      <c r="CS264" s="29">
        <f t="shared" si="81"/>
        <v>1276.461992</v>
      </c>
      <c r="CT264" s="29">
        <f t="shared" si="82"/>
        <v>254.4838400000001</v>
      </c>
    </row>
    <row r="265" spans="1:98" x14ac:dyDescent="0.25">
      <c r="A265" s="343" t="s">
        <v>590</v>
      </c>
      <c r="B265" s="229">
        <v>3.9E-2</v>
      </c>
      <c r="C265" s="229">
        <v>4.4200000000000003E-2</v>
      </c>
      <c r="D265" s="229">
        <v>4.4200000000000003E-2</v>
      </c>
      <c r="E265" s="229">
        <v>2.0499999999999997E-2</v>
      </c>
      <c r="F265" s="236">
        <v>403013</v>
      </c>
      <c r="G265" s="229"/>
      <c r="H265" s="342">
        <v>23047.78</v>
      </c>
      <c r="I265" s="342">
        <v>23047.78</v>
      </c>
      <c r="J265" s="342">
        <v>23047.78</v>
      </c>
      <c r="K265" s="342"/>
      <c r="L265" s="342">
        <v>23047.78</v>
      </c>
      <c r="M265" s="342">
        <v>23047.78</v>
      </c>
      <c r="N265" s="342">
        <v>23047.78</v>
      </c>
      <c r="O265" s="342"/>
      <c r="P265" s="238">
        <v>39.373290833333328</v>
      </c>
      <c r="Q265" s="238">
        <v>39.373290833333328</v>
      </c>
      <c r="R265" s="238">
        <v>39.373290833333328</v>
      </c>
      <c r="S265" s="238"/>
      <c r="T265" s="342">
        <f t="shared" si="87"/>
        <v>39.373290833333328</v>
      </c>
      <c r="U265" s="342">
        <f t="shared" si="87"/>
        <v>39.373290833333328</v>
      </c>
      <c r="V265" s="342">
        <f t="shared" si="87"/>
        <v>39.373290833333328</v>
      </c>
      <c r="W265" s="29"/>
      <c r="X265" s="29">
        <f t="shared" si="83"/>
        <v>118.11987249999999</v>
      </c>
      <c r="Y265" s="29">
        <f t="shared" si="84"/>
        <v>118.11987249999999</v>
      </c>
      <c r="Z265" s="29">
        <f t="shared" si="85"/>
        <v>0</v>
      </c>
      <c r="AB265" s="29">
        <v>23047.78</v>
      </c>
      <c r="AC265" s="29">
        <v>23047.78</v>
      </c>
      <c r="AD265" s="29">
        <v>23047.78</v>
      </c>
      <c r="AF265" s="342">
        <v>23047.78</v>
      </c>
      <c r="AG265" s="342">
        <v>23047.78</v>
      </c>
      <c r="AH265" s="342">
        <v>23047.78</v>
      </c>
      <c r="AJ265" s="29">
        <v>39.373290833333328</v>
      </c>
      <c r="AK265" s="29">
        <v>39.373290833333328</v>
      </c>
      <c r="AL265" s="29">
        <v>39.373290833333328</v>
      </c>
      <c r="AN265" s="342">
        <f t="shared" si="88"/>
        <v>39.373290833333328</v>
      </c>
      <c r="AO265" s="342">
        <f t="shared" si="88"/>
        <v>39.373290833333328</v>
      </c>
      <c r="AP265" s="342">
        <f t="shared" si="88"/>
        <v>39.373290833333328</v>
      </c>
      <c r="AR265" s="29">
        <f t="shared" si="91"/>
        <v>118.11987249999999</v>
      </c>
      <c r="AS265" s="29">
        <f t="shared" si="92"/>
        <v>118.11987249999999</v>
      </c>
      <c r="AT265" s="29">
        <f t="shared" si="76"/>
        <v>0</v>
      </c>
      <c r="AV265" s="29">
        <f t="shared" si="77"/>
        <v>236.23974499999997</v>
      </c>
      <c r="AW265" s="29">
        <f t="shared" si="77"/>
        <v>236.23974499999997</v>
      </c>
      <c r="AX265" s="29">
        <f t="shared" si="78"/>
        <v>0</v>
      </c>
      <c r="AZ265" s="29">
        <v>23047.78</v>
      </c>
      <c r="BA265" s="29">
        <v>23047.78</v>
      </c>
      <c r="BB265" s="29">
        <v>23047.78</v>
      </c>
      <c r="BD265" s="342">
        <v>23047.78</v>
      </c>
      <c r="BE265" s="342">
        <v>23047.78</v>
      </c>
      <c r="BF265" s="342">
        <v>23047.78</v>
      </c>
      <c r="BH265" s="29">
        <v>39.373290833333328</v>
      </c>
      <c r="BI265" s="29">
        <v>39.373290833333328</v>
      </c>
      <c r="BJ265" s="29">
        <v>39.373290833333328</v>
      </c>
      <c r="BL265" s="342">
        <f t="shared" si="74"/>
        <v>39.373290833333328</v>
      </c>
      <c r="BM265" s="342">
        <f t="shared" si="74"/>
        <v>39.373290833333328</v>
      </c>
      <c r="BN265" s="342">
        <f t="shared" si="74"/>
        <v>39.373290833333328</v>
      </c>
      <c r="BP265" s="29">
        <f t="shared" si="89"/>
        <v>118.11987249999999</v>
      </c>
      <c r="BQ265" s="29">
        <f t="shared" si="86"/>
        <v>118.11987249999999</v>
      </c>
      <c r="BR265" s="29">
        <f t="shared" si="90"/>
        <v>0</v>
      </c>
      <c r="BT265" s="29">
        <f t="shared" si="67"/>
        <v>354.35961749999996</v>
      </c>
      <c r="BU265" s="29">
        <f t="shared" si="67"/>
        <v>354.35961749999996</v>
      </c>
      <c r="BV265" s="29">
        <f t="shared" si="68"/>
        <v>0</v>
      </c>
      <c r="BX265" s="29">
        <v>23047.78</v>
      </c>
      <c r="BY265" s="29">
        <v>23047.78</v>
      </c>
      <c r="BZ265" s="29">
        <v>23047.78</v>
      </c>
      <c r="CB265" s="342">
        <v>23047.78</v>
      </c>
      <c r="CC265" s="342">
        <v>23047.78</v>
      </c>
      <c r="CD265" s="342">
        <v>23047.78</v>
      </c>
      <c r="CF265" s="29">
        <v>39.373290833333328</v>
      </c>
      <c r="CG265" s="29">
        <v>39.373290833333328</v>
      </c>
      <c r="CH265" s="29">
        <v>39.373290833333328</v>
      </c>
      <c r="CJ265" s="342">
        <f t="shared" si="75"/>
        <v>39.373290833333328</v>
      </c>
      <c r="CK265" s="342">
        <f t="shared" si="75"/>
        <v>39.373290833333328</v>
      </c>
      <c r="CL265" s="342">
        <f t="shared" si="75"/>
        <v>39.373290833333328</v>
      </c>
      <c r="CN265" s="29">
        <f t="shared" si="93"/>
        <v>118.11987249999999</v>
      </c>
      <c r="CO265" s="29">
        <f t="shared" si="79"/>
        <v>118.11987249999999</v>
      </c>
      <c r="CP265" s="29">
        <f t="shared" si="80"/>
        <v>0</v>
      </c>
      <c r="CR265" s="29">
        <f t="shared" si="81"/>
        <v>472.47948999999994</v>
      </c>
      <c r="CS265" s="29">
        <f t="shared" si="81"/>
        <v>472.47948999999994</v>
      </c>
      <c r="CT265" s="29">
        <f t="shared" si="82"/>
        <v>0</v>
      </c>
    </row>
    <row r="266" spans="1:98" x14ac:dyDescent="0.25">
      <c r="A266" s="30" t="s">
        <v>591</v>
      </c>
      <c r="B266" s="229">
        <v>4.2500000000000003E-2</v>
      </c>
      <c r="C266" s="229">
        <v>4.2500000000000003E-2</v>
      </c>
      <c r="D266" s="229">
        <v>4.2500000000000003E-2</v>
      </c>
      <c r="E266" s="229">
        <v>4.3800000000000006E-2</v>
      </c>
      <c r="F266" s="236">
        <v>403013</v>
      </c>
      <c r="G266" s="229"/>
      <c r="H266" s="342">
        <v>271849.13</v>
      </c>
      <c r="I266" s="342">
        <v>271849.13</v>
      </c>
      <c r="J266" s="342">
        <v>271849.13</v>
      </c>
      <c r="K266" s="342"/>
      <c r="L266" s="342">
        <v>271849.13</v>
      </c>
      <c r="M266" s="342">
        <v>271849.13</v>
      </c>
      <c r="N266" s="342">
        <v>271849.13</v>
      </c>
      <c r="O266" s="342"/>
      <c r="P266" s="238">
        <v>992.24932450000017</v>
      </c>
      <c r="Q266" s="238">
        <v>992.24932450000017</v>
      </c>
      <c r="R266" s="238">
        <v>992.24932450000017</v>
      </c>
      <c r="S266" s="238"/>
      <c r="T266" s="342">
        <f t="shared" si="87"/>
        <v>992.24932450000017</v>
      </c>
      <c r="U266" s="342">
        <f t="shared" si="87"/>
        <v>992.24932450000017</v>
      </c>
      <c r="V266" s="342">
        <f t="shared" si="87"/>
        <v>992.24932450000017</v>
      </c>
      <c r="W266" s="29"/>
      <c r="X266" s="29">
        <f t="shared" si="83"/>
        <v>2976.7479735000006</v>
      </c>
      <c r="Y266" s="29">
        <f t="shared" si="84"/>
        <v>2976.7479735000006</v>
      </c>
      <c r="Z266" s="29">
        <f t="shared" si="85"/>
        <v>0</v>
      </c>
      <c r="AB266" s="29">
        <v>271849.13</v>
      </c>
      <c r="AC266" s="29">
        <v>271849.13</v>
      </c>
      <c r="AD266" s="29">
        <v>271849.13</v>
      </c>
      <c r="AF266" s="342">
        <v>271849.13</v>
      </c>
      <c r="AG266" s="342">
        <v>271849.13</v>
      </c>
      <c r="AH266" s="342">
        <v>271849.13</v>
      </c>
      <c r="AJ266" s="29">
        <v>992.24932450000017</v>
      </c>
      <c r="AK266" s="29">
        <v>992.24932450000017</v>
      </c>
      <c r="AL266" s="29">
        <v>992.24932450000017</v>
      </c>
      <c r="AN266" s="342">
        <f t="shared" si="88"/>
        <v>992.24932450000017</v>
      </c>
      <c r="AO266" s="342">
        <f t="shared" si="88"/>
        <v>992.24932450000017</v>
      </c>
      <c r="AP266" s="342">
        <f t="shared" si="88"/>
        <v>992.24932450000017</v>
      </c>
      <c r="AR266" s="29">
        <f t="shared" si="91"/>
        <v>2976.7479735000006</v>
      </c>
      <c r="AS266" s="29">
        <f t="shared" si="92"/>
        <v>2976.7479735000006</v>
      </c>
      <c r="AT266" s="29">
        <f t="shared" si="76"/>
        <v>0</v>
      </c>
      <c r="AV266" s="29">
        <f t="shared" si="77"/>
        <v>5953.4959470000013</v>
      </c>
      <c r="AW266" s="29">
        <f t="shared" si="77"/>
        <v>5953.4959470000013</v>
      </c>
      <c r="AX266" s="29">
        <f t="shared" si="78"/>
        <v>0</v>
      </c>
      <c r="AZ266" s="29">
        <v>271849.13</v>
      </c>
      <c r="BA266" s="29">
        <v>271849.13</v>
      </c>
      <c r="BB266" s="29">
        <v>271849.13</v>
      </c>
      <c r="BD266" s="342">
        <v>271849.13</v>
      </c>
      <c r="BE266" s="342">
        <v>271849.13</v>
      </c>
      <c r="BF266" s="342">
        <v>271849.13</v>
      </c>
      <c r="BH266" s="29">
        <v>992.24932450000017</v>
      </c>
      <c r="BI266" s="29">
        <v>992.24932450000017</v>
      </c>
      <c r="BJ266" s="29">
        <v>992.24932450000017</v>
      </c>
      <c r="BL266" s="342">
        <f t="shared" ref="BL266:BN278" si="94">BD266*$E266/12</f>
        <v>992.24932450000017</v>
      </c>
      <c r="BM266" s="342">
        <f t="shared" si="94"/>
        <v>992.24932450000017</v>
      </c>
      <c r="BN266" s="342">
        <f t="shared" si="94"/>
        <v>992.24932450000017</v>
      </c>
      <c r="BP266" s="29">
        <f t="shared" si="89"/>
        <v>2976.7479735000006</v>
      </c>
      <c r="BQ266" s="29">
        <f t="shared" si="86"/>
        <v>2976.7479735000006</v>
      </c>
      <c r="BR266" s="29">
        <f t="shared" si="90"/>
        <v>0</v>
      </c>
      <c r="BT266" s="29">
        <f t="shared" si="67"/>
        <v>8930.243920500001</v>
      </c>
      <c r="BU266" s="29">
        <f t="shared" si="67"/>
        <v>8930.243920500001</v>
      </c>
      <c r="BV266" s="29">
        <f t="shared" si="68"/>
        <v>0</v>
      </c>
      <c r="BX266" s="29">
        <v>271849.13</v>
      </c>
      <c r="BY266" s="29">
        <v>271849.13</v>
      </c>
      <c r="BZ266" s="29">
        <v>271849.13</v>
      </c>
      <c r="CB266" s="342">
        <v>271849.13</v>
      </c>
      <c r="CC266" s="342">
        <v>271849.13</v>
      </c>
      <c r="CD266" s="342">
        <v>271849.13</v>
      </c>
      <c r="CF266" s="29">
        <v>992.24932450000017</v>
      </c>
      <c r="CG266" s="29">
        <v>992.24932450000017</v>
      </c>
      <c r="CH266" s="29">
        <v>992.24932450000017</v>
      </c>
      <c r="CJ266" s="342">
        <f t="shared" ref="CJ266:CL278" si="95">CB266*$E266/12</f>
        <v>992.24932450000017</v>
      </c>
      <c r="CK266" s="342">
        <f t="shared" si="95"/>
        <v>992.24932450000017</v>
      </c>
      <c r="CL266" s="342">
        <f t="shared" si="95"/>
        <v>992.24932450000017</v>
      </c>
      <c r="CN266" s="29">
        <f t="shared" si="93"/>
        <v>2976.7479735000006</v>
      </c>
      <c r="CO266" s="29">
        <f t="shared" si="79"/>
        <v>2976.7479735000006</v>
      </c>
      <c r="CP266" s="29">
        <f t="shared" si="80"/>
        <v>0</v>
      </c>
      <c r="CR266" s="29">
        <f t="shared" si="81"/>
        <v>11906.991894000003</v>
      </c>
      <c r="CS266" s="29">
        <f t="shared" si="81"/>
        <v>11906.991894000003</v>
      </c>
      <c r="CT266" s="29">
        <f t="shared" si="82"/>
        <v>0</v>
      </c>
    </row>
    <row r="267" spans="1:98" x14ac:dyDescent="0.25">
      <c r="A267" s="343" t="s">
        <v>592</v>
      </c>
      <c r="B267" s="229">
        <v>0.15240000000000001</v>
      </c>
      <c r="C267" s="229">
        <v>0.2374</v>
      </c>
      <c r="D267" s="229">
        <v>0.2374</v>
      </c>
      <c r="E267" s="229">
        <v>0</v>
      </c>
      <c r="F267" s="236">
        <v>403013</v>
      </c>
      <c r="G267" s="229"/>
      <c r="H267" s="342">
        <v>0</v>
      </c>
      <c r="I267" s="342">
        <v>0</v>
      </c>
      <c r="J267" s="342">
        <v>0</v>
      </c>
      <c r="K267" s="342"/>
      <c r="L267" s="342">
        <v>0</v>
      </c>
      <c r="M267" s="342">
        <v>0</v>
      </c>
      <c r="N267" s="342">
        <v>0</v>
      </c>
      <c r="O267" s="342"/>
      <c r="P267" s="238">
        <v>0</v>
      </c>
      <c r="Q267" s="238">
        <v>0</v>
      </c>
      <c r="R267" s="238">
        <v>0</v>
      </c>
      <c r="S267" s="238"/>
      <c r="T267" s="342">
        <f t="shared" si="87"/>
        <v>0</v>
      </c>
      <c r="U267" s="342">
        <f t="shared" si="87"/>
        <v>0</v>
      </c>
      <c r="V267" s="342">
        <f t="shared" si="87"/>
        <v>0</v>
      </c>
      <c r="W267" s="29"/>
      <c r="X267" s="29">
        <f t="shared" si="83"/>
        <v>0</v>
      </c>
      <c r="Y267" s="29">
        <f t="shared" si="84"/>
        <v>0</v>
      </c>
      <c r="Z267" s="29">
        <f t="shared" si="85"/>
        <v>0</v>
      </c>
      <c r="AB267" s="29">
        <v>0</v>
      </c>
      <c r="AC267" s="29">
        <v>0</v>
      </c>
      <c r="AD267" s="29">
        <v>0</v>
      </c>
      <c r="AF267" s="342">
        <v>0</v>
      </c>
      <c r="AG267" s="342">
        <v>0</v>
      </c>
      <c r="AH267" s="342">
        <v>0</v>
      </c>
      <c r="AJ267" s="29">
        <v>0</v>
      </c>
      <c r="AK267" s="29">
        <v>0</v>
      </c>
      <c r="AL267" s="29">
        <v>0</v>
      </c>
      <c r="AN267" s="342">
        <f t="shared" si="88"/>
        <v>0</v>
      </c>
      <c r="AO267" s="342">
        <f t="shared" si="88"/>
        <v>0</v>
      </c>
      <c r="AP267" s="342">
        <f t="shared" si="88"/>
        <v>0</v>
      </c>
      <c r="AR267" s="29">
        <f t="shared" si="91"/>
        <v>0</v>
      </c>
      <c r="AS267" s="29">
        <f t="shared" si="92"/>
        <v>0</v>
      </c>
      <c r="AT267" s="29">
        <f t="shared" si="76"/>
        <v>0</v>
      </c>
      <c r="AV267" s="29">
        <f t="shared" si="77"/>
        <v>0</v>
      </c>
      <c r="AW267" s="29">
        <f t="shared" si="77"/>
        <v>0</v>
      </c>
      <c r="AX267" s="29">
        <f t="shared" si="78"/>
        <v>0</v>
      </c>
      <c r="AZ267" s="29">
        <v>0</v>
      </c>
      <c r="BA267" s="29">
        <v>0</v>
      </c>
      <c r="BB267" s="29">
        <v>0</v>
      </c>
      <c r="BD267" s="342">
        <v>0</v>
      </c>
      <c r="BE267" s="342">
        <v>0</v>
      </c>
      <c r="BF267" s="342">
        <v>0</v>
      </c>
      <c r="BH267" s="29">
        <v>0</v>
      </c>
      <c r="BI267" s="29">
        <v>0</v>
      </c>
      <c r="BJ267" s="29">
        <v>0</v>
      </c>
      <c r="BL267" s="342">
        <f t="shared" si="94"/>
        <v>0</v>
      </c>
      <c r="BM267" s="342">
        <f t="shared" si="94"/>
        <v>0</v>
      </c>
      <c r="BN267" s="342">
        <f t="shared" si="94"/>
        <v>0</v>
      </c>
      <c r="BP267" s="29">
        <f t="shared" si="89"/>
        <v>0</v>
      </c>
      <c r="BQ267" s="29">
        <f t="shared" si="86"/>
        <v>0</v>
      </c>
      <c r="BR267" s="29">
        <f t="shared" si="90"/>
        <v>0</v>
      </c>
      <c r="BT267" s="29">
        <f t="shared" si="67"/>
        <v>0</v>
      </c>
      <c r="BU267" s="29">
        <f t="shared" si="67"/>
        <v>0</v>
      </c>
      <c r="BV267" s="29">
        <f t="shared" si="68"/>
        <v>0</v>
      </c>
      <c r="BX267" s="29">
        <v>0</v>
      </c>
      <c r="BY267" s="29">
        <v>0</v>
      </c>
      <c r="BZ267" s="29">
        <v>0</v>
      </c>
      <c r="CB267" s="342">
        <v>0</v>
      </c>
      <c r="CC267" s="342">
        <v>0</v>
      </c>
      <c r="CD267" s="342">
        <v>0</v>
      </c>
      <c r="CF267" s="29">
        <v>0</v>
      </c>
      <c r="CG267" s="29">
        <v>0</v>
      </c>
      <c r="CH267" s="29">
        <v>0</v>
      </c>
      <c r="CJ267" s="342">
        <f t="shared" si="95"/>
        <v>0</v>
      </c>
      <c r="CK267" s="342">
        <f t="shared" si="95"/>
        <v>0</v>
      </c>
      <c r="CL267" s="342">
        <f t="shared" si="95"/>
        <v>0</v>
      </c>
      <c r="CN267" s="29">
        <f t="shared" si="93"/>
        <v>0</v>
      </c>
      <c r="CO267" s="29">
        <f t="shared" si="79"/>
        <v>0</v>
      </c>
      <c r="CP267" s="29">
        <f t="shared" si="80"/>
        <v>0</v>
      </c>
      <c r="CR267" s="29">
        <f t="shared" si="81"/>
        <v>0</v>
      </c>
      <c r="CS267" s="29">
        <f t="shared" si="81"/>
        <v>0</v>
      </c>
      <c r="CT267" s="29">
        <f t="shared" si="82"/>
        <v>0</v>
      </c>
    </row>
    <row r="268" spans="1:98" x14ac:dyDescent="0.25">
      <c r="A268" s="32" t="s">
        <v>593</v>
      </c>
      <c r="B268" s="229">
        <v>0</v>
      </c>
      <c r="C268" s="229">
        <v>0</v>
      </c>
      <c r="D268" s="229">
        <v>0</v>
      </c>
      <c r="E268" s="229">
        <v>0</v>
      </c>
      <c r="F268" s="236">
        <v>403013</v>
      </c>
      <c r="G268" s="229"/>
      <c r="H268" s="342">
        <v>15721.81</v>
      </c>
      <c r="I268" s="342">
        <v>15721.81</v>
      </c>
      <c r="J268" s="342">
        <v>15721.81</v>
      </c>
      <c r="K268" s="342"/>
      <c r="L268" s="342">
        <v>15721.81</v>
      </c>
      <c r="M268" s="342">
        <v>15721.81</v>
      </c>
      <c r="N268" s="342">
        <v>15721.81</v>
      </c>
      <c r="O268" s="342"/>
      <c r="P268" s="238">
        <v>0</v>
      </c>
      <c r="Q268" s="238">
        <v>0</v>
      </c>
      <c r="R268" s="238">
        <v>0</v>
      </c>
      <c r="S268" s="238"/>
      <c r="T268" s="342">
        <f t="shared" si="87"/>
        <v>0</v>
      </c>
      <c r="U268" s="342">
        <f t="shared" si="87"/>
        <v>0</v>
      </c>
      <c r="V268" s="342">
        <f t="shared" si="87"/>
        <v>0</v>
      </c>
      <c r="W268" s="29"/>
      <c r="X268" s="29">
        <f t="shared" si="83"/>
        <v>0</v>
      </c>
      <c r="Y268" s="29">
        <f t="shared" si="84"/>
        <v>0</v>
      </c>
      <c r="Z268" s="29">
        <f t="shared" si="85"/>
        <v>0</v>
      </c>
      <c r="AB268" s="29">
        <v>15721.81</v>
      </c>
      <c r="AC268" s="29">
        <v>15721.81</v>
      </c>
      <c r="AD268" s="29">
        <v>15721.81</v>
      </c>
      <c r="AF268" s="342">
        <v>15721.81</v>
      </c>
      <c r="AG268" s="342">
        <v>15721.81</v>
      </c>
      <c r="AH268" s="342">
        <v>15721.81</v>
      </c>
      <c r="AJ268" s="29">
        <v>0</v>
      </c>
      <c r="AK268" s="29">
        <v>0</v>
      </c>
      <c r="AL268" s="29">
        <v>0</v>
      </c>
      <c r="AN268" s="342">
        <f t="shared" si="88"/>
        <v>0</v>
      </c>
      <c r="AO268" s="342">
        <f t="shared" si="88"/>
        <v>0</v>
      </c>
      <c r="AP268" s="342">
        <f t="shared" si="88"/>
        <v>0</v>
      </c>
      <c r="AR268" s="29">
        <f t="shared" si="91"/>
        <v>0</v>
      </c>
      <c r="AS268" s="29">
        <f t="shared" si="92"/>
        <v>0</v>
      </c>
      <c r="AT268" s="29">
        <f t="shared" si="76"/>
        <v>0</v>
      </c>
      <c r="AV268" s="29">
        <f t="shared" si="77"/>
        <v>0</v>
      </c>
      <c r="AW268" s="29">
        <f t="shared" si="77"/>
        <v>0</v>
      </c>
      <c r="AX268" s="29">
        <f t="shared" si="78"/>
        <v>0</v>
      </c>
      <c r="AZ268" s="29">
        <v>15721.81</v>
      </c>
      <c r="BA268" s="29">
        <v>15721.81</v>
      </c>
      <c r="BB268" s="29">
        <v>15721.81</v>
      </c>
      <c r="BD268" s="342">
        <v>15721.81</v>
      </c>
      <c r="BE268" s="342">
        <v>15721.81</v>
      </c>
      <c r="BF268" s="342">
        <v>15721.81</v>
      </c>
      <c r="BH268" s="29">
        <v>0</v>
      </c>
      <c r="BI268" s="29">
        <v>0</v>
      </c>
      <c r="BJ268" s="29">
        <v>0</v>
      </c>
      <c r="BL268" s="342">
        <f t="shared" si="94"/>
        <v>0</v>
      </c>
      <c r="BM268" s="342">
        <f t="shared" si="94"/>
        <v>0</v>
      </c>
      <c r="BN268" s="342">
        <f t="shared" si="94"/>
        <v>0</v>
      </c>
      <c r="BP268" s="29">
        <f t="shared" si="89"/>
        <v>0</v>
      </c>
      <c r="BQ268" s="29">
        <f t="shared" si="86"/>
        <v>0</v>
      </c>
      <c r="BR268" s="29">
        <f t="shared" si="90"/>
        <v>0</v>
      </c>
      <c r="BT268" s="29">
        <f t="shared" ref="BT268:BU278" si="96">+BP268+AV268</f>
        <v>0</v>
      </c>
      <c r="BU268" s="29">
        <f t="shared" si="96"/>
        <v>0</v>
      </c>
      <c r="BV268" s="29">
        <f t="shared" ref="BV268:BV278" si="97">BU268-BT268</f>
        <v>0</v>
      </c>
      <c r="BX268" s="29">
        <v>15721.81</v>
      </c>
      <c r="BY268" s="29">
        <v>15721.81</v>
      </c>
      <c r="BZ268" s="29">
        <v>15721.81</v>
      </c>
      <c r="CB268" s="342">
        <v>15721.81</v>
      </c>
      <c r="CC268" s="342">
        <v>15721.81</v>
      </c>
      <c r="CD268" s="342">
        <v>15721.81</v>
      </c>
      <c r="CF268" s="29">
        <v>0</v>
      </c>
      <c r="CG268" s="29">
        <v>0</v>
      </c>
      <c r="CH268" s="29">
        <v>0</v>
      </c>
      <c r="CJ268" s="342">
        <f t="shared" si="95"/>
        <v>0</v>
      </c>
      <c r="CK268" s="342">
        <f t="shared" si="95"/>
        <v>0</v>
      </c>
      <c r="CL268" s="342">
        <f t="shared" si="95"/>
        <v>0</v>
      </c>
      <c r="CN268" s="29">
        <f t="shared" si="93"/>
        <v>0</v>
      </c>
      <c r="CO268" s="29">
        <f t="shared" si="79"/>
        <v>0</v>
      </c>
      <c r="CP268" s="29">
        <f t="shared" si="80"/>
        <v>0</v>
      </c>
      <c r="CR268" s="29">
        <f t="shared" si="81"/>
        <v>0</v>
      </c>
      <c r="CS268" s="29">
        <f t="shared" si="81"/>
        <v>0</v>
      </c>
      <c r="CT268" s="29">
        <f t="shared" si="82"/>
        <v>0</v>
      </c>
    </row>
    <row r="269" spans="1:98" x14ac:dyDescent="0.25">
      <c r="A269" s="343" t="s">
        <v>594</v>
      </c>
      <c r="B269" s="229">
        <v>3.7199999999999997E-2</v>
      </c>
      <c r="C269" s="229">
        <v>0.04</v>
      </c>
      <c r="D269" s="229">
        <v>0.04</v>
      </c>
      <c r="E269" s="229">
        <v>2.0400000000000001E-2</v>
      </c>
      <c r="F269" s="236">
        <v>403013</v>
      </c>
      <c r="G269" s="229"/>
      <c r="H269" s="342">
        <v>1309465.4100000001</v>
      </c>
      <c r="I269" s="342">
        <v>1316302.31</v>
      </c>
      <c r="J269" s="342">
        <v>1323139.21</v>
      </c>
      <c r="K269" s="342"/>
      <c r="L269" s="342">
        <v>1347152.6600000001</v>
      </c>
      <c r="M269" s="342">
        <v>1348201.74</v>
      </c>
      <c r="N269" s="342">
        <v>1349699</v>
      </c>
      <c r="O269" s="342"/>
      <c r="P269" s="238">
        <v>2226.0911970000002</v>
      </c>
      <c r="Q269" s="238">
        <v>2237.7139270000002</v>
      </c>
      <c r="R269" s="238">
        <v>2249.3366570000003</v>
      </c>
      <c r="S269" s="238"/>
      <c r="T269" s="342">
        <f t="shared" si="87"/>
        <v>2290.1595220000004</v>
      </c>
      <c r="U269" s="342">
        <f t="shared" si="87"/>
        <v>2291.9429580000001</v>
      </c>
      <c r="V269" s="342">
        <f t="shared" si="87"/>
        <v>2294.4883000000004</v>
      </c>
      <c r="W269" s="29"/>
      <c r="X269" s="29">
        <f t="shared" si="83"/>
        <v>6713.1417810000003</v>
      </c>
      <c r="Y269" s="29">
        <f t="shared" si="84"/>
        <v>6876.5907800000004</v>
      </c>
      <c r="Z269" s="29">
        <f t="shared" si="85"/>
        <v>163.44899900000019</v>
      </c>
      <c r="AB269" s="29">
        <v>1323139.21</v>
      </c>
      <c r="AC269" s="29">
        <v>1323139.21</v>
      </c>
      <c r="AD269" s="29">
        <v>1323139.21</v>
      </c>
      <c r="AF269" s="342">
        <v>1350229.3900000001</v>
      </c>
      <c r="AG269" s="342">
        <v>1350249.68</v>
      </c>
      <c r="AH269" s="342">
        <v>1350249.68</v>
      </c>
      <c r="AJ269" s="29">
        <v>2249.3366570000003</v>
      </c>
      <c r="AK269" s="29">
        <v>2249.3366570000003</v>
      </c>
      <c r="AL269" s="29">
        <v>2249.3366570000003</v>
      </c>
      <c r="AN269" s="342">
        <f t="shared" si="88"/>
        <v>2295.3899630000005</v>
      </c>
      <c r="AO269" s="342">
        <f t="shared" si="88"/>
        <v>2295.4244560000002</v>
      </c>
      <c r="AP269" s="342">
        <f t="shared" si="88"/>
        <v>2295.4244560000002</v>
      </c>
      <c r="AR269" s="29">
        <f t="shared" si="91"/>
        <v>6748.0099710000013</v>
      </c>
      <c r="AS269" s="29">
        <f t="shared" si="92"/>
        <v>6886.2388750000009</v>
      </c>
      <c r="AT269" s="29">
        <f t="shared" si="76"/>
        <v>138.2289039999996</v>
      </c>
      <c r="AV269" s="29">
        <f t="shared" si="77"/>
        <v>13461.151752000002</v>
      </c>
      <c r="AW269" s="29">
        <f t="shared" si="77"/>
        <v>13762.829655000001</v>
      </c>
      <c r="AX269" s="29">
        <f t="shared" si="78"/>
        <v>301.67790299999979</v>
      </c>
      <c r="AZ269" s="29">
        <v>1325622.58</v>
      </c>
      <c r="BA269" s="29">
        <v>1328105.94</v>
      </c>
      <c r="BB269" s="29">
        <v>1328105.94</v>
      </c>
      <c r="BD269" s="342">
        <v>1350249.68</v>
      </c>
      <c r="BE269" s="342">
        <v>1350249.68</v>
      </c>
      <c r="BF269" s="342">
        <v>1384184.08</v>
      </c>
      <c r="BH269" s="29">
        <v>2253.5583860000002</v>
      </c>
      <c r="BI269" s="29">
        <v>2257.7800980000002</v>
      </c>
      <c r="BJ269" s="29">
        <v>2257.7800980000002</v>
      </c>
      <c r="BL269" s="342">
        <f t="shared" si="94"/>
        <v>2295.4244560000002</v>
      </c>
      <c r="BM269" s="342">
        <f t="shared" si="94"/>
        <v>2295.4244560000002</v>
      </c>
      <c r="BN269" s="342">
        <f t="shared" si="94"/>
        <v>2353.1129360000004</v>
      </c>
      <c r="BP269" s="29">
        <f t="shared" si="89"/>
        <v>6769.1185820000001</v>
      </c>
      <c r="BQ269" s="29">
        <f t="shared" si="86"/>
        <v>6943.9618480000008</v>
      </c>
      <c r="BR269" s="29">
        <f t="shared" si="90"/>
        <v>174.84326600000077</v>
      </c>
      <c r="BT269" s="29">
        <f t="shared" si="96"/>
        <v>20230.270334000001</v>
      </c>
      <c r="BU269" s="29">
        <f t="shared" si="96"/>
        <v>20706.791503</v>
      </c>
      <c r="BV269" s="29">
        <f t="shared" si="97"/>
        <v>476.52116899999965</v>
      </c>
      <c r="BX269" s="29">
        <v>1328105.94</v>
      </c>
      <c r="BY269" s="29">
        <v>1337596.72</v>
      </c>
      <c r="BZ269" s="29">
        <v>1347089.12</v>
      </c>
      <c r="CB269" s="342">
        <v>1418118.48</v>
      </c>
      <c r="CC269" s="342">
        <v>1418118.48</v>
      </c>
      <c r="CD269" s="342">
        <v>1431721.31</v>
      </c>
      <c r="CF269" s="29">
        <v>2257.7800980000002</v>
      </c>
      <c r="CG269" s="29">
        <v>2273.9144240000001</v>
      </c>
      <c r="CH269" s="29">
        <v>2290.0515040000005</v>
      </c>
      <c r="CJ269" s="342">
        <f t="shared" si="95"/>
        <v>2410.8014160000002</v>
      </c>
      <c r="CK269" s="342">
        <f t="shared" si="95"/>
        <v>2410.8014160000002</v>
      </c>
      <c r="CL269" s="342">
        <f t="shared" si="95"/>
        <v>2433.9262270000004</v>
      </c>
      <c r="CN269" s="29">
        <f t="shared" si="93"/>
        <v>6821.7460260000007</v>
      </c>
      <c r="CO269" s="29">
        <f t="shared" si="79"/>
        <v>7255.5290590000004</v>
      </c>
      <c r="CP269" s="29">
        <f t="shared" si="80"/>
        <v>433.7830329999997</v>
      </c>
      <c r="CR269" s="29">
        <f t="shared" si="81"/>
        <v>27052.016360000001</v>
      </c>
      <c r="CS269" s="29">
        <f t="shared" si="81"/>
        <v>27962.320562000001</v>
      </c>
      <c r="CT269" s="29">
        <f t="shared" si="82"/>
        <v>910.30420199999935</v>
      </c>
    </row>
    <row r="270" spans="1:98" x14ac:dyDescent="0.25">
      <c r="A270" s="343" t="s">
        <v>595</v>
      </c>
      <c r="B270" s="229"/>
      <c r="C270" s="229">
        <v>4.2500000000000003E-2</v>
      </c>
      <c r="D270" s="229">
        <v>4.2500000000000003E-2</v>
      </c>
      <c r="E270" s="229">
        <v>4.3999999999999997E-2</v>
      </c>
      <c r="F270" s="236">
        <v>403013</v>
      </c>
      <c r="G270" s="229"/>
      <c r="H270" s="342">
        <v>44121.83</v>
      </c>
      <c r="I270" s="342">
        <v>44121.83</v>
      </c>
      <c r="J270" s="342">
        <v>44121.83</v>
      </c>
      <c r="K270" s="342"/>
      <c r="L270" s="342">
        <v>44121.83</v>
      </c>
      <c r="M270" s="342">
        <v>44121.83</v>
      </c>
      <c r="N270" s="342">
        <v>44121.83</v>
      </c>
      <c r="O270" s="342"/>
      <c r="P270" s="238">
        <v>161.78004333333334</v>
      </c>
      <c r="Q270" s="238">
        <v>161.78004333333334</v>
      </c>
      <c r="R270" s="238">
        <v>161.78004333333334</v>
      </c>
      <c r="S270" s="238"/>
      <c r="T270" s="342">
        <f t="shared" si="87"/>
        <v>161.78004333333334</v>
      </c>
      <c r="U270" s="342">
        <f t="shared" si="87"/>
        <v>161.78004333333334</v>
      </c>
      <c r="V270" s="342">
        <f t="shared" si="87"/>
        <v>161.78004333333334</v>
      </c>
      <c r="W270" s="29"/>
      <c r="X270" s="29">
        <f t="shared" si="83"/>
        <v>485.34013000000004</v>
      </c>
      <c r="Y270" s="29">
        <f t="shared" si="84"/>
        <v>485.34013000000004</v>
      </c>
      <c r="Z270" s="29">
        <f t="shared" si="85"/>
        <v>0</v>
      </c>
      <c r="AB270" s="29">
        <v>44121.83</v>
      </c>
      <c r="AC270" s="29">
        <v>44121.83</v>
      </c>
      <c r="AD270" s="29">
        <v>44121.83</v>
      </c>
      <c r="AF270" s="342">
        <v>44121.83</v>
      </c>
      <c r="AG270" s="342">
        <v>44121.83</v>
      </c>
      <c r="AH270" s="342">
        <v>44121.83</v>
      </c>
      <c r="AJ270" s="29">
        <v>161.78004333333334</v>
      </c>
      <c r="AK270" s="29">
        <v>161.78004333333334</v>
      </c>
      <c r="AL270" s="29">
        <v>161.78004333333334</v>
      </c>
      <c r="AN270" s="342">
        <f t="shared" si="88"/>
        <v>161.78004333333334</v>
      </c>
      <c r="AO270" s="342">
        <f t="shared" si="88"/>
        <v>161.78004333333334</v>
      </c>
      <c r="AP270" s="342">
        <f t="shared" si="88"/>
        <v>161.78004333333334</v>
      </c>
      <c r="AR270" s="29">
        <f t="shared" si="91"/>
        <v>485.34013000000004</v>
      </c>
      <c r="AS270" s="29">
        <f t="shared" si="92"/>
        <v>485.34013000000004</v>
      </c>
      <c r="AT270" s="29">
        <f t="shared" si="76"/>
        <v>0</v>
      </c>
      <c r="AV270" s="29">
        <f t="shared" si="77"/>
        <v>970.68026000000009</v>
      </c>
      <c r="AW270" s="29">
        <f t="shared" si="77"/>
        <v>970.68026000000009</v>
      </c>
      <c r="AX270" s="29">
        <f t="shared" si="78"/>
        <v>0</v>
      </c>
      <c r="AZ270" s="29">
        <v>44121.83</v>
      </c>
      <c r="BA270" s="29">
        <v>44121.83</v>
      </c>
      <c r="BB270" s="29">
        <v>44121.83</v>
      </c>
      <c r="BD270" s="342">
        <v>44121.83</v>
      </c>
      <c r="BE270" s="342">
        <v>44121.83</v>
      </c>
      <c r="BF270" s="342">
        <v>44121.83</v>
      </c>
      <c r="BH270" s="29">
        <v>161.78004333333334</v>
      </c>
      <c r="BI270" s="29">
        <v>161.78004333333334</v>
      </c>
      <c r="BJ270" s="29">
        <v>161.78004333333334</v>
      </c>
      <c r="BL270" s="342">
        <f t="shared" si="94"/>
        <v>161.78004333333334</v>
      </c>
      <c r="BM270" s="342">
        <f t="shared" si="94"/>
        <v>161.78004333333334</v>
      </c>
      <c r="BN270" s="342">
        <f t="shared" si="94"/>
        <v>161.78004333333334</v>
      </c>
      <c r="BP270" s="29">
        <f t="shared" si="89"/>
        <v>485.34013000000004</v>
      </c>
      <c r="BQ270" s="29">
        <f t="shared" si="86"/>
        <v>485.34013000000004</v>
      </c>
      <c r="BR270" s="29">
        <f t="shared" si="90"/>
        <v>0</v>
      </c>
      <c r="BT270" s="29">
        <f t="shared" si="96"/>
        <v>1456.0203900000001</v>
      </c>
      <c r="BU270" s="29">
        <f t="shared" si="96"/>
        <v>1456.0203900000001</v>
      </c>
      <c r="BV270" s="29">
        <f t="shared" si="97"/>
        <v>0</v>
      </c>
      <c r="BX270" s="29">
        <v>44121.83</v>
      </c>
      <c r="BY270" s="29">
        <v>44121.83</v>
      </c>
      <c r="BZ270" s="29">
        <v>44121.83</v>
      </c>
      <c r="CB270" s="342">
        <v>44121.83</v>
      </c>
      <c r="CC270" s="342">
        <v>44121.83</v>
      </c>
      <c r="CD270" s="342">
        <v>44121.83</v>
      </c>
      <c r="CF270" s="29">
        <v>161.78004333333334</v>
      </c>
      <c r="CG270" s="29">
        <v>161.78004333333334</v>
      </c>
      <c r="CH270" s="29">
        <v>161.78004333333334</v>
      </c>
      <c r="CJ270" s="342">
        <f t="shared" si="95"/>
        <v>161.78004333333334</v>
      </c>
      <c r="CK270" s="342">
        <f t="shared" si="95"/>
        <v>161.78004333333334</v>
      </c>
      <c r="CL270" s="342">
        <f t="shared" si="95"/>
        <v>161.78004333333334</v>
      </c>
      <c r="CN270" s="29">
        <f t="shared" si="93"/>
        <v>485.34013000000004</v>
      </c>
      <c r="CO270" s="29">
        <f t="shared" si="79"/>
        <v>485.34013000000004</v>
      </c>
      <c r="CP270" s="29">
        <f t="shared" si="80"/>
        <v>0</v>
      </c>
      <c r="CR270" s="29">
        <f t="shared" si="81"/>
        <v>1941.3605200000002</v>
      </c>
      <c r="CS270" s="29">
        <f t="shared" si="81"/>
        <v>1941.3605200000002</v>
      </c>
      <c r="CT270" s="29">
        <f t="shared" si="82"/>
        <v>0</v>
      </c>
    </row>
    <row r="271" spans="1:98" x14ac:dyDescent="0.25">
      <c r="A271" s="343" t="s">
        <v>596</v>
      </c>
      <c r="B271" s="229"/>
      <c r="C271" s="229"/>
      <c r="D271" s="229">
        <v>4.2500000000000003E-2</v>
      </c>
      <c r="E271" s="229">
        <v>4.3999999999999997E-2</v>
      </c>
      <c r="F271" s="236">
        <v>403013</v>
      </c>
      <c r="G271" s="229"/>
      <c r="H271" s="342">
        <v>487.55</v>
      </c>
      <c r="I271" s="342">
        <v>487.55</v>
      </c>
      <c r="J271" s="342">
        <v>487.55</v>
      </c>
      <c r="K271" s="342"/>
      <c r="L271" s="342">
        <v>487.55</v>
      </c>
      <c r="M271" s="342">
        <v>487.55</v>
      </c>
      <c r="N271" s="342">
        <v>487.55</v>
      </c>
      <c r="O271" s="342"/>
      <c r="P271" s="238">
        <v>1.7876833333333331</v>
      </c>
      <c r="Q271" s="238">
        <v>1.7876833333333331</v>
      </c>
      <c r="R271" s="238">
        <v>1.7876833333333331</v>
      </c>
      <c r="S271" s="238"/>
      <c r="T271" s="342">
        <f t="shared" si="87"/>
        <v>1.7876833333333331</v>
      </c>
      <c r="U271" s="342">
        <f t="shared" si="87"/>
        <v>1.7876833333333331</v>
      </c>
      <c r="V271" s="342">
        <f t="shared" si="87"/>
        <v>1.7876833333333331</v>
      </c>
      <c r="W271" s="29"/>
      <c r="X271" s="29">
        <f t="shared" si="83"/>
        <v>5.3630499999999994</v>
      </c>
      <c r="Y271" s="29">
        <f t="shared" si="84"/>
        <v>5.3630499999999994</v>
      </c>
      <c r="Z271" s="29">
        <f t="shared" si="85"/>
        <v>0</v>
      </c>
      <c r="AB271" s="29">
        <v>487.55</v>
      </c>
      <c r="AC271" s="29">
        <v>487.55</v>
      </c>
      <c r="AD271" s="29">
        <v>487.55</v>
      </c>
      <c r="AF271" s="342">
        <v>487.55</v>
      </c>
      <c r="AG271" s="342">
        <v>487.55</v>
      </c>
      <c r="AH271" s="342">
        <v>487.55</v>
      </c>
      <c r="AJ271" s="29">
        <v>1.7876833333333331</v>
      </c>
      <c r="AK271" s="29">
        <v>1.7876833333333331</v>
      </c>
      <c r="AL271" s="29">
        <v>1.7876833333333331</v>
      </c>
      <c r="AN271" s="342">
        <f t="shared" si="88"/>
        <v>1.7876833333333331</v>
      </c>
      <c r="AO271" s="342">
        <f t="shared" si="88"/>
        <v>1.7876833333333331</v>
      </c>
      <c r="AP271" s="342">
        <f t="shared" si="88"/>
        <v>1.7876833333333331</v>
      </c>
      <c r="AR271" s="29">
        <f t="shared" si="91"/>
        <v>5.3630499999999994</v>
      </c>
      <c r="AS271" s="29">
        <f t="shared" si="92"/>
        <v>5.3630499999999994</v>
      </c>
      <c r="AT271" s="29">
        <f t="shared" ref="AT271:AT278" si="98">AS271-AR271</f>
        <v>0</v>
      </c>
      <c r="AV271" s="29">
        <f t="shared" ref="AV271:AW278" si="99">+X271+AR271</f>
        <v>10.726099999999999</v>
      </c>
      <c r="AW271" s="29">
        <f t="shared" si="99"/>
        <v>10.726099999999999</v>
      </c>
      <c r="AX271" s="29">
        <f t="shared" ref="AX271:AX278" si="100">AW271-AV271</f>
        <v>0</v>
      </c>
      <c r="AZ271" s="29">
        <v>487.55</v>
      </c>
      <c r="BA271" s="29">
        <v>487.55</v>
      </c>
      <c r="BB271" s="29">
        <v>487.55</v>
      </c>
      <c r="BD271" s="342">
        <v>487.55</v>
      </c>
      <c r="BE271" s="342">
        <v>487.55</v>
      </c>
      <c r="BF271" s="342">
        <v>487.55</v>
      </c>
      <c r="BH271" s="29">
        <v>1.7876833333333331</v>
      </c>
      <c r="BI271" s="29">
        <v>1.7876833333333331</v>
      </c>
      <c r="BJ271" s="29">
        <v>1.7876833333333331</v>
      </c>
      <c r="BL271" s="342">
        <f t="shared" si="94"/>
        <v>1.7876833333333331</v>
      </c>
      <c r="BM271" s="342">
        <f t="shared" si="94"/>
        <v>1.7876833333333331</v>
      </c>
      <c r="BN271" s="342">
        <f t="shared" si="94"/>
        <v>1.7876833333333331</v>
      </c>
      <c r="BP271" s="29">
        <f t="shared" si="89"/>
        <v>5.3630499999999994</v>
      </c>
      <c r="BQ271" s="29">
        <f t="shared" si="86"/>
        <v>5.3630499999999994</v>
      </c>
      <c r="BR271" s="29">
        <f t="shared" si="90"/>
        <v>0</v>
      </c>
      <c r="BT271" s="29">
        <f t="shared" si="96"/>
        <v>16.089149999999997</v>
      </c>
      <c r="BU271" s="29">
        <f t="shared" si="96"/>
        <v>16.089149999999997</v>
      </c>
      <c r="BV271" s="29">
        <f t="shared" si="97"/>
        <v>0</v>
      </c>
      <c r="BX271" s="29">
        <v>487.55</v>
      </c>
      <c r="BY271" s="29">
        <v>487.55</v>
      </c>
      <c r="BZ271" s="29">
        <v>487.55</v>
      </c>
      <c r="CB271" s="342">
        <v>487.55</v>
      </c>
      <c r="CC271" s="342">
        <v>487.55</v>
      </c>
      <c r="CD271" s="342">
        <v>487.55</v>
      </c>
      <c r="CF271" s="29">
        <v>1.7876833333333331</v>
      </c>
      <c r="CG271" s="29">
        <v>1.7876833333333331</v>
      </c>
      <c r="CH271" s="29">
        <v>1.7876833333333331</v>
      </c>
      <c r="CJ271" s="342">
        <f t="shared" si="95"/>
        <v>1.7876833333333331</v>
      </c>
      <c r="CK271" s="342">
        <f t="shared" si="95"/>
        <v>1.7876833333333331</v>
      </c>
      <c r="CL271" s="342">
        <f t="shared" si="95"/>
        <v>1.7876833333333331</v>
      </c>
      <c r="CN271" s="29">
        <f t="shared" si="93"/>
        <v>5.3630499999999994</v>
      </c>
      <c r="CO271" s="29">
        <f t="shared" ref="CO271:CO278" si="101">CJ271+CK271+CL271</f>
        <v>5.3630499999999994</v>
      </c>
      <c r="CP271" s="29">
        <f t="shared" ref="CP271:CP278" si="102">CO271-CN271</f>
        <v>0</v>
      </c>
      <c r="CR271" s="29">
        <f t="shared" ref="CR271:CS278" si="103">+CN271+BT271</f>
        <v>21.452199999999998</v>
      </c>
      <c r="CS271" s="29">
        <f t="shared" si="103"/>
        <v>21.452199999999998</v>
      </c>
      <c r="CT271" s="29">
        <f t="shared" ref="CT271:CT278" si="104">CS271-CR271</f>
        <v>0</v>
      </c>
    </row>
    <row r="272" spans="1:98" x14ac:dyDescent="0.25">
      <c r="A272" s="30" t="s">
        <v>597</v>
      </c>
      <c r="B272" s="229">
        <v>4.1700000000000001E-2</v>
      </c>
      <c r="C272" s="229">
        <v>4.3999999999999997E-2</v>
      </c>
      <c r="D272" s="229">
        <v>4.3999999999999997E-2</v>
      </c>
      <c r="E272" s="229">
        <v>2.7200000000000002E-2</v>
      </c>
      <c r="F272" s="236">
        <v>403013</v>
      </c>
      <c r="G272" s="229"/>
      <c r="H272" s="342">
        <v>25332.91</v>
      </c>
      <c r="I272" s="342">
        <v>25332.91</v>
      </c>
      <c r="J272" s="342">
        <v>25332.91</v>
      </c>
      <c r="K272" s="342"/>
      <c r="L272" s="342">
        <v>25332.91</v>
      </c>
      <c r="M272" s="342">
        <v>25332.91</v>
      </c>
      <c r="N272" s="342">
        <v>25332.91</v>
      </c>
      <c r="O272" s="342"/>
      <c r="P272" s="238">
        <v>57.421262666666671</v>
      </c>
      <c r="Q272" s="238">
        <v>57.421262666666671</v>
      </c>
      <c r="R272" s="238">
        <v>57.421262666666671</v>
      </c>
      <c r="S272" s="238"/>
      <c r="T272" s="342">
        <f t="shared" si="87"/>
        <v>57.421262666666671</v>
      </c>
      <c r="U272" s="342">
        <f t="shared" si="87"/>
        <v>57.421262666666671</v>
      </c>
      <c r="V272" s="342">
        <f t="shared" si="87"/>
        <v>57.421262666666671</v>
      </c>
      <c r="W272" s="29"/>
      <c r="X272" s="29">
        <f t="shared" si="83"/>
        <v>172.26378800000001</v>
      </c>
      <c r="Y272" s="29">
        <f t="shared" si="84"/>
        <v>172.26378800000001</v>
      </c>
      <c r="Z272" s="29">
        <f t="shared" si="85"/>
        <v>0</v>
      </c>
      <c r="AB272" s="29">
        <v>25332.91</v>
      </c>
      <c r="AC272" s="29">
        <v>25332.91</v>
      </c>
      <c r="AD272" s="29">
        <v>25332.91</v>
      </c>
      <c r="AF272" s="342">
        <v>25332.91</v>
      </c>
      <c r="AG272" s="342">
        <v>25332.91</v>
      </c>
      <c r="AH272" s="342">
        <v>25332.91</v>
      </c>
      <c r="AJ272" s="29">
        <v>57.421262666666671</v>
      </c>
      <c r="AK272" s="29">
        <v>57.421262666666671</v>
      </c>
      <c r="AL272" s="29">
        <v>57.421262666666671</v>
      </c>
      <c r="AN272" s="342">
        <f t="shared" si="88"/>
        <v>57.421262666666671</v>
      </c>
      <c r="AO272" s="342">
        <f t="shared" si="88"/>
        <v>57.421262666666671</v>
      </c>
      <c r="AP272" s="342">
        <f t="shared" si="88"/>
        <v>57.421262666666671</v>
      </c>
      <c r="AR272" s="29">
        <f t="shared" si="91"/>
        <v>172.26378800000001</v>
      </c>
      <c r="AS272" s="29">
        <f t="shared" si="92"/>
        <v>172.26378800000001</v>
      </c>
      <c r="AT272" s="29">
        <f t="shared" si="98"/>
        <v>0</v>
      </c>
      <c r="AV272" s="29">
        <f t="shared" si="99"/>
        <v>344.52757600000001</v>
      </c>
      <c r="AW272" s="29">
        <f t="shared" si="99"/>
        <v>344.52757600000001</v>
      </c>
      <c r="AX272" s="29">
        <f t="shared" si="100"/>
        <v>0</v>
      </c>
      <c r="AZ272" s="29">
        <v>25332.91</v>
      </c>
      <c r="BA272" s="29">
        <v>25332.91</v>
      </c>
      <c r="BB272" s="29">
        <v>25332.91</v>
      </c>
      <c r="BD272" s="342">
        <v>25332.91</v>
      </c>
      <c r="BE272" s="342">
        <v>25332.91</v>
      </c>
      <c r="BF272" s="342">
        <v>25332.91</v>
      </c>
      <c r="BH272" s="29">
        <v>57.421262666666671</v>
      </c>
      <c r="BI272" s="29">
        <v>57.421262666666671</v>
      </c>
      <c r="BJ272" s="29">
        <v>57.421262666666671</v>
      </c>
      <c r="BL272" s="342">
        <f t="shared" si="94"/>
        <v>57.421262666666671</v>
      </c>
      <c r="BM272" s="342">
        <f t="shared" si="94"/>
        <v>57.421262666666671</v>
      </c>
      <c r="BN272" s="342">
        <f t="shared" si="94"/>
        <v>57.421262666666671</v>
      </c>
      <c r="BP272" s="29">
        <f t="shared" si="89"/>
        <v>172.26378800000001</v>
      </c>
      <c r="BQ272" s="29">
        <f t="shared" si="86"/>
        <v>172.26378800000001</v>
      </c>
      <c r="BR272" s="29">
        <f t="shared" si="90"/>
        <v>0</v>
      </c>
      <c r="BT272" s="29">
        <f t="shared" si="96"/>
        <v>516.79136400000004</v>
      </c>
      <c r="BU272" s="29">
        <f t="shared" si="96"/>
        <v>516.79136400000004</v>
      </c>
      <c r="BV272" s="29">
        <f t="shared" si="97"/>
        <v>0</v>
      </c>
      <c r="BX272" s="29">
        <v>25332.91</v>
      </c>
      <c r="BY272" s="29">
        <v>25332.91</v>
      </c>
      <c r="BZ272" s="29">
        <v>25332.91</v>
      </c>
      <c r="CB272" s="342">
        <v>25332.91</v>
      </c>
      <c r="CC272" s="342">
        <v>25332.91</v>
      </c>
      <c r="CD272" s="342">
        <v>25332.91</v>
      </c>
      <c r="CF272" s="29">
        <v>57.421262666666671</v>
      </c>
      <c r="CG272" s="29">
        <v>57.421262666666671</v>
      </c>
      <c r="CH272" s="29">
        <v>57.421262666666671</v>
      </c>
      <c r="CJ272" s="342">
        <f t="shared" si="95"/>
        <v>57.421262666666671</v>
      </c>
      <c r="CK272" s="342">
        <f t="shared" si="95"/>
        <v>57.421262666666671</v>
      </c>
      <c r="CL272" s="342">
        <f t="shared" si="95"/>
        <v>57.421262666666671</v>
      </c>
      <c r="CN272" s="29">
        <f t="shared" si="93"/>
        <v>172.26378800000001</v>
      </c>
      <c r="CO272" s="29">
        <f t="shared" si="101"/>
        <v>172.26378800000001</v>
      </c>
      <c r="CP272" s="29">
        <f t="shared" si="102"/>
        <v>0</v>
      </c>
      <c r="CR272" s="29">
        <f t="shared" si="103"/>
        <v>689.05515200000002</v>
      </c>
      <c r="CS272" s="29">
        <f t="shared" si="103"/>
        <v>689.05515200000002</v>
      </c>
      <c r="CT272" s="29">
        <f t="shared" si="104"/>
        <v>0</v>
      </c>
    </row>
    <row r="273" spans="1:98" x14ac:dyDescent="0.25">
      <c r="A273" s="343" t="s">
        <v>598</v>
      </c>
      <c r="B273" s="229">
        <v>3.7199999999999997E-2</v>
      </c>
      <c r="C273" s="229">
        <v>3.9399999999999998E-2</v>
      </c>
      <c r="D273" s="229">
        <v>3.9399999999999998E-2</v>
      </c>
      <c r="E273" s="229">
        <v>2.3300000000000001E-2</v>
      </c>
      <c r="F273" s="236">
        <v>403013</v>
      </c>
      <c r="G273" s="229"/>
      <c r="H273" s="342">
        <v>14528.92</v>
      </c>
      <c r="I273" s="342">
        <v>14528.92</v>
      </c>
      <c r="J273" s="342">
        <v>14528.92</v>
      </c>
      <c r="K273" s="342"/>
      <c r="L273" s="342">
        <v>151791.82</v>
      </c>
      <c r="M273" s="342">
        <v>151791.82</v>
      </c>
      <c r="N273" s="342">
        <v>151791.82</v>
      </c>
      <c r="O273" s="342"/>
      <c r="P273" s="238">
        <v>28.210319666666667</v>
      </c>
      <c r="Q273" s="238">
        <v>28.210319666666667</v>
      </c>
      <c r="R273" s="238">
        <v>28.210319666666667</v>
      </c>
      <c r="S273" s="238"/>
      <c r="T273" s="342">
        <f t="shared" si="87"/>
        <v>294.7291171666667</v>
      </c>
      <c r="U273" s="342">
        <f t="shared" si="87"/>
        <v>294.7291171666667</v>
      </c>
      <c r="V273" s="342">
        <f t="shared" si="87"/>
        <v>294.7291171666667</v>
      </c>
      <c r="W273" s="29"/>
      <c r="X273" s="29">
        <f t="shared" si="83"/>
        <v>84.630959000000004</v>
      </c>
      <c r="Y273" s="29">
        <f t="shared" si="84"/>
        <v>884.18735150000009</v>
      </c>
      <c r="Z273" s="29">
        <f t="shared" si="85"/>
        <v>799.55639250000013</v>
      </c>
      <c r="AB273" s="29">
        <v>14528.92</v>
      </c>
      <c r="AC273" s="29">
        <v>83160.37</v>
      </c>
      <c r="AD273" s="29">
        <v>151791.82</v>
      </c>
      <c r="AF273" s="342">
        <v>151791.82</v>
      </c>
      <c r="AG273" s="342">
        <v>151791.82</v>
      </c>
      <c r="AH273" s="342">
        <v>151791.82</v>
      </c>
      <c r="AJ273" s="29">
        <v>28.210319666666667</v>
      </c>
      <c r="AK273" s="29">
        <v>161.46971841666667</v>
      </c>
      <c r="AL273" s="29">
        <v>294.7291171666667</v>
      </c>
      <c r="AN273" s="342">
        <f t="shared" si="88"/>
        <v>294.7291171666667</v>
      </c>
      <c r="AO273" s="342">
        <f t="shared" si="88"/>
        <v>294.7291171666667</v>
      </c>
      <c r="AP273" s="342">
        <f t="shared" si="88"/>
        <v>294.7291171666667</v>
      </c>
      <c r="AR273" s="29">
        <f t="shared" si="91"/>
        <v>484.40915525000003</v>
      </c>
      <c r="AS273" s="29">
        <f t="shared" si="92"/>
        <v>884.18735150000009</v>
      </c>
      <c r="AT273" s="29">
        <f t="shared" si="98"/>
        <v>399.77819625000006</v>
      </c>
      <c r="AV273" s="29">
        <f t="shared" si="99"/>
        <v>569.04011424999999</v>
      </c>
      <c r="AW273" s="29">
        <f t="shared" si="99"/>
        <v>1768.3747030000002</v>
      </c>
      <c r="AX273" s="29">
        <f t="shared" si="100"/>
        <v>1199.3345887500002</v>
      </c>
      <c r="AZ273" s="29">
        <v>151791.82</v>
      </c>
      <c r="BA273" s="29">
        <v>151791.82</v>
      </c>
      <c r="BB273" s="29">
        <v>151791.82</v>
      </c>
      <c r="BD273" s="342">
        <v>151791.82</v>
      </c>
      <c r="BE273" s="342">
        <v>151791.82</v>
      </c>
      <c r="BF273" s="342">
        <v>154206.66</v>
      </c>
      <c r="BH273" s="29">
        <v>294.7291171666667</v>
      </c>
      <c r="BI273" s="29">
        <v>294.7291171666667</v>
      </c>
      <c r="BJ273" s="29">
        <v>294.7291171666667</v>
      </c>
      <c r="BL273" s="342">
        <f t="shared" si="94"/>
        <v>294.7291171666667</v>
      </c>
      <c r="BM273" s="342">
        <f t="shared" si="94"/>
        <v>294.7291171666667</v>
      </c>
      <c r="BN273" s="342">
        <f t="shared" si="94"/>
        <v>299.41793150000001</v>
      </c>
      <c r="BP273" s="29">
        <f t="shared" si="89"/>
        <v>884.18735150000009</v>
      </c>
      <c r="BQ273" s="29">
        <f t="shared" si="86"/>
        <v>888.8761658333334</v>
      </c>
      <c r="BR273" s="29">
        <f t="shared" si="90"/>
        <v>4.6888143333333119</v>
      </c>
      <c r="BT273" s="29">
        <f t="shared" si="96"/>
        <v>1453.2274657500002</v>
      </c>
      <c r="BU273" s="29">
        <f t="shared" si="96"/>
        <v>2657.2508688333337</v>
      </c>
      <c r="BV273" s="29">
        <f t="shared" si="97"/>
        <v>1204.0234030833335</v>
      </c>
      <c r="BX273" s="29">
        <v>151791.82</v>
      </c>
      <c r="BY273" s="29">
        <v>151791.82</v>
      </c>
      <c r="BZ273" s="29">
        <v>151791.82</v>
      </c>
      <c r="CB273" s="342">
        <v>156621.5</v>
      </c>
      <c r="CC273" s="342">
        <v>156710.78</v>
      </c>
      <c r="CD273" s="342">
        <v>156800.05000000002</v>
      </c>
      <c r="CF273" s="29">
        <v>294.7291171666667</v>
      </c>
      <c r="CG273" s="29">
        <v>294.7291171666667</v>
      </c>
      <c r="CH273" s="29">
        <v>294.7291171666667</v>
      </c>
      <c r="CJ273" s="342">
        <f t="shared" si="95"/>
        <v>304.10674583333338</v>
      </c>
      <c r="CK273" s="342">
        <f t="shared" si="95"/>
        <v>304.28009783333334</v>
      </c>
      <c r="CL273" s="342">
        <f t="shared" si="95"/>
        <v>304.45343041666672</v>
      </c>
      <c r="CN273" s="29">
        <f t="shared" si="93"/>
        <v>884.18735150000009</v>
      </c>
      <c r="CO273" s="29">
        <f t="shared" si="101"/>
        <v>912.84027408333338</v>
      </c>
      <c r="CP273" s="29">
        <f t="shared" si="102"/>
        <v>28.652922583333293</v>
      </c>
      <c r="CR273" s="29">
        <f t="shared" si="103"/>
        <v>2337.4148172500004</v>
      </c>
      <c r="CS273" s="29">
        <f t="shared" si="103"/>
        <v>3570.0911429166672</v>
      </c>
      <c r="CT273" s="29">
        <f t="shared" si="104"/>
        <v>1232.6763256666668</v>
      </c>
    </row>
    <row r="274" spans="1:98" x14ac:dyDescent="0.25">
      <c r="A274" s="343" t="s">
        <v>599</v>
      </c>
      <c r="B274" s="229">
        <v>3.5000000000000003E-2</v>
      </c>
      <c r="C274" s="229">
        <v>3.6900000000000002E-2</v>
      </c>
      <c r="D274" s="229">
        <v>3.6900000000000002E-2</v>
      </c>
      <c r="E274" s="229">
        <v>2.3199999999999998E-2</v>
      </c>
      <c r="F274" s="236">
        <v>403013</v>
      </c>
      <c r="G274" s="229"/>
      <c r="H274" s="342">
        <v>5204.51</v>
      </c>
      <c r="I274" s="342">
        <v>11585.36</v>
      </c>
      <c r="J274" s="342">
        <v>17966.21</v>
      </c>
      <c r="K274" s="342"/>
      <c r="L274" s="342">
        <v>17966.21</v>
      </c>
      <c r="M274" s="342">
        <v>17966.21</v>
      </c>
      <c r="N274" s="342">
        <v>17966.21</v>
      </c>
      <c r="O274" s="342"/>
      <c r="P274" s="238">
        <v>10.062052666666666</v>
      </c>
      <c r="Q274" s="238">
        <v>22.398362666666667</v>
      </c>
      <c r="R274" s="238">
        <v>34.734672666666661</v>
      </c>
      <c r="S274" s="238"/>
      <c r="T274" s="342">
        <f t="shared" si="87"/>
        <v>34.734672666666661</v>
      </c>
      <c r="U274" s="342">
        <f t="shared" si="87"/>
        <v>34.734672666666661</v>
      </c>
      <c r="V274" s="342">
        <f t="shared" si="87"/>
        <v>34.734672666666661</v>
      </c>
      <c r="W274" s="29"/>
      <c r="X274" s="29">
        <f t="shared" si="83"/>
        <v>67.195087999999998</v>
      </c>
      <c r="Y274" s="29">
        <f t="shared" si="84"/>
        <v>104.20401799999999</v>
      </c>
      <c r="Z274" s="29">
        <f t="shared" si="85"/>
        <v>37.008929999999992</v>
      </c>
      <c r="AB274" s="29">
        <v>17966.21</v>
      </c>
      <c r="AC274" s="29">
        <v>17966.21</v>
      </c>
      <c r="AD274" s="29">
        <v>17966.21</v>
      </c>
      <c r="AF274" s="342">
        <v>17966.21</v>
      </c>
      <c r="AG274" s="342">
        <v>17966.21</v>
      </c>
      <c r="AH274" s="342">
        <v>17966.21</v>
      </c>
      <c r="AJ274" s="29">
        <v>34.734672666666661</v>
      </c>
      <c r="AK274" s="29">
        <v>34.734672666666661</v>
      </c>
      <c r="AL274" s="29">
        <v>34.734672666666661</v>
      </c>
      <c r="AN274" s="342">
        <f t="shared" si="88"/>
        <v>34.734672666666661</v>
      </c>
      <c r="AO274" s="342">
        <f t="shared" si="88"/>
        <v>34.734672666666661</v>
      </c>
      <c r="AP274" s="342">
        <f t="shared" si="88"/>
        <v>34.734672666666661</v>
      </c>
      <c r="AR274" s="29">
        <f t="shared" si="91"/>
        <v>104.20401799999999</v>
      </c>
      <c r="AS274" s="29">
        <f t="shared" si="92"/>
        <v>104.20401799999999</v>
      </c>
      <c r="AT274" s="29">
        <f t="shared" si="98"/>
        <v>0</v>
      </c>
      <c r="AV274" s="29">
        <f t="shared" si="99"/>
        <v>171.39910599999999</v>
      </c>
      <c r="AW274" s="29">
        <f t="shared" si="99"/>
        <v>208.40803599999998</v>
      </c>
      <c r="AX274" s="29">
        <f t="shared" si="100"/>
        <v>37.008929999999992</v>
      </c>
      <c r="AZ274" s="29">
        <v>17966.21</v>
      </c>
      <c r="BA274" s="29">
        <v>17966.21</v>
      </c>
      <c r="BB274" s="29">
        <v>17966.21</v>
      </c>
      <c r="BD274" s="342">
        <v>17966.21</v>
      </c>
      <c r="BE274" s="342">
        <v>17966.21</v>
      </c>
      <c r="BF274" s="342">
        <v>17966.21</v>
      </c>
      <c r="BH274" s="29">
        <v>34.734672666666661</v>
      </c>
      <c r="BI274" s="29">
        <v>34.734672666666661</v>
      </c>
      <c r="BJ274" s="29">
        <v>34.734672666666661</v>
      </c>
      <c r="BL274" s="342">
        <f t="shared" si="94"/>
        <v>34.734672666666661</v>
      </c>
      <c r="BM274" s="342">
        <f t="shared" si="94"/>
        <v>34.734672666666661</v>
      </c>
      <c r="BN274" s="342">
        <f t="shared" si="94"/>
        <v>34.734672666666661</v>
      </c>
      <c r="BP274" s="29">
        <f t="shared" si="89"/>
        <v>104.20401799999999</v>
      </c>
      <c r="BQ274" s="29">
        <f t="shared" si="86"/>
        <v>104.20401799999999</v>
      </c>
      <c r="BR274" s="29">
        <f t="shared" si="90"/>
        <v>0</v>
      </c>
      <c r="BT274" s="29">
        <f t="shared" si="96"/>
        <v>275.60312399999998</v>
      </c>
      <c r="BU274" s="29">
        <f t="shared" si="96"/>
        <v>312.61205399999994</v>
      </c>
      <c r="BV274" s="29">
        <f t="shared" si="97"/>
        <v>37.008929999999964</v>
      </c>
      <c r="BX274" s="29">
        <v>17966.21</v>
      </c>
      <c r="BY274" s="29">
        <v>17966.21</v>
      </c>
      <c r="BZ274" s="29">
        <v>17966.21</v>
      </c>
      <c r="CB274" s="342">
        <v>17966.21</v>
      </c>
      <c r="CC274" s="342">
        <v>17966.21</v>
      </c>
      <c r="CD274" s="342">
        <v>17966.21</v>
      </c>
      <c r="CF274" s="29">
        <v>34.734672666666661</v>
      </c>
      <c r="CG274" s="29">
        <v>34.734672666666661</v>
      </c>
      <c r="CH274" s="29">
        <v>34.734672666666661</v>
      </c>
      <c r="CJ274" s="342">
        <f t="shared" si="95"/>
        <v>34.734672666666661</v>
      </c>
      <c r="CK274" s="342">
        <f t="shared" si="95"/>
        <v>34.734672666666661</v>
      </c>
      <c r="CL274" s="342">
        <f t="shared" si="95"/>
        <v>34.734672666666661</v>
      </c>
      <c r="CN274" s="29">
        <f t="shared" si="93"/>
        <v>104.20401799999999</v>
      </c>
      <c r="CO274" s="29">
        <f t="shared" si="101"/>
        <v>104.20401799999999</v>
      </c>
      <c r="CP274" s="29">
        <f t="shared" si="102"/>
        <v>0</v>
      </c>
      <c r="CR274" s="29">
        <f t="shared" si="103"/>
        <v>379.807142</v>
      </c>
      <c r="CS274" s="29">
        <f t="shared" si="103"/>
        <v>416.81607199999996</v>
      </c>
      <c r="CT274" s="29">
        <f t="shared" si="104"/>
        <v>37.008929999999964</v>
      </c>
    </row>
    <row r="275" spans="1:98" x14ac:dyDescent="0.25">
      <c r="A275" s="343" t="s">
        <v>600</v>
      </c>
      <c r="B275" s="229">
        <v>3.5099999999999999E-2</v>
      </c>
      <c r="C275" s="229">
        <v>3.6900000000000002E-2</v>
      </c>
      <c r="D275" s="229">
        <v>3.6900000000000002E-2</v>
      </c>
      <c r="E275" s="229">
        <v>2.3199999999999998E-2</v>
      </c>
      <c r="F275" s="236">
        <v>403013</v>
      </c>
      <c r="G275" s="229"/>
      <c r="H275" s="342">
        <v>5182.59</v>
      </c>
      <c r="I275" s="342">
        <v>12241.07</v>
      </c>
      <c r="J275" s="342">
        <v>19299.54</v>
      </c>
      <c r="K275" s="342"/>
      <c r="L275" s="342">
        <v>19299.54</v>
      </c>
      <c r="M275" s="342">
        <v>19299.54</v>
      </c>
      <c r="N275" s="342">
        <v>19299.54</v>
      </c>
      <c r="O275" s="342"/>
      <c r="P275" s="238">
        <v>10.019674</v>
      </c>
      <c r="Q275" s="238">
        <v>23.666068666666664</v>
      </c>
      <c r="R275" s="238">
        <v>37.312443999999999</v>
      </c>
      <c r="S275" s="238"/>
      <c r="T275" s="342">
        <f t="shared" si="87"/>
        <v>37.312443999999999</v>
      </c>
      <c r="U275" s="342">
        <f t="shared" si="87"/>
        <v>37.312443999999999</v>
      </c>
      <c r="V275" s="342">
        <f t="shared" si="87"/>
        <v>37.312443999999999</v>
      </c>
      <c r="W275" s="29"/>
      <c r="X275" s="29">
        <f t="shared" si="83"/>
        <v>70.998186666666669</v>
      </c>
      <c r="Y275" s="29">
        <f t="shared" si="84"/>
        <v>111.937332</v>
      </c>
      <c r="Z275" s="29">
        <f t="shared" si="85"/>
        <v>40.939145333333329</v>
      </c>
      <c r="AB275" s="29">
        <v>19299.54</v>
      </c>
      <c r="AC275" s="29">
        <v>19299.54</v>
      </c>
      <c r="AD275" s="29">
        <v>19299.54</v>
      </c>
      <c r="AF275" s="342">
        <v>19299.54</v>
      </c>
      <c r="AG275" s="342">
        <v>19299.54</v>
      </c>
      <c r="AH275" s="342">
        <v>19299.54</v>
      </c>
      <c r="AJ275" s="29">
        <v>37.312443999999999</v>
      </c>
      <c r="AK275" s="29">
        <v>37.312443999999999</v>
      </c>
      <c r="AL275" s="29">
        <v>37.312443999999999</v>
      </c>
      <c r="AN275" s="342">
        <f t="shared" si="88"/>
        <v>37.312443999999999</v>
      </c>
      <c r="AO275" s="342">
        <f t="shared" si="88"/>
        <v>37.312443999999999</v>
      </c>
      <c r="AP275" s="342">
        <f t="shared" si="88"/>
        <v>37.312443999999999</v>
      </c>
      <c r="AR275" s="29">
        <f t="shared" si="91"/>
        <v>111.937332</v>
      </c>
      <c r="AS275" s="29">
        <f t="shared" si="92"/>
        <v>111.937332</v>
      </c>
      <c r="AT275" s="29">
        <f t="shared" si="98"/>
        <v>0</v>
      </c>
      <c r="AV275" s="29">
        <f t="shared" si="99"/>
        <v>182.93551866666667</v>
      </c>
      <c r="AW275" s="29">
        <f t="shared" si="99"/>
        <v>223.874664</v>
      </c>
      <c r="AX275" s="29">
        <f t="shared" si="100"/>
        <v>40.939145333333329</v>
      </c>
      <c r="AZ275" s="29">
        <v>19299.54</v>
      </c>
      <c r="BA275" s="29">
        <v>19299.54</v>
      </c>
      <c r="BB275" s="29">
        <v>19299.54</v>
      </c>
      <c r="BD275" s="342">
        <v>19299.54</v>
      </c>
      <c r="BE275" s="342">
        <v>19299.54</v>
      </c>
      <c r="BF275" s="342">
        <v>19299.54</v>
      </c>
      <c r="BH275" s="29">
        <v>37.312443999999999</v>
      </c>
      <c r="BI275" s="29">
        <v>37.312443999999999</v>
      </c>
      <c r="BJ275" s="29">
        <v>37.312443999999999</v>
      </c>
      <c r="BL275" s="342">
        <f t="shared" si="94"/>
        <v>37.312443999999999</v>
      </c>
      <c r="BM275" s="342">
        <f t="shared" si="94"/>
        <v>37.312443999999999</v>
      </c>
      <c r="BN275" s="342">
        <f t="shared" si="94"/>
        <v>37.312443999999999</v>
      </c>
      <c r="BP275" s="29">
        <f t="shared" si="89"/>
        <v>111.937332</v>
      </c>
      <c r="BQ275" s="29">
        <f t="shared" si="86"/>
        <v>111.937332</v>
      </c>
      <c r="BR275" s="29">
        <f t="shared" si="90"/>
        <v>0</v>
      </c>
      <c r="BT275" s="29">
        <f t="shared" si="96"/>
        <v>294.87285066666664</v>
      </c>
      <c r="BU275" s="29">
        <f t="shared" si="96"/>
        <v>335.81199600000002</v>
      </c>
      <c r="BV275" s="29">
        <f t="shared" si="97"/>
        <v>40.939145333333386</v>
      </c>
      <c r="BX275" s="29">
        <v>19299.54</v>
      </c>
      <c r="BY275" s="29">
        <v>19299.54</v>
      </c>
      <c r="BZ275" s="29">
        <v>19299.54</v>
      </c>
      <c r="CB275" s="342">
        <v>19299.54</v>
      </c>
      <c r="CC275" s="342">
        <v>19299.54</v>
      </c>
      <c r="CD275" s="342">
        <v>19299.54</v>
      </c>
      <c r="CF275" s="29">
        <v>37.312443999999999</v>
      </c>
      <c r="CG275" s="29">
        <v>37.312443999999999</v>
      </c>
      <c r="CH275" s="29">
        <v>37.312443999999999</v>
      </c>
      <c r="CJ275" s="342">
        <f t="shared" si="95"/>
        <v>37.312443999999999</v>
      </c>
      <c r="CK275" s="342">
        <f t="shared" si="95"/>
        <v>37.312443999999999</v>
      </c>
      <c r="CL275" s="342">
        <f t="shared" si="95"/>
        <v>37.312443999999999</v>
      </c>
      <c r="CN275" s="29">
        <f t="shared" si="93"/>
        <v>111.937332</v>
      </c>
      <c r="CO275" s="29">
        <f t="shared" si="101"/>
        <v>111.937332</v>
      </c>
      <c r="CP275" s="29">
        <f t="shared" si="102"/>
        <v>0</v>
      </c>
      <c r="CR275" s="29">
        <f t="shared" si="103"/>
        <v>406.81018266666661</v>
      </c>
      <c r="CS275" s="29">
        <f t="shared" si="103"/>
        <v>447.74932799999999</v>
      </c>
      <c r="CT275" s="29">
        <f t="shared" si="104"/>
        <v>40.939145333333386</v>
      </c>
    </row>
    <row r="276" spans="1:98" x14ac:dyDescent="0.25">
      <c r="A276" s="343" t="s">
        <v>601</v>
      </c>
      <c r="B276" s="229">
        <v>3.5099999999999999E-2</v>
      </c>
      <c r="C276" s="229">
        <v>3.6999999999999998E-2</v>
      </c>
      <c r="D276" s="229">
        <v>3.6999999999999998E-2</v>
      </c>
      <c r="E276" s="229">
        <v>2.3300000000000001E-2</v>
      </c>
      <c r="F276" s="236">
        <v>403013</v>
      </c>
      <c r="G276" s="229"/>
      <c r="H276" s="342">
        <v>5328.4400000000005</v>
      </c>
      <c r="I276" s="342">
        <v>5328.4400000000005</v>
      </c>
      <c r="J276" s="342">
        <v>5328.4400000000005</v>
      </c>
      <c r="K276" s="342"/>
      <c r="L276" s="342">
        <v>5328.4400000000005</v>
      </c>
      <c r="M276" s="342">
        <v>5328.4400000000005</v>
      </c>
      <c r="N276" s="342">
        <v>5328.4400000000005</v>
      </c>
      <c r="O276" s="342"/>
      <c r="P276" s="238">
        <v>10.346054333333335</v>
      </c>
      <c r="Q276" s="238">
        <v>10.346054333333335</v>
      </c>
      <c r="R276" s="238">
        <v>10.346054333333335</v>
      </c>
      <c r="S276" s="238"/>
      <c r="T276" s="342">
        <f t="shared" si="87"/>
        <v>10.346054333333335</v>
      </c>
      <c r="U276" s="342">
        <f t="shared" si="87"/>
        <v>10.346054333333335</v>
      </c>
      <c r="V276" s="342">
        <f t="shared" si="87"/>
        <v>10.346054333333335</v>
      </c>
      <c r="W276" s="29"/>
      <c r="X276" s="29">
        <f t="shared" si="83"/>
        <v>31.038163000000004</v>
      </c>
      <c r="Y276" s="29">
        <f t="shared" si="84"/>
        <v>31.038163000000004</v>
      </c>
      <c r="Z276" s="29">
        <f t="shared" si="85"/>
        <v>0</v>
      </c>
      <c r="AB276" s="29">
        <v>5328.4400000000005</v>
      </c>
      <c r="AC276" s="29">
        <v>5328.4400000000005</v>
      </c>
      <c r="AD276" s="29">
        <v>5328.4400000000005</v>
      </c>
      <c r="AF276" s="342">
        <v>5328.4400000000005</v>
      </c>
      <c r="AG276" s="342">
        <v>5328.4400000000005</v>
      </c>
      <c r="AH276" s="342">
        <v>5328.4400000000005</v>
      </c>
      <c r="AJ276" s="29">
        <v>10.346054333333335</v>
      </c>
      <c r="AK276" s="29">
        <v>10.346054333333335</v>
      </c>
      <c r="AL276" s="29">
        <v>10.346054333333335</v>
      </c>
      <c r="AN276" s="342">
        <f t="shared" si="88"/>
        <v>10.346054333333335</v>
      </c>
      <c r="AO276" s="342">
        <f t="shared" si="88"/>
        <v>10.346054333333335</v>
      </c>
      <c r="AP276" s="342">
        <f t="shared" si="88"/>
        <v>10.346054333333335</v>
      </c>
      <c r="AR276" s="29">
        <f t="shared" si="91"/>
        <v>31.038163000000004</v>
      </c>
      <c r="AS276" s="29">
        <f t="shared" si="92"/>
        <v>31.038163000000004</v>
      </c>
      <c r="AT276" s="29">
        <f t="shared" si="98"/>
        <v>0</v>
      </c>
      <c r="AV276" s="29">
        <f t="shared" si="99"/>
        <v>62.076326000000009</v>
      </c>
      <c r="AW276" s="29">
        <f t="shared" si="99"/>
        <v>62.076326000000009</v>
      </c>
      <c r="AX276" s="29">
        <f t="shared" si="100"/>
        <v>0</v>
      </c>
      <c r="AZ276" s="29">
        <v>5328.4400000000005</v>
      </c>
      <c r="BA276" s="29">
        <v>5328.4400000000005</v>
      </c>
      <c r="BB276" s="29">
        <v>5328.4400000000005</v>
      </c>
      <c r="BD276" s="342">
        <v>5328.4400000000005</v>
      </c>
      <c r="BE276" s="342">
        <v>5328.4400000000005</v>
      </c>
      <c r="BF276" s="342">
        <v>5328.4400000000005</v>
      </c>
      <c r="BH276" s="29">
        <v>10.346054333333335</v>
      </c>
      <c r="BI276" s="29">
        <v>10.346054333333335</v>
      </c>
      <c r="BJ276" s="29">
        <v>10.346054333333335</v>
      </c>
      <c r="BL276" s="342">
        <f t="shared" si="94"/>
        <v>10.346054333333335</v>
      </c>
      <c r="BM276" s="342">
        <f t="shared" si="94"/>
        <v>10.346054333333335</v>
      </c>
      <c r="BN276" s="342">
        <f t="shared" si="94"/>
        <v>10.346054333333335</v>
      </c>
      <c r="BP276" s="29">
        <f t="shared" si="89"/>
        <v>31.038163000000004</v>
      </c>
      <c r="BQ276" s="29">
        <f t="shared" si="86"/>
        <v>31.038163000000004</v>
      </c>
      <c r="BR276" s="29">
        <f t="shared" si="90"/>
        <v>0</v>
      </c>
      <c r="BT276" s="29">
        <f t="shared" si="96"/>
        <v>93.11448900000002</v>
      </c>
      <c r="BU276" s="29">
        <f t="shared" si="96"/>
        <v>93.11448900000002</v>
      </c>
      <c r="BV276" s="29">
        <f t="shared" si="97"/>
        <v>0</v>
      </c>
      <c r="BX276" s="29">
        <v>5328.4400000000005</v>
      </c>
      <c r="BY276" s="29">
        <v>5328.4400000000005</v>
      </c>
      <c r="BZ276" s="29">
        <v>5328.4400000000005</v>
      </c>
      <c r="CB276" s="342">
        <v>5328.4400000000005</v>
      </c>
      <c r="CC276" s="342">
        <v>5328.4400000000005</v>
      </c>
      <c r="CD276" s="342">
        <v>5328.4400000000005</v>
      </c>
      <c r="CF276" s="29">
        <v>10.346054333333335</v>
      </c>
      <c r="CG276" s="29">
        <v>10.346054333333335</v>
      </c>
      <c r="CH276" s="29">
        <v>10.346054333333335</v>
      </c>
      <c r="CJ276" s="342">
        <f t="shared" si="95"/>
        <v>10.346054333333335</v>
      </c>
      <c r="CK276" s="342">
        <f t="shared" si="95"/>
        <v>10.346054333333335</v>
      </c>
      <c r="CL276" s="342">
        <f t="shared" si="95"/>
        <v>10.346054333333335</v>
      </c>
      <c r="CN276" s="29">
        <f t="shared" si="93"/>
        <v>31.038163000000004</v>
      </c>
      <c r="CO276" s="29">
        <f t="shared" si="101"/>
        <v>31.038163000000004</v>
      </c>
      <c r="CP276" s="29">
        <f t="shared" si="102"/>
        <v>0</v>
      </c>
      <c r="CR276" s="29">
        <f t="shared" si="103"/>
        <v>124.15265200000002</v>
      </c>
      <c r="CS276" s="29">
        <f t="shared" si="103"/>
        <v>124.15265200000002</v>
      </c>
      <c r="CT276" s="29">
        <f t="shared" si="104"/>
        <v>0</v>
      </c>
    </row>
    <row r="277" spans="1:98" x14ac:dyDescent="0.25">
      <c r="A277" s="343" t="s">
        <v>602</v>
      </c>
      <c r="B277" s="229">
        <v>0.13220000000000001</v>
      </c>
      <c r="C277" s="229">
        <v>0.17560000000000001</v>
      </c>
      <c r="D277" s="229">
        <v>0.17560000000000001</v>
      </c>
      <c r="E277" s="229">
        <v>0</v>
      </c>
      <c r="F277" s="236">
        <v>403013</v>
      </c>
      <c r="G277" s="229"/>
      <c r="H277" s="342">
        <v>0</v>
      </c>
      <c r="I277" s="342">
        <v>0</v>
      </c>
      <c r="J277" s="342">
        <v>0</v>
      </c>
      <c r="K277" s="342"/>
      <c r="L277" s="342">
        <v>0</v>
      </c>
      <c r="M277" s="342">
        <v>0</v>
      </c>
      <c r="N277" s="342">
        <v>0</v>
      </c>
      <c r="O277" s="342"/>
      <c r="P277" s="238">
        <v>0</v>
      </c>
      <c r="Q277" s="238">
        <v>0</v>
      </c>
      <c r="R277" s="238">
        <v>0</v>
      </c>
      <c r="S277" s="238"/>
      <c r="T277" s="342">
        <f t="shared" si="87"/>
        <v>0</v>
      </c>
      <c r="U277" s="342">
        <f t="shared" si="87"/>
        <v>0</v>
      </c>
      <c r="V277" s="342">
        <f t="shared" si="87"/>
        <v>0</v>
      </c>
      <c r="W277" s="29"/>
      <c r="X277" s="29">
        <f t="shared" si="83"/>
        <v>0</v>
      </c>
      <c r="Y277" s="29">
        <f t="shared" si="84"/>
        <v>0</v>
      </c>
      <c r="Z277" s="29">
        <f t="shared" si="85"/>
        <v>0</v>
      </c>
      <c r="AB277" s="29">
        <v>0</v>
      </c>
      <c r="AC277" s="29">
        <v>0</v>
      </c>
      <c r="AD277" s="29">
        <v>0</v>
      </c>
      <c r="AF277" s="342">
        <v>0</v>
      </c>
      <c r="AG277" s="342">
        <v>0</v>
      </c>
      <c r="AH277" s="342">
        <v>0</v>
      </c>
      <c r="AJ277" s="29">
        <v>0</v>
      </c>
      <c r="AK277" s="29">
        <v>0</v>
      </c>
      <c r="AL277" s="29">
        <v>0</v>
      </c>
      <c r="AN277" s="342">
        <f t="shared" si="88"/>
        <v>0</v>
      </c>
      <c r="AO277" s="342">
        <f t="shared" si="88"/>
        <v>0</v>
      </c>
      <c r="AP277" s="342">
        <f t="shared" si="88"/>
        <v>0</v>
      </c>
      <c r="AR277" s="29">
        <f t="shared" si="91"/>
        <v>0</v>
      </c>
      <c r="AS277" s="29">
        <f t="shared" si="92"/>
        <v>0</v>
      </c>
      <c r="AT277" s="29">
        <f t="shared" si="98"/>
        <v>0</v>
      </c>
      <c r="AV277" s="29">
        <f t="shared" si="99"/>
        <v>0</v>
      </c>
      <c r="AW277" s="29">
        <f t="shared" si="99"/>
        <v>0</v>
      </c>
      <c r="AX277" s="29">
        <f t="shared" si="100"/>
        <v>0</v>
      </c>
      <c r="AZ277" s="29">
        <v>0</v>
      </c>
      <c r="BA277" s="29">
        <v>0</v>
      </c>
      <c r="BB277" s="29">
        <v>0</v>
      </c>
      <c r="BD277" s="342">
        <v>0</v>
      </c>
      <c r="BE277" s="342">
        <v>0</v>
      </c>
      <c r="BF277" s="342">
        <v>0</v>
      </c>
      <c r="BH277" s="29">
        <v>0</v>
      </c>
      <c r="BI277" s="29">
        <v>0</v>
      </c>
      <c r="BJ277" s="29">
        <v>0</v>
      </c>
      <c r="BL277" s="342">
        <f t="shared" si="94"/>
        <v>0</v>
      </c>
      <c r="BM277" s="342">
        <f t="shared" si="94"/>
        <v>0</v>
      </c>
      <c r="BN277" s="342">
        <f t="shared" si="94"/>
        <v>0</v>
      </c>
      <c r="BP277" s="29">
        <f t="shared" si="89"/>
        <v>0</v>
      </c>
      <c r="BQ277" s="29">
        <f t="shared" si="86"/>
        <v>0</v>
      </c>
      <c r="BR277" s="29">
        <f t="shared" si="90"/>
        <v>0</v>
      </c>
      <c r="BT277" s="29">
        <f t="shared" si="96"/>
        <v>0</v>
      </c>
      <c r="BU277" s="29">
        <f t="shared" si="96"/>
        <v>0</v>
      </c>
      <c r="BV277" s="29">
        <f t="shared" si="97"/>
        <v>0</v>
      </c>
      <c r="BX277" s="29">
        <v>0</v>
      </c>
      <c r="BY277" s="29">
        <v>0</v>
      </c>
      <c r="BZ277" s="29">
        <v>0</v>
      </c>
      <c r="CB277" s="342">
        <v>0</v>
      </c>
      <c r="CC277" s="342">
        <v>0</v>
      </c>
      <c r="CD277" s="342">
        <v>0</v>
      </c>
      <c r="CF277" s="29">
        <v>0</v>
      </c>
      <c r="CG277" s="29">
        <v>0</v>
      </c>
      <c r="CH277" s="29">
        <v>0</v>
      </c>
      <c r="CJ277" s="342">
        <f t="shared" si="95"/>
        <v>0</v>
      </c>
      <c r="CK277" s="342">
        <f t="shared" si="95"/>
        <v>0</v>
      </c>
      <c r="CL277" s="342">
        <f t="shared" si="95"/>
        <v>0</v>
      </c>
      <c r="CN277" s="29">
        <f t="shared" si="93"/>
        <v>0</v>
      </c>
      <c r="CO277" s="29">
        <f t="shared" si="101"/>
        <v>0</v>
      </c>
      <c r="CP277" s="29">
        <f t="shared" si="102"/>
        <v>0</v>
      </c>
      <c r="CR277" s="29">
        <f t="shared" si="103"/>
        <v>0</v>
      </c>
      <c r="CS277" s="29">
        <f t="shared" si="103"/>
        <v>0</v>
      </c>
      <c r="CT277" s="29">
        <f t="shared" si="104"/>
        <v>0</v>
      </c>
    </row>
    <row r="278" spans="1:98" x14ac:dyDescent="0.25">
      <c r="F278" s="236"/>
      <c r="H278" s="35"/>
      <c r="I278" s="35"/>
      <c r="J278" s="35"/>
      <c r="K278" s="35"/>
      <c r="L278" s="342"/>
      <c r="M278" s="342"/>
      <c r="N278" s="342"/>
      <c r="O278" s="35"/>
      <c r="P278" s="36">
        <v>0</v>
      </c>
      <c r="Q278" s="37">
        <v>0</v>
      </c>
      <c r="R278" s="37">
        <v>0</v>
      </c>
      <c r="T278" s="342">
        <f t="shared" si="87"/>
        <v>0</v>
      </c>
      <c r="U278" s="342">
        <f t="shared" si="87"/>
        <v>0</v>
      </c>
      <c r="V278" s="342">
        <f t="shared" si="87"/>
        <v>0</v>
      </c>
      <c r="W278" s="29"/>
      <c r="X278" s="29"/>
      <c r="Y278" s="29"/>
      <c r="Z278" s="29"/>
      <c r="AB278" s="29"/>
      <c r="AC278" s="29"/>
      <c r="AD278" s="29"/>
      <c r="AF278" s="342"/>
      <c r="AG278" s="342"/>
      <c r="AH278" s="342"/>
      <c r="AJ278" s="29">
        <v>0</v>
      </c>
      <c r="AK278" s="29">
        <v>0</v>
      </c>
      <c r="AL278" s="29">
        <v>0</v>
      </c>
      <c r="AN278" s="342">
        <f t="shared" si="88"/>
        <v>0</v>
      </c>
      <c r="AO278" s="342">
        <f t="shared" si="88"/>
        <v>0</v>
      </c>
      <c r="AP278" s="342">
        <f t="shared" si="88"/>
        <v>0</v>
      </c>
      <c r="AR278" s="29">
        <f t="shared" si="91"/>
        <v>0</v>
      </c>
      <c r="AS278" s="29">
        <f t="shared" si="92"/>
        <v>0</v>
      </c>
      <c r="AT278" s="29">
        <f t="shared" si="98"/>
        <v>0</v>
      </c>
      <c r="AV278" s="29">
        <f t="shared" si="99"/>
        <v>0</v>
      </c>
      <c r="AW278" s="29">
        <f t="shared" si="99"/>
        <v>0</v>
      </c>
      <c r="AX278" s="29">
        <f t="shared" si="100"/>
        <v>0</v>
      </c>
      <c r="AZ278" s="29"/>
      <c r="BA278" s="29"/>
      <c r="BB278" s="29"/>
      <c r="BD278" s="342"/>
      <c r="BE278" s="342"/>
      <c r="BF278" s="342">
        <v>0</v>
      </c>
      <c r="BH278" s="29">
        <v>0</v>
      </c>
      <c r="BI278" s="29">
        <v>0</v>
      </c>
      <c r="BJ278" s="29">
        <v>0</v>
      </c>
      <c r="BL278" s="35">
        <f t="shared" si="94"/>
        <v>0</v>
      </c>
      <c r="BM278" s="35">
        <f t="shared" si="94"/>
        <v>0</v>
      </c>
      <c r="BN278" s="35">
        <f t="shared" si="94"/>
        <v>0</v>
      </c>
      <c r="BP278" s="29"/>
      <c r="BQ278" s="29">
        <f t="shared" si="86"/>
        <v>0</v>
      </c>
      <c r="BR278" s="29"/>
      <c r="BT278" s="29">
        <f t="shared" si="96"/>
        <v>0</v>
      </c>
      <c r="BU278" s="29">
        <f t="shared" si="96"/>
        <v>0</v>
      </c>
      <c r="BV278" s="29">
        <f t="shared" si="97"/>
        <v>0</v>
      </c>
      <c r="BX278" s="29"/>
      <c r="BY278" s="29"/>
      <c r="BZ278" s="29"/>
      <c r="CB278" s="342">
        <v>0</v>
      </c>
      <c r="CC278" s="342">
        <v>0</v>
      </c>
      <c r="CD278" s="342">
        <v>0</v>
      </c>
      <c r="CF278" s="29">
        <v>0</v>
      </c>
      <c r="CG278" s="29">
        <v>0</v>
      </c>
      <c r="CH278" s="29">
        <v>0</v>
      </c>
      <c r="CJ278" s="35">
        <f t="shared" si="95"/>
        <v>0</v>
      </c>
      <c r="CK278" s="35">
        <f t="shared" si="95"/>
        <v>0</v>
      </c>
      <c r="CL278" s="35">
        <f t="shared" si="95"/>
        <v>0</v>
      </c>
      <c r="CN278" s="29">
        <f t="shared" si="93"/>
        <v>0</v>
      </c>
      <c r="CO278" s="29">
        <f t="shared" si="101"/>
        <v>0</v>
      </c>
      <c r="CP278" s="29">
        <f t="shared" si="102"/>
        <v>0</v>
      </c>
      <c r="CR278" s="29">
        <f t="shared" si="103"/>
        <v>0</v>
      </c>
      <c r="CS278" s="29">
        <f t="shared" si="103"/>
        <v>0</v>
      </c>
      <c r="CT278" s="29">
        <f t="shared" si="104"/>
        <v>0</v>
      </c>
    </row>
    <row r="279" spans="1:98" ht="16.5" thickBot="1" x14ac:dyDescent="0.3">
      <c r="A279" s="230"/>
      <c r="B279" s="229"/>
      <c r="C279" s="229"/>
      <c r="D279" s="229"/>
      <c r="E279" s="229"/>
      <c r="F279" s="236"/>
      <c r="G279" s="240"/>
      <c r="H279" s="38">
        <f>SUM(H5:H278)</f>
        <v>3907934111.4699988</v>
      </c>
      <c r="I279" s="38">
        <f>SUM(I5:I278)</f>
        <v>3906083660.9499993</v>
      </c>
      <c r="J279" s="38">
        <f>SUM(J5:J278)</f>
        <v>3904675997.4999981</v>
      </c>
      <c r="K279" s="241"/>
      <c r="L279" s="38">
        <f>SUM(L5:L278)</f>
        <v>3988873523.0400004</v>
      </c>
      <c r="M279" s="38">
        <f>SUM(M5:M278)</f>
        <v>3988375224.1900001</v>
      </c>
      <c r="N279" s="241">
        <f>SUM(N5:N278)</f>
        <v>3988427730.6600008</v>
      </c>
      <c r="O279" s="241"/>
      <c r="P279" s="38">
        <f>SUM(P5:P278)</f>
        <v>13542214.92740291</v>
      </c>
      <c r="Q279" s="38">
        <f>SUM(Q5:Q278)</f>
        <v>13512187.629443413</v>
      </c>
      <c r="R279" s="38">
        <f>SUM(R5:R278)</f>
        <v>13483755.751422411</v>
      </c>
      <c r="S279" s="38"/>
      <c r="T279" s="38">
        <f>SUM(T5:T278)</f>
        <v>13645434.589208245</v>
      </c>
      <c r="U279" s="38">
        <f>SUM(U5:U278)</f>
        <v>13644915.315189572</v>
      </c>
      <c r="V279" s="38">
        <f>SUM(V5:V278)</f>
        <v>13642004.086686492</v>
      </c>
      <c r="W279" s="29"/>
      <c r="X279" s="241">
        <f>SUM(X5:X278)</f>
        <v>40537522.699930012</v>
      </c>
      <c r="Y279" s="241">
        <f>SUM(Y5:Y278)</f>
        <v>40931718.382745586</v>
      </c>
      <c r="Z279" s="241">
        <f>SUM(Z5:Z278)</f>
        <v>394195.68281558197</v>
      </c>
      <c r="AB279" s="38">
        <f>SUM(AB5:AB278)</f>
        <v>3931727333.6099992</v>
      </c>
      <c r="AC279" s="38">
        <f>SUM(AC5:AC278)</f>
        <v>3961139896.5999994</v>
      </c>
      <c r="AD279" s="38">
        <f>SUM(AD5:AD278)</f>
        <v>3966192531.3699994</v>
      </c>
      <c r="AF279" s="38">
        <f>SUM(AF5:AF278)</f>
        <v>3994194651.4099994</v>
      </c>
      <c r="AG279" s="38">
        <f>SUM(AG5:AG278)</f>
        <v>4016798945.9399986</v>
      </c>
      <c r="AH279" s="241">
        <f>SUM(AH5:AH278)</f>
        <v>4034207876.7599993</v>
      </c>
      <c r="AJ279" s="38">
        <f>SUM(AJ5:AJ278)</f>
        <v>13543195.189589746</v>
      </c>
      <c r="AK279" s="38">
        <f>SUM(AK5:AK278)</f>
        <v>13597981.168833498</v>
      </c>
      <c r="AL279" s="38">
        <f>SUM(AL5:AL278)</f>
        <v>13595633.590553747</v>
      </c>
      <c r="AN279" s="38">
        <f>SUM(AN5:AN278)</f>
        <v>13657044.821744993</v>
      </c>
      <c r="AO279" s="38">
        <f>SUM(AO5:AO278)</f>
        <v>13720082.059914995</v>
      </c>
      <c r="AP279" s="241">
        <f>SUM(AP5:AP278)</f>
        <v>13765202.154246829</v>
      </c>
      <c r="AR279" s="38">
        <f>SUM(AR5:AR278)</f>
        <v>40736809.948976994</v>
      </c>
      <c r="AS279" s="38">
        <f>SUM(AS5:AS278)</f>
        <v>41142329.035906807</v>
      </c>
      <c r="AT279" s="38">
        <f>SUM(AT5:AT278)</f>
        <v>405519.08692983486</v>
      </c>
      <c r="AV279" s="38">
        <f>SUM(AV5:AV278)</f>
        <v>81274332.648907006</v>
      </c>
      <c r="AW279" s="38">
        <f>SUM(AW5:AW278)</f>
        <v>82074047.418652371</v>
      </c>
      <c r="AX279" s="38">
        <f>SUM(AX5:AX278)</f>
        <v>799714.7697454174</v>
      </c>
      <c r="AZ279" s="38">
        <f>SUM(AZ5:AZ278)</f>
        <v>3967949891.0899987</v>
      </c>
      <c r="BA279" s="38">
        <f>SUM(BA5:BA278)</f>
        <v>3968479047.4699998</v>
      </c>
      <c r="BB279" s="38">
        <f>SUM(BB5:BB278)</f>
        <v>3969155055.1800008</v>
      </c>
      <c r="BD279" s="38">
        <f>SUM(BD5:BD278)</f>
        <v>4033918060.9700003</v>
      </c>
      <c r="BE279" s="38">
        <f>SUM(BE5:BE278)</f>
        <v>4034883685.2099991</v>
      </c>
      <c r="BF279" s="241">
        <f>SUM(BF5:BF278)</f>
        <v>4035949547.9699979</v>
      </c>
      <c r="BH279" s="38">
        <f>SUM(BH5:BH278)</f>
        <v>13595005.823352996</v>
      </c>
      <c r="BI279" s="38">
        <f>SUM(BI5:BI278)</f>
        <v>13596201.58836974</v>
      </c>
      <c r="BJ279" s="38">
        <f>SUM(BJ5:BJ278)</f>
        <v>13598169.06589449</v>
      </c>
      <c r="BL279" s="38">
        <f>SUM(BL5:BL278)</f>
        <v>13762765.110443078</v>
      </c>
      <c r="BM279" s="38">
        <f>SUM(BM5:BM278)</f>
        <v>13765707.217315327</v>
      </c>
      <c r="BN279" s="38">
        <f>SUM(BN5:BN278)</f>
        <v>13768546.094560072</v>
      </c>
      <c r="BP279" s="38">
        <f>SUM(BP5:BP278)</f>
        <v>40789376.477617249</v>
      </c>
      <c r="BQ279" s="38">
        <f>SUM(BQ5:BQ278)</f>
        <v>41297018.422318496</v>
      </c>
      <c r="BR279" s="38">
        <f>SUM(BR5:BR278)</f>
        <v>507641.94470124907</v>
      </c>
      <c r="BT279" s="38">
        <f>SUM(BT5:BT278)</f>
        <v>122063709.12652431</v>
      </c>
      <c r="BU279" s="38">
        <f>SUM(BU5:BU278)</f>
        <v>123371065.84097102</v>
      </c>
      <c r="BV279" s="38">
        <f>SUM(BV5:BV278)</f>
        <v>1307356.7144466604</v>
      </c>
      <c r="BX279" s="38">
        <f>SUM(BX5:BX278)</f>
        <v>3969473545.5800004</v>
      </c>
      <c r="BY279" s="38">
        <f>SUM(BY5:BY278)</f>
        <v>3970185944.3800001</v>
      </c>
      <c r="BZ279" s="38">
        <f>SUM(BZ5:BZ278)</f>
        <v>3979304420.0099993</v>
      </c>
      <c r="CB279" s="38">
        <f>SUM(CB5:CB278)</f>
        <v>4033204922.079999</v>
      </c>
      <c r="CC279" s="38">
        <f>SUM(CC5:CC278)</f>
        <v>4030761992.1199994</v>
      </c>
      <c r="CD279" s="38">
        <f>SUM(CD5:CD278)</f>
        <v>3926471616.1699991</v>
      </c>
      <c r="CF279" s="38">
        <f>SUM(CF5:CF278)</f>
        <v>13599436.97694191</v>
      </c>
      <c r="CG279" s="38">
        <f>SUM(CG5:CG278)</f>
        <v>13601621.074544409</v>
      </c>
      <c r="CH279" s="38">
        <f>SUM(CH5:CH278)</f>
        <v>13622609.908983406</v>
      </c>
      <c r="CJ279" s="38">
        <f>SUM(CJ5:CJ278)</f>
        <v>13764834.715084741</v>
      </c>
      <c r="CK279" s="38">
        <f>SUM(CK5:CK278)</f>
        <v>13761634.32144499</v>
      </c>
      <c r="CL279" s="38">
        <f>SUM(CL5:CL278)</f>
        <v>13270488.790762329</v>
      </c>
      <c r="CN279" s="38">
        <f>SUM(CN5:CN278)</f>
        <v>40823667.960469738</v>
      </c>
      <c r="CO279" s="38">
        <f>SUM(CO5:CO278)</f>
        <v>40796957.827292085</v>
      </c>
      <c r="CP279" s="38">
        <f>SUM(CP5:CP278)</f>
        <v>-26710.133177663953</v>
      </c>
      <c r="CR279" s="38">
        <f>SUM(CR5:CR278)</f>
        <v>162887377.08699411</v>
      </c>
      <c r="CS279" s="38">
        <f>SUM(CS5:CS278)</f>
        <v>164168023.66826308</v>
      </c>
      <c r="CT279" s="38">
        <f>SUM(CT5:CT278)</f>
        <v>1280646.5812689955</v>
      </c>
    </row>
    <row r="280" spans="1:98" ht="16.5" thickTop="1" x14ac:dyDescent="0.25"/>
  </sheetData>
  <mergeCells count="1">
    <mergeCell ref="H2:CT2"/>
  </mergeCells>
  <pageMargins left="0.7" right="0.7" top="0.75" bottom="0.75" header="0.3" footer="0.3"/>
  <pageSetup fitToHeight="16" orientation="portrait" horizontalDpi="1200" verticalDpi="1200" r:id="rId1"/>
  <headerFooter>
    <oddHeader xml:space="preserve">&amp;R&amp;"Times New Roman,Bold"&amp;12Case Nos. 2025-00113 and 2025-00114
Attachment to Response to AG-KIUC-2 Question No. 16 
Page &amp;P of &amp;N
Garrett
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3ECD9-D5B8-4FF9-BD2A-34E93CD7AF8A}">
  <dimension ref="A1:CT282"/>
  <sheetViews>
    <sheetView tabSelected="1" zoomScale="90" zoomScaleNormal="90" workbookViewId="0">
      <pane xSplit="6" ySplit="4" topLeftCell="CM5" activePane="bottomRight" state="frozen"/>
      <selection activeCell="H31" sqref="H31"/>
      <selection pane="topRight" activeCell="H31" sqref="H31"/>
      <selection pane="bottomLeft" activeCell="H31" sqref="H31"/>
      <selection pane="bottomRight" activeCell="H31" sqref="H31"/>
    </sheetView>
  </sheetViews>
  <sheetFormatPr defaultColWidth="10.28515625" defaultRowHeight="15.75" x14ac:dyDescent="0.25"/>
  <cols>
    <col min="1" max="1" width="44.42578125" style="33" customWidth="1"/>
    <col min="2" max="3" width="11" style="34" hidden="1" customWidth="1"/>
    <col min="4" max="5" width="11" style="34" customWidth="1"/>
    <col min="6" max="6" width="11.5703125" style="34" customWidth="1"/>
    <col min="7" max="7" width="1.85546875" style="34" customWidth="1"/>
    <col min="8" max="10" width="19.85546875" style="33" customWidth="1"/>
    <col min="11" max="11" width="1.7109375" style="33" customWidth="1"/>
    <col min="12" max="14" width="19.85546875" style="33" customWidth="1"/>
    <col min="15" max="15" width="1.42578125" style="33" customWidth="1"/>
    <col min="16" max="16" width="16.85546875" style="39" customWidth="1"/>
    <col min="17" max="17" width="16.85546875" style="37" customWidth="1"/>
    <col min="18" max="18" width="18.7109375" style="37" customWidth="1"/>
    <col min="19" max="19" width="1.7109375" style="37" customWidth="1"/>
    <col min="20" max="21" width="16.85546875" style="33" customWidth="1"/>
    <col min="22" max="22" width="16.42578125" style="20" customWidth="1"/>
    <col min="23" max="23" width="1.28515625" style="20" customWidth="1"/>
    <col min="24" max="24" width="15.7109375" style="20" customWidth="1"/>
    <col min="25" max="25" width="17.85546875" style="20" customWidth="1"/>
    <col min="26" max="26" width="16.42578125" style="20" customWidth="1"/>
    <col min="27" max="27" width="1.85546875" style="20" customWidth="1"/>
    <col min="28" max="30" width="18.5703125" style="20" customWidth="1"/>
    <col min="31" max="31" width="2.5703125" style="20" customWidth="1"/>
    <col min="32" max="34" width="18.5703125" style="20" bestFit="1" customWidth="1"/>
    <col min="35" max="35" width="3.140625" style="20" customWidth="1"/>
    <col min="36" max="36" width="16.7109375" style="20" customWidth="1"/>
    <col min="37" max="37" width="16.42578125" style="20" customWidth="1"/>
    <col min="38" max="38" width="17.7109375" style="20" customWidth="1"/>
    <col min="39" max="39" width="2.42578125" style="20" customWidth="1"/>
    <col min="40" max="42" width="16.42578125" style="20" customWidth="1"/>
    <col min="43" max="43" width="1.5703125" style="20" customWidth="1"/>
    <col min="44" max="45" width="15.7109375" style="20" customWidth="1"/>
    <col min="46" max="46" width="16.42578125" style="20" customWidth="1"/>
    <col min="47" max="47" width="1.42578125" style="20" customWidth="1"/>
    <col min="48" max="49" width="16.85546875" style="20" customWidth="1"/>
    <col min="50" max="50" width="17.5703125" style="20" customWidth="1"/>
    <col min="51" max="51" width="1.85546875" style="20" customWidth="1"/>
    <col min="52" max="54" width="18.5703125" style="20" customWidth="1"/>
    <col min="55" max="55" width="2.5703125" style="20" customWidth="1"/>
    <col min="56" max="58" width="18.5703125" style="20" customWidth="1"/>
    <col min="59" max="59" width="3.140625" style="20" customWidth="1"/>
    <col min="60" max="60" width="16.7109375" style="20" customWidth="1"/>
    <col min="61" max="61" width="16.42578125" style="20" customWidth="1"/>
    <col min="62" max="62" width="17.7109375" style="20" customWidth="1"/>
    <col min="63" max="63" width="2.42578125" style="20" customWidth="1"/>
    <col min="64" max="64" width="16.42578125" style="20" customWidth="1"/>
    <col min="65" max="65" width="15.7109375" style="20" customWidth="1"/>
    <col min="66" max="66" width="16.42578125" style="20" customWidth="1"/>
    <col min="67" max="67" width="1.5703125" style="20" customWidth="1"/>
    <col min="68" max="69" width="15.7109375" style="20" customWidth="1"/>
    <col min="70" max="70" width="16.42578125" style="20" customWidth="1"/>
    <col min="71" max="71" width="1.42578125" style="20" customWidth="1"/>
    <col min="72" max="72" width="16.85546875" style="20" customWidth="1"/>
    <col min="73" max="73" width="17.42578125" style="20" customWidth="1"/>
    <col min="74" max="74" width="17.5703125" style="20" customWidth="1"/>
    <col min="75" max="75" width="1.85546875" style="20" customWidth="1"/>
    <col min="76" max="78" width="18.5703125" style="20" customWidth="1"/>
    <col min="79" max="79" width="2.5703125" style="20" customWidth="1"/>
    <col min="80" max="82" width="18.5703125" style="17" customWidth="1"/>
    <col min="83" max="83" width="3.140625" style="20" customWidth="1"/>
    <col min="84" max="84" width="16.7109375" style="20" customWidth="1"/>
    <col min="85" max="85" width="16.42578125" style="20" customWidth="1"/>
    <col min="86" max="86" width="17.7109375" style="20" customWidth="1"/>
    <col min="87" max="87" width="2.42578125" style="20" customWidth="1"/>
    <col min="88" max="88" width="15.5703125" style="20" bestFit="1" customWidth="1"/>
    <col min="89" max="90" width="16.42578125" style="20" customWidth="1"/>
    <col min="91" max="91" width="1.5703125" style="20" customWidth="1"/>
    <col min="92" max="92" width="15.7109375" style="20" customWidth="1"/>
    <col min="93" max="93" width="16.140625" style="20" customWidth="1"/>
    <col min="94" max="94" width="16.42578125" style="20" customWidth="1"/>
    <col min="95" max="95" width="1.42578125" style="20" customWidth="1"/>
    <col min="96" max="96" width="16.85546875" style="20" customWidth="1"/>
    <col min="97" max="97" width="17.7109375" style="20" customWidth="1"/>
    <col min="98" max="98" width="17.5703125" style="20" customWidth="1"/>
    <col min="99" max="16384" width="10.28515625" style="20"/>
  </cols>
  <sheetData>
    <row r="1" spans="1:98" ht="16.5" thickBot="1" x14ac:dyDescent="0.3">
      <c r="A1" s="337" t="s">
        <v>329</v>
      </c>
      <c r="B1" s="329"/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  <c r="P1" s="338"/>
      <c r="Q1" s="338"/>
      <c r="R1" s="338"/>
      <c r="S1" s="338"/>
      <c r="T1" s="329"/>
      <c r="U1" s="329"/>
    </row>
    <row r="2" spans="1:98" ht="16.5" thickBot="1" x14ac:dyDescent="0.3">
      <c r="A2" s="338"/>
      <c r="B2" s="329"/>
      <c r="C2" s="329"/>
      <c r="D2" s="329"/>
      <c r="E2" s="329"/>
      <c r="F2" s="329"/>
      <c r="G2" s="329"/>
      <c r="H2" s="365" t="s">
        <v>319</v>
      </c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66"/>
      <c r="AD2" s="366"/>
      <c r="AE2" s="366"/>
      <c r="AF2" s="366"/>
      <c r="AG2" s="366"/>
      <c r="AH2" s="366"/>
      <c r="AI2" s="366"/>
      <c r="AJ2" s="366"/>
      <c r="AK2" s="366"/>
      <c r="AL2" s="366"/>
      <c r="AM2" s="366"/>
      <c r="AN2" s="366"/>
      <c r="AO2" s="366"/>
      <c r="AP2" s="366"/>
      <c r="AQ2" s="366"/>
      <c r="AR2" s="366"/>
      <c r="AS2" s="366"/>
      <c r="AT2" s="366"/>
      <c r="AU2" s="366"/>
      <c r="AV2" s="366"/>
      <c r="AW2" s="366"/>
      <c r="AX2" s="366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7"/>
    </row>
    <row r="3" spans="1:98" x14ac:dyDescent="0.25">
      <c r="A3" s="339"/>
      <c r="B3" s="330"/>
      <c r="C3" s="330"/>
      <c r="D3" s="330"/>
      <c r="E3" s="330"/>
      <c r="F3" s="330"/>
      <c r="G3" s="330"/>
      <c r="H3" s="340">
        <v>45292</v>
      </c>
      <c r="I3" s="340">
        <v>45323</v>
      </c>
      <c r="J3" s="340">
        <v>45352</v>
      </c>
      <c r="K3" s="338"/>
      <c r="L3" s="340">
        <v>45658</v>
      </c>
      <c r="M3" s="340">
        <v>45689</v>
      </c>
      <c r="N3" s="340">
        <v>45717</v>
      </c>
      <c r="O3" s="338"/>
      <c r="P3" s="340">
        <v>45292</v>
      </c>
      <c r="Q3" s="340">
        <v>45323</v>
      </c>
      <c r="R3" s="340">
        <v>45352</v>
      </c>
      <c r="S3" s="338"/>
      <c r="T3" s="340">
        <v>45658</v>
      </c>
      <c r="U3" s="340">
        <v>45689</v>
      </c>
      <c r="V3" s="340">
        <v>45717</v>
      </c>
      <c r="X3" s="331" t="s">
        <v>1</v>
      </c>
      <c r="Y3" s="331" t="s">
        <v>320</v>
      </c>
      <c r="Z3" s="331" t="s">
        <v>2</v>
      </c>
      <c r="AB3" s="340">
        <v>45383</v>
      </c>
      <c r="AC3" s="340">
        <v>45413</v>
      </c>
      <c r="AD3" s="340">
        <v>45444</v>
      </c>
      <c r="AE3" s="338"/>
      <c r="AF3" s="340">
        <v>45748</v>
      </c>
      <c r="AG3" s="340">
        <v>45778</v>
      </c>
      <c r="AH3" s="340">
        <v>45809</v>
      </c>
      <c r="AI3" s="338"/>
      <c r="AJ3" s="340">
        <v>45383</v>
      </c>
      <c r="AK3" s="340">
        <v>45413</v>
      </c>
      <c r="AL3" s="340">
        <v>45444</v>
      </c>
      <c r="AM3" s="338"/>
      <c r="AN3" s="340">
        <v>45748</v>
      </c>
      <c r="AO3" s="340">
        <v>45778</v>
      </c>
      <c r="AP3" s="340">
        <v>45809</v>
      </c>
      <c r="AR3" s="331" t="s">
        <v>3</v>
      </c>
      <c r="AS3" s="331" t="s">
        <v>321</v>
      </c>
      <c r="AT3" s="331" t="s">
        <v>4</v>
      </c>
      <c r="AV3" s="331" t="s">
        <v>5</v>
      </c>
      <c r="AW3" s="331" t="s">
        <v>322</v>
      </c>
      <c r="AX3" s="331" t="s">
        <v>6</v>
      </c>
      <c r="AZ3" s="340">
        <v>45474</v>
      </c>
      <c r="BA3" s="340">
        <v>45505</v>
      </c>
      <c r="BB3" s="340">
        <v>45536</v>
      </c>
      <c r="BC3" s="338"/>
      <c r="BD3" s="340">
        <v>45839</v>
      </c>
      <c r="BE3" s="340">
        <v>45870</v>
      </c>
      <c r="BF3" s="340">
        <v>45901</v>
      </c>
      <c r="BG3" s="338"/>
      <c r="BH3" s="340">
        <v>45474</v>
      </c>
      <c r="BI3" s="340">
        <v>45505</v>
      </c>
      <c r="BJ3" s="340">
        <v>45536</v>
      </c>
      <c r="BK3" s="338"/>
      <c r="BL3" s="340">
        <v>45839</v>
      </c>
      <c r="BM3" s="340">
        <v>45870</v>
      </c>
      <c r="BN3" s="340">
        <v>45901</v>
      </c>
      <c r="BP3" s="331" t="s">
        <v>7</v>
      </c>
      <c r="BQ3" s="331" t="s">
        <v>323</v>
      </c>
      <c r="BR3" s="331" t="s">
        <v>8</v>
      </c>
      <c r="BT3" s="331" t="s">
        <v>9</v>
      </c>
      <c r="BU3" s="331" t="s">
        <v>324</v>
      </c>
      <c r="BV3" s="331" t="s">
        <v>10</v>
      </c>
      <c r="BX3" s="340">
        <v>45566</v>
      </c>
      <c r="BY3" s="340">
        <v>45597</v>
      </c>
      <c r="BZ3" s="340">
        <v>45627</v>
      </c>
      <c r="CA3" s="338"/>
      <c r="CB3" s="340">
        <v>45931</v>
      </c>
      <c r="CC3" s="340">
        <v>45962</v>
      </c>
      <c r="CD3" s="340">
        <v>45992</v>
      </c>
      <c r="CE3" s="338"/>
      <c r="CF3" s="340">
        <v>45566</v>
      </c>
      <c r="CG3" s="340">
        <v>45597</v>
      </c>
      <c r="CH3" s="340">
        <v>45627</v>
      </c>
      <c r="CI3" s="338"/>
      <c r="CJ3" s="340">
        <v>45931</v>
      </c>
      <c r="CK3" s="340">
        <v>45962</v>
      </c>
      <c r="CL3" s="340">
        <v>45992</v>
      </c>
      <c r="CN3" s="331" t="s">
        <v>11</v>
      </c>
      <c r="CO3" s="331" t="s">
        <v>325</v>
      </c>
      <c r="CP3" s="331" t="s">
        <v>12</v>
      </c>
      <c r="CR3" s="331" t="s">
        <v>13</v>
      </c>
      <c r="CS3" s="331" t="s">
        <v>326</v>
      </c>
      <c r="CT3" s="331" t="s">
        <v>14</v>
      </c>
    </row>
    <row r="4" spans="1:98" s="25" customFormat="1" ht="78.75" x14ac:dyDescent="0.25">
      <c r="A4" s="332" t="s">
        <v>15</v>
      </c>
      <c r="B4" s="227" t="s">
        <v>330</v>
      </c>
      <c r="C4" s="227" t="s">
        <v>17</v>
      </c>
      <c r="D4" s="227" t="s">
        <v>18</v>
      </c>
      <c r="E4" s="227" t="s">
        <v>19</v>
      </c>
      <c r="F4" s="227" t="s">
        <v>23</v>
      </c>
      <c r="G4" s="227"/>
      <c r="H4" s="228" t="s">
        <v>24</v>
      </c>
      <c r="I4" s="228" t="s">
        <v>24</v>
      </c>
      <c r="J4" s="228" t="s">
        <v>24</v>
      </c>
      <c r="K4" s="237"/>
      <c r="L4" s="228" t="s">
        <v>24</v>
      </c>
      <c r="M4" s="228" t="s">
        <v>24</v>
      </c>
      <c r="N4" s="228" t="s">
        <v>24</v>
      </c>
      <c r="O4" s="237"/>
      <c r="P4" s="333" t="s">
        <v>328</v>
      </c>
      <c r="Q4" s="333" t="s">
        <v>328</v>
      </c>
      <c r="R4" s="333" t="s">
        <v>328</v>
      </c>
      <c r="S4" s="341"/>
      <c r="T4" s="333" t="s">
        <v>26</v>
      </c>
      <c r="U4" s="333" t="s">
        <v>26</v>
      </c>
      <c r="V4" s="333" t="s">
        <v>26</v>
      </c>
      <c r="X4" s="334" t="s">
        <v>27</v>
      </c>
      <c r="Y4" s="334" t="s">
        <v>27</v>
      </c>
      <c r="Z4" s="335" t="s">
        <v>28</v>
      </c>
      <c r="AB4" s="228" t="s">
        <v>24</v>
      </c>
      <c r="AC4" s="228" t="s">
        <v>24</v>
      </c>
      <c r="AD4" s="228" t="s">
        <v>24</v>
      </c>
      <c r="AE4" s="237"/>
      <c r="AF4" s="228" t="s">
        <v>24</v>
      </c>
      <c r="AG4" s="228" t="s">
        <v>24</v>
      </c>
      <c r="AH4" s="228" t="s">
        <v>24</v>
      </c>
      <c r="AI4" s="237"/>
      <c r="AJ4" s="333" t="s">
        <v>328</v>
      </c>
      <c r="AK4" s="333" t="s">
        <v>328</v>
      </c>
      <c r="AL4" s="333" t="s">
        <v>328</v>
      </c>
      <c r="AM4" s="341"/>
      <c r="AN4" s="333" t="s">
        <v>26</v>
      </c>
      <c r="AO4" s="333" t="s">
        <v>26</v>
      </c>
      <c r="AP4" s="333" t="s">
        <v>26</v>
      </c>
      <c r="AR4" s="334" t="s">
        <v>27</v>
      </c>
      <c r="AS4" s="334" t="s">
        <v>27</v>
      </c>
      <c r="AT4" s="335" t="s">
        <v>28</v>
      </c>
      <c r="AV4" s="334" t="s">
        <v>27</v>
      </c>
      <c r="AW4" s="334" t="s">
        <v>27</v>
      </c>
      <c r="AX4" s="335" t="s">
        <v>28</v>
      </c>
      <c r="AZ4" s="228" t="s">
        <v>24</v>
      </c>
      <c r="BA4" s="228" t="s">
        <v>24</v>
      </c>
      <c r="BB4" s="228" t="s">
        <v>24</v>
      </c>
      <c r="BC4" s="237"/>
      <c r="BD4" s="228" t="s">
        <v>24</v>
      </c>
      <c r="BE4" s="228" t="s">
        <v>24</v>
      </c>
      <c r="BF4" s="228" t="s">
        <v>24</v>
      </c>
      <c r="BG4" s="237"/>
      <c r="BH4" s="333" t="s">
        <v>328</v>
      </c>
      <c r="BI4" s="333" t="s">
        <v>328</v>
      </c>
      <c r="BJ4" s="333" t="s">
        <v>328</v>
      </c>
      <c r="BK4" s="341"/>
      <c r="BL4" s="333" t="s">
        <v>26</v>
      </c>
      <c r="BM4" s="333" t="s">
        <v>26</v>
      </c>
      <c r="BN4" s="333" t="s">
        <v>26</v>
      </c>
      <c r="BP4" s="334" t="s">
        <v>27</v>
      </c>
      <c r="BQ4" s="334" t="s">
        <v>27</v>
      </c>
      <c r="BR4" s="335" t="s">
        <v>28</v>
      </c>
      <c r="BT4" s="334" t="s">
        <v>27</v>
      </c>
      <c r="BU4" s="334" t="s">
        <v>27</v>
      </c>
      <c r="BV4" s="335" t="s">
        <v>28</v>
      </c>
      <c r="BX4" s="228" t="s">
        <v>24</v>
      </c>
      <c r="BY4" s="228" t="s">
        <v>24</v>
      </c>
      <c r="BZ4" s="228" t="s">
        <v>24</v>
      </c>
      <c r="CA4" s="237"/>
      <c r="CB4" s="228" t="s">
        <v>24</v>
      </c>
      <c r="CC4" s="228" t="s">
        <v>24</v>
      </c>
      <c r="CD4" s="228" t="s">
        <v>24</v>
      </c>
      <c r="CE4" s="237"/>
      <c r="CF4" s="333" t="s">
        <v>328</v>
      </c>
      <c r="CG4" s="333" t="s">
        <v>328</v>
      </c>
      <c r="CH4" s="333" t="s">
        <v>328</v>
      </c>
      <c r="CI4" s="341"/>
      <c r="CJ4" s="333" t="s">
        <v>26</v>
      </c>
      <c r="CK4" s="333" t="s">
        <v>26</v>
      </c>
      <c r="CL4" s="333" t="s">
        <v>26</v>
      </c>
      <c r="CN4" s="334" t="s">
        <v>27</v>
      </c>
      <c r="CO4" s="334" t="s">
        <v>27</v>
      </c>
      <c r="CP4" s="335" t="s">
        <v>28</v>
      </c>
      <c r="CR4" s="334" t="s">
        <v>27</v>
      </c>
      <c r="CS4" s="334" t="s">
        <v>27</v>
      </c>
      <c r="CT4" s="335" t="s">
        <v>28</v>
      </c>
    </row>
    <row r="5" spans="1:98" x14ac:dyDescent="0.25">
      <c r="A5" s="30" t="s">
        <v>331</v>
      </c>
      <c r="B5" s="229">
        <v>0</v>
      </c>
      <c r="C5" s="229">
        <v>0</v>
      </c>
      <c r="D5" s="229">
        <v>0</v>
      </c>
      <c r="E5" s="229">
        <v>0</v>
      </c>
      <c r="F5" s="236">
        <v>403011</v>
      </c>
      <c r="G5" s="229"/>
      <c r="H5" s="342">
        <v>7993997.5099999998</v>
      </c>
      <c r="I5" s="342">
        <v>7993997.5099999998</v>
      </c>
      <c r="J5" s="342">
        <v>7993997.5099999998</v>
      </c>
      <c r="K5" s="342"/>
      <c r="L5" s="342">
        <v>8488179.7599999998</v>
      </c>
      <c r="M5" s="342">
        <v>8488179.7599999998</v>
      </c>
      <c r="N5" s="342">
        <v>8488179.7599999998</v>
      </c>
      <c r="O5" s="342"/>
      <c r="P5" s="238">
        <v>0</v>
      </c>
      <c r="Q5" s="238">
        <v>0</v>
      </c>
      <c r="R5" s="238">
        <v>0</v>
      </c>
      <c r="S5" s="238"/>
      <c r="T5" s="342">
        <f t="shared" ref="T5:V69" si="0">L5*$E5/12</f>
        <v>0</v>
      </c>
      <c r="U5" s="342">
        <f t="shared" si="0"/>
        <v>0</v>
      </c>
      <c r="V5" s="342">
        <f t="shared" si="0"/>
        <v>0</v>
      </c>
      <c r="W5" s="29"/>
      <c r="X5" s="29">
        <f t="shared" ref="X5:X65" si="1">P5+Q5+R5</f>
        <v>0</v>
      </c>
      <c r="Y5" s="29">
        <f t="shared" ref="Y5:Y65" si="2">T5+U5+V5</f>
        <v>0</v>
      </c>
      <c r="Z5" s="29">
        <f t="shared" ref="Z5:Z68" si="3">Y5-X5</f>
        <v>0</v>
      </c>
      <c r="AB5" s="29">
        <v>7993997.5099999998</v>
      </c>
      <c r="AC5" s="29">
        <v>7993997.5099999998</v>
      </c>
      <c r="AD5" s="29">
        <v>7993997.5099999998</v>
      </c>
      <c r="AF5" s="342">
        <v>8488179.7599999998</v>
      </c>
      <c r="AG5" s="342">
        <v>8488179.7599999998</v>
      </c>
      <c r="AH5" s="342">
        <v>8488179.7599999998</v>
      </c>
      <c r="AJ5" s="29">
        <v>0</v>
      </c>
      <c r="AK5" s="29">
        <v>0</v>
      </c>
      <c r="AL5" s="29">
        <v>0</v>
      </c>
      <c r="AN5" s="342">
        <f t="shared" ref="AN5:AP65" si="4">AF5*$E5/12</f>
        <v>0</v>
      </c>
      <c r="AO5" s="342">
        <f t="shared" si="4"/>
        <v>0</v>
      </c>
      <c r="AP5" s="342">
        <f t="shared" si="4"/>
        <v>0</v>
      </c>
      <c r="AR5" s="29">
        <f t="shared" ref="AR5:AR73" si="5">AJ5+AK5+AL5</f>
        <v>0</v>
      </c>
      <c r="AS5" s="29">
        <f t="shared" ref="AS5:AS73" si="6">AN5+AO5+AP5</f>
        <v>0</v>
      </c>
      <c r="AT5" s="29">
        <f t="shared" ref="AT5:AT73" si="7">AS5-AR5</f>
        <v>0</v>
      </c>
      <c r="AV5" s="29">
        <f t="shared" ref="AV5:AW73" si="8">+X5+AR5</f>
        <v>0</v>
      </c>
      <c r="AW5" s="29">
        <f t="shared" si="8"/>
        <v>0</v>
      </c>
      <c r="AX5" s="29">
        <f t="shared" ref="AX5:AX73" si="9">AW5-AV5</f>
        <v>0</v>
      </c>
      <c r="AZ5" s="29">
        <v>8242878.0999999996</v>
      </c>
      <c r="BA5" s="29">
        <v>8242878.0999999996</v>
      </c>
      <c r="BB5" s="29">
        <v>8488179.7599999998</v>
      </c>
      <c r="BD5" s="342"/>
      <c r="BE5" s="342"/>
      <c r="BF5" s="342"/>
      <c r="BH5" s="29">
        <v>0</v>
      </c>
      <c r="BI5" s="29">
        <v>0</v>
      </c>
      <c r="BJ5" s="29">
        <v>0</v>
      </c>
      <c r="BL5" s="342">
        <f t="shared" ref="BL5:BN72" si="10">BD5*$E5/12</f>
        <v>0</v>
      </c>
      <c r="BM5" s="342">
        <f t="shared" si="10"/>
        <v>0</v>
      </c>
      <c r="BN5" s="342">
        <f t="shared" si="10"/>
        <v>0</v>
      </c>
      <c r="BP5" s="29">
        <f t="shared" ref="BP5:BP107" si="11">BH5+BI5+BJ5</f>
        <v>0</v>
      </c>
      <c r="BQ5" s="29">
        <f t="shared" ref="BQ5:BQ107" si="12">BL5+BM5+BN5</f>
        <v>0</v>
      </c>
      <c r="BR5" s="29">
        <f t="shared" ref="BR5:BR108" si="13">BQ5-BP5</f>
        <v>0</v>
      </c>
      <c r="BT5" s="29">
        <f t="shared" ref="BT5:BU108" si="14">+BP5+AV5</f>
        <v>0</v>
      </c>
      <c r="BU5" s="29">
        <f t="shared" si="14"/>
        <v>0</v>
      </c>
      <c r="BV5" s="29">
        <f t="shared" ref="BV5:BV108" si="15">BU5-BT5</f>
        <v>0</v>
      </c>
      <c r="BX5" s="29">
        <v>8488179.7599999998</v>
      </c>
      <c r="BY5" s="29">
        <v>8488179.7599999998</v>
      </c>
      <c r="BZ5" s="29">
        <v>8488179.7599999998</v>
      </c>
      <c r="CB5" s="342"/>
      <c r="CC5" s="342"/>
      <c r="CD5" s="342"/>
      <c r="CF5" s="29">
        <v>0</v>
      </c>
      <c r="CG5" s="29">
        <v>0</v>
      </c>
      <c r="CH5" s="29">
        <v>0</v>
      </c>
      <c r="CJ5" s="342">
        <f t="shared" ref="CJ5:CL72" si="16">CB5*$E5/12</f>
        <v>0</v>
      </c>
      <c r="CK5" s="342">
        <f t="shared" si="16"/>
        <v>0</v>
      </c>
      <c r="CL5" s="342">
        <f t="shared" si="16"/>
        <v>0</v>
      </c>
      <c r="CN5" s="29">
        <f t="shared" ref="CN5:CN73" si="17">CF5+CG5+CH5</f>
        <v>0</v>
      </c>
      <c r="CO5" s="29">
        <f t="shared" ref="CO5:CO73" si="18">CJ5+CK5+CL5</f>
        <v>0</v>
      </c>
      <c r="CP5" s="29">
        <f t="shared" ref="CP5:CP73" si="19">CO5-CN5</f>
        <v>0</v>
      </c>
      <c r="CR5" s="29">
        <f t="shared" ref="CR5:CS73" si="20">+CN5+BT5</f>
        <v>0</v>
      </c>
      <c r="CS5" s="29">
        <f t="shared" si="20"/>
        <v>0</v>
      </c>
      <c r="CT5" s="29">
        <f t="shared" ref="CT5:CT73" si="21">CS5-CR5</f>
        <v>0</v>
      </c>
    </row>
    <row r="6" spans="1:98" x14ac:dyDescent="0.25">
      <c r="A6" s="30" t="s">
        <v>332</v>
      </c>
      <c r="B6" s="229">
        <v>0</v>
      </c>
      <c r="C6" s="229">
        <v>0</v>
      </c>
      <c r="D6" s="229">
        <v>0</v>
      </c>
      <c r="E6" s="229">
        <v>0</v>
      </c>
      <c r="F6" s="236">
        <v>403026</v>
      </c>
      <c r="G6" s="229"/>
      <c r="H6" s="342">
        <v>1254044.46</v>
      </c>
      <c r="I6" s="342">
        <v>1254044.46</v>
      </c>
      <c r="J6" s="342">
        <v>1254044.46</v>
      </c>
      <c r="K6" s="342"/>
      <c r="L6" s="342">
        <v>1254044.46</v>
      </c>
      <c r="M6" s="342">
        <v>1254044.46</v>
      </c>
      <c r="N6" s="342">
        <v>1254044.46</v>
      </c>
      <c r="O6" s="342"/>
      <c r="P6" s="238">
        <v>0</v>
      </c>
      <c r="Q6" s="238">
        <v>0</v>
      </c>
      <c r="R6" s="238">
        <v>0</v>
      </c>
      <c r="S6" s="238"/>
      <c r="T6" s="342">
        <f t="shared" si="0"/>
        <v>0</v>
      </c>
      <c r="U6" s="342">
        <f t="shared" si="0"/>
        <v>0</v>
      </c>
      <c r="V6" s="342">
        <f t="shared" si="0"/>
        <v>0</v>
      </c>
      <c r="W6" s="29"/>
      <c r="X6" s="29">
        <f t="shared" si="1"/>
        <v>0</v>
      </c>
      <c r="Y6" s="29">
        <f t="shared" si="2"/>
        <v>0</v>
      </c>
      <c r="Z6" s="29">
        <f t="shared" si="3"/>
        <v>0</v>
      </c>
      <c r="AB6" s="29">
        <v>1254044.46</v>
      </c>
      <c r="AC6" s="29">
        <v>1254044.46</v>
      </c>
      <c r="AD6" s="29">
        <v>1254044.46</v>
      </c>
      <c r="AF6" s="342">
        <v>1254044.46</v>
      </c>
      <c r="AG6" s="342">
        <v>1254044.46</v>
      </c>
      <c r="AH6" s="342">
        <v>1254044.46</v>
      </c>
      <c r="AJ6" s="29">
        <v>0</v>
      </c>
      <c r="AK6" s="29">
        <v>0</v>
      </c>
      <c r="AL6" s="29">
        <v>0</v>
      </c>
      <c r="AN6" s="342">
        <f t="shared" si="4"/>
        <v>0</v>
      </c>
      <c r="AO6" s="342">
        <f t="shared" si="4"/>
        <v>0</v>
      </c>
      <c r="AP6" s="342">
        <f t="shared" si="4"/>
        <v>0</v>
      </c>
      <c r="AR6" s="29">
        <f t="shared" si="5"/>
        <v>0</v>
      </c>
      <c r="AS6" s="29">
        <f t="shared" si="6"/>
        <v>0</v>
      </c>
      <c r="AT6" s="29">
        <f t="shared" si="7"/>
        <v>0</v>
      </c>
      <c r="AV6" s="29">
        <f t="shared" si="8"/>
        <v>0</v>
      </c>
      <c r="AW6" s="29">
        <f t="shared" si="8"/>
        <v>0</v>
      </c>
      <c r="AX6" s="29">
        <f t="shared" si="9"/>
        <v>0</v>
      </c>
      <c r="AZ6" s="29">
        <v>1254044.46</v>
      </c>
      <c r="BA6" s="29">
        <v>1254044.46</v>
      </c>
      <c r="BB6" s="29">
        <v>1254044.46</v>
      </c>
      <c r="BD6" s="342"/>
      <c r="BE6" s="342"/>
      <c r="BF6" s="342"/>
      <c r="BH6" s="29">
        <v>0</v>
      </c>
      <c r="BI6" s="29">
        <v>0</v>
      </c>
      <c r="BJ6" s="29">
        <v>0</v>
      </c>
      <c r="BL6" s="342">
        <f t="shared" si="10"/>
        <v>0</v>
      </c>
      <c r="BM6" s="342">
        <f t="shared" si="10"/>
        <v>0</v>
      </c>
      <c r="BN6" s="342">
        <f t="shared" si="10"/>
        <v>0</v>
      </c>
      <c r="BP6" s="29">
        <f t="shared" si="11"/>
        <v>0</v>
      </c>
      <c r="BQ6" s="29">
        <f t="shared" si="12"/>
        <v>0</v>
      </c>
      <c r="BR6" s="29">
        <f t="shared" si="13"/>
        <v>0</v>
      </c>
      <c r="BT6" s="29">
        <f t="shared" si="14"/>
        <v>0</v>
      </c>
      <c r="BU6" s="29">
        <f t="shared" si="14"/>
        <v>0</v>
      </c>
      <c r="BV6" s="29">
        <f t="shared" si="15"/>
        <v>0</v>
      </c>
      <c r="BX6" s="29">
        <v>1254044.46</v>
      </c>
      <c r="BY6" s="29">
        <v>1254044.46</v>
      </c>
      <c r="BZ6" s="29">
        <v>1254044.46</v>
      </c>
      <c r="CB6" s="342"/>
      <c r="CC6" s="342"/>
      <c r="CD6" s="342"/>
      <c r="CF6" s="29">
        <v>0</v>
      </c>
      <c r="CG6" s="29">
        <v>0</v>
      </c>
      <c r="CH6" s="29">
        <v>0</v>
      </c>
      <c r="CJ6" s="342">
        <f t="shared" si="16"/>
        <v>0</v>
      </c>
      <c r="CK6" s="342">
        <f t="shared" si="16"/>
        <v>0</v>
      </c>
      <c r="CL6" s="342">
        <f t="shared" si="16"/>
        <v>0</v>
      </c>
      <c r="CN6" s="29">
        <f t="shared" si="17"/>
        <v>0</v>
      </c>
      <c r="CO6" s="29">
        <f t="shared" si="18"/>
        <v>0</v>
      </c>
      <c r="CP6" s="29">
        <f t="shared" si="19"/>
        <v>0</v>
      </c>
      <c r="CR6" s="29">
        <f t="shared" si="20"/>
        <v>0</v>
      </c>
      <c r="CS6" s="29">
        <f t="shared" si="20"/>
        <v>0</v>
      </c>
      <c r="CT6" s="29">
        <f t="shared" si="21"/>
        <v>0</v>
      </c>
    </row>
    <row r="7" spans="1:98" x14ac:dyDescent="0.25">
      <c r="A7" s="30" t="s">
        <v>333</v>
      </c>
      <c r="B7" s="229">
        <v>0</v>
      </c>
      <c r="C7" s="229">
        <v>0</v>
      </c>
      <c r="D7" s="229">
        <v>0</v>
      </c>
      <c r="E7" s="229">
        <v>0</v>
      </c>
      <c r="F7" s="236">
        <v>403026</v>
      </c>
      <c r="G7" s="229"/>
      <c r="H7" s="342">
        <v>1312900.18</v>
      </c>
      <c r="I7" s="342">
        <v>1312900.18</v>
      </c>
      <c r="J7" s="342">
        <v>1312900.18</v>
      </c>
      <c r="K7" s="342"/>
      <c r="L7" s="342">
        <v>1312900.18</v>
      </c>
      <c r="M7" s="342">
        <v>1312900.18</v>
      </c>
      <c r="N7" s="342">
        <v>1312900.18</v>
      </c>
      <c r="O7" s="342"/>
      <c r="P7" s="238">
        <v>0</v>
      </c>
      <c r="Q7" s="238">
        <v>0</v>
      </c>
      <c r="R7" s="238">
        <v>0</v>
      </c>
      <c r="S7" s="238"/>
      <c r="T7" s="342">
        <f t="shared" si="0"/>
        <v>0</v>
      </c>
      <c r="U7" s="342">
        <f t="shared" si="0"/>
        <v>0</v>
      </c>
      <c r="V7" s="342">
        <f t="shared" si="0"/>
        <v>0</v>
      </c>
      <c r="W7" s="29"/>
      <c r="X7" s="29">
        <f t="shared" si="1"/>
        <v>0</v>
      </c>
      <c r="Y7" s="29">
        <f t="shared" si="2"/>
        <v>0</v>
      </c>
      <c r="Z7" s="29">
        <f t="shared" si="3"/>
        <v>0</v>
      </c>
      <c r="AB7" s="29">
        <v>1312900.18</v>
      </c>
      <c r="AC7" s="29">
        <v>1312900.18</v>
      </c>
      <c r="AD7" s="29">
        <v>1312900.18</v>
      </c>
      <c r="AF7" s="342">
        <v>1312900.18</v>
      </c>
      <c r="AG7" s="342">
        <v>1312900.18</v>
      </c>
      <c r="AH7" s="342">
        <v>1312900.18</v>
      </c>
      <c r="AJ7" s="29">
        <v>0</v>
      </c>
      <c r="AK7" s="29">
        <v>0</v>
      </c>
      <c r="AL7" s="29">
        <v>0</v>
      </c>
      <c r="AN7" s="342">
        <f t="shared" si="4"/>
        <v>0</v>
      </c>
      <c r="AO7" s="342">
        <f t="shared" si="4"/>
        <v>0</v>
      </c>
      <c r="AP7" s="342">
        <f t="shared" si="4"/>
        <v>0</v>
      </c>
      <c r="AR7" s="29">
        <f t="shared" si="5"/>
        <v>0</v>
      </c>
      <c r="AS7" s="29">
        <f t="shared" si="6"/>
        <v>0</v>
      </c>
      <c r="AT7" s="29">
        <f t="shared" si="7"/>
        <v>0</v>
      </c>
      <c r="AV7" s="29">
        <f t="shared" si="8"/>
        <v>0</v>
      </c>
      <c r="AW7" s="29">
        <f t="shared" si="8"/>
        <v>0</v>
      </c>
      <c r="AX7" s="29">
        <f t="shared" si="9"/>
        <v>0</v>
      </c>
      <c r="AZ7" s="29">
        <v>1312900.18</v>
      </c>
      <c r="BA7" s="29">
        <v>1312900.18</v>
      </c>
      <c r="BB7" s="29">
        <v>1312900.18</v>
      </c>
      <c r="BD7" s="342"/>
      <c r="BE7" s="342"/>
      <c r="BF7" s="342"/>
      <c r="BH7" s="29">
        <v>0</v>
      </c>
      <c r="BI7" s="29">
        <v>0</v>
      </c>
      <c r="BJ7" s="29">
        <v>0</v>
      </c>
      <c r="BL7" s="342">
        <f t="shared" si="10"/>
        <v>0</v>
      </c>
      <c r="BM7" s="342">
        <f t="shared" si="10"/>
        <v>0</v>
      </c>
      <c r="BN7" s="342">
        <f t="shared" si="10"/>
        <v>0</v>
      </c>
      <c r="BP7" s="29">
        <f t="shared" si="11"/>
        <v>0</v>
      </c>
      <c r="BQ7" s="29">
        <f t="shared" si="12"/>
        <v>0</v>
      </c>
      <c r="BR7" s="29">
        <f t="shared" si="13"/>
        <v>0</v>
      </c>
      <c r="BT7" s="29">
        <f t="shared" si="14"/>
        <v>0</v>
      </c>
      <c r="BU7" s="29">
        <f t="shared" si="14"/>
        <v>0</v>
      </c>
      <c r="BV7" s="29">
        <f t="shared" si="15"/>
        <v>0</v>
      </c>
      <c r="BX7" s="29">
        <v>1312900.18</v>
      </c>
      <c r="BY7" s="29">
        <v>1312900.18</v>
      </c>
      <c r="BZ7" s="29">
        <v>1312900.18</v>
      </c>
      <c r="CB7" s="342"/>
      <c r="CC7" s="342"/>
      <c r="CD7" s="342"/>
      <c r="CF7" s="29">
        <v>0</v>
      </c>
      <c r="CG7" s="29">
        <v>0</v>
      </c>
      <c r="CH7" s="29">
        <v>0</v>
      </c>
      <c r="CJ7" s="342">
        <f t="shared" si="16"/>
        <v>0</v>
      </c>
      <c r="CK7" s="342">
        <f t="shared" si="16"/>
        <v>0</v>
      </c>
      <c r="CL7" s="342">
        <f t="shared" si="16"/>
        <v>0</v>
      </c>
      <c r="CN7" s="29">
        <f t="shared" si="17"/>
        <v>0</v>
      </c>
      <c r="CO7" s="29">
        <f t="shared" si="18"/>
        <v>0</v>
      </c>
      <c r="CP7" s="29">
        <f t="shared" si="19"/>
        <v>0</v>
      </c>
      <c r="CR7" s="29">
        <f t="shared" si="20"/>
        <v>0</v>
      </c>
      <c r="CS7" s="29">
        <f t="shared" si="20"/>
        <v>0</v>
      </c>
      <c r="CT7" s="29">
        <f t="shared" si="21"/>
        <v>0</v>
      </c>
    </row>
    <row r="8" spans="1:98" x14ac:dyDescent="0.25">
      <c r="A8" s="30" t="s">
        <v>334</v>
      </c>
      <c r="B8" s="229">
        <v>0</v>
      </c>
      <c r="C8" s="229">
        <v>0</v>
      </c>
      <c r="D8" s="229">
        <v>0</v>
      </c>
      <c r="E8" s="229">
        <v>0</v>
      </c>
      <c r="F8" s="236">
        <v>403026</v>
      </c>
      <c r="G8" s="229"/>
      <c r="H8" s="342">
        <v>20108.740000000002</v>
      </c>
      <c r="I8" s="342">
        <v>20108.740000000002</v>
      </c>
      <c r="J8" s="342">
        <v>20108.740000000002</v>
      </c>
      <c r="K8" s="342"/>
      <c r="L8" s="342">
        <v>20108.740000000002</v>
      </c>
      <c r="M8" s="342">
        <v>20108.740000000002</v>
      </c>
      <c r="N8" s="342">
        <v>20108.740000000002</v>
      </c>
      <c r="O8" s="342"/>
      <c r="P8" s="238">
        <v>0</v>
      </c>
      <c r="Q8" s="238">
        <v>0</v>
      </c>
      <c r="R8" s="238">
        <v>0</v>
      </c>
      <c r="S8" s="238"/>
      <c r="T8" s="342">
        <f t="shared" si="0"/>
        <v>0</v>
      </c>
      <c r="U8" s="342">
        <f t="shared" si="0"/>
        <v>0</v>
      </c>
      <c r="V8" s="342">
        <f t="shared" si="0"/>
        <v>0</v>
      </c>
      <c r="W8" s="29"/>
      <c r="X8" s="29">
        <f t="shared" si="1"/>
        <v>0</v>
      </c>
      <c r="Y8" s="29">
        <f t="shared" si="2"/>
        <v>0</v>
      </c>
      <c r="Z8" s="29">
        <f t="shared" si="3"/>
        <v>0</v>
      </c>
      <c r="AB8" s="29">
        <v>20108.740000000002</v>
      </c>
      <c r="AC8" s="29">
        <v>20108.740000000002</v>
      </c>
      <c r="AD8" s="29">
        <v>20108.740000000002</v>
      </c>
      <c r="AF8" s="342">
        <v>20108.740000000002</v>
      </c>
      <c r="AG8" s="342">
        <v>20108.740000000002</v>
      </c>
      <c r="AH8" s="342">
        <v>20108.740000000002</v>
      </c>
      <c r="AJ8" s="29">
        <v>0</v>
      </c>
      <c r="AK8" s="29">
        <v>0</v>
      </c>
      <c r="AL8" s="29">
        <v>0</v>
      </c>
      <c r="AN8" s="342">
        <f t="shared" si="4"/>
        <v>0</v>
      </c>
      <c r="AO8" s="342">
        <f t="shared" si="4"/>
        <v>0</v>
      </c>
      <c r="AP8" s="342">
        <f t="shared" si="4"/>
        <v>0</v>
      </c>
      <c r="AR8" s="29">
        <f t="shared" si="5"/>
        <v>0</v>
      </c>
      <c r="AS8" s="29">
        <f t="shared" si="6"/>
        <v>0</v>
      </c>
      <c r="AT8" s="29">
        <f t="shared" si="7"/>
        <v>0</v>
      </c>
      <c r="AV8" s="29">
        <f t="shared" si="8"/>
        <v>0</v>
      </c>
      <c r="AW8" s="29">
        <f t="shared" si="8"/>
        <v>0</v>
      </c>
      <c r="AX8" s="29">
        <f t="shared" si="9"/>
        <v>0</v>
      </c>
      <c r="AZ8" s="29">
        <v>20108.740000000002</v>
      </c>
      <c r="BA8" s="29">
        <v>20108.740000000002</v>
      </c>
      <c r="BB8" s="29">
        <v>20108.740000000002</v>
      </c>
      <c r="BD8" s="342"/>
      <c r="BE8" s="342"/>
      <c r="BF8" s="342"/>
      <c r="BH8" s="29">
        <v>0</v>
      </c>
      <c r="BI8" s="29">
        <v>0</v>
      </c>
      <c r="BJ8" s="29">
        <v>0</v>
      </c>
      <c r="BL8" s="342">
        <f t="shared" si="10"/>
        <v>0</v>
      </c>
      <c r="BM8" s="342">
        <f t="shared" si="10"/>
        <v>0</v>
      </c>
      <c r="BN8" s="342">
        <f t="shared" si="10"/>
        <v>0</v>
      </c>
      <c r="BP8" s="29">
        <f t="shared" si="11"/>
        <v>0</v>
      </c>
      <c r="BQ8" s="29">
        <f t="shared" si="12"/>
        <v>0</v>
      </c>
      <c r="BR8" s="29">
        <f t="shared" si="13"/>
        <v>0</v>
      </c>
      <c r="BT8" s="29">
        <f t="shared" si="14"/>
        <v>0</v>
      </c>
      <c r="BU8" s="29">
        <f t="shared" si="14"/>
        <v>0</v>
      </c>
      <c r="BV8" s="29">
        <f t="shared" si="15"/>
        <v>0</v>
      </c>
      <c r="BX8" s="29">
        <v>20108.740000000002</v>
      </c>
      <c r="BY8" s="29">
        <v>20108.740000000002</v>
      </c>
      <c r="BZ8" s="29">
        <v>20108.740000000002</v>
      </c>
      <c r="CB8" s="342"/>
      <c r="CC8" s="342"/>
      <c r="CD8" s="342"/>
      <c r="CF8" s="29">
        <v>0</v>
      </c>
      <c r="CG8" s="29">
        <v>0</v>
      </c>
      <c r="CH8" s="29">
        <v>0</v>
      </c>
      <c r="CJ8" s="342">
        <f t="shared" si="16"/>
        <v>0</v>
      </c>
      <c r="CK8" s="342">
        <f t="shared" si="16"/>
        <v>0</v>
      </c>
      <c r="CL8" s="342">
        <f t="shared" si="16"/>
        <v>0</v>
      </c>
      <c r="CN8" s="29">
        <f t="shared" si="17"/>
        <v>0</v>
      </c>
      <c r="CO8" s="29">
        <f t="shared" si="18"/>
        <v>0</v>
      </c>
      <c r="CP8" s="29">
        <f t="shared" si="19"/>
        <v>0</v>
      </c>
      <c r="CR8" s="29">
        <f t="shared" si="20"/>
        <v>0</v>
      </c>
      <c r="CS8" s="29">
        <f t="shared" si="20"/>
        <v>0</v>
      </c>
      <c r="CT8" s="29">
        <f t="shared" si="21"/>
        <v>0</v>
      </c>
    </row>
    <row r="9" spans="1:98" x14ac:dyDescent="0.25">
      <c r="A9" s="30" t="s">
        <v>335</v>
      </c>
      <c r="B9" s="229">
        <v>0</v>
      </c>
      <c r="C9" s="229">
        <v>0</v>
      </c>
      <c r="D9" s="229">
        <v>0</v>
      </c>
      <c r="E9" s="229">
        <v>0</v>
      </c>
      <c r="F9" s="236">
        <v>403026</v>
      </c>
      <c r="G9" s="229"/>
      <c r="H9" s="342">
        <v>592935.29</v>
      </c>
      <c r="I9" s="342">
        <v>592935.29</v>
      </c>
      <c r="J9" s="342">
        <v>592935.29</v>
      </c>
      <c r="K9" s="342"/>
      <c r="L9" s="342">
        <v>592935.29</v>
      </c>
      <c r="M9" s="342">
        <v>592935.29</v>
      </c>
      <c r="N9" s="342">
        <v>592935.29</v>
      </c>
      <c r="O9" s="342"/>
      <c r="P9" s="238">
        <v>0</v>
      </c>
      <c r="Q9" s="238">
        <v>0</v>
      </c>
      <c r="R9" s="238">
        <v>0</v>
      </c>
      <c r="S9" s="238"/>
      <c r="T9" s="342">
        <f t="shared" si="0"/>
        <v>0</v>
      </c>
      <c r="U9" s="342">
        <f t="shared" si="0"/>
        <v>0</v>
      </c>
      <c r="V9" s="342">
        <f t="shared" si="0"/>
        <v>0</v>
      </c>
      <c r="W9" s="29"/>
      <c r="X9" s="29">
        <f t="shared" si="1"/>
        <v>0</v>
      </c>
      <c r="Y9" s="29">
        <f t="shared" si="2"/>
        <v>0</v>
      </c>
      <c r="Z9" s="29">
        <f t="shared" si="3"/>
        <v>0</v>
      </c>
      <c r="AB9" s="29">
        <v>592935.29</v>
      </c>
      <c r="AC9" s="29">
        <v>592935.29</v>
      </c>
      <c r="AD9" s="29">
        <v>592935.29</v>
      </c>
      <c r="AF9" s="342">
        <v>592935.29</v>
      </c>
      <c r="AG9" s="342">
        <v>592935.29</v>
      </c>
      <c r="AH9" s="342">
        <v>592935.29</v>
      </c>
      <c r="AJ9" s="29">
        <v>0</v>
      </c>
      <c r="AK9" s="29">
        <v>0</v>
      </c>
      <c r="AL9" s="29">
        <v>0</v>
      </c>
      <c r="AN9" s="342">
        <f t="shared" si="4"/>
        <v>0</v>
      </c>
      <c r="AO9" s="342">
        <f t="shared" si="4"/>
        <v>0</v>
      </c>
      <c r="AP9" s="342">
        <f t="shared" si="4"/>
        <v>0</v>
      </c>
      <c r="AR9" s="29">
        <f t="shared" si="5"/>
        <v>0</v>
      </c>
      <c r="AS9" s="29">
        <f t="shared" si="6"/>
        <v>0</v>
      </c>
      <c r="AT9" s="29">
        <f t="shared" si="7"/>
        <v>0</v>
      </c>
      <c r="AV9" s="29">
        <f t="shared" si="8"/>
        <v>0</v>
      </c>
      <c r="AW9" s="29">
        <f t="shared" si="8"/>
        <v>0</v>
      </c>
      <c r="AX9" s="29">
        <f t="shared" si="9"/>
        <v>0</v>
      </c>
      <c r="AZ9" s="29">
        <v>592935.29</v>
      </c>
      <c r="BA9" s="29">
        <v>592935.29</v>
      </c>
      <c r="BB9" s="29">
        <v>592935.29</v>
      </c>
      <c r="BD9" s="342"/>
      <c r="BE9" s="342"/>
      <c r="BF9" s="342"/>
      <c r="BH9" s="29">
        <v>0</v>
      </c>
      <c r="BI9" s="29">
        <v>0</v>
      </c>
      <c r="BJ9" s="29">
        <v>0</v>
      </c>
      <c r="BL9" s="342">
        <f t="shared" si="10"/>
        <v>0</v>
      </c>
      <c r="BM9" s="342">
        <f t="shared" si="10"/>
        <v>0</v>
      </c>
      <c r="BN9" s="342">
        <f t="shared" si="10"/>
        <v>0</v>
      </c>
      <c r="BP9" s="29">
        <f t="shared" si="11"/>
        <v>0</v>
      </c>
      <c r="BQ9" s="29">
        <f t="shared" si="12"/>
        <v>0</v>
      </c>
      <c r="BR9" s="29">
        <f t="shared" si="13"/>
        <v>0</v>
      </c>
      <c r="BT9" s="29">
        <f t="shared" si="14"/>
        <v>0</v>
      </c>
      <c r="BU9" s="29">
        <f t="shared" si="14"/>
        <v>0</v>
      </c>
      <c r="BV9" s="29">
        <f t="shared" si="15"/>
        <v>0</v>
      </c>
      <c r="BX9" s="29">
        <v>592935.29</v>
      </c>
      <c r="BY9" s="29">
        <v>592935.29</v>
      </c>
      <c r="BZ9" s="29">
        <v>592935.29</v>
      </c>
      <c r="CB9" s="342"/>
      <c r="CC9" s="342"/>
      <c r="CD9" s="342"/>
      <c r="CF9" s="29">
        <v>0</v>
      </c>
      <c r="CG9" s="29">
        <v>0</v>
      </c>
      <c r="CH9" s="29">
        <v>0</v>
      </c>
      <c r="CJ9" s="342">
        <f t="shared" si="16"/>
        <v>0</v>
      </c>
      <c r="CK9" s="342">
        <f t="shared" si="16"/>
        <v>0</v>
      </c>
      <c r="CL9" s="342">
        <f t="shared" si="16"/>
        <v>0</v>
      </c>
      <c r="CN9" s="29">
        <f t="shared" si="17"/>
        <v>0</v>
      </c>
      <c r="CO9" s="29">
        <f t="shared" si="18"/>
        <v>0</v>
      </c>
      <c r="CP9" s="29">
        <f t="shared" si="19"/>
        <v>0</v>
      </c>
      <c r="CR9" s="29">
        <f t="shared" si="20"/>
        <v>0</v>
      </c>
      <c r="CS9" s="29">
        <f t="shared" si="20"/>
        <v>0</v>
      </c>
      <c r="CT9" s="29">
        <f t="shared" si="21"/>
        <v>0</v>
      </c>
    </row>
    <row r="10" spans="1:98" x14ac:dyDescent="0.25">
      <c r="A10" s="30" t="s">
        <v>336</v>
      </c>
      <c r="B10" s="229">
        <v>0</v>
      </c>
      <c r="C10" s="229">
        <v>0</v>
      </c>
      <c r="D10" s="229">
        <v>0</v>
      </c>
      <c r="E10" s="229">
        <v>0</v>
      </c>
      <c r="F10" s="236">
        <v>403026</v>
      </c>
      <c r="G10" s="229"/>
      <c r="H10" s="342">
        <v>134452.98000000001</v>
      </c>
      <c r="I10" s="342">
        <v>134452.98000000001</v>
      </c>
      <c r="J10" s="342">
        <v>134452.98000000001</v>
      </c>
      <c r="K10" s="342"/>
      <c r="L10" s="342">
        <v>134452.98000000001</v>
      </c>
      <c r="M10" s="342">
        <v>134452.98000000001</v>
      </c>
      <c r="N10" s="342">
        <v>134452.98000000001</v>
      </c>
      <c r="O10" s="342"/>
      <c r="P10" s="238">
        <v>0</v>
      </c>
      <c r="Q10" s="238">
        <v>0</v>
      </c>
      <c r="R10" s="238">
        <v>0</v>
      </c>
      <c r="S10" s="238"/>
      <c r="T10" s="342">
        <f t="shared" si="0"/>
        <v>0</v>
      </c>
      <c r="U10" s="342">
        <f t="shared" si="0"/>
        <v>0</v>
      </c>
      <c r="V10" s="342">
        <f t="shared" si="0"/>
        <v>0</v>
      </c>
      <c r="W10" s="29"/>
      <c r="X10" s="29">
        <f t="shared" si="1"/>
        <v>0</v>
      </c>
      <c r="Y10" s="29">
        <f t="shared" si="2"/>
        <v>0</v>
      </c>
      <c r="Z10" s="29">
        <f t="shared" si="3"/>
        <v>0</v>
      </c>
      <c r="AB10" s="29">
        <v>134452.98000000001</v>
      </c>
      <c r="AC10" s="29">
        <v>134452.98000000001</v>
      </c>
      <c r="AD10" s="29">
        <v>134452.98000000001</v>
      </c>
      <c r="AF10" s="342">
        <v>134452.98000000001</v>
      </c>
      <c r="AG10" s="342">
        <v>134452.98000000001</v>
      </c>
      <c r="AH10" s="342">
        <v>134452.98000000001</v>
      </c>
      <c r="AJ10" s="29">
        <v>0</v>
      </c>
      <c r="AK10" s="29">
        <v>0</v>
      </c>
      <c r="AL10" s="29">
        <v>0</v>
      </c>
      <c r="AN10" s="342">
        <f t="shared" si="4"/>
        <v>0</v>
      </c>
      <c r="AO10" s="342">
        <f t="shared" si="4"/>
        <v>0</v>
      </c>
      <c r="AP10" s="342">
        <f t="shared" si="4"/>
        <v>0</v>
      </c>
      <c r="AR10" s="29">
        <f t="shared" si="5"/>
        <v>0</v>
      </c>
      <c r="AS10" s="29">
        <f t="shared" si="6"/>
        <v>0</v>
      </c>
      <c r="AT10" s="29">
        <f t="shared" si="7"/>
        <v>0</v>
      </c>
      <c r="AV10" s="29">
        <f t="shared" si="8"/>
        <v>0</v>
      </c>
      <c r="AW10" s="29">
        <f t="shared" si="8"/>
        <v>0</v>
      </c>
      <c r="AX10" s="29">
        <f t="shared" si="9"/>
        <v>0</v>
      </c>
      <c r="AZ10" s="29">
        <v>134452.98000000001</v>
      </c>
      <c r="BA10" s="29">
        <v>134452.98000000001</v>
      </c>
      <c r="BB10" s="29">
        <v>134452.98000000001</v>
      </c>
      <c r="BD10" s="342"/>
      <c r="BE10" s="342"/>
      <c r="BF10" s="342"/>
      <c r="BH10" s="29">
        <v>0</v>
      </c>
      <c r="BI10" s="29">
        <v>0</v>
      </c>
      <c r="BJ10" s="29">
        <v>0</v>
      </c>
      <c r="BL10" s="342">
        <f t="shared" si="10"/>
        <v>0</v>
      </c>
      <c r="BM10" s="342">
        <f t="shared" si="10"/>
        <v>0</v>
      </c>
      <c r="BN10" s="342">
        <f t="shared" si="10"/>
        <v>0</v>
      </c>
      <c r="BP10" s="29">
        <f t="shared" si="11"/>
        <v>0</v>
      </c>
      <c r="BQ10" s="29">
        <f t="shared" si="12"/>
        <v>0</v>
      </c>
      <c r="BR10" s="29">
        <f t="shared" si="13"/>
        <v>0</v>
      </c>
      <c r="BT10" s="29">
        <f t="shared" si="14"/>
        <v>0</v>
      </c>
      <c r="BU10" s="29">
        <f t="shared" si="14"/>
        <v>0</v>
      </c>
      <c r="BV10" s="29">
        <f t="shared" si="15"/>
        <v>0</v>
      </c>
      <c r="BX10" s="29">
        <v>134452.98000000001</v>
      </c>
      <c r="BY10" s="29">
        <v>134452.98000000001</v>
      </c>
      <c r="BZ10" s="29">
        <v>134452.98000000001</v>
      </c>
      <c r="CB10" s="342"/>
      <c r="CC10" s="342"/>
      <c r="CD10" s="342"/>
      <c r="CF10" s="29">
        <v>0</v>
      </c>
      <c r="CG10" s="29">
        <v>0</v>
      </c>
      <c r="CH10" s="29">
        <v>0</v>
      </c>
      <c r="CJ10" s="342">
        <f t="shared" si="16"/>
        <v>0</v>
      </c>
      <c r="CK10" s="342">
        <f t="shared" si="16"/>
        <v>0</v>
      </c>
      <c r="CL10" s="342">
        <f t="shared" si="16"/>
        <v>0</v>
      </c>
      <c r="CN10" s="29">
        <f t="shared" si="17"/>
        <v>0</v>
      </c>
      <c r="CO10" s="29">
        <f t="shared" si="18"/>
        <v>0</v>
      </c>
      <c r="CP10" s="29">
        <f t="shared" si="19"/>
        <v>0</v>
      </c>
      <c r="CR10" s="29">
        <f t="shared" si="20"/>
        <v>0</v>
      </c>
      <c r="CS10" s="29">
        <f t="shared" si="20"/>
        <v>0</v>
      </c>
      <c r="CT10" s="29">
        <f t="shared" si="21"/>
        <v>0</v>
      </c>
    </row>
    <row r="11" spans="1:98" x14ac:dyDescent="0.25">
      <c r="A11" s="343" t="s">
        <v>337</v>
      </c>
      <c r="B11" s="229">
        <v>0</v>
      </c>
      <c r="C11" s="229">
        <v>0</v>
      </c>
      <c r="D11" s="229">
        <v>0</v>
      </c>
      <c r="E11" s="229">
        <v>0</v>
      </c>
      <c r="F11" s="236">
        <v>403026</v>
      </c>
      <c r="G11" s="229"/>
      <c r="H11" s="342">
        <v>0</v>
      </c>
      <c r="I11" s="342">
        <v>0</v>
      </c>
      <c r="J11" s="342">
        <v>0</v>
      </c>
      <c r="K11" s="342"/>
      <c r="L11" s="342">
        <v>0</v>
      </c>
      <c r="M11" s="342">
        <v>0</v>
      </c>
      <c r="N11" s="342">
        <v>0</v>
      </c>
      <c r="O11" s="342"/>
      <c r="P11" s="238">
        <v>0</v>
      </c>
      <c r="Q11" s="238">
        <v>0</v>
      </c>
      <c r="R11" s="238">
        <v>0</v>
      </c>
      <c r="S11" s="238"/>
      <c r="T11" s="342">
        <f t="shared" si="0"/>
        <v>0</v>
      </c>
      <c r="U11" s="342">
        <f t="shared" si="0"/>
        <v>0</v>
      </c>
      <c r="V11" s="342">
        <f t="shared" si="0"/>
        <v>0</v>
      </c>
      <c r="W11" s="29"/>
      <c r="X11" s="29">
        <f t="shared" si="1"/>
        <v>0</v>
      </c>
      <c r="Y11" s="29">
        <f t="shared" si="2"/>
        <v>0</v>
      </c>
      <c r="Z11" s="29">
        <f t="shared" si="3"/>
        <v>0</v>
      </c>
      <c r="AB11" s="29">
        <v>0</v>
      </c>
      <c r="AC11" s="29">
        <v>0</v>
      </c>
      <c r="AD11" s="29">
        <v>0</v>
      </c>
      <c r="AF11" s="342">
        <v>0</v>
      </c>
      <c r="AG11" s="342">
        <v>0</v>
      </c>
      <c r="AH11" s="342">
        <v>0</v>
      </c>
      <c r="AJ11" s="29">
        <v>0</v>
      </c>
      <c r="AK11" s="29">
        <v>0</v>
      </c>
      <c r="AL11" s="29">
        <v>0</v>
      </c>
      <c r="AN11" s="342">
        <f t="shared" si="4"/>
        <v>0</v>
      </c>
      <c r="AO11" s="342">
        <f t="shared" si="4"/>
        <v>0</v>
      </c>
      <c r="AP11" s="342">
        <f t="shared" si="4"/>
        <v>0</v>
      </c>
      <c r="AR11" s="29">
        <f t="shared" si="5"/>
        <v>0</v>
      </c>
      <c r="AS11" s="29">
        <f t="shared" si="6"/>
        <v>0</v>
      </c>
      <c r="AT11" s="29">
        <f t="shared" si="7"/>
        <v>0</v>
      </c>
      <c r="AV11" s="29">
        <f t="shared" si="8"/>
        <v>0</v>
      </c>
      <c r="AW11" s="29">
        <f t="shared" si="8"/>
        <v>0</v>
      </c>
      <c r="AX11" s="29">
        <f t="shared" si="9"/>
        <v>0</v>
      </c>
      <c r="AZ11" s="29">
        <v>0</v>
      </c>
      <c r="BA11" s="29">
        <v>0</v>
      </c>
      <c r="BB11" s="29">
        <v>0</v>
      </c>
      <c r="BD11" s="342"/>
      <c r="BE11" s="342"/>
      <c r="BF11" s="342"/>
      <c r="BH11" s="29">
        <v>0</v>
      </c>
      <c r="BI11" s="29">
        <v>0</v>
      </c>
      <c r="BJ11" s="29">
        <v>0</v>
      </c>
      <c r="BL11" s="342">
        <f t="shared" si="10"/>
        <v>0</v>
      </c>
      <c r="BM11" s="342">
        <f t="shared" si="10"/>
        <v>0</v>
      </c>
      <c r="BN11" s="342">
        <f t="shared" si="10"/>
        <v>0</v>
      </c>
      <c r="BP11" s="29">
        <f t="shared" si="11"/>
        <v>0</v>
      </c>
      <c r="BQ11" s="29">
        <f t="shared" si="12"/>
        <v>0</v>
      </c>
      <c r="BR11" s="29">
        <f t="shared" si="13"/>
        <v>0</v>
      </c>
      <c r="BT11" s="29">
        <f t="shared" si="14"/>
        <v>0</v>
      </c>
      <c r="BU11" s="29">
        <f t="shared" si="14"/>
        <v>0</v>
      </c>
      <c r="BV11" s="29">
        <f t="shared" si="15"/>
        <v>0</v>
      </c>
      <c r="BX11" s="29">
        <v>0</v>
      </c>
      <c r="BY11" s="29">
        <v>0</v>
      </c>
      <c r="BZ11" s="29">
        <v>0</v>
      </c>
      <c r="CB11" s="342"/>
      <c r="CC11" s="342"/>
      <c r="CD11" s="342"/>
      <c r="CF11" s="29">
        <v>0</v>
      </c>
      <c r="CG11" s="29">
        <v>0</v>
      </c>
      <c r="CH11" s="29">
        <v>0</v>
      </c>
      <c r="CJ11" s="342">
        <f t="shared" si="16"/>
        <v>0</v>
      </c>
      <c r="CK11" s="342">
        <f t="shared" si="16"/>
        <v>0</v>
      </c>
      <c r="CL11" s="342">
        <f t="shared" si="16"/>
        <v>0</v>
      </c>
      <c r="CN11" s="29">
        <f t="shared" si="17"/>
        <v>0</v>
      </c>
      <c r="CO11" s="29">
        <f t="shared" si="18"/>
        <v>0</v>
      </c>
      <c r="CP11" s="29">
        <f t="shared" si="19"/>
        <v>0</v>
      </c>
      <c r="CR11" s="29">
        <f t="shared" si="20"/>
        <v>0</v>
      </c>
      <c r="CS11" s="29">
        <f t="shared" si="20"/>
        <v>0</v>
      </c>
      <c r="CT11" s="29">
        <f t="shared" si="21"/>
        <v>0</v>
      </c>
    </row>
    <row r="12" spans="1:98" x14ac:dyDescent="0.25">
      <c r="A12" s="30" t="s">
        <v>338</v>
      </c>
      <c r="B12" s="229">
        <v>0</v>
      </c>
      <c r="C12" s="229">
        <v>0</v>
      </c>
      <c r="D12" s="229">
        <v>0</v>
      </c>
      <c r="E12" s="229">
        <v>0</v>
      </c>
      <c r="F12" s="236">
        <v>403011</v>
      </c>
      <c r="G12" s="229"/>
      <c r="H12" s="342">
        <v>0</v>
      </c>
      <c r="I12" s="342">
        <v>0</v>
      </c>
      <c r="J12" s="342">
        <v>0</v>
      </c>
      <c r="K12" s="342"/>
      <c r="L12" s="342">
        <v>0</v>
      </c>
      <c r="M12" s="342">
        <v>0</v>
      </c>
      <c r="N12" s="342">
        <v>0</v>
      </c>
      <c r="O12" s="342"/>
      <c r="P12" s="238">
        <v>0</v>
      </c>
      <c r="Q12" s="238">
        <v>0</v>
      </c>
      <c r="R12" s="238">
        <v>0</v>
      </c>
      <c r="S12" s="238"/>
      <c r="T12" s="342">
        <f t="shared" si="0"/>
        <v>0</v>
      </c>
      <c r="U12" s="342">
        <f t="shared" si="0"/>
        <v>0</v>
      </c>
      <c r="V12" s="342">
        <f t="shared" si="0"/>
        <v>0</v>
      </c>
      <c r="W12" s="29"/>
      <c r="X12" s="29">
        <f t="shared" si="1"/>
        <v>0</v>
      </c>
      <c r="Y12" s="29">
        <f t="shared" si="2"/>
        <v>0</v>
      </c>
      <c r="Z12" s="29">
        <f t="shared" si="3"/>
        <v>0</v>
      </c>
      <c r="AB12" s="29">
        <v>0</v>
      </c>
      <c r="AC12" s="29">
        <v>0</v>
      </c>
      <c r="AD12" s="29">
        <v>0</v>
      </c>
      <c r="AF12" s="342">
        <v>0</v>
      </c>
      <c r="AG12" s="342">
        <v>0</v>
      </c>
      <c r="AH12" s="342">
        <v>0</v>
      </c>
      <c r="AJ12" s="29">
        <v>0</v>
      </c>
      <c r="AK12" s="29">
        <v>0</v>
      </c>
      <c r="AL12" s="29">
        <v>0</v>
      </c>
      <c r="AN12" s="342">
        <f t="shared" si="4"/>
        <v>0</v>
      </c>
      <c r="AO12" s="342">
        <f t="shared" si="4"/>
        <v>0</v>
      </c>
      <c r="AP12" s="342">
        <f t="shared" si="4"/>
        <v>0</v>
      </c>
      <c r="AR12" s="29">
        <f t="shared" si="5"/>
        <v>0</v>
      </c>
      <c r="AS12" s="29">
        <f t="shared" si="6"/>
        <v>0</v>
      </c>
      <c r="AT12" s="29">
        <f t="shared" si="7"/>
        <v>0</v>
      </c>
      <c r="AV12" s="29">
        <f t="shared" si="8"/>
        <v>0</v>
      </c>
      <c r="AW12" s="29">
        <f t="shared" si="8"/>
        <v>0</v>
      </c>
      <c r="AX12" s="29">
        <f t="shared" si="9"/>
        <v>0</v>
      </c>
      <c r="AZ12" s="29">
        <v>0</v>
      </c>
      <c r="BA12" s="29">
        <v>0</v>
      </c>
      <c r="BB12" s="29">
        <v>0</v>
      </c>
      <c r="BD12" s="342"/>
      <c r="BE12" s="342"/>
      <c r="BF12" s="342"/>
      <c r="BH12" s="29">
        <v>0</v>
      </c>
      <c r="BI12" s="29">
        <v>0</v>
      </c>
      <c r="BJ12" s="29">
        <v>0</v>
      </c>
      <c r="BL12" s="342">
        <f t="shared" si="10"/>
        <v>0</v>
      </c>
      <c r="BM12" s="342">
        <f t="shared" si="10"/>
        <v>0</v>
      </c>
      <c r="BN12" s="342">
        <f t="shared" si="10"/>
        <v>0</v>
      </c>
      <c r="BP12" s="29">
        <f t="shared" si="11"/>
        <v>0</v>
      </c>
      <c r="BQ12" s="29">
        <f t="shared" si="12"/>
        <v>0</v>
      </c>
      <c r="BR12" s="29">
        <f t="shared" si="13"/>
        <v>0</v>
      </c>
      <c r="BT12" s="29">
        <f t="shared" si="14"/>
        <v>0</v>
      </c>
      <c r="BU12" s="29">
        <f t="shared" si="14"/>
        <v>0</v>
      </c>
      <c r="BV12" s="29">
        <f t="shared" si="15"/>
        <v>0</v>
      </c>
      <c r="BX12" s="29">
        <v>0</v>
      </c>
      <c r="BY12" s="29">
        <v>0</v>
      </c>
      <c r="BZ12" s="29">
        <v>0</v>
      </c>
      <c r="CB12" s="342"/>
      <c r="CC12" s="342"/>
      <c r="CD12" s="342"/>
      <c r="CF12" s="29">
        <v>0</v>
      </c>
      <c r="CG12" s="29">
        <v>0</v>
      </c>
      <c r="CH12" s="29">
        <v>0</v>
      </c>
      <c r="CJ12" s="342">
        <f t="shared" si="16"/>
        <v>0</v>
      </c>
      <c r="CK12" s="342">
        <f t="shared" si="16"/>
        <v>0</v>
      </c>
      <c r="CL12" s="342">
        <f t="shared" si="16"/>
        <v>0</v>
      </c>
      <c r="CN12" s="29">
        <f t="shared" si="17"/>
        <v>0</v>
      </c>
      <c r="CO12" s="29">
        <f t="shared" si="18"/>
        <v>0</v>
      </c>
      <c r="CP12" s="29">
        <f t="shared" si="19"/>
        <v>0</v>
      </c>
      <c r="CR12" s="29">
        <f t="shared" si="20"/>
        <v>0</v>
      </c>
      <c r="CS12" s="29">
        <f t="shared" si="20"/>
        <v>0</v>
      </c>
      <c r="CT12" s="29">
        <f t="shared" si="21"/>
        <v>0</v>
      </c>
    </row>
    <row r="13" spans="1:98" x14ac:dyDescent="0.25">
      <c r="A13" s="343" t="s">
        <v>339</v>
      </c>
      <c r="B13" s="229">
        <v>0</v>
      </c>
      <c r="C13" s="229">
        <v>0</v>
      </c>
      <c r="D13" s="229">
        <v>0</v>
      </c>
      <c r="E13" s="229">
        <v>0</v>
      </c>
      <c r="F13" s="236">
        <v>403011</v>
      </c>
      <c r="G13" s="229"/>
      <c r="H13" s="342">
        <v>0</v>
      </c>
      <c r="I13" s="342">
        <v>0</v>
      </c>
      <c r="J13" s="342">
        <v>0</v>
      </c>
      <c r="K13" s="342"/>
      <c r="L13" s="342">
        <v>0</v>
      </c>
      <c r="M13" s="342">
        <v>0</v>
      </c>
      <c r="N13" s="342">
        <v>0</v>
      </c>
      <c r="O13" s="342"/>
      <c r="P13" s="238">
        <v>0</v>
      </c>
      <c r="Q13" s="238">
        <v>0</v>
      </c>
      <c r="R13" s="238">
        <v>0</v>
      </c>
      <c r="S13" s="238"/>
      <c r="T13" s="342">
        <f t="shared" si="0"/>
        <v>0</v>
      </c>
      <c r="U13" s="342">
        <f t="shared" si="0"/>
        <v>0</v>
      </c>
      <c r="V13" s="342">
        <f t="shared" si="0"/>
        <v>0</v>
      </c>
      <c r="W13" s="29"/>
      <c r="X13" s="29">
        <f t="shared" si="1"/>
        <v>0</v>
      </c>
      <c r="Y13" s="29">
        <f t="shared" si="2"/>
        <v>0</v>
      </c>
      <c r="Z13" s="29">
        <f t="shared" si="3"/>
        <v>0</v>
      </c>
      <c r="AB13" s="29">
        <v>0</v>
      </c>
      <c r="AC13" s="29">
        <v>0</v>
      </c>
      <c r="AD13" s="29">
        <v>0</v>
      </c>
      <c r="AF13" s="342">
        <v>0</v>
      </c>
      <c r="AG13" s="342">
        <v>0</v>
      </c>
      <c r="AH13" s="342">
        <v>0</v>
      </c>
      <c r="AJ13" s="29">
        <v>0</v>
      </c>
      <c r="AK13" s="29">
        <v>0</v>
      </c>
      <c r="AL13" s="29">
        <v>0</v>
      </c>
      <c r="AN13" s="342">
        <f t="shared" si="4"/>
        <v>0</v>
      </c>
      <c r="AO13" s="342">
        <f t="shared" si="4"/>
        <v>0</v>
      </c>
      <c r="AP13" s="342">
        <f t="shared" si="4"/>
        <v>0</v>
      </c>
      <c r="AR13" s="29">
        <f t="shared" si="5"/>
        <v>0</v>
      </c>
      <c r="AS13" s="29">
        <f t="shared" si="6"/>
        <v>0</v>
      </c>
      <c r="AT13" s="29">
        <f t="shared" si="7"/>
        <v>0</v>
      </c>
      <c r="AV13" s="29">
        <f t="shared" si="8"/>
        <v>0</v>
      </c>
      <c r="AW13" s="29">
        <f t="shared" si="8"/>
        <v>0</v>
      </c>
      <c r="AX13" s="29">
        <f t="shared" si="9"/>
        <v>0</v>
      </c>
      <c r="AZ13" s="29">
        <v>0</v>
      </c>
      <c r="BA13" s="29">
        <v>0</v>
      </c>
      <c r="BB13" s="29">
        <v>0</v>
      </c>
      <c r="BD13" s="342"/>
      <c r="BE13" s="342"/>
      <c r="BF13" s="342"/>
      <c r="BH13" s="29">
        <v>0</v>
      </c>
      <c r="BI13" s="29">
        <v>0</v>
      </c>
      <c r="BJ13" s="29">
        <v>0</v>
      </c>
      <c r="BL13" s="342">
        <f t="shared" si="10"/>
        <v>0</v>
      </c>
      <c r="BM13" s="342">
        <f t="shared" si="10"/>
        <v>0</v>
      </c>
      <c r="BN13" s="342">
        <f t="shared" si="10"/>
        <v>0</v>
      </c>
      <c r="BP13" s="29">
        <f t="shared" si="11"/>
        <v>0</v>
      </c>
      <c r="BQ13" s="29">
        <f t="shared" si="12"/>
        <v>0</v>
      </c>
      <c r="BR13" s="29">
        <f t="shared" si="13"/>
        <v>0</v>
      </c>
      <c r="BT13" s="29">
        <f t="shared" si="14"/>
        <v>0</v>
      </c>
      <c r="BU13" s="29">
        <f t="shared" si="14"/>
        <v>0</v>
      </c>
      <c r="BV13" s="29">
        <f t="shared" si="15"/>
        <v>0</v>
      </c>
      <c r="BX13" s="29">
        <v>0</v>
      </c>
      <c r="BY13" s="29">
        <v>0</v>
      </c>
      <c r="BZ13" s="29">
        <v>0</v>
      </c>
      <c r="CB13" s="342"/>
      <c r="CC13" s="342"/>
      <c r="CD13" s="342"/>
      <c r="CF13" s="29">
        <v>0</v>
      </c>
      <c r="CG13" s="29">
        <v>0</v>
      </c>
      <c r="CH13" s="29">
        <v>0</v>
      </c>
      <c r="CJ13" s="342">
        <f t="shared" si="16"/>
        <v>0</v>
      </c>
      <c r="CK13" s="342">
        <f t="shared" si="16"/>
        <v>0</v>
      </c>
      <c r="CL13" s="342">
        <f t="shared" si="16"/>
        <v>0</v>
      </c>
      <c r="CN13" s="29">
        <f t="shared" si="17"/>
        <v>0</v>
      </c>
      <c r="CO13" s="29">
        <f t="shared" si="18"/>
        <v>0</v>
      </c>
      <c r="CP13" s="29">
        <f t="shared" si="19"/>
        <v>0</v>
      </c>
      <c r="CR13" s="29">
        <f t="shared" si="20"/>
        <v>0</v>
      </c>
      <c r="CS13" s="29">
        <f t="shared" si="20"/>
        <v>0</v>
      </c>
      <c r="CT13" s="29">
        <f t="shared" si="21"/>
        <v>0</v>
      </c>
    </row>
    <row r="14" spans="1:98" x14ac:dyDescent="0.25">
      <c r="A14" s="343" t="s">
        <v>340</v>
      </c>
      <c r="B14" s="229">
        <v>0</v>
      </c>
      <c r="C14" s="229">
        <v>0</v>
      </c>
      <c r="D14" s="229">
        <v>0</v>
      </c>
      <c r="E14" s="229">
        <v>0</v>
      </c>
      <c r="F14" s="236">
        <v>403011</v>
      </c>
      <c r="G14" s="229"/>
      <c r="H14" s="342">
        <v>0</v>
      </c>
      <c r="I14" s="342">
        <v>0</v>
      </c>
      <c r="J14" s="342">
        <v>0</v>
      </c>
      <c r="K14" s="342"/>
      <c r="L14" s="342">
        <v>0</v>
      </c>
      <c r="M14" s="342">
        <v>0</v>
      </c>
      <c r="N14" s="342">
        <v>0</v>
      </c>
      <c r="O14" s="342"/>
      <c r="P14" s="238">
        <v>0</v>
      </c>
      <c r="Q14" s="238">
        <v>0</v>
      </c>
      <c r="R14" s="238">
        <v>0</v>
      </c>
      <c r="S14" s="238"/>
      <c r="T14" s="342">
        <f t="shared" si="0"/>
        <v>0</v>
      </c>
      <c r="U14" s="342">
        <f t="shared" si="0"/>
        <v>0</v>
      </c>
      <c r="V14" s="342">
        <f t="shared" si="0"/>
        <v>0</v>
      </c>
      <c r="W14" s="29"/>
      <c r="X14" s="29">
        <f t="shared" si="1"/>
        <v>0</v>
      </c>
      <c r="Y14" s="29">
        <f t="shared" si="2"/>
        <v>0</v>
      </c>
      <c r="Z14" s="29">
        <f t="shared" si="3"/>
        <v>0</v>
      </c>
      <c r="AB14" s="29">
        <v>0</v>
      </c>
      <c r="AC14" s="29">
        <v>0</v>
      </c>
      <c r="AD14" s="29">
        <v>0</v>
      </c>
      <c r="AF14" s="342">
        <v>0</v>
      </c>
      <c r="AG14" s="342">
        <v>0</v>
      </c>
      <c r="AH14" s="342">
        <v>0</v>
      </c>
      <c r="AJ14" s="29">
        <v>0</v>
      </c>
      <c r="AK14" s="29">
        <v>0</v>
      </c>
      <c r="AL14" s="29">
        <v>0</v>
      </c>
      <c r="AN14" s="342">
        <f t="shared" si="4"/>
        <v>0</v>
      </c>
      <c r="AO14" s="342">
        <f t="shared" si="4"/>
        <v>0</v>
      </c>
      <c r="AP14" s="342">
        <f t="shared" si="4"/>
        <v>0</v>
      </c>
      <c r="AR14" s="29">
        <f t="shared" si="5"/>
        <v>0</v>
      </c>
      <c r="AS14" s="29">
        <f t="shared" si="6"/>
        <v>0</v>
      </c>
      <c r="AT14" s="29">
        <f t="shared" si="7"/>
        <v>0</v>
      </c>
      <c r="AV14" s="29">
        <f t="shared" si="8"/>
        <v>0</v>
      </c>
      <c r="AW14" s="29">
        <f t="shared" si="8"/>
        <v>0</v>
      </c>
      <c r="AX14" s="29">
        <f t="shared" si="9"/>
        <v>0</v>
      </c>
      <c r="AZ14" s="29">
        <v>0</v>
      </c>
      <c r="BA14" s="29">
        <v>0</v>
      </c>
      <c r="BB14" s="29">
        <v>0</v>
      </c>
      <c r="BD14" s="342"/>
      <c r="BE14" s="342"/>
      <c r="BF14" s="342"/>
      <c r="BH14" s="29">
        <v>0</v>
      </c>
      <c r="BI14" s="29">
        <v>0</v>
      </c>
      <c r="BJ14" s="29">
        <v>0</v>
      </c>
      <c r="BL14" s="342">
        <f t="shared" si="10"/>
        <v>0</v>
      </c>
      <c r="BM14" s="342">
        <f t="shared" si="10"/>
        <v>0</v>
      </c>
      <c r="BN14" s="342">
        <f t="shared" si="10"/>
        <v>0</v>
      </c>
      <c r="BP14" s="29">
        <f t="shared" si="11"/>
        <v>0</v>
      </c>
      <c r="BQ14" s="29">
        <f t="shared" si="12"/>
        <v>0</v>
      </c>
      <c r="BR14" s="29">
        <f t="shared" si="13"/>
        <v>0</v>
      </c>
      <c r="BT14" s="29">
        <f t="shared" si="14"/>
        <v>0</v>
      </c>
      <c r="BU14" s="29">
        <f t="shared" si="14"/>
        <v>0</v>
      </c>
      <c r="BV14" s="29">
        <f t="shared" si="15"/>
        <v>0</v>
      </c>
      <c r="BX14" s="29">
        <v>0</v>
      </c>
      <c r="BY14" s="29">
        <v>0</v>
      </c>
      <c r="BZ14" s="29">
        <v>0</v>
      </c>
      <c r="CB14" s="342"/>
      <c r="CC14" s="342"/>
      <c r="CD14" s="342"/>
      <c r="CF14" s="29">
        <v>0</v>
      </c>
      <c r="CG14" s="29">
        <v>0</v>
      </c>
      <c r="CH14" s="29">
        <v>0</v>
      </c>
      <c r="CJ14" s="342">
        <f t="shared" si="16"/>
        <v>0</v>
      </c>
      <c r="CK14" s="342">
        <f t="shared" si="16"/>
        <v>0</v>
      </c>
      <c r="CL14" s="342">
        <f t="shared" si="16"/>
        <v>0</v>
      </c>
      <c r="CN14" s="29">
        <f t="shared" si="17"/>
        <v>0</v>
      </c>
      <c r="CO14" s="29">
        <f t="shared" si="18"/>
        <v>0</v>
      </c>
      <c r="CP14" s="29">
        <f t="shared" si="19"/>
        <v>0</v>
      </c>
      <c r="CR14" s="29">
        <f t="shared" si="20"/>
        <v>0</v>
      </c>
      <c r="CS14" s="29">
        <f t="shared" si="20"/>
        <v>0</v>
      </c>
      <c r="CT14" s="29">
        <f t="shared" si="21"/>
        <v>0</v>
      </c>
    </row>
    <row r="15" spans="1:98" x14ac:dyDescent="0.25">
      <c r="A15" s="343" t="s">
        <v>341</v>
      </c>
      <c r="B15" s="229">
        <v>0</v>
      </c>
      <c r="C15" s="229">
        <v>0</v>
      </c>
      <c r="D15" s="229">
        <v>0</v>
      </c>
      <c r="E15" s="229">
        <v>0</v>
      </c>
      <c r="F15" s="236">
        <v>403011</v>
      </c>
      <c r="G15" s="229"/>
      <c r="H15" s="342">
        <v>0</v>
      </c>
      <c r="I15" s="342">
        <v>0</v>
      </c>
      <c r="J15" s="342">
        <v>0</v>
      </c>
      <c r="K15" s="342"/>
      <c r="L15" s="342">
        <v>0</v>
      </c>
      <c r="M15" s="342">
        <v>0</v>
      </c>
      <c r="N15" s="342">
        <v>0</v>
      </c>
      <c r="O15" s="342"/>
      <c r="P15" s="238">
        <v>0</v>
      </c>
      <c r="Q15" s="238">
        <v>0</v>
      </c>
      <c r="R15" s="238">
        <v>0</v>
      </c>
      <c r="S15" s="238"/>
      <c r="T15" s="342">
        <f t="shared" si="0"/>
        <v>0</v>
      </c>
      <c r="U15" s="342">
        <f t="shared" si="0"/>
        <v>0</v>
      </c>
      <c r="V15" s="342">
        <f t="shared" si="0"/>
        <v>0</v>
      </c>
      <c r="W15" s="29"/>
      <c r="X15" s="29">
        <f t="shared" si="1"/>
        <v>0</v>
      </c>
      <c r="Y15" s="29">
        <f t="shared" si="2"/>
        <v>0</v>
      </c>
      <c r="Z15" s="29">
        <f t="shared" si="3"/>
        <v>0</v>
      </c>
      <c r="AB15" s="29">
        <v>0</v>
      </c>
      <c r="AC15" s="29">
        <v>0</v>
      </c>
      <c r="AD15" s="29">
        <v>0</v>
      </c>
      <c r="AF15" s="342">
        <v>0</v>
      </c>
      <c r="AG15" s="342">
        <v>0</v>
      </c>
      <c r="AH15" s="342">
        <v>0</v>
      </c>
      <c r="AJ15" s="29">
        <v>0</v>
      </c>
      <c r="AK15" s="29">
        <v>0</v>
      </c>
      <c r="AL15" s="29">
        <v>0</v>
      </c>
      <c r="AN15" s="342">
        <f t="shared" si="4"/>
        <v>0</v>
      </c>
      <c r="AO15" s="342">
        <f t="shared" si="4"/>
        <v>0</v>
      </c>
      <c r="AP15" s="342">
        <f t="shared" si="4"/>
        <v>0</v>
      </c>
      <c r="AR15" s="29">
        <f t="shared" si="5"/>
        <v>0</v>
      </c>
      <c r="AS15" s="29">
        <f t="shared" si="6"/>
        <v>0</v>
      </c>
      <c r="AT15" s="29">
        <f t="shared" si="7"/>
        <v>0</v>
      </c>
      <c r="AV15" s="29">
        <f t="shared" si="8"/>
        <v>0</v>
      </c>
      <c r="AW15" s="29">
        <f t="shared" si="8"/>
        <v>0</v>
      </c>
      <c r="AX15" s="29">
        <f t="shared" si="9"/>
        <v>0</v>
      </c>
      <c r="AZ15" s="29">
        <v>0</v>
      </c>
      <c r="BA15" s="29">
        <v>0</v>
      </c>
      <c r="BB15" s="29">
        <v>0</v>
      </c>
      <c r="BD15" s="342"/>
      <c r="BE15" s="342"/>
      <c r="BF15" s="342"/>
      <c r="BH15" s="29">
        <v>0</v>
      </c>
      <c r="BI15" s="29">
        <v>0</v>
      </c>
      <c r="BJ15" s="29">
        <v>0</v>
      </c>
      <c r="BL15" s="342">
        <f t="shared" si="10"/>
        <v>0</v>
      </c>
      <c r="BM15" s="342">
        <f t="shared" si="10"/>
        <v>0</v>
      </c>
      <c r="BN15" s="342">
        <f t="shared" si="10"/>
        <v>0</v>
      </c>
      <c r="BP15" s="29">
        <f t="shared" si="11"/>
        <v>0</v>
      </c>
      <c r="BQ15" s="29">
        <f t="shared" si="12"/>
        <v>0</v>
      </c>
      <c r="BR15" s="29">
        <f t="shared" si="13"/>
        <v>0</v>
      </c>
      <c r="BT15" s="29">
        <f t="shared" si="14"/>
        <v>0</v>
      </c>
      <c r="BU15" s="29">
        <f t="shared" si="14"/>
        <v>0</v>
      </c>
      <c r="BV15" s="29">
        <f t="shared" si="15"/>
        <v>0</v>
      </c>
      <c r="BX15" s="29">
        <v>0</v>
      </c>
      <c r="BY15" s="29">
        <v>0</v>
      </c>
      <c r="BZ15" s="29">
        <v>0</v>
      </c>
      <c r="CB15" s="342"/>
      <c r="CC15" s="342"/>
      <c r="CD15" s="342"/>
      <c r="CF15" s="29">
        <v>0</v>
      </c>
      <c r="CG15" s="29">
        <v>0</v>
      </c>
      <c r="CH15" s="29">
        <v>0</v>
      </c>
      <c r="CJ15" s="342">
        <f t="shared" si="16"/>
        <v>0</v>
      </c>
      <c r="CK15" s="342">
        <f t="shared" si="16"/>
        <v>0</v>
      </c>
      <c r="CL15" s="342">
        <f t="shared" si="16"/>
        <v>0</v>
      </c>
      <c r="CN15" s="29">
        <f t="shared" si="17"/>
        <v>0</v>
      </c>
      <c r="CO15" s="29">
        <f t="shared" si="18"/>
        <v>0</v>
      </c>
      <c r="CP15" s="29">
        <f t="shared" si="19"/>
        <v>0</v>
      </c>
      <c r="CR15" s="29">
        <f t="shared" si="20"/>
        <v>0</v>
      </c>
      <c r="CS15" s="29">
        <f t="shared" si="20"/>
        <v>0</v>
      </c>
      <c r="CT15" s="29">
        <f t="shared" si="21"/>
        <v>0</v>
      </c>
    </row>
    <row r="16" spans="1:98" x14ac:dyDescent="0.25">
      <c r="A16" s="343" t="s">
        <v>342</v>
      </c>
      <c r="B16" s="229">
        <v>0</v>
      </c>
      <c r="C16" s="229">
        <v>0</v>
      </c>
      <c r="D16" s="229">
        <v>0</v>
      </c>
      <c r="E16" s="229">
        <v>0</v>
      </c>
      <c r="F16" s="236">
        <v>403011</v>
      </c>
      <c r="G16" s="229"/>
      <c r="H16" s="342">
        <v>0</v>
      </c>
      <c r="I16" s="342">
        <v>0</v>
      </c>
      <c r="J16" s="342">
        <v>0</v>
      </c>
      <c r="K16" s="342"/>
      <c r="L16" s="342">
        <v>0</v>
      </c>
      <c r="M16" s="342">
        <v>0</v>
      </c>
      <c r="N16" s="342">
        <v>0</v>
      </c>
      <c r="O16" s="342"/>
      <c r="P16" s="238">
        <v>0</v>
      </c>
      <c r="Q16" s="238">
        <v>0</v>
      </c>
      <c r="R16" s="238">
        <v>0</v>
      </c>
      <c r="S16" s="238"/>
      <c r="T16" s="342">
        <f t="shared" si="0"/>
        <v>0</v>
      </c>
      <c r="U16" s="342">
        <f t="shared" si="0"/>
        <v>0</v>
      </c>
      <c r="V16" s="342">
        <f t="shared" si="0"/>
        <v>0</v>
      </c>
      <c r="W16" s="29"/>
      <c r="X16" s="29">
        <f t="shared" si="1"/>
        <v>0</v>
      </c>
      <c r="Y16" s="29">
        <f t="shared" si="2"/>
        <v>0</v>
      </c>
      <c r="Z16" s="29">
        <f t="shared" si="3"/>
        <v>0</v>
      </c>
      <c r="AB16" s="29">
        <v>0</v>
      </c>
      <c r="AC16" s="29">
        <v>0</v>
      </c>
      <c r="AD16" s="29">
        <v>0</v>
      </c>
      <c r="AF16" s="342">
        <v>0</v>
      </c>
      <c r="AG16" s="342">
        <v>0</v>
      </c>
      <c r="AH16" s="342">
        <v>0</v>
      </c>
      <c r="AJ16" s="29">
        <v>0</v>
      </c>
      <c r="AK16" s="29">
        <v>0</v>
      </c>
      <c r="AL16" s="29">
        <v>0</v>
      </c>
      <c r="AN16" s="342">
        <f t="shared" si="4"/>
        <v>0</v>
      </c>
      <c r="AO16" s="342">
        <f t="shared" si="4"/>
        <v>0</v>
      </c>
      <c r="AP16" s="342">
        <f t="shared" si="4"/>
        <v>0</v>
      </c>
      <c r="AR16" s="29">
        <f t="shared" si="5"/>
        <v>0</v>
      </c>
      <c r="AS16" s="29">
        <f t="shared" si="6"/>
        <v>0</v>
      </c>
      <c r="AT16" s="29">
        <f t="shared" si="7"/>
        <v>0</v>
      </c>
      <c r="AV16" s="29">
        <f t="shared" si="8"/>
        <v>0</v>
      </c>
      <c r="AW16" s="29">
        <f t="shared" si="8"/>
        <v>0</v>
      </c>
      <c r="AX16" s="29">
        <f t="shared" si="9"/>
        <v>0</v>
      </c>
      <c r="AZ16" s="29">
        <v>0</v>
      </c>
      <c r="BA16" s="29">
        <v>0</v>
      </c>
      <c r="BB16" s="29">
        <v>0</v>
      </c>
      <c r="BD16" s="342"/>
      <c r="BE16" s="342"/>
      <c r="BF16" s="342"/>
      <c r="BH16" s="29">
        <v>0</v>
      </c>
      <c r="BI16" s="29">
        <v>0</v>
      </c>
      <c r="BJ16" s="29">
        <v>0</v>
      </c>
      <c r="BL16" s="342">
        <f t="shared" si="10"/>
        <v>0</v>
      </c>
      <c r="BM16" s="342">
        <f t="shared" si="10"/>
        <v>0</v>
      </c>
      <c r="BN16" s="342">
        <f t="shared" si="10"/>
        <v>0</v>
      </c>
      <c r="BP16" s="29">
        <f t="shared" si="11"/>
        <v>0</v>
      </c>
      <c r="BQ16" s="29">
        <f t="shared" si="12"/>
        <v>0</v>
      </c>
      <c r="BR16" s="29">
        <f t="shared" si="13"/>
        <v>0</v>
      </c>
      <c r="BT16" s="29">
        <f t="shared" si="14"/>
        <v>0</v>
      </c>
      <c r="BU16" s="29">
        <f t="shared" si="14"/>
        <v>0</v>
      </c>
      <c r="BV16" s="29">
        <f t="shared" si="15"/>
        <v>0</v>
      </c>
      <c r="BX16" s="29">
        <v>0</v>
      </c>
      <c r="BY16" s="29">
        <v>0</v>
      </c>
      <c r="BZ16" s="29">
        <v>0</v>
      </c>
      <c r="CB16" s="342"/>
      <c r="CC16" s="342"/>
      <c r="CD16" s="342"/>
      <c r="CF16" s="29">
        <v>0</v>
      </c>
      <c r="CG16" s="29">
        <v>0</v>
      </c>
      <c r="CH16" s="29">
        <v>0</v>
      </c>
      <c r="CJ16" s="342">
        <f t="shared" si="16"/>
        <v>0</v>
      </c>
      <c r="CK16" s="342">
        <f t="shared" si="16"/>
        <v>0</v>
      </c>
      <c r="CL16" s="342">
        <f t="shared" si="16"/>
        <v>0</v>
      </c>
      <c r="CN16" s="29">
        <f t="shared" si="17"/>
        <v>0</v>
      </c>
      <c r="CO16" s="29">
        <f t="shared" si="18"/>
        <v>0</v>
      </c>
      <c r="CP16" s="29">
        <f t="shared" si="19"/>
        <v>0</v>
      </c>
      <c r="CR16" s="29">
        <f t="shared" si="20"/>
        <v>0</v>
      </c>
      <c r="CS16" s="29">
        <f t="shared" si="20"/>
        <v>0</v>
      </c>
      <c r="CT16" s="29">
        <f t="shared" si="21"/>
        <v>0</v>
      </c>
    </row>
    <row r="17" spans="1:98" x14ac:dyDescent="0.25">
      <c r="A17" s="343" t="s">
        <v>343</v>
      </c>
      <c r="B17" s="229">
        <v>0</v>
      </c>
      <c r="C17" s="229">
        <v>0</v>
      </c>
      <c r="D17" s="229">
        <v>0</v>
      </c>
      <c r="E17" s="229">
        <v>0</v>
      </c>
      <c r="F17" s="236">
        <v>403011</v>
      </c>
      <c r="G17" s="229"/>
      <c r="H17" s="342">
        <v>0</v>
      </c>
      <c r="I17" s="342">
        <v>0</v>
      </c>
      <c r="J17" s="342">
        <v>0</v>
      </c>
      <c r="K17" s="342"/>
      <c r="L17" s="342">
        <v>0</v>
      </c>
      <c r="M17" s="342">
        <v>0</v>
      </c>
      <c r="N17" s="342">
        <v>0</v>
      </c>
      <c r="O17" s="342"/>
      <c r="P17" s="238">
        <v>0</v>
      </c>
      <c r="Q17" s="238">
        <v>0</v>
      </c>
      <c r="R17" s="238">
        <v>0</v>
      </c>
      <c r="S17" s="238"/>
      <c r="T17" s="342">
        <f t="shared" si="0"/>
        <v>0</v>
      </c>
      <c r="U17" s="342">
        <f t="shared" si="0"/>
        <v>0</v>
      </c>
      <c r="V17" s="342">
        <f t="shared" si="0"/>
        <v>0</v>
      </c>
      <c r="W17" s="29"/>
      <c r="X17" s="29">
        <f t="shared" si="1"/>
        <v>0</v>
      </c>
      <c r="Y17" s="29">
        <f t="shared" si="2"/>
        <v>0</v>
      </c>
      <c r="Z17" s="29">
        <f t="shared" si="3"/>
        <v>0</v>
      </c>
      <c r="AB17" s="29">
        <v>0</v>
      </c>
      <c r="AC17" s="29">
        <v>0</v>
      </c>
      <c r="AD17" s="29">
        <v>0</v>
      </c>
      <c r="AF17" s="342">
        <v>0</v>
      </c>
      <c r="AG17" s="342">
        <v>0</v>
      </c>
      <c r="AH17" s="342">
        <v>0</v>
      </c>
      <c r="AJ17" s="29">
        <v>0</v>
      </c>
      <c r="AK17" s="29">
        <v>0</v>
      </c>
      <c r="AL17" s="29">
        <v>0</v>
      </c>
      <c r="AN17" s="342">
        <f t="shared" si="4"/>
        <v>0</v>
      </c>
      <c r="AO17" s="342">
        <f t="shared" si="4"/>
        <v>0</v>
      </c>
      <c r="AP17" s="342">
        <f t="shared" si="4"/>
        <v>0</v>
      </c>
      <c r="AR17" s="29">
        <f t="shared" si="5"/>
        <v>0</v>
      </c>
      <c r="AS17" s="29">
        <f t="shared" si="6"/>
        <v>0</v>
      </c>
      <c r="AT17" s="29">
        <f t="shared" si="7"/>
        <v>0</v>
      </c>
      <c r="AV17" s="29">
        <f t="shared" si="8"/>
        <v>0</v>
      </c>
      <c r="AW17" s="29">
        <f t="shared" si="8"/>
        <v>0</v>
      </c>
      <c r="AX17" s="29">
        <f t="shared" si="9"/>
        <v>0</v>
      </c>
      <c r="AZ17" s="29">
        <v>0</v>
      </c>
      <c r="BA17" s="29">
        <v>0</v>
      </c>
      <c r="BB17" s="29">
        <v>0</v>
      </c>
      <c r="BD17" s="342"/>
      <c r="BE17" s="342"/>
      <c r="BF17" s="342"/>
      <c r="BH17" s="29">
        <v>0</v>
      </c>
      <c r="BI17" s="29">
        <v>0</v>
      </c>
      <c r="BJ17" s="29">
        <v>0</v>
      </c>
      <c r="BL17" s="342">
        <f t="shared" si="10"/>
        <v>0</v>
      </c>
      <c r="BM17" s="342">
        <f t="shared" si="10"/>
        <v>0</v>
      </c>
      <c r="BN17" s="342">
        <f t="shared" si="10"/>
        <v>0</v>
      </c>
      <c r="BP17" s="29">
        <f t="shared" si="11"/>
        <v>0</v>
      </c>
      <c r="BQ17" s="29">
        <f t="shared" si="12"/>
        <v>0</v>
      </c>
      <c r="BR17" s="29">
        <f t="shared" si="13"/>
        <v>0</v>
      </c>
      <c r="BT17" s="29">
        <f t="shared" si="14"/>
        <v>0</v>
      </c>
      <c r="BU17" s="29">
        <f t="shared" si="14"/>
        <v>0</v>
      </c>
      <c r="BV17" s="29">
        <f t="shared" si="15"/>
        <v>0</v>
      </c>
      <c r="BX17" s="29">
        <v>0</v>
      </c>
      <c r="BY17" s="29">
        <v>0</v>
      </c>
      <c r="BZ17" s="29">
        <v>0</v>
      </c>
      <c r="CB17" s="342"/>
      <c r="CC17" s="342"/>
      <c r="CD17" s="342"/>
      <c r="CF17" s="29">
        <v>0</v>
      </c>
      <c r="CG17" s="29">
        <v>0</v>
      </c>
      <c r="CH17" s="29">
        <v>0</v>
      </c>
      <c r="CJ17" s="342">
        <f t="shared" si="16"/>
        <v>0</v>
      </c>
      <c r="CK17" s="342">
        <f t="shared" si="16"/>
        <v>0</v>
      </c>
      <c r="CL17" s="342">
        <f t="shared" si="16"/>
        <v>0</v>
      </c>
      <c r="CN17" s="29">
        <f t="shared" si="17"/>
        <v>0</v>
      </c>
      <c r="CO17" s="29">
        <f t="shared" si="18"/>
        <v>0</v>
      </c>
      <c r="CP17" s="29">
        <f t="shared" si="19"/>
        <v>0</v>
      </c>
      <c r="CR17" s="29">
        <f t="shared" si="20"/>
        <v>0</v>
      </c>
      <c r="CS17" s="29">
        <f t="shared" si="20"/>
        <v>0</v>
      </c>
      <c r="CT17" s="29">
        <f t="shared" si="21"/>
        <v>0</v>
      </c>
    </row>
    <row r="18" spans="1:98" x14ac:dyDescent="0.25">
      <c r="A18" s="343" t="s">
        <v>344</v>
      </c>
      <c r="B18" s="229">
        <v>0</v>
      </c>
      <c r="C18" s="229">
        <v>0</v>
      </c>
      <c r="D18" s="229">
        <v>0</v>
      </c>
      <c r="E18" s="229">
        <v>0</v>
      </c>
      <c r="F18" s="236">
        <v>403011</v>
      </c>
      <c r="G18" s="229"/>
      <c r="H18" s="342">
        <v>0</v>
      </c>
      <c r="I18" s="342">
        <v>0</v>
      </c>
      <c r="J18" s="342">
        <v>0</v>
      </c>
      <c r="K18" s="342"/>
      <c r="L18" s="342">
        <v>0</v>
      </c>
      <c r="M18" s="342">
        <v>0</v>
      </c>
      <c r="N18" s="342">
        <v>0</v>
      </c>
      <c r="O18" s="342"/>
      <c r="P18" s="238">
        <v>0</v>
      </c>
      <c r="Q18" s="238">
        <v>0</v>
      </c>
      <c r="R18" s="238">
        <v>0</v>
      </c>
      <c r="S18" s="238"/>
      <c r="T18" s="342">
        <f t="shared" si="0"/>
        <v>0</v>
      </c>
      <c r="U18" s="342">
        <f t="shared" si="0"/>
        <v>0</v>
      </c>
      <c r="V18" s="342">
        <f t="shared" si="0"/>
        <v>0</v>
      </c>
      <c r="W18" s="29"/>
      <c r="X18" s="29">
        <f t="shared" si="1"/>
        <v>0</v>
      </c>
      <c r="Y18" s="29">
        <f t="shared" si="2"/>
        <v>0</v>
      </c>
      <c r="Z18" s="29">
        <f t="shared" si="3"/>
        <v>0</v>
      </c>
      <c r="AB18" s="29">
        <v>0</v>
      </c>
      <c r="AC18" s="29">
        <v>0</v>
      </c>
      <c r="AD18" s="29">
        <v>0</v>
      </c>
      <c r="AF18" s="342">
        <v>0</v>
      </c>
      <c r="AG18" s="342">
        <v>0</v>
      </c>
      <c r="AH18" s="342">
        <v>0</v>
      </c>
      <c r="AJ18" s="29">
        <v>0</v>
      </c>
      <c r="AK18" s="29">
        <v>0</v>
      </c>
      <c r="AL18" s="29">
        <v>0</v>
      </c>
      <c r="AN18" s="342">
        <f t="shared" si="4"/>
        <v>0</v>
      </c>
      <c r="AO18" s="342">
        <f t="shared" si="4"/>
        <v>0</v>
      </c>
      <c r="AP18" s="342">
        <f t="shared" si="4"/>
        <v>0</v>
      </c>
      <c r="AR18" s="29">
        <f t="shared" si="5"/>
        <v>0</v>
      </c>
      <c r="AS18" s="29">
        <f t="shared" si="6"/>
        <v>0</v>
      </c>
      <c r="AT18" s="29">
        <f t="shared" si="7"/>
        <v>0</v>
      </c>
      <c r="AV18" s="29">
        <f t="shared" si="8"/>
        <v>0</v>
      </c>
      <c r="AW18" s="29">
        <f t="shared" si="8"/>
        <v>0</v>
      </c>
      <c r="AX18" s="29">
        <f t="shared" si="9"/>
        <v>0</v>
      </c>
      <c r="AZ18" s="29">
        <v>0</v>
      </c>
      <c r="BA18" s="29">
        <v>0</v>
      </c>
      <c r="BB18" s="29">
        <v>0</v>
      </c>
      <c r="BD18" s="342"/>
      <c r="BE18" s="342"/>
      <c r="BF18" s="342"/>
      <c r="BH18" s="29">
        <v>0</v>
      </c>
      <c r="BI18" s="29">
        <v>0</v>
      </c>
      <c r="BJ18" s="29">
        <v>0</v>
      </c>
      <c r="BL18" s="342">
        <f t="shared" si="10"/>
        <v>0</v>
      </c>
      <c r="BM18" s="342">
        <f t="shared" si="10"/>
        <v>0</v>
      </c>
      <c r="BN18" s="342">
        <f t="shared" si="10"/>
        <v>0</v>
      </c>
      <c r="BP18" s="29">
        <f t="shared" si="11"/>
        <v>0</v>
      </c>
      <c r="BQ18" s="29">
        <f t="shared" si="12"/>
        <v>0</v>
      </c>
      <c r="BR18" s="29">
        <f t="shared" si="13"/>
        <v>0</v>
      </c>
      <c r="BT18" s="29">
        <f t="shared" si="14"/>
        <v>0</v>
      </c>
      <c r="BU18" s="29">
        <f t="shared" si="14"/>
        <v>0</v>
      </c>
      <c r="BV18" s="29">
        <f t="shared" si="15"/>
        <v>0</v>
      </c>
      <c r="BX18" s="29">
        <v>0</v>
      </c>
      <c r="BY18" s="29">
        <v>0</v>
      </c>
      <c r="BZ18" s="29">
        <v>0</v>
      </c>
      <c r="CB18" s="342"/>
      <c r="CC18" s="342"/>
      <c r="CD18" s="342"/>
      <c r="CF18" s="29">
        <v>0</v>
      </c>
      <c r="CG18" s="29">
        <v>0</v>
      </c>
      <c r="CH18" s="29">
        <v>0</v>
      </c>
      <c r="CJ18" s="342">
        <f t="shared" si="16"/>
        <v>0</v>
      </c>
      <c r="CK18" s="342">
        <f t="shared" si="16"/>
        <v>0</v>
      </c>
      <c r="CL18" s="342">
        <f t="shared" si="16"/>
        <v>0</v>
      </c>
      <c r="CN18" s="29">
        <f t="shared" si="17"/>
        <v>0</v>
      </c>
      <c r="CO18" s="29">
        <f t="shared" si="18"/>
        <v>0</v>
      </c>
      <c r="CP18" s="29">
        <f t="shared" si="19"/>
        <v>0</v>
      </c>
      <c r="CR18" s="29">
        <f t="shared" si="20"/>
        <v>0</v>
      </c>
      <c r="CS18" s="29">
        <f t="shared" si="20"/>
        <v>0</v>
      </c>
      <c r="CT18" s="29">
        <f t="shared" si="21"/>
        <v>0</v>
      </c>
    </row>
    <row r="19" spans="1:98" x14ac:dyDescent="0.25">
      <c r="A19" s="343" t="s">
        <v>345</v>
      </c>
      <c r="B19" s="229">
        <v>4.7999999999999996E-3</v>
      </c>
      <c r="C19" s="229">
        <v>0</v>
      </c>
      <c r="D19" s="229">
        <v>0</v>
      </c>
      <c r="E19" s="229">
        <v>0</v>
      </c>
      <c r="F19" s="236">
        <v>403011</v>
      </c>
      <c r="G19" s="229"/>
      <c r="H19" s="342">
        <v>0</v>
      </c>
      <c r="I19" s="342">
        <v>0</v>
      </c>
      <c r="J19" s="342">
        <v>0</v>
      </c>
      <c r="K19" s="342"/>
      <c r="L19" s="342">
        <v>0</v>
      </c>
      <c r="M19" s="342">
        <v>0</v>
      </c>
      <c r="N19" s="342">
        <v>0</v>
      </c>
      <c r="O19" s="342"/>
      <c r="P19" s="238">
        <v>0</v>
      </c>
      <c r="Q19" s="238">
        <v>0</v>
      </c>
      <c r="R19" s="238">
        <v>0</v>
      </c>
      <c r="S19" s="238"/>
      <c r="T19" s="342">
        <f t="shared" si="0"/>
        <v>0</v>
      </c>
      <c r="U19" s="342">
        <f t="shared" si="0"/>
        <v>0</v>
      </c>
      <c r="V19" s="342">
        <f t="shared" si="0"/>
        <v>0</v>
      </c>
      <c r="W19" s="29"/>
      <c r="X19" s="29">
        <f t="shared" si="1"/>
        <v>0</v>
      </c>
      <c r="Y19" s="29">
        <f t="shared" si="2"/>
        <v>0</v>
      </c>
      <c r="Z19" s="29">
        <f t="shared" si="3"/>
        <v>0</v>
      </c>
      <c r="AB19" s="29">
        <v>0</v>
      </c>
      <c r="AC19" s="29">
        <v>0</v>
      </c>
      <c r="AD19" s="29">
        <v>0</v>
      </c>
      <c r="AF19" s="342">
        <v>0</v>
      </c>
      <c r="AG19" s="342">
        <v>0</v>
      </c>
      <c r="AH19" s="342">
        <v>0</v>
      </c>
      <c r="AJ19" s="29">
        <v>0</v>
      </c>
      <c r="AK19" s="29">
        <v>0</v>
      </c>
      <c r="AL19" s="29">
        <v>0</v>
      </c>
      <c r="AN19" s="342">
        <f t="shared" si="4"/>
        <v>0</v>
      </c>
      <c r="AO19" s="342">
        <f t="shared" si="4"/>
        <v>0</v>
      </c>
      <c r="AP19" s="342">
        <f t="shared" si="4"/>
        <v>0</v>
      </c>
      <c r="AR19" s="29">
        <f t="shared" si="5"/>
        <v>0</v>
      </c>
      <c r="AS19" s="29">
        <f t="shared" si="6"/>
        <v>0</v>
      </c>
      <c r="AT19" s="29">
        <f t="shared" si="7"/>
        <v>0</v>
      </c>
      <c r="AV19" s="29">
        <f t="shared" si="8"/>
        <v>0</v>
      </c>
      <c r="AW19" s="29">
        <f t="shared" si="8"/>
        <v>0</v>
      </c>
      <c r="AX19" s="29">
        <f t="shared" si="9"/>
        <v>0</v>
      </c>
      <c r="AZ19" s="29">
        <v>0</v>
      </c>
      <c r="BA19" s="29">
        <v>0</v>
      </c>
      <c r="BB19" s="29">
        <v>0</v>
      </c>
      <c r="BD19" s="342"/>
      <c r="BE19" s="342"/>
      <c r="BF19" s="342"/>
      <c r="BH19" s="29">
        <v>0</v>
      </c>
      <c r="BI19" s="29">
        <v>0</v>
      </c>
      <c r="BJ19" s="29">
        <v>0</v>
      </c>
      <c r="BL19" s="342">
        <f t="shared" si="10"/>
        <v>0</v>
      </c>
      <c r="BM19" s="342">
        <f t="shared" si="10"/>
        <v>0</v>
      </c>
      <c r="BN19" s="342">
        <f t="shared" si="10"/>
        <v>0</v>
      </c>
      <c r="BP19" s="29">
        <f t="shared" si="11"/>
        <v>0</v>
      </c>
      <c r="BQ19" s="29">
        <f t="shared" si="12"/>
        <v>0</v>
      </c>
      <c r="BR19" s="29">
        <f t="shared" si="13"/>
        <v>0</v>
      </c>
      <c r="BT19" s="29">
        <f t="shared" si="14"/>
        <v>0</v>
      </c>
      <c r="BU19" s="29">
        <f t="shared" si="14"/>
        <v>0</v>
      </c>
      <c r="BV19" s="29">
        <f t="shared" si="15"/>
        <v>0</v>
      </c>
      <c r="BX19" s="29">
        <v>0</v>
      </c>
      <c r="BY19" s="29">
        <v>0</v>
      </c>
      <c r="BZ19" s="29">
        <v>0</v>
      </c>
      <c r="CB19" s="342"/>
      <c r="CC19" s="342"/>
      <c r="CD19" s="342"/>
      <c r="CF19" s="29">
        <v>0</v>
      </c>
      <c r="CG19" s="29">
        <v>0</v>
      </c>
      <c r="CH19" s="29">
        <v>0</v>
      </c>
      <c r="CJ19" s="342">
        <f t="shared" si="16"/>
        <v>0</v>
      </c>
      <c r="CK19" s="342">
        <f t="shared" si="16"/>
        <v>0</v>
      </c>
      <c r="CL19" s="342">
        <f t="shared" si="16"/>
        <v>0</v>
      </c>
      <c r="CN19" s="29">
        <f t="shared" si="17"/>
        <v>0</v>
      </c>
      <c r="CO19" s="29">
        <f t="shared" si="18"/>
        <v>0</v>
      </c>
      <c r="CP19" s="29">
        <f t="shared" si="19"/>
        <v>0</v>
      </c>
      <c r="CR19" s="29">
        <f t="shared" si="20"/>
        <v>0</v>
      </c>
      <c r="CS19" s="29">
        <f t="shared" si="20"/>
        <v>0</v>
      </c>
      <c r="CT19" s="29">
        <f t="shared" si="21"/>
        <v>0</v>
      </c>
    </row>
    <row r="20" spans="1:98" x14ac:dyDescent="0.25">
      <c r="A20" s="343" t="s">
        <v>346</v>
      </c>
      <c r="B20" s="229">
        <v>0</v>
      </c>
      <c r="C20" s="229">
        <v>0</v>
      </c>
      <c r="D20" s="229">
        <v>0</v>
      </c>
      <c r="E20" s="229">
        <v>0</v>
      </c>
      <c r="F20" s="236">
        <v>403011</v>
      </c>
      <c r="G20" s="229"/>
      <c r="H20" s="342">
        <v>0</v>
      </c>
      <c r="I20" s="342">
        <v>0</v>
      </c>
      <c r="J20" s="342">
        <v>0</v>
      </c>
      <c r="K20" s="342"/>
      <c r="L20" s="342">
        <v>0</v>
      </c>
      <c r="M20" s="342">
        <v>0</v>
      </c>
      <c r="N20" s="342">
        <v>0</v>
      </c>
      <c r="O20" s="342"/>
      <c r="P20" s="238">
        <v>0</v>
      </c>
      <c r="Q20" s="238">
        <v>0</v>
      </c>
      <c r="R20" s="238">
        <v>0</v>
      </c>
      <c r="S20" s="238"/>
      <c r="T20" s="342">
        <f t="shared" si="0"/>
        <v>0</v>
      </c>
      <c r="U20" s="342">
        <f t="shared" si="0"/>
        <v>0</v>
      </c>
      <c r="V20" s="342">
        <f t="shared" si="0"/>
        <v>0</v>
      </c>
      <c r="W20" s="29"/>
      <c r="X20" s="29">
        <f t="shared" si="1"/>
        <v>0</v>
      </c>
      <c r="Y20" s="29">
        <f t="shared" si="2"/>
        <v>0</v>
      </c>
      <c r="Z20" s="29">
        <f t="shared" si="3"/>
        <v>0</v>
      </c>
      <c r="AB20" s="29">
        <v>0</v>
      </c>
      <c r="AC20" s="29">
        <v>0</v>
      </c>
      <c r="AD20" s="29">
        <v>0</v>
      </c>
      <c r="AF20" s="342">
        <v>0</v>
      </c>
      <c r="AG20" s="342">
        <v>0</v>
      </c>
      <c r="AH20" s="342">
        <v>0</v>
      </c>
      <c r="AJ20" s="29">
        <v>0</v>
      </c>
      <c r="AK20" s="29">
        <v>0</v>
      </c>
      <c r="AL20" s="29">
        <v>0</v>
      </c>
      <c r="AN20" s="342">
        <f t="shared" si="4"/>
        <v>0</v>
      </c>
      <c r="AO20" s="342">
        <f t="shared" si="4"/>
        <v>0</v>
      </c>
      <c r="AP20" s="342">
        <f t="shared" si="4"/>
        <v>0</v>
      </c>
      <c r="AR20" s="29">
        <f t="shared" si="5"/>
        <v>0</v>
      </c>
      <c r="AS20" s="29">
        <f t="shared" si="6"/>
        <v>0</v>
      </c>
      <c r="AT20" s="29">
        <f t="shared" si="7"/>
        <v>0</v>
      </c>
      <c r="AV20" s="29">
        <f t="shared" si="8"/>
        <v>0</v>
      </c>
      <c r="AW20" s="29">
        <f t="shared" si="8"/>
        <v>0</v>
      </c>
      <c r="AX20" s="29">
        <f t="shared" si="9"/>
        <v>0</v>
      </c>
      <c r="AZ20" s="29">
        <v>0</v>
      </c>
      <c r="BA20" s="29">
        <v>0</v>
      </c>
      <c r="BB20" s="29">
        <v>0</v>
      </c>
      <c r="BD20" s="342"/>
      <c r="BE20" s="342"/>
      <c r="BF20" s="342"/>
      <c r="BH20" s="29">
        <v>0</v>
      </c>
      <c r="BI20" s="29">
        <v>0</v>
      </c>
      <c r="BJ20" s="29">
        <v>0</v>
      </c>
      <c r="BL20" s="342">
        <f t="shared" si="10"/>
        <v>0</v>
      </c>
      <c r="BM20" s="342">
        <f t="shared" si="10"/>
        <v>0</v>
      </c>
      <c r="BN20" s="342">
        <f t="shared" si="10"/>
        <v>0</v>
      </c>
      <c r="BP20" s="29">
        <f t="shared" si="11"/>
        <v>0</v>
      </c>
      <c r="BQ20" s="29">
        <f t="shared" si="12"/>
        <v>0</v>
      </c>
      <c r="BR20" s="29">
        <f t="shared" si="13"/>
        <v>0</v>
      </c>
      <c r="BT20" s="29">
        <f t="shared" si="14"/>
        <v>0</v>
      </c>
      <c r="BU20" s="29">
        <f t="shared" si="14"/>
        <v>0</v>
      </c>
      <c r="BV20" s="29">
        <f t="shared" si="15"/>
        <v>0</v>
      </c>
      <c r="BX20" s="29">
        <v>0</v>
      </c>
      <c r="BY20" s="29">
        <v>0</v>
      </c>
      <c r="BZ20" s="29">
        <v>0</v>
      </c>
      <c r="CB20" s="342"/>
      <c r="CC20" s="342"/>
      <c r="CD20" s="342"/>
      <c r="CF20" s="29">
        <v>0</v>
      </c>
      <c r="CG20" s="29">
        <v>0</v>
      </c>
      <c r="CH20" s="29">
        <v>0</v>
      </c>
      <c r="CJ20" s="342">
        <f t="shared" si="16"/>
        <v>0</v>
      </c>
      <c r="CK20" s="342">
        <f t="shared" si="16"/>
        <v>0</v>
      </c>
      <c r="CL20" s="342">
        <f t="shared" si="16"/>
        <v>0</v>
      </c>
      <c r="CN20" s="29">
        <f t="shared" si="17"/>
        <v>0</v>
      </c>
      <c r="CO20" s="29">
        <f t="shared" si="18"/>
        <v>0</v>
      </c>
      <c r="CP20" s="29">
        <f t="shared" si="19"/>
        <v>0</v>
      </c>
      <c r="CR20" s="29">
        <f t="shared" si="20"/>
        <v>0</v>
      </c>
      <c r="CS20" s="29">
        <f t="shared" si="20"/>
        <v>0</v>
      </c>
      <c r="CT20" s="29">
        <f t="shared" si="21"/>
        <v>0</v>
      </c>
    </row>
    <row r="21" spans="1:98" x14ac:dyDescent="0.25">
      <c r="A21" s="343" t="s">
        <v>347</v>
      </c>
      <c r="B21" s="229">
        <v>6.9900000000000004E-2</v>
      </c>
      <c r="C21" s="229">
        <v>0</v>
      </c>
      <c r="D21" s="229">
        <v>0</v>
      </c>
      <c r="E21" s="229">
        <v>0</v>
      </c>
      <c r="F21" s="236">
        <v>403011</v>
      </c>
      <c r="G21" s="229"/>
      <c r="H21" s="342">
        <v>0</v>
      </c>
      <c r="I21" s="342">
        <v>0</v>
      </c>
      <c r="J21" s="342">
        <v>0</v>
      </c>
      <c r="K21" s="342"/>
      <c r="L21" s="342">
        <v>0</v>
      </c>
      <c r="M21" s="342">
        <v>0</v>
      </c>
      <c r="N21" s="342">
        <v>0</v>
      </c>
      <c r="O21" s="342"/>
      <c r="P21" s="238">
        <v>0</v>
      </c>
      <c r="Q21" s="238">
        <v>0</v>
      </c>
      <c r="R21" s="238">
        <v>0</v>
      </c>
      <c r="S21" s="238"/>
      <c r="T21" s="342">
        <f t="shared" si="0"/>
        <v>0</v>
      </c>
      <c r="U21" s="342">
        <f t="shared" si="0"/>
        <v>0</v>
      </c>
      <c r="V21" s="342">
        <f t="shared" si="0"/>
        <v>0</v>
      </c>
      <c r="W21" s="29"/>
      <c r="X21" s="29">
        <f t="shared" si="1"/>
        <v>0</v>
      </c>
      <c r="Y21" s="29">
        <f t="shared" si="2"/>
        <v>0</v>
      </c>
      <c r="Z21" s="29">
        <f t="shared" si="3"/>
        <v>0</v>
      </c>
      <c r="AB21" s="29">
        <v>0</v>
      </c>
      <c r="AC21" s="29">
        <v>0</v>
      </c>
      <c r="AD21" s="29">
        <v>0</v>
      </c>
      <c r="AF21" s="342">
        <v>0</v>
      </c>
      <c r="AG21" s="342">
        <v>0</v>
      </c>
      <c r="AH21" s="342">
        <v>0</v>
      </c>
      <c r="AJ21" s="29">
        <v>0</v>
      </c>
      <c r="AK21" s="29">
        <v>0</v>
      </c>
      <c r="AL21" s="29">
        <v>0</v>
      </c>
      <c r="AN21" s="342">
        <f t="shared" si="4"/>
        <v>0</v>
      </c>
      <c r="AO21" s="342">
        <f t="shared" si="4"/>
        <v>0</v>
      </c>
      <c r="AP21" s="342">
        <f t="shared" si="4"/>
        <v>0</v>
      </c>
      <c r="AR21" s="29">
        <f t="shared" si="5"/>
        <v>0</v>
      </c>
      <c r="AS21" s="29">
        <f t="shared" si="6"/>
        <v>0</v>
      </c>
      <c r="AT21" s="29">
        <f t="shared" si="7"/>
        <v>0</v>
      </c>
      <c r="AV21" s="29">
        <f t="shared" si="8"/>
        <v>0</v>
      </c>
      <c r="AW21" s="29">
        <f t="shared" si="8"/>
        <v>0</v>
      </c>
      <c r="AX21" s="29">
        <f t="shared" si="9"/>
        <v>0</v>
      </c>
      <c r="AZ21" s="29">
        <v>0</v>
      </c>
      <c r="BA21" s="29">
        <v>0</v>
      </c>
      <c r="BB21" s="29">
        <v>0</v>
      </c>
      <c r="BD21" s="342"/>
      <c r="BE21" s="342"/>
      <c r="BF21" s="342"/>
      <c r="BH21" s="29">
        <v>0</v>
      </c>
      <c r="BI21" s="29">
        <v>0</v>
      </c>
      <c r="BJ21" s="29">
        <v>0</v>
      </c>
      <c r="BL21" s="342">
        <f t="shared" si="10"/>
        <v>0</v>
      </c>
      <c r="BM21" s="342">
        <f t="shared" si="10"/>
        <v>0</v>
      </c>
      <c r="BN21" s="342">
        <f t="shared" si="10"/>
        <v>0</v>
      </c>
      <c r="BP21" s="29">
        <f t="shared" si="11"/>
        <v>0</v>
      </c>
      <c r="BQ21" s="29">
        <f t="shared" si="12"/>
        <v>0</v>
      </c>
      <c r="BR21" s="29">
        <f t="shared" si="13"/>
        <v>0</v>
      </c>
      <c r="BT21" s="29">
        <f t="shared" si="14"/>
        <v>0</v>
      </c>
      <c r="BU21" s="29">
        <f t="shared" si="14"/>
        <v>0</v>
      </c>
      <c r="BV21" s="29">
        <f t="shared" si="15"/>
        <v>0</v>
      </c>
      <c r="BX21" s="29">
        <v>0</v>
      </c>
      <c r="BY21" s="29">
        <v>0</v>
      </c>
      <c r="BZ21" s="29">
        <v>0</v>
      </c>
      <c r="CB21" s="342"/>
      <c r="CC21" s="342"/>
      <c r="CD21" s="342"/>
      <c r="CF21" s="29">
        <v>0</v>
      </c>
      <c r="CG21" s="29">
        <v>0</v>
      </c>
      <c r="CH21" s="29">
        <v>0</v>
      </c>
      <c r="CJ21" s="342">
        <f t="shared" si="16"/>
        <v>0</v>
      </c>
      <c r="CK21" s="342">
        <f t="shared" si="16"/>
        <v>0</v>
      </c>
      <c r="CL21" s="342">
        <f t="shared" si="16"/>
        <v>0</v>
      </c>
      <c r="CN21" s="29">
        <f t="shared" si="17"/>
        <v>0</v>
      </c>
      <c r="CO21" s="29">
        <f t="shared" si="18"/>
        <v>0</v>
      </c>
      <c r="CP21" s="29">
        <f t="shared" si="19"/>
        <v>0</v>
      </c>
      <c r="CR21" s="29">
        <f t="shared" si="20"/>
        <v>0</v>
      </c>
      <c r="CS21" s="29">
        <f t="shared" si="20"/>
        <v>0</v>
      </c>
      <c r="CT21" s="29">
        <f t="shared" si="21"/>
        <v>0</v>
      </c>
    </row>
    <row r="22" spans="1:98" x14ac:dyDescent="0.25">
      <c r="A22" s="343" t="s">
        <v>348</v>
      </c>
      <c r="B22" s="229">
        <v>1.6500000000000001E-2</v>
      </c>
      <c r="C22" s="229">
        <v>1.84E-2</v>
      </c>
      <c r="D22" s="229">
        <v>2.6599999999999999E-2</v>
      </c>
      <c r="E22" s="229">
        <v>2.9000000000000001E-2</v>
      </c>
      <c r="F22" s="236">
        <v>403026</v>
      </c>
      <c r="G22" s="229"/>
      <c r="H22" s="342">
        <v>0</v>
      </c>
      <c r="I22" s="342">
        <v>0</v>
      </c>
      <c r="J22" s="342">
        <v>0</v>
      </c>
      <c r="K22" s="342"/>
      <c r="L22" s="342">
        <v>0</v>
      </c>
      <c r="M22" s="342">
        <v>0</v>
      </c>
      <c r="N22" s="342">
        <v>0</v>
      </c>
      <c r="O22" s="342"/>
      <c r="P22" s="238">
        <v>0</v>
      </c>
      <c r="Q22" s="238">
        <v>0</v>
      </c>
      <c r="R22" s="238">
        <v>0</v>
      </c>
      <c r="S22" s="238"/>
      <c r="T22" s="342">
        <f t="shared" si="0"/>
        <v>0</v>
      </c>
      <c r="U22" s="342">
        <f t="shared" si="0"/>
        <v>0</v>
      </c>
      <c r="V22" s="342">
        <f t="shared" si="0"/>
        <v>0</v>
      </c>
      <c r="W22" s="29"/>
      <c r="X22" s="29">
        <f t="shared" si="1"/>
        <v>0</v>
      </c>
      <c r="Y22" s="29">
        <f t="shared" si="2"/>
        <v>0</v>
      </c>
      <c r="Z22" s="29">
        <f t="shared" si="3"/>
        <v>0</v>
      </c>
      <c r="AB22" s="29">
        <v>0</v>
      </c>
      <c r="AC22" s="29">
        <v>0</v>
      </c>
      <c r="AD22" s="29">
        <v>0</v>
      </c>
      <c r="AF22" s="342">
        <v>0</v>
      </c>
      <c r="AG22" s="342">
        <v>0</v>
      </c>
      <c r="AH22" s="342">
        <v>0</v>
      </c>
      <c r="AJ22" s="29">
        <v>0</v>
      </c>
      <c r="AK22" s="29">
        <v>0</v>
      </c>
      <c r="AL22" s="29">
        <v>0</v>
      </c>
      <c r="AN22" s="342">
        <f t="shared" si="4"/>
        <v>0</v>
      </c>
      <c r="AO22" s="342">
        <f t="shared" si="4"/>
        <v>0</v>
      </c>
      <c r="AP22" s="342">
        <f t="shared" si="4"/>
        <v>0</v>
      </c>
      <c r="AR22" s="29">
        <f t="shared" si="5"/>
        <v>0</v>
      </c>
      <c r="AS22" s="29">
        <f t="shared" si="6"/>
        <v>0</v>
      </c>
      <c r="AT22" s="29">
        <f t="shared" si="7"/>
        <v>0</v>
      </c>
      <c r="AV22" s="29">
        <f t="shared" si="8"/>
        <v>0</v>
      </c>
      <c r="AW22" s="29">
        <f t="shared" si="8"/>
        <v>0</v>
      </c>
      <c r="AX22" s="29">
        <f t="shared" si="9"/>
        <v>0</v>
      </c>
      <c r="AZ22" s="29">
        <v>0</v>
      </c>
      <c r="BA22" s="29">
        <v>0</v>
      </c>
      <c r="BB22" s="29">
        <v>0</v>
      </c>
      <c r="BD22" s="342"/>
      <c r="BE22" s="342"/>
      <c r="BF22" s="342"/>
      <c r="BH22" s="29">
        <v>0</v>
      </c>
      <c r="BI22" s="29">
        <v>0</v>
      </c>
      <c r="BJ22" s="29">
        <v>0</v>
      </c>
      <c r="BL22" s="342">
        <f t="shared" si="10"/>
        <v>0</v>
      </c>
      <c r="BM22" s="342">
        <f t="shared" si="10"/>
        <v>0</v>
      </c>
      <c r="BN22" s="342">
        <f t="shared" si="10"/>
        <v>0</v>
      </c>
      <c r="BP22" s="29">
        <f t="shared" si="11"/>
        <v>0</v>
      </c>
      <c r="BQ22" s="29">
        <f t="shared" si="12"/>
        <v>0</v>
      </c>
      <c r="BR22" s="29">
        <f t="shared" si="13"/>
        <v>0</v>
      </c>
      <c r="BT22" s="29">
        <f t="shared" si="14"/>
        <v>0</v>
      </c>
      <c r="BU22" s="29">
        <f t="shared" si="14"/>
        <v>0</v>
      </c>
      <c r="BV22" s="29">
        <f t="shared" si="15"/>
        <v>0</v>
      </c>
      <c r="BX22" s="29">
        <v>0</v>
      </c>
      <c r="BY22" s="29">
        <v>0</v>
      </c>
      <c r="BZ22" s="29">
        <v>0</v>
      </c>
      <c r="CB22" s="342"/>
      <c r="CC22" s="342"/>
      <c r="CD22" s="342"/>
      <c r="CF22" s="29">
        <v>0</v>
      </c>
      <c r="CG22" s="29">
        <v>0</v>
      </c>
      <c r="CH22" s="29">
        <v>0</v>
      </c>
      <c r="CJ22" s="342">
        <f t="shared" si="16"/>
        <v>0</v>
      </c>
      <c r="CK22" s="342">
        <f t="shared" si="16"/>
        <v>0</v>
      </c>
      <c r="CL22" s="342">
        <f t="shared" si="16"/>
        <v>0</v>
      </c>
      <c r="CN22" s="29">
        <f t="shared" si="17"/>
        <v>0</v>
      </c>
      <c r="CO22" s="29">
        <f t="shared" si="18"/>
        <v>0</v>
      </c>
      <c r="CP22" s="29">
        <f t="shared" si="19"/>
        <v>0</v>
      </c>
      <c r="CR22" s="29">
        <f t="shared" si="20"/>
        <v>0</v>
      </c>
      <c r="CS22" s="29">
        <f t="shared" si="20"/>
        <v>0</v>
      </c>
      <c r="CT22" s="29">
        <f t="shared" si="21"/>
        <v>0</v>
      </c>
    </row>
    <row r="23" spans="1:98" x14ac:dyDescent="0.25">
      <c r="A23" s="343" t="s">
        <v>349</v>
      </c>
      <c r="B23" s="229">
        <v>1.6500000000000001E-2</v>
      </c>
      <c r="C23" s="229">
        <v>1.84E-2</v>
      </c>
      <c r="D23" s="229">
        <v>2.6599999999999999E-2</v>
      </c>
      <c r="E23" s="229">
        <v>2.9000000000000001E-2</v>
      </c>
      <c r="F23" s="236">
        <v>403011</v>
      </c>
      <c r="G23" s="229"/>
      <c r="H23" s="342">
        <v>6620649.8499999996</v>
      </c>
      <c r="I23" s="342">
        <v>6620649.8499999996</v>
      </c>
      <c r="J23" s="342">
        <v>6620649.8499999996</v>
      </c>
      <c r="K23" s="342"/>
      <c r="L23" s="342">
        <v>6620649.8499999996</v>
      </c>
      <c r="M23" s="342">
        <v>6620649.8499999996</v>
      </c>
      <c r="N23" s="342">
        <v>6620649.8499999996</v>
      </c>
      <c r="O23" s="342"/>
      <c r="P23" s="238">
        <v>15999.903804166666</v>
      </c>
      <c r="Q23" s="238">
        <v>15999.903804166666</v>
      </c>
      <c r="R23" s="238">
        <v>15999.903804166666</v>
      </c>
      <c r="S23" s="238"/>
      <c r="T23" s="342">
        <f t="shared" si="0"/>
        <v>15999.903804166666</v>
      </c>
      <c r="U23" s="342">
        <f t="shared" si="0"/>
        <v>15999.903804166666</v>
      </c>
      <c r="V23" s="342">
        <f t="shared" si="0"/>
        <v>15999.903804166666</v>
      </c>
      <c r="W23" s="29"/>
      <c r="X23" s="29">
        <f t="shared" si="1"/>
        <v>47999.711412500001</v>
      </c>
      <c r="Y23" s="29">
        <f t="shared" si="2"/>
        <v>47999.711412500001</v>
      </c>
      <c r="Z23" s="29">
        <f t="shared" si="3"/>
        <v>0</v>
      </c>
      <c r="AB23" s="29">
        <v>6620649.8499999996</v>
      </c>
      <c r="AC23" s="29">
        <v>6620649.8499999996</v>
      </c>
      <c r="AD23" s="29">
        <v>6620649.8499999996</v>
      </c>
      <c r="AF23" s="342">
        <v>6620649.8499999996</v>
      </c>
      <c r="AG23" s="342">
        <v>6620649.8499999996</v>
      </c>
      <c r="AH23" s="342">
        <v>6620649.8499999996</v>
      </c>
      <c r="AJ23" s="29">
        <v>15999.903804166666</v>
      </c>
      <c r="AK23" s="29">
        <v>15999.903804166666</v>
      </c>
      <c r="AL23" s="29">
        <v>15999.903804166666</v>
      </c>
      <c r="AN23" s="342">
        <f t="shared" si="4"/>
        <v>15999.903804166666</v>
      </c>
      <c r="AO23" s="342">
        <f t="shared" si="4"/>
        <v>15999.903804166666</v>
      </c>
      <c r="AP23" s="342">
        <f t="shared" si="4"/>
        <v>15999.903804166666</v>
      </c>
      <c r="AR23" s="29">
        <f t="shared" si="5"/>
        <v>47999.711412500001</v>
      </c>
      <c r="AS23" s="29">
        <f t="shared" si="6"/>
        <v>47999.711412500001</v>
      </c>
      <c r="AT23" s="29">
        <f t="shared" si="7"/>
        <v>0</v>
      </c>
      <c r="AV23" s="29">
        <f t="shared" si="8"/>
        <v>95999.422825000001</v>
      </c>
      <c r="AW23" s="29">
        <f t="shared" si="8"/>
        <v>95999.422825000001</v>
      </c>
      <c r="AX23" s="29">
        <f t="shared" si="9"/>
        <v>0</v>
      </c>
      <c r="AZ23" s="29">
        <v>6620649.8499999996</v>
      </c>
      <c r="BA23" s="29">
        <v>6620649.8499999996</v>
      </c>
      <c r="BB23" s="29">
        <v>6620649.8499999996</v>
      </c>
      <c r="BD23" s="342"/>
      <c r="BE23" s="342"/>
      <c r="BF23" s="342"/>
      <c r="BH23" s="29">
        <v>15999.903804166666</v>
      </c>
      <c r="BI23" s="29">
        <v>15999.903804166666</v>
      </c>
      <c r="BJ23" s="29">
        <v>15999.903804166666</v>
      </c>
      <c r="BL23" s="342">
        <f t="shared" si="10"/>
        <v>0</v>
      </c>
      <c r="BM23" s="342">
        <f t="shared" si="10"/>
        <v>0</v>
      </c>
      <c r="BN23" s="342">
        <f t="shared" si="10"/>
        <v>0</v>
      </c>
      <c r="BP23" s="29">
        <f t="shared" si="11"/>
        <v>47999.711412500001</v>
      </c>
      <c r="BQ23" s="29">
        <f t="shared" si="12"/>
        <v>0</v>
      </c>
      <c r="BR23" s="29">
        <f t="shared" si="13"/>
        <v>-47999.711412500001</v>
      </c>
      <c r="BT23" s="29">
        <f t="shared" si="14"/>
        <v>143999.13423749999</v>
      </c>
      <c r="BU23" s="29">
        <f t="shared" si="14"/>
        <v>95999.422825000001</v>
      </c>
      <c r="BV23" s="29">
        <f t="shared" si="15"/>
        <v>-47999.711412499993</v>
      </c>
      <c r="BX23" s="29">
        <v>6620649.8499999996</v>
      </c>
      <c r="BY23" s="29">
        <v>6620649.8499999996</v>
      </c>
      <c r="BZ23" s="29">
        <v>6620649.8499999996</v>
      </c>
      <c r="CB23" s="342"/>
      <c r="CC23" s="342"/>
      <c r="CD23" s="342"/>
      <c r="CF23" s="29">
        <v>15999.903804166666</v>
      </c>
      <c r="CG23" s="29">
        <v>15999.903804166666</v>
      </c>
      <c r="CH23" s="29">
        <v>15999.903804166666</v>
      </c>
      <c r="CJ23" s="342">
        <f t="shared" si="16"/>
        <v>0</v>
      </c>
      <c r="CK23" s="342">
        <f t="shared" si="16"/>
        <v>0</v>
      </c>
      <c r="CL23" s="342">
        <f t="shared" si="16"/>
        <v>0</v>
      </c>
      <c r="CN23" s="29">
        <f t="shared" si="17"/>
        <v>47999.711412500001</v>
      </c>
      <c r="CO23" s="29">
        <f t="shared" si="18"/>
        <v>0</v>
      </c>
      <c r="CP23" s="29">
        <f t="shared" si="19"/>
        <v>-47999.711412500001</v>
      </c>
      <c r="CR23" s="29">
        <f t="shared" si="20"/>
        <v>191998.84565</v>
      </c>
      <c r="CS23" s="29">
        <f t="shared" si="20"/>
        <v>95999.422825000001</v>
      </c>
      <c r="CT23" s="29">
        <f t="shared" si="21"/>
        <v>-95999.422825000001</v>
      </c>
    </row>
    <row r="24" spans="1:98" x14ac:dyDescent="0.25">
      <c r="A24" s="343" t="s">
        <v>350</v>
      </c>
      <c r="B24" s="229">
        <f>0.009+0.0007</f>
        <v>9.6999999999999986E-3</v>
      </c>
      <c r="C24" s="229">
        <v>1.0800000000000001E-2</v>
      </c>
      <c r="D24" s="229">
        <v>1.7600000000000001E-2</v>
      </c>
      <c r="E24" s="229">
        <v>1.7600000000000001E-2</v>
      </c>
      <c r="F24" s="236">
        <v>403026</v>
      </c>
      <c r="G24" s="229"/>
      <c r="H24" s="342">
        <v>0</v>
      </c>
      <c r="I24" s="342">
        <v>0</v>
      </c>
      <c r="J24" s="342">
        <v>0</v>
      </c>
      <c r="K24" s="342"/>
      <c r="L24" s="342">
        <v>0</v>
      </c>
      <c r="M24" s="342">
        <v>0</v>
      </c>
      <c r="N24" s="342">
        <v>0</v>
      </c>
      <c r="O24" s="342"/>
      <c r="P24" s="238">
        <v>0</v>
      </c>
      <c r="Q24" s="238">
        <v>0</v>
      </c>
      <c r="R24" s="238">
        <v>0</v>
      </c>
      <c r="S24" s="238"/>
      <c r="T24" s="342">
        <f t="shared" si="0"/>
        <v>0</v>
      </c>
      <c r="U24" s="342">
        <f t="shared" si="0"/>
        <v>0</v>
      </c>
      <c r="V24" s="342">
        <f t="shared" si="0"/>
        <v>0</v>
      </c>
      <c r="W24" s="29"/>
      <c r="X24" s="29">
        <f t="shared" si="1"/>
        <v>0</v>
      </c>
      <c r="Y24" s="29">
        <f t="shared" si="2"/>
        <v>0</v>
      </c>
      <c r="Z24" s="29">
        <f t="shared" si="3"/>
        <v>0</v>
      </c>
      <c r="AB24" s="29">
        <v>0</v>
      </c>
      <c r="AC24" s="29">
        <v>0</v>
      </c>
      <c r="AD24" s="29">
        <v>0</v>
      </c>
      <c r="AF24" s="342">
        <v>0</v>
      </c>
      <c r="AG24" s="342">
        <v>0</v>
      </c>
      <c r="AH24" s="342">
        <v>0</v>
      </c>
      <c r="AJ24" s="29">
        <v>0</v>
      </c>
      <c r="AK24" s="29">
        <v>0</v>
      </c>
      <c r="AL24" s="29">
        <v>0</v>
      </c>
      <c r="AN24" s="342">
        <f t="shared" si="4"/>
        <v>0</v>
      </c>
      <c r="AO24" s="342">
        <f t="shared" si="4"/>
        <v>0</v>
      </c>
      <c r="AP24" s="342">
        <f t="shared" si="4"/>
        <v>0</v>
      </c>
      <c r="AR24" s="29">
        <f t="shared" si="5"/>
        <v>0</v>
      </c>
      <c r="AS24" s="29">
        <f t="shared" si="6"/>
        <v>0</v>
      </c>
      <c r="AT24" s="29">
        <f t="shared" si="7"/>
        <v>0</v>
      </c>
      <c r="AV24" s="29">
        <f t="shared" si="8"/>
        <v>0</v>
      </c>
      <c r="AW24" s="29">
        <f t="shared" si="8"/>
        <v>0</v>
      </c>
      <c r="AX24" s="29">
        <f t="shared" si="9"/>
        <v>0</v>
      </c>
      <c r="AZ24" s="29">
        <v>0</v>
      </c>
      <c r="BA24" s="29">
        <v>0</v>
      </c>
      <c r="BB24" s="29">
        <v>0</v>
      </c>
      <c r="BD24" s="342"/>
      <c r="BE24" s="342"/>
      <c r="BF24" s="342"/>
      <c r="BH24" s="29">
        <v>0</v>
      </c>
      <c r="BI24" s="29">
        <v>0</v>
      </c>
      <c r="BJ24" s="29">
        <v>0</v>
      </c>
      <c r="BL24" s="342">
        <f t="shared" si="10"/>
        <v>0</v>
      </c>
      <c r="BM24" s="342">
        <f t="shared" si="10"/>
        <v>0</v>
      </c>
      <c r="BN24" s="342">
        <f t="shared" si="10"/>
        <v>0</v>
      </c>
      <c r="BP24" s="29">
        <f t="shared" si="11"/>
        <v>0</v>
      </c>
      <c r="BQ24" s="29">
        <f t="shared" si="12"/>
        <v>0</v>
      </c>
      <c r="BR24" s="29">
        <f t="shared" si="13"/>
        <v>0</v>
      </c>
      <c r="BT24" s="29">
        <f t="shared" si="14"/>
        <v>0</v>
      </c>
      <c r="BU24" s="29">
        <f t="shared" si="14"/>
        <v>0</v>
      </c>
      <c r="BV24" s="29">
        <f t="shared" si="15"/>
        <v>0</v>
      </c>
      <c r="BX24" s="29">
        <v>0</v>
      </c>
      <c r="BY24" s="29">
        <v>0</v>
      </c>
      <c r="BZ24" s="29">
        <v>0</v>
      </c>
      <c r="CB24" s="342"/>
      <c r="CC24" s="342"/>
      <c r="CD24" s="342"/>
      <c r="CF24" s="29">
        <v>0</v>
      </c>
      <c r="CG24" s="29">
        <v>0</v>
      </c>
      <c r="CH24" s="29">
        <v>0</v>
      </c>
      <c r="CJ24" s="342">
        <f t="shared" si="16"/>
        <v>0</v>
      </c>
      <c r="CK24" s="342">
        <f t="shared" si="16"/>
        <v>0</v>
      </c>
      <c r="CL24" s="342">
        <f t="shared" si="16"/>
        <v>0</v>
      </c>
      <c r="CN24" s="29">
        <f t="shared" si="17"/>
        <v>0</v>
      </c>
      <c r="CO24" s="29">
        <f t="shared" si="18"/>
        <v>0</v>
      </c>
      <c r="CP24" s="29">
        <f t="shared" si="19"/>
        <v>0</v>
      </c>
      <c r="CR24" s="29">
        <f t="shared" si="20"/>
        <v>0</v>
      </c>
      <c r="CS24" s="29">
        <f t="shared" si="20"/>
        <v>0</v>
      </c>
      <c r="CT24" s="29">
        <f t="shared" si="21"/>
        <v>0</v>
      </c>
    </row>
    <row r="25" spans="1:98" x14ac:dyDescent="0.25">
      <c r="A25" s="343" t="s">
        <v>351</v>
      </c>
      <c r="B25" s="229">
        <v>0</v>
      </c>
      <c r="C25" s="229">
        <v>0</v>
      </c>
      <c r="D25" s="229">
        <v>5.6099999999999997E-2</v>
      </c>
      <c r="E25" s="229">
        <v>5.6099999999999997E-2</v>
      </c>
      <c r="F25" s="236">
        <v>403026</v>
      </c>
      <c r="G25" s="229"/>
      <c r="H25" s="342">
        <v>0</v>
      </c>
      <c r="I25" s="342">
        <v>0</v>
      </c>
      <c r="J25" s="342">
        <v>0</v>
      </c>
      <c r="K25" s="342"/>
      <c r="L25" s="342">
        <v>0</v>
      </c>
      <c r="M25" s="342">
        <v>0</v>
      </c>
      <c r="N25" s="342">
        <v>0</v>
      </c>
      <c r="O25" s="342"/>
      <c r="P25" s="238">
        <v>0</v>
      </c>
      <c r="Q25" s="238">
        <v>0</v>
      </c>
      <c r="R25" s="238">
        <v>0</v>
      </c>
      <c r="S25" s="238"/>
      <c r="T25" s="342">
        <f t="shared" si="0"/>
        <v>0</v>
      </c>
      <c r="U25" s="342">
        <f t="shared" si="0"/>
        <v>0</v>
      </c>
      <c r="V25" s="342">
        <f t="shared" si="0"/>
        <v>0</v>
      </c>
      <c r="W25" s="29"/>
      <c r="X25" s="29">
        <f t="shared" si="1"/>
        <v>0</v>
      </c>
      <c r="Y25" s="29">
        <f t="shared" si="2"/>
        <v>0</v>
      </c>
      <c r="Z25" s="29">
        <f t="shared" si="3"/>
        <v>0</v>
      </c>
      <c r="AB25" s="29">
        <v>0</v>
      </c>
      <c r="AC25" s="29">
        <v>0</v>
      </c>
      <c r="AD25" s="29">
        <v>0</v>
      </c>
      <c r="AF25" s="342">
        <v>0</v>
      </c>
      <c r="AG25" s="342">
        <v>0</v>
      </c>
      <c r="AH25" s="342">
        <v>0</v>
      </c>
      <c r="AJ25" s="29">
        <v>0</v>
      </c>
      <c r="AK25" s="29">
        <v>0</v>
      </c>
      <c r="AL25" s="29">
        <v>0</v>
      </c>
      <c r="AN25" s="342">
        <f t="shared" si="4"/>
        <v>0</v>
      </c>
      <c r="AO25" s="342">
        <f t="shared" si="4"/>
        <v>0</v>
      </c>
      <c r="AP25" s="342">
        <f t="shared" si="4"/>
        <v>0</v>
      </c>
      <c r="AR25" s="29">
        <f t="shared" si="5"/>
        <v>0</v>
      </c>
      <c r="AS25" s="29">
        <f t="shared" si="6"/>
        <v>0</v>
      </c>
      <c r="AT25" s="29">
        <f t="shared" si="7"/>
        <v>0</v>
      </c>
      <c r="AV25" s="29">
        <f t="shared" si="8"/>
        <v>0</v>
      </c>
      <c r="AW25" s="29">
        <f t="shared" si="8"/>
        <v>0</v>
      </c>
      <c r="AX25" s="29">
        <f t="shared" si="9"/>
        <v>0</v>
      </c>
      <c r="AZ25" s="29">
        <v>0</v>
      </c>
      <c r="BA25" s="29">
        <v>0</v>
      </c>
      <c r="BB25" s="29">
        <v>0</v>
      </c>
      <c r="BD25" s="342"/>
      <c r="BE25" s="342"/>
      <c r="BF25" s="342"/>
      <c r="BH25" s="29">
        <v>0</v>
      </c>
      <c r="BI25" s="29">
        <v>0</v>
      </c>
      <c r="BJ25" s="29">
        <v>0</v>
      </c>
      <c r="BL25" s="342">
        <f t="shared" si="10"/>
        <v>0</v>
      </c>
      <c r="BM25" s="342">
        <f t="shared" si="10"/>
        <v>0</v>
      </c>
      <c r="BN25" s="342">
        <f t="shared" si="10"/>
        <v>0</v>
      </c>
      <c r="BP25" s="29">
        <f t="shared" si="11"/>
        <v>0</v>
      </c>
      <c r="BQ25" s="29">
        <f t="shared" si="12"/>
        <v>0</v>
      </c>
      <c r="BR25" s="29">
        <f t="shared" si="13"/>
        <v>0</v>
      </c>
      <c r="BT25" s="29">
        <f t="shared" si="14"/>
        <v>0</v>
      </c>
      <c r="BU25" s="29">
        <f t="shared" si="14"/>
        <v>0</v>
      </c>
      <c r="BV25" s="29">
        <f t="shared" si="15"/>
        <v>0</v>
      </c>
      <c r="BX25" s="29">
        <v>0</v>
      </c>
      <c r="BY25" s="29">
        <v>0</v>
      </c>
      <c r="BZ25" s="29">
        <v>0</v>
      </c>
      <c r="CB25" s="342"/>
      <c r="CC25" s="342"/>
      <c r="CD25" s="342"/>
      <c r="CF25" s="29">
        <v>0</v>
      </c>
      <c r="CG25" s="29">
        <v>0</v>
      </c>
      <c r="CH25" s="29">
        <v>0</v>
      </c>
      <c r="CJ25" s="342">
        <f t="shared" si="16"/>
        <v>0</v>
      </c>
      <c r="CK25" s="342">
        <f t="shared" si="16"/>
        <v>0</v>
      </c>
      <c r="CL25" s="342">
        <f t="shared" si="16"/>
        <v>0</v>
      </c>
      <c r="CN25" s="29">
        <f t="shared" si="17"/>
        <v>0</v>
      </c>
      <c r="CO25" s="29">
        <f t="shared" si="18"/>
        <v>0</v>
      </c>
      <c r="CP25" s="29">
        <f t="shared" si="19"/>
        <v>0</v>
      </c>
      <c r="CR25" s="29">
        <f t="shared" si="20"/>
        <v>0</v>
      </c>
      <c r="CS25" s="29">
        <f t="shared" si="20"/>
        <v>0</v>
      </c>
      <c r="CT25" s="29">
        <f t="shared" si="21"/>
        <v>0</v>
      </c>
    </row>
    <row r="26" spans="1:98" x14ac:dyDescent="0.25">
      <c r="A26" s="343" t="s">
        <v>352</v>
      </c>
      <c r="B26" s="229">
        <f>0.0092+0.0007</f>
        <v>9.8999999999999991E-3</v>
      </c>
      <c r="C26" s="229">
        <v>1.0999999999999999E-2</v>
      </c>
      <c r="D26" s="229">
        <v>2.3099999999999999E-2</v>
      </c>
      <c r="E26" s="229">
        <v>2.3100000000000002E-2</v>
      </c>
      <c r="F26" s="236">
        <v>403026</v>
      </c>
      <c r="G26" s="229"/>
      <c r="H26" s="342">
        <v>0</v>
      </c>
      <c r="I26" s="342">
        <v>0</v>
      </c>
      <c r="J26" s="342">
        <v>0</v>
      </c>
      <c r="K26" s="342"/>
      <c r="L26" s="342">
        <v>0</v>
      </c>
      <c r="M26" s="342">
        <v>0</v>
      </c>
      <c r="N26" s="342">
        <v>0</v>
      </c>
      <c r="O26" s="342"/>
      <c r="P26" s="238">
        <v>0</v>
      </c>
      <c r="Q26" s="238">
        <v>0</v>
      </c>
      <c r="R26" s="238">
        <v>0</v>
      </c>
      <c r="S26" s="238"/>
      <c r="T26" s="342">
        <f t="shared" si="0"/>
        <v>0</v>
      </c>
      <c r="U26" s="342">
        <f t="shared" si="0"/>
        <v>0</v>
      </c>
      <c r="V26" s="342">
        <f t="shared" si="0"/>
        <v>0</v>
      </c>
      <c r="W26" s="29"/>
      <c r="X26" s="29">
        <f t="shared" si="1"/>
        <v>0</v>
      </c>
      <c r="Y26" s="29">
        <f t="shared" si="2"/>
        <v>0</v>
      </c>
      <c r="Z26" s="29">
        <f t="shared" si="3"/>
        <v>0</v>
      </c>
      <c r="AB26" s="29">
        <v>0</v>
      </c>
      <c r="AC26" s="29">
        <v>0</v>
      </c>
      <c r="AD26" s="29">
        <v>0</v>
      </c>
      <c r="AF26" s="342">
        <v>0</v>
      </c>
      <c r="AG26" s="342">
        <v>0</v>
      </c>
      <c r="AH26" s="342">
        <v>0</v>
      </c>
      <c r="AJ26" s="29">
        <v>0</v>
      </c>
      <c r="AK26" s="29">
        <v>0</v>
      </c>
      <c r="AL26" s="29">
        <v>0</v>
      </c>
      <c r="AN26" s="342">
        <f t="shared" si="4"/>
        <v>0</v>
      </c>
      <c r="AO26" s="342">
        <f t="shared" si="4"/>
        <v>0</v>
      </c>
      <c r="AP26" s="342">
        <f t="shared" si="4"/>
        <v>0</v>
      </c>
      <c r="AR26" s="29">
        <f t="shared" si="5"/>
        <v>0</v>
      </c>
      <c r="AS26" s="29">
        <f t="shared" si="6"/>
        <v>0</v>
      </c>
      <c r="AT26" s="29">
        <f t="shared" si="7"/>
        <v>0</v>
      </c>
      <c r="AV26" s="29">
        <f t="shared" si="8"/>
        <v>0</v>
      </c>
      <c r="AW26" s="29">
        <f t="shared" si="8"/>
        <v>0</v>
      </c>
      <c r="AX26" s="29">
        <f t="shared" si="9"/>
        <v>0</v>
      </c>
      <c r="AZ26" s="29">
        <v>0</v>
      </c>
      <c r="BA26" s="29">
        <v>0</v>
      </c>
      <c r="BB26" s="29">
        <v>0</v>
      </c>
      <c r="BD26" s="342"/>
      <c r="BE26" s="342"/>
      <c r="BF26" s="342"/>
      <c r="BH26" s="29">
        <v>0</v>
      </c>
      <c r="BI26" s="29">
        <v>0</v>
      </c>
      <c r="BJ26" s="29">
        <v>0</v>
      </c>
      <c r="BL26" s="342">
        <f t="shared" si="10"/>
        <v>0</v>
      </c>
      <c r="BM26" s="342">
        <f t="shared" si="10"/>
        <v>0</v>
      </c>
      <c r="BN26" s="342">
        <f t="shared" si="10"/>
        <v>0</v>
      </c>
      <c r="BP26" s="29">
        <f t="shared" si="11"/>
        <v>0</v>
      </c>
      <c r="BQ26" s="29">
        <f t="shared" si="12"/>
        <v>0</v>
      </c>
      <c r="BR26" s="29">
        <f t="shared" si="13"/>
        <v>0</v>
      </c>
      <c r="BT26" s="29">
        <f t="shared" si="14"/>
        <v>0</v>
      </c>
      <c r="BU26" s="29">
        <f t="shared" si="14"/>
        <v>0</v>
      </c>
      <c r="BV26" s="29">
        <f t="shared" si="15"/>
        <v>0</v>
      </c>
      <c r="BX26" s="29">
        <v>0</v>
      </c>
      <c r="BY26" s="29">
        <v>0</v>
      </c>
      <c r="BZ26" s="29">
        <v>0</v>
      </c>
      <c r="CB26" s="342"/>
      <c r="CC26" s="342"/>
      <c r="CD26" s="342"/>
      <c r="CF26" s="29">
        <v>0</v>
      </c>
      <c r="CG26" s="29">
        <v>0</v>
      </c>
      <c r="CH26" s="29">
        <v>0</v>
      </c>
      <c r="CJ26" s="342">
        <f t="shared" si="16"/>
        <v>0</v>
      </c>
      <c r="CK26" s="342">
        <f t="shared" si="16"/>
        <v>0</v>
      </c>
      <c r="CL26" s="342">
        <f t="shared" si="16"/>
        <v>0</v>
      </c>
      <c r="CN26" s="29">
        <f t="shared" si="17"/>
        <v>0</v>
      </c>
      <c r="CO26" s="29">
        <f t="shared" si="18"/>
        <v>0</v>
      </c>
      <c r="CP26" s="29">
        <f t="shared" si="19"/>
        <v>0</v>
      </c>
      <c r="CR26" s="29">
        <f t="shared" si="20"/>
        <v>0</v>
      </c>
      <c r="CS26" s="29">
        <f t="shared" si="20"/>
        <v>0</v>
      </c>
      <c r="CT26" s="29">
        <f t="shared" si="21"/>
        <v>0</v>
      </c>
    </row>
    <row r="27" spans="1:98" x14ac:dyDescent="0.25">
      <c r="A27" s="343" t="s">
        <v>353</v>
      </c>
      <c r="B27" s="229">
        <v>1.6500000000000001E-2</v>
      </c>
      <c r="C27" s="229">
        <v>1.84E-2</v>
      </c>
      <c r="D27" s="229">
        <v>2.2100000000000002E-2</v>
      </c>
      <c r="E27" s="229">
        <v>2.5999999999999999E-2</v>
      </c>
      <c r="F27" s="236">
        <v>403011</v>
      </c>
      <c r="G27" s="229"/>
      <c r="H27" s="342">
        <v>132620858.08</v>
      </c>
      <c r="I27" s="342">
        <v>132711012.28</v>
      </c>
      <c r="J27" s="342">
        <v>132650890.2</v>
      </c>
      <c r="K27" s="342"/>
      <c r="L27" s="342">
        <v>132830152.15000001</v>
      </c>
      <c r="M27" s="342">
        <v>132873698.97</v>
      </c>
      <c r="N27" s="342">
        <v>133406881.55</v>
      </c>
      <c r="O27" s="342"/>
      <c r="P27" s="238">
        <v>287345.19250666664</v>
      </c>
      <c r="Q27" s="238">
        <v>287540.52660666668</v>
      </c>
      <c r="R27" s="238">
        <v>287410.26209999999</v>
      </c>
      <c r="S27" s="238"/>
      <c r="T27" s="342">
        <f t="shared" si="0"/>
        <v>287798.66299166664</v>
      </c>
      <c r="U27" s="342">
        <f t="shared" si="0"/>
        <v>287893.01443499996</v>
      </c>
      <c r="V27" s="342">
        <f t="shared" si="0"/>
        <v>289048.2433583333</v>
      </c>
      <c r="W27" s="29"/>
      <c r="X27" s="29">
        <f t="shared" si="1"/>
        <v>862295.98121333332</v>
      </c>
      <c r="Y27" s="29">
        <f t="shared" si="2"/>
        <v>864739.92078499985</v>
      </c>
      <c r="Z27" s="29">
        <f t="shared" si="3"/>
        <v>2443.9395716665313</v>
      </c>
      <c r="AB27" s="29">
        <v>132651129.62</v>
      </c>
      <c r="AC27" s="29">
        <v>132651730.40000001</v>
      </c>
      <c r="AD27" s="29">
        <v>132692258.26000001</v>
      </c>
      <c r="AF27" s="342">
        <v>133909322.11</v>
      </c>
      <c r="AG27" s="342">
        <v>133901419.59999999</v>
      </c>
      <c r="AH27" s="342">
        <v>133860021.56</v>
      </c>
      <c r="AJ27" s="29">
        <v>287410.78084333334</v>
      </c>
      <c r="AK27" s="29">
        <v>287412.08253333333</v>
      </c>
      <c r="AL27" s="29">
        <v>287499.89289666666</v>
      </c>
      <c r="AN27" s="342">
        <f t="shared" si="4"/>
        <v>290136.86457166664</v>
      </c>
      <c r="AO27" s="342">
        <f t="shared" si="4"/>
        <v>290119.74246666668</v>
      </c>
      <c r="AP27" s="342">
        <f t="shared" si="4"/>
        <v>290030.04671333334</v>
      </c>
      <c r="AR27" s="29">
        <f t="shared" si="5"/>
        <v>862322.75627333333</v>
      </c>
      <c r="AS27" s="29">
        <f t="shared" si="6"/>
        <v>870286.65375166666</v>
      </c>
      <c r="AT27" s="29">
        <f t="shared" si="7"/>
        <v>7963.8974783333251</v>
      </c>
      <c r="AV27" s="29">
        <f t="shared" si="8"/>
        <v>1724618.7374866665</v>
      </c>
      <c r="AW27" s="29">
        <f t="shared" si="8"/>
        <v>1735026.5745366665</v>
      </c>
      <c r="AX27" s="29">
        <f t="shared" si="9"/>
        <v>10407.837049999973</v>
      </c>
      <c r="AZ27" s="29">
        <v>132732847.78</v>
      </c>
      <c r="BA27" s="29">
        <v>132728118.01000001</v>
      </c>
      <c r="BB27" s="29">
        <v>132722965.20999999</v>
      </c>
      <c r="BD27" s="342"/>
      <c r="BE27" s="342"/>
      <c r="BF27" s="342"/>
      <c r="BH27" s="29">
        <v>287587.83685666666</v>
      </c>
      <c r="BI27" s="29">
        <v>287577.58902166667</v>
      </c>
      <c r="BJ27" s="29">
        <v>287566.42462166661</v>
      </c>
      <c r="BL27" s="342">
        <f t="shared" si="10"/>
        <v>0</v>
      </c>
      <c r="BM27" s="342">
        <f t="shared" si="10"/>
        <v>0</v>
      </c>
      <c r="BN27" s="342">
        <f t="shared" si="10"/>
        <v>0</v>
      </c>
      <c r="BP27" s="29">
        <f t="shared" si="11"/>
        <v>862731.85049999994</v>
      </c>
      <c r="BQ27" s="29">
        <f t="shared" si="12"/>
        <v>0</v>
      </c>
      <c r="BR27" s="29">
        <f t="shared" si="13"/>
        <v>-862731.85049999994</v>
      </c>
      <c r="BT27" s="29">
        <f t="shared" si="14"/>
        <v>2587350.5879866667</v>
      </c>
      <c r="BU27" s="29">
        <f t="shared" si="14"/>
        <v>1735026.5745366665</v>
      </c>
      <c r="BV27" s="29">
        <f t="shared" si="15"/>
        <v>-852324.0134500002</v>
      </c>
      <c r="BX27" s="29">
        <v>132775548.90000001</v>
      </c>
      <c r="BY27" s="29">
        <v>132831984.20999999</v>
      </c>
      <c r="BZ27" s="29">
        <v>132832993.98999999</v>
      </c>
      <c r="CB27" s="342"/>
      <c r="CC27" s="342"/>
      <c r="CD27" s="342"/>
      <c r="CF27" s="29">
        <v>287680.35595</v>
      </c>
      <c r="CG27" s="29">
        <v>287802.63245499996</v>
      </c>
      <c r="CH27" s="29">
        <v>287804.82031166664</v>
      </c>
      <c r="CJ27" s="342">
        <f t="shared" si="16"/>
        <v>0</v>
      </c>
      <c r="CK27" s="342">
        <f t="shared" si="16"/>
        <v>0</v>
      </c>
      <c r="CL27" s="342">
        <f t="shared" si="16"/>
        <v>0</v>
      </c>
      <c r="CN27" s="29">
        <f t="shared" si="17"/>
        <v>863287.80871666665</v>
      </c>
      <c r="CO27" s="29">
        <f t="shared" si="18"/>
        <v>0</v>
      </c>
      <c r="CP27" s="29">
        <f t="shared" si="19"/>
        <v>-863287.80871666665</v>
      </c>
      <c r="CR27" s="29">
        <f t="shared" si="20"/>
        <v>3450638.3967033336</v>
      </c>
      <c r="CS27" s="29">
        <f t="shared" si="20"/>
        <v>1735026.5745366665</v>
      </c>
      <c r="CT27" s="29">
        <f t="shared" si="21"/>
        <v>-1715611.8221666671</v>
      </c>
    </row>
    <row r="28" spans="1:98" x14ac:dyDescent="0.25">
      <c r="A28" s="343" t="s">
        <v>354</v>
      </c>
      <c r="B28" s="229">
        <v>1.6500000000000001E-2</v>
      </c>
      <c r="C28" s="229">
        <v>1.84E-2</v>
      </c>
      <c r="D28" s="229">
        <v>2.2100000000000002E-2</v>
      </c>
      <c r="E28" s="229">
        <v>2.5999999999999999E-2</v>
      </c>
      <c r="F28" s="236">
        <v>403026</v>
      </c>
      <c r="G28" s="229"/>
      <c r="H28" s="342">
        <v>0</v>
      </c>
      <c r="I28" s="342">
        <v>0</v>
      </c>
      <c r="J28" s="342">
        <v>0</v>
      </c>
      <c r="K28" s="342"/>
      <c r="L28" s="342">
        <v>0</v>
      </c>
      <c r="M28" s="342">
        <v>0</v>
      </c>
      <c r="N28" s="342">
        <v>0</v>
      </c>
      <c r="O28" s="342"/>
      <c r="P28" s="238">
        <v>0</v>
      </c>
      <c r="Q28" s="238">
        <v>0</v>
      </c>
      <c r="R28" s="238">
        <v>0</v>
      </c>
      <c r="S28" s="238"/>
      <c r="T28" s="342">
        <f t="shared" si="0"/>
        <v>0</v>
      </c>
      <c r="U28" s="342">
        <f t="shared" si="0"/>
        <v>0</v>
      </c>
      <c r="V28" s="342">
        <f t="shared" si="0"/>
        <v>0</v>
      </c>
      <c r="W28" s="29"/>
      <c r="X28" s="29">
        <f t="shared" si="1"/>
        <v>0</v>
      </c>
      <c r="Y28" s="29">
        <f t="shared" si="2"/>
        <v>0</v>
      </c>
      <c r="Z28" s="29">
        <f t="shared" si="3"/>
        <v>0</v>
      </c>
      <c r="AB28" s="29">
        <v>0</v>
      </c>
      <c r="AC28" s="29">
        <v>0</v>
      </c>
      <c r="AD28" s="29">
        <v>0</v>
      </c>
      <c r="AF28" s="342">
        <v>0</v>
      </c>
      <c r="AG28" s="342">
        <v>0</v>
      </c>
      <c r="AH28" s="342">
        <v>0</v>
      </c>
      <c r="AJ28" s="29">
        <v>0</v>
      </c>
      <c r="AK28" s="29">
        <v>0</v>
      </c>
      <c r="AL28" s="29">
        <v>0</v>
      </c>
      <c r="AN28" s="342">
        <f t="shared" si="4"/>
        <v>0</v>
      </c>
      <c r="AO28" s="342">
        <f t="shared" si="4"/>
        <v>0</v>
      </c>
      <c r="AP28" s="342">
        <f t="shared" si="4"/>
        <v>0</v>
      </c>
      <c r="AR28" s="29">
        <f t="shared" si="5"/>
        <v>0</v>
      </c>
      <c r="AS28" s="29">
        <f t="shared" si="6"/>
        <v>0</v>
      </c>
      <c r="AT28" s="29">
        <f t="shared" si="7"/>
        <v>0</v>
      </c>
      <c r="AV28" s="29">
        <f t="shared" si="8"/>
        <v>0</v>
      </c>
      <c r="AW28" s="29">
        <f t="shared" si="8"/>
        <v>0</v>
      </c>
      <c r="AX28" s="29">
        <f t="shared" si="9"/>
        <v>0</v>
      </c>
      <c r="AZ28" s="29">
        <v>0</v>
      </c>
      <c r="BA28" s="29">
        <v>0</v>
      </c>
      <c r="BB28" s="29">
        <v>0</v>
      </c>
      <c r="BD28" s="342"/>
      <c r="BE28" s="342"/>
      <c r="BF28" s="342"/>
      <c r="BH28" s="29">
        <v>0</v>
      </c>
      <c r="BI28" s="29">
        <v>0</v>
      </c>
      <c r="BJ28" s="29">
        <v>0</v>
      </c>
      <c r="BL28" s="342">
        <f t="shared" si="10"/>
        <v>0</v>
      </c>
      <c r="BM28" s="342">
        <f t="shared" si="10"/>
        <v>0</v>
      </c>
      <c r="BN28" s="342">
        <f t="shared" si="10"/>
        <v>0</v>
      </c>
      <c r="BP28" s="29">
        <f t="shared" si="11"/>
        <v>0</v>
      </c>
      <c r="BQ28" s="29">
        <f t="shared" si="12"/>
        <v>0</v>
      </c>
      <c r="BR28" s="29">
        <f t="shared" si="13"/>
        <v>0</v>
      </c>
      <c r="BT28" s="29">
        <f t="shared" si="14"/>
        <v>0</v>
      </c>
      <c r="BU28" s="29">
        <f t="shared" si="14"/>
        <v>0</v>
      </c>
      <c r="BV28" s="29">
        <f t="shared" si="15"/>
        <v>0</v>
      </c>
      <c r="BX28" s="29">
        <v>0</v>
      </c>
      <c r="BY28" s="29">
        <v>0</v>
      </c>
      <c r="BZ28" s="29">
        <v>0</v>
      </c>
      <c r="CB28" s="342"/>
      <c r="CC28" s="342"/>
      <c r="CD28" s="342"/>
      <c r="CF28" s="29">
        <v>0</v>
      </c>
      <c r="CG28" s="29">
        <v>0</v>
      </c>
      <c r="CH28" s="29">
        <v>0</v>
      </c>
      <c r="CJ28" s="342">
        <f t="shared" si="16"/>
        <v>0</v>
      </c>
      <c r="CK28" s="342">
        <f t="shared" si="16"/>
        <v>0</v>
      </c>
      <c r="CL28" s="342">
        <f t="shared" si="16"/>
        <v>0</v>
      </c>
      <c r="CN28" s="29">
        <f t="shared" si="17"/>
        <v>0</v>
      </c>
      <c r="CO28" s="29">
        <f t="shared" si="18"/>
        <v>0</v>
      </c>
      <c r="CP28" s="29">
        <f t="shared" si="19"/>
        <v>0</v>
      </c>
      <c r="CR28" s="29">
        <f t="shared" si="20"/>
        <v>0</v>
      </c>
      <c r="CS28" s="29">
        <f t="shared" si="20"/>
        <v>0</v>
      </c>
      <c r="CT28" s="29">
        <f t="shared" si="21"/>
        <v>0</v>
      </c>
    </row>
    <row r="29" spans="1:98" x14ac:dyDescent="0.25">
      <c r="A29" s="343" t="s">
        <v>355</v>
      </c>
      <c r="B29" s="229">
        <v>9.4999999999999998E-3</v>
      </c>
      <c r="C29" s="229">
        <v>1.06E-2</v>
      </c>
      <c r="D29" s="229">
        <v>1.83E-2</v>
      </c>
      <c r="E29" s="229">
        <v>1.6799999999999999E-2</v>
      </c>
      <c r="F29" s="236">
        <v>403026</v>
      </c>
      <c r="G29" s="229"/>
      <c r="H29" s="342">
        <v>0</v>
      </c>
      <c r="I29" s="342">
        <v>0</v>
      </c>
      <c r="J29" s="342">
        <v>0</v>
      </c>
      <c r="K29" s="342"/>
      <c r="L29" s="342">
        <v>0</v>
      </c>
      <c r="M29" s="342">
        <v>0</v>
      </c>
      <c r="N29" s="342">
        <v>0</v>
      </c>
      <c r="O29" s="342"/>
      <c r="P29" s="238">
        <v>0</v>
      </c>
      <c r="Q29" s="238">
        <v>0</v>
      </c>
      <c r="R29" s="238">
        <v>0</v>
      </c>
      <c r="S29" s="238"/>
      <c r="T29" s="342">
        <f t="shared" si="0"/>
        <v>0</v>
      </c>
      <c r="U29" s="342">
        <f t="shared" si="0"/>
        <v>0</v>
      </c>
      <c r="V29" s="342">
        <f t="shared" si="0"/>
        <v>0</v>
      </c>
      <c r="W29" s="29"/>
      <c r="X29" s="29">
        <f t="shared" si="1"/>
        <v>0</v>
      </c>
      <c r="Y29" s="29">
        <f t="shared" si="2"/>
        <v>0</v>
      </c>
      <c r="Z29" s="29">
        <f t="shared" si="3"/>
        <v>0</v>
      </c>
      <c r="AB29" s="29">
        <v>0</v>
      </c>
      <c r="AC29" s="29">
        <v>0</v>
      </c>
      <c r="AD29" s="29">
        <v>0</v>
      </c>
      <c r="AF29" s="342">
        <v>0</v>
      </c>
      <c r="AG29" s="342">
        <v>0</v>
      </c>
      <c r="AH29" s="342">
        <v>0</v>
      </c>
      <c r="AJ29" s="29">
        <v>0</v>
      </c>
      <c r="AK29" s="29">
        <v>0</v>
      </c>
      <c r="AL29" s="29">
        <v>0</v>
      </c>
      <c r="AN29" s="342">
        <f t="shared" si="4"/>
        <v>0</v>
      </c>
      <c r="AO29" s="342">
        <f t="shared" si="4"/>
        <v>0</v>
      </c>
      <c r="AP29" s="342">
        <f t="shared" si="4"/>
        <v>0</v>
      </c>
      <c r="AR29" s="29">
        <f t="shared" si="5"/>
        <v>0</v>
      </c>
      <c r="AS29" s="29">
        <f t="shared" si="6"/>
        <v>0</v>
      </c>
      <c r="AT29" s="29">
        <f t="shared" si="7"/>
        <v>0</v>
      </c>
      <c r="AV29" s="29">
        <f t="shared" si="8"/>
        <v>0</v>
      </c>
      <c r="AW29" s="29">
        <f t="shared" si="8"/>
        <v>0</v>
      </c>
      <c r="AX29" s="29">
        <f t="shared" si="9"/>
        <v>0</v>
      </c>
      <c r="AZ29" s="29">
        <v>0</v>
      </c>
      <c r="BA29" s="29">
        <v>0</v>
      </c>
      <c r="BB29" s="29">
        <v>0</v>
      </c>
      <c r="BD29" s="342"/>
      <c r="BE29" s="342"/>
      <c r="BF29" s="342"/>
      <c r="BH29" s="29">
        <v>0</v>
      </c>
      <c r="BI29" s="29">
        <v>0</v>
      </c>
      <c r="BJ29" s="29">
        <v>0</v>
      </c>
      <c r="BL29" s="342">
        <f t="shared" si="10"/>
        <v>0</v>
      </c>
      <c r="BM29" s="342">
        <f t="shared" si="10"/>
        <v>0</v>
      </c>
      <c r="BN29" s="342">
        <f t="shared" si="10"/>
        <v>0</v>
      </c>
      <c r="BP29" s="29">
        <f t="shared" si="11"/>
        <v>0</v>
      </c>
      <c r="BQ29" s="29">
        <f t="shared" si="12"/>
        <v>0</v>
      </c>
      <c r="BR29" s="29">
        <f t="shared" si="13"/>
        <v>0</v>
      </c>
      <c r="BT29" s="29">
        <f t="shared" si="14"/>
        <v>0</v>
      </c>
      <c r="BU29" s="29">
        <f t="shared" si="14"/>
        <v>0</v>
      </c>
      <c r="BV29" s="29">
        <f t="shared" si="15"/>
        <v>0</v>
      </c>
      <c r="BX29" s="29">
        <v>0</v>
      </c>
      <c r="BY29" s="29">
        <v>0</v>
      </c>
      <c r="BZ29" s="29">
        <v>0</v>
      </c>
      <c r="CB29" s="342"/>
      <c r="CC29" s="342"/>
      <c r="CD29" s="342"/>
      <c r="CF29" s="29">
        <v>0</v>
      </c>
      <c r="CG29" s="29">
        <v>0</v>
      </c>
      <c r="CH29" s="29">
        <v>0</v>
      </c>
      <c r="CJ29" s="342">
        <f t="shared" si="16"/>
        <v>0</v>
      </c>
      <c r="CK29" s="342">
        <f t="shared" si="16"/>
        <v>0</v>
      </c>
      <c r="CL29" s="342">
        <f t="shared" si="16"/>
        <v>0</v>
      </c>
      <c r="CN29" s="29">
        <f t="shared" si="17"/>
        <v>0</v>
      </c>
      <c r="CO29" s="29">
        <f t="shared" si="18"/>
        <v>0</v>
      </c>
      <c r="CP29" s="29">
        <f t="shared" si="19"/>
        <v>0</v>
      </c>
      <c r="CR29" s="29">
        <f t="shared" si="20"/>
        <v>0</v>
      </c>
      <c r="CS29" s="29">
        <f t="shared" si="20"/>
        <v>0</v>
      </c>
      <c r="CT29" s="29">
        <f t="shared" si="21"/>
        <v>0</v>
      </c>
    </row>
    <row r="30" spans="1:98" x14ac:dyDescent="0.25">
      <c r="A30" s="343" t="s">
        <v>356</v>
      </c>
      <c r="B30" s="229">
        <v>0</v>
      </c>
      <c r="C30" s="229">
        <v>0</v>
      </c>
      <c r="D30" s="229">
        <v>5.6099999999999997E-2</v>
      </c>
      <c r="E30" s="229">
        <v>0</v>
      </c>
      <c r="F30" s="236">
        <v>403011</v>
      </c>
      <c r="G30" s="229"/>
      <c r="H30" s="342">
        <v>0</v>
      </c>
      <c r="I30" s="342">
        <v>0</v>
      </c>
      <c r="J30" s="342">
        <v>0</v>
      </c>
      <c r="K30" s="342"/>
      <c r="L30" s="342">
        <v>0</v>
      </c>
      <c r="M30" s="342">
        <v>0</v>
      </c>
      <c r="N30" s="342">
        <v>0</v>
      </c>
      <c r="O30" s="342"/>
      <c r="P30" s="238">
        <v>0</v>
      </c>
      <c r="Q30" s="238">
        <v>0</v>
      </c>
      <c r="R30" s="238">
        <v>0</v>
      </c>
      <c r="S30" s="238"/>
      <c r="T30" s="342">
        <f t="shared" si="0"/>
        <v>0</v>
      </c>
      <c r="U30" s="342">
        <f t="shared" si="0"/>
        <v>0</v>
      </c>
      <c r="V30" s="342">
        <f t="shared" si="0"/>
        <v>0</v>
      </c>
      <c r="W30" s="29"/>
      <c r="X30" s="29">
        <f t="shared" si="1"/>
        <v>0</v>
      </c>
      <c r="Y30" s="29">
        <f t="shared" si="2"/>
        <v>0</v>
      </c>
      <c r="Z30" s="29">
        <f t="shared" si="3"/>
        <v>0</v>
      </c>
      <c r="AB30" s="29">
        <v>0</v>
      </c>
      <c r="AC30" s="29">
        <v>0</v>
      </c>
      <c r="AD30" s="29">
        <v>0</v>
      </c>
      <c r="AF30" s="342">
        <v>0</v>
      </c>
      <c r="AG30" s="342">
        <v>0</v>
      </c>
      <c r="AH30" s="342">
        <v>0</v>
      </c>
      <c r="AJ30" s="29">
        <v>0</v>
      </c>
      <c r="AK30" s="29">
        <v>0</v>
      </c>
      <c r="AL30" s="29">
        <v>0</v>
      </c>
      <c r="AN30" s="342">
        <f t="shared" si="4"/>
        <v>0</v>
      </c>
      <c r="AO30" s="342">
        <f t="shared" si="4"/>
        <v>0</v>
      </c>
      <c r="AP30" s="342">
        <f t="shared" si="4"/>
        <v>0</v>
      </c>
      <c r="AR30" s="29">
        <f t="shared" si="5"/>
        <v>0</v>
      </c>
      <c r="AS30" s="29">
        <f t="shared" si="6"/>
        <v>0</v>
      </c>
      <c r="AT30" s="29">
        <f t="shared" si="7"/>
        <v>0</v>
      </c>
      <c r="AV30" s="29">
        <f t="shared" si="8"/>
        <v>0</v>
      </c>
      <c r="AW30" s="29">
        <f t="shared" si="8"/>
        <v>0</v>
      </c>
      <c r="AX30" s="29">
        <f t="shared" si="9"/>
        <v>0</v>
      </c>
      <c r="AZ30" s="29">
        <v>0</v>
      </c>
      <c r="BA30" s="29">
        <v>0</v>
      </c>
      <c r="BB30" s="29">
        <v>0</v>
      </c>
      <c r="BD30" s="342"/>
      <c r="BE30" s="342"/>
      <c r="BF30" s="342"/>
      <c r="BH30" s="29">
        <v>0</v>
      </c>
      <c r="BI30" s="29">
        <v>0</v>
      </c>
      <c r="BJ30" s="29">
        <v>0</v>
      </c>
      <c r="BL30" s="342">
        <f t="shared" si="10"/>
        <v>0</v>
      </c>
      <c r="BM30" s="342">
        <f t="shared" si="10"/>
        <v>0</v>
      </c>
      <c r="BN30" s="342">
        <f t="shared" si="10"/>
        <v>0</v>
      </c>
      <c r="BP30" s="29">
        <f t="shared" si="11"/>
        <v>0</v>
      </c>
      <c r="BQ30" s="29">
        <f t="shared" si="12"/>
        <v>0</v>
      </c>
      <c r="BR30" s="29">
        <f t="shared" si="13"/>
        <v>0</v>
      </c>
      <c r="BT30" s="29">
        <f t="shared" si="14"/>
        <v>0</v>
      </c>
      <c r="BU30" s="29">
        <f t="shared" si="14"/>
        <v>0</v>
      </c>
      <c r="BV30" s="29">
        <f t="shared" si="15"/>
        <v>0</v>
      </c>
      <c r="BX30" s="29">
        <v>0</v>
      </c>
      <c r="BY30" s="29">
        <v>0</v>
      </c>
      <c r="BZ30" s="29">
        <v>0</v>
      </c>
      <c r="CB30" s="342"/>
      <c r="CC30" s="342"/>
      <c r="CD30" s="342"/>
      <c r="CF30" s="29">
        <v>0</v>
      </c>
      <c r="CG30" s="29">
        <v>0</v>
      </c>
      <c r="CH30" s="29">
        <v>0</v>
      </c>
      <c r="CJ30" s="342">
        <f t="shared" si="16"/>
        <v>0</v>
      </c>
      <c r="CK30" s="342">
        <f t="shared" si="16"/>
        <v>0</v>
      </c>
      <c r="CL30" s="342">
        <f t="shared" si="16"/>
        <v>0</v>
      </c>
      <c r="CN30" s="29">
        <f t="shared" si="17"/>
        <v>0</v>
      </c>
      <c r="CO30" s="29">
        <f t="shared" si="18"/>
        <v>0</v>
      </c>
      <c r="CP30" s="29">
        <f t="shared" si="19"/>
        <v>0</v>
      </c>
      <c r="CR30" s="29">
        <f t="shared" si="20"/>
        <v>0</v>
      </c>
      <c r="CS30" s="29">
        <f t="shared" si="20"/>
        <v>0</v>
      </c>
      <c r="CT30" s="29">
        <f t="shared" si="21"/>
        <v>0</v>
      </c>
    </row>
    <row r="31" spans="1:98" x14ac:dyDescent="0.25">
      <c r="A31" s="343" t="s">
        <v>357</v>
      </c>
      <c r="B31" s="229">
        <v>9.7000000000000003E-3</v>
      </c>
      <c r="C31" s="229">
        <v>1.0800000000000001E-2</v>
      </c>
      <c r="D31" s="229">
        <v>1.7600000000000001E-2</v>
      </c>
      <c r="E31" s="229">
        <v>1.7600000000000001E-2</v>
      </c>
      <c r="F31" s="236">
        <v>403011</v>
      </c>
      <c r="G31" s="229"/>
      <c r="H31" s="342">
        <v>5647983.1699999999</v>
      </c>
      <c r="I31" s="342">
        <v>5647983.1699999999</v>
      </c>
      <c r="J31" s="342">
        <v>5647983.1699999999</v>
      </c>
      <c r="K31" s="342"/>
      <c r="L31" s="342">
        <v>0</v>
      </c>
      <c r="M31" s="342">
        <v>0</v>
      </c>
      <c r="N31" s="342">
        <v>0</v>
      </c>
      <c r="O31" s="342"/>
      <c r="P31" s="238">
        <v>8283.7086493333336</v>
      </c>
      <c r="Q31" s="238">
        <v>8283.7086493333336</v>
      </c>
      <c r="R31" s="238">
        <v>8283.7086493333336</v>
      </c>
      <c r="S31" s="238"/>
      <c r="T31" s="342">
        <f t="shared" si="0"/>
        <v>0</v>
      </c>
      <c r="U31" s="342">
        <f t="shared" si="0"/>
        <v>0</v>
      </c>
      <c r="V31" s="342">
        <f t="shared" si="0"/>
        <v>0</v>
      </c>
      <c r="W31" s="29"/>
      <c r="X31" s="29">
        <f t="shared" si="1"/>
        <v>24851.125948000001</v>
      </c>
      <c r="Y31" s="29">
        <f t="shared" si="2"/>
        <v>0</v>
      </c>
      <c r="Z31" s="29">
        <f t="shared" si="3"/>
        <v>-24851.125948000001</v>
      </c>
      <c r="AB31" s="29">
        <v>5647983.1699999999</v>
      </c>
      <c r="AC31" s="29">
        <v>5647983.1699999999</v>
      </c>
      <c r="AD31" s="29">
        <v>5647983.1699999999</v>
      </c>
      <c r="AF31" s="342">
        <v>0</v>
      </c>
      <c r="AG31" s="342">
        <v>0</v>
      </c>
      <c r="AH31" s="342">
        <v>0</v>
      </c>
      <c r="AJ31" s="29">
        <v>8283.7086493333336</v>
      </c>
      <c r="AK31" s="29">
        <v>8283.7086493333336</v>
      </c>
      <c r="AL31" s="29">
        <v>8283.7086493333336</v>
      </c>
      <c r="AN31" s="342">
        <f t="shared" si="4"/>
        <v>0</v>
      </c>
      <c r="AO31" s="342">
        <f t="shared" si="4"/>
        <v>0</v>
      </c>
      <c r="AP31" s="342">
        <f t="shared" si="4"/>
        <v>0</v>
      </c>
      <c r="AR31" s="29">
        <f t="shared" si="5"/>
        <v>24851.125948000001</v>
      </c>
      <c r="AS31" s="29">
        <f t="shared" si="6"/>
        <v>0</v>
      </c>
      <c r="AT31" s="29">
        <f t="shared" si="7"/>
        <v>-24851.125948000001</v>
      </c>
      <c r="AV31" s="29">
        <f t="shared" si="8"/>
        <v>49702.251896000002</v>
      </c>
      <c r="AW31" s="29">
        <f t="shared" si="8"/>
        <v>0</v>
      </c>
      <c r="AX31" s="29">
        <f t="shared" si="9"/>
        <v>-49702.251896000002</v>
      </c>
      <c r="AZ31" s="29">
        <v>5647983.1699999999</v>
      </c>
      <c r="BA31" s="29">
        <v>5647983.1699999999</v>
      </c>
      <c r="BB31" s="29">
        <v>5647983.1699999999</v>
      </c>
      <c r="BD31" s="342"/>
      <c r="BE31" s="342"/>
      <c r="BF31" s="342"/>
      <c r="BH31" s="29">
        <v>8283.7086493333336</v>
      </c>
      <c r="BI31" s="29">
        <v>8283.7086493333336</v>
      </c>
      <c r="BJ31" s="29">
        <v>8283.7086493333336</v>
      </c>
      <c r="BL31" s="342">
        <f t="shared" si="10"/>
        <v>0</v>
      </c>
      <c r="BM31" s="342">
        <f t="shared" si="10"/>
        <v>0</v>
      </c>
      <c r="BN31" s="342">
        <f t="shared" si="10"/>
        <v>0</v>
      </c>
      <c r="BP31" s="29">
        <f t="shared" si="11"/>
        <v>24851.125948000001</v>
      </c>
      <c r="BQ31" s="29">
        <f t="shared" si="12"/>
        <v>0</v>
      </c>
      <c r="BR31" s="29">
        <f t="shared" si="13"/>
        <v>-24851.125948000001</v>
      </c>
      <c r="BT31" s="29">
        <f t="shared" si="14"/>
        <v>74553.377844000002</v>
      </c>
      <c r="BU31" s="29">
        <f t="shared" si="14"/>
        <v>0</v>
      </c>
      <c r="BV31" s="29">
        <f t="shared" si="15"/>
        <v>-74553.377844000002</v>
      </c>
      <c r="BX31" s="29">
        <v>5647983.1699999999</v>
      </c>
      <c r="BY31" s="29">
        <v>5647983.1699999999</v>
      </c>
      <c r="BZ31" s="29">
        <v>2823991.59</v>
      </c>
      <c r="CB31" s="342"/>
      <c r="CC31" s="342"/>
      <c r="CD31" s="342"/>
      <c r="CF31" s="29">
        <v>8283.7086493333336</v>
      </c>
      <c r="CG31" s="29">
        <v>8283.7086493333336</v>
      </c>
      <c r="CH31" s="29">
        <v>4141.8543319999999</v>
      </c>
      <c r="CJ31" s="342">
        <f t="shared" si="16"/>
        <v>0</v>
      </c>
      <c r="CK31" s="342">
        <f t="shared" si="16"/>
        <v>0</v>
      </c>
      <c r="CL31" s="342">
        <f t="shared" si="16"/>
        <v>0</v>
      </c>
      <c r="CN31" s="29">
        <f t="shared" si="17"/>
        <v>20709.271630666666</v>
      </c>
      <c r="CO31" s="29">
        <f t="shared" si="18"/>
        <v>0</v>
      </c>
      <c r="CP31" s="29">
        <f t="shared" si="19"/>
        <v>-20709.271630666666</v>
      </c>
      <c r="CR31" s="29">
        <f t="shared" si="20"/>
        <v>95262.649474666672</v>
      </c>
      <c r="CS31" s="29">
        <f t="shared" si="20"/>
        <v>0</v>
      </c>
      <c r="CT31" s="29">
        <f t="shared" si="21"/>
        <v>-95262.649474666672</v>
      </c>
    </row>
    <row r="32" spans="1:98" x14ac:dyDescent="0.25">
      <c r="A32" s="343" t="s">
        <v>358</v>
      </c>
      <c r="B32" s="229">
        <v>0</v>
      </c>
      <c r="C32" s="229">
        <v>0</v>
      </c>
      <c r="D32" s="229">
        <v>5.6099999999999997E-2</v>
      </c>
      <c r="E32" s="229">
        <v>5.6099999999999997E-2</v>
      </c>
      <c r="F32" s="236">
        <v>403011</v>
      </c>
      <c r="G32" s="229"/>
      <c r="H32" s="342">
        <v>0</v>
      </c>
      <c r="I32" s="342">
        <v>0</v>
      </c>
      <c r="J32" s="342">
        <v>0</v>
      </c>
      <c r="K32" s="342"/>
      <c r="L32" s="342">
        <v>0</v>
      </c>
      <c r="M32" s="342">
        <v>0</v>
      </c>
      <c r="N32" s="342">
        <v>0</v>
      </c>
      <c r="O32" s="342"/>
      <c r="P32" s="238">
        <v>0</v>
      </c>
      <c r="Q32" s="238">
        <v>0</v>
      </c>
      <c r="R32" s="238">
        <v>0</v>
      </c>
      <c r="S32" s="238"/>
      <c r="T32" s="342">
        <f t="shared" si="0"/>
        <v>0</v>
      </c>
      <c r="U32" s="342">
        <f t="shared" si="0"/>
        <v>0</v>
      </c>
      <c r="V32" s="342">
        <f t="shared" si="0"/>
        <v>0</v>
      </c>
      <c r="W32" s="29"/>
      <c r="X32" s="29">
        <f t="shared" si="1"/>
        <v>0</v>
      </c>
      <c r="Y32" s="29">
        <f t="shared" si="2"/>
        <v>0</v>
      </c>
      <c r="Z32" s="29">
        <f t="shared" si="3"/>
        <v>0</v>
      </c>
      <c r="AB32" s="29">
        <v>0</v>
      </c>
      <c r="AC32" s="29">
        <v>0</v>
      </c>
      <c r="AD32" s="29">
        <v>0</v>
      </c>
      <c r="AF32" s="342">
        <v>0</v>
      </c>
      <c r="AG32" s="342">
        <v>0</v>
      </c>
      <c r="AH32" s="342">
        <v>0</v>
      </c>
      <c r="AJ32" s="29">
        <v>0</v>
      </c>
      <c r="AK32" s="29">
        <v>0</v>
      </c>
      <c r="AL32" s="29">
        <v>0</v>
      </c>
      <c r="AN32" s="342">
        <f t="shared" si="4"/>
        <v>0</v>
      </c>
      <c r="AO32" s="342">
        <f t="shared" si="4"/>
        <v>0</v>
      </c>
      <c r="AP32" s="342">
        <f t="shared" si="4"/>
        <v>0</v>
      </c>
      <c r="AR32" s="29">
        <f t="shared" si="5"/>
        <v>0</v>
      </c>
      <c r="AS32" s="29">
        <f t="shared" si="6"/>
        <v>0</v>
      </c>
      <c r="AT32" s="29">
        <f t="shared" si="7"/>
        <v>0</v>
      </c>
      <c r="AV32" s="29">
        <f t="shared" si="8"/>
        <v>0</v>
      </c>
      <c r="AW32" s="29">
        <f t="shared" si="8"/>
        <v>0</v>
      </c>
      <c r="AX32" s="29">
        <f t="shared" si="9"/>
        <v>0</v>
      </c>
      <c r="AZ32" s="29">
        <v>0</v>
      </c>
      <c r="BA32" s="29">
        <v>0</v>
      </c>
      <c r="BB32" s="29">
        <v>0</v>
      </c>
      <c r="BD32" s="342"/>
      <c r="BE32" s="342"/>
      <c r="BF32" s="342"/>
      <c r="BH32" s="29">
        <v>0</v>
      </c>
      <c r="BI32" s="29">
        <v>0</v>
      </c>
      <c r="BJ32" s="29">
        <v>0</v>
      </c>
      <c r="BL32" s="342">
        <f t="shared" si="10"/>
        <v>0</v>
      </c>
      <c r="BM32" s="342">
        <f t="shared" si="10"/>
        <v>0</v>
      </c>
      <c r="BN32" s="342">
        <f t="shared" si="10"/>
        <v>0</v>
      </c>
      <c r="BP32" s="29">
        <f t="shared" si="11"/>
        <v>0</v>
      </c>
      <c r="BQ32" s="29">
        <f t="shared" si="12"/>
        <v>0</v>
      </c>
      <c r="BR32" s="29">
        <f t="shared" si="13"/>
        <v>0</v>
      </c>
      <c r="BT32" s="29">
        <f t="shared" si="14"/>
        <v>0</v>
      </c>
      <c r="BU32" s="29">
        <f t="shared" si="14"/>
        <v>0</v>
      </c>
      <c r="BV32" s="29">
        <f t="shared" si="15"/>
        <v>0</v>
      </c>
      <c r="BX32" s="29">
        <v>0</v>
      </c>
      <c r="BY32" s="29">
        <v>0</v>
      </c>
      <c r="BZ32" s="29">
        <v>0</v>
      </c>
      <c r="CB32" s="342"/>
      <c r="CC32" s="342"/>
      <c r="CD32" s="342"/>
      <c r="CF32" s="29">
        <v>0</v>
      </c>
      <c r="CG32" s="29">
        <v>0</v>
      </c>
      <c r="CH32" s="29">
        <v>0</v>
      </c>
      <c r="CJ32" s="342">
        <f t="shared" si="16"/>
        <v>0</v>
      </c>
      <c r="CK32" s="342">
        <f t="shared" si="16"/>
        <v>0</v>
      </c>
      <c r="CL32" s="342">
        <f t="shared" si="16"/>
        <v>0</v>
      </c>
      <c r="CN32" s="29">
        <f t="shared" si="17"/>
        <v>0</v>
      </c>
      <c r="CO32" s="29">
        <f t="shared" si="18"/>
        <v>0</v>
      </c>
      <c r="CP32" s="29">
        <f t="shared" si="19"/>
        <v>0</v>
      </c>
      <c r="CR32" s="29">
        <f t="shared" si="20"/>
        <v>0</v>
      </c>
      <c r="CS32" s="29">
        <f t="shared" si="20"/>
        <v>0</v>
      </c>
      <c r="CT32" s="29">
        <f t="shared" si="21"/>
        <v>0</v>
      </c>
    </row>
    <row r="33" spans="1:98" x14ac:dyDescent="0.25">
      <c r="A33" s="343" t="s">
        <v>359</v>
      </c>
      <c r="B33" s="229">
        <v>9.9000000000000008E-3</v>
      </c>
      <c r="C33" s="229">
        <v>1.0999999999999999E-2</v>
      </c>
      <c r="D33" s="229">
        <v>2.3099999999999999E-2</v>
      </c>
      <c r="E33" s="229">
        <v>2.3100000000000002E-2</v>
      </c>
      <c r="F33" s="236">
        <v>403011</v>
      </c>
      <c r="G33" s="229"/>
      <c r="H33" s="342">
        <v>3379625.65</v>
      </c>
      <c r="I33" s="342">
        <v>3379625.65</v>
      </c>
      <c r="J33" s="342">
        <v>3379625.65</v>
      </c>
      <c r="K33" s="342"/>
      <c r="L33" s="342">
        <v>3379625.65</v>
      </c>
      <c r="M33" s="342">
        <v>3379625.65</v>
      </c>
      <c r="N33" s="342">
        <v>3379625.65</v>
      </c>
      <c r="O33" s="342"/>
      <c r="P33" s="238">
        <v>6505.7793762500005</v>
      </c>
      <c r="Q33" s="238">
        <v>6505.7793762500005</v>
      </c>
      <c r="R33" s="238">
        <v>6505.7793762500005</v>
      </c>
      <c r="S33" s="238"/>
      <c r="T33" s="342">
        <f t="shared" si="0"/>
        <v>6505.7793762500005</v>
      </c>
      <c r="U33" s="342">
        <f t="shared" si="0"/>
        <v>6505.7793762500005</v>
      </c>
      <c r="V33" s="342">
        <f t="shared" si="0"/>
        <v>6505.7793762500005</v>
      </c>
      <c r="W33" s="29"/>
      <c r="X33" s="29">
        <f t="shared" si="1"/>
        <v>19517.338128750001</v>
      </c>
      <c r="Y33" s="29">
        <f t="shared" si="2"/>
        <v>19517.338128750001</v>
      </c>
      <c r="Z33" s="29">
        <f t="shared" si="3"/>
        <v>0</v>
      </c>
      <c r="AB33" s="29">
        <v>3379625.65</v>
      </c>
      <c r="AC33" s="29">
        <v>3379625.65</v>
      </c>
      <c r="AD33" s="29">
        <v>3379625.65</v>
      </c>
      <c r="AF33" s="342">
        <v>3379625.65</v>
      </c>
      <c r="AG33" s="342">
        <v>3379625.65</v>
      </c>
      <c r="AH33" s="342">
        <v>3379625.65</v>
      </c>
      <c r="AJ33" s="29">
        <v>6505.7793762500005</v>
      </c>
      <c r="AK33" s="29">
        <v>6505.7793762500005</v>
      </c>
      <c r="AL33" s="29">
        <v>6505.7793762500005</v>
      </c>
      <c r="AN33" s="342">
        <f t="shared" si="4"/>
        <v>6505.7793762500005</v>
      </c>
      <c r="AO33" s="342">
        <f t="shared" si="4"/>
        <v>6505.7793762500005</v>
      </c>
      <c r="AP33" s="342">
        <f t="shared" si="4"/>
        <v>6505.7793762500005</v>
      </c>
      <c r="AR33" s="29">
        <f t="shared" si="5"/>
        <v>19517.338128750001</v>
      </c>
      <c r="AS33" s="29">
        <f t="shared" si="6"/>
        <v>19517.338128750001</v>
      </c>
      <c r="AT33" s="29">
        <f t="shared" si="7"/>
        <v>0</v>
      </c>
      <c r="AV33" s="29">
        <f t="shared" si="8"/>
        <v>39034.676257500003</v>
      </c>
      <c r="AW33" s="29">
        <f t="shared" si="8"/>
        <v>39034.676257500003</v>
      </c>
      <c r="AX33" s="29">
        <f t="shared" si="9"/>
        <v>0</v>
      </c>
      <c r="AZ33" s="29">
        <v>3379625.65</v>
      </c>
      <c r="BA33" s="29">
        <v>3379625.65</v>
      </c>
      <c r="BB33" s="29">
        <v>3379625.65</v>
      </c>
      <c r="BD33" s="342"/>
      <c r="BE33" s="342"/>
      <c r="BF33" s="342"/>
      <c r="BH33" s="29">
        <v>6505.7793762500005</v>
      </c>
      <c r="BI33" s="29">
        <v>6505.7793762500005</v>
      </c>
      <c r="BJ33" s="29">
        <v>6505.7793762500005</v>
      </c>
      <c r="BL33" s="342">
        <f t="shared" si="10"/>
        <v>0</v>
      </c>
      <c r="BM33" s="342">
        <f t="shared" si="10"/>
        <v>0</v>
      </c>
      <c r="BN33" s="342">
        <f t="shared" si="10"/>
        <v>0</v>
      </c>
      <c r="BP33" s="29">
        <f t="shared" si="11"/>
        <v>19517.338128750001</v>
      </c>
      <c r="BQ33" s="29">
        <f t="shared" si="12"/>
        <v>0</v>
      </c>
      <c r="BR33" s="29">
        <f t="shared" si="13"/>
        <v>-19517.338128750001</v>
      </c>
      <c r="BT33" s="29">
        <f t="shared" si="14"/>
        <v>58552.014386250004</v>
      </c>
      <c r="BU33" s="29">
        <f t="shared" si="14"/>
        <v>39034.676257500003</v>
      </c>
      <c r="BV33" s="29">
        <f t="shared" si="15"/>
        <v>-19517.338128750001</v>
      </c>
      <c r="BX33" s="29">
        <v>3379625.65</v>
      </c>
      <c r="BY33" s="29">
        <v>3379625.65</v>
      </c>
      <c r="BZ33" s="29">
        <v>3379625.65</v>
      </c>
      <c r="CB33" s="342"/>
      <c r="CC33" s="342"/>
      <c r="CD33" s="342"/>
      <c r="CF33" s="29">
        <v>6505.7793762500005</v>
      </c>
      <c r="CG33" s="29">
        <v>6505.7793762500005</v>
      </c>
      <c r="CH33" s="29">
        <v>6505.7793762500005</v>
      </c>
      <c r="CJ33" s="342">
        <f t="shared" si="16"/>
        <v>0</v>
      </c>
      <c r="CK33" s="342">
        <f t="shared" si="16"/>
        <v>0</v>
      </c>
      <c r="CL33" s="342">
        <f t="shared" si="16"/>
        <v>0</v>
      </c>
      <c r="CN33" s="29">
        <f t="shared" si="17"/>
        <v>19517.338128750001</v>
      </c>
      <c r="CO33" s="29">
        <f t="shared" si="18"/>
        <v>0</v>
      </c>
      <c r="CP33" s="29">
        <f t="shared" si="19"/>
        <v>-19517.338128750001</v>
      </c>
      <c r="CR33" s="29">
        <f t="shared" si="20"/>
        <v>78069.352515000006</v>
      </c>
      <c r="CS33" s="29">
        <f t="shared" si="20"/>
        <v>39034.676257500003</v>
      </c>
      <c r="CT33" s="29">
        <f t="shared" si="21"/>
        <v>-39034.676257500003</v>
      </c>
    </row>
    <row r="34" spans="1:98" x14ac:dyDescent="0.25">
      <c r="A34" s="343" t="s">
        <v>360</v>
      </c>
      <c r="B34" s="229">
        <v>0</v>
      </c>
      <c r="C34" s="229">
        <v>0</v>
      </c>
      <c r="D34" s="229">
        <v>5.2600000000000001E-2</v>
      </c>
      <c r="E34" s="229">
        <v>0</v>
      </c>
      <c r="F34" s="236">
        <v>403011</v>
      </c>
      <c r="G34" s="229"/>
      <c r="H34" s="342">
        <v>135348.24</v>
      </c>
      <c r="I34" s="342">
        <v>135348.24</v>
      </c>
      <c r="J34" s="342">
        <v>135348.24</v>
      </c>
      <c r="K34" s="342"/>
      <c r="L34" s="342">
        <v>214083.72</v>
      </c>
      <c r="M34" s="342">
        <v>214083.72</v>
      </c>
      <c r="N34" s="342">
        <v>214083.72</v>
      </c>
      <c r="O34" s="342"/>
      <c r="P34" s="238">
        <v>0</v>
      </c>
      <c r="Q34" s="238">
        <v>0</v>
      </c>
      <c r="R34" s="238">
        <v>0</v>
      </c>
      <c r="S34" s="238"/>
      <c r="T34" s="342">
        <f t="shared" si="0"/>
        <v>0</v>
      </c>
      <c r="U34" s="342">
        <f t="shared" si="0"/>
        <v>0</v>
      </c>
      <c r="V34" s="342">
        <f t="shared" si="0"/>
        <v>0</v>
      </c>
      <c r="W34" s="29"/>
      <c r="X34" s="29">
        <f t="shared" si="1"/>
        <v>0</v>
      </c>
      <c r="Y34" s="29">
        <f t="shared" si="2"/>
        <v>0</v>
      </c>
      <c r="Z34" s="29">
        <f t="shared" si="3"/>
        <v>0</v>
      </c>
      <c r="AB34" s="29">
        <v>135348.24</v>
      </c>
      <c r="AC34" s="29">
        <v>135348.24</v>
      </c>
      <c r="AD34" s="29">
        <v>135348.24</v>
      </c>
      <c r="AF34" s="342">
        <v>214083.72</v>
      </c>
      <c r="AG34" s="342">
        <v>214083.72</v>
      </c>
      <c r="AH34" s="342">
        <v>214083.72</v>
      </c>
      <c r="AJ34" s="29">
        <v>0</v>
      </c>
      <c r="AK34" s="29">
        <v>0</v>
      </c>
      <c r="AL34" s="29">
        <v>0</v>
      </c>
      <c r="AN34" s="342">
        <f t="shared" si="4"/>
        <v>0</v>
      </c>
      <c r="AO34" s="342">
        <f t="shared" si="4"/>
        <v>0</v>
      </c>
      <c r="AP34" s="342">
        <f t="shared" si="4"/>
        <v>0</v>
      </c>
      <c r="AR34" s="29">
        <f t="shared" si="5"/>
        <v>0</v>
      </c>
      <c r="AS34" s="29">
        <f t="shared" si="6"/>
        <v>0</v>
      </c>
      <c r="AT34" s="29">
        <f t="shared" si="7"/>
        <v>0</v>
      </c>
      <c r="AV34" s="29">
        <f t="shared" si="8"/>
        <v>0</v>
      </c>
      <c r="AW34" s="29">
        <f t="shared" si="8"/>
        <v>0</v>
      </c>
      <c r="AX34" s="29">
        <f t="shared" si="9"/>
        <v>0</v>
      </c>
      <c r="AZ34" s="29">
        <v>135348.24</v>
      </c>
      <c r="BA34" s="29">
        <v>135348.24</v>
      </c>
      <c r="BB34" s="29">
        <v>174715.98</v>
      </c>
      <c r="BD34" s="342"/>
      <c r="BE34" s="342"/>
      <c r="BF34" s="342"/>
      <c r="BH34" s="29">
        <v>0</v>
      </c>
      <c r="BI34" s="29">
        <v>0</v>
      </c>
      <c r="BJ34" s="29">
        <v>0</v>
      </c>
      <c r="BL34" s="342">
        <f t="shared" si="10"/>
        <v>0</v>
      </c>
      <c r="BM34" s="342">
        <f t="shared" si="10"/>
        <v>0</v>
      </c>
      <c r="BN34" s="342">
        <f t="shared" si="10"/>
        <v>0</v>
      </c>
      <c r="BP34" s="29">
        <f t="shared" si="11"/>
        <v>0</v>
      </c>
      <c r="BQ34" s="29">
        <f t="shared" si="12"/>
        <v>0</v>
      </c>
      <c r="BR34" s="29">
        <f t="shared" si="13"/>
        <v>0</v>
      </c>
      <c r="BT34" s="29">
        <f t="shared" si="14"/>
        <v>0</v>
      </c>
      <c r="BU34" s="29">
        <f t="shared" si="14"/>
        <v>0</v>
      </c>
      <c r="BV34" s="29">
        <f t="shared" si="15"/>
        <v>0</v>
      </c>
      <c r="BX34" s="29">
        <v>214083.72</v>
      </c>
      <c r="BY34" s="29">
        <v>214083.72</v>
      </c>
      <c r="BZ34" s="29">
        <v>214083.72</v>
      </c>
      <c r="CB34" s="342"/>
      <c r="CC34" s="342"/>
      <c r="CD34" s="342"/>
      <c r="CF34" s="29">
        <v>0</v>
      </c>
      <c r="CG34" s="29">
        <v>0</v>
      </c>
      <c r="CH34" s="29">
        <v>0</v>
      </c>
      <c r="CJ34" s="342">
        <f t="shared" si="16"/>
        <v>0</v>
      </c>
      <c r="CK34" s="342">
        <f t="shared" si="16"/>
        <v>0</v>
      </c>
      <c r="CL34" s="342">
        <f t="shared" si="16"/>
        <v>0</v>
      </c>
      <c r="CN34" s="29">
        <f t="shared" si="17"/>
        <v>0</v>
      </c>
      <c r="CO34" s="29">
        <f t="shared" si="18"/>
        <v>0</v>
      </c>
      <c r="CP34" s="29">
        <f t="shared" si="19"/>
        <v>0</v>
      </c>
      <c r="CR34" s="29">
        <f t="shared" si="20"/>
        <v>0</v>
      </c>
      <c r="CS34" s="29">
        <f t="shared" si="20"/>
        <v>0</v>
      </c>
      <c r="CT34" s="29">
        <f t="shared" si="21"/>
        <v>0</v>
      </c>
    </row>
    <row r="35" spans="1:98" x14ac:dyDescent="0.25">
      <c r="A35" s="343" t="s">
        <v>361</v>
      </c>
      <c r="B35" s="229">
        <v>9.4999999999999998E-3</v>
      </c>
      <c r="C35" s="229">
        <v>1.06E-2</v>
      </c>
      <c r="D35" s="229">
        <v>1.83E-2</v>
      </c>
      <c r="E35" s="229">
        <v>1.6799999999999999E-2</v>
      </c>
      <c r="F35" s="236">
        <v>403011</v>
      </c>
      <c r="G35" s="229"/>
      <c r="H35" s="342">
        <v>27484470.280000001</v>
      </c>
      <c r="I35" s="342">
        <v>27489796.050000001</v>
      </c>
      <c r="J35" s="342">
        <v>27489796.050000001</v>
      </c>
      <c r="K35" s="342"/>
      <c r="L35" s="342">
        <v>27411967.18</v>
      </c>
      <c r="M35" s="342">
        <v>27411967.18</v>
      </c>
      <c r="N35" s="342">
        <v>27411967.18</v>
      </c>
      <c r="O35" s="342"/>
      <c r="P35" s="238">
        <v>38478.258391999996</v>
      </c>
      <c r="Q35" s="238">
        <v>38485.714469999999</v>
      </c>
      <c r="R35" s="238">
        <v>38485.714469999999</v>
      </c>
      <c r="S35" s="238"/>
      <c r="T35" s="342">
        <f t="shared" si="0"/>
        <v>38376.754051999997</v>
      </c>
      <c r="U35" s="342">
        <f t="shared" si="0"/>
        <v>38376.754051999997</v>
      </c>
      <c r="V35" s="342">
        <f t="shared" si="0"/>
        <v>38376.754051999997</v>
      </c>
      <c r="W35" s="29"/>
      <c r="X35" s="29">
        <f t="shared" si="1"/>
        <v>115449.687332</v>
      </c>
      <c r="Y35" s="29">
        <f t="shared" si="2"/>
        <v>115130.26215599998</v>
      </c>
      <c r="Z35" s="29">
        <f t="shared" si="3"/>
        <v>-319.42517600001884</v>
      </c>
      <c r="AB35" s="29">
        <v>27489796.050000001</v>
      </c>
      <c r="AC35" s="29">
        <v>27490249.359999999</v>
      </c>
      <c r="AD35" s="29">
        <v>27490702.66</v>
      </c>
      <c r="AF35" s="342">
        <v>27411967.18</v>
      </c>
      <c r="AG35" s="342">
        <v>27411967.18</v>
      </c>
      <c r="AH35" s="342">
        <v>27411967.18</v>
      </c>
      <c r="AJ35" s="29">
        <v>38485.714469999999</v>
      </c>
      <c r="AK35" s="29">
        <v>38486.349104000001</v>
      </c>
      <c r="AL35" s="29">
        <v>38486.983723999998</v>
      </c>
      <c r="AN35" s="342">
        <f t="shared" si="4"/>
        <v>38376.754051999997</v>
      </c>
      <c r="AO35" s="342">
        <f t="shared" si="4"/>
        <v>38376.754051999997</v>
      </c>
      <c r="AP35" s="342">
        <f t="shared" si="4"/>
        <v>38376.754051999997</v>
      </c>
      <c r="AR35" s="29">
        <f t="shared" si="5"/>
        <v>115459.04729799999</v>
      </c>
      <c r="AS35" s="29">
        <f t="shared" si="6"/>
        <v>115130.26215599998</v>
      </c>
      <c r="AT35" s="29">
        <f t="shared" si="7"/>
        <v>-328.78514200000791</v>
      </c>
      <c r="AV35" s="29">
        <f t="shared" si="8"/>
        <v>230908.73462999999</v>
      </c>
      <c r="AW35" s="29">
        <f t="shared" si="8"/>
        <v>230260.52431199996</v>
      </c>
      <c r="AX35" s="29">
        <f t="shared" si="9"/>
        <v>-648.21031800002675</v>
      </c>
      <c r="AZ35" s="29">
        <v>27490702.66</v>
      </c>
      <c r="BA35" s="29">
        <v>27490702.66</v>
      </c>
      <c r="BB35" s="29">
        <v>27451334.920000002</v>
      </c>
      <c r="BD35" s="342"/>
      <c r="BE35" s="342"/>
      <c r="BF35" s="342"/>
      <c r="BH35" s="29">
        <v>38486.983723999998</v>
      </c>
      <c r="BI35" s="29">
        <v>38486.983723999998</v>
      </c>
      <c r="BJ35" s="29">
        <v>38431.868888000005</v>
      </c>
      <c r="BL35" s="342">
        <f t="shared" si="10"/>
        <v>0</v>
      </c>
      <c r="BM35" s="342">
        <f t="shared" si="10"/>
        <v>0</v>
      </c>
      <c r="BN35" s="342">
        <f t="shared" si="10"/>
        <v>0</v>
      </c>
      <c r="BP35" s="29">
        <f t="shared" si="11"/>
        <v>115405.83633600001</v>
      </c>
      <c r="BQ35" s="29">
        <f t="shared" si="12"/>
        <v>0</v>
      </c>
      <c r="BR35" s="29">
        <f t="shared" si="13"/>
        <v>-115405.83633600001</v>
      </c>
      <c r="BT35" s="29">
        <f t="shared" si="14"/>
        <v>346314.57096599997</v>
      </c>
      <c r="BU35" s="29">
        <f t="shared" si="14"/>
        <v>230260.52431199996</v>
      </c>
      <c r="BV35" s="29">
        <f t="shared" si="15"/>
        <v>-116054.04665400001</v>
      </c>
      <c r="BX35" s="29">
        <v>27411967.18</v>
      </c>
      <c r="BY35" s="29">
        <v>27411967.18</v>
      </c>
      <c r="BZ35" s="29">
        <v>27411967.18</v>
      </c>
      <c r="CB35" s="342"/>
      <c r="CC35" s="342"/>
      <c r="CD35" s="342"/>
      <c r="CF35" s="29">
        <v>38376.754051999997</v>
      </c>
      <c r="CG35" s="29">
        <v>38376.754051999997</v>
      </c>
      <c r="CH35" s="29">
        <v>38376.754051999997</v>
      </c>
      <c r="CJ35" s="342">
        <f t="shared" si="16"/>
        <v>0</v>
      </c>
      <c r="CK35" s="342">
        <f t="shared" si="16"/>
        <v>0</v>
      </c>
      <c r="CL35" s="342">
        <f t="shared" si="16"/>
        <v>0</v>
      </c>
      <c r="CN35" s="29">
        <f t="shared" si="17"/>
        <v>115130.26215599998</v>
      </c>
      <c r="CO35" s="29">
        <f t="shared" si="18"/>
        <v>0</v>
      </c>
      <c r="CP35" s="29">
        <f t="shared" si="19"/>
        <v>-115130.26215599998</v>
      </c>
      <c r="CR35" s="29">
        <f t="shared" si="20"/>
        <v>461444.83312199998</v>
      </c>
      <c r="CS35" s="29">
        <f t="shared" si="20"/>
        <v>230260.52431199996</v>
      </c>
      <c r="CT35" s="29">
        <f t="shared" si="21"/>
        <v>-231184.30881000002</v>
      </c>
    </row>
    <row r="36" spans="1:98" x14ac:dyDescent="0.25">
      <c r="A36" s="343" t="s">
        <v>362</v>
      </c>
      <c r="B36" s="229">
        <v>5.0000000000000001E-3</v>
      </c>
      <c r="C36" s="229">
        <v>5.5999999999999999E-3</v>
      </c>
      <c r="D36" s="229">
        <v>2.8000000000000001E-2</v>
      </c>
      <c r="E36" s="229">
        <v>7.6999999999999994E-3</v>
      </c>
      <c r="F36" s="236">
        <v>403011</v>
      </c>
      <c r="G36" s="229"/>
      <c r="H36" s="342">
        <v>2472014.12</v>
      </c>
      <c r="I36" s="342">
        <v>2472014.12</v>
      </c>
      <c r="J36" s="342">
        <v>2472014.12</v>
      </c>
      <c r="K36" s="342"/>
      <c r="L36" s="342">
        <v>2472014.12</v>
      </c>
      <c r="M36" s="342">
        <v>2472014.12</v>
      </c>
      <c r="N36" s="342">
        <v>2472014.12</v>
      </c>
      <c r="O36" s="342"/>
      <c r="P36" s="238">
        <v>1586.2090603333334</v>
      </c>
      <c r="Q36" s="238">
        <v>1586.2090603333334</v>
      </c>
      <c r="R36" s="238">
        <v>1586.2090603333334</v>
      </c>
      <c r="S36" s="238"/>
      <c r="T36" s="342">
        <f t="shared" si="0"/>
        <v>1586.2090603333334</v>
      </c>
      <c r="U36" s="342">
        <f t="shared" si="0"/>
        <v>1586.2090603333334</v>
      </c>
      <c r="V36" s="342">
        <f t="shared" si="0"/>
        <v>1586.2090603333334</v>
      </c>
      <c r="W36" s="29"/>
      <c r="X36" s="29">
        <f t="shared" si="1"/>
        <v>4758.6271809999998</v>
      </c>
      <c r="Y36" s="29">
        <f t="shared" si="2"/>
        <v>4758.6271809999998</v>
      </c>
      <c r="Z36" s="29">
        <f t="shared" si="3"/>
        <v>0</v>
      </c>
      <c r="AB36" s="29">
        <v>2472014.12</v>
      </c>
      <c r="AC36" s="29">
        <v>2472014.12</v>
      </c>
      <c r="AD36" s="29">
        <v>2472014.12</v>
      </c>
      <c r="AF36" s="342">
        <v>2472014.12</v>
      </c>
      <c r="AG36" s="342">
        <v>2472014.12</v>
      </c>
      <c r="AH36" s="342">
        <v>2472014.12</v>
      </c>
      <c r="AJ36" s="29">
        <v>1586.2090603333334</v>
      </c>
      <c r="AK36" s="29">
        <v>1586.2090603333334</v>
      </c>
      <c r="AL36" s="29">
        <v>1586.2090603333334</v>
      </c>
      <c r="AN36" s="342">
        <f t="shared" si="4"/>
        <v>1586.2090603333334</v>
      </c>
      <c r="AO36" s="342">
        <f t="shared" si="4"/>
        <v>1586.2090603333334</v>
      </c>
      <c r="AP36" s="342">
        <f t="shared" si="4"/>
        <v>1586.2090603333334</v>
      </c>
      <c r="AR36" s="29">
        <f t="shared" si="5"/>
        <v>4758.6271809999998</v>
      </c>
      <c r="AS36" s="29">
        <f t="shared" si="6"/>
        <v>4758.6271809999998</v>
      </c>
      <c r="AT36" s="29">
        <f t="shared" si="7"/>
        <v>0</v>
      </c>
      <c r="AV36" s="29">
        <f t="shared" si="8"/>
        <v>9517.2543619999997</v>
      </c>
      <c r="AW36" s="29">
        <f t="shared" si="8"/>
        <v>9517.2543619999997</v>
      </c>
      <c r="AX36" s="29">
        <f t="shared" si="9"/>
        <v>0</v>
      </c>
      <c r="AZ36" s="29">
        <v>2472014.12</v>
      </c>
      <c r="BA36" s="29">
        <v>2472014.12</v>
      </c>
      <c r="BB36" s="29">
        <v>2472014.12</v>
      </c>
      <c r="BD36" s="342"/>
      <c r="BE36" s="342"/>
      <c r="BF36" s="342"/>
      <c r="BH36" s="29">
        <v>1586.2090603333334</v>
      </c>
      <c r="BI36" s="29">
        <v>1586.2090603333334</v>
      </c>
      <c r="BJ36" s="29">
        <v>1586.2090603333334</v>
      </c>
      <c r="BL36" s="342">
        <f t="shared" si="10"/>
        <v>0</v>
      </c>
      <c r="BM36" s="342">
        <f t="shared" si="10"/>
        <v>0</v>
      </c>
      <c r="BN36" s="342">
        <f t="shared" si="10"/>
        <v>0</v>
      </c>
      <c r="BP36" s="29">
        <f t="shared" si="11"/>
        <v>4758.6271809999998</v>
      </c>
      <c r="BQ36" s="29">
        <f t="shared" si="12"/>
        <v>0</v>
      </c>
      <c r="BR36" s="29">
        <f t="shared" si="13"/>
        <v>-4758.6271809999998</v>
      </c>
      <c r="BT36" s="29">
        <f t="shared" si="14"/>
        <v>14275.881543</v>
      </c>
      <c r="BU36" s="29">
        <f t="shared" si="14"/>
        <v>9517.2543619999997</v>
      </c>
      <c r="BV36" s="29">
        <f t="shared" si="15"/>
        <v>-4758.6271809999998</v>
      </c>
      <c r="BX36" s="29">
        <v>2472014.12</v>
      </c>
      <c r="BY36" s="29">
        <v>2472014.12</v>
      </c>
      <c r="BZ36" s="29">
        <v>2472014.12</v>
      </c>
      <c r="CB36" s="342"/>
      <c r="CC36" s="342"/>
      <c r="CD36" s="342"/>
      <c r="CF36" s="29">
        <v>1586.2090603333334</v>
      </c>
      <c r="CG36" s="29">
        <v>1586.2090603333334</v>
      </c>
      <c r="CH36" s="29">
        <v>1586.2090603333334</v>
      </c>
      <c r="CJ36" s="342">
        <f t="shared" si="16"/>
        <v>0</v>
      </c>
      <c r="CK36" s="342">
        <f t="shared" si="16"/>
        <v>0</v>
      </c>
      <c r="CL36" s="342">
        <f t="shared" si="16"/>
        <v>0</v>
      </c>
      <c r="CN36" s="29">
        <f t="shared" si="17"/>
        <v>4758.6271809999998</v>
      </c>
      <c r="CO36" s="29">
        <f t="shared" si="18"/>
        <v>0</v>
      </c>
      <c r="CP36" s="29">
        <f t="shared" si="19"/>
        <v>-4758.6271809999998</v>
      </c>
      <c r="CR36" s="29">
        <f t="shared" si="20"/>
        <v>19034.508723999999</v>
      </c>
      <c r="CS36" s="29">
        <f t="shared" si="20"/>
        <v>9517.2543619999997</v>
      </c>
      <c r="CT36" s="29">
        <f t="shared" si="21"/>
        <v>-9517.2543619999997</v>
      </c>
    </row>
    <row r="37" spans="1:98" x14ac:dyDescent="0.25">
      <c r="A37" s="343" t="s">
        <v>363</v>
      </c>
      <c r="B37" s="229">
        <v>0</v>
      </c>
      <c r="C37" s="229">
        <v>1.06E-2</v>
      </c>
      <c r="D37" s="229">
        <v>5.2600000000000001E-2</v>
      </c>
      <c r="E37" s="229">
        <v>0</v>
      </c>
      <c r="F37" s="236">
        <v>403026</v>
      </c>
      <c r="G37" s="229"/>
      <c r="H37" s="342">
        <v>0</v>
      </c>
      <c r="I37" s="342">
        <v>0</v>
      </c>
      <c r="J37" s="342">
        <v>0</v>
      </c>
      <c r="K37" s="342"/>
      <c r="L37" s="342">
        <v>0</v>
      </c>
      <c r="M37" s="342">
        <v>0</v>
      </c>
      <c r="N37" s="342">
        <v>0</v>
      </c>
      <c r="O37" s="342"/>
      <c r="P37" s="238">
        <v>0</v>
      </c>
      <c r="Q37" s="238">
        <v>0</v>
      </c>
      <c r="R37" s="238">
        <v>0</v>
      </c>
      <c r="S37" s="238"/>
      <c r="T37" s="342">
        <f t="shared" si="0"/>
        <v>0</v>
      </c>
      <c r="U37" s="342">
        <f t="shared" si="0"/>
        <v>0</v>
      </c>
      <c r="V37" s="342">
        <f t="shared" si="0"/>
        <v>0</v>
      </c>
      <c r="W37" s="29"/>
      <c r="X37" s="29">
        <f t="shared" si="1"/>
        <v>0</v>
      </c>
      <c r="Y37" s="29">
        <f t="shared" si="2"/>
        <v>0</v>
      </c>
      <c r="Z37" s="29">
        <f t="shared" si="3"/>
        <v>0</v>
      </c>
      <c r="AB37" s="29">
        <v>0</v>
      </c>
      <c r="AC37" s="29">
        <v>0</v>
      </c>
      <c r="AD37" s="29">
        <v>0</v>
      </c>
      <c r="AF37" s="342">
        <v>0</v>
      </c>
      <c r="AG37" s="342">
        <v>0</v>
      </c>
      <c r="AH37" s="342">
        <v>0</v>
      </c>
      <c r="AJ37" s="29">
        <v>0</v>
      </c>
      <c r="AK37" s="29">
        <v>0</v>
      </c>
      <c r="AL37" s="29">
        <v>0</v>
      </c>
      <c r="AN37" s="342">
        <f t="shared" si="4"/>
        <v>0</v>
      </c>
      <c r="AO37" s="342">
        <f t="shared" si="4"/>
        <v>0</v>
      </c>
      <c r="AP37" s="342">
        <f t="shared" si="4"/>
        <v>0</v>
      </c>
      <c r="AR37" s="29">
        <f t="shared" si="5"/>
        <v>0</v>
      </c>
      <c r="AS37" s="29">
        <f t="shared" si="6"/>
        <v>0</v>
      </c>
      <c r="AT37" s="29">
        <f t="shared" si="7"/>
        <v>0</v>
      </c>
      <c r="AV37" s="29">
        <f t="shared" si="8"/>
        <v>0</v>
      </c>
      <c r="AW37" s="29">
        <f t="shared" si="8"/>
        <v>0</v>
      </c>
      <c r="AX37" s="29">
        <f t="shared" si="9"/>
        <v>0</v>
      </c>
      <c r="AZ37" s="29">
        <v>0</v>
      </c>
      <c r="BA37" s="29">
        <v>0</v>
      </c>
      <c r="BB37" s="29">
        <v>0</v>
      </c>
      <c r="BD37" s="342"/>
      <c r="BE37" s="342"/>
      <c r="BF37" s="342"/>
      <c r="BH37" s="29">
        <v>0</v>
      </c>
      <c r="BI37" s="29">
        <v>0</v>
      </c>
      <c r="BJ37" s="29">
        <v>0</v>
      </c>
      <c r="BL37" s="342">
        <f t="shared" si="10"/>
        <v>0</v>
      </c>
      <c r="BM37" s="342">
        <f t="shared" si="10"/>
        <v>0</v>
      </c>
      <c r="BN37" s="342">
        <f t="shared" si="10"/>
        <v>0</v>
      </c>
      <c r="BP37" s="29">
        <f t="shared" si="11"/>
        <v>0</v>
      </c>
      <c r="BQ37" s="29">
        <f t="shared" si="12"/>
        <v>0</v>
      </c>
      <c r="BR37" s="29">
        <f t="shared" si="13"/>
        <v>0</v>
      </c>
      <c r="BT37" s="29">
        <f t="shared" si="14"/>
        <v>0</v>
      </c>
      <c r="BU37" s="29">
        <f t="shared" si="14"/>
        <v>0</v>
      </c>
      <c r="BV37" s="29">
        <f t="shared" si="15"/>
        <v>0</v>
      </c>
      <c r="BX37" s="29">
        <v>0</v>
      </c>
      <c r="BY37" s="29">
        <v>0</v>
      </c>
      <c r="BZ37" s="29">
        <v>0</v>
      </c>
      <c r="CB37" s="342"/>
      <c r="CC37" s="342"/>
      <c r="CD37" s="342"/>
      <c r="CF37" s="29">
        <v>0</v>
      </c>
      <c r="CG37" s="29">
        <v>0</v>
      </c>
      <c r="CH37" s="29">
        <v>0</v>
      </c>
      <c r="CJ37" s="342">
        <f t="shared" si="16"/>
        <v>0</v>
      </c>
      <c r="CK37" s="342">
        <f t="shared" si="16"/>
        <v>0</v>
      </c>
      <c r="CL37" s="342">
        <f t="shared" si="16"/>
        <v>0</v>
      </c>
      <c r="CN37" s="29">
        <f t="shared" si="17"/>
        <v>0</v>
      </c>
      <c r="CO37" s="29">
        <f t="shared" si="18"/>
        <v>0</v>
      </c>
      <c r="CP37" s="29">
        <f t="shared" si="19"/>
        <v>0</v>
      </c>
      <c r="CR37" s="29">
        <f t="shared" si="20"/>
        <v>0</v>
      </c>
      <c r="CS37" s="29">
        <f t="shared" si="20"/>
        <v>0</v>
      </c>
      <c r="CT37" s="29">
        <f t="shared" si="21"/>
        <v>0</v>
      </c>
    </row>
    <row r="38" spans="1:98" x14ac:dyDescent="0.25">
      <c r="A38" s="343" t="s">
        <v>364</v>
      </c>
      <c r="B38" s="229">
        <v>5.0000000000000001E-3</v>
      </c>
      <c r="C38" s="229">
        <v>5.5999999999999999E-3</v>
      </c>
      <c r="D38" s="229">
        <v>2.8000000000000001E-2</v>
      </c>
      <c r="E38" s="229">
        <v>7.6999999999999994E-3</v>
      </c>
      <c r="F38" s="236">
        <v>403026</v>
      </c>
      <c r="G38" s="229"/>
      <c r="H38" s="342">
        <v>0</v>
      </c>
      <c r="I38" s="342">
        <v>0</v>
      </c>
      <c r="J38" s="342">
        <v>0</v>
      </c>
      <c r="K38" s="342"/>
      <c r="L38" s="342">
        <v>0</v>
      </c>
      <c r="M38" s="342">
        <v>0</v>
      </c>
      <c r="N38" s="342">
        <v>0</v>
      </c>
      <c r="O38" s="342"/>
      <c r="P38" s="238">
        <v>0</v>
      </c>
      <c r="Q38" s="238">
        <v>0</v>
      </c>
      <c r="R38" s="238">
        <v>0</v>
      </c>
      <c r="S38" s="238"/>
      <c r="T38" s="342">
        <f t="shared" si="0"/>
        <v>0</v>
      </c>
      <c r="U38" s="342">
        <f t="shared" si="0"/>
        <v>0</v>
      </c>
      <c r="V38" s="342">
        <f t="shared" si="0"/>
        <v>0</v>
      </c>
      <c r="W38" s="29"/>
      <c r="X38" s="29">
        <f t="shared" si="1"/>
        <v>0</v>
      </c>
      <c r="Y38" s="29">
        <f t="shared" si="2"/>
        <v>0</v>
      </c>
      <c r="Z38" s="29">
        <f t="shared" si="3"/>
        <v>0</v>
      </c>
      <c r="AB38" s="29">
        <v>0</v>
      </c>
      <c r="AC38" s="29">
        <v>0</v>
      </c>
      <c r="AD38" s="29">
        <v>0</v>
      </c>
      <c r="AF38" s="342">
        <v>0</v>
      </c>
      <c r="AG38" s="342">
        <v>0</v>
      </c>
      <c r="AH38" s="342">
        <v>0</v>
      </c>
      <c r="AJ38" s="29">
        <v>0</v>
      </c>
      <c r="AK38" s="29">
        <v>0</v>
      </c>
      <c r="AL38" s="29">
        <v>0</v>
      </c>
      <c r="AN38" s="342">
        <f t="shared" si="4"/>
        <v>0</v>
      </c>
      <c r="AO38" s="342">
        <f t="shared" si="4"/>
        <v>0</v>
      </c>
      <c r="AP38" s="342">
        <f t="shared" si="4"/>
        <v>0</v>
      </c>
      <c r="AR38" s="29">
        <f t="shared" si="5"/>
        <v>0</v>
      </c>
      <c r="AS38" s="29">
        <f t="shared" si="6"/>
        <v>0</v>
      </c>
      <c r="AT38" s="29">
        <f t="shared" si="7"/>
        <v>0</v>
      </c>
      <c r="AV38" s="29">
        <f t="shared" si="8"/>
        <v>0</v>
      </c>
      <c r="AW38" s="29">
        <f t="shared" si="8"/>
        <v>0</v>
      </c>
      <c r="AX38" s="29">
        <f t="shared" si="9"/>
        <v>0</v>
      </c>
      <c r="AZ38" s="29">
        <v>0</v>
      </c>
      <c r="BA38" s="29">
        <v>0</v>
      </c>
      <c r="BB38" s="29">
        <v>0</v>
      </c>
      <c r="BD38" s="342"/>
      <c r="BE38" s="342"/>
      <c r="BF38" s="342"/>
      <c r="BH38" s="29">
        <v>0</v>
      </c>
      <c r="BI38" s="29">
        <v>0</v>
      </c>
      <c r="BJ38" s="29">
        <v>0</v>
      </c>
      <c r="BL38" s="342">
        <f t="shared" si="10"/>
        <v>0</v>
      </c>
      <c r="BM38" s="342">
        <f t="shared" si="10"/>
        <v>0</v>
      </c>
      <c r="BN38" s="342">
        <f t="shared" si="10"/>
        <v>0</v>
      </c>
      <c r="BP38" s="29">
        <f t="shared" si="11"/>
        <v>0</v>
      </c>
      <c r="BQ38" s="29">
        <f t="shared" si="12"/>
        <v>0</v>
      </c>
      <c r="BR38" s="29">
        <f t="shared" si="13"/>
        <v>0</v>
      </c>
      <c r="BT38" s="29">
        <f t="shared" si="14"/>
        <v>0</v>
      </c>
      <c r="BU38" s="29">
        <f t="shared" si="14"/>
        <v>0</v>
      </c>
      <c r="BV38" s="29">
        <f t="shared" si="15"/>
        <v>0</v>
      </c>
      <c r="BX38" s="29">
        <v>0</v>
      </c>
      <c r="BY38" s="29">
        <v>0</v>
      </c>
      <c r="BZ38" s="29">
        <v>0</v>
      </c>
      <c r="CB38" s="342"/>
      <c r="CC38" s="342"/>
      <c r="CD38" s="342"/>
      <c r="CF38" s="29">
        <v>0</v>
      </c>
      <c r="CG38" s="29">
        <v>0</v>
      </c>
      <c r="CH38" s="29">
        <v>0</v>
      </c>
      <c r="CJ38" s="342">
        <f t="shared" si="16"/>
        <v>0</v>
      </c>
      <c r="CK38" s="342">
        <f t="shared" si="16"/>
        <v>0</v>
      </c>
      <c r="CL38" s="342">
        <f t="shared" si="16"/>
        <v>0</v>
      </c>
      <c r="CN38" s="29">
        <f t="shared" si="17"/>
        <v>0</v>
      </c>
      <c r="CO38" s="29">
        <f t="shared" si="18"/>
        <v>0</v>
      </c>
      <c r="CP38" s="29">
        <f t="shared" si="19"/>
        <v>0</v>
      </c>
      <c r="CR38" s="29">
        <f t="shared" si="20"/>
        <v>0</v>
      </c>
      <c r="CS38" s="29">
        <f t="shared" si="20"/>
        <v>0</v>
      </c>
      <c r="CT38" s="29">
        <f t="shared" si="21"/>
        <v>0</v>
      </c>
    </row>
    <row r="39" spans="1:98" x14ac:dyDescent="0.25">
      <c r="A39" s="343" t="s">
        <v>365</v>
      </c>
      <c r="B39" s="229">
        <v>0</v>
      </c>
      <c r="C39" s="229">
        <v>2.3400000000000001E-2</v>
      </c>
      <c r="D39" s="229">
        <v>2.1600000000000001E-2</v>
      </c>
      <c r="E39" s="229">
        <v>2.29E-2</v>
      </c>
      <c r="F39" s="236">
        <v>403011</v>
      </c>
      <c r="G39" s="229"/>
      <c r="H39" s="342">
        <v>819682.11</v>
      </c>
      <c r="I39" s="342">
        <v>819682.11</v>
      </c>
      <c r="J39" s="342">
        <v>819682.11</v>
      </c>
      <c r="K39" s="342"/>
      <c r="L39" s="342">
        <v>819682.11</v>
      </c>
      <c r="M39" s="342">
        <v>819682.11</v>
      </c>
      <c r="N39" s="342">
        <v>819682.11</v>
      </c>
      <c r="O39" s="342"/>
      <c r="P39" s="238">
        <v>1564.2266932499999</v>
      </c>
      <c r="Q39" s="238">
        <v>1564.2266932499999</v>
      </c>
      <c r="R39" s="238">
        <v>1564.2266932499999</v>
      </c>
      <c r="S39" s="238"/>
      <c r="T39" s="342">
        <f t="shared" si="0"/>
        <v>1564.2266932499999</v>
      </c>
      <c r="U39" s="342">
        <f t="shared" si="0"/>
        <v>1564.2266932499999</v>
      </c>
      <c r="V39" s="342">
        <f t="shared" si="0"/>
        <v>1564.2266932499999</v>
      </c>
      <c r="W39" s="29"/>
      <c r="X39" s="29">
        <f t="shared" si="1"/>
        <v>4692.68007975</v>
      </c>
      <c r="Y39" s="29">
        <f t="shared" si="2"/>
        <v>4692.68007975</v>
      </c>
      <c r="Z39" s="29">
        <f t="shared" si="3"/>
        <v>0</v>
      </c>
      <c r="AB39" s="29">
        <v>819682.11</v>
      </c>
      <c r="AC39" s="29">
        <v>819682.11</v>
      </c>
      <c r="AD39" s="29">
        <v>819682.11</v>
      </c>
      <c r="AF39" s="342">
        <v>819682.11</v>
      </c>
      <c r="AG39" s="342">
        <v>819682.11</v>
      </c>
      <c r="AH39" s="342">
        <v>819682.11</v>
      </c>
      <c r="AJ39" s="29">
        <v>1564.2266932499999</v>
      </c>
      <c r="AK39" s="29">
        <v>1564.2266932499999</v>
      </c>
      <c r="AL39" s="29">
        <v>1564.2266932499999</v>
      </c>
      <c r="AN39" s="342">
        <f t="shared" si="4"/>
        <v>1564.2266932499999</v>
      </c>
      <c r="AO39" s="342">
        <f t="shared" si="4"/>
        <v>1564.2266932499999</v>
      </c>
      <c r="AP39" s="342">
        <f t="shared" si="4"/>
        <v>1564.2266932499999</v>
      </c>
      <c r="AR39" s="29">
        <f t="shared" si="5"/>
        <v>4692.68007975</v>
      </c>
      <c r="AS39" s="29">
        <f t="shared" si="6"/>
        <v>4692.68007975</v>
      </c>
      <c r="AT39" s="29">
        <f t="shared" si="7"/>
        <v>0</v>
      </c>
      <c r="AV39" s="29">
        <f t="shared" si="8"/>
        <v>9385.3601595</v>
      </c>
      <c r="AW39" s="29">
        <f t="shared" si="8"/>
        <v>9385.3601595</v>
      </c>
      <c r="AX39" s="29">
        <f t="shared" si="9"/>
        <v>0</v>
      </c>
      <c r="AZ39" s="29">
        <v>819682.11</v>
      </c>
      <c r="BA39" s="29">
        <v>819682.11</v>
      </c>
      <c r="BB39" s="29">
        <v>819682.11</v>
      </c>
      <c r="BD39" s="342"/>
      <c r="BE39" s="342"/>
      <c r="BF39" s="342"/>
      <c r="BH39" s="29">
        <v>1564.2266932499999</v>
      </c>
      <c r="BI39" s="29">
        <v>1564.2266932499999</v>
      </c>
      <c r="BJ39" s="29">
        <v>1564.2266932499999</v>
      </c>
      <c r="BL39" s="342">
        <f t="shared" si="10"/>
        <v>0</v>
      </c>
      <c r="BM39" s="342">
        <f t="shared" si="10"/>
        <v>0</v>
      </c>
      <c r="BN39" s="342">
        <f t="shared" si="10"/>
        <v>0</v>
      </c>
      <c r="BP39" s="29">
        <f t="shared" si="11"/>
        <v>4692.68007975</v>
      </c>
      <c r="BQ39" s="29">
        <f t="shared" si="12"/>
        <v>0</v>
      </c>
      <c r="BR39" s="29">
        <f t="shared" si="13"/>
        <v>-4692.68007975</v>
      </c>
      <c r="BT39" s="29">
        <f t="shared" si="14"/>
        <v>14078.04023925</v>
      </c>
      <c r="BU39" s="29">
        <f t="shared" si="14"/>
        <v>9385.3601595</v>
      </c>
      <c r="BV39" s="29">
        <f t="shared" si="15"/>
        <v>-4692.68007975</v>
      </c>
      <c r="BX39" s="29">
        <v>819682.11</v>
      </c>
      <c r="BY39" s="29">
        <v>819682.11</v>
      </c>
      <c r="BZ39" s="29">
        <v>819682.11</v>
      </c>
      <c r="CB39" s="342"/>
      <c r="CC39" s="342"/>
      <c r="CD39" s="342"/>
      <c r="CF39" s="29">
        <v>1564.2266932499999</v>
      </c>
      <c r="CG39" s="29">
        <v>1564.2266932499999</v>
      </c>
      <c r="CH39" s="29">
        <v>1564.2266932499999</v>
      </c>
      <c r="CJ39" s="342">
        <f t="shared" si="16"/>
        <v>0</v>
      </c>
      <c r="CK39" s="342">
        <f t="shared" si="16"/>
        <v>0</v>
      </c>
      <c r="CL39" s="342">
        <f t="shared" si="16"/>
        <v>0</v>
      </c>
      <c r="CN39" s="29">
        <f t="shared" si="17"/>
        <v>4692.68007975</v>
      </c>
      <c r="CO39" s="29">
        <f t="shared" si="18"/>
        <v>0</v>
      </c>
      <c r="CP39" s="29">
        <f t="shared" si="19"/>
        <v>-4692.68007975</v>
      </c>
      <c r="CR39" s="29">
        <f t="shared" si="20"/>
        <v>18770.720319</v>
      </c>
      <c r="CS39" s="29">
        <f t="shared" si="20"/>
        <v>9385.3601595</v>
      </c>
      <c r="CT39" s="29">
        <f t="shared" si="21"/>
        <v>-9385.3601595</v>
      </c>
    </row>
    <row r="40" spans="1:98" x14ac:dyDescent="0.25">
      <c r="A40" s="343" t="s">
        <v>366</v>
      </c>
      <c r="B40" s="229">
        <v>1.5900000000000001E-2</v>
      </c>
      <c r="C40" s="229">
        <v>1.77E-2</v>
      </c>
      <c r="D40" s="229">
        <v>1.6799999999999999E-2</v>
      </c>
      <c r="E40" s="229">
        <v>2.0300000000000002E-2</v>
      </c>
      <c r="F40" s="236">
        <v>403011</v>
      </c>
      <c r="G40" s="229"/>
      <c r="H40" s="342">
        <v>107434125.33</v>
      </c>
      <c r="I40" s="342">
        <v>107440727.53</v>
      </c>
      <c r="J40" s="342">
        <v>107438551.51000001</v>
      </c>
      <c r="K40" s="342"/>
      <c r="L40" s="342">
        <v>107317881.81999999</v>
      </c>
      <c r="M40" s="342">
        <v>107317865.18000001</v>
      </c>
      <c r="N40" s="342">
        <v>107317854.2</v>
      </c>
      <c r="O40" s="342"/>
      <c r="P40" s="238">
        <v>181742.72868325002</v>
      </c>
      <c r="Q40" s="238">
        <v>181753.8974049167</v>
      </c>
      <c r="R40" s="238">
        <v>181750.21630441668</v>
      </c>
      <c r="S40" s="238"/>
      <c r="T40" s="342">
        <f t="shared" si="0"/>
        <v>181546.08341216668</v>
      </c>
      <c r="U40" s="342">
        <f t="shared" si="0"/>
        <v>181546.05526283337</v>
      </c>
      <c r="V40" s="342">
        <f t="shared" si="0"/>
        <v>181546.03668833335</v>
      </c>
      <c r="W40" s="29"/>
      <c r="X40" s="29">
        <f t="shared" si="1"/>
        <v>545246.84239258338</v>
      </c>
      <c r="Y40" s="29">
        <f t="shared" si="2"/>
        <v>544638.17536333343</v>
      </c>
      <c r="Z40" s="29">
        <f t="shared" si="3"/>
        <v>-608.66702924994752</v>
      </c>
      <c r="AB40" s="29">
        <v>107440456.7</v>
      </c>
      <c r="AC40" s="29">
        <v>107461761.12</v>
      </c>
      <c r="AD40" s="29">
        <v>107472382.13</v>
      </c>
      <c r="AF40" s="342">
        <v>107279806.11</v>
      </c>
      <c r="AG40" s="342">
        <v>107241752.34999999</v>
      </c>
      <c r="AH40" s="342">
        <v>107212734.8</v>
      </c>
      <c r="AJ40" s="29">
        <v>181753.43925083335</v>
      </c>
      <c r="AK40" s="29">
        <v>181789.47922800004</v>
      </c>
      <c r="AL40" s="29">
        <v>181807.44643658333</v>
      </c>
      <c r="AN40" s="342">
        <f t="shared" si="4"/>
        <v>181481.67200275001</v>
      </c>
      <c r="AO40" s="342">
        <f t="shared" si="4"/>
        <v>181417.29772541669</v>
      </c>
      <c r="AP40" s="342">
        <f t="shared" si="4"/>
        <v>181368.20970333336</v>
      </c>
      <c r="AR40" s="29">
        <f t="shared" si="5"/>
        <v>545350.36491541669</v>
      </c>
      <c r="AS40" s="29">
        <f t="shared" si="6"/>
        <v>544267.17943150003</v>
      </c>
      <c r="AT40" s="29">
        <f t="shared" si="7"/>
        <v>-1083.1854839166626</v>
      </c>
      <c r="AV40" s="29">
        <f t="shared" si="8"/>
        <v>1090597.207308</v>
      </c>
      <c r="AW40" s="29">
        <f t="shared" si="8"/>
        <v>1088905.3547948333</v>
      </c>
      <c r="AX40" s="29">
        <f t="shared" si="9"/>
        <v>-1691.8525131666102</v>
      </c>
      <c r="AZ40" s="29">
        <v>107480633.3</v>
      </c>
      <c r="BA40" s="29">
        <v>107488884.47</v>
      </c>
      <c r="BB40" s="29">
        <v>107434360.17</v>
      </c>
      <c r="BD40" s="342"/>
      <c r="BE40" s="342"/>
      <c r="BF40" s="342"/>
      <c r="BH40" s="29">
        <v>181821.40466583334</v>
      </c>
      <c r="BI40" s="29">
        <v>181835.36289508335</v>
      </c>
      <c r="BJ40" s="29">
        <v>181743.12595425002</v>
      </c>
      <c r="BL40" s="342">
        <f t="shared" si="10"/>
        <v>0</v>
      </c>
      <c r="BM40" s="342">
        <f t="shared" si="10"/>
        <v>0</v>
      </c>
      <c r="BN40" s="342">
        <f t="shared" si="10"/>
        <v>0</v>
      </c>
      <c r="BP40" s="29">
        <f t="shared" si="11"/>
        <v>545399.89351516671</v>
      </c>
      <c r="BQ40" s="29">
        <f t="shared" si="12"/>
        <v>0</v>
      </c>
      <c r="BR40" s="29">
        <f t="shared" si="13"/>
        <v>-545399.89351516671</v>
      </c>
      <c r="BT40" s="29">
        <f t="shared" si="14"/>
        <v>1635997.1008231668</v>
      </c>
      <c r="BU40" s="29">
        <f t="shared" si="14"/>
        <v>1088905.3547948333</v>
      </c>
      <c r="BV40" s="29">
        <f t="shared" si="15"/>
        <v>-547091.74602833344</v>
      </c>
      <c r="BX40" s="29">
        <v>107373976.59999999</v>
      </c>
      <c r="BY40" s="29">
        <v>107348397.34999999</v>
      </c>
      <c r="BZ40" s="29">
        <v>107323279.59</v>
      </c>
      <c r="CB40" s="342"/>
      <c r="CC40" s="342"/>
      <c r="CD40" s="342"/>
      <c r="CF40" s="29">
        <v>181640.97708166667</v>
      </c>
      <c r="CG40" s="29">
        <v>181597.70551708332</v>
      </c>
      <c r="CH40" s="29">
        <v>181555.21463975005</v>
      </c>
      <c r="CJ40" s="342">
        <f t="shared" si="16"/>
        <v>0</v>
      </c>
      <c r="CK40" s="342">
        <f t="shared" si="16"/>
        <v>0</v>
      </c>
      <c r="CL40" s="342">
        <f t="shared" si="16"/>
        <v>0</v>
      </c>
      <c r="CN40" s="29">
        <f t="shared" si="17"/>
        <v>544793.89723850007</v>
      </c>
      <c r="CO40" s="29">
        <f t="shared" si="18"/>
        <v>0</v>
      </c>
      <c r="CP40" s="29">
        <f t="shared" si="19"/>
        <v>-544793.89723850007</v>
      </c>
      <c r="CR40" s="29">
        <f t="shared" si="20"/>
        <v>2180790.9980616667</v>
      </c>
      <c r="CS40" s="29">
        <f t="shared" si="20"/>
        <v>1088905.3547948333</v>
      </c>
      <c r="CT40" s="29">
        <f t="shared" si="21"/>
        <v>-1091885.6432668334</v>
      </c>
    </row>
    <row r="41" spans="1:98" x14ac:dyDescent="0.25">
      <c r="A41" s="343" t="s">
        <v>367</v>
      </c>
      <c r="B41" s="229">
        <v>2.1000000000000001E-2</v>
      </c>
      <c r="C41" s="229">
        <v>2.3400000000000001E-2</v>
      </c>
      <c r="D41" s="229">
        <v>2.1600000000000001E-2</v>
      </c>
      <c r="E41" s="229">
        <v>2.12E-2</v>
      </c>
      <c r="F41" s="236">
        <v>403011</v>
      </c>
      <c r="G41" s="229"/>
      <c r="H41" s="342">
        <v>26158792.52</v>
      </c>
      <c r="I41" s="342">
        <v>26197493.629999999</v>
      </c>
      <c r="J41" s="342">
        <v>26212692.969999999</v>
      </c>
      <c r="K41" s="342"/>
      <c r="L41" s="342">
        <v>26281530.050000001</v>
      </c>
      <c r="M41" s="342">
        <v>26318867.57</v>
      </c>
      <c r="N41" s="342">
        <v>26369604.379999999</v>
      </c>
      <c r="O41" s="342"/>
      <c r="P41" s="238">
        <v>46213.866785333339</v>
      </c>
      <c r="Q41" s="238">
        <v>46282.238746333336</v>
      </c>
      <c r="R41" s="238">
        <v>46309.090913666667</v>
      </c>
      <c r="S41" s="238"/>
      <c r="T41" s="342">
        <f t="shared" si="0"/>
        <v>46430.703088333335</v>
      </c>
      <c r="U41" s="342">
        <f t="shared" si="0"/>
        <v>46496.666040333337</v>
      </c>
      <c r="V41" s="342">
        <f t="shared" si="0"/>
        <v>46586.301071333328</v>
      </c>
      <c r="W41" s="29"/>
      <c r="X41" s="29">
        <f t="shared" si="1"/>
        <v>138805.19644533333</v>
      </c>
      <c r="Y41" s="29">
        <f t="shared" si="2"/>
        <v>139513.67019999999</v>
      </c>
      <c r="Z41" s="29">
        <f t="shared" si="3"/>
        <v>708.47375466665835</v>
      </c>
      <c r="AB41" s="29">
        <v>26220658.75</v>
      </c>
      <c r="AC41" s="29">
        <v>26213245.43</v>
      </c>
      <c r="AD41" s="29">
        <v>26187914.579999998</v>
      </c>
      <c r="AF41" s="342">
        <v>26505144.16</v>
      </c>
      <c r="AG41" s="342">
        <v>26627347.82</v>
      </c>
      <c r="AH41" s="342">
        <v>26638904.699999999</v>
      </c>
      <c r="AJ41" s="29">
        <v>46323.163791666673</v>
      </c>
      <c r="AK41" s="29">
        <v>46310.066926333333</v>
      </c>
      <c r="AL41" s="29">
        <v>46265.315758000004</v>
      </c>
      <c r="AN41" s="342">
        <f t="shared" si="4"/>
        <v>46825.754682666673</v>
      </c>
      <c r="AO41" s="342">
        <f t="shared" si="4"/>
        <v>47041.64781533333</v>
      </c>
      <c r="AP41" s="342">
        <f t="shared" si="4"/>
        <v>47062.064969999999</v>
      </c>
      <c r="AR41" s="29">
        <f t="shared" si="5"/>
        <v>138898.54647600002</v>
      </c>
      <c r="AS41" s="29">
        <f t="shared" si="6"/>
        <v>140929.46746800002</v>
      </c>
      <c r="AT41" s="29">
        <f t="shared" si="7"/>
        <v>2030.9209919999994</v>
      </c>
      <c r="AV41" s="29">
        <f t="shared" si="8"/>
        <v>277703.74292133335</v>
      </c>
      <c r="AW41" s="29">
        <f t="shared" si="8"/>
        <v>280443.13766800001</v>
      </c>
      <c r="AX41" s="29">
        <f t="shared" si="9"/>
        <v>2739.3947466666577</v>
      </c>
      <c r="AZ41" s="29">
        <v>26154661.039999999</v>
      </c>
      <c r="BA41" s="29">
        <v>26178944.690000001</v>
      </c>
      <c r="BB41" s="29">
        <v>26010892.690000001</v>
      </c>
      <c r="BD41" s="342"/>
      <c r="BE41" s="342"/>
      <c r="BF41" s="342"/>
      <c r="BH41" s="29">
        <v>46206.567837333336</v>
      </c>
      <c r="BI41" s="29">
        <v>46249.468952333329</v>
      </c>
      <c r="BJ41" s="29">
        <v>45952.577085666671</v>
      </c>
      <c r="BL41" s="342">
        <f t="shared" si="10"/>
        <v>0</v>
      </c>
      <c r="BM41" s="342">
        <f t="shared" si="10"/>
        <v>0</v>
      </c>
      <c r="BN41" s="342">
        <f t="shared" si="10"/>
        <v>0</v>
      </c>
      <c r="BP41" s="29">
        <f t="shared" si="11"/>
        <v>138408.61387533334</v>
      </c>
      <c r="BQ41" s="29">
        <f t="shared" si="12"/>
        <v>0</v>
      </c>
      <c r="BR41" s="29">
        <f t="shared" si="13"/>
        <v>-138408.61387533334</v>
      </c>
      <c r="BT41" s="29">
        <f t="shared" si="14"/>
        <v>416112.35679666669</v>
      </c>
      <c r="BU41" s="29">
        <f t="shared" si="14"/>
        <v>280443.13766800001</v>
      </c>
      <c r="BV41" s="29">
        <f t="shared" si="15"/>
        <v>-135669.21912866668</v>
      </c>
      <c r="BX41" s="29">
        <v>25808548.739999998</v>
      </c>
      <c r="BY41" s="29">
        <v>25828283.039999999</v>
      </c>
      <c r="BZ41" s="29">
        <v>26060576.09</v>
      </c>
      <c r="CB41" s="342"/>
      <c r="CC41" s="342"/>
      <c r="CD41" s="342"/>
      <c r="CF41" s="29">
        <v>45595.102773999999</v>
      </c>
      <c r="CG41" s="29">
        <v>45629.966703999999</v>
      </c>
      <c r="CH41" s="29">
        <v>46040.351092333331</v>
      </c>
      <c r="CJ41" s="342">
        <f t="shared" si="16"/>
        <v>0</v>
      </c>
      <c r="CK41" s="342">
        <f t="shared" si="16"/>
        <v>0</v>
      </c>
      <c r="CL41" s="342">
        <f t="shared" si="16"/>
        <v>0</v>
      </c>
      <c r="CN41" s="29">
        <f t="shared" si="17"/>
        <v>137265.42057033331</v>
      </c>
      <c r="CO41" s="29">
        <f t="shared" si="18"/>
        <v>0</v>
      </c>
      <c r="CP41" s="29">
        <f t="shared" si="19"/>
        <v>-137265.42057033331</v>
      </c>
      <c r="CR41" s="29">
        <f t="shared" si="20"/>
        <v>553377.777367</v>
      </c>
      <c r="CS41" s="29">
        <f t="shared" si="20"/>
        <v>280443.13766800001</v>
      </c>
      <c r="CT41" s="29">
        <f t="shared" si="21"/>
        <v>-272934.63969899999</v>
      </c>
    </row>
    <row r="42" spans="1:98" x14ac:dyDescent="0.25">
      <c r="A42" s="343" t="s">
        <v>368</v>
      </c>
      <c r="B42" s="229">
        <v>2.1000000000000001E-2</v>
      </c>
      <c r="C42" s="229">
        <v>2.3400000000000001E-2</v>
      </c>
      <c r="D42" s="229">
        <v>2.1600000000000001E-2</v>
      </c>
      <c r="E42" s="229">
        <v>2.12E-2</v>
      </c>
      <c r="F42" s="236">
        <v>403026</v>
      </c>
      <c r="G42" s="229"/>
      <c r="H42" s="342">
        <v>0</v>
      </c>
      <c r="I42" s="342">
        <v>0</v>
      </c>
      <c r="J42" s="342">
        <v>0</v>
      </c>
      <c r="K42" s="342"/>
      <c r="L42" s="342">
        <v>0</v>
      </c>
      <c r="M42" s="342">
        <v>0</v>
      </c>
      <c r="N42" s="342">
        <v>0</v>
      </c>
      <c r="O42" s="342"/>
      <c r="P42" s="238">
        <v>0</v>
      </c>
      <c r="Q42" s="238">
        <v>0</v>
      </c>
      <c r="R42" s="238">
        <v>0</v>
      </c>
      <c r="S42" s="238"/>
      <c r="T42" s="342">
        <f t="shared" si="0"/>
        <v>0</v>
      </c>
      <c r="U42" s="342">
        <f t="shared" si="0"/>
        <v>0</v>
      </c>
      <c r="V42" s="342">
        <f t="shared" si="0"/>
        <v>0</v>
      </c>
      <c r="W42" s="29"/>
      <c r="X42" s="29">
        <f t="shared" si="1"/>
        <v>0</v>
      </c>
      <c r="Y42" s="29">
        <f t="shared" si="2"/>
        <v>0</v>
      </c>
      <c r="Z42" s="29">
        <f t="shared" si="3"/>
        <v>0</v>
      </c>
      <c r="AB42" s="29">
        <v>0</v>
      </c>
      <c r="AC42" s="29">
        <v>0</v>
      </c>
      <c r="AD42" s="29">
        <v>0</v>
      </c>
      <c r="AF42" s="342">
        <v>0</v>
      </c>
      <c r="AG42" s="342">
        <v>0</v>
      </c>
      <c r="AH42" s="342">
        <v>0</v>
      </c>
      <c r="AJ42" s="29">
        <v>0</v>
      </c>
      <c r="AK42" s="29">
        <v>0</v>
      </c>
      <c r="AL42" s="29">
        <v>0</v>
      </c>
      <c r="AN42" s="342">
        <f t="shared" si="4"/>
        <v>0</v>
      </c>
      <c r="AO42" s="342">
        <f t="shared" si="4"/>
        <v>0</v>
      </c>
      <c r="AP42" s="342">
        <f t="shared" si="4"/>
        <v>0</v>
      </c>
      <c r="AR42" s="29">
        <f t="shared" si="5"/>
        <v>0</v>
      </c>
      <c r="AS42" s="29">
        <f t="shared" si="6"/>
        <v>0</v>
      </c>
      <c r="AT42" s="29">
        <f t="shared" si="7"/>
        <v>0</v>
      </c>
      <c r="AV42" s="29">
        <f t="shared" si="8"/>
        <v>0</v>
      </c>
      <c r="AW42" s="29">
        <f t="shared" si="8"/>
        <v>0</v>
      </c>
      <c r="AX42" s="29">
        <f t="shared" si="9"/>
        <v>0</v>
      </c>
      <c r="AZ42" s="29">
        <v>0</v>
      </c>
      <c r="BA42" s="29">
        <v>0</v>
      </c>
      <c r="BB42" s="29">
        <v>0</v>
      </c>
      <c r="BD42" s="342"/>
      <c r="BE42" s="342"/>
      <c r="BF42" s="342"/>
      <c r="BH42" s="29">
        <v>0</v>
      </c>
      <c r="BI42" s="29">
        <v>0</v>
      </c>
      <c r="BJ42" s="29">
        <v>0</v>
      </c>
      <c r="BL42" s="342">
        <f t="shared" si="10"/>
        <v>0</v>
      </c>
      <c r="BM42" s="342">
        <f t="shared" si="10"/>
        <v>0</v>
      </c>
      <c r="BN42" s="342">
        <f t="shared" si="10"/>
        <v>0</v>
      </c>
      <c r="BP42" s="29">
        <f t="shared" si="11"/>
        <v>0</v>
      </c>
      <c r="BQ42" s="29">
        <f t="shared" si="12"/>
        <v>0</v>
      </c>
      <c r="BR42" s="29">
        <f t="shared" si="13"/>
        <v>0</v>
      </c>
      <c r="BT42" s="29">
        <f t="shared" si="14"/>
        <v>0</v>
      </c>
      <c r="BU42" s="29">
        <f t="shared" si="14"/>
        <v>0</v>
      </c>
      <c r="BV42" s="29">
        <f t="shared" si="15"/>
        <v>0</v>
      </c>
      <c r="BX42" s="29">
        <v>0</v>
      </c>
      <c r="BY42" s="29">
        <v>0</v>
      </c>
      <c r="BZ42" s="29">
        <v>0</v>
      </c>
      <c r="CB42" s="342"/>
      <c r="CC42" s="342"/>
      <c r="CD42" s="342"/>
      <c r="CF42" s="29">
        <v>0</v>
      </c>
      <c r="CG42" s="29">
        <v>0</v>
      </c>
      <c r="CH42" s="29">
        <v>0</v>
      </c>
      <c r="CJ42" s="342">
        <f t="shared" si="16"/>
        <v>0</v>
      </c>
      <c r="CK42" s="342">
        <f t="shared" si="16"/>
        <v>0</v>
      </c>
      <c r="CL42" s="342">
        <f t="shared" si="16"/>
        <v>0</v>
      </c>
      <c r="CN42" s="29">
        <f t="shared" si="17"/>
        <v>0</v>
      </c>
      <c r="CO42" s="29">
        <f t="shared" si="18"/>
        <v>0</v>
      </c>
      <c r="CP42" s="29">
        <f t="shared" si="19"/>
        <v>0</v>
      </c>
      <c r="CR42" s="29">
        <f t="shared" si="20"/>
        <v>0</v>
      </c>
      <c r="CS42" s="29">
        <f t="shared" si="20"/>
        <v>0</v>
      </c>
      <c r="CT42" s="29">
        <f t="shared" si="21"/>
        <v>0</v>
      </c>
    </row>
    <row r="43" spans="1:98" x14ac:dyDescent="0.25">
      <c r="A43" s="343" t="s">
        <v>369</v>
      </c>
      <c r="B43" s="229">
        <v>2.1000000000000001E-2</v>
      </c>
      <c r="C43" s="229">
        <v>2.3400000000000001E-2</v>
      </c>
      <c r="D43" s="229">
        <v>2.1600000000000001E-2</v>
      </c>
      <c r="E43" s="229">
        <v>2.12E-2</v>
      </c>
      <c r="F43" s="236">
        <v>403026</v>
      </c>
      <c r="G43" s="229"/>
      <c r="H43" s="342">
        <v>347709.29</v>
      </c>
      <c r="I43" s="342">
        <v>347709.29</v>
      </c>
      <c r="J43" s="342">
        <v>347709.29</v>
      </c>
      <c r="K43" s="342"/>
      <c r="L43" s="342">
        <v>347709.29</v>
      </c>
      <c r="M43" s="342">
        <v>347709.29</v>
      </c>
      <c r="N43" s="342">
        <v>347709.29</v>
      </c>
      <c r="O43" s="342"/>
      <c r="P43" s="238">
        <v>614.28641233333326</v>
      </c>
      <c r="Q43" s="238">
        <v>614.28641233333326</v>
      </c>
      <c r="R43" s="238">
        <v>614.28641233333326</v>
      </c>
      <c r="S43" s="238"/>
      <c r="T43" s="342">
        <f t="shared" si="0"/>
        <v>614.28641233333326</v>
      </c>
      <c r="U43" s="342">
        <f t="shared" si="0"/>
        <v>614.28641233333326</v>
      </c>
      <c r="V43" s="342">
        <f t="shared" si="0"/>
        <v>614.28641233333326</v>
      </c>
      <c r="W43" s="29"/>
      <c r="X43" s="29">
        <f t="shared" si="1"/>
        <v>1842.8592369999997</v>
      </c>
      <c r="Y43" s="29">
        <f t="shared" si="2"/>
        <v>1842.8592369999997</v>
      </c>
      <c r="Z43" s="29">
        <f t="shared" si="3"/>
        <v>0</v>
      </c>
      <c r="AB43" s="29">
        <v>347709.29</v>
      </c>
      <c r="AC43" s="29">
        <v>347709.29</v>
      </c>
      <c r="AD43" s="29">
        <v>347709.29</v>
      </c>
      <c r="AF43" s="342">
        <v>347709.29</v>
      </c>
      <c r="AG43" s="342">
        <v>347709.29</v>
      </c>
      <c r="AH43" s="342">
        <v>347709.29</v>
      </c>
      <c r="AJ43" s="29">
        <v>614.28641233333326</v>
      </c>
      <c r="AK43" s="29">
        <v>614.28641233333326</v>
      </c>
      <c r="AL43" s="29">
        <v>614.28641233333326</v>
      </c>
      <c r="AN43" s="342">
        <f t="shared" si="4"/>
        <v>614.28641233333326</v>
      </c>
      <c r="AO43" s="342">
        <f t="shared" si="4"/>
        <v>614.28641233333326</v>
      </c>
      <c r="AP43" s="342">
        <f t="shared" si="4"/>
        <v>614.28641233333326</v>
      </c>
      <c r="AR43" s="29">
        <f t="shared" si="5"/>
        <v>1842.8592369999997</v>
      </c>
      <c r="AS43" s="29">
        <f t="shared" si="6"/>
        <v>1842.8592369999997</v>
      </c>
      <c r="AT43" s="29">
        <f t="shared" si="7"/>
        <v>0</v>
      </c>
      <c r="AV43" s="29">
        <f t="shared" si="8"/>
        <v>3685.7184739999993</v>
      </c>
      <c r="AW43" s="29">
        <f t="shared" si="8"/>
        <v>3685.7184739999993</v>
      </c>
      <c r="AX43" s="29">
        <f t="shared" si="9"/>
        <v>0</v>
      </c>
      <c r="AZ43" s="29">
        <v>347709.29</v>
      </c>
      <c r="BA43" s="29">
        <v>347709.29</v>
      </c>
      <c r="BB43" s="29">
        <v>347709.29</v>
      </c>
      <c r="BD43" s="342"/>
      <c r="BE43" s="342"/>
      <c r="BF43" s="342"/>
      <c r="BH43" s="29">
        <v>614.28641233333326</v>
      </c>
      <c r="BI43" s="29">
        <v>614.28641233333326</v>
      </c>
      <c r="BJ43" s="29">
        <v>614.28641233333326</v>
      </c>
      <c r="BL43" s="342">
        <f t="shared" si="10"/>
        <v>0</v>
      </c>
      <c r="BM43" s="342">
        <f t="shared" si="10"/>
        <v>0</v>
      </c>
      <c r="BN43" s="342">
        <f t="shared" si="10"/>
        <v>0</v>
      </c>
      <c r="BP43" s="29">
        <f t="shared" si="11"/>
        <v>1842.8592369999997</v>
      </c>
      <c r="BQ43" s="29">
        <f t="shared" si="12"/>
        <v>0</v>
      </c>
      <c r="BR43" s="29">
        <f t="shared" si="13"/>
        <v>-1842.8592369999997</v>
      </c>
      <c r="BT43" s="29">
        <f t="shared" si="14"/>
        <v>5528.577710999999</v>
      </c>
      <c r="BU43" s="29">
        <f t="shared" si="14"/>
        <v>3685.7184739999993</v>
      </c>
      <c r="BV43" s="29">
        <f t="shared" si="15"/>
        <v>-1842.8592369999997</v>
      </c>
      <c r="BX43" s="29">
        <v>347709.29</v>
      </c>
      <c r="BY43" s="29">
        <v>347709.29</v>
      </c>
      <c r="BZ43" s="29">
        <v>347709.29</v>
      </c>
      <c r="CB43" s="342"/>
      <c r="CC43" s="342"/>
      <c r="CD43" s="342"/>
      <c r="CF43" s="29">
        <v>614.28641233333326</v>
      </c>
      <c r="CG43" s="29">
        <v>614.28641233333326</v>
      </c>
      <c r="CH43" s="29">
        <v>614.28641233333326</v>
      </c>
      <c r="CJ43" s="342">
        <f t="shared" si="16"/>
        <v>0</v>
      </c>
      <c r="CK43" s="342">
        <f t="shared" si="16"/>
        <v>0</v>
      </c>
      <c r="CL43" s="342">
        <f t="shared" si="16"/>
        <v>0</v>
      </c>
      <c r="CN43" s="29">
        <f t="shared" si="17"/>
        <v>1842.8592369999997</v>
      </c>
      <c r="CO43" s="29">
        <f t="shared" si="18"/>
        <v>0</v>
      </c>
      <c r="CP43" s="29">
        <f t="shared" si="19"/>
        <v>-1842.8592369999997</v>
      </c>
      <c r="CR43" s="29">
        <f t="shared" si="20"/>
        <v>7371.4369479999987</v>
      </c>
      <c r="CS43" s="29">
        <f t="shared" si="20"/>
        <v>3685.7184739999993</v>
      </c>
      <c r="CT43" s="29">
        <f t="shared" si="21"/>
        <v>-3685.7184739999993</v>
      </c>
    </row>
    <row r="44" spans="1:98" x14ac:dyDescent="0.25">
      <c r="A44" s="343" t="s">
        <v>370</v>
      </c>
      <c r="B44" s="229">
        <v>2.1000000000000001E-2</v>
      </c>
      <c r="C44" s="229">
        <v>2.3400000000000001E-2</v>
      </c>
      <c r="D44" s="229">
        <v>2.1600000000000001E-2</v>
      </c>
      <c r="E44" s="229">
        <v>2.12E-2</v>
      </c>
      <c r="F44" s="236">
        <v>403026</v>
      </c>
      <c r="G44" s="229"/>
      <c r="H44" s="342">
        <v>9055233.4399999995</v>
      </c>
      <c r="I44" s="342">
        <v>9055233.4399999995</v>
      </c>
      <c r="J44" s="342">
        <v>9055233.4399999995</v>
      </c>
      <c r="K44" s="342"/>
      <c r="L44" s="342">
        <v>9055233.4399999995</v>
      </c>
      <c r="M44" s="342">
        <v>9055233.4399999995</v>
      </c>
      <c r="N44" s="342">
        <v>9055233.4399999995</v>
      </c>
      <c r="O44" s="342"/>
      <c r="P44" s="238">
        <v>15997.579077333334</v>
      </c>
      <c r="Q44" s="238">
        <v>15997.579077333334</v>
      </c>
      <c r="R44" s="238">
        <v>15997.579077333334</v>
      </c>
      <c r="S44" s="238"/>
      <c r="T44" s="342">
        <f t="shared" si="0"/>
        <v>15997.579077333334</v>
      </c>
      <c r="U44" s="342">
        <f t="shared" si="0"/>
        <v>15997.579077333334</v>
      </c>
      <c r="V44" s="342">
        <f t="shared" si="0"/>
        <v>15997.579077333334</v>
      </c>
      <c r="W44" s="29"/>
      <c r="X44" s="29">
        <f t="shared" si="1"/>
        <v>47992.737231999999</v>
      </c>
      <c r="Y44" s="29">
        <f t="shared" si="2"/>
        <v>47992.737231999999</v>
      </c>
      <c r="Z44" s="29">
        <f t="shared" si="3"/>
        <v>0</v>
      </c>
      <c r="AB44" s="29">
        <v>9055233.4399999995</v>
      </c>
      <c r="AC44" s="29">
        <v>9055233.4399999995</v>
      </c>
      <c r="AD44" s="29">
        <v>9055233.4399999995</v>
      </c>
      <c r="AF44" s="342">
        <v>9055233.4399999995</v>
      </c>
      <c r="AG44" s="342">
        <v>9055233.4399999995</v>
      </c>
      <c r="AH44" s="342">
        <v>9055233.4399999995</v>
      </c>
      <c r="AJ44" s="29">
        <v>15997.579077333334</v>
      </c>
      <c r="AK44" s="29">
        <v>15997.579077333334</v>
      </c>
      <c r="AL44" s="29">
        <v>15997.579077333334</v>
      </c>
      <c r="AN44" s="342">
        <f t="shared" si="4"/>
        <v>15997.579077333334</v>
      </c>
      <c r="AO44" s="342">
        <f t="shared" si="4"/>
        <v>15997.579077333334</v>
      </c>
      <c r="AP44" s="342">
        <f t="shared" si="4"/>
        <v>15997.579077333334</v>
      </c>
      <c r="AR44" s="29">
        <f t="shared" si="5"/>
        <v>47992.737231999999</v>
      </c>
      <c r="AS44" s="29">
        <f t="shared" si="6"/>
        <v>47992.737231999999</v>
      </c>
      <c r="AT44" s="29">
        <f t="shared" si="7"/>
        <v>0</v>
      </c>
      <c r="AV44" s="29">
        <f t="shared" si="8"/>
        <v>95985.474463999999</v>
      </c>
      <c r="AW44" s="29">
        <f t="shared" si="8"/>
        <v>95985.474463999999</v>
      </c>
      <c r="AX44" s="29">
        <f t="shared" si="9"/>
        <v>0</v>
      </c>
      <c r="AZ44" s="29">
        <v>9055233.4399999995</v>
      </c>
      <c r="BA44" s="29">
        <v>9055233.4399999995</v>
      </c>
      <c r="BB44" s="29">
        <v>9055233.4399999995</v>
      </c>
      <c r="BD44" s="342"/>
      <c r="BE44" s="342"/>
      <c r="BF44" s="342"/>
      <c r="BH44" s="29">
        <v>15997.579077333334</v>
      </c>
      <c r="BI44" s="29">
        <v>15997.579077333334</v>
      </c>
      <c r="BJ44" s="29">
        <v>15997.579077333334</v>
      </c>
      <c r="BL44" s="342">
        <f t="shared" si="10"/>
        <v>0</v>
      </c>
      <c r="BM44" s="342">
        <f t="shared" si="10"/>
        <v>0</v>
      </c>
      <c r="BN44" s="342">
        <f t="shared" si="10"/>
        <v>0</v>
      </c>
      <c r="BP44" s="29">
        <f t="shared" si="11"/>
        <v>47992.737231999999</v>
      </c>
      <c r="BQ44" s="29">
        <f t="shared" si="12"/>
        <v>0</v>
      </c>
      <c r="BR44" s="29">
        <f t="shared" si="13"/>
        <v>-47992.737231999999</v>
      </c>
      <c r="BT44" s="29">
        <f t="shared" si="14"/>
        <v>143978.21169600001</v>
      </c>
      <c r="BU44" s="29">
        <f t="shared" si="14"/>
        <v>95985.474463999999</v>
      </c>
      <c r="BV44" s="29">
        <f t="shared" si="15"/>
        <v>-47992.737232000014</v>
      </c>
      <c r="BX44" s="29">
        <v>9055233.4399999995</v>
      </c>
      <c r="BY44" s="29">
        <v>9055233.4399999995</v>
      </c>
      <c r="BZ44" s="29">
        <v>9055233.4399999995</v>
      </c>
      <c r="CB44" s="342"/>
      <c r="CC44" s="342"/>
      <c r="CD44" s="342"/>
      <c r="CF44" s="29">
        <v>15997.579077333334</v>
      </c>
      <c r="CG44" s="29">
        <v>15997.579077333334</v>
      </c>
      <c r="CH44" s="29">
        <v>15997.579077333334</v>
      </c>
      <c r="CJ44" s="342">
        <f t="shared" si="16"/>
        <v>0</v>
      </c>
      <c r="CK44" s="342">
        <f t="shared" si="16"/>
        <v>0</v>
      </c>
      <c r="CL44" s="342">
        <f t="shared" si="16"/>
        <v>0</v>
      </c>
      <c r="CN44" s="29">
        <f t="shared" si="17"/>
        <v>47992.737231999999</v>
      </c>
      <c r="CO44" s="29">
        <f t="shared" si="18"/>
        <v>0</v>
      </c>
      <c r="CP44" s="29">
        <f t="shared" si="19"/>
        <v>-47992.737231999999</v>
      </c>
      <c r="CR44" s="29">
        <f t="shared" si="20"/>
        <v>191970.948928</v>
      </c>
      <c r="CS44" s="29">
        <f t="shared" si="20"/>
        <v>95985.474463999999</v>
      </c>
      <c r="CT44" s="29">
        <f t="shared" si="21"/>
        <v>-95985.474463999999</v>
      </c>
    </row>
    <row r="45" spans="1:98" x14ac:dyDescent="0.25">
      <c r="A45" s="343" t="s">
        <v>371</v>
      </c>
      <c r="B45" s="229">
        <v>2.1000000000000001E-2</v>
      </c>
      <c r="C45" s="229">
        <v>2.3400000000000001E-2</v>
      </c>
      <c r="D45" s="229">
        <v>2.1600000000000001E-2</v>
      </c>
      <c r="E45" s="229">
        <v>2.12E-2</v>
      </c>
      <c r="F45" s="236">
        <v>403026</v>
      </c>
      <c r="G45" s="229"/>
      <c r="H45" s="342">
        <v>17061112.350000001</v>
      </c>
      <c r="I45" s="342">
        <v>17061112.350000001</v>
      </c>
      <c r="J45" s="342">
        <v>17061112.350000001</v>
      </c>
      <c r="K45" s="342"/>
      <c r="L45" s="342">
        <v>17061112.350000001</v>
      </c>
      <c r="M45" s="342">
        <v>17061112.350000001</v>
      </c>
      <c r="N45" s="342">
        <v>17061112.350000001</v>
      </c>
      <c r="O45" s="342"/>
      <c r="P45" s="238">
        <v>30141.298485000003</v>
      </c>
      <c r="Q45" s="238">
        <v>30141.298485000003</v>
      </c>
      <c r="R45" s="238">
        <v>30141.298485000003</v>
      </c>
      <c r="S45" s="238"/>
      <c r="T45" s="342">
        <f t="shared" si="0"/>
        <v>30141.298485000003</v>
      </c>
      <c r="U45" s="342">
        <f t="shared" si="0"/>
        <v>30141.298485000003</v>
      </c>
      <c r="V45" s="342">
        <f t="shared" si="0"/>
        <v>30141.298485000003</v>
      </c>
      <c r="W45" s="29"/>
      <c r="X45" s="29">
        <f t="shared" si="1"/>
        <v>90423.895455000005</v>
      </c>
      <c r="Y45" s="29">
        <f t="shared" si="2"/>
        <v>90423.895455000005</v>
      </c>
      <c r="Z45" s="29">
        <f t="shared" si="3"/>
        <v>0</v>
      </c>
      <c r="AB45" s="29">
        <v>17061112.350000001</v>
      </c>
      <c r="AC45" s="29">
        <v>17061112.350000001</v>
      </c>
      <c r="AD45" s="29">
        <v>17061112.350000001</v>
      </c>
      <c r="AF45" s="342">
        <v>17061112.350000001</v>
      </c>
      <c r="AG45" s="342">
        <v>17061112.350000001</v>
      </c>
      <c r="AH45" s="342">
        <v>17061112.350000001</v>
      </c>
      <c r="AJ45" s="29">
        <v>30141.298485000003</v>
      </c>
      <c r="AK45" s="29">
        <v>30141.298485000003</v>
      </c>
      <c r="AL45" s="29">
        <v>30141.298485000003</v>
      </c>
      <c r="AN45" s="342">
        <f t="shared" si="4"/>
        <v>30141.298485000003</v>
      </c>
      <c r="AO45" s="342">
        <f t="shared" si="4"/>
        <v>30141.298485000003</v>
      </c>
      <c r="AP45" s="342">
        <f t="shared" si="4"/>
        <v>30141.298485000003</v>
      </c>
      <c r="AR45" s="29">
        <f t="shared" si="5"/>
        <v>90423.895455000005</v>
      </c>
      <c r="AS45" s="29">
        <f t="shared" si="6"/>
        <v>90423.895455000005</v>
      </c>
      <c r="AT45" s="29">
        <f t="shared" si="7"/>
        <v>0</v>
      </c>
      <c r="AV45" s="29">
        <f t="shared" si="8"/>
        <v>180847.79091000001</v>
      </c>
      <c r="AW45" s="29">
        <f t="shared" si="8"/>
        <v>180847.79091000001</v>
      </c>
      <c r="AX45" s="29">
        <f t="shared" si="9"/>
        <v>0</v>
      </c>
      <c r="AZ45" s="29">
        <v>17061112.350000001</v>
      </c>
      <c r="BA45" s="29">
        <v>17061112.350000001</v>
      </c>
      <c r="BB45" s="29">
        <v>17061112.350000001</v>
      </c>
      <c r="BD45" s="342"/>
      <c r="BE45" s="342"/>
      <c r="BF45" s="342"/>
      <c r="BH45" s="29">
        <v>30141.298485000003</v>
      </c>
      <c r="BI45" s="29">
        <v>30141.298485000003</v>
      </c>
      <c r="BJ45" s="29">
        <v>30141.298485000003</v>
      </c>
      <c r="BL45" s="342">
        <f t="shared" si="10"/>
        <v>0</v>
      </c>
      <c r="BM45" s="342">
        <f t="shared" si="10"/>
        <v>0</v>
      </c>
      <c r="BN45" s="342">
        <f t="shared" si="10"/>
        <v>0</v>
      </c>
      <c r="BP45" s="29">
        <f t="shared" si="11"/>
        <v>90423.895455000005</v>
      </c>
      <c r="BQ45" s="29">
        <f t="shared" si="12"/>
        <v>0</v>
      </c>
      <c r="BR45" s="29">
        <f t="shared" si="13"/>
        <v>-90423.895455000005</v>
      </c>
      <c r="BT45" s="29">
        <f t="shared" si="14"/>
        <v>271271.68636500003</v>
      </c>
      <c r="BU45" s="29">
        <f t="shared" si="14"/>
        <v>180847.79091000001</v>
      </c>
      <c r="BV45" s="29">
        <f t="shared" si="15"/>
        <v>-90423.89545500002</v>
      </c>
      <c r="BX45" s="29">
        <v>17061112.350000001</v>
      </c>
      <c r="BY45" s="29">
        <v>17061112.350000001</v>
      </c>
      <c r="BZ45" s="29">
        <v>17061112.350000001</v>
      </c>
      <c r="CB45" s="342"/>
      <c r="CC45" s="342"/>
      <c r="CD45" s="342"/>
      <c r="CF45" s="29">
        <v>30141.298485000003</v>
      </c>
      <c r="CG45" s="29">
        <v>30141.298485000003</v>
      </c>
      <c r="CH45" s="29">
        <v>30141.298485000003</v>
      </c>
      <c r="CJ45" s="342">
        <f t="shared" si="16"/>
        <v>0</v>
      </c>
      <c r="CK45" s="342">
        <f t="shared" si="16"/>
        <v>0</v>
      </c>
      <c r="CL45" s="342">
        <f t="shared" si="16"/>
        <v>0</v>
      </c>
      <c r="CN45" s="29">
        <f t="shared" si="17"/>
        <v>90423.895455000005</v>
      </c>
      <c r="CO45" s="29">
        <f t="shared" si="18"/>
        <v>0</v>
      </c>
      <c r="CP45" s="29">
        <f t="shared" si="19"/>
        <v>-90423.895455000005</v>
      </c>
      <c r="CR45" s="29">
        <f t="shared" si="20"/>
        <v>361695.58182000002</v>
      </c>
      <c r="CS45" s="29">
        <f t="shared" si="20"/>
        <v>180847.79091000001</v>
      </c>
      <c r="CT45" s="29">
        <f t="shared" si="21"/>
        <v>-180847.79091000001</v>
      </c>
    </row>
    <row r="46" spans="1:98" x14ac:dyDescent="0.25">
      <c r="A46" s="343" t="s">
        <v>372</v>
      </c>
      <c r="B46" s="229">
        <v>2.1000000000000001E-2</v>
      </c>
      <c r="C46" s="229">
        <v>2.3400000000000001E-2</v>
      </c>
      <c r="D46" s="229">
        <v>2.1600000000000001E-2</v>
      </c>
      <c r="E46" s="229">
        <v>2.12E-2</v>
      </c>
      <c r="F46" s="236">
        <v>403026</v>
      </c>
      <c r="G46" s="229"/>
      <c r="H46" s="342">
        <v>14921163.75</v>
      </c>
      <c r="I46" s="342">
        <v>14921163.75</v>
      </c>
      <c r="J46" s="342">
        <v>14921163.75</v>
      </c>
      <c r="K46" s="342"/>
      <c r="L46" s="342">
        <v>14921163.75</v>
      </c>
      <c r="M46" s="342">
        <v>14921163.75</v>
      </c>
      <c r="N46" s="342">
        <v>14921163.75</v>
      </c>
      <c r="O46" s="342"/>
      <c r="P46" s="238">
        <v>26360.722624999999</v>
      </c>
      <c r="Q46" s="238">
        <v>26360.722624999999</v>
      </c>
      <c r="R46" s="238">
        <v>26360.722624999999</v>
      </c>
      <c r="S46" s="238"/>
      <c r="T46" s="342">
        <f t="shared" si="0"/>
        <v>26360.722624999999</v>
      </c>
      <c r="U46" s="342">
        <f t="shared" si="0"/>
        <v>26360.722624999999</v>
      </c>
      <c r="V46" s="342">
        <f t="shared" si="0"/>
        <v>26360.722624999999</v>
      </c>
      <c r="W46" s="29"/>
      <c r="X46" s="29">
        <f t="shared" si="1"/>
        <v>79082.167874999999</v>
      </c>
      <c r="Y46" s="29">
        <f t="shared" si="2"/>
        <v>79082.167874999999</v>
      </c>
      <c r="Z46" s="29">
        <f t="shared" si="3"/>
        <v>0</v>
      </c>
      <c r="AB46" s="29">
        <v>14921163.75</v>
      </c>
      <c r="AC46" s="29">
        <v>14921163.75</v>
      </c>
      <c r="AD46" s="29">
        <v>14921163.75</v>
      </c>
      <c r="AF46" s="342">
        <v>14921163.75</v>
      </c>
      <c r="AG46" s="342">
        <v>14921163.75</v>
      </c>
      <c r="AH46" s="342">
        <v>14921163.75</v>
      </c>
      <c r="AJ46" s="29">
        <v>26360.722624999999</v>
      </c>
      <c r="AK46" s="29">
        <v>26360.722624999999</v>
      </c>
      <c r="AL46" s="29">
        <v>26360.722624999999</v>
      </c>
      <c r="AN46" s="342">
        <f t="shared" si="4"/>
        <v>26360.722624999999</v>
      </c>
      <c r="AO46" s="342">
        <f t="shared" si="4"/>
        <v>26360.722624999999</v>
      </c>
      <c r="AP46" s="342">
        <f t="shared" si="4"/>
        <v>26360.722624999999</v>
      </c>
      <c r="AR46" s="29">
        <f t="shared" si="5"/>
        <v>79082.167874999999</v>
      </c>
      <c r="AS46" s="29">
        <f t="shared" si="6"/>
        <v>79082.167874999999</v>
      </c>
      <c r="AT46" s="29">
        <f t="shared" si="7"/>
        <v>0</v>
      </c>
      <c r="AV46" s="29">
        <f t="shared" si="8"/>
        <v>158164.33575</v>
      </c>
      <c r="AW46" s="29">
        <f t="shared" si="8"/>
        <v>158164.33575</v>
      </c>
      <c r="AX46" s="29">
        <f t="shared" si="9"/>
        <v>0</v>
      </c>
      <c r="AZ46" s="29">
        <v>14921163.75</v>
      </c>
      <c r="BA46" s="29">
        <v>14921163.75</v>
      </c>
      <c r="BB46" s="29">
        <v>14921163.75</v>
      </c>
      <c r="BD46" s="342"/>
      <c r="BE46" s="342"/>
      <c r="BF46" s="342"/>
      <c r="BH46" s="29">
        <v>26360.722624999999</v>
      </c>
      <c r="BI46" s="29">
        <v>26360.722624999999</v>
      </c>
      <c r="BJ46" s="29">
        <v>26360.722624999999</v>
      </c>
      <c r="BL46" s="342">
        <f t="shared" si="10"/>
        <v>0</v>
      </c>
      <c r="BM46" s="342">
        <f t="shared" si="10"/>
        <v>0</v>
      </c>
      <c r="BN46" s="342">
        <f t="shared" si="10"/>
        <v>0</v>
      </c>
      <c r="BP46" s="29">
        <f t="shared" si="11"/>
        <v>79082.167874999999</v>
      </c>
      <c r="BQ46" s="29">
        <f t="shared" si="12"/>
        <v>0</v>
      </c>
      <c r="BR46" s="29">
        <f t="shared" si="13"/>
        <v>-79082.167874999999</v>
      </c>
      <c r="BT46" s="29">
        <f t="shared" si="14"/>
        <v>237246.50362500001</v>
      </c>
      <c r="BU46" s="29">
        <f t="shared" si="14"/>
        <v>158164.33575</v>
      </c>
      <c r="BV46" s="29">
        <f t="shared" si="15"/>
        <v>-79082.167875000014</v>
      </c>
      <c r="BX46" s="29">
        <v>14921163.75</v>
      </c>
      <c r="BY46" s="29">
        <v>14921163.75</v>
      </c>
      <c r="BZ46" s="29">
        <v>14921163.75</v>
      </c>
      <c r="CB46" s="342"/>
      <c r="CC46" s="342"/>
      <c r="CD46" s="342"/>
      <c r="CF46" s="29">
        <v>26360.722624999999</v>
      </c>
      <c r="CG46" s="29">
        <v>26360.722624999999</v>
      </c>
      <c r="CH46" s="29">
        <v>26360.722624999999</v>
      </c>
      <c r="CJ46" s="342">
        <f t="shared" si="16"/>
        <v>0</v>
      </c>
      <c r="CK46" s="342">
        <f t="shared" si="16"/>
        <v>0</v>
      </c>
      <c r="CL46" s="342">
        <f t="shared" si="16"/>
        <v>0</v>
      </c>
      <c r="CN46" s="29">
        <f t="shared" si="17"/>
        <v>79082.167874999999</v>
      </c>
      <c r="CO46" s="29">
        <f t="shared" si="18"/>
        <v>0</v>
      </c>
      <c r="CP46" s="29">
        <f t="shared" si="19"/>
        <v>-79082.167874999999</v>
      </c>
      <c r="CR46" s="29">
        <f t="shared" si="20"/>
        <v>316328.6715</v>
      </c>
      <c r="CS46" s="29">
        <f t="shared" si="20"/>
        <v>158164.33575</v>
      </c>
      <c r="CT46" s="29">
        <f t="shared" si="21"/>
        <v>-158164.33575</v>
      </c>
    </row>
    <row r="47" spans="1:98" x14ac:dyDescent="0.25">
      <c r="A47" s="343" t="s">
        <v>373</v>
      </c>
      <c r="B47" s="229">
        <v>1.01E-2</v>
      </c>
      <c r="C47" s="229">
        <v>1.1299999999999999E-2</v>
      </c>
      <c r="D47" s="229">
        <v>3.5700000000000003E-2</v>
      </c>
      <c r="E47" s="229">
        <v>3.7900000000000003E-2</v>
      </c>
      <c r="F47" s="236">
        <v>403011</v>
      </c>
      <c r="G47" s="229"/>
      <c r="H47" s="342">
        <v>889015.22</v>
      </c>
      <c r="I47" s="342">
        <v>889015.22</v>
      </c>
      <c r="J47" s="342">
        <v>889015.22</v>
      </c>
      <c r="K47" s="342"/>
      <c r="L47" s="342">
        <v>889015.22</v>
      </c>
      <c r="M47" s="342">
        <v>889015.22</v>
      </c>
      <c r="N47" s="342">
        <v>889015.22</v>
      </c>
      <c r="O47" s="342"/>
      <c r="P47" s="238">
        <v>2807.8064031666668</v>
      </c>
      <c r="Q47" s="238">
        <v>2807.8064031666668</v>
      </c>
      <c r="R47" s="238">
        <v>2807.8064031666668</v>
      </c>
      <c r="S47" s="238"/>
      <c r="T47" s="342">
        <f t="shared" si="0"/>
        <v>2807.8064031666668</v>
      </c>
      <c r="U47" s="342">
        <f t="shared" si="0"/>
        <v>2807.8064031666668</v>
      </c>
      <c r="V47" s="342">
        <f t="shared" si="0"/>
        <v>2807.8064031666668</v>
      </c>
      <c r="W47" s="29"/>
      <c r="X47" s="29">
        <f t="shared" si="1"/>
        <v>8423.4192094999999</v>
      </c>
      <c r="Y47" s="29">
        <f t="shared" si="2"/>
        <v>8423.4192094999999</v>
      </c>
      <c r="Z47" s="29">
        <f t="shared" si="3"/>
        <v>0</v>
      </c>
      <c r="AB47" s="29">
        <v>889015.22</v>
      </c>
      <c r="AC47" s="29">
        <v>889015.22</v>
      </c>
      <c r="AD47" s="29">
        <v>889015.22</v>
      </c>
      <c r="AF47" s="342">
        <v>889015.22</v>
      </c>
      <c r="AG47" s="342">
        <v>889015.22</v>
      </c>
      <c r="AH47" s="342">
        <v>889015.22</v>
      </c>
      <c r="AJ47" s="29">
        <v>2807.8064031666668</v>
      </c>
      <c r="AK47" s="29">
        <v>2807.8064031666668</v>
      </c>
      <c r="AL47" s="29">
        <v>2807.8064031666668</v>
      </c>
      <c r="AN47" s="342">
        <f t="shared" si="4"/>
        <v>2807.8064031666668</v>
      </c>
      <c r="AO47" s="342">
        <f t="shared" si="4"/>
        <v>2807.8064031666668</v>
      </c>
      <c r="AP47" s="342">
        <f t="shared" si="4"/>
        <v>2807.8064031666668</v>
      </c>
      <c r="AR47" s="29">
        <f t="shared" si="5"/>
        <v>8423.4192094999999</v>
      </c>
      <c r="AS47" s="29">
        <f t="shared" si="6"/>
        <v>8423.4192094999999</v>
      </c>
      <c r="AT47" s="29">
        <f t="shared" si="7"/>
        <v>0</v>
      </c>
      <c r="AV47" s="29">
        <f t="shared" si="8"/>
        <v>16846.838419</v>
      </c>
      <c r="AW47" s="29">
        <f t="shared" si="8"/>
        <v>16846.838419</v>
      </c>
      <c r="AX47" s="29">
        <f t="shared" si="9"/>
        <v>0</v>
      </c>
      <c r="AZ47" s="29">
        <v>889015.22</v>
      </c>
      <c r="BA47" s="29">
        <v>889015.22</v>
      </c>
      <c r="BB47" s="29">
        <v>889015.22</v>
      </c>
      <c r="BD47" s="342"/>
      <c r="BE47" s="342"/>
      <c r="BF47" s="342"/>
      <c r="BH47" s="29">
        <v>2807.8064031666668</v>
      </c>
      <c r="BI47" s="29">
        <v>2807.8064031666668</v>
      </c>
      <c r="BJ47" s="29">
        <v>2807.8064031666668</v>
      </c>
      <c r="BL47" s="342">
        <f t="shared" si="10"/>
        <v>0</v>
      </c>
      <c r="BM47" s="342">
        <f t="shared" si="10"/>
        <v>0</v>
      </c>
      <c r="BN47" s="342">
        <f t="shared" si="10"/>
        <v>0</v>
      </c>
      <c r="BP47" s="29">
        <f t="shared" si="11"/>
        <v>8423.4192094999999</v>
      </c>
      <c r="BQ47" s="29">
        <f t="shared" si="12"/>
        <v>0</v>
      </c>
      <c r="BR47" s="29">
        <f t="shared" si="13"/>
        <v>-8423.4192094999999</v>
      </c>
      <c r="BT47" s="29">
        <f t="shared" si="14"/>
        <v>25270.2576285</v>
      </c>
      <c r="BU47" s="29">
        <f t="shared" si="14"/>
        <v>16846.838419</v>
      </c>
      <c r="BV47" s="29">
        <f t="shared" si="15"/>
        <v>-8423.4192094999999</v>
      </c>
      <c r="BX47" s="29">
        <v>889015.22</v>
      </c>
      <c r="BY47" s="29">
        <v>889015.22</v>
      </c>
      <c r="BZ47" s="29">
        <v>889015.22</v>
      </c>
      <c r="CB47" s="342"/>
      <c r="CC47" s="342"/>
      <c r="CD47" s="342"/>
      <c r="CF47" s="29">
        <v>2807.8064031666668</v>
      </c>
      <c r="CG47" s="29">
        <v>2807.8064031666668</v>
      </c>
      <c r="CH47" s="29">
        <v>2807.8064031666668</v>
      </c>
      <c r="CJ47" s="342">
        <f t="shared" si="16"/>
        <v>0</v>
      </c>
      <c r="CK47" s="342">
        <f t="shared" si="16"/>
        <v>0</v>
      </c>
      <c r="CL47" s="342">
        <f t="shared" si="16"/>
        <v>0</v>
      </c>
      <c r="CN47" s="29">
        <f t="shared" si="17"/>
        <v>8423.4192094999999</v>
      </c>
      <c r="CO47" s="29">
        <f t="shared" si="18"/>
        <v>0</v>
      </c>
      <c r="CP47" s="29">
        <f t="shared" si="19"/>
        <v>-8423.4192094999999</v>
      </c>
      <c r="CR47" s="29">
        <f t="shared" si="20"/>
        <v>33693.676837999999</v>
      </c>
      <c r="CS47" s="29">
        <f t="shared" si="20"/>
        <v>16846.838419</v>
      </c>
      <c r="CT47" s="29">
        <f t="shared" si="21"/>
        <v>-16846.838419</v>
      </c>
    </row>
    <row r="48" spans="1:98" x14ac:dyDescent="0.25">
      <c r="A48" s="343" t="s">
        <v>374</v>
      </c>
      <c r="B48" s="229">
        <v>2.1000000000000001E-2</v>
      </c>
      <c r="C48" s="229">
        <v>2.3400000000000001E-2</v>
      </c>
      <c r="D48" s="229">
        <v>2.2499999999999999E-2</v>
      </c>
      <c r="E48" s="229">
        <v>2.3300000000000001E-2</v>
      </c>
      <c r="F48" s="236">
        <v>403011</v>
      </c>
      <c r="G48" s="229"/>
      <c r="H48" s="342">
        <v>252621.17</v>
      </c>
      <c r="I48" s="342">
        <v>252621.17</v>
      </c>
      <c r="J48" s="342">
        <v>252621.17</v>
      </c>
      <c r="K48" s="342"/>
      <c r="L48" s="342">
        <v>252621.17</v>
      </c>
      <c r="M48" s="342">
        <v>252621.17</v>
      </c>
      <c r="N48" s="342">
        <v>252621.17</v>
      </c>
      <c r="O48" s="342"/>
      <c r="P48" s="238">
        <v>490.50610508333335</v>
      </c>
      <c r="Q48" s="238">
        <v>490.50610508333335</v>
      </c>
      <c r="R48" s="238">
        <v>490.50610508333335</v>
      </c>
      <c r="S48" s="238"/>
      <c r="T48" s="342">
        <f t="shared" si="0"/>
        <v>490.50610508333335</v>
      </c>
      <c r="U48" s="342">
        <f t="shared" si="0"/>
        <v>490.50610508333335</v>
      </c>
      <c r="V48" s="342">
        <f t="shared" si="0"/>
        <v>490.50610508333335</v>
      </c>
      <c r="W48" s="29"/>
      <c r="X48" s="29">
        <f t="shared" si="1"/>
        <v>1471.5183152500001</v>
      </c>
      <c r="Y48" s="29">
        <f t="shared" si="2"/>
        <v>1471.5183152500001</v>
      </c>
      <c r="Z48" s="29">
        <f t="shared" si="3"/>
        <v>0</v>
      </c>
      <c r="AB48" s="29">
        <v>252621.17</v>
      </c>
      <c r="AC48" s="29">
        <v>252621.17</v>
      </c>
      <c r="AD48" s="29">
        <v>252621.17</v>
      </c>
      <c r="AF48" s="342">
        <v>252621.17</v>
      </c>
      <c r="AG48" s="342">
        <v>252621.17</v>
      </c>
      <c r="AH48" s="342">
        <v>252621.17</v>
      </c>
      <c r="AJ48" s="29">
        <v>490.50610508333335</v>
      </c>
      <c r="AK48" s="29">
        <v>490.50610508333335</v>
      </c>
      <c r="AL48" s="29">
        <v>490.50610508333335</v>
      </c>
      <c r="AN48" s="342">
        <f t="shared" si="4"/>
        <v>490.50610508333335</v>
      </c>
      <c r="AO48" s="342">
        <f t="shared" si="4"/>
        <v>490.50610508333335</v>
      </c>
      <c r="AP48" s="342">
        <f t="shared" si="4"/>
        <v>490.50610508333335</v>
      </c>
      <c r="AR48" s="29">
        <f t="shared" si="5"/>
        <v>1471.5183152500001</v>
      </c>
      <c r="AS48" s="29">
        <f t="shared" si="6"/>
        <v>1471.5183152500001</v>
      </c>
      <c r="AT48" s="29">
        <f t="shared" si="7"/>
        <v>0</v>
      </c>
      <c r="AV48" s="29">
        <f t="shared" si="8"/>
        <v>2943.0366305000002</v>
      </c>
      <c r="AW48" s="29">
        <f t="shared" si="8"/>
        <v>2943.0366305000002</v>
      </c>
      <c r="AX48" s="29">
        <f t="shared" si="9"/>
        <v>0</v>
      </c>
      <c r="AZ48" s="29">
        <v>252621.17</v>
      </c>
      <c r="BA48" s="29">
        <v>252621.17</v>
      </c>
      <c r="BB48" s="29">
        <v>252621.17</v>
      </c>
      <c r="BD48" s="342"/>
      <c r="BE48" s="342"/>
      <c r="BF48" s="342"/>
      <c r="BH48" s="29">
        <v>490.50610508333335</v>
      </c>
      <c r="BI48" s="29">
        <v>490.50610508333335</v>
      </c>
      <c r="BJ48" s="29">
        <v>490.50610508333335</v>
      </c>
      <c r="BL48" s="342">
        <f t="shared" si="10"/>
        <v>0</v>
      </c>
      <c r="BM48" s="342">
        <f t="shared" si="10"/>
        <v>0</v>
      </c>
      <c r="BN48" s="342">
        <f t="shared" si="10"/>
        <v>0</v>
      </c>
      <c r="BP48" s="29">
        <f t="shared" si="11"/>
        <v>1471.5183152500001</v>
      </c>
      <c r="BQ48" s="29">
        <f t="shared" si="12"/>
        <v>0</v>
      </c>
      <c r="BR48" s="29">
        <f t="shared" si="13"/>
        <v>-1471.5183152500001</v>
      </c>
      <c r="BT48" s="29">
        <f t="shared" si="14"/>
        <v>4414.5549457500001</v>
      </c>
      <c r="BU48" s="29">
        <f t="shared" si="14"/>
        <v>2943.0366305000002</v>
      </c>
      <c r="BV48" s="29">
        <f t="shared" si="15"/>
        <v>-1471.5183152499999</v>
      </c>
      <c r="BX48" s="29">
        <v>252621.17</v>
      </c>
      <c r="BY48" s="29">
        <v>252621.17</v>
      </c>
      <c r="BZ48" s="29">
        <v>252621.17</v>
      </c>
      <c r="CB48" s="342"/>
      <c r="CC48" s="342"/>
      <c r="CD48" s="342"/>
      <c r="CF48" s="29">
        <v>490.50610508333335</v>
      </c>
      <c r="CG48" s="29">
        <v>490.50610508333335</v>
      </c>
      <c r="CH48" s="29">
        <v>490.50610508333335</v>
      </c>
      <c r="CJ48" s="342">
        <f t="shared" si="16"/>
        <v>0</v>
      </c>
      <c r="CK48" s="342">
        <f t="shared" si="16"/>
        <v>0</v>
      </c>
      <c r="CL48" s="342">
        <f t="shared" si="16"/>
        <v>0</v>
      </c>
      <c r="CN48" s="29">
        <f t="shared" si="17"/>
        <v>1471.5183152500001</v>
      </c>
      <c r="CO48" s="29">
        <f t="shared" si="18"/>
        <v>0</v>
      </c>
      <c r="CP48" s="29">
        <f t="shared" si="19"/>
        <v>-1471.5183152500001</v>
      </c>
      <c r="CR48" s="29">
        <f t="shared" si="20"/>
        <v>5886.0732610000005</v>
      </c>
      <c r="CS48" s="29">
        <f t="shared" si="20"/>
        <v>2943.0366305000002</v>
      </c>
      <c r="CT48" s="29">
        <f t="shared" si="21"/>
        <v>-2943.0366305000002</v>
      </c>
    </row>
    <row r="49" spans="1:98" x14ac:dyDescent="0.25">
      <c r="A49" s="343" t="s">
        <v>375</v>
      </c>
      <c r="B49" s="229">
        <v>0</v>
      </c>
      <c r="C49" s="229">
        <v>0</v>
      </c>
      <c r="D49" s="229">
        <v>0</v>
      </c>
      <c r="E49" s="229">
        <v>0</v>
      </c>
      <c r="F49" s="236">
        <v>403011</v>
      </c>
      <c r="G49" s="229"/>
      <c r="H49" s="342">
        <v>0</v>
      </c>
      <c r="I49" s="342">
        <v>0</v>
      </c>
      <c r="J49" s="342">
        <v>0</v>
      </c>
      <c r="K49" s="342"/>
      <c r="L49" s="342">
        <v>0</v>
      </c>
      <c r="M49" s="342">
        <v>0</v>
      </c>
      <c r="N49" s="342">
        <v>0</v>
      </c>
      <c r="O49" s="342"/>
      <c r="P49" s="238">
        <v>0</v>
      </c>
      <c r="Q49" s="238">
        <v>0</v>
      </c>
      <c r="R49" s="238">
        <v>0</v>
      </c>
      <c r="S49" s="238"/>
      <c r="T49" s="342">
        <f t="shared" si="0"/>
        <v>0</v>
      </c>
      <c r="U49" s="342">
        <f t="shared" si="0"/>
        <v>0</v>
      </c>
      <c r="V49" s="342">
        <f t="shared" si="0"/>
        <v>0</v>
      </c>
      <c r="W49" s="29"/>
      <c r="X49" s="29">
        <f t="shared" si="1"/>
        <v>0</v>
      </c>
      <c r="Y49" s="29">
        <f t="shared" si="2"/>
        <v>0</v>
      </c>
      <c r="Z49" s="29">
        <f t="shared" si="3"/>
        <v>0</v>
      </c>
      <c r="AB49" s="29">
        <v>0</v>
      </c>
      <c r="AC49" s="29">
        <v>0</v>
      </c>
      <c r="AD49" s="29">
        <v>0</v>
      </c>
      <c r="AF49" s="342">
        <v>0</v>
      </c>
      <c r="AG49" s="342">
        <v>0</v>
      </c>
      <c r="AH49" s="342">
        <v>0</v>
      </c>
      <c r="AJ49" s="29">
        <v>0</v>
      </c>
      <c r="AK49" s="29">
        <v>0</v>
      </c>
      <c r="AL49" s="29">
        <v>0</v>
      </c>
      <c r="AN49" s="342">
        <f t="shared" si="4"/>
        <v>0</v>
      </c>
      <c r="AO49" s="342">
        <f t="shared" si="4"/>
        <v>0</v>
      </c>
      <c r="AP49" s="342">
        <f t="shared" si="4"/>
        <v>0</v>
      </c>
      <c r="AR49" s="29">
        <f t="shared" si="5"/>
        <v>0</v>
      </c>
      <c r="AS49" s="29">
        <f t="shared" si="6"/>
        <v>0</v>
      </c>
      <c r="AT49" s="29">
        <f t="shared" si="7"/>
        <v>0</v>
      </c>
      <c r="AV49" s="29">
        <f t="shared" si="8"/>
        <v>0</v>
      </c>
      <c r="AW49" s="29">
        <f t="shared" si="8"/>
        <v>0</v>
      </c>
      <c r="AX49" s="29">
        <f t="shared" si="9"/>
        <v>0</v>
      </c>
      <c r="AZ49" s="29">
        <v>0</v>
      </c>
      <c r="BA49" s="29">
        <v>0</v>
      </c>
      <c r="BB49" s="29">
        <v>0</v>
      </c>
      <c r="BD49" s="342"/>
      <c r="BE49" s="342"/>
      <c r="BF49" s="342"/>
      <c r="BH49" s="29">
        <v>0</v>
      </c>
      <c r="BI49" s="29">
        <v>0</v>
      </c>
      <c r="BJ49" s="29">
        <v>0</v>
      </c>
      <c r="BL49" s="342">
        <f t="shared" si="10"/>
        <v>0</v>
      </c>
      <c r="BM49" s="342">
        <f t="shared" si="10"/>
        <v>0</v>
      </c>
      <c r="BN49" s="342">
        <f t="shared" si="10"/>
        <v>0</v>
      </c>
      <c r="BP49" s="29">
        <f t="shared" si="11"/>
        <v>0</v>
      </c>
      <c r="BQ49" s="29">
        <f t="shared" si="12"/>
        <v>0</v>
      </c>
      <c r="BR49" s="29">
        <f t="shared" si="13"/>
        <v>0</v>
      </c>
      <c r="BT49" s="29">
        <f t="shared" si="14"/>
        <v>0</v>
      </c>
      <c r="BU49" s="29">
        <f t="shared" si="14"/>
        <v>0</v>
      </c>
      <c r="BV49" s="29">
        <f t="shared" si="15"/>
        <v>0</v>
      </c>
      <c r="BX49" s="29">
        <v>0</v>
      </c>
      <c r="BY49" s="29">
        <v>0</v>
      </c>
      <c r="BZ49" s="29">
        <v>0</v>
      </c>
      <c r="CB49" s="342"/>
      <c r="CC49" s="342"/>
      <c r="CD49" s="342"/>
      <c r="CF49" s="29">
        <v>0</v>
      </c>
      <c r="CG49" s="29">
        <v>0</v>
      </c>
      <c r="CH49" s="29">
        <v>0</v>
      </c>
      <c r="CJ49" s="342">
        <f t="shared" si="16"/>
        <v>0</v>
      </c>
      <c r="CK49" s="342">
        <f t="shared" si="16"/>
        <v>0</v>
      </c>
      <c r="CL49" s="342">
        <f t="shared" si="16"/>
        <v>0</v>
      </c>
      <c r="CN49" s="29">
        <f t="shared" si="17"/>
        <v>0</v>
      </c>
      <c r="CO49" s="29">
        <f t="shared" si="18"/>
        <v>0</v>
      </c>
      <c r="CP49" s="29">
        <f t="shared" si="19"/>
        <v>0</v>
      </c>
      <c r="CR49" s="29">
        <f t="shared" si="20"/>
        <v>0</v>
      </c>
      <c r="CS49" s="29">
        <f t="shared" si="20"/>
        <v>0</v>
      </c>
      <c r="CT49" s="29">
        <f t="shared" si="21"/>
        <v>0</v>
      </c>
    </row>
    <row r="50" spans="1:98" x14ac:dyDescent="0.25">
      <c r="A50" s="343" t="s">
        <v>376</v>
      </c>
      <c r="B50" s="229">
        <v>0</v>
      </c>
      <c r="C50" s="229">
        <v>0</v>
      </c>
      <c r="D50" s="229">
        <v>0</v>
      </c>
      <c r="E50" s="229">
        <v>0</v>
      </c>
      <c r="F50" s="236">
        <v>403011</v>
      </c>
      <c r="G50" s="229"/>
      <c r="H50" s="342">
        <v>0</v>
      </c>
      <c r="I50" s="342">
        <v>0</v>
      </c>
      <c r="J50" s="342">
        <v>0</v>
      </c>
      <c r="K50" s="342"/>
      <c r="L50" s="342">
        <v>0</v>
      </c>
      <c r="M50" s="342">
        <v>0</v>
      </c>
      <c r="N50" s="342">
        <v>0</v>
      </c>
      <c r="O50" s="342"/>
      <c r="P50" s="238">
        <v>0</v>
      </c>
      <c r="Q50" s="238">
        <v>0</v>
      </c>
      <c r="R50" s="238">
        <v>0</v>
      </c>
      <c r="S50" s="238"/>
      <c r="T50" s="342">
        <f t="shared" si="0"/>
        <v>0</v>
      </c>
      <c r="U50" s="342">
        <f t="shared" si="0"/>
        <v>0</v>
      </c>
      <c r="V50" s="342">
        <f t="shared" si="0"/>
        <v>0</v>
      </c>
      <c r="W50" s="29"/>
      <c r="X50" s="29">
        <f t="shared" si="1"/>
        <v>0</v>
      </c>
      <c r="Y50" s="29">
        <f t="shared" si="2"/>
        <v>0</v>
      </c>
      <c r="Z50" s="29">
        <f t="shared" si="3"/>
        <v>0</v>
      </c>
      <c r="AB50" s="29">
        <v>0</v>
      </c>
      <c r="AC50" s="29">
        <v>0</v>
      </c>
      <c r="AD50" s="29">
        <v>0</v>
      </c>
      <c r="AF50" s="342">
        <v>0</v>
      </c>
      <c r="AG50" s="342">
        <v>0</v>
      </c>
      <c r="AH50" s="342">
        <v>0</v>
      </c>
      <c r="AJ50" s="29">
        <v>0</v>
      </c>
      <c r="AK50" s="29">
        <v>0</v>
      </c>
      <c r="AL50" s="29">
        <v>0</v>
      </c>
      <c r="AN50" s="342">
        <f t="shared" si="4"/>
        <v>0</v>
      </c>
      <c r="AO50" s="342">
        <f t="shared" si="4"/>
        <v>0</v>
      </c>
      <c r="AP50" s="342">
        <f t="shared" si="4"/>
        <v>0</v>
      </c>
      <c r="AR50" s="29">
        <f t="shared" si="5"/>
        <v>0</v>
      </c>
      <c r="AS50" s="29">
        <f t="shared" si="6"/>
        <v>0</v>
      </c>
      <c r="AT50" s="29">
        <f t="shared" si="7"/>
        <v>0</v>
      </c>
      <c r="AV50" s="29">
        <f t="shared" si="8"/>
        <v>0</v>
      </c>
      <c r="AW50" s="29">
        <f t="shared" si="8"/>
        <v>0</v>
      </c>
      <c r="AX50" s="29">
        <f t="shared" si="9"/>
        <v>0</v>
      </c>
      <c r="AZ50" s="29">
        <v>0</v>
      </c>
      <c r="BA50" s="29">
        <v>0</v>
      </c>
      <c r="BB50" s="29">
        <v>0</v>
      </c>
      <c r="BD50" s="342"/>
      <c r="BE50" s="342"/>
      <c r="BF50" s="342"/>
      <c r="BH50" s="29">
        <v>0</v>
      </c>
      <c r="BI50" s="29">
        <v>0</v>
      </c>
      <c r="BJ50" s="29">
        <v>0</v>
      </c>
      <c r="BL50" s="342">
        <f t="shared" si="10"/>
        <v>0</v>
      </c>
      <c r="BM50" s="342">
        <f t="shared" si="10"/>
        <v>0</v>
      </c>
      <c r="BN50" s="342">
        <f t="shared" si="10"/>
        <v>0</v>
      </c>
      <c r="BP50" s="29">
        <f t="shared" si="11"/>
        <v>0</v>
      </c>
      <c r="BQ50" s="29">
        <f t="shared" si="12"/>
        <v>0</v>
      </c>
      <c r="BR50" s="29">
        <f t="shared" si="13"/>
        <v>0</v>
      </c>
      <c r="BT50" s="29">
        <f t="shared" si="14"/>
        <v>0</v>
      </c>
      <c r="BU50" s="29">
        <f t="shared" si="14"/>
        <v>0</v>
      </c>
      <c r="BV50" s="29">
        <f t="shared" si="15"/>
        <v>0</v>
      </c>
      <c r="BX50" s="29">
        <v>0</v>
      </c>
      <c r="BY50" s="29">
        <v>0</v>
      </c>
      <c r="BZ50" s="29">
        <v>0</v>
      </c>
      <c r="CB50" s="342"/>
      <c r="CC50" s="342"/>
      <c r="CD50" s="342"/>
      <c r="CF50" s="29">
        <v>0</v>
      </c>
      <c r="CG50" s="29">
        <v>0</v>
      </c>
      <c r="CH50" s="29">
        <v>0</v>
      </c>
      <c r="CJ50" s="342">
        <f t="shared" si="16"/>
        <v>0</v>
      </c>
      <c r="CK50" s="342">
        <f t="shared" si="16"/>
        <v>0</v>
      </c>
      <c r="CL50" s="342">
        <f t="shared" si="16"/>
        <v>0</v>
      </c>
      <c r="CN50" s="29">
        <f t="shared" si="17"/>
        <v>0</v>
      </c>
      <c r="CO50" s="29">
        <f t="shared" si="18"/>
        <v>0</v>
      </c>
      <c r="CP50" s="29">
        <f t="shared" si="19"/>
        <v>0</v>
      </c>
      <c r="CR50" s="29">
        <f t="shared" si="20"/>
        <v>0</v>
      </c>
      <c r="CS50" s="29">
        <f t="shared" si="20"/>
        <v>0</v>
      </c>
      <c r="CT50" s="29">
        <f t="shared" si="21"/>
        <v>0</v>
      </c>
    </row>
    <row r="51" spans="1:98" x14ac:dyDescent="0.25">
      <c r="A51" s="343" t="s">
        <v>377</v>
      </c>
      <c r="B51" s="229">
        <v>0</v>
      </c>
      <c r="C51" s="229">
        <v>0</v>
      </c>
      <c r="D51" s="229">
        <v>0</v>
      </c>
      <c r="E51" s="229">
        <v>0</v>
      </c>
      <c r="F51" s="236">
        <v>403011</v>
      </c>
      <c r="G51" s="229"/>
      <c r="H51" s="342">
        <v>0</v>
      </c>
      <c r="I51" s="342">
        <v>0</v>
      </c>
      <c r="J51" s="342">
        <v>0</v>
      </c>
      <c r="K51" s="342"/>
      <c r="L51" s="342">
        <v>0</v>
      </c>
      <c r="M51" s="342">
        <v>0</v>
      </c>
      <c r="N51" s="342">
        <v>0</v>
      </c>
      <c r="O51" s="342"/>
      <c r="P51" s="238">
        <v>0</v>
      </c>
      <c r="Q51" s="238">
        <v>0</v>
      </c>
      <c r="R51" s="238">
        <v>0</v>
      </c>
      <c r="S51" s="238"/>
      <c r="T51" s="342">
        <f t="shared" si="0"/>
        <v>0</v>
      </c>
      <c r="U51" s="342">
        <f t="shared" si="0"/>
        <v>0</v>
      </c>
      <c r="V51" s="342">
        <f t="shared" si="0"/>
        <v>0</v>
      </c>
      <c r="W51" s="29"/>
      <c r="X51" s="29">
        <f t="shared" si="1"/>
        <v>0</v>
      </c>
      <c r="Y51" s="29">
        <f t="shared" si="2"/>
        <v>0</v>
      </c>
      <c r="Z51" s="29">
        <f t="shared" si="3"/>
        <v>0</v>
      </c>
      <c r="AB51" s="29">
        <v>0</v>
      </c>
      <c r="AC51" s="29">
        <v>0</v>
      </c>
      <c r="AD51" s="29">
        <v>0</v>
      </c>
      <c r="AF51" s="342">
        <v>0</v>
      </c>
      <c r="AG51" s="342">
        <v>0</v>
      </c>
      <c r="AH51" s="342">
        <v>0</v>
      </c>
      <c r="AJ51" s="29">
        <v>0</v>
      </c>
      <c r="AK51" s="29">
        <v>0</v>
      </c>
      <c r="AL51" s="29">
        <v>0</v>
      </c>
      <c r="AN51" s="342">
        <f t="shared" si="4"/>
        <v>0</v>
      </c>
      <c r="AO51" s="342">
        <f t="shared" si="4"/>
        <v>0</v>
      </c>
      <c r="AP51" s="342">
        <f t="shared" si="4"/>
        <v>0</v>
      </c>
      <c r="AR51" s="29">
        <f t="shared" si="5"/>
        <v>0</v>
      </c>
      <c r="AS51" s="29">
        <f t="shared" si="6"/>
        <v>0</v>
      </c>
      <c r="AT51" s="29">
        <f t="shared" si="7"/>
        <v>0</v>
      </c>
      <c r="AV51" s="29">
        <f t="shared" si="8"/>
        <v>0</v>
      </c>
      <c r="AW51" s="29">
        <f t="shared" si="8"/>
        <v>0</v>
      </c>
      <c r="AX51" s="29">
        <f t="shared" si="9"/>
        <v>0</v>
      </c>
      <c r="AZ51" s="29">
        <v>0</v>
      </c>
      <c r="BA51" s="29">
        <v>0</v>
      </c>
      <c r="BB51" s="29">
        <v>0</v>
      </c>
      <c r="BD51" s="342"/>
      <c r="BE51" s="342"/>
      <c r="BF51" s="342"/>
      <c r="BH51" s="29">
        <v>0</v>
      </c>
      <c r="BI51" s="29">
        <v>0</v>
      </c>
      <c r="BJ51" s="29">
        <v>0</v>
      </c>
      <c r="BL51" s="342">
        <f t="shared" si="10"/>
        <v>0</v>
      </c>
      <c r="BM51" s="342">
        <f t="shared" si="10"/>
        <v>0</v>
      </c>
      <c r="BN51" s="342">
        <f t="shared" si="10"/>
        <v>0</v>
      </c>
      <c r="BP51" s="29">
        <f t="shared" si="11"/>
        <v>0</v>
      </c>
      <c r="BQ51" s="29">
        <f t="shared" si="12"/>
        <v>0</v>
      </c>
      <c r="BR51" s="29">
        <f t="shared" si="13"/>
        <v>0</v>
      </c>
      <c r="BT51" s="29">
        <f t="shared" si="14"/>
        <v>0</v>
      </c>
      <c r="BU51" s="29">
        <f t="shared" si="14"/>
        <v>0</v>
      </c>
      <c r="BV51" s="29">
        <f t="shared" si="15"/>
        <v>0</v>
      </c>
      <c r="BX51" s="29">
        <v>0</v>
      </c>
      <c r="BY51" s="29">
        <v>0</v>
      </c>
      <c r="BZ51" s="29">
        <v>0</v>
      </c>
      <c r="CB51" s="342"/>
      <c r="CC51" s="342"/>
      <c r="CD51" s="342"/>
      <c r="CF51" s="29">
        <v>0</v>
      </c>
      <c r="CG51" s="29">
        <v>0</v>
      </c>
      <c r="CH51" s="29">
        <v>0</v>
      </c>
      <c r="CJ51" s="342">
        <f t="shared" si="16"/>
        <v>0</v>
      </c>
      <c r="CK51" s="342">
        <f t="shared" si="16"/>
        <v>0</v>
      </c>
      <c r="CL51" s="342">
        <f t="shared" si="16"/>
        <v>0</v>
      </c>
      <c r="CN51" s="29">
        <f t="shared" si="17"/>
        <v>0</v>
      </c>
      <c r="CO51" s="29">
        <f t="shared" si="18"/>
        <v>0</v>
      </c>
      <c r="CP51" s="29">
        <f t="shared" si="19"/>
        <v>0</v>
      </c>
      <c r="CR51" s="29">
        <f t="shared" si="20"/>
        <v>0</v>
      </c>
      <c r="CS51" s="29">
        <f t="shared" si="20"/>
        <v>0</v>
      </c>
      <c r="CT51" s="29">
        <f t="shared" si="21"/>
        <v>0</v>
      </c>
    </row>
    <row r="52" spans="1:98" x14ac:dyDescent="0.25">
      <c r="A52" s="343" t="s">
        <v>378</v>
      </c>
      <c r="B52" s="229">
        <v>0</v>
      </c>
      <c r="C52" s="229">
        <v>0</v>
      </c>
      <c r="D52" s="229">
        <v>0</v>
      </c>
      <c r="E52" s="229">
        <v>0</v>
      </c>
      <c r="F52" s="236">
        <v>403011</v>
      </c>
      <c r="G52" s="229"/>
      <c r="H52" s="342">
        <v>0</v>
      </c>
      <c r="I52" s="342">
        <v>0</v>
      </c>
      <c r="J52" s="342">
        <v>0</v>
      </c>
      <c r="K52" s="342"/>
      <c r="L52" s="342">
        <v>0</v>
      </c>
      <c r="M52" s="342">
        <v>0</v>
      </c>
      <c r="N52" s="342">
        <v>0</v>
      </c>
      <c r="O52" s="342"/>
      <c r="P52" s="238">
        <v>0</v>
      </c>
      <c r="Q52" s="238">
        <v>0</v>
      </c>
      <c r="R52" s="238">
        <v>0</v>
      </c>
      <c r="S52" s="238"/>
      <c r="T52" s="342">
        <f t="shared" si="0"/>
        <v>0</v>
      </c>
      <c r="U52" s="342">
        <f t="shared" si="0"/>
        <v>0</v>
      </c>
      <c r="V52" s="342">
        <f t="shared" si="0"/>
        <v>0</v>
      </c>
      <c r="W52" s="29"/>
      <c r="X52" s="29">
        <f t="shared" si="1"/>
        <v>0</v>
      </c>
      <c r="Y52" s="29">
        <f t="shared" si="2"/>
        <v>0</v>
      </c>
      <c r="Z52" s="29">
        <f t="shared" si="3"/>
        <v>0</v>
      </c>
      <c r="AB52" s="29">
        <v>0</v>
      </c>
      <c r="AC52" s="29">
        <v>0</v>
      </c>
      <c r="AD52" s="29">
        <v>0</v>
      </c>
      <c r="AF52" s="342">
        <v>0</v>
      </c>
      <c r="AG52" s="342">
        <v>0</v>
      </c>
      <c r="AH52" s="342">
        <v>0</v>
      </c>
      <c r="AJ52" s="29">
        <v>0</v>
      </c>
      <c r="AK52" s="29">
        <v>0</v>
      </c>
      <c r="AL52" s="29">
        <v>0</v>
      </c>
      <c r="AN52" s="342">
        <f t="shared" si="4"/>
        <v>0</v>
      </c>
      <c r="AO52" s="342">
        <f t="shared" si="4"/>
        <v>0</v>
      </c>
      <c r="AP52" s="342">
        <f t="shared" si="4"/>
        <v>0</v>
      </c>
      <c r="AR52" s="29">
        <f t="shared" si="5"/>
        <v>0</v>
      </c>
      <c r="AS52" s="29">
        <f t="shared" si="6"/>
        <v>0</v>
      </c>
      <c r="AT52" s="29">
        <f t="shared" si="7"/>
        <v>0</v>
      </c>
      <c r="AV52" s="29">
        <f t="shared" si="8"/>
        <v>0</v>
      </c>
      <c r="AW52" s="29">
        <f t="shared" si="8"/>
        <v>0</v>
      </c>
      <c r="AX52" s="29">
        <f t="shared" si="9"/>
        <v>0</v>
      </c>
      <c r="AZ52" s="29">
        <v>0</v>
      </c>
      <c r="BA52" s="29">
        <v>0</v>
      </c>
      <c r="BB52" s="29">
        <v>0</v>
      </c>
      <c r="BD52" s="342"/>
      <c r="BE52" s="342"/>
      <c r="BF52" s="342"/>
      <c r="BH52" s="29">
        <v>0</v>
      </c>
      <c r="BI52" s="29">
        <v>0</v>
      </c>
      <c r="BJ52" s="29">
        <v>0</v>
      </c>
      <c r="BL52" s="342">
        <f t="shared" si="10"/>
        <v>0</v>
      </c>
      <c r="BM52" s="342">
        <f t="shared" si="10"/>
        <v>0</v>
      </c>
      <c r="BN52" s="342">
        <f t="shared" si="10"/>
        <v>0</v>
      </c>
      <c r="BP52" s="29">
        <f t="shared" si="11"/>
        <v>0</v>
      </c>
      <c r="BQ52" s="29">
        <f t="shared" si="12"/>
        <v>0</v>
      </c>
      <c r="BR52" s="29">
        <f t="shared" si="13"/>
        <v>0</v>
      </c>
      <c r="BT52" s="29">
        <f t="shared" si="14"/>
        <v>0</v>
      </c>
      <c r="BU52" s="29">
        <f t="shared" si="14"/>
        <v>0</v>
      </c>
      <c r="BV52" s="29">
        <f t="shared" si="15"/>
        <v>0</v>
      </c>
      <c r="BX52" s="29">
        <v>0</v>
      </c>
      <c r="BY52" s="29">
        <v>0</v>
      </c>
      <c r="BZ52" s="29">
        <v>0</v>
      </c>
      <c r="CB52" s="342"/>
      <c r="CC52" s="342"/>
      <c r="CD52" s="342"/>
      <c r="CF52" s="29">
        <v>0</v>
      </c>
      <c r="CG52" s="29">
        <v>0</v>
      </c>
      <c r="CH52" s="29">
        <v>0</v>
      </c>
      <c r="CJ52" s="342">
        <f t="shared" si="16"/>
        <v>0</v>
      </c>
      <c r="CK52" s="342">
        <f t="shared" si="16"/>
        <v>0</v>
      </c>
      <c r="CL52" s="342">
        <f t="shared" si="16"/>
        <v>0</v>
      </c>
      <c r="CN52" s="29">
        <f t="shared" si="17"/>
        <v>0</v>
      </c>
      <c r="CO52" s="29">
        <f t="shared" si="18"/>
        <v>0</v>
      </c>
      <c r="CP52" s="29">
        <f t="shared" si="19"/>
        <v>0</v>
      </c>
      <c r="CR52" s="29">
        <f t="shared" si="20"/>
        <v>0</v>
      </c>
      <c r="CS52" s="29">
        <f t="shared" si="20"/>
        <v>0</v>
      </c>
      <c r="CT52" s="29">
        <f t="shared" si="21"/>
        <v>0</v>
      </c>
    </row>
    <row r="53" spans="1:98" x14ac:dyDescent="0.25">
      <c r="A53" s="343" t="s">
        <v>379</v>
      </c>
      <c r="B53" s="229">
        <v>0</v>
      </c>
      <c r="C53" s="229">
        <v>0</v>
      </c>
      <c r="D53" s="229">
        <v>0</v>
      </c>
      <c r="E53" s="229">
        <v>0</v>
      </c>
      <c r="F53" s="236">
        <v>403011</v>
      </c>
      <c r="G53" s="229"/>
      <c r="H53" s="342">
        <v>0</v>
      </c>
      <c r="I53" s="342">
        <v>0</v>
      </c>
      <c r="J53" s="342">
        <v>0</v>
      </c>
      <c r="K53" s="342"/>
      <c r="L53" s="342">
        <v>0</v>
      </c>
      <c r="M53" s="342">
        <v>0</v>
      </c>
      <c r="N53" s="342">
        <v>0</v>
      </c>
      <c r="O53" s="342"/>
      <c r="P53" s="238">
        <v>0</v>
      </c>
      <c r="Q53" s="238">
        <v>0</v>
      </c>
      <c r="R53" s="238">
        <v>0</v>
      </c>
      <c r="S53" s="238"/>
      <c r="T53" s="342">
        <f t="shared" si="0"/>
        <v>0</v>
      </c>
      <c r="U53" s="342">
        <f t="shared" si="0"/>
        <v>0</v>
      </c>
      <c r="V53" s="342">
        <f t="shared" si="0"/>
        <v>0</v>
      </c>
      <c r="W53" s="29"/>
      <c r="X53" s="29">
        <f t="shared" si="1"/>
        <v>0</v>
      </c>
      <c r="Y53" s="29">
        <f t="shared" si="2"/>
        <v>0</v>
      </c>
      <c r="Z53" s="29">
        <f t="shared" si="3"/>
        <v>0</v>
      </c>
      <c r="AB53" s="29">
        <v>0</v>
      </c>
      <c r="AC53" s="29">
        <v>0</v>
      </c>
      <c r="AD53" s="29">
        <v>0</v>
      </c>
      <c r="AF53" s="342">
        <v>0</v>
      </c>
      <c r="AG53" s="342">
        <v>0</v>
      </c>
      <c r="AH53" s="342">
        <v>0</v>
      </c>
      <c r="AJ53" s="29">
        <v>0</v>
      </c>
      <c r="AK53" s="29">
        <v>0</v>
      </c>
      <c r="AL53" s="29">
        <v>0</v>
      </c>
      <c r="AN53" s="342">
        <f t="shared" si="4"/>
        <v>0</v>
      </c>
      <c r="AO53" s="342">
        <f t="shared" si="4"/>
        <v>0</v>
      </c>
      <c r="AP53" s="342">
        <f t="shared" si="4"/>
        <v>0</v>
      </c>
      <c r="AR53" s="29">
        <f t="shared" si="5"/>
        <v>0</v>
      </c>
      <c r="AS53" s="29">
        <f t="shared" si="6"/>
        <v>0</v>
      </c>
      <c r="AT53" s="29">
        <f t="shared" si="7"/>
        <v>0</v>
      </c>
      <c r="AV53" s="29">
        <f t="shared" si="8"/>
        <v>0</v>
      </c>
      <c r="AW53" s="29">
        <f t="shared" si="8"/>
        <v>0</v>
      </c>
      <c r="AX53" s="29">
        <f t="shared" si="9"/>
        <v>0</v>
      </c>
      <c r="AZ53" s="29">
        <v>0</v>
      </c>
      <c r="BA53" s="29">
        <v>0</v>
      </c>
      <c r="BB53" s="29">
        <v>0</v>
      </c>
      <c r="BD53" s="342"/>
      <c r="BE53" s="342"/>
      <c r="BF53" s="342"/>
      <c r="BH53" s="29">
        <v>0</v>
      </c>
      <c r="BI53" s="29">
        <v>0</v>
      </c>
      <c r="BJ53" s="29">
        <v>0</v>
      </c>
      <c r="BL53" s="342">
        <f t="shared" si="10"/>
        <v>0</v>
      </c>
      <c r="BM53" s="342">
        <f t="shared" si="10"/>
        <v>0</v>
      </c>
      <c r="BN53" s="342">
        <f t="shared" si="10"/>
        <v>0</v>
      </c>
      <c r="BP53" s="29">
        <f t="shared" si="11"/>
        <v>0</v>
      </c>
      <c r="BQ53" s="29">
        <f t="shared" si="12"/>
        <v>0</v>
      </c>
      <c r="BR53" s="29">
        <f t="shared" si="13"/>
        <v>0</v>
      </c>
      <c r="BT53" s="29">
        <f t="shared" si="14"/>
        <v>0</v>
      </c>
      <c r="BU53" s="29">
        <f t="shared" si="14"/>
        <v>0</v>
      </c>
      <c r="BV53" s="29">
        <f t="shared" si="15"/>
        <v>0</v>
      </c>
      <c r="BX53" s="29">
        <v>0</v>
      </c>
      <c r="BY53" s="29">
        <v>0</v>
      </c>
      <c r="BZ53" s="29">
        <v>0</v>
      </c>
      <c r="CB53" s="342"/>
      <c r="CC53" s="342"/>
      <c r="CD53" s="342"/>
      <c r="CF53" s="29">
        <v>0</v>
      </c>
      <c r="CG53" s="29">
        <v>0</v>
      </c>
      <c r="CH53" s="29">
        <v>0</v>
      </c>
      <c r="CJ53" s="342">
        <f t="shared" si="16"/>
        <v>0</v>
      </c>
      <c r="CK53" s="342">
        <f t="shared" si="16"/>
        <v>0</v>
      </c>
      <c r="CL53" s="342">
        <f t="shared" si="16"/>
        <v>0</v>
      </c>
      <c r="CN53" s="29">
        <f t="shared" si="17"/>
        <v>0</v>
      </c>
      <c r="CO53" s="29">
        <f t="shared" si="18"/>
        <v>0</v>
      </c>
      <c r="CP53" s="29">
        <f t="shared" si="19"/>
        <v>0</v>
      </c>
      <c r="CR53" s="29">
        <f t="shared" si="20"/>
        <v>0</v>
      </c>
      <c r="CS53" s="29">
        <f t="shared" si="20"/>
        <v>0</v>
      </c>
      <c r="CT53" s="29">
        <f t="shared" si="21"/>
        <v>0</v>
      </c>
    </row>
    <row r="54" spans="1:98" x14ac:dyDescent="0.25">
      <c r="A54" s="343" t="s">
        <v>380</v>
      </c>
      <c r="B54" s="229">
        <v>7.6600000000000001E-2</v>
      </c>
      <c r="C54" s="229">
        <v>0</v>
      </c>
      <c r="D54" s="229">
        <v>0</v>
      </c>
      <c r="E54" s="229">
        <v>0</v>
      </c>
      <c r="F54" s="236">
        <v>403011</v>
      </c>
      <c r="G54" s="229"/>
      <c r="H54" s="342">
        <v>0</v>
      </c>
      <c r="I54" s="342">
        <v>0</v>
      </c>
      <c r="J54" s="342">
        <v>0</v>
      </c>
      <c r="K54" s="342"/>
      <c r="L54" s="342">
        <v>0</v>
      </c>
      <c r="M54" s="342">
        <v>0</v>
      </c>
      <c r="N54" s="342">
        <v>0</v>
      </c>
      <c r="O54" s="342"/>
      <c r="P54" s="238">
        <v>0</v>
      </c>
      <c r="Q54" s="238">
        <v>0</v>
      </c>
      <c r="R54" s="238">
        <v>0</v>
      </c>
      <c r="S54" s="238"/>
      <c r="T54" s="342">
        <f t="shared" si="0"/>
        <v>0</v>
      </c>
      <c r="U54" s="342">
        <f t="shared" si="0"/>
        <v>0</v>
      </c>
      <c r="V54" s="342">
        <f t="shared" si="0"/>
        <v>0</v>
      </c>
      <c r="W54" s="29"/>
      <c r="X54" s="29">
        <f t="shared" si="1"/>
        <v>0</v>
      </c>
      <c r="Y54" s="29">
        <f t="shared" si="2"/>
        <v>0</v>
      </c>
      <c r="Z54" s="29">
        <f t="shared" si="3"/>
        <v>0</v>
      </c>
      <c r="AB54" s="29">
        <v>0</v>
      </c>
      <c r="AC54" s="29">
        <v>0</v>
      </c>
      <c r="AD54" s="29">
        <v>0</v>
      </c>
      <c r="AF54" s="342">
        <v>0</v>
      </c>
      <c r="AG54" s="342">
        <v>0</v>
      </c>
      <c r="AH54" s="342">
        <v>0</v>
      </c>
      <c r="AJ54" s="29">
        <v>0</v>
      </c>
      <c r="AK54" s="29">
        <v>0</v>
      </c>
      <c r="AL54" s="29">
        <v>0</v>
      </c>
      <c r="AN54" s="342">
        <f t="shared" si="4"/>
        <v>0</v>
      </c>
      <c r="AO54" s="342">
        <f t="shared" si="4"/>
        <v>0</v>
      </c>
      <c r="AP54" s="342">
        <f t="shared" si="4"/>
        <v>0</v>
      </c>
      <c r="AR54" s="29">
        <f t="shared" si="5"/>
        <v>0</v>
      </c>
      <c r="AS54" s="29">
        <f t="shared" si="6"/>
        <v>0</v>
      </c>
      <c r="AT54" s="29">
        <f t="shared" si="7"/>
        <v>0</v>
      </c>
      <c r="AV54" s="29">
        <f t="shared" si="8"/>
        <v>0</v>
      </c>
      <c r="AW54" s="29">
        <f t="shared" si="8"/>
        <v>0</v>
      </c>
      <c r="AX54" s="29">
        <f t="shared" si="9"/>
        <v>0</v>
      </c>
      <c r="AZ54" s="29">
        <v>0</v>
      </c>
      <c r="BA54" s="29">
        <v>0</v>
      </c>
      <c r="BB54" s="29">
        <v>0</v>
      </c>
      <c r="BD54" s="342"/>
      <c r="BE54" s="342"/>
      <c r="BF54" s="342"/>
      <c r="BH54" s="29">
        <v>0</v>
      </c>
      <c r="BI54" s="29">
        <v>0</v>
      </c>
      <c r="BJ54" s="29">
        <v>0</v>
      </c>
      <c r="BL54" s="342">
        <f t="shared" si="10"/>
        <v>0</v>
      </c>
      <c r="BM54" s="342">
        <f t="shared" si="10"/>
        <v>0</v>
      </c>
      <c r="BN54" s="342">
        <f t="shared" si="10"/>
        <v>0</v>
      </c>
      <c r="BP54" s="29">
        <f t="shared" si="11"/>
        <v>0</v>
      </c>
      <c r="BQ54" s="29">
        <f t="shared" si="12"/>
        <v>0</v>
      </c>
      <c r="BR54" s="29">
        <f t="shared" si="13"/>
        <v>0</v>
      </c>
      <c r="BT54" s="29">
        <f t="shared" si="14"/>
        <v>0</v>
      </c>
      <c r="BU54" s="29">
        <f t="shared" si="14"/>
        <v>0</v>
      </c>
      <c r="BV54" s="29">
        <f t="shared" si="15"/>
        <v>0</v>
      </c>
      <c r="BX54" s="29">
        <v>0</v>
      </c>
      <c r="BY54" s="29">
        <v>0</v>
      </c>
      <c r="BZ54" s="29">
        <v>0</v>
      </c>
      <c r="CB54" s="342"/>
      <c r="CC54" s="342"/>
      <c r="CD54" s="342"/>
      <c r="CF54" s="29">
        <v>0</v>
      </c>
      <c r="CG54" s="29">
        <v>0</v>
      </c>
      <c r="CH54" s="29">
        <v>0</v>
      </c>
      <c r="CJ54" s="342">
        <f t="shared" si="16"/>
        <v>0</v>
      </c>
      <c r="CK54" s="342">
        <f t="shared" si="16"/>
        <v>0</v>
      </c>
      <c r="CL54" s="342">
        <f t="shared" si="16"/>
        <v>0</v>
      </c>
      <c r="CN54" s="29">
        <f t="shared" si="17"/>
        <v>0</v>
      </c>
      <c r="CO54" s="29">
        <f t="shared" si="18"/>
        <v>0</v>
      </c>
      <c r="CP54" s="29">
        <f t="shared" si="19"/>
        <v>0</v>
      </c>
      <c r="CR54" s="29">
        <f t="shared" si="20"/>
        <v>0</v>
      </c>
      <c r="CS54" s="29">
        <f t="shared" si="20"/>
        <v>0</v>
      </c>
      <c r="CT54" s="29">
        <f t="shared" si="21"/>
        <v>0</v>
      </c>
    </row>
    <row r="55" spans="1:98" x14ac:dyDescent="0.25">
      <c r="A55" s="343" t="s">
        <v>381</v>
      </c>
      <c r="B55" s="229">
        <v>0.13539999999999999</v>
      </c>
      <c r="C55" s="229">
        <v>0</v>
      </c>
      <c r="D55" s="229">
        <v>0</v>
      </c>
      <c r="E55" s="229">
        <v>0</v>
      </c>
      <c r="F55" s="236">
        <v>403011</v>
      </c>
      <c r="G55" s="229"/>
      <c r="H55" s="342">
        <v>0</v>
      </c>
      <c r="I55" s="342">
        <v>0</v>
      </c>
      <c r="J55" s="342">
        <v>0</v>
      </c>
      <c r="K55" s="342"/>
      <c r="L55" s="342">
        <v>0</v>
      </c>
      <c r="M55" s="342">
        <v>0</v>
      </c>
      <c r="N55" s="342">
        <v>0</v>
      </c>
      <c r="O55" s="342"/>
      <c r="P55" s="238">
        <v>0</v>
      </c>
      <c r="Q55" s="238">
        <v>0</v>
      </c>
      <c r="R55" s="238">
        <v>0</v>
      </c>
      <c r="S55" s="238"/>
      <c r="T55" s="342">
        <f t="shared" si="0"/>
        <v>0</v>
      </c>
      <c r="U55" s="342">
        <f t="shared" si="0"/>
        <v>0</v>
      </c>
      <c r="V55" s="342">
        <f t="shared" si="0"/>
        <v>0</v>
      </c>
      <c r="W55" s="29"/>
      <c r="X55" s="29">
        <f t="shared" si="1"/>
        <v>0</v>
      </c>
      <c r="Y55" s="29">
        <f t="shared" si="2"/>
        <v>0</v>
      </c>
      <c r="Z55" s="29">
        <f t="shared" si="3"/>
        <v>0</v>
      </c>
      <c r="AB55" s="29">
        <v>0</v>
      </c>
      <c r="AC55" s="29">
        <v>0</v>
      </c>
      <c r="AD55" s="29">
        <v>0</v>
      </c>
      <c r="AF55" s="342">
        <v>0</v>
      </c>
      <c r="AG55" s="342">
        <v>0</v>
      </c>
      <c r="AH55" s="342">
        <v>0</v>
      </c>
      <c r="AJ55" s="29">
        <v>0</v>
      </c>
      <c r="AK55" s="29">
        <v>0</v>
      </c>
      <c r="AL55" s="29">
        <v>0</v>
      </c>
      <c r="AN55" s="342">
        <f t="shared" si="4"/>
        <v>0</v>
      </c>
      <c r="AO55" s="342">
        <f t="shared" si="4"/>
        <v>0</v>
      </c>
      <c r="AP55" s="342">
        <f t="shared" si="4"/>
        <v>0</v>
      </c>
      <c r="AR55" s="29">
        <f t="shared" si="5"/>
        <v>0</v>
      </c>
      <c r="AS55" s="29">
        <f t="shared" si="6"/>
        <v>0</v>
      </c>
      <c r="AT55" s="29">
        <f t="shared" si="7"/>
        <v>0</v>
      </c>
      <c r="AV55" s="29">
        <f t="shared" si="8"/>
        <v>0</v>
      </c>
      <c r="AW55" s="29">
        <f t="shared" si="8"/>
        <v>0</v>
      </c>
      <c r="AX55" s="29">
        <f t="shared" si="9"/>
        <v>0</v>
      </c>
      <c r="AZ55" s="29">
        <v>0</v>
      </c>
      <c r="BA55" s="29">
        <v>0</v>
      </c>
      <c r="BB55" s="29">
        <v>0</v>
      </c>
      <c r="BD55" s="342"/>
      <c r="BE55" s="342"/>
      <c r="BF55" s="342"/>
      <c r="BH55" s="29">
        <v>0</v>
      </c>
      <c r="BI55" s="29">
        <v>0</v>
      </c>
      <c r="BJ55" s="29">
        <v>0</v>
      </c>
      <c r="BL55" s="342">
        <f t="shared" si="10"/>
        <v>0</v>
      </c>
      <c r="BM55" s="342">
        <f t="shared" si="10"/>
        <v>0</v>
      </c>
      <c r="BN55" s="342">
        <f t="shared" si="10"/>
        <v>0</v>
      </c>
      <c r="BP55" s="29">
        <f t="shared" si="11"/>
        <v>0</v>
      </c>
      <c r="BQ55" s="29">
        <f t="shared" si="12"/>
        <v>0</v>
      </c>
      <c r="BR55" s="29">
        <f t="shared" si="13"/>
        <v>0</v>
      </c>
      <c r="BT55" s="29">
        <f t="shared" si="14"/>
        <v>0</v>
      </c>
      <c r="BU55" s="29">
        <f t="shared" si="14"/>
        <v>0</v>
      </c>
      <c r="BV55" s="29">
        <f t="shared" si="15"/>
        <v>0</v>
      </c>
      <c r="BX55" s="29">
        <v>0</v>
      </c>
      <c r="BY55" s="29">
        <v>0</v>
      </c>
      <c r="BZ55" s="29">
        <v>0</v>
      </c>
      <c r="CB55" s="342"/>
      <c r="CC55" s="342"/>
      <c r="CD55" s="342"/>
      <c r="CF55" s="29">
        <v>0</v>
      </c>
      <c r="CG55" s="29">
        <v>0</v>
      </c>
      <c r="CH55" s="29">
        <v>0</v>
      </c>
      <c r="CJ55" s="342">
        <f t="shared" si="16"/>
        <v>0</v>
      </c>
      <c r="CK55" s="342">
        <f t="shared" si="16"/>
        <v>0</v>
      </c>
      <c r="CL55" s="342">
        <f t="shared" si="16"/>
        <v>0</v>
      </c>
      <c r="CN55" s="29">
        <f t="shared" si="17"/>
        <v>0</v>
      </c>
      <c r="CO55" s="29">
        <f t="shared" si="18"/>
        <v>0</v>
      </c>
      <c r="CP55" s="29">
        <f t="shared" si="19"/>
        <v>0</v>
      </c>
      <c r="CR55" s="29">
        <f t="shared" si="20"/>
        <v>0</v>
      </c>
      <c r="CS55" s="29">
        <f t="shared" si="20"/>
        <v>0</v>
      </c>
      <c r="CT55" s="29">
        <f t="shared" si="21"/>
        <v>0</v>
      </c>
    </row>
    <row r="56" spans="1:98" x14ac:dyDescent="0.25">
      <c r="A56" s="343" t="s">
        <v>382</v>
      </c>
      <c r="B56" s="229">
        <v>0.13689999999999999</v>
      </c>
      <c r="C56" s="229">
        <v>0</v>
      </c>
      <c r="D56" s="229">
        <v>0</v>
      </c>
      <c r="E56" s="229">
        <v>0</v>
      </c>
      <c r="F56" s="236">
        <v>403011</v>
      </c>
      <c r="G56" s="229"/>
      <c r="H56" s="342">
        <v>0</v>
      </c>
      <c r="I56" s="342">
        <v>0</v>
      </c>
      <c r="J56" s="342">
        <v>0</v>
      </c>
      <c r="K56" s="342"/>
      <c r="L56" s="342">
        <v>0</v>
      </c>
      <c r="M56" s="342">
        <v>0</v>
      </c>
      <c r="N56" s="342">
        <v>0</v>
      </c>
      <c r="O56" s="342"/>
      <c r="P56" s="238">
        <v>0</v>
      </c>
      <c r="Q56" s="238">
        <v>0</v>
      </c>
      <c r="R56" s="238">
        <v>0</v>
      </c>
      <c r="S56" s="238"/>
      <c r="T56" s="342">
        <f t="shared" si="0"/>
        <v>0</v>
      </c>
      <c r="U56" s="342">
        <f t="shared" si="0"/>
        <v>0</v>
      </c>
      <c r="V56" s="342">
        <f t="shared" si="0"/>
        <v>0</v>
      </c>
      <c r="W56" s="29"/>
      <c r="X56" s="29">
        <f t="shared" si="1"/>
        <v>0</v>
      </c>
      <c r="Y56" s="29">
        <f t="shared" si="2"/>
        <v>0</v>
      </c>
      <c r="Z56" s="29">
        <f t="shared" si="3"/>
        <v>0</v>
      </c>
      <c r="AB56" s="29">
        <v>0</v>
      </c>
      <c r="AC56" s="29">
        <v>0</v>
      </c>
      <c r="AD56" s="29">
        <v>0</v>
      </c>
      <c r="AF56" s="342">
        <v>0</v>
      </c>
      <c r="AG56" s="342">
        <v>0</v>
      </c>
      <c r="AH56" s="342">
        <v>0</v>
      </c>
      <c r="AJ56" s="29">
        <v>0</v>
      </c>
      <c r="AK56" s="29">
        <v>0</v>
      </c>
      <c r="AL56" s="29">
        <v>0</v>
      </c>
      <c r="AN56" s="342">
        <f t="shared" si="4"/>
        <v>0</v>
      </c>
      <c r="AO56" s="342">
        <f t="shared" si="4"/>
        <v>0</v>
      </c>
      <c r="AP56" s="342">
        <f t="shared" si="4"/>
        <v>0</v>
      </c>
      <c r="AR56" s="29">
        <f t="shared" si="5"/>
        <v>0</v>
      </c>
      <c r="AS56" s="29">
        <f t="shared" si="6"/>
        <v>0</v>
      </c>
      <c r="AT56" s="29">
        <f t="shared" si="7"/>
        <v>0</v>
      </c>
      <c r="AV56" s="29">
        <f t="shared" si="8"/>
        <v>0</v>
      </c>
      <c r="AW56" s="29">
        <f t="shared" si="8"/>
        <v>0</v>
      </c>
      <c r="AX56" s="29">
        <f t="shared" si="9"/>
        <v>0</v>
      </c>
      <c r="AZ56" s="29">
        <v>0</v>
      </c>
      <c r="BA56" s="29">
        <v>0</v>
      </c>
      <c r="BB56" s="29">
        <v>0</v>
      </c>
      <c r="BD56" s="342"/>
      <c r="BE56" s="342"/>
      <c r="BF56" s="342"/>
      <c r="BH56" s="29">
        <v>0</v>
      </c>
      <c r="BI56" s="29">
        <v>0</v>
      </c>
      <c r="BJ56" s="29">
        <v>0</v>
      </c>
      <c r="BL56" s="342">
        <f t="shared" si="10"/>
        <v>0</v>
      </c>
      <c r="BM56" s="342">
        <f t="shared" si="10"/>
        <v>0</v>
      </c>
      <c r="BN56" s="342">
        <f t="shared" si="10"/>
        <v>0</v>
      </c>
      <c r="BP56" s="29">
        <f t="shared" si="11"/>
        <v>0</v>
      </c>
      <c r="BQ56" s="29">
        <f t="shared" si="12"/>
        <v>0</v>
      </c>
      <c r="BR56" s="29">
        <f t="shared" si="13"/>
        <v>0</v>
      </c>
      <c r="BT56" s="29">
        <f t="shared" si="14"/>
        <v>0</v>
      </c>
      <c r="BU56" s="29">
        <f t="shared" si="14"/>
        <v>0</v>
      </c>
      <c r="BV56" s="29">
        <f t="shared" si="15"/>
        <v>0</v>
      </c>
      <c r="BX56" s="29">
        <v>0</v>
      </c>
      <c r="BY56" s="29">
        <v>0</v>
      </c>
      <c r="BZ56" s="29">
        <v>0</v>
      </c>
      <c r="CB56" s="342"/>
      <c r="CC56" s="342"/>
      <c r="CD56" s="342"/>
      <c r="CF56" s="29">
        <v>0</v>
      </c>
      <c r="CG56" s="29">
        <v>0</v>
      </c>
      <c r="CH56" s="29">
        <v>0</v>
      </c>
      <c r="CJ56" s="342">
        <f t="shared" si="16"/>
        <v>0</v>
      </c>
      <c r="CK56" s="342">
        <f t="shared" si="16"/>
        <v>0</v>
      </c>
      <c r="CL56" s="342">
        <f t="shared" si="16"/>
        <v>0</v>
      </c>
      <c r="CN56" s="29">
        <f t="shared" si="17"/>
        <v>0</v>
      </c>
      <c r="CO56" s="29">
        <f t="shared" si="18"/>
        <v>0</v>
      </c>
      <c r="CP56" s="29">
        <f t="shared" si="19"/>
        <v>0</v>
      </c>
      <c r="CR56" s="29">
        <f t="shared" si="20"/>
        <v>0</v>
      </c>
      <c r="CS56" s="29">
        <f t="shared" si="20"/>
        <v>0</v>
      </c>
      <c r="CT56" s="29">
        <f t="shared" si="21"/>
        <v>0</v>
      </c>
    </row>
    <row r="57" spans="1:98" x14ac:dyDescent="0.25">
      <c r="A57" s="343" t="s">
        <v>383</v>
      </c>
      <c r="B57" s="229">
        <v>3.6999999999999998E-2</v>
      </c>
      <c r="C57" s="229">
        <v>0</v>
      </c>
      <c r="D57" s="229">
        <v>0</v>
      </c>
      <c r="E57" s="229">
        <v>0</v>
      </c>
      <c r="F57" s="236">
        <v>403011</v>
      </c>
      <c r="G57" s="229"/>
      <c r="H57" s="342">
        <v>0</v>
      </c>
      <c r="I57" s="342">
        <v>0</v>
      </c>
      <c r="J57" s="342">
        <v>0</v>
      </c>
      <c r="K57" s="342"/>
      <c r="L57" s="342">
        <v>0</v>
      </c>
      <c r="M57" s="342">
        <v>0</v>
      </c>
      <c r="N57" s="342">
        <v>0</v>
      </c>
      <c r="O57" s="342"/>
      <c r="P57" s="238">
        <v>0</v>
      </c>
      <c r="Q57" s="238">
        <v>0</v>
      </c>
      <c r="R57" s="238">
        <v>0</v>
      </c>
      <c r="S57" s="238"/>
      <c r="T57" s="342">
        <f t="shared" si="0"/>
        <v>0</v>
      </c>
      <c r="U57" s="342">
        <f t="shared" si="0"/>
        <v>0</v>
      </c>
      <c r="V57" s="342">
        <f t="shared" si="0"/>
        <v>0</v>
      </c>
      <c r="W57" s="29"/>
      <c r="X57" s="29">
        <f t="shared" si="1"/>
        <v>0</v>
      </c>
      <c r="Y57" s="29">
        <f t="shared" si="2"/>
        <v>0</v>
      </c>
      <c r="Z57" s="29">
        <f t="shared" si="3"/>
        <v>0</v>
      </c>
      <c r="AB57" s="29">
        <v>0</v>
      </c>
      <c r="AC57" s="29">
        <v>0</v>
      </c>
      <c r="AD57" s="29">
        <v>0</v>
      </c>
      <c r="AF57" s="342">
        <v>0</v>
      </c>
      <c r="AG57" s="342">
        <v>0</v>
      </c>
      <c r="AH57" s="342">
        <v>0</v>
      </c>
      <c r="AJ57" s="29">
        <v>0</v>
      </c>
      <c r="AK57" s="29">
        <v>0</v>
      </c>
      <c r="AL57" s="29">
        <v>0</v>
      </c>
      <c r="AN57" s="342">
        <f t="shared" si="4"/>
        <v>0</v>
      </c>
      <c r="AO57" s="342">
        <f t="shared" si="4"/>
        <v>0</v>
      </c>
      <c r="AP57" s="342">
        <f t="shared" si="4"/>
        <v>0</v>
      </c>
      <c r="AR57" s="29">
        <f t="shared" si="5"/>
        <v>0</v>
      </c>
      <c r="AS57" s="29">
        <f t="shared" si="6"/>
        <v>0</v>
      </c>
      <c r="AT57" s="29">
        <f t="shared" si="7"/>
        <v>0</v>
      </c>
      <c r="AV57" s="29">
        <f t="shared" si="8"/>
        <v>0</v>
      </c>
      <c r="AW57" s="29">
        <f t="shared" si="8"/>
        <v>0</v>
      </c>
      <c r="AX57" s="29">
        <f t="shared" si="9"/>
        <v>0</v>
      </c>
      <c r="AZ57" s="29">
        <v>0</v>
      </c>
      <c r="BA57" s="29">
        <v>0</v>
      </c>
      <c r="BB57" s="29">
        <v>0</v>
      </c>
      <c r="BD57" s="342"/>
      <c r="BE57" s="342"/>
      <c r="BF57" s="342"/>
      <c r="BH57" s="29">
        <v>0</v>
      </c>
      <c r="BI57" s="29">
        <v>0</v>
      </c>
      <c r="BJ57" s="29">
        <v>0</v>
      </c>
      <c r="BL57" s="342">
        <f t="shared" si="10"/>
        <v>0</v>
      </c>
      <c r="BM57" s="342">
        <f t="shared" si="10"/>
        <v>0</v>
      </c>
      <c r="BN57" s="342">
        <f t="shared" si="10"/>
        <v>0</v>
      </c>
      <c r="BP57" s="29">
        <f t="shared" si="11"/>
        <v>0</v>
      </c>
      <c r="BQ57" s="29">
        <f t="shared" si="12"/>
        <v>0</v>
      </c>
      <c r="BR57" s="29">
        <f t="shared" si="13"/>
        <v>0</v>
      </c>
      <c r="BT57" s="29">
        <f t="shared" si="14"/>
        <v>0</v>
      </c>
      <c r="BU57" s="29">
        <f t="shared" si="14"/>
        <v>0</v>
      </c>
      <c r="BV57" s="29">
        <f t="shared" si="15"/>
        <v>0</v>
      </c>
      <c r="BX57" s="29">
        <v>0</v>
      </c>
      <c r="BY57" s="29">
        <v>0</v>
      </c>
      <c r="BZ57" s="29">
        <v>0</v>
      </c>
      <c r="CB57" s="342"/>
      <c r="CC57" s="342"/>
      <c r="CD57" s="342"/>
      <c r="CF57" s="29">
        <v>0</v>
      </c>
      <c r="CG57" s="29">
        <v>0</v>
      </c>
      <c r="CH57" s="29">
        <v>0</v>
      </c>
      <c r="CJ57" s="342">
        <f t="shared" si="16"/>
        <v>0</v>
      </c>
      <c r="CK57" s="342">
        <f t="shared" si="16"/>
        <v>0</v>
      </c>
      <c r="CL57" s="342">
        <f t="shared" si="16"/>
        <v>0</v>
      </c>
      <c r="CN57" s="29">
        <f t="shared" si="17"/>
        <v>0</v>
      </c>
      <c r="CO57" s="29">
        <f t="shared" si="18"/>
        <v>0</v>
      </c>
      <c r="CP57" s="29">
        <f t="shared" si="19"/>
        <v>0</v>
      </c>
      <c r="CR57" s="29">
        <f t="shared" si="20"/>
        <v>0</v>
      </c>
      <c r="CS57" s="29">
        <f t="shared" si="20"/>
        <v>0</v>
      </c>
      <c r="CT57" s="29">
        <f t="shared" si="21"/>
        <v>0</v>
      </c>
    </row>
    <row r="58" spans="1:98" x14ac:dyDescent="0.25">
      <c r="A58" s="343" t="s">
        <v>384</v>
      </c>
      <c r="B58" s="229">
        <v>2.53E-2</v>
      </c>
      <c r="C58" s="229">
        <v>2.8199999999999999E-2</v>
      </c>
      <c r="D58" s="229">
        <v>6.1499999999999999E-2</v>
      </c>
      <c r="E58" s="229">
        <v>6.1499999999999992E-2</v>
      </c>
      <c r="F58" s="236">
        <v>403011</v>
      </c>
      <c r="G58" s="229"/>
      <c r="H58" s="342">
        <v>158770453.75</v>
      </c>
      <c r="I58" s="342">
        <v>158770453.75</v>
      </c>
      <c r="J58" s="342">
        <v>158770453.75</v>
      </c>
      <c r="K58" s="342"/>
      <c r="L58" s="342">
        <v>0</v>
      </c>
      <c r="M58" s="342">
        <v>0</v>
      </c>
      <c r="N58" s="342">
        <v>0</v>
      </c>
      <c r="O58" s="342"/>
      <c r="P58" s="238">
        <v>813698.57546874986</v>
      </c>
      <c r="Q58" s="238">
        <v>813698.57546874986</v>
      </c>
      <c r="R58" s="238">
        <v>813698.57546874986</v>
      </c>
      <c r="S58" s="238"/>
      <c r="T58" s="342">
        <f t="shared" si="0"/>
        <v>0</v>
      </c>
      <c r="U58" s="342">
        <f t="shared" si="0"/>
        <v>0</v>
      </c>
      <c r="V58" s="342">
        <f t="shared" si="0"/>
        <v>0</v>
      </c>
      <c r="W58" s="29"/>
      <c r="X58" s="29">
        <f t="shared" si="1"/>
        <v>2441095.7264062497</v>
      </c>
      <c r="Y58" s="29">
        <f t="shared" si="2"/>
        <v>0</v>
      </c>
      <c r="Z58" s="29">
        <f t="shared" si="3"/>
        <v>-2441095.7264062497</v>
      </c>
      <c r="AB58" s="29">
        <v>158770453.75</v>
      </c>
      <c r="AC58" s="29">
        <v>158770453.75</v>
      </c>
      <c r="AD58" s="29">
        <v>158770453.75</v>
      </c>
      <c r="AF58" s="342">
        <v>0</v>
      </c>
      <c r="AG58" s="342">
        <v>0</v>
      </c>
      <c r="AH58" s="342">
        <v>0</v>
      </c>
      <c r="AJ58" s="29">
        <v>813698.57546874986</v>
      </c>
      <c r="AK58" s="29">
        <v>813698.57546874986</v>
      </c>
      <c r="AL58" s="29">
        <v>813698.57546874986</v>
      </c>
      <c r="AN58" s="342">
        <f t="shared" si="4"/>
        <v>0</v>
      </c>
      <c r="AO58" s="342">
        <f t="shared" si="4"/>
        <v>0</v>
      </c>
      <c r="AP58" s="342">
        <f t="shared" si="4"/>
        <v>0</v>
      </c>
      <c r="AR58" s="29">
        <f t="shared" si="5"/>
        <v>2441095.7264062497</v>
      </c>
      <c r="AS58" s="29">
        <f t="shared" si="6"/>
        <v>0</v>
      </c>
      <c r="AT58" s="29">
        <f t="shared" si="7"/>
        <v>-2441095.7264062497</v>
      </c>
      <c r="AV58" s="29">
        <f t="shared" si="8"/>
        <v>4882191.4528124994</v>
      </c>
      <c r="AW58" s="29">
        <f t="shared" si="8"/>
        <v>0</v>
      </c>
      <c r="AX58" s="29">
        <f t="shared" si="9"/>
        <v>-4882191.4528124994</v>
      </c>
      <c r="AZ58" s="29">
        <v>158770453.75</v>
      </c>
      <c r="BA58" s="29">
        <v>158770453.75</v>
      </c>
      <c r="BB58" s="29">
        <v>158770453.75</v>
      </c>
      <c r="BD58" s="342"/>
      <c r="BE58" s="342"/>
      <c r="BF58" s="342"/>
      <c r="BH58" s="29">
        <v>813698.57546874986</v>
      </c>
      <c r="BI58" s="29">
        <v>813698.57546874986</v>
      </c>
      <c r="BJ58" s="29">
        <v>813698.57546874986</v>
      </c>
      <c r="BL58" s="342">
        <f t="shared" si="10"/>
        <v>0</v>
      </c>
      <c r="BM58" s="342">
        <f t="shared" si="10"/>
        <v>0</v>
      </c>
      <c r="BN58" s="342">
        <f t="shared" si="10"/>
        <v>0</v>
      </c>
      <c r="BP58" s="29">
        <f t="shared" si="11"/>
        <v>2441095.7264062497</v>
      </c>
      <c r="BQ58" s="29">
        <f t="shared" si="12"/>
        <v>0</v>
      </c>
      <c r="BR58" s="29">
        <f t="shared" si="13"/>
        <v>-2441095.7264062497</v>
      </c>
      <c r="BT58" s="29">
        <f t="shared" si="14"/>
        <v>7323287.1792187486</v>
      </c>
      <c r="BU58" s="29">
        <f t="shared" si="14"/>
        <v>0</v>
      </c>
      <c r="BV58" s="29">
        <f t="shared" si="15"/>
        <v>-7323287.1792187486</v>
      </c>
      <c r="BX58" s="29">
        <v>158770453.75</v>
      </c>
      <c r="BY58" s="29">
        <v>158770453.75</v>
      </c>
      <c r="BZ58" s="29">
        <v>79385226.879999995</v>
      </c>
      <c r="CB58" s="342"/>
      <c r="CC58" s="342"/>
      <c r="CD58" s="342"/>
      <c r="CF58" s="29">
        <v>813698.57546874986</v>
      </c>
      <c r="CG58" s="29">
        <v>813698.57546874986</v>
      </c>
      <c r="CH58" s="29">
        <v>406849.28775999992</v>
      </c>
      <c r="CJ58" s="342">
        <f t="shared" si="16"/>
        <v>0</v>
      </c>
      <c r="CK58" s="342">
        <f t="shared" si="16"/>
        <v>0</v>
      </c>
      <c r="CL58" s="342">
        <f t="shared" si="16"/>
        <v>0</v>
      </c>
      <c r="CN58" s="29">
        <f t="shared" si="17"/>
        <v>2034246.4386974997</v>
      </c>
      <c r="CO58" s="29">
        <f t="shared" si="18"/>
        <v>0</v>
      </c>
      <c r="CP58" s="29">
        <f t="shared" si="19"/>
        <v>-2034246.4386974997</v>
      </c>
      <c r="CR58" s="29">
        <f t="shared" si="20"/>
        <v>9357533.6179162487</v>
      </c>
      <c r="CS58" s="29">
        <f t="shared" si="20"/>
        <v>0</v>
      </c>
      <c r="CT58" s="29">
        <f t="shared" si="21"/>
        <v>-9357533.6179162487</v>
      </c>
    </row>
    <row r="59" spans="1:98" x14ac:dyDescent="0.25">
      <c r="A59" s="343" t="s">
        <v>385</v>
      </c>
      <c r="B59" s="229">
        <f>0.0235+0.0023-0.0005</f>
        <v>2.53E-2</v>
      </c>
      <c r="C59" s="229">
        <v>2.8199999999999999E-2</v>
      </c>
      <c r="D59" s="229">
        <v>6.1499999999999999E-2</v>
      </c>
      <c r="E59" s="229">
        <v>6.1499999999999992E-2</v>
      </c>
      <c r="F59" s="236">
        <v>403026</v>
      </c>
      <c r="G59" s="229"/>
      <c r="H59" s="342">
        <v>0</v>
      </c>
      <c r="I59" s="342">
        <v>0</v>
      </c>
      <c r="J59" s="342">
        <v>0</v>
      </c>
      <c r="K59" s="342"/>
      <c r="L59" s="342">
        <v>0</v>
      </c>
      <c r="M59" s="342">
        <v>0</v>
      </c>
      <c r="N59" s="342">
        <v>0</v>
      </c>
      <c r="O59" s="342"/>
      <c r="P59" s="238">
        <v>0</v>
      </c>
      <c r="Q59" s="238">
        <v>0</v>
      </c>
      <c r="R59" s="238">
        <v>0</v>
      </c>
      <c r="S59" s="238"/>
      <c r="T59" s="342">
        <f t="shared" si="0"/>
        <v>0</v>
      </c>
      <c r="U59" s="342">
        <f t="shared" si="0"/>
        <v>0</v>
      </c>
      <c r="V59" s="342">
        <f t="shared" si="0"/>
        <v>0</v>
      </c>
      <c r="W59" s="29"/>
      <c r="X59" s="29">
        <f t="shared" si="1"/>
        <v>0</v>
      </c>
      <c r="Y59" s="29">
        <f t="shared" si="2"/>
        <v>0</v>
      </c>
      <c r="Z59" s="29">
        <f t="shared" si="3"/>
        <v>0</v>
      </c>
      <c r="AB59" s="29">
        <v>0</v>
      </c>
      <c r="AC59" s="29">
        <v>0</v>
      </c>
      <c r="AD59" s="29">
        <v>0</v>
      </c>
      <c r="AF59" s="342">
        <v>0</v>
      </c>
      <c r="AG59" s="342">
        <v>0</v>
      </c>
      <c r="AH59" s="342">
        <v>0</v>
      </c>
      <c r="AJ59" s="29">
        <v>0</v>
      </c>
      <c r="AK59" s="29">
        <v>0</v>
      </c>
      <c r="AL59" s="29">
        <v>0</v>
      </c>
      <c r="AN59" s="342">
        <f t="shared" si="4"/>
        <v>0</v>
      </c>
      <c r="AO59" s="342">
        <f t="shared" si="4"/>
        <v>0</v>
      </c>
      <c r="AP59" s="342">
        <f t="shared" si="4"/>
        <v>0</v>
      </c>
      <c r="AR59" s="29">
        <f t="shared" si="5"/>
        <v>0</v>
      </c>
      <c r="AS59" s="29">
        <f t="shared" si="6"/>
        <v>0</v>
      </c>
      <c r="AT59" s="29">
        <f t="shared" si="7"/>
        <v>0</v>
      </c>
      <c r="AV59" s="29">
        <f t="shared" si="8"/>
        <v>0</v>
      </c>
      <c r="AW59" s="29">
        <f t="shared" si="8"/>
        <v>0</v>
      </c>
      <c r="AX59" s="29">
        <f t="shared" si="9"/>
        <v>0</v>
      </c>
      <c r="AZ59" s="29">
        <v>0</v>
      </c>
      <c r="BA59" s="29">
        <v>0</v>
      </c>
      <c r="BB59" s="29">
        <v>0</v>
      </c>
      <c r="BD59" s="342"/>
      <c r="BE59" s="342"/>
      <c r="BF59" s="342"/>
      <c r="BH59" s="29">
        <v>0</v>
      </c>
      <c r="BI59" s="29">
        <v>0</v>
      </c>
      <c r="BJ59" s="29">
        <v>0</v>
      </c>
      <c r="BL59" s="342">
        <f t="shared" si="10"/>
        <v>0</v>
      </c>
      <c r="BM59" s="342">
        <f t="shared" si="10"/>
        <v>0</v>
      </c>
      <c r="BN59" s="342">
        <f t="shared" si="10"/>
        <v>0</v>
      </c>
      <c r="BP59" s="29">
        <f t="shared" si="11"/>
        <v>0</v>
      </c>
      <c r="BQ59" s="29">
        <f t="shared" si="12"/>
        <v>0</v>
      </c>
      <c r="BR59" s="29">
        <f t="shared" si="13"/>
        <v>0</v>
      </c>
      <c r="BT59" s="29">
        <f t="shared" si="14"/>
        <v>0</v>
      </c>
      <c r="BU59" s="29">
        <f t="shared" si="14"/>
        <v>0</v>
      </c>
      <c r="BV59" s="29">
        <f t="shared" si="15"/>
        <v>0</v>
      </c>
      <c r="BX59" s="29">
        <v>0</v>
      </c>
      <c r="BY59" s="29">
        <v>0</v>
      </c>
      <c r="BZ59" s="29">
        <v>0</v>
      </c>
      <c r="CB59" s="342"/>
      <c r="CC59" s="342"/>
      <c r="CD59" s="342"/>
      <c r="CF59" s="29">
        <v>0</v>
      </c>
      <c r="CG59" s="29">
        <v>0</v>
      </c>
      <c r="CH59" s="29">
        <v>0</v>
      </c>
      <c r="CJ59" s="342">
        <f t="shared" si="16"/>
        <v>0</v>
      </c>
      <c r="CK59" s="342">
        <f t="shared" si="16"/>
        <v>0</v>
      </c>
      <c r="CL59" s="342">
        <f t="shared" si="16"/>
        <v>0</v>
      </c>
      <c r="CN59" s="29">
        <f t="shared" si="17"/>
        <v>0</v>
      </c>
      <c r="CO59" s="29">
        <f t="shared" si="18"/>
        <v>0</v>
      </c>
      <c r="CP59" s="29">
        <f t="shared" si="19"/>
        <v>0</v>
      </c>
      <c r="CR59" s="29">
        <f t="shared" si="20"/>
        <v>0</v>
      </c>
      <c r="CS59" s="29">
        <f t="shared" si="20"/>
        <v>0</v>
      </c>
      <c r="CT59" s="29">
        <f t="shared" si="21"/>
        <v>0</v>
      </c>
    </row>
    <row r="60" spans="1:98" x14ac:dyDescent="0.25">
      <c r="A60" s="30" t="s">
        <v>386</v>
      </c>
      <c r="B60" s="229">
        <v>2.53E-2</v>
      </c>
      <c r="C60" s="229">
        <v>0</v>
      </c>
      <c r="D60" s="229">
        <v>2.93E-2</v>
      </c>
      <c r="E60" s="229">
        <v>2.93E-2</v>
      </c>
      <c r="F60" s="236">
        <v>403011</v>
      </c>
      <c r="G60" s="229"/>
      <c r="H60" s="342">
        <v>0</v>
      </c>
      <c r="I60" s="342">
        <v>0</v>
      </c>
      <c r="J60" s="342">
        <v>0</v>
      </c>
      <c r="K60" s="342"/>
      <c r="L60" s="342">
        <v>0</v>
      </c>
      <c r="M60" s="342">
        <v>0</v>
      </c>
      <c r="N60" s="342">
        <v>0</v>
      </c>
      <c r="O60" s="342"/>
      <c r="P60" s="238">
        <v>0</v>
      </c>
      <c r="Q60" s="238">
        <v>0</v>
      </c>
      <c r="R60" s="238">
        <v>0</v>
      </c>
      <c r="S60" s="238"/>
      <c r="T60" s="342">
        <f t="shared" si="0"/>
        <v>0</v>
      </c>
      <c r="U60" s="342">
        <f t="shared" si="0"/>
        <v>0</v>
      </c>
      <c r="V60" s="342">
        <f t="shared" si="0"/>
        <v>0</v>
      </c>
      <c r="W60" s="29"/>
      <c r="X60" s="29">
        <f t="shared" si="1"/>
        <v>0</v>
      </c>
      <c r="Y60" s="29">
        <f t="shared" si="2"/>
        <v>0</v>
      </c>
      <c r="Z60" s="29">
        <f t="shared" si="3"/>
        <v>0</v>
      </c>
      <c r="AB60" s="29">
        <v>0</v>
      </c>
      <c r="AC60" s="29">
        <v>0</v>
      </c>
      <c r="AD60" s="29">
        <v>0</v>
      </c>
      <c r="AF60" s="342">
        <v>0</v>
      </c>
      <c r="AG60" s="342">
        <v>0</v>
      </c>
      <c r="AH60" s="342">
        <v>0</v>
      </c>
      <c r="AJ60" s="29">
        <v>0</v>
      </c>
      <c r="AK60" s="29">
        <v>0</v>
      </c>
      <c r="AL60" s="29">
        <v>0</v>
      </c>
      <c r="AN60" s="342">
        <f t="shared" si="4"/>
        <v>0</v>
      </c>
      <c r="AO60" s="342">
        <f t="shared" si="4"/>
        <v>0</v>
      </c>
      <c r="AP60" s="342">
        <f t="shared" si="4"/>
        <v>0</v>
      </c>
      <c r="AR60" s="29">
        <f t="shared" si="5"/>
        <v>0</v>
      </c>
      <c r="AS60" s="29">
        <f t="shared" si="6"/>
        <v>0</v>
      </c>
      <c r="AT60" s="29">
        <f t="shared" si="7"/>
        <v>0</v>
      </c>
      <c r="AV60" s="29">
        <f t="shared" si="8"/>
        <v>0</v>
      </c>
      <c r="AW60" s="29">
        <f t="shared" si="8"/>
        <v>0</v>
      </c>
      <c r="AX60" s="29">
        <f t="shared" si="9"/>
        <v>0</v>
      </c>
      <c r="AZ60" s="29">
        <v>0</v>
      </c>
      <c r="BA60" s="29">
        <v>0</v>
      </c>
      <c r="BB60" s="29">
        <v>0</v>
      </c>
      <c r="BD60" s="342"/>
      <c r="BE60" s="342"/>
      <c r="BF60" s="342"/>
      <c r="BH60" s="29">
        <v>0</v>
      </c>
      <c r="BI60" s="29">
        <v>0</v>
      </c>
      <c r="BJ60" s="29">
        <v>0</v>
      </c>
      <c r="BL60" s="342">
        <f t="shared" si="10"/>
        <v>0</v>
      </c>
      <c r="BM60" s="342">
        <f t="shared" si="10"/>
        <v>0</v>
      </c>
      <c r="BN60" s="342">
        <f t="shared" si="10"/>
        <v>0</v>
      </c>
      <c r="BP60" s="29">
        <f t="shared" si="11"/>
        <v>0</v>
      </c>
      <c r="BQ60" s="29">
        <f t="shared" si="12"/>
        <v>0</v>
      </c>
      <c r="BR60" s="29">
        <f t="shared" si="13"/>
        <v>0</v>
      </c>
      <c r="BT60" s="29">
        <f t="shared" si="14"/>
        <v>0</v>
      </c>
      <c r="BU60" s="29">
        <f t="shared" si="14"/>
        <v>0</v>
      </c>
      <c r="BV60" s="29">
        <f t="shared" si="15"/>
        <v>0</v>
      </c>
      <c r="BX60" s="29">
        <v>0</v>
      </c>
      <c r="BY60" s="29">
        <v>0</v>
      </c>
      <c r="BZ60" s="29">
        <v>0</v>
      </c>
      <c r="CB60" s="342"/>
      <c r="CC60" s="342"/>
      <c r="CD60" s="342"/>
      <c r="CF60" s="29">
        <v>0</v>
      </c>
      <c r="CG60" s="29">
        <v>0</v>
      </c>
      <c r="CH60" s="29">
        <v>0</v>
      </c>
      <c r="CJ60" s="342">
        <f t="shared" si="16"/>
        <v>0</v>
      </c>
      <c r="CK60" s="342">
        <f t="shared" si="16"/>
        <v>0</v>
      </c>
      <c r="CL60" s="342">
        <f t="shared" si="16"/>
        <v>0</v>
      </c>
      <c r="CN60" s="29">
        <f t="shared" si="17"/>
        <v>0</v>
      </c>
      <c r="CO60" s="29">
        <f t="shared" si="18"/>
        <v>0</v>
      </c>
      <c r="CP60" s="29">
        <f t="shared" si="19"/>
        <v>0</v>
      </c>
      <c r="CR60" s="29">
        <f t="shared" si="20"/>
        <v>0</v>
      </c>
      <c r="CS60" s="29">
        <f t="shared" si="20"/>
        <v>0</v>
      </c>
      <c r="CT60" s="29">
        <f t="shared" si="21"/>
        <v>0</v>
      </c>
    </row>
    <row r="61" spans="1:98" x14ac:dyDescent="0.25">
      <c r="A61" s="343" t="s">
        <v>387</v>
      </c>
      <c r="B61" s="229">
        <v>2.8400000000000002E-2</v>
      </c>
      <c r="C61" s="229">
        <v>3.1600000000000003E-2</v>
      </c>
      <c r="D61" s="229">
        <v>6.2700000000000006E-2</v>
      </c>
      <c r="E61" s="229">
        <v>6.2700000000000006E-2</v>
      </c>
      <c r="F61" s="236">
        <v>403011</v>
      </c>
      <c r="G61" s="229"/>
      <c r="H61" s="342">
        <v>231925675.41</v>
      </c>
      <c r="I61" s="342">
        <v>232076222.25</v>
      </c>
      <c r="J61" s="342">
        <v>232076222.25</v>
      </c>
      <c r="K61" s="342"/>
      <c r="L61" s="342">
        <v>232258142.66999999</v>
      </c>
      <c r="M61" s="342">
        <v>232260167.31999999</v>
      </c>
      <c r="N61" s="342">
        <v>232321360.30000001</v>
      </c>
      <c r="O61" s="342"/>
      <c r="P61" s="238">
        <v>1211811.6540172501</v>
      </c>
      <c r="Q61" s="238">
        <v>1212598.2612562501</v>
      </c>
      <c r="R61" s="238">
        <v>1212598.2612562501</v>
      </c>
      <c r="S61" s="238"/>
      <c r="T61" s="342">
        <f t="shared" si="0"/>
        <v>1213548.79545075</v>
      </c>
      <c r="U61" s="342">
        <f t="shared" si="0"/>
        <v>1213559.3742470001</v>
      </c>
      <c r="V61" s="342">
        <f t="shared" si="0"/>
        <v>1213879.1075675001</v>
      </c>
      <c r="W61" s="29"/>
      <c r="X61" s="29">
        <f t="shared" si="1"/>
        <v>3637008.1765297502</v>
      </c>
      <c r="Y61" s="29">
        <f t="shared" si="2"/>
        <v>3640987.2772652507</v>
      </c>
      <c r="Z61" s="29">
        <f t="shared" si="3"/>
        <v>3979.1007355004549</v>
      </c>
      <c r="AB61" s="29">
        <v>232076475.80000001</v>
      </c>
      <c r="AC61" s="29">
        <v>232046233.36000001</v>
      </c>
      <c r="AD61" s="29">
        <v>232016779.69</v>
      </c>
      <c r="AF61" s="342">
        <v>232380528.63</v>
      </c>
      <c r="AG61" s="342">
        <v>232380528.63</v>
      </c>
      <c r="AH61" s="342">
        <v>232376769.83000001</v>
      </c>
      <c r="AJ61" s="29">
        <v>1212599.5860550001</v>
      </c>
      <c r="AK61" s="29">
        <v>1212441.5693060001</v>
      </c>
      <c r="AL61" s="29">
        <v>1212287.67388025</v>
      </c>
      <c r="AN61" s="342">
        <f t="shared" si="4"/>
        <v>1214188.26209175</v>
      </c>
      <c r="AO61" s="342">
        <f t="shared" si="4"/>
        <v>1214188.26209175</v>
      </c>
      <c r="AP61" s="342">
        <f t="shared" si="4"/>
        <v>1214168.6223617501</v>
      </c>
      <c r="AR61" s="29">
        <f t="shared" si="5"/>
        <v>3637328.8292412506</v>
      </c>
      <c r="AS61" s="29">
        <f t="shared" si="6"/>
        <v>3642545.14654525</v>
      </c>
      <c r="AT61" s="29">
        <f t="shared" si="7"/>
        <v>5216.3173039993271</v>
      </c>
      <c r="AV61" s="29">
        <f t="shared" si="8"/>
        <v>7274337.0057710009</v>
      </c>
      <c r="AW61" s="29">
        <f t="shared" si="8"/>
        <v>7283532.4238105007</v>
      </c>
      <c r="AX61" s="29">
        <f t="shared" si="9"/>
        <v>9195.418039499782</v>
      </c>
      <c r="AZ61" s="29">
        <v>232017822.02000001</v>
      </c>
      <c r="BA61" s="29">
        <v>232008342.31999999</v>
      </c>
      <c r="BB61" s="29">
        <v>231971936.31999999</v>
      </c>
      <c r="BD61" s="342"/>
      <c r="BE61" s="342"/>
      <c r="BF61" s="342"/>
      <c r="BH61" s="29">
        <v>1212293.1200545002</v>
      </c>
      <c r="BI61" s="29">
        <v>1212243.5886220001</v>
      </c>
      <c r="BJ61" s="29">
        <v>1212053.3672720001</v>
      </c>
      <c r="BL61" s="342">
        <f t="shared" si="10"/>
        <v>0</v>
      </c>
      <c r="BM61" s="342">
        <f t="shared" si="10"/>
        <v>0</v>
      </c>
      <c r="BN61" s="342">
        <f t="shared" si="10"/>
        <v>0</v>
      </c>
      <c r="BP61" s="29">
        <f t="shared" si="11"/>
        <v>3636590.0759485001</v>
      </c>
      <c r="BQ61" s="29">
        <f t="shared" si="12"/>
        <v>0</v>
      </c>
      <c r="BR61" s="29">
        <f t="shared" si="13"/>
        <v>-3636590.0759485001</v>
      </c>
      <c r="BT61" s="29">
        <f t="shared" si="14"/>
        <v>10910927.081719501</v>
      </c>
      <c r="BU61" s="29">
        <f t="shared" si="14"/>
        <v>7283532.4238105007</v>
      </c>
      <c r="BV61" s="29">
        <f t="shared" si="15"/>
        <v>-3627394.6579090003</v>
      </c>
      <c r="BX61" s="29">
        <v>232006020.62</v>
      </c>
      <c r="BY61" s="29">
        <v>232166566.97999999</v>
      </c>
      <c r="BZ61" s="29">
        <v>232262122.71000001</v>
      </c>
      <c r="CB61" s="342"/>
      <c r="CC61" s="342"/>
      <c r="CD61" s="342"/>
      <c r="CF61" s="29">
        <v>1212231.4577395001</v>
      </c>
      <c r="CG61" s="29">
        <v>1213070.3124705001</v>
      </c>
      <c r="CH61" s="29">
        <v>1213569.59115975</v>
      </c>
      <c r="CJ61" s="342">
        <f t="shared" si="16"/>
        <v>0</v>
      </c>
      <c r="CK61" s="342">
        <f t="shared" si="16"/>
        <v>0</v>
      </c>
      <c r="CL61" s="342">
        <f t="shared" si="16"/>
        <v>0</v>
      </c>
      <c r="CN61" s="29">
        <f t="shared" si="17"/>
        <v>3638871.3613697505</v>
      </c>
      <c r="CO61" s="29">
        <f t="shared" si="18"/>
        <v>0</v>
      </c>
      <c r="CP61" s="29">
        <f t="shared" si="19"/>
        <v>-3638871.3613697505</v>
      </c>
      <c r="CR61" s="29">
        <f t="shared" si="20"/>
        <v>14549798.44308925</v>
      </c>
      <c r="CS61" s="29">
        <f t="shared" si="20"/>
        <v>7283532.4238105007</v>
      </c>
      <c r="CT61" s="29">
        <f t="shared" si="21"/>
        <v>-7266266.0192787498</v>
      </c>
    </row>
    <row r="62" spans="1:98" x14ac:dyDescent="0.25">
      <c r="A62" s="343" t="s">
        <v>388</v>
      </c>
      <c r="B62" s="229">
        <f>0.0263+0.0026-0.0005</f>
        <v>2.8400000000000002E-2</v>
      </c>
      <c r="C62" s="229">
        <v>3.1600000000000003E-2</v>
      </c>
      <c r="D62" s="229">
        <v>6.2700000000000006E-2</v>
      </c>
      <c r="E62" s="229">
        <v>6.2700000000000006E-2</v>
      </c>
      <c r="F62" s="236">
        <v>403026</v>
      </c>
      <c r="G62" s="229"/>
      <c r="H62" s="342">
        <v>0</v>
      </c>
      <c r="I62" s="342">
        <v>0</v>
      </c>
      <c r="J62" s="342">
        <v>0</v>
      </c>
      <c r="K62" s="342"/>
      <c r="L62" s="342">
        <v>0</v>
      </c>
      <c r="M62" s="342">
        <v>0</v>
      </c>
      <c r="N62" s="342">
        <v>0</v>
      </c>
      <c r="O62" s="342"/>
      <c r="P62" s="238">
        <v>0</v>
      </c>
      <c r="Q62" s="238">
        <v>0</v>
      </c>
      <c r="R62" s="238">
        <v>0</v>
      </c>
      <c r="S62" s="238"/>
      <c r="T62" s="342">
        <f t="shared" si="0"/>
        <v>0</v>
      </c>
      <c r="U62" s="342">
        <f t="shared" si="0"/>
        <v>0</v>
      </c>
      <c r="V62" s="342">
        <f t="shared" si="0"/>
        <v>0</v>
      </c>
      <c r="W62" s="29"/>
      <c r="X62" s="29">
        <f t="shared" si="1"/>
        <v>0</v>
      </c>
      <c r="Y62" s="29">
        <f t="shared" si="2"/>
        <v>0</v>
      </c>
      <c r="Z62" s="29">
        <f t="shared" si="3"/>
        <v>0</v>
      </c>
      <c r="AB62" s="29">
        <v>0</v>
      </c>
      <c r="AC62" s="29">
        <v>0</v>
      </c>
      <c r="AD62" s="29">
        <v>0</v>
      </c>
      <c r="AF62" s="342">
        <v>0</v>
      </c>
      <c r="AG62" s="342">
        <v>0</v>
      </c>
      <c r="AH62" s="342">
        <v>0</v>
      </c>
      <c r="AJ62" s="29">
        <v>0</v>
      </c>
      <c r="AK62" s="29">
        <v>0</v>
      </c>
      <c r="AL62" s="29">
        <v>0</v>
      </c>
      <c r="AN62" s="342">
        <f t="shared" si="4"/>
        <v>0</v>
      </c>
      <c r="AO62" s="342">
        <f t="shared" si="4"/>
        <v>0</v>
      </c>
      <c r="AP62" s="342">
        <f t="shared" si="4"/>
        <v>0</v>
      </c>
      <c r="AR62" s="29">
        <f t="shared" si="5"/>
        <v>0</v>
      </c>
      <c r="AS62" s="29">
        <f t="shared" si="6"/>
        <v>0</v>
      </c>
      <c r="AT62" s="29">
        <f t="shared" si="7"/>
        <v>0</v>
      </c>
      <c r="AV62" s="29">
        <f t="shared" si="8"/>
        <v>0</v>
      </c>
      <c r="AW62" s="29">
        <f t="shared" si="8"/>
        <v>0</v>
      </c>
      <c r="AX62" s="29">
        <f t="shared" si="9"/>
        <v>0</v>
      </c>
      <c r="AZ62" s="29">
        <v>0</v>
      </c>
      <c r="BA62" s="29">
        <v>0</v>
      </c>
      <c r="BB62" s="29">
        <v>0</v>
      </c>
      <c r="BD62" s="342"/>
      <c r="BE62" s="342"/>
      <c r="BF62" s="342"/>
      <c r="BH62" s="29">
        <v>0</v>
      </c>
      <c r="BI62" s="29">
        <v>0</v>
      </c>
      <c r="BJ62" s="29">
        <v>0</v>
      </c>
      <c r="BL62" s="342">
        <f t="shared" si="10"/>
        <v>0</v>
      </c>
      <c r="BM62" s="342">
        <f t="shared" si="10"/>
        <v>0</v>
      </c>
      <c r="BN62" s="342">
        <f t="shared" si="10"/>
        <v>0</v>
      </c>
      <c r="BP62" s="29">
        <f t="shared" si="11"/>
        <v>0</v>
      </c>
      <c r="BQ62" s="29">
        <f t="shared" si="12"/>
        <v>0</v>
      </c>
      <c r="BR62" s="29">
        <f t="shared" si="13"/>
        <v>0</v>
      </c>
      <c r="BT62" s="29">
        <f t="shared" si="14"/>
        <v>0</v>
      </c>
      <c r="BU62" s="29">
        <f t="shared" si="14"/>
        <v>0</v>
      </c>
      <c r="BV62" s="29">
        <f t="shared" si="15"/>
        <v>0</v>
      </c>
      <c r="BX62" s="29">
        <v>0</v>
      </c>
      <c r="BY62" s="29">
        <v>0</v>
      </c>
      <c r="BZ62" s="29">
        <v>0</v>
      </c>
      <c r="CB62" s="342"/>
      <c r="CC62" s="342"/>
      <c r="CD62" s="342"/>
      <c r="CF62" s="29">
        <v>0</v>
      </c>
      <c r="CG62" s="29">
        <v>0</v>
      </c>
      <c r="CH62" s="29">
        <v>0</v>
      </c>
      <c r="CJ62" s="342">
        <f t="shared" si="16"/>
        <v>0</v>
      </c>
      <c r="CK62" s="342">
        <f t="shared" si="16"/>
        <v>0</v>
      </c>
      <c r="CL62" s="342">
        <f t="shared" si="16"/>
        <v>0</v>
      </c>
      <c r="CN62" s="29">
        <f t="shared" si="17"/>
        <v>0</v>
      </c>
      <c r="CO62" s="29">
        <f t="shared" si="18"/>
        <v>0</v>
      </c>
      <c r="CP62" s="29">
        <f t="shared" si="19"/>
        <v>0</v>
      </c>
      <c r="CR62" s="29">
        <f t="shared" si="20"/>
        <v>0</v>
      </c>
      <c r="CS62" s="29">
        <f t="shared" si="20"/>
        <v>0</v>
      </c>
      <c r="CT62" s="29">
        <f t="shared" si="21"/>
        <v>0</v>
      </c>
    </row>
    <row r="63" spans="1:98" x14ac:dyDescent="0.25">
      <c r="A63" s="343" t="s">
        <v>389</v>
      </c>
      <c r="B63" s="229">
        <f>0.013+0.0013-0.0003</f>
        <v>1.4E-2</v>
      </c>
      <c r="C63" s="229">
        <v>1.5599999999999999E-2</v>
      </c>
      <c r="D63" s="229">
        <v>6.7799999999999999E-2</v>
      </c>
      <c r="E63" s="229">
        <v>6.7799999999999999E-2</v>
      </c>
      <c r="F63" s="236">
        <v>403026</v>
      </c>
      <c r="G63" s="229"/>
      <c r="H63" s="342">
        <v>0</v>
      </c>
      <c r="I63" s="342">
        <v>0</v>
      </c>
      <c r="J63" s="342">
        <v>0</v>
      </c>
      <c r="K63" s="342"/>
      <c r="L63" s="342">
        <v>0</v>
      </c>
      <c r="M63" s="342">
        <v>0</v>
      </c>
      <c r="N63" s="342">
        <v>0</v>
      </c>
      <c r="O63" s="342"/>
      <c r="P63" s="238">
        <v>0</v>
      </c>
      <c r="Q63" s="238">
        <v>0</v>
      </c>
      <c r="R63" s="238">
        <v>0</v>
      </c>
      <c r="S63" s="238"/>
      <c r="T63" s="342">
        <f t="shared" si="0"/>
        <v>0</v>
      </c>
      <c r="U63" s="342">
        <f t="shared" si="0"/>
        <v>0</v>
      </c>
      <c r="V63" s="342">
        <f t="shared" si="0"/>
        <v>0</v>
      </c>
      <c r="W63" s="29"/>
      <c r="X63" s="29">
        <f t="shared" si="1"/>
        <v>0</v>
      </c>
      <c r="Y63" s="29">
        <f t="shared" si="2"/>
        <v>0</v>
      </c>
      <c r="Z63" s="29">
        <f t="shared" si="3"/>
        <v>0</v>
      </c>
      <c r="AB63" s="29">
        <v>0</v>
      </c>
      <c r="AC63" s="29">
        <v>0</v>
      </c>
      <c r="AD63" s="29">
        <v>0</v>
      </c>
      <c r="AF63" s="342">
        <v>0</v>
      </c>
      <c r="AG63" s="342">
        <v>0</v>
      </c>
      <c r="AH63" s="342">
        <v>0</v>
      </c>
      <c r="AJ63" s="29">
        <v>0</v>
      </c>
      <c r="AK63" s="29">
        <v>0</v>
      </c>
      <c r="AL63" s="29">
        <v>0</v>
      </c>
      <c r="AN63" s="342">
        <f t="shared" si="4"/>
        <v>0</v>
      </c>
      <c r="AO63" s="342">
        <f t="shared" si="4"/>
        <v>0</v>
      </c>
      <c r="AP63" s="342">
        <f t="shared" si="4"/>
        <v>0</v>
      </c>
      <c r="AR63" s="29">
        <f t="shared" si="5"/>
        <v>0</v>
      </c>
      <c r="AS63" s="29">
        <f t="shared" si="6"/>
        <v>0</v>
      </c>
      <c r="AT63" s="29">
        <f t="shared" si="7"/>
        <v>0</v>
      </c>
      <c r="AV63" s="29">
        <f t="shared" si="8"/>
        <v>0</v>
      </c>
      <c r="AW63" s="29">
        <f t="shared" si="8"/>
        <v>0</v>
      </c>
      <c r="AX63" s="29">
        <f t="shared" si="9"/>
        <v>0</v>
      </c>
      <c r="AZ63" s="29">
        <v>0</v>
      </c>
      <c r="BA63" s="29">
        <v>0</v>
      </c>
      <c r="BB63" s="29">
        <v>0</v>
      </c>
      <c r="BD63" s="342"/>
      <c r="BE63" s="342"/>
      <c r="BF63" s="342"/>
      <c r="BH63" s="29">
        <v>0</v>
      </c>
      <c r="BI63" s="29">
        <v>0</v>
      </c>
      <c r="BJ63" s="29">
        <v>0</v>
      </c>
      <c r="BL63" s="342">
        <f t="shared" si="10"/>
        <v>0</v>
      </c>
      <c r="BM63" s="342">
        <f t="shared" si="10"/>
        <v>0</v>
      </c>
      <c r="BN63" s="342">
        <f t="shared" si="10"/>
        <v>0</v>
      </c>
      <c r="BP63" s="29">
        <f t="shared" si="11"/>
        <v>0</v>
      </c>
      <c r="BQ63" s="29">
        <f t="shared" si="12"/>
        <v>0</v>
      </c>
      <c r="BR63" s="29">
        <f t="shared" si="13"/>
        <v>0</v>
      </c>
      <c r="BT63" s="29">
        <f t="shared" si="14"/>
        <v>0</v>
      </c>
      <c r="BU63" s="29">
        <f t="shared" si="14"/>
        <v>0</v>
      </c>
      <c r="BV63" s="29">
        <f t="shared" si="15"/>
        <v>0</v>
      </c>
      <c r="BX63" s="29">
        <v>0</v>
      </c>
      <c r="BY63" s="29">
        <v>0</v>
      </c>
      <c r="BZ63" s="29">
        <v>0</v>
      </c>
      <c r="CB63" s="342"/>
      <c r="CC63" s="342"/>
      <c r="CD63" s="342"/>
      <c r="CF63" s="29">
        <v>0</v>
      </c>
      <c r="CG63" s="29">
        <v>0</v>
      </c>
      <c r="CH63" s="29">
        <v>0</v>
      </c>
      <c r="CJ63" s="342">
        <f t="shared" si="16"/>
        <v>0</v>
      </c>
      <c r="CK63" s="342">
        <f t="shared" si="16"/>
        <v>0</v>
      </c>
      <c r="CL63" s="342">
        <f t="shared" si="16"/>
        <v>0</v>
      </c>
      <c r="CN63" s="29">
        <f t="shared" si="17"/>
        <v>0</v>
      </c>
      <c r="CO63" s="29">
        <f t="shared" si="18"/>
        <v>0</v>
      </c>
      <c r="CP63" s="29">
        <f t="shared" si="19"/>
        <v>0</v>
      </c>
      <c r="CR63" s="29">
        <f t="shared" si="20"/>
        <v>0</v>
      </c>
      <c r="CS63" s="29">
        <f t="shared" si="20"/>
        <v>0</v>
      </c>
      <c r="CT63" s="29">
        <f t="shared" si="21"/>
        <v>0</v>
      </c>
    </row>
    <row r="64" spans="1:98" x14ac:dyDescent="0.25">
      <c r="A64" s="343" t="s">
        <v>390</v>
      </c>
      <c r="B64" s="229">
        <f>0.013+0.0013-0.0003</f>
        <v>1.4E-2</v>
      </c>
      <c r="C64" s="229">
        <v>1.5599999999999999E-2</v>
      </c>
      <c r="D64" s="229">
        <v>6.7799999999999999E-2</v>
      </c>
      <c r="E64" s="229">
        <v>6.7799999999999999E-2</v>
      </c>
      <c r="F64" s="236">
        <v>403026</v>
      </c>
      <c r="G64" s="229"/>
      <c r="H64" s="342">
        <v>0</v>
      </c>
      <c r="I64" s="342">
        <v>0</v>
      </c>
      <c r="J64" s="342">
        <v>0</v>
      </c>
      <c r="K64" s="342"/>
      <c r="L64" s="342">
        <v>0</v>
      </c>
      <c r="M64" s="342">
        <v>0</v>
      </c>
      <c r="N64" s="342">
        <v>0</v>
      </c>
      <c r="O64" s="342"/>
      <c r="P64" s="238">
        <v>0</v>
      </c>
      <c r="Q64" s="238">
        <v>0</v>
      </c>
      <c r="R64" s="238">
        <v>0</v>
      </c>
      <c r="S64" s="238"/>
      <c r="T64" s="342">
        <f t="shared" si="0"/>
        <v>0</v>
      </c>
      <c r="U64" s="342">
        <f t="shared" si="0"/>
        <v>0</v>
      </c>
      <c r="V64" s="342">
        <f t="shared" si="0"/>
        <v>0</v>
      </c>
      <c r="W64" s="29"/>
      <c r="X64" s="29">
        <f t="shared" si="1"/>
        <v>0</v>
      </c>
      <c r="Y64" s="29">
        <f t="shared" si="2"/>
        <v>0</v>
      </c>
      <c r="Z64" s="29">
        <f t="shared" si="3"/>
        <v>0</v>
      </c>
      <c r="AB64" s="29">
        <v>0</v>
      </c>
      <c r="AC64" s="29">
        <v>0</v>
      </c>
      <c r="AD64" s="29">
        <v>0</v>
      </c>
      <c r="AF64" s="342">
        <v>0</v>
      </c>
      <c r="AG64" s="342">
        <v>0</v>
      </c>
      <c r="AH64" s="342">
        <v>0</v>
      </c>
      <c r="AJ64" s="29">
        <v>0</v>
      </c>
      <c r="AK64" s="29">
        <v>0</v>
      </c>
      <c r="AL64" s="29">
        <v>0</v>
      </c>
      <c r="AN64" s="342">
        <f t="shared" si="4"/>
        <v>0</v>
      </c>
      <c r="AO64" s="342">
        <f t="shared" si="4"/>
        <v>0</v>
      </c>
      <c r="AP64" s="342">
        <f t="shared" si="4"/>
        <v>0</v>
      </c>
      <c r="AR64" s="29">
        <f t="shared" si="5"/>
        <v>0</v>
      </c>
      <c r="AS64" s="29">
        <f t="shared" si="6"/>
        <v>0</v>
      </c>
      <c r="AT64" s="29">
        <f t="shared" si="7"/>
        <v>0</v>
      </c>
      <c r="AV64" s="29">
        <f t="shared" si="8"/>
        <v>0</v>
      </c>
      <c r="AW64" s="29">
        <f t="shared" si="8"/>
        <v>0</v>
      </c>
      <c r="AX64" s="29">
        <f t="shared" si="9"/>
        <v>0</v>
      </c>
      <c r="AZ64" s="29">
        <v>0</v>
      </c>
      <c r="BA64" s="29">
        <v>0</v>
      </c>
      <c r="BB64" s="29">
        <v>0</v>
      </c>
      <c r="BD64" s="342"/>
      <c r="BE64" s="342"/>
      <c r="BF64" s="342"/>
      <c r="BH64" s="29">
        <v>0</v>
      </c>
      <c r="BI64" s="29">
        <v>0</v>
      </c>
      <c r="BJ64" s="29">
        <v>0</v>
      </c>
      <c r="BL64" s="342">
        <f t="shared" si="10"/>
        <v>0</v>
      </c>
      <c r="BM64" s="342">
        <f t="shared" si="10"/>
        <v>0</v>
      </c>
      <c r="BN64" s="342">
        <f t="shared" si="10"/>
        <v>0</v>
      </c>
      <c r="BP64" s="29">
        <f t="shared" si="11"/>
        <v>0</v>
      </c>
      <c r="BQ64" s="29">
        <f t="shared" si="12"/>
        <v>0</v>
      </c>
      <c r="BR64" s="29">
        <f t="shared" si="13"/>
        <v>0</v>
      </c>
      <c r="BT64" s="29">
        <f t="shared" si="14"/>
        <v>0</v>
      </c>
      <c r="BU64" s="29">
        <f t="shared" si="14"/>
        <v>0</v>
      </c>
      <c r="BV64" s="29">
        <f t="shared" si="15"/>
        <v>0</v>
      </c>
      <c r="BX64" s="29">
        <v>0</v>
      </c>
      <c r="BY64" s="29">
        <v>0</v>
      </c>
      <c r="BZ64" s="29">
        <v>0</v>
      </c>
      <c r="CB64" s="342"/>
      <c r="CC64" s="342"/>
      <c r="CD64" s="342"/>
      <c r="CF64" s="29">
        <v>0</v>
      </c>
      <c r="CG64" s="29">
        <v>0</v>
      </c>
      <c r="CH64" s="29">
        <v>0</v>
      </c>
      <c r="CJ64" s="342">
        <f t="shared" si="16"/>
        <v>0</v>
      </c>
      <c r="CK64" s="342">
        <f t="shared" si="16"/>
        <v>0</v>
      </c>
      <c r="CL64" s="342">
        <f t="shared" si="16"/>
        <v>0</v>
      </c>
      <c r="CN64" s="29">
        <f t="shared" si="17"/>
        <v>0</v>
      </c>
      <c r="CO64" s="29">
        <f t="shared" si="18"/>
        <v>0</v>
      </c>
      <c r="CP64" s="29">
        <f t="shared" si="19"/>
        <v>0</v>
      </c>
      <c r="CR64" s="29">
        <f t="shared" si="20"/>
        <v>0</v>
      </c>
      <c r="CS64" s="29">
        <f t="shared" si="20"/>
        <v>0</v>
      </c>
      <c r="CT64" s="29">
        <f t="shared" si="21"/>
        <v>0</v>
      </c>
    </row>
    <row r="65" spans="1:98" x14ac:dyDescent="0.25">
      <c r="A65" s="343" t="s">
        <v>391</v>
      </c>
      <c r="B65" s="229">
        <v>2.64E-2</v>
      </c>
      <c r="C65" s="229">
        <v>2.9399999999999999E-2</v>
      </c>
      <c r="D65" s="229">
        <v>4.4699999999999997E-2</v>
      </c>
      <c r="E65" s="229">
        <v>4.58E-2</v>
      </c>
      <c r="F65" s="236">
        <v>403011</v>
      </c>
      <c r="G65" s="229"/>
      <c r="H65" s="342">
        <v>319027621</v>
      </c>
      <c r="I65" s="342">
        <v>319055503.57999998</v>
      </c>
      <c r="J65" s="342">
        <v>319083386.14999998</v>
      </c>
      <c r="K65" s="342"/>
      <c r="L65" s="342">
        <v>326374901.06999999</v>
      </c>
      <c r="M65" s="342">
        <v>326442733.44</v>
      </c>
      <c r="N65" s="342">
        <v>326649398.47000003</v>
      </c>
      <c r="O65" s="342"/>
      <c r="P65" s="238">
        <v>1217622.0868166666</v>
      </c>
      <c r="Q65" s="238">
        <v>1217728.5053303333</v>
      </c>
      <c r="R65" s="238">
        <v>1217834.9238058333</v>
      </c>
      <c r="S65" s="238"/>
      <c r="T65" s="342">
        <f t="shared" si="0"/>
        <v>1245664.2057505001</v>
      </c>
      <c r="U65" s="342">
        <f t="shared" si="0"/>
        <v>1245923.0992960001</v>
      </c>
      <c r="V65" s="342">
        <f t="shared" si="0"/>
        <v>1246711.8708271668</v>
      </c>
      <c r="W65" s="29"/>
      <c r="X65" s="29">
        <f t="shared" si="1"/>
        <v>3653185.5159528335</v>
      </c>
      <c r="Y65" s="29">
        <f t="shared" si="2"/>
        <v>3738299.175873667</v>
      </c>
      <c r="Z65" s="29">
        <f t="shared" si="3"/>
        <v>85113.659920833539</v>
      </c>
      <c r="AB65" s="29">
        <v>320227295.18000001</v>
      </c>
      <c r="AC65" s="29">
        <v>325290980.68000001</v>
      </c>
      <c r="AD65" s="29">
        <v>327837501.52999997</v>
      </c>
      <c r="AF65" s="342">
        <v>326743949.64999998</v>
      </c>
      <c r="AG65" s="342">
        <v>326687499.27999997</v>
      </c>
      <c r="AH65" s="342">
        <v>326694848.72000003</v>
      </c>
      <c r="AJ65" s="29">
        <v>1222200.8432703333</v>
      </c>
      <c r="AK65" s="29">
        <v>1241527.2429286668</v>
      </c>
      <c r="AL65" s="29">
        <v>1251246.4641728334</v>
      </c>
      <c r="AN65" s="342">
        <f t="shared" si="4"/>
        <v>1247072.7411641667</v>
      </c>
      <c r="AO65" s="342">
        <f t="shared" si="4"/>
        <v>1246857.2889186665</v>
      </c>
      <c r="AP65" s="342">
        <f t="shared" si="4"/>
        <v>1246885.3392813334</v>
      </c>
      <c r="AR65" s="29">
        <f t="shared" si="5"/>
        <v>3714974.5503718331</v>
      </c>
      <c r="AS65" s="29">
        <f t="shared" si="6"/>
        <v>3740815.3693641666</v>
      </c>
      <c r="AT65" s="29">
        <f t="shared" si="7"/>
        <v>25840.818992333487</v>
      </c>
      <c r="AV65" s="29">
        <f t="shared" si="8"/>
        <v>7368160.0663246661</v>
      </c>
      <c r="AW65" s="29">
        <f t="shared" si="8"/>
        <v>7479114.5452378336</v>
      </c>
      <c r="AX65" s="29">
        <f t="shared" si="9"/>
        <v>110954.47891316749</v>
      </c>
      <c r="AZ65" s="29">
        <v>326464961.18000001</v>
      </c>
      <c r="BA65" s="29">
        <v>326462167.56</v>
      </c>
      <c r="BB65" s="29">
        <v>326455187.73000002</v>
      </c>
      <c r="BD65" s="342"/>
      <c r="BE65" s="342"/>
      <c r="BF65" s="342"/>
      <c r="BH65" s="29">
        <v>1246007.9351703334</v>
      </c>
      <c r="BI65" s="29">
        <v>1245997.2728540001</v>
      </c>
      <c r="BJ65" s="29">
        <v>1245970.6331695002</v>
      </c>
      <c r="BL65" s="342">
        <f t="shared" si="10"/>
        <v>0</v>
      </c>
      <c r="BM65" s="342">
        <f t="shared" si="10"/>
        <v>0</v>
      </c>
      <c r="BN65" s="342">
        <f t="shared" si="10"/>
        <v>0</v>
      </c>
      <c r="BP65" s="29">
        <f t="shared" si="11"/>
        <v>3737975.8411938334</v>
      </c>
      <c r="BQ65" s="29">
        <f t="shared" si="12"/>
        <v>0</v>
      </c>
      <c r="BR65" s="29">
        <f t="shared" si="13"/>
        <v>-3737975.8411938334</v>
      </c>
      <c r="BT65" s="29">
        <f t="shared" si="14"/>
        <v>11106135.907518499</v>
      </c>
      <c r="BU65" s="29">
        <f t="shared" si="14"/>
        <v>7479114.5452378336</v>
      </c>
      <c r="BV65" s="29">
        <f t="shared" si="15"/>
        <v>-3627021.362280665</v>
      </c>
      <c r="BX65" s="29">
        <v>326446548.50999999</v>
      </c>
      <c r="BY65" s="29">
        <v>326441380.23000002</v>
      </c>
      <c r="BZ65" s="29">
        <v>326408140.64999998</v>
      </c>
      <c r="CB65" s="342"/>
      <c r="CC65" s="342"/>
      <c r="CD65" s="342"/>
      <c r="CF65" s="29">
        <v>1245937.6601465</v>
      </c>
      <c r="CG65" s="29">
        <v>1245917.9345445002</v>
      </c>
      <c r="CH65" s="29">
        <v>1245791.0701474999</v>
      </c>
      <c r="CJ65" s="342">
        <f t="shared" si="16"/>
        <v>0</v>
      </c>
      <c r="CK65" s="342">
        <f t="shared" si="16"/>
        <v>0</v>
      </c>
      <c r="CL65" s="342">
        <f t="shared" si="16"/>
        <v>0</v>
      </c>
      <c r="CN65" s="29">
        <f t="shared" si="17"/>
        <v>3737646.6648384999</v>
      </c>
      <c r="CO65" s="29">
        <f t="shared" si="18"/>
        <v>0</v>
      </c>
      <c r="CP65" s="29">
        <f t="shared" si="19"/>
        <v>-3737646.6648384999</v>
      </c>
      <c r="CR65" s="29">
        <f t="shared" si="20"/>
        <v>14843782.572356999</v>
      </c>
      <c r="CS65" s="29">
        <f t="shared" si="20"/>
        <v>7479114.5452378336</v>
      </c>
      <c r="CT65" s="29">
        <f t="shared" si="21"/>
        <v>-7364668.0271191653</v>
      </c>
    </row>
    <row r="66" spans="1:98" x14ac:dyDescent="0.25">
      <c r="A66" s="343" t="s">
        <v>392</v>
      </c>
      <c r="B66" s="229">
        <v>2.64E-2</v>
      </c>
      <c r="C66" s="229">
        <v>2.9399999999999999E-2</v>
      </c>
      <c r="D66" s="229">
        <v>4.4699999999999997E-2</v>
      </c>
      <c r="E66" s="229">
        <v>4.58E-2</v>
      </c>
      <c r="F66" s="236">
        <v>403026</v>
      </c>
      <c r="G66" s="229"/>
      <c r="H66" s="342">
        <v>0</v>
      </c>
      <c r="I66" s="342">
        <v>0</v>
      </c>
      <c r="J66" s="342">
        <v>0</v>
      </c>
      <c r="K66" s="342"/>
      <c r="L66" s="342">
        <v>0</v>
      </c>
      <c r="M66" s="342">
        <v>0</v>
      </c>
      <c r="N66" s="342">
        <v>0</v>
      </c>
      <c r="O66" s="342"/>
      <c r="P66" s="342">
        <v>0</v>
      </c>
      <c r="Q66" s="342">
        <v>0</v>
      </c>
      <c r="R66" s="342">
        <v>0</v>
      </c>
      <c r="S66" s="238"/>
      <c r="T66" s="342">
        <f t="shared" si="0"/>
        <v>0</v>
      </c>
      <c r="U66" s="342">
        <f t="shared" si="0"/>
        <v>0</v>
      </c>
      <c r="V66" s="342">
        <f t="shared" si="0"/>
        <v>0</v>
      </c>
      <c r="W66" s="29"/>
      <c r="X66" s="29">
        <f t="shared" ref="X66:X129" si="22">P66+Q66+R66</f>
        <v>0</v>
      </c>
      <c r="Y66" s="29">
        <f t="shared" ref="Y66:Y129" si="23">T66+U66+V66</f>
        <v>0</v>
      </c>
      <c r="Z66" s="29">
        <f t="shared" si="3"/>
        <v>0</v>
      </c>
      <c r="AB66" s="342">
        <v>0</v>
      </c>
      <c r="AC66" s="342">
        <v>0</v>
      </c>
      <c r="AD66" s="342">
        <v>0</v>
      </c>
      <c r="AF66" s="342">
        <v>0</v>
      </c>
      <c r="AG66" s="342">
        <v>0</v>
      </c>
      <c r="AH66" s="342">
        <v>0</v>
      </c>
      <c r="AJ66" s="342">
        <v>0</v>
      </c>
      <c r="AK66" s="342">
        <v>0</v>
      </c>
      <c r="AL66" s="342">
        <v>0</v>
      </c>
      <c r="AN66" s="342">
        <f t="shared" ref="AN66:AP129" si="24">AF66*$E66/12</f>
        <v>0</v>
      </c>
      <c r="AO66" s="342">
        <f t="shared" si="24"/>
        <v>0</v>
      </c>
      <c r="AP66" s="342">
        <f t="shared" si="24"/>
        <v>0</v>
      </c>
      <c r="AR66" s="29">
        <f t="shared" si="5"/>
        <v>0</v>
      </c>
      <c r="AS66" s="29">
        <f t="shared" si="6"/>
        <v>0</v>
      </c>
      <c r="AT66" s="29">
        <f t="shared" si="7"/>
        <v>0</v>
      </c>
      <c r="AV66" s="29">
        <f t="shared" si="8"/>
        <v>0</v>
      </c>
      <c r="AW66" s="29">
        <f t="shared" si="8"/>
        <v>0</v>
      </c>
      <c r="AX66" s="29">
        <f t="shared" si="9"/>
        <v>0</v>
      </c>
      <c r="AZ66" s="342">
        <v>0</v>
      </c>
      <c r="BA66" s="342">
        <v>0</v>
      </c>
      <c r="BB66" s="342">
        <v>0</v>
      </c>
      <c r="BD66" s="342"/>
      <c r="BE66" s="342"/>
      <c r="BF66" s="342"/>
      <c r="BH66" s="342">
        <v>0</v>
      </c>
      <c r="BI66" s="342">
        <v>0</v>
      </c>
      <c r="BJ66" s="342">
        <v>0</v>
      </c>
      <c r="BL66" s="342">
        <f t="shared" si="10"/>
        <v>0</v>
      </c>
      <c r="BM66" s="342">
        <f t="shared" si="10"/>
        <v>0</v>
      </c>
      <c r="BN66" s="342">
        <f t="shared" si="10"/>
        <v>0</v>
      </c>
      <c r="BP66" s="29">
        <f t="shared" si="11"/>
        <v>0</v>
      </c>
      <c r="BQ66" s="29">
        <f t="shared" si="12"/>
        <v>0</v>
      </c>
      <c r="BR66" s="29">
        <f t="shared" si="13"/>
        <v>0</v>
      </c>
      <c r="BT66" s="29">
        <f t="shared" si="14"/>
        <v>0</v>
      </c>
      <c r="BU66" s="29">
        <f t="shared" si="14"/>
        <v>0</v>
      </c>
      <c r="BV66" s="29">
        <f t="shared" si="15"/>
        <v>0</v>
      </c>
      <c r="BX66" s="342">
        <v>0</v>
      </c>
      <c r="BY66" s="342">
        <v>0</v>
      </c>
      <c r="BZ66" s="342">
        <v>0</v>
      </c>
      <c r="CB66" s="342"/>
      <c r="CC66" s="342"/>
      <c r="CD66" s="342"/>
      <c r="CF66" s="342">
        <v>0</v>
      </c>
      <c r="CG66" s="342">
        <v>0</v>
      </c>
      <c r="CH66" s="342">
        <v>0</v>
      </c>
      <c r="CJ66" s="342">
        <f t="shared" si="16"/>
        <v>0</v>
      </c>
      <c r="CK66" s="342">
        <f t="shared" si="16"/>
        <v>0</v>
      </c>
      <c r="CL66" s="342">
        <f t="shared" si="16"/>
        <v>0</v>
      </c>
      <c r="CN66" s="29">
        <f t="shared" si="17"/>
        <v>0</v>
      </c>
      <c r="CO66" s="29">
        <f t="shared" si="18"/>
        <v>0</v>
      </c>
      <c r="CP66" s="29">
        <f t="shared" si="19"/>
        <v>0</v>
      </c>
      <c r="CR66" s="29">
        <f t="shared" si="20"/>
        <v>0</v>
      </c>
      <c r="CS66" s="29">
        <f t="shared" si="20"/>
        <v>0</v>
      </c>
      <c r="CT66" s="29">
        <f t="shared" si="21"/>
        <v>0</v>
      </c>
    </row>
    <row r="67" spans="1:98" x14ac:dyDescent="0.25">
      <c r="A67" s="30" t="s">
        <v>393</v>
      </c>
      <c r="B67" s="229">
        <v>2.64E-2</v>
      </c>
      <c r="C67" s="229">
        <v>0</v>
      </c>
      <c r="D67" s="229">
        <v>1.61E-2</v>
      </c>
      <c r="E67" s="229">
        <v>0</v>
      </c>
      <c r="F67" s="236">
        <v>403011</v>
      </c>
      <c r="G67" s="229"/>
      <c r="H67" s="342">
        <v>0</v>
      </c>
      <c r="I67" s="342">
        <v>0</v>
      </c>
      <c r="J67" s="342">
        <v>0</v>
      </c>
      <c r="K67" s="342"/>
      <c r="L67" s="342">
        <v>0</v>
      </c>
      <c r="M67" s="342">
        <v>0</v>
      </c>
      <c r="N67" s="342">
        <v>0</v>
      </c>
      <c r="O67" s="342"/>
      <c r="P67" s="238">
        <v>0</v>
      </c>
      <c r="Q67" s="238">
        <v>0</v>
      </c>
      <c r="R67" s="238">
        <v>0</v>
      </c>
      <c r="S67" s="238"/>
      <c r="T67" s="342">
        <f t="shared" si="0"/>
        <v>0</v>
      </c>
      <c r="U67" s="342">
        <f t="shared" si="0"/>
        <v>0</v>
      </c>
      <c r="V67" s="342">
        <f t="shared" si="0"/>
        <v>0</v>
      </c>
      <c r="W67" s="29"/>
      <c r="X67" s="29">
        <f t="shared" si="22"/>
        <v>0</v>
      </c>
      <c r="Y67" s="29">
        <f t="shared" si="23"/>
        <v>0</v>
      </c>
      <c r="Z67" s="29">
        <f t="shared" si="3"/>
        <v>0</v>
      </c>
      <c r="AB67" s="29">
        <v>0</v>
      </c>
      <c r="AC67" s="29">
        <v>0</v>
      </c>
      <c r="AD67" s="29">
        <v>0</v>
      </c>
      <c r="AF67" s="342">
        <v>0</v>
      </c>
      <c r="AG67" s="342">
        <v>0</v>
      </c>
      <c r="AH67" s="342">
        <v>0</v>
      </c>
      <c r="AJ67" s="29">
        <v>0</v>
      </c>
      <c r="AK67" s="29">
        <v>0</v>
      </c>
      <c r="AL67" s="29">
        <v>0</v>
      </c>
      <c r="AN67" s="342">
        <f t="shared" si="24"/>
        <v>0</v>
      </c>
      <c r="AO67" s="342">
        <f t="shared" si="24"/>
        <v>0</v>
      </c>
      <c r="AP67" s="342">
        <f t="shared" si="24"/>
        <v>0</v>
      </c>
      <c r="AR67" s="29">
        <f t="shared" si="5"/>
        <v>0</v>
      </c>
      <c r="AS67" s="29">
        <f t="shared" si="6"/>
        <v>0</v>
      </c>
      <c r="AT67" s="29">
        <f t="shared" si="7"/>
        <v>0</v>
      </c>
      <c r="AV67" s="29">
        <f t="shared" si="8"/>
        <v>0</v>
      </c>
      <c r="AW67" s="29">
        <f t="shared" si="8"/>
        <v>0</v>
      </c>
      <c r="AX67" s="29">
        <f t="shared" si="9"/>
        <v>0</v>
      </c>
      <c r="AZ67" s="29">
        <v>0</v>
      </c>
      <c r="BA67" s="29">
        <v>0</v>
      </c>
      <c r="BB67" s="29">
        <v>0</v>
      </c>
      <c r="BD67" s="342"/>
      <c r="BE67" s="342"/>
      <c r="BF67" s="342"/>
      <c r="BH67" s="29">
        <v>0</v>
      </c>
      <c r="BI67" s="29">
        <v>0</v>
      </c>
      <c r="BJ67" s="29">
        <v>0</v>
      </c>
      <c r="BL67" s="342">
        <f t="shared" si="10"/>
        <v>0</v>
      </c>
      <c r="BM67" s="342">
        <f t="shared" si="10"/>
        <v>0</v>
      </c>
      <c r="BN67" s="342">
        <f t="shared" si="10"/>
        <v>0</v>
      </c>
      <c r="BP67" s="29">
        <f t="shared" si="11"/>
        <v>0</v>
      </c>
      <c r="BQ67" s="29">
        <f t="shared" si="12"/>
        <v>0</v>
      </c>
      <c r="BR67" s="29">
        <f t="shared" si="13"/>
        <v>0</v>
      </c>
      <c r="BT67" s="29">
        <f t="shared" si="14"/>
        <v>0</v>
      </c>
      <c r="BU67" s="29">
        <f t="shared" si="14"/>
        <v>0</v>
      </c>
      <c r="BV67" s="29">
        <f t="shared" si="15"/>
        <v>0</v>
      </c>
      <c r="BX67" s="29">
        <v>0</v>
      </c>
      <c r="BY67" s="29">
        <v>0</v>
      </c>
      <c r="BZ67" s="29">
        <v>0</v>
      </c>
      <c r="CB67" s="342"/>
      <c r="CC67" s="342"/>
      <c r="CD67" s="342"/>
      <c r="CF67" s="29">
        <v>0</v>
      </c>
      <c r="CG67" s="29">
        <v>0</v>
      </c>
      <c r="CH67" s="29">
        <v>0</v>
      </c>
      <c r="CJ67" s="342">
        <f t="shared" si="16"/>
        <v>0</v>
      </c>
      <c r="CK67" s="342">
        <f t="shared" si="16"/>
        <v>0</v>
      </c>
      <c r="CL67" s="342">
        <f t="shared" si="16"/>
        <v>0</v>
      </c>
      <c r="CN67" s="29">
        <f t="shared" si="17"/>
        <v>0</v>
      </c>
      <c r="CO67" s="29">
        <f t="shared" si="18"/>
        <v>0</v>
      </c>
      <c r="CP67" s="29">
        <f t="shared" si="19"/>
        <v>0</v>
      </c>
      <c r="CR67" s="29">
        <f t="shared" si="20"/>
        <v>0</v>
      </c>
      <c r="CS67" s="29">
        <f t="shared" si="20"/>
        <v>0</v>
      </c>
      <c r="CT67" s="29">
        <f t="shared" si="21"/>
        <v>0</v>
      </c>
    </row>
    <row r="68" spans="1:98" x14ac:dyDescent="0.25">
      <c r="A68" s="343" t="s">
        <v>394</v>
      </c>
      <c r="B68" s="229">
        <v>2.1700000000000001E-2</v>
      </c>
      <c r="C68" s="229">
        <v>2.4199999999999999E-2</v>
      </c>
      <c r="D68" s="229">
        <v>5.5399999999999998E-2</v>
      </c>
      <c r="E68" s="229">
        <v>5.4599999999999996E-2</v>
      </c>
      <c r="F68" s="236">
        <v>403026</v>
      </c>
      <c r="G68" s="229"/>
      <c r="H68" s="342">
        <v>0</v>
      </c>
      <c r="I68" s="342">
        <v>0</v>
      </c>
      <c r="J68" s="342">
        <v>0</v>
      </c>
      <c r="K68" s="342"/>
      <c r="L68" s="342">
        <v>0</v>
      </c>
      <c r="M68" s="342">
        <v>0</v>
      </c>
      <c r="N68" s="342">
        <v>0</v>
      </c>
      <c r="O68" s="342"/>
      <c r="P68" s="342">
        <v>0</v>
      </c>
      <c r="Q68" s="342">
        <v>0</v>
      </c>
      <c r="R68" s="342">
        <v>0</v>
      </c>
      <c r="S68" s="238"/>
      <c r="T68" s="342">
        <f t="shared" si="0"/>
        <v>0</v>
      </c>
      <c r="U68" s="342">
        <f t="shared" si="0"/>
        <v>0</v>
      </c>
      <c r="V68" s="342">
        <f t="shared" si="0"/>
        <v>0</v>
      </c>
      <c r="W68" s="29"/>
      <c r="X68" s="29">
        <f t="shared" si="22"/>
        <v>0</v>
      </c>
      <c r="Y68" s="29">
        <f t="shared" si="23"/>
        <v>0</v>
      </c>
      <c r="Z68" s="29">
        <f t="shared" si="3"/>
        <v>0</v>
      </c>
      <c r="AB68" s="342">
        <v>0</v>
      </c>
      <c r="AC68" s="342">
        <v>0</v>
      </c>
      <c r="AD68" s="342">
        <v>0</v>
      </c>
      <c r="AF68" s="342">
        <v>0</v>
      </c>
      <c r="AG68" s="342">
        <v>0</v>
      </c>
      <c r="AH68" s="342">
        <v>0</v>
      </c>
      <c r="AJ68" s="342">
        <v>0</v>
      </c>
      <c r="AK68" s="342">
        <v>0</v>
      </c>
      <c r="AL68" s="342">
        <v>0</v>
      </c>
      <c r="AN68" s="342">
        <f t="shared" si="24"/>
        <v>0</v>
      </c>
      <c r="AO68" s="342">
        <f t="shared" si="24"/>
        <v>0</v>
      </c>
      <c r="AP68" s="342">
        <f t="shared" si="24"/>
        <v>0</v>
      </c>
      <c r="AR68" s="29">
        <f t="shared" si="5"/>
        <v>0</v>
      </c>
      <c r="AS68" s="29">
        <f t="shared" si="6"/>
        <v>0</v>
      </c>
      <c r="AT68" s="29">
        <f t="shared" si="7"/>
        <v>0</v>
      </c>
      <c r="AV68" s="29">
        <f t="shared" si="8"/>
        <v>0</v>
      </c>
      <c r="AW68" s="29">
        <f t="shared" si="8"/>
        <v>0</v>
      </c>
      <c r="AX68" s="29">
        <f t="shared" si="9"/>
        <v>0</v>
      </c>
      <c r="AZ68" s="342">
        <v>0</v>
      </c>
      <c r="BA68" s="342">
        <v>0</v>
      </c>
      <c r="BB68" s="342">
        <v>0</v>
      </c>
      <c r="BD68" s="342"/>
      <c r="BE68" s="342"/>
      <c r="BF68" s="342"/>
      <c r="BH68" s="342">
        <v>0</v>
      </c>
      <c r="BI68" s="342">
        <v>0</v>
      </c>
      <c r="BJ68" s="342">
        <v>0</v>
      </c>
      <c r="BL68" s="342">
        <f t="shared" si="10"/>
        <v>0</v>
      </c>
      <c r="BM68" s="342">
        <f t="shared" si="10"/>
        <v>0</v>
      </c>
      <c r="BN68" s="342">
        <f t="shared" si="10"/>
        <v>0</v>
      </c>
      <c r="BP68" s="29">
        <f t="shared" si="11"/>
        <v>0</v>
      </c>
      <c r="BQ68" s="29">
        <f t="shared" si="12"/>
        <v>0</v>
      </c>
      <c r="BR68" s="29">
        <f t="shared" si="13"/>
        <v>0</v>
      </c>
      <c r="BT68" s="29">
        <f t="shared" si="14"/>
        <v>0</v>
      </c>
      <c r="BU68" s="29">
        <f t="shared" si="14"/>
        <v>0</v>
      </c>
      <c r="BV68" s="29">
        <f t="shared" si="15"/>
        <v>0</v>
      </c>
      <c r="BX68" s="342">
        <v>0</v>
      </c>
      <c r="BY68" s="342">
        <v>0</v>
      </c>
      <c r="BZ68" s="342">
        <v>0</v>
      </c>
      <c r="CB68" s="342"/>
      <c r="CC68" s="342"/>
      <c r="CD68" s="342"/>
      <c r="CF68" s="342">
        <v>0</v>
      </c>
      <c r="CG68" s="342">
        <v>0</v>
      </c>
      <c r="CH68" s="342">
        <v>0</v>
      </c>
      <c r="CJ68" s="342">
        <f t="shared" si="16"/>
        <v>0</v>
      </c>
      <c r="CK68" s="342">
        <f t="shared" si="16"/>
        <v>0</v>
      </c>
      <c r="CL68" s="342">
        <f t="shared" si="16"/>
        <v>0</v>
      </c>
      <c r="CN68" s="29">
        <f t="shared" si="17"/>
        <v>0</v>
      </c>
      <c r="CO68" s="29">
        <f t="shared" si="18"/>
        <v>0</v>
      </c>
      <c r="CP68" s="29">
        <f t="shared" si="19"/>
        <v>0</v>
      </c>
      <c r="CR68" s="29">
        <f t="shared" si="20"/>
        <v>0</v>
      </c>
      <c r="CS68" s="29">
        <f t="shared" si="20"/>
        <v>0</v>
      </c>
      <c r="CT68" s="29">
        <f t="shared" si="21"/>
        <v>0</v>
      </c>
    </row>
    <row r="69" spans="1:98" x14ac:dyDescent="0.25">
      <c r="A69" s="343" t="s">
        <v>395</v>
      </c>
      <c r="B69" s="229">
        <v>2.1700000000000001E-2</v>
      </c>
      <c r="C69" s="229">
        <v>2.4199999999999999E-2</v>
      </c>
      <c r="D69" s="229">
        <v>5.5399999999999998E-2</v>
      </c>
      <c r="E69" s="229">
        <v>5.4599999999999996E-2</v>
      </c>
      <c r="F69" s="236">
        <v>403026</v>
      </c>
      <c r="G69" s="229"/>
      <c r="H69" s="342">
        <v>0</v>
      </c>
      <c r="I69" s="342">
        <v>0</v>
      </c>
      <c r="J69" s="342">
        <v>0</v>
      </c>
      <c r="K69" s="342"/>
      <c r="L69" s="342">
        <v>0</v>
      </c>
      <c r="M69" s="342">
        <v>0</v>
      </c>
      <c r="N69" s="342">
        <v>0</v>
      </c>
      <c r="O69" s="342"/>
      <c r="P69" s="342">
        <v>0</v>
      </c>
      <c r="Q69" s="342">
        <v>0</v>
      </c>
      <c r="R69" s="342">
        <v>0</v>
      </c>
      <c r="S69" s="238"/>
      <c r="T69" s="342">
        <f t="shared" si="0"/>
        <v>0</v>
      </c>
      <c r="U69" s="342">
        <f t="shared" si="0"/>
        <v>0</v>
      </c>
      <c r="V69" s="342">
        <f t="shared" si="0"/>
        <v>0</v>
      </c>
      <c r="W69" s="29"/>
      <c r="X69" s="29">
        <f t="shared" si="22"/>
        <v>0</v>
      </c>
      <c r="Y69" s="29">
        <f t="shared" si="23"/>
        <v>0</v>
      </c>
      <c r="Z69" s="29">
        <f t="shared" ref="Z69:Z81" si="25">Y69-X69</f>
        <v>0</v>
      </c>
      <c r="AB69" s="342">
        <v>0</v>
      </c>
      <c r="AC69" s="342">
        <v>0</v>
      </c>
      <c r="AD69" s="342">
        <v>0</v>
      </c>
      <c r="AF69" s="342">
        <v>0</v>
      </c>
      <c r="AG69" s="342">
        <v>0</v>
      </c>
      <c r="AH69" s="342">
        <v>0</v>
      </c>
      <c r="AJ69" s="342">
        <v>0</v>
      </c>
      <c r="AK69" s="342">
        <v>0</v>
      </c>
      <c r="AL69" s="342">
        <v>0</v>
      </c>
      <c r="AN69" s="342">
        <f t="shared" si="24"/>
        <v>0</v>
      </c>
      <c r="AO69" s="342">
        <f t="shared" si="24"/>
        <v>0</v>
      </c>
      <c r="AP69" s="342">
        <f t="shared" si="24"/>
        <v>0</v>
      </c>
      <c r="AR69" s="29">
        <f t="shared" si="5"/>
        <v>0</v>
      </c>
      <c r="AS69" s="29">
        <f t="shared" si="6"/>
        <v>0</v>
      </c>
      <c r="AT69" s="29">
        <f t="shared" si="7"/>
        <v>0</v>
      </c>
      <c r="AV69" s="29">
        <f t="shared" si="8"/>
        <v>0</v>
      </c>
      <c r="AW69" s="29">
        <f t="shared" si="8"/>
        <v>0</v>
      </c>
      <c r="AX69" s="29">
        <f t="shared" si="9"/>
        <v>0</v>
      </c>
      <c r="AZ69" s="342">
        <v>0</v>
      </c>
      <c r="BA69" s="342">
        <v>0</v>
      </c>
      <c r="BB69" s="342">
        <v>0</v>
      </c>
      <c r="BD69" s="342"/>
      <c r="BE69" s="342"/>
      <c r="BF69" s="342"/>
      <c r="BH69" s="342">
        <v>0</v>
      </c>
      <c r="BI69" s="342">
        <v>0</v>
      </c>
      <c r="BJ69" s="342">
        <v>0</v>
      </c>
      <c r="BL69" s="342">
        <f t="shared" si="10"/>
        <v>0</v>
      </c>
      <c r="BM69" s="342">
        <f t="shared" si="10"/>
        <v>0</v>
      </c>
      <c r="BN69" s="342">
        <f t="shared" si="10"/>
        <v>0</v>
      </c>
      <c r="BP69" s="29">
        <f t="shared" si="11"/>
        <v>0</v>
      </c>
      <c r="BQ69" s="29">
        <f t="shared" si="12"/>
        <v>0</v>
      </c>
      <c r="BR69" s="29">
        <f t="shared" si="13"/>
        <v>0</v>
      </c>
      <c r="BT69" s="29">
        <f t="shared" si="14"/>
        <v>0</v>
      </c>
      <c r="BU69" s="29">
        <f t="shared" si="14"/>
        <v>0</v>
      </c>
      <c r="BV69" s="29">
        <f t="shared" si="15"/>
        <v>0</v>
      </c>
      <c r="BX69" s="342">
        <v>0</v>
      </c>
      <c r="BY69" s="342">
        <v>0</v>
      </c>
      <c r="BZ69" s="342">
        <v>0</v>
      </c>
      <c r="CB69" s="342"/>
      <c r="CC69" s="342"/>
      <c r="CD69" s="342"/>
      <c r="CF69" s="342">
        <v>0</v>
      </c>
      <c r="CG69" s="342">
        <v>0</v>
      </c>
      <c r="CH69" s="342">
        <v>0</v>
      </c>
      <c r="CJ69" s="342">
        <f t="shared" si="16"/>
        <v>0</v>
      </c>
      <c r="CK69" s="342">
        <f t="shared" si="16"/>
        <v>0</v>
      </c>
      <c r="CL69" s="342">
        <f t="shared" si="16"/>
        <v>0</v>
      </c>
      <c r="CN69" s="29">
        <f t="shared" si="17"/>
        <v>0</v>
      </c>
      <c r="CO69" s="29">
        <f t="shared" si="18"/>
        <v>0</v>
      </c>
      <c r="CP69" s="29">
        <f t="shared" si="19"/>
        <v>0</v>
      </c>
      <c r="CR69" s="29">
        <f t="shared" si="20"/>
        <v>0</v>
      </c>
      <c r="CS69" s="29">
        <f t="shared" si="20"/>
        <v>0</v>
      </c>
      <c r="CT69" s="29">
        <f t="shared" si="21"/>
        <v>0</v>
      </c>
    </row>
    <row r="70" spans="1:98" x14ac:dyDescent="0.25">
      <c r="A70" s="343" t="s">
        <v>396</v>
      </c>
      <c r="B70" s="229">
        <v>2.5399999999999999E-2</v>
      </c>
      <c r="C70" s="229">
        <v>2.8299999999999999E-2</v>
      </c>
      <c r="D70" s="229">
        <v>3.61E-2</v>
      </c>
      <c r="E70" s="229">
        <v>4.8600000000000004E-2</v>
      </c>
      <c r="F70" s="236">
        <v>403011</v>
      </c>
      <c r="G70" s="229"/>
      <c r="H70" s="342">
        <v>568580089.47000003</v>
      </c>
      <c r="I70" s="342">
        <v>568718739.63999999</v>
      </c>
      <c r="J70" s="342">
        <v>568618330.10000002</v>
      </c>
      <c r="K70" s="342"/>
      <c r="L70" s="342">
        <v>569146788.60000002</v>
      </c>
      <c r="M70" s="342">
        <v>570024112.11000001</v>
      </c>
      <c r="N70" s="342">
        <v>571072242.38999999</v>
      </c>
      <c r="O70" s="342"/>
      <c r="P70" s="238">
        <v>2302749.3623535004</v>
      </c>
      <c r="Q70" s="238">
        <v>2303310.895542</v>
      </c>
      <c r="R70" s="238">
        <v>2302904.2369050002</v>
      </c>
      <c r="S70" s="238"/>
      <c r="T70" s="342">
        <f t="shared" ref="T70:V137" si="26">L70*$E70/12</f>
        <v>2305044.4938300005</v>
      </c>
      <c r="U70" s="342">
        <f t="shared" si="26"/>
        <v>2308597.6540455003</v>
      </c>
      <c r="V70" s="342">
        <f t="shared" si="26"/>
        <v>2312842.5816795002</v>
      </c>
      <c r="W70" s="29"/>
      <c r="X70" s="29">
        <f t="shared" si="22"/>
        <v>6908964.4948005006</v>
      </c>
      <c r="Y70" s="29">
        <f t="shared" si="23"/>
        <v>6926484.7295550015</v>
      </c>
      <c r="Z70" s="29">
        <f t="shared" si="25"/>
        <v>17520.234754500911</v>
      </c>
      <c r="AB70" s="29">
        <v>568568660.27999997</v>
      </c>
      <c r="AC70" s="29">
        <v>568618398.14999998</v>
      </c>
      <c r="AD70" s="29">
        <v>568644942.25999999</v>
      </c>
      <c r="AF70" s="342">
        <v>571232467.63999999</v>
      </c>
      <c r="AG70" s="342">
        <v>571191763.42999995</v>
      </c>
      <c r="AH70" s="342">
        <v>577729467.05999994</v>
      </c>
      <c r="AJ70" s="29">
        <v>2302703.0741340001</v>
      </c>
      <c r="AK70" s="29">
        <v>2302904.5125075001</v>
      </c>
      <c r="AL70" s="29">
        <v>2303012.0161530003</v>
      </c>
      <c r="AN70" s="342">
        <f t="shared" si="24"/>
        <v>2313491.4939420004</v>
      </c>
      <c r="AO70" s="342">
        <f t="shared" si="24"/>
        <v>2313326.6418915</v>
      </c>
      <c r="AP70" s="342">
        <f t="shared" si="24"/>
        <v>2339804.3415930001</v>
      </c>
      <c r="AR70" s="29">
        <f t="shared" si="5"/>
        <v>6908619.6027945001</v>
      </c>
      <c r="AS70" s="29">
        <f t="shared" si="6"/>
        <v>6966622.4774265001</v>
      </c>
      <c r="AT70" s="29">
        <f t="shared" si="7"/>
        <v>58002.874631999992</v>
      </c>
      <c r="AV70" s="29">
        <f t="shared" si="8"/>
        <v>13817584.097595001</v>
      </c>
      <c r="AW70" s="29">
        <f t="shared" si="8"/>
        <v>13893107.206981502</v>
      </c>
      <c r="AX70" s="29">
        <f t="shared" si="9"/>
        <v>75523.109386501834</v>
      </c>
      <c r="AZ70" s="29">
        <v>568658796.13999999</v>
      </c>
      <c r="BA70" s="29">
        <v>568649258.89999998</v>
      </c>
      <c r="BB70" s="29">
        <v>568757787.34000003</v>
      </c>
      <c r="BD70" s="342"/>
      <c r="BE70" s="342"/>
      <c r="BF70" s="342"/>
      <c r="BH70" s="29">
        <v>2303068.1243670001</v>
      </c>
      <c r="BI70" s="29">
        <v>2303029.4985449999</v>
      </c>
      <c r="BJ70" s="29">
        <v>2303469.0387270004</v>
      </c>
      <c r="BL70" s="342">
        <f t="shared" si="10"/>
        <v>0</v>
      </c>
      <c r="BM70" s="342">
        <f t="shared" si="10"/>
        <v>0</v>
      </c>
      <c r="BN70" s="342">
        <f t="shared" si="10"/>
        <v>0</v>
      </c>
      <c r="BP70" s="29">
        <f t="shared" si="11"/>
        <v>6909566.6616390003</v>
      </c>
      <c r="BQ70" s="29">
        <f t="shared" si="12"/>
        <v>0</v>
      </c>
      <c r="BR70" s="29">
        <f t="shared" si="13"/>
        <v>-6909566.6616390003</v>
      </c>
      <c r="BT70" s="29">
        <f t="shared" si="14"/>
        <v>20727150.759234</v>
      </c>
      <c r="BU70" s="29">
        <f t="shared" si="14"/>
        <v>13893107.206981502</v>
      </c>
      <c r="BV70" s="29">
        <f t="shared" si="15"/>
        <v>-6834043.5522524975</v>
      </c>
      <c r="BX70" s="29">
        <v>568861487.83000004</v>
      </c>
      <c r="BY70" s="29">
        <v>568999901.13999999</v>
      </c>
      <c r="BZ70" s="29">
        <v>569149731.10000002</v>
      </c>
      <c r="CB70" s="342"/>
      <c r="CC70" s="342"/>
      <c r="CD70" s="342"/>
      <c r="CF70" s="29">
        <v>2303889.0257115006</v>
      </c>
      <c r="CG70" s="29">
        <v>2304449.5996170002</v>
      </c>
      <c r="CH70" s="29">
        <v>2305056.4109550002</v>
      </c>
      <c r="CJ70" s="342">
        <f t="shared" si="16"/>
        <v>0</v>
      </c>
      <c r="CK70" s="342">
        <f t="shared" si="16"/>
        <v>0</v>
      </c>
      <c r="CL70" s="342">
        <f t="shared" si="16"/>
        <v>0</v>
      </c>
      <c r="CN70" s="29">
        <f t="shared" si="17"/>
        <v>6913395.0362835005</v>
      </c>
      <c r="CO70" s="29">
        <f t="shared" si="18"/>
        <v>0</v>
      </c>
      <c r="CP70" s="29">
        <f t="shared" si="19"/>
        <v>-6913395.0362835005</v>
      </c>
      <c r="CR70" s="29">
        <f t="shared" si="20"/>
        <v>27640545.7955175</v>
      </c>
      <c r="CS70" s="29">
        <f t="shared" si="20"/>
        <v>13893107.206981502</v>
      </c>
      <c r="CT70" s="29">
        <f t="shared" si="21"/>
        <v>-13747438.588535998</v>
      </c>
    </row>
    <row r="71" spans="1:98" x14ac:dyDescent="0.25">
      <c r="A71" s="343" t="s">
        <v>397</v>
      </c>
      <c r="B71" s="229">
        <v>2.5399999999999999E-2</v>
      </c>
      <c r="C71" s="229">
        <v>2.8299999999999999E-2</v>
      </c>
      <c r="D71" s="229">
        <v>3.61E-2</v>
      </c>
      <c r="E71" s="229">
        <v>4.8600000000000004E-2</v>
      </c>
      <c r="F71" s="236">
        <v>403026</v>
      </c>
      <c r="G71" s="229"/>
      <c r="H71" s="342">
        <v>0</v>
      </c>
      <c r="I71" s="342">
        <v>0</v>
      </c>
      <c r="J71" s="342">
        <v>0</v>
      </c>
      <c r="K71" s="342"/>
      <c r="L71" s="342">
        <v>0</v>
      </c>
      <c r="M71" s="342">
        <v>0</v>
      </c>
      <c r="N71" s="342">
        <v>0</v>
      </c>
      <c r="O71" s="342"/>
      <c r="P71" s="238">
        <v>0</v>
      </c>
      <c r="Q71" s="238">
        <v>0</v>
      </c>
      <c r="R71" s="238">
        <v>0</v>
      </c>
      <c r="S71" s="238"/>
      <c r="T71" s="342">
        <f t="shared" si="26"/>
        <v>0</v>
      </c>
      <c r="U71" s="342">
        <f t="shared" si="26"/>
        <v>0</v>
      </c>
      <c r="V71" s="342">
        <f t="shared" si="26"/>
        <v>0</v>
      </c>
      <c r="W71" s="29"/>
      <c r="X71" s="29">
        <f t="shared" si="22"/>
        <v>0</v>
      </c>
      <c r="Y71" s="29">
        <f t="shared" si="23"/>
        <v>0</v>
      </c>
      <c r="Z71" s="29">
        <f t="shared" si="25"/>
        <v>0</v>
      </c>
      <c r="AB71" s="29">
        <v>0</v>
      </c>
      <c r="AC71" s="29">
        <v>0</v>
      </c>
      <c r="AD71" s="29">
        <v>0</v>
      </c>
      <c r="AF71" s="342">
        <v>0</v>
      </c>
      <c r="AG71" s="342">
        <v>0</v>
      </c>
      <c r="AH71" s="342">
        <v>0</v>
      </c>
      <c r="AJ71" s="29">
        <v>0</v>
      </c>
      <c r="AK71" s="29">
        <v>0</v>
      </c>
      <c r="AL71" s="29">
        <v>0</v>
      </c>
      <c r="AN71" s="342">
        <f t="shared" si="24"/>
        <v>0</v>
      </c>
      <c r="AO71" s="342">
        <f t="shared" si="24"/>
        <v>0</v>
      </c>
      <c r="AP71" s="342">
        <f t="shared" si="24"/>
        <v>0</v>
      </c>
      <c r="AR71" s="29">
        <f t="shared" si="5"/>
        <v>0</v>
      </c>
      <c r="AS71" s="29">
        <f t="shared" si="6"/>
        <v>0</v>
      </c>
      <c r="AT71" s="29">
        <f t="shared" si="7"/>
        <v>0</v>
      </c>
      <c r="AV71" s="29">
        <f t="shared" si="8"/>
        <v>0</v>
      </c>
      <c r="AW71" s="29">
        <f t="shared" si="8"/>
        <v>0</v>
      </c>
      <c r="AX71" s="29">
        <f t="shared" si="9"/>
        <v>0</v>
      </c>
      <c r="AZ71" s="29">
        <v>0</v>
      </c>
      <c r="BA71" s="29">
        <v>0</v>
      </c>
      <c r="BB71" s="29">
        <v>0</v>
      </c>
      <c r="BD71" s="342"/>
      <c r="BE71" s="342"/>
      <c r="BF71" s="342"/>
      <c r="BH71" s="29">
        <v>0</v>
      </c>
      <c r="BI71" s="29">
        <v>0</v>
      </c>
      <c r="BJ71" s="29">
        <v>0</v>
      </c>
      <c r="BL71" s="342">
        <f t="shared" si="10"/>
        <v>0</v>
      </c>
      <c r="BM71" s="342">
        <f t="shared" si="10"/>
        <v>0</v>
      </c>
      <c r="BN71" s="342">
        <f t="shared" si="10"/>
        <v>0</v>
      </c>
      <c r="BP71" s="29">
        <f t="shared" si="11"/>
        <v>0</v>
      </c>
      <c r="BQ71" s="29">
        <f t="shared" si="12"/>
        <v>0</v>
      </c>
      <c r="BR71" s="29">
        <f t="shared" si="13"/>
        <v>0</v>
      </c>
      <c r="BT71" s="29">
        <f t="shared" si="14"/>
        <v>0</v>
      </c>
      <c r="BU71" s="29">
        <f t="shared" si="14"/>
        <v>0</v>
      </c>
      <c r="BV71" s="29">
        <f t="shared" si="15"/>
        <v>0</v>
      </c>
      <c r="BX71" s="29">
        <v>0</v>
      </c>
      <c r="BY71" s="29">
        <v>0</v>
      </c>
      <c r="BZ71" s="29">
        <v>0</v>
      </c>
      <c r="CB71" s="342"/>
      <c r="CC71" s="342"/>
      <c r="CD71" s="342"/>
      <c r="CF71" s="29">
        <v>0</v>
      </c>
      <c r="CG71" s="29">
        <v>0</v>
      </c>
      <c r="CH71" s="29">
        <v>0</v>
      </c>
      <c r="CJ71" s="342">
        <f t="shared" si="16"/>
        <v>0</v>
      </c>
      <c r="CK71" s="342">
        <f t="shared" si="16"/>
        <v>0</v>
      </c>
      <c r="CL71" s="342">
        <f t="shared" si="16"/>
        <v>0</v>
      </c>
      <c r="CN71" s="29">
        <f t="shared" si="17"/>
        <v>0</v>
      </c>
      <c r="CO71" s="29">
        <f t="shared" si="18"/>
        <v>0</v>
      </c>
      <c r="CP71" s="29">
        <f t="shared" si="19"/>
        <v>0</v>
      </c>
      <c r="CR71" s="29">
        <f t="shared" si="20"/>
        <v>0</v>
      </c>
      <c r="CS71" s="29">
        <f t="shared" si="20"/>
        <v>0</v>
      </c>
      <c r="CT71" s="29">
        <f t="shared" si="21"/>
        <v>0</v>
      </c>
    </row>
    <row r="72" spans="1:98" x14ac:dyDescent="0.25">
      <c r="A72" s="343" t="s">
        <v>398</v>
      </c>
      <c r="B72" s="229">
        <v>2.5399999999999999E-2</v>
      </c>
      <c r="C72" s="229">
        <v>2.8299999999999999E-2</v>
      </c>
      <c r="D72" s="229">
        <v>3.61E-2</v>
      </c>
      <c r="E72" s="229">
        <v>4.8600000000000004E-2</v>
      </c>
      <c r="F72" s="236">
        <v>403026</v>
      </c>
      <c r="G72" s="229"/>
      <c r="H72" s="342">
        <v>11640313.039999999</v>
      </c>
      <c r="I72" s="342">
        <v>11640313.039999999</v>
      </c>
      <c r="J72" s="342">
        <v>11640313.039999999</v>
      </c>
      <c r="K72" s="342"/>
      <c r="L72" s="342">
        <v>11640313.039999999</v>
      </c>
      <c r="M72" s="342">
        <v>11640313.039999999</v>
      </c>
      <c r="N72" s="342">
        <v>11640313.039999999</v>
      </c>
      <c r="O72" s="342"/>
      <c r="P72" s="238">
        <v>47143.267811999998</v>
      </c>
      <c r="Q72" s="238">
        <v>47143.267811999998</v>
      </c>
      <c r="R72" s="238">
        <v>47143.267811999998</v>
      </c>
      <c r="S72" s="238"/>
      <c r="T72" s="342">
        <f t="shared" si="26"/>
        <v>47143.267811999998</v>
      </c>
      <c r="U72" s="342">
        <f t="shared" si="26"/>
        <v>47143.267811999998</v>
      </c>
      <c r="V72" s="342">
        <f t="shared" si="26"/>
        <v>47143.267811999998</v>
      </c>
      <c r="W72" s="29"/>
      <c r="X72" s="29">
        <f t="shared" si="22"/>
        <v>141429.80343599999</v>
      </c>
      <c r="Y72" s="29">
        <f t="shared" si="23"/>
        <v>141429.80343599999</v>
      </c>
      <c r="Z72" s="29">
        <f t="shared" si="25"/>
        <v>0</v>
      </c>
      <c r="AB72" s="29">
        <v>11640313.039999999</v>
      </c>
      <c r="AC72" s="29">
        <v>11640313.039999999</v>
      </c>
      <c r="AD72" s="29">
        <v>11640313.039999999</v>
      </c>
      <c r="AF72" s="342">
        <v>11640313.039999999</v>
      </c>
      <c r="AG72" s="342">
        <v>11640313.039999999</v>
      </c>
      <c r="AH72" s="342">
        <v>11640313.039999999</v>
      </c>
      <c r="AJ72" s="29">
        <v>47143.267811999998</v>
      </c>
      <c r="AK72" s="29">
        <v>47143.267811999998</v>
      </c>
      <c r="AL72" s="29">
        <v>47143.267811999998</v>
      </c>
      <c r="AN72" s="342">
        <f t="shared" si="24"/>
        <v>47143.267811999998</v>
      </c>
      <c r="AO72" s="342">
        <f t="shared" si="24"/>
        <v>47143.267811999998</v>
      </c>
      <c r="AP72" s="342">
        <f t="shared" si="24"/>
        <v>47143.267811999998</v>
      </c>
      <c r="AR72" s="29">
        <f t="shared" si="5"/>
        <v>141429.80343599999</v>
      </c>
      <c r="AS72" s="29">
        <f t="shared" si="6"/>
        <v>141429.80343599999</v>
      </c>
      <c r="AT72" s="29">
        <f t="shared" si="7"/>
        <v>0</v>
      </c>
      <c r="AV72" s="29">
        <f t="shared" si="8"/>
        <v>282859.60687199997</v>
      </c>
      <c r="AW72" s="29">
        <f t="shared" si="8"/>
        <v>282859.60687199997</v>
      </c>
      <c r="AX72" s="29">
        <f t="shared" si="9"/>
        <v>0</v>
      </c>
      <c r="AZ72" s="29">
        <v>11640313.039999999</v>
      </c>
      <c r="BA72" s="29">
        <v>11640313.039999999</v>
      </c>
      <c r="BB72" s="29">
        <v>11640313.039999999</v>
      </c>
      <c r="BD72" s="342"/>
      <c r="BE72" s="342"/>
      <c r="BF72" s="342"/>
      <c r="BH72" s="29">
        <v>47143.267811999998</v>
      </c>
      <c r="BI72" s="29">
        <v>47143.267811999998</v>
      </c>
      <c r="BJ72" s="29">
        <v>47143.267811999998</v>
      </c>
      <c r="BL72" s="342">
        <f t="shared" si="10"/>
        <v>0</v>
      </c>
      <c r="BM72" s="342">
        <f t="shared" si="10"/>
        <v>0</v>
      </c>
      <c r="BN72" s="342">
        <f t="shared" si="10"/>
        <v>0</v>
      </c>
      <c r="BP72" s="29">
        <f t="shared" si="11"/>
        <v>141429.80343599999</v>
      </c>
      <c r="BQ72" s="29">
        <f t="shared" si="12"/>
        <v>0</v>
      </c>
      <c r="BR72" s="29">
        <f t="shared" si="13"/>
        <v>-141429.80343599999</v>
      </c>
      <c r="BT72" s="29">
        <f t="shared" si="14"/>
        <v>424289.41030799993</v>
      </c>
      <c r="BU72" s="29">
        <f t="shared" si="14"/>
        <v>282859.60687199997</v>
      </c>
      <c r="BV72" s="29">
        <f t="shared" si="15"/>
        <v>-141429.80343599996</v>
      </c>
      <c r="BX72" s="29">
        <v>11640313.039999999</v>
      </c>
      <c r="BY72" s="29">
        <v>11640313.039999999</v>
      </c>
      <c r="BZ72" s="29">
        <v>11640313.039999999</v>
      </c>
      <c r="CB72" s="342"/>
      <c r="CC72" s="342"/>
      <c r="CD72" s="342"/>
      <c r="CF72" s="29">
        <v>47143.267811999998</v>
      </c>
      <c r="CG72" s="29">
        <v>47143.267811999998</v>
      </c>
      <c r="CH72" s="29">
        <v>47143.267811999998</v>
      </c>
      <c r="CJ72" s="342">
        <f t="shared" si="16"/>
        <v>0</v>
      </c>
      <c r="CK72" s="342">
        <f t="shared" si="16"/>
        <v>0</v>
      </c>
      <c r="CL72" s="342">
        <f t="shared" si="16"/>
        <v>0</v>
      </c>
      <c r="CN72" s="29">
        <f t="shared" si="17"/>
        <v>141429.80343599999</v>
      </c>
      <c r="CO72" s="29">
        <f t="shared" si="18"/>
        <v>0</v>
      </c>
      <c r="CP72" s="29">
        <f t="shared" si="19"/>
        <v>-141429.80343599999</v>
      </c>
      <c r="CR72" s="29">
        <f t="shared" si="20"/>
        <v>565719.21374399995</v>
      </c>
      <c r="CS72" s="29">
        <f t="shared" si="20"/>
        <v>282859.60687199997</v>
      </c>
      <c r="CT72" s="29">
        <f t="shared" si="21"/>
        <v>-282859.60687199997</v>
      </c>
    </row>
    <row r="73" spans="1:98" x14ac:dyDescent="0.25">
      <c r="A73" s="343" t="s">
        <v>399</v>
      </c>
      <c r="B73" s="229">
        <v>2.5399999999999999E-2</v>
      </c>
      <c r="C73" s="229">
        <v>2.8299999999999999E-2</v>
      </c>
      <c r="D73" s="229">
        <v>3.61E-2</v>
      </c>
      <c r="E73" s="229">
        <v>4.8600000000000004E-2</v>
      </c>
      <c r="F73" s="236">
        <v>403026</v>
      </c>
      <c r="G73" s="229"/>
      <c r="H73" s="342">
        <v>0</v>
      </c>
      <c r="I73" s="342">
        <v>0</v>
      </c>
      <c r="J73" s="342">
        <v>0</v>
      </c>
      <c r="K73" s="342"/>
      <c r="L73" s="342">
        <v>0</v>
      </c>
      <c r="M73" s="342">
        <v>0</v>
      </c>
      <c r="N73" s="342">
        <v>0</v>
      </c>
      <c r="O73" s="342"/>
      <c r="P73" s="238">
        <v>0</v>
      </c>
      <c r="Q73" s="238">
        <v>0</v>
      </c>
      <c r="R73" s="238">
        <v>0</v>
      </c>
      <c r="S73" s="238"/>
      <c r="T73" s="342">
        <f t="shared" si="26"/>
        <v>0</v>
      </c>
      <c r="U73" s="342">
        <f t="shared" si="26"/>
        <v>0</v>
      </c>
      <c r="V73" s="342">
        <f t="shared" si="26"/>
        <v>0</v>
      </c>
      <c r="W73" s="29"/>
      <c r="X73" s="29">
        <f t="shared" si="22"/>
        <v>0</v>
      </c>
      <c r="Y73" s="29">
        <f t="shared" si="23"/>
        <v>0</v>
      </c>
      <c r="Z73" s="29">
        <f t="shared" si="25"/>
        <v>0</v>
      </c>
      <c r="AB73" s="29">
        <v>0</v>
      </c>
      <c r="AC73" s="29">
        <v>0</v>
      </c>
      <c r="AD73" s="29">
        <v>0</v>
      </c>
      <c r="AF73" s="342">
        <v>0</v>
      </c>
      <c r="AG73" s="342">
        <v>0</v>
      </c>
      <c r="AH73" s="342">
        <v>0</v>
      </c>
      <c r="AJ73" s="29">
        <v>0</v>
      </c>
      <c r="AK73" s="29">
        <v>0</v>
      </c>
      <c r="AL73" s="29">
        <v>0</v>
      </c>
      <c r="AN73" s="342">
        <f t="shared" si="24"/>
        <v>0</v>
      </c>
      <c r="AO73" s="342">
        <f t="shared" si="24"/>
        <v>0</v>
      </c>
      <c r="AP73" s="342">
        <f t="shared" si="24"/>
        <v>0</v>
      </c>
      <c r="AR73" s="29">
        <f t="shared" si="5"/>
        <v>0</v>
      </c>
      <c r="AS73" s="29">
        <f t="shared" si="6"/>
        <v>0</v>
      </c>
      <c r="AT73" s="29">
        <f t="shared" si="7"/>
        <v>0</v>
      </c>
      <c r="AV73" s="29">
        <f t="shared" si="8"/>
        <v>0</v>
      </c>
      <c r="AW73" s="29">
        <f t="shared" si="8"/>
        <v>0</v>
      </c>
      <c r="AX73" s="29">
        <f t="shared" si="9"/>
        <v>0</v>
      </c>
      <c r="AZ73" s="29">
        <v>0</v>
      </c>
      <c r="BA73" s="29">
        <v>0</v>
      </c>
      <c r="BB73" s="29">
        <v>0</v>
      </c>
      <c r="BD73" s="342"/>
      <c r="BE73" s="342"/>
      <c r="BF73" s="342"/>
      <c r="BH73" s="29">
        <v>0</v>
      </c>
      <c r="BI73" s="29">
        <v>0</v>
      </c>
      <c r="BJ73" s="29">
        <v>0</v>
      </c>
      <c r="BL73" s="342">
        <f t="shared" ref="BL73:BN140" si="27">BD73*$E73/12</f>
        <v>0</v>
      </c>
      <c r="BM73" s="342">
        <f t="shared" si="27"/>
        <v>0</v>
      </c>
      <c r="BN73" s="342">
        <f t="shared" si="27"/>
        <v>0</v>
      </c>
      <c r="BP73" s="29">
        <f t="shared" si="11"/>
        <v>0</v>
      </c>
      <c r="BQ73" s="29">
        <f t="shared" si="12"/>
        <v>0</v>
      </c>
      <c r="BR73" s="29">
        <f t="shared" si="13"/>
        <v>0</v>
      </c>
      <c r="BT73" s="29">
        <f t="shared" si="14"/>
        <v>0</v>
      </c>
      <c r="BU73" s="29">
        <f t="shared" si="14"/>
        <v>0</v>
      </c>
      <c r="BV73" s="29">
        <f t="shared" si="15"/>
        <v>0</v>
      </c>
      <c r="BX73" s="29">
        <v>0</v>
      </c>
      <c r="BY73" s="29">
        <v>0</v>
      </c>
      <c r="BZ73" s="29">
        <v>0</v>
      </c>
      <c r="CB73" s="342"/>
      <c r="CC73" s="342"/>
      <c r="CD73" s="342"/>
      <c r="CF73" s="29">
        <v>0</v>
      </c>
      <c r="CG73" s="29">
        <v>0</v>
      </c>
      <c r="CH73" s="29">
        <v>0</v>
      </c>
      <c r="CJ73" s="342">
        <f t="shared" ref="CJ73:CL140" si="28">CB73*$E73/12</f>
        <v>0</v>
      </c>
      <c r="CK73" s="342">
        <f t="shared" si="28"/>
        <v>0</v>
      </c>
      <c r="CL73" s="342">
        <f t="shared" si="28"/>
        <v>0</v>
      </c>
      <c r="CN73" s="29">
        <f t="shared" si="17"/>
        <v>0</v>
      </c>
      <c r="CO73" s="29">
        <f t="shared" si="18"/>
        <v>0</v>
      </c>
      <c r="CP73" s="29">
        <f t="shared" si="19"/>
        <v>0</v>
      </c>
      <c r="CR73" s="29">
        <f t="shared" si="20"/>
        <v>0</v>
      </c>
      <c r="CS73" s="29">
        <f t="shared" si="20"/>
        <v>0</v>
      </c>
      <c r="CT73" s="29">
        <f t="shared" si="21"/>
        <v>0</v>
      </c>
    </row>
    <row r="74" spans="1:98" x14ac:dyDescent="0.25">
      <c r="A74" s="343" t="s">
        <v>400</v>
      </c>
      <c r="B74" s="229">
        <v>2.5399999999999999E-2</v>
      </c>
      <c r="C74" s="229">
        <v>2.8299999999999999E-2</v>
      </c>
      <c r="D74" s="229">
        <v>3.61E-2</v>
      </c>
      <c r="E74" s="229">
        <v>4.8600000000000004E-2</v>
      </c>
      <c r="F74" s="236">
        <v>403026</v>
      </c>
      <c r="G74" s="229"/>
      <c r="H74" s="342">
        <v>196271277.22</v>
      </c>
      <c r="I74" s="342">
        <v>196271277.22</v>
      </c>
      <c r="J74" s="342">
        <v>196271277.22</v>
      </c>
      <c r="K74" s="342"/>
      <c r="L74" s="342">
        <v>196271277.22</v>
      </c>
      <c r="M74" s="342">
        <v>196271277.22</v>
      </c>
      <c r="N74" s="342">
        <v>196271277.22</v>
      </c>
      <c r="O74" s="342"/>
      <c r="P74" s="238">
        <v>794898.67274100007</v>
      </c>
      <c r="Q74" s="238">
        <v>794898.67274100007</v>
      </c>
      <c r="R74" s="238">
        <v>794898.67274100007</v>
      </c>
      <c r="S74" s="238"/>
      <c r="T74" s="342">
        <f t="shared" si="26"/>
        <v>794898.67274100007</v>
      </c>
      <c r="U74" s="342">
        <f t="shared" si="26"/>
        <v>794898.67274100007</v>
      </c>
      <c r="V74" s="342">
        <f t="shared" si="26"/>
        <v>794898.67274100007</v>
      </c>
      <c r="W74" s="29"/>
      <c r="X74" s="29">
        <f t="shared" si="22"/>
        <v>2384696.0182230002</v>
      </c>
      <c r="Y74" s="29">
        <f t="shared" si="23"/>
        <v>2384696.0182230002</v>
      </c>
      <c r="Z74" s="29">
        <f t="shared" si="25"/>
        <v>0</v>
      </c>
      <c r="AB74" s="29">
        <v>196271277.22</v>
      </c>
      <c r="AC74" s="29">
        <v>196271277.22</v>
      </c>
      <c r="AD74" s="29">
        <v>196271277.22</v>
      </c>
      <c r="AF74" s="342">
        <v>196271277.22</v>
      </c>
      <c r="AG74" s="342">
        <v>196271277.22</v>
      </c>
      <c r="AH74" s="342">
        <v>196271277.22</v>
      </c>
      <c r="AJ74" s="29">
        <v>794898.67274100007</v>
      </c>
      <c r="AK74" s="29">
        <v>794898.67274100007</v>
      </c>
      <c r="AL74" s="29">
        <v>794898.67274100007</v>
      </c>
      <c r="AN74" s="342">
        <f t="shared" si="24"/>
        <v>794898.67274100007</v>
      </c>
      <c r="AO74" s="342">
        <f t="shared" si="24"/>
        <v>794898.67274100007</v>
      </c>
      <c r="AP74" s="342">
        <f t="shared" si="24"/>
        <v>794898.67274100007</v>
      </c>
      <c r="AR74" s="29">
        <f t="shared" ref="AR74:AR147" si="29">AJ74+AK74+AL74</f>
        <v>2384696.0182230002</v>
      </c>
      <c r="AS74" s="29">
        <f t="shared" ref="AS74:AS147" si="30">AN74+AO74+AP74</f>
        <v>2384696.0182230002</v>
      </c>
      <c r="AT74" s="29">
        <f t="shared" ref="AT74:AT147" si="31">AS74-AR74</f>
        <v>0</v>
      </c>
      <c r="AV74" s="29">
        <f t="shared" ref="AV74:AW147" si="32">+X74+AR74</f>
        <v>4769392.0364460004</v>
      </c>
      <c r="AW74" s="29">
        <f t="shared" si="32"/>
        <v>4769392.0364460004</v>
      </c>
      <c r="AX74" s="29">
        <f t="shared" ref="AX74:AX147" si="33">AW74-AV74</f>
        <v>0</v>
      </c>
      <c r="AZ74" s="29">
        <v>196271277.22</v>
      </c>
      <c r="BA74" s="29">
        <v>196271277.22</v>
      </c>
      <c r="BB74" s="29">
        <v>196271277.22</v>
      </c>
      <c r="BD74" s="342"/>
      <c r="BE74" s="342"/>
      <c r="BF74" s="342"/>
      <c r="BH74" s="29">
        <v>794898.67274100007</v>
      </c>
      <c r="BI74" s="29">
        <v>794898.67274100007</v>
      </c>
      <c r="BJ74" s="29">
        <v>794898.67274100007</v>
      </c>
      <c r="BL74" s="342">
        <f t="shared" si="27"/>
        <v>0</v>
      </c>
      <c r="BM74" s="342">
        <f t="shared" si="27"/>
        <v>0</v>
      </c>
      <c r="BN74" s="342">
        <f t="shared" si="27"/>
        <v>0</v>
      </c>
      <c r="BP74" s="29">
        <f t="shared" si="11"/>
        <v>2384696.0182230002</v>
      </c>
      <c r="BQ74" s="29">
        <f t="shared" si="12"/>
        <v>0</v>
      </c>
      <c r="BR74" s="29">
        <f t="shared" si="13"/>
        <v>-2384696.0182230002</v>
      </c>
      <c r="BT74" s="29">
        <f t="shared" si="14"/>
        <v>7154088.0546690002</v>
      </c>
      <c r="BU74" s="29">
        <f t="shared" si="14"/>
        <v>4769392.0364460004</v>
      </c>
      <c r="BV74" s="29">
        <f t="shared" si="15"/>
        <v>-2384696.0182229998</v>
      </c>
      <c r="BX74" s="29">
        <v>196271277.22</v>
      </c>
      <c r="BY74" s="29">
        <v>196271277.22</v>
      </c>
      <c r="BZ74" s="29">
        <v>196271277.22</v>
      </c>
      <c r="CB74" s="342"/>
      <c r="CC74" s="342"/>
      <c r="CD74" s="342"/>
      <c r="CF74" s="29">
        <v>794898.67274100007</v>
      </c>
      <c r="CG74" s="29">
        <v>794898.67274100007</v>
      </c>
      <c r="CH74" s="29">
        <v>794898.67274100007</v>
      </c>
      <c r="CJ74" s="342">
        <f t="shared" si="28"/>
        <v>0</v>
      </c>
      <c r="CK74" s="342">
        <f t="shared" si="28"/>
        <v>0</v>
      </c>
      <c r="CL74" s="342">
        <f t="shared" si="28"/>
        <v>0</v>
      </c>
      <c r="CN74" s="29">
        <f t="shared" ref="CN74:CN147" si="34">CF74+CG74+CH74</f>
        <v>2384696.0182230002</v>
      </c>
      <c r="CO74" s="29">
        <f t="shared" ref="CO74:CO147" si="35">CJ74+CK74+CL74</f>
        <v>0</v>
      </c>
      <c r="CP74" s="29">
        <f t="shared" ref="CP74:CP147" si="36">CO74-CN74</f>
        <v>-2384696.0182230002</v>
      </c>
      <c r="CR74" s="29">
        <f t="shared" ref="CR74:CS147" si="37">+CN74+BT74</f>
        <v>9538784.0728920009</v>
      </c>
      <c r="CS74" s="29">
        <f t="shared" si="37"/>
        <v>4769392.0364460004</v>
      </c>
      <c r="CT74" s="29">
        <f t="shared" ref="CT74:CT147" si="38">CS74-CR74</f>
        <v>-4769392.0364460004</v>
      </c>
    </row>
    <row r="75" spans="1:98" x14ac:dyDescent="0.25">
      <c r="A75" s="343" t="s">
        <v>401</v>
      </c>
      <c r="B75" s="229">
        <v>2.5399999999999999E-2</v>
      </c>
      <c r="C75" s="229">
        <v>2.8299999999999999E-2</v>
      </c>
      <c r="D75" s="229">
        <v>3.61E-2</v>
      </c>
      <c r="E75" s="229">
        <v>4.8600000000000004E-2</v>
      </c>
      <c r="F75" s="236">
        <v>403026</v>
      </c>
      <c r="G75" s="229"/>
      <c r="H75" s="342">
        <v>20983669.399999999</v>
      </c>
      <c r="I75" s="342">
        <v>20983669.399999999</v>
      </c>
      <c r="J75" s="342">
        <v>20983669.399999999</v>
      </c>
      <c r="K75" s="342"/>
      <c r="L75" s="342">
        <v>20983669.399999999</v>
      </c>
      <c r="M75" s="342">
        <v>20983669.399999999</v>
      </c>
      <c r="N75" s="342">
        <v>20983669.399999999</v>
      </c>
      <c r="O75" s="342"/>
      <c r="P75" s="238">
        <v>84983.861069999999</v>
      </c>
      <c r="Q75" s="238">
        <v>84983.861069999999</v>
      </c>
      <c r="R75" s="238">
        <v>84983.861069999999</v>
      </c>
      <c r="S75" s="238"/>
      <c r="T75" s="342">
        <f t="shared" si="26"/>
        <v>84983.861069999999</v>
      </c>
      <c r="U75" s="342">
        <f t="shared" si="26"/>
        <v>84983.861069999999</v>
      </c>
      <c r="V75" s="342">
        <f t="shared" si="26"/>
        <v>84983.861069999999</v>
      </c>
      <c r="W75" s="29"/>
      <c r="X75" s="29">
        <f t="shared" si="22"/>
        <v>254951.58321000001</v>
      </c>
      <c r="Y75" s="29">
        <f t="shared" si="23"/>
        <v>254951.58321000001</v>
      </c>
      <c r="Z75" s="29">
        <f t="shared" si="25"/>
        <v>0</v>
      </c>
      <c r="AB75" s="29">
        <v>20983669.399999999</v>
      </c>
      <c r="AC75" s="29">
        <v>20983669.399999999</v>
      </c>
      <c r="AD75" s="29">
        <v>20983669.399999999</v>
      </c>
      <c r="AF75" s="342">
        <v>20983669.399999999</v>
      </c>
      <c r="AG75" s="342">
        <v>20983669.399999999</v>
      </c>
      <c r="AH75" s="342">
        <v>20983669.399999999</v>
      </c>
      <c r="AJ75" s="29">
        <v>84983.861069999999</v>
      </c>
      <c r="AK75" s="29">
        <v>84983.861069999999</v>
      </c>
      <c r="AL75" s="29">
        <v>84983.861069999999</v>
      </c>
      <c r="AN75" s="342">
        <f t="shared" si="24"/>
        <v>84983.861069999999</v>
      </c>
      <c r="AO75" s="342">
        <f t="shared" si="24"/>
        <v>84983.861069999999</v>
      </c>
      <c r="AP75" s="342">
        <f t="shared" si="24"/>
        <v>84983.861069999999</v>
      </c>
      <c r="AR75" s="29">
        <f t="shared" si="29"/>
        <v>254951.58321000001</v>
      </c>
      <c r="AS75" s="29">
        <f t="shared" si="30"/>
        <v>254951.58321000001</v>
      </c>
      <c r="AT75" s="29">
        <f t="shared" si="31"/>
        <v>0</v>
      </c>
      <c r="AV75" s="29">
        <f t="shared" si="32"/>
        <v>509903.16642000002</v>
      </c>
      <c r="AW75" s="29">
        <f t="shared" si="32"/>
        <v>509903.16642000002</v>
      </c>
      <c r="AX75" s="29">
        <f t="shared" si="33"/>
        <v>0</v>
      </c>
      <c r="AZ75" s="29">
        <v>20983669.399999999</v>
      </c>
      <c r="BA75" s="29">
        <v>20983669.399999999</v>
      </c>
      <c r="BB75" s="29">
        <v>20983669.399999999</v>
      </c>
      <c r="BD75" s="342"/>
      <c r="BE75" s="342"/>
      <c r="BF75" s="342"/>
      <c r="BH75" s="29">
        <v>84983.861069999999</v>
      </c>
      <c r="BI75" s="29">
        <v>84983.861069999999</v>
      </c>
      <c r="BJ75" s="29">
        <v>84983.861069999999</v>
      </c>
      <c r="BL75" s="342">
        <f t="shared" si="27"/>
        <v>0</v>
      </c>
      <c r="BM75" s="342">
        <f t="shared" si="27"/>
        <v>0</v>
      </c>
      <c r="BN75" s="342">
        <f t="shared" si="27"/>
        <v>0</v>
      </c>
      <c r="BP75" s="29">
        <f t="shared" si="11"/>
        <v>254951.58321000001</v>
      </c>
      <c r="BQ75" s="29">
        <f t="shared" si="12"/>
        <v>0</v>
      </c>
      <c r="BR75" s="29">
        <f t="shared" si="13"/>
        <v>-254951.58321000001</v>
      </c>
      <c r="BT75" s="29">
        <f t="shared" si="14"/>
        <v>764854.74962999998</v>
      </c>
      <c r="BU75" s="29">
        <f t="shared" si="14"/>
        <v>509903.16642000002</v>
      </c>
      <c r="BV75" s="29">
        <f t="shared" si="15"/>
        <v>-254951.58320999995</v>
      </c>
      <c r="BX75" s="29">
        <v>20983669.399999999</v>
      </c>
      <c r="BY75" s="29">
        <v>20983669.399999999</v>
      </c>
      <c r="BZ75" s="29">
        <v>20983669.399999999</v>
      </c>
      <c r="CB75" s="342"/>
      <c r="CC75" s="342"/>
      <c r="CD75" s="342"/>
      <c r="CF75" s="29">
        <v>84983.861069999999</v>
      </c>
      <c r="CG75" s="29">
        <v>84983.861069999999</v>
      </c>
      <c r="CH75" s="29">
        <v>84983.861069999999</v>
      </c>
      <c r="CJ75" s="342">
        <f t="shared" si="28"/>
        <v>0</v>
      </c>
      <c r="CK75" s="342">
        <f t="shared" si="28"/>
        <v>0</v>
      </c>
      <c r="CL75" s="342">
        <f t="shared" si="28"/>
        <v>0</v>
      </c>
      <c r="CN75" s="29">
        <f t="shared" si="34"/>
        <v>254951.58321000001</v>
      </c>
      <c r="CO75" s="29">
        <f t="shared" si="35"/>
        <v>0</v>
      </c>
      <c r="CP75" s="29">
        <f t="shared" si="36"/>
        <v>-254951.58321000001</v>
      </c>
      <c r="CR75" s="29">
        <f t="shared" si="37"/>
        <v>1019806.33284</v>
      </c>
      <c r="CS75" s="29">
        <f t="shared" si="37"/>
        <v>509903.16642000002</v>
      </c>
      <c r="CT75" s="29">
        <f t="shared" si="38"/>
        <v>-509903.16642000002</v>
      </c>
    </row>
    <row r="76" spans="1:98" x14ac:dyDescent="0.25">
      <c r="A76" s="343" t="s">
        <v>851</v>
      </c>
      <c r="B76" s="229"/>
      <c r="C76" s="229"/>
      <c r="D76" s="229">
        <v>3.61E-2</v>
      </c>
      <c r="E76" s="229">
        <v>4.8600000000000004E-2</v>
      </c>
      <c r="F76" s="236">
        <v>403026</v>
      </c>
      <c r="G76" s="229"/>
      <c r="H76" s="342">
        <v>0</v>
      </c>
      <c r="I76" s="342">
        <v>0</v>
      </c>
      <c r="J76" s="342">
        <v>0</v>
      </c>
      <c r="K76" s="342">
        <v>0</v>
      </c>
      <c r="L76" s="342">
        <v>0</v>
      </c>
      <c r="M76" s="342">
        <v>0</v>
      </c>
      <c r="N76" s="342">
        <v>0</v>
      </c>
      <c r="O76" s="342">
        <v>0</v>
      </c>
      <c r="P76" s="342">
        <v>0</v>
      </c>
      <c r="Q76" s="342">
        <v>0</v>
      </c>
      <c r="R76" s="342">
        <v>0</v>
      </c>
      <c r="S76" s="238"/>
      <c r="T76" s="342">
        <v>0</v>
      </c>
      <c r="U76" s="342">
        <v>0</v>
      </c>
      <c r="V76" s="342">
        <v>0</v>
      </c>
      <c r="W76" s="342">
        <v>0</v>
      </c>
      <c r="X76" s="342">
        <v>0</v>
      </c>
      <c r="Y76" s="342">
        <v>0</v>
      </c>
      <c r="Z76" s="342">
        <v>0</v>
      </c>
      <c r="AB76" s="342">
        <v>0</v>
      </c>
      <c r="AC76" s="342">
        <v>0</v>
      </c>
      <c r="AD76" s="342">
        <v>0</v>
      </c>
      <c r="AF76" s="342">
        <v>32227605.059999999</v>
      </c>
      <c r="AG76" s="342">
        <v>64455210.109999999</v>
      </c>
      <c r="AH76" s="342">
        <v>64455210.109999999</v>
      </c>
      <c r="AJ76" s="29">
        <v>0</v>
      </c>
      <c r="AK76" s="29">
        <v>0</v>
      </c>
      <c r="AL76" s="29">
        <v>0</v>
      </c>
      <c r="AN76" s="342">
        <f t="shared" si="24"/>
        <v>130521.800493</v>
      </c>
      <c r="AO76" s="342">
        <f t="shared" si="24"/>
        <v>261043.60094550005</v>
      </c>
      <c r="AP76" s="342">
        <f t="shared" si="24"/>
        <v>261043.60094550005</v>
      </c>
      <c r="AR76" s="29">
        <f t="shared" si="29"/>
        <v>0</v>
      </c>
      <c r="AS76" s="29">
        <f>AN76+AO76+AP76</f>
        <v>652609.00238400011</v>
      </c>
      <c r="AT76" s="29">
        <f t="shared" si="31"/>
        <v>652609.00238400011</v>
      </c>
      <c r="AV76" s="29">
        <f t="shared" si="32"/>
        <v>0</v>
      </c>
      <c r="AW76" s="29">
        <f t="shared" si="32"/>
        <v>652609.00238400011</v>
      </c>
      <c r="AX76" s="29">
        <f t="shared" si="33"/>
        <v>652609.00238400011</v>
      </c>
      <c r="AZ76" s="29"/>
      <c r="BA76" s="29"/>
      <c r="BB76" s="29"/>
      <c r="BD76" s="342"/>
      <c r="BE76" s="342"/>
      <c r="BF76" s="342"/>
      <c r="BH76" s="29"/>
      <c r="BI76" s="29"/>
      <c r="BJ76" s="29"/>
      <c r="BL76" s="342"/>
      <c r="BM76" s="342"/>
      <c r="BN76" s="342"/>
      <c r="BP76" s="29"/>
      <c r="BQ76" s="29"/>
      <c r="BR76" s="29"/>
      <c r="BT76" s="29"/>
      <c r="BU76" s="29"/>
      <c r="BV76" s="29"/>
      <c r="BX76" s="29"/>
      <c r="BY76" s="29"/>
      <c r="BZ76" s="29"/>
      <c r="CB76" s="342"/>
      <c r="CC76" s="342"/>
      <c r="CD76" s="342"/>
      <c r="CF76" s="29"/>
      <c r="CG76" s="29"/>
      <c r="CH76" s="29"/>
      <c r="CJ76" s="342"/>
      <c r="CK76" s="342"/>
      <c r="CL76" s="342"/>
      <c r="CN76" s="29"/>
      <c r="CO76" s="29"/>
      <c r="CP76" s="29"/>
      <c r="CR76" s="29"/>
      <c r="CS76" s="29"/>
      <c r="CT76" s="29"/>
    </row>
    <row r="77" spans="1:98" x14ac:dyDescent="0.25">
      <c r="A77" s="343" t="s">
        <v>402</v>
      </c>
      <c r="B77" s="229">
        <v>2.5399999999999999E-2</v>
      </c>
      <c r="C77" s="229">
        <v>2.8299999999999999E-2</v>
      </c>
      <c r="D77" s="229">
        <v>3.61E-2</v>
      </c>
      <c r="E77" s="229">
        <v>4.8600000000000004E-2</v>
      </c>
      <c r="F77" s="236">
        <v>403026</v>
      </c>
      <c r="G77" s="229"/>
      <c r="H77" s="342">
        <v>5281150.49</v>
      </c>
      <c r="I77" s="342">
        <v>5281150.49</v>
      </c>
      <c r="J77" s="342">
        <v>5281150.49</v>
      </c>
      <c r="K77" s="342"/>
      <c r="L77" s="342">
        <v>5281150.49</v>
      </c>
      <c r="M77" s="342">
        <v>5281150.49</v>
      </c>
      <c r="N77" s="342">
        <v>5281150.49</v>
      </c>
      <c r="O77" s="342"/>
      <c r="P77" s="238">
        <v>21388.659484500004</v>
      </c>
      <c r="Q77" s="238">
        <v>21388.659484500004</v>
      </c>
      <c r="R77" s="238">
        <v>21388.659484500004</v>
      </c>
      <c r="S77" s="238"/>
      <c r="T77" s="342">
        <f t="shared" si="26"/>
        <v>21388.659484500004</v>
      </c>
      <c r="U77" s="342">
        <f t="shared" si="26"/>
        <v>21388.659484500004</v>
      </c>
      <c r="V77" s="342">
        <f t="shared" si="26"/>
        <v>21388.659484500004</v>
      </c>
      <c r="W77" s="29"/>
      <c r="X77" s="29">
        <f t="shared" si="22"/>
        <v>64165.978453500007</v>
      </c>
      <c r="Y77" s="29">
        <f t="shared" si="23"/>
        <v>64165.978453500007</v>
      </c>
      <c r="Z77" s="29">
        <f t="shared" si="25"/>
        <v>0</v>
      </c>
      <c r="AB77" s="29">
        <v>5281150.49</v>
      </c>
      <c r="AC77" s="29">
        <v>5281150.49</v>
      </c>
      <c r="AD77" s="29">
        <v>5281150.49</v>
      </c>
      <c r="AF77" s="342">
        <v>5281150.49</v>
      </c>
      <c r="AG77" s="342">
        <v>5281150.49</v>
      </c>
      <c r="AH77" s="342">
        <v>5281150.49</v>
      </c>
      <c r="AJ77" s="29">
        <v>21388.659484500004</v>
      </c>
      <c r="AK77" s="29">
        <v>21388.659484500004</v>
      </c>
      <c r="AL77" s="29">
        <v>21388.659484500004</v>
      </c>
      <c r="AN77" s="342">
        <f t="shared" si="24"/>
        <v>21388.659484500004</v>
      </c>
      <c r="AO77" s="342">
        <f t="shared" si="24"/>
        <v>21388.659484500004</v>
      </c>
      <c r="AP77" s="342">
        <f t="shared" si="24"/>
        <v>21388.659484500004</v>
      </c>
      <c r="AR77" s="29">
        <f t="shared" si="29"/>
        <v>64165.978453500007</v>
      </c>
      <c r="AS77" s="29">
        <f t="shared" si="30"/>
        <v>64165.978453500007</v>
      </c>
      <c r="AT77" s="29">
        <f t="shared" si="31"/>
        <v>0</v>
      </c>
      <c r="AV77" s="29">
        <f t="shared" si="32"/>
        <v>128331.95690700001</v>
      </c>
      <c r="AW77" s="29">
        <f t="shared" si="32"/>
        <v>128331.95690700001</v>
      </c>
      <c r="AX77" s="29">
        <f t="shared" si="33"/>
        <v>0</v>
      </c>
      <c r="AZ77" s="29">
        <v>5281150.49</v>
      </c>
      <c r="BA77" s="29">
        <v>5281150.49</v>
      </c>
      <c r="BB77" s="29">
        <v>5281150.49</v>
      </c>
      <c r="BD77" s="342"/>
      <c r="BE77" s="342"/>
      <c r="BF77" s="342"/>
      <c r="BH77" s="29">
        <v>21388.659484500004</v>
      </c>
      <c r="BI77" s="29">
        <v>21388.659484500004</v>
      </c>
      <c r="BJ77" s="29">
        <v>21388.659484500004</v>
      </c>
      <c r="BL77" s="342">
        <f t="shared" si="27"/>
        <v>0</v>
      </c>
      <c r="BM77" s="342">
        <f t="shared" si="27"/>
        <v>0</v>
      </c>
      <c r="BN77" s="342">
        <f t="shared" si="27"/>
        <v>0</v>
      </c>
      <c r="BP77" s="29">
        <f t="shared" si="11"/>
        <v>64165.978453500007</v>
      </c>
      <c r="BQ77" s="29">
        <f t="shared" si="12"/>
        <v>0</v>
      </c>
      <c r="BR77" s="29">
        <f t="shared" si="13"/>
        <v>-64165.978453500007</v>
      </c>
      <c r="BT77" s="29">
        <f t="shared" si="14"/>
        <v>192497.93536050001</v>
      </c>
      <c r="BU77" s="29">
        <f t="shared" si="14"/>
        <v>128331.95690700001</v>
      </c>
      <c r="BV77" s="29">
        <f t="shared" si="15"/>
        <v>-64165.978453499993</v>
      </c>
      <c r="BX77" s="29">
        <v>5281150.49</v>
      </c>
      <c r="BY77" s="29">
        <v>5281150.49</v>
      </c>
      <c r="BZ77" s="29">
        <v>5281150.49</v>
      </c>
      <c r="CB77" s="342"/>
      <c r="CC77" s="342"/>
      <c r="CD77" s="342"/>
      <c r="CF77" s="29">
        <v>21388.659484500004</v>
      </c>
      <c r="CG77" s="29">
        <v>21388.659484500004</v>
      </c>
      <c r="CH77" s="29">
        <v>21388.659484500004</v>
      </c>
      <c r="CJ77" s="342">
        <f t="shared" si="28"/>
        <v>0</v>
      </c>
      <c r="CK77" s="342">
        <f t="shared" si="28"/>
        <v>0</v>
      </c>
      <c r="CL77" s="342">
        <f t="shared" si="28"/>
        <v>0</v>
      </c>
      <c r="CN77" s="29">
        <f t="shared" si="34"/>
        <v>64165.978453500007</v>
      </c>
      <c r="CO77" s="29">
        <f t="shared" si="35"/>
        <v>0</v>
      </c>
      <c r="CP77" s="29">
        <f t="shared" si="36"/>
        <v>-64165.978453500007</v>
      </c>
      <c r="CR77" s="29">
        <f t="shared" si="37"/>
        <v>256663.91381400003</v>
      </c>
      <c r="CS77" s="29">
        <f t="shared" si="37"/>
        <v>128331.95690700001</v>
      </c>
      <c r="CT77" s="29">
        <f t="shared" si="38"/>
        <v>-128331.95690700001</v>
      </c>
    </row>
    <row r="78" spans="1:98" x14ac:dyDescent="0.25">
      <c r="A78" s="343" t="s">
        <v>403</v>
      </c>
      <c r="B78" s="229">
        <v>1.5599999999999999E-2</v>
      </c>
      <c r="C78" s="229">
        <v>1.7399999999999999E-2</v>
      </c>
      <c r="D78" s="229">
        <v>4.4699999999999997E-2</v>
      </c>
      <c r="E78" s="229">
        <v>5.28E-2</v>
      </c>
      <c r="F78" s="236">
        <v>403011</v>
      </c>
      <c r="G78" s="229"/>
      <c r="H78" s="342">
        <v>197534857.13999999</v>
      </c>
      <c r="I78" s="239">
        <v>197623658.72999999</v>
      </c>
      <c r="J78" s="239">
        <v>197712895.47999999</v>
      </c>
      <c r="K78" s="342"/>
      <c r="L78" s="342">
        <v>198823307.80000001</v>
      </c>
      <c r="M78" s="342">
        <v>198843051</v>
      </c>
      <c r="N78" s="342">
        <v>198909861.09999999</v>
      </c>
      <c r="O78" s="342"/>
      <c r="P78" s="238">
        <v>869153.37141599983</v>
      </c>
      <c r="Q78" s="238">
        <v>869544.09841199999</v>
      </c>
      <c r="R78" s="238">
        <v>869936.74011200003</v>
      </c>
      <c r="S78" s="238"/>
      <c r="T78" s="342">
        <f t="shared" si="26"/>
        <v>874822.55432000011</v>
      </c>
      <c r="U78" s="342">
        <f t="shared" si="26"/>
        <v>874909.42440000002</v>
      </c>
      <c r="V78" s="342">
        <f t="shared" si="26"/>
        <v>875203.38884000003</v>
      </c>
      <c r="W78" s="29"/>
      <c r="X78" s="29">
        <f t="shared" si="22"/>
        <v>2608634.20994</v>
      </c>
      <c r="Y78" s="29">
        <f t="shared" si="23"/>
        <v>2624935.3675600002</v>
      </c>
      <c r="Z78" s="29">
        <f t="shared" si="25"/>
        <v>16301.157620000187</v>
      </c>
      <c r="AB78" s="29">
        <v>197713330.63999999</v>
      </c>
      <c r="AC78" s="29">
        <v>198415138.38</v>
      </c>
      <c r="AD78" s="29">
        <v>199003553.21000001</v>
      </c>
      <c r="AF78" s="342">
        <v>198652722.93000001</v>
      </c>
      <c r="AG78" s="342">
        <v>198348416.19999999</v>
      </c>
      <c r="AH78" s="342">
        <v>198393351.66999999</v>
      </c>
      <c r="AJ78" s="29">
        <v>869938.65481599991</v>
      </c>
      <c r="AK78" s="29">
        <v>873026.60887200001</v>
      </c>
      <c r="AL78" s="29">
        <v>875615.63412400009</v>
      </c>
      <c r="AN78" s="342">
        <f t="shared" si="24"/>
        <v>874071.98089200014</v>
      </c>
      <c r="AO78" s="342">
        <f t="shared" si="24"/>
        <v>872733.03127999988</v>
      </c>
      <c r="AP78" s="342">
        <f t="shared" si="24"/>
        <v>872930.74734799995</v>
      </c>
      <c r="AR78" s="29">
        <f t="shared" si="29"/>
        <v>2618580.897812</v>
      </c>
      <c r="AS78" s="29">
        <f t="shared" si="30"/>
        <v>2619735.7595199998</v>
      </c>
      <c r="AT78" s="29">
        <f t="shared" si="31"/>
        <v>1154.8617079998367</v>
      </c>
      <c r="AV78" s="29">
        <f t="shared" si="32"/>
        <v>5227215.107752</v>
      </c>
      <c r="AW78" s="29">
        <f t="shared" si="32"/>
        <v>5244671.12708</v>
      </c>
      <c r="AX78" s="29">
        <f t="shared" si="33"/>
        <v>17456.019328000024</v>
      </c>
      <c r="AZ78" s="29">
        <v>198894256.74000001</v>
      </c>
      <c r="BA78" s="29">
        <v>198898353.16</v>
      </c>
      <c r="BB78" s="29">
        <v>198874934.41999999</v>
      </c>
      <c r="BD78" s="342"/>
      <c r="BE78" s="342"/>
      <c r="BF78" s="342"/>
      <c r="BH78" s="29">
        <v>875134.72965600004</v>
      </c>
      <c r="BI78" s="29">
        <v>875152.75390399992</v>
      </c>
      <c r="BJ78" s="29">
        <v>875049.71144799993</v>
      </c>
      <c r="BL78" s="342">
        <f t="shared" si="27"/>
        <v>0</v>
      </c>
      <c r="BM78" s="342">
        <f t="shared" si="27"/>
        <v>0</v>
      </c>
      <c r="BN78" s="342">
        <f t="shared" si="27"/>
        <v>0</v>
      </c>
      <c r="BP78" s="29">
        <f t="shared" si="11"/>
        <v>2625337.1950079999</v>
      </c>
      <c r="BQ78" s="29">
        <f t="shared" si="12"/>
        <v>0</v>
      </c>
      <c r="BR78" s="29">
        <f t="shared" si="13"/>
        <v>-2625337.1950079999</v>
      </c>
      <c r="BT78" s="29">
        <f t="shared" si="14"/>
        <v>7852552.3027599994</v>
      </c>
      <c r="BU78" s="29">
        <f t="shared" si="14"/>
        <v>5244671.12708</v>
      </c>
      <c r="BV78" s="29">
        <f t="shared" si="15"/>
        <v>-2607881.1756799994</v>
      </c>
      <c r="BX78" s="29">
        <v>198836419.58000001</v>
      </c>
      <c r="BY78" s="29">
        <v>198822315.65000001</v>
      </c>
      <c r="BZ78" s="29">
        <v>198823307.80000001</v>
      </c>
      <c r="CB78" s="342"/>
      <c r="CC78" s="342"/>
      <c r="CD78" s="342"/>
      <c r="CF78" s="29">
        <v>874880.24615200004</v>
      </c>
      <c r="CG78" s="29">
        <v>874818.18885999999</v>
      </c>
      <c r="CH78" s="29">
        <v>874822.55432000011</v>
      </c>
      <c r="CJ78" s="342">
        <f t="shared" si="28"/>
        <v>0</v>
      </c>
      <c r="CK78" s="342">
        <f t="shared" si="28"/>
        <v>0</v>
      </c>
      <c r="CL78" s="342">
        <f t="shared" si="28"/>
        <v>0</v>
      </c>
      <c r="CN78" s="29">
        <f t="shared" si="34"/>
        <v>2624520.9893320003</v>
      </c>
      <c r="CO78" s="29">
        <f t="shared" si="35"/>
        <v>0</v>
      </c>
      <c r="CP78" s="29">
        <f t="shared" si="36"/>
        <v>-2624520.9893320003</v>
      </c>
      <c r="CR78" s="29">
        <f t="shared" si="37"/>
        <v>10477073.292091999</v>
      </c>
      <c r="CS78" s="29">
        <f t="shared" si="37"/>
        <v>5244671.12708</v>
      </c>
      <c r="CT78" s="29">
        <f t="shared" si="38"/>
        <v>-5232402.1650119992</v>
      </c>
    </row>
    <row r="79" spans="1:98" x14ac:dyDescent="0.25">
      <c r="A79" s="343" t="s">
        <v>404</v>
      </c>
      <c r="B79" s="229">
        <v>1.5599999999999999E-2</v>
      </c>
      <c r="C79" s="229">
        <v>1.7399999999999999E-2</v>
      </c>
      <c r="D79" s="229">
        <v>4.4699999999999997E-2</v>
      </c>
      <c r="E79" s="229">
        <v>5.28E-2</v>
      </c>
      <c r="F79" s="236">
        <v>403026</v>
      </c>
      <c r="G79" s="229"/>
      <c r="H79" s="342">
        <v>2857025.33</v>
      </c>
      <c r="I79" s="239">
        <v>2857025.33</v>
      </c>
      <c r="J79" s="239">
        <v>2857025.33</v>
      </c>
      <c r="K79" s="342"/>
      <c r="L79" s="342">
        <v>2857025.33</v>
      </c>
      <c r="M79" s="342">
        <v>2857025.33</v>
      </c>
      <c r="N79" s="342">
        <v>2857025.33</v>
      </c>
      <c r="O79" s="342"/>
      <c r="P79" s="238">
        <v>12570.911452</v>
      </c>
      <c r="Q79" s="238">
        <v>12570.911452</v>
      </c>
      <c r="R79" s="238">
        <v>12570.911452</v>
      </c>
      <c r="S79" s="238"/>
      <c r="T79" s="342">
        <f t="shared" si="26"/>
        <v>12570.911452</v>
      </c>
      <c r="U79" s="342">
        <f t="shared" si="26"/>
        <v>12570.911452</v>
      </c>
      <c r="V79" s="342">
        <f t="shared" si="26"/>
        <v>12570.911452</v>
      </c>
      <c r="W79" s="29"/>
      <c r="X79" s="29">
        <f t="shared" si="22"/>
        <v>37712.734356000001</v>
      </c>
      <c r="Y79" s="29">
        <f t="shared" si="23"/>
        <v>37712.734356000001</v>
      </c>
      <c r="Z79" s="29">
        <f t="shared" si="25"/>
        <v>0</v>
      </c>
      <c r="AB79" s="29">
        <v>2857025.33</v>
      </c>
      <c r="AC79" s="29">
        <v>2857025.33</v>
      </c>
      <c r="AD79" s="29">
        <v>2857025.33</v>
      </c>
      <c r="AF79" s="342">
        <v>2857025.33</v>
      </c>
      <c r="AG79" s="342">
        <v>2857025.33</v>
      </c>
      <c r="AH79" s="342">
        <v>2857025.33</v>
      </c>
      <c r="AJ79" s="29">
        <v>12570.911452</v>
      </c>
      <c r="AK79" s="29">
        <v>12570.911452</v>
      </c>
      <c r="AL79" s="29">
        <v>12570.911452</v>
      </c>
      <c r="AN79" s="342">
        <f t="shared" si="24"/>
        <v>12570.911452</v>
      </c>
      <c r="AO79" s="342">
        <f t="shared" si="24"/>
        <v>12570.911452</v>
      </c>
      <c r="AP79" s="342">
        <f t="shared" si="24"/>
        <v>12570.911452</v>
      </c>
      <c r="AR79" s="29">
        <f t="shared" si="29"/>
        <v>37712.734356000001</v>
      </c>
      <c r="AS79" s="29">
        <f t="shared" si="30"/>
        <v>37712.734356000001</v>
      </c>
      <c r="AT79" s="29">
        <f t="shared" si="31"/>
        <v>0</v>
      </c>
      <c r="AV79" s="29">
        <f t="shared" si="32"/>
        <v>75425.468712000002</v>
      </c>
      <c r="AW79" s="29">
        <f t="shared" si="32"/>
        <v>75425.468712000002</v>
      </c>
      <c r="AX79" s="29">
        <f t="shared" si="33"/>
        <v>0</v>
      </c>
      <c r="AZ79" s="29">
        <v>2857025.33</v>
      </c>
      <c r="BA79" s="29">
        <v>2857025.33</v>
      </c>
      <c r="BB79" s="29">
        <v>2857025.33</v>
      </c>
      <c r="BD79" s="342"/>
      <c r="BE79" s="342"/>
      <c r="BF79" s="342"/>
      <c r="BH79" s="29">
        <v>12570.911452</v>
      </c>
      <c r="BI79" s="29">
        <v>12570.911452</v>
      </c>
      <c r="BJ79" s="29">
        <v>12570.911452</v>
      </c>
      <c r="BL79" s="342">
        <f t="shared" si="27"/>
        <v>0</v>
      </c>
      <c r="BM79" s="342">
        <f t="shared" si="27"/>
        <v>0</v>
      </c>
      <c r="BN79" s="342">
        <f t="shared" si="27"/>
        <v>0</v>
      </c>
      <c r="BP79" s="29">
        <f t="shared" si="11"/>
        <v>37712.734356000001</v>
      </c>
      <c r="BQ79" s="29">
        <f t="shared" si="12"/>
        <v>0</v>
      </c>
      <c r="BR79" s="29">
        <f t="shared" si="13"/>
        <v>-37712.734356000001</v>
      </c>
      <c r="BT79" s="29">
        <f t="shared" si="14"/>
        <v>113138.203068</v>
      </c>
      <c r="BU79" s="29">
        <f t="shared" si="14"/>
        <v>75425.468712000002</v>
      </c>
      <c r="BV79" s="29">
        <f t="shared" si="15"/>
        <v>-37712.734356000001</v>
      </c>
      <c r="BX79" s="29">
        <v>2857025.33</v>
      </c>
      <c r="BY79" s="29">
        <v>2857025.33</v>
      </c>
      <c r="BZ79" s="29">
        <v>2857025.33</v>
      </c>
      <c r="CB79" s="342"/>
      <c r="CC79" s="342"/>
      <c r="CD79" s="342"/>
      <c r="CF79" s="29">
        <v>12570.911452</v>
      </c>
      <c r="CG79" s="29">
        <v>12570.911452</v>
      </c>
      <c r="CH79" s="29">
        <v>12570.911452</v>
      </c>
      <c r="CJ79" s="342">
        <f t="shared" si="28"/>
        <v>0</v>
      </c>
      <c r="CK79" s="342">
        <f t="shared" si="28"/>
        <v>0</v>
      </c>
      <c r="CL79" s="342">
        <f t="shared" si="28"/>
        <v>0</v>
      </c>
      <c r="CN79" s="29">
        <f t="shared" si="34"/>
        <v>37712.734356000001</v>
      </c>
      <c r="CO79" s="29">
        <f t="shared" si="35"/>
        <v>0</v>
      </c>
      <c r="CP79" s="29">
        <f t="shared" si="36"/>
        <v>-37712.734356000001</v>
      </c>
      <c r="CR79" s="29">
        <f t="shared" si="37"/>
        <v>150850.937424</v>
      </c>
      <c r="CS79" s="29">
        <f t="shared" si="37"/>
        <v>75425.468712000002</v>
      </c>
      <c r="CT79" s="29">
        <f t="shared" si="38"/>
        <v>-75425.468712000002</v>
      </c>
    </row>
    <row r="80" spans="1:98" x14ac:dyDescent="0.25">
      <c r="A80" s="343" t="s">
        <v>405</v>
      </c>
      <c r="B80" s="229">
        <v>1.5599999999999999E-2</v>
      </c>
      <c r="C80" s="229">
        <v>1.7399999999999999E-2</v>
      </c>
      <c r="D80" s="229">
        <v>4.4699999999999997E-2</v>
      </c>
      <c r="E80" s="229">
        <v>5.28E-2</v>
      </c>
      <c r="F80" s="236">
        <v>403026</v>
      </c>
      <c r="G80" s="229"/>
      <c r="H80" s="342">
        <v>0</v>
      </c>
      <c r="I80" s="239">
        <v>0</v>
      </c>
      <c r="J80" s="239">
        <v>0</v>
      </c>
      <c r="K80" s="342"/>
      <c r="L80" s="342">
        <v>0</v>
      </c>
      <c r="M80" s="342">
        <v>0</v>
      </c>
      <c r="N80" s="342">
        <v>0</v>
      </c>
      <c r="O80" s="342"/>
      <c r="P80" s="238">
        <v>0</v>
      </c>
      <c r="Q80" s="238">
        <v>0</v>
      </c>
      <c r="R80" s="238">
        <v>0</v>
      </c>
      <c r="S80" s="238"/>
      <c r="T80" s="342">
        <f t="shared" si="26"/>
        <v>0</v>
      </c>
      <c r="U80" s="342">
        <f t="shared" si="26"/>
        <v>0</v>
      </c>
      <c r="V80" s="342">
        <f t="shared" si="26"/>
        <v>0</v>
      </c>
      <c r="W80" s="29"/>
      <c r="X80" s="29">
        <f t="shared" si="22"/>
        <v>0</v>
      </c>
      <c r="Y80" s="29">
        <f t="shared" si="23"/>
        <v>0</v>
      </c>
      <c r="Z80" s="29">
        <f t="shared" si="25"/>
        <v>0</v>
      </c>
      <c r="AB80" s="29">
        <v>0</v>
      </c>
      <c r="AC80" s="29">
        <v>0</v>
      </c>
      <c r="AD80" s="29">
        <v>0</v>
      </c>
      <c r="AF80" s="342">
        <v>0</v>
      </c>
      <c r="AG80" s="342">
        <v>0</v>
      </c>
      <c r="AH80" s="342">
        <v>0</v>
      </c>
      <c r="AJ80" s="29">
        <v>0</v>
      </c>
      <c r="AK80" s="29">
        <v>0</v>
      </c>
      <c r="AL80" s="29">
        <v>0</v>
      </c>
      <c r="AN80" s="342">
        <f t="shared" si="24"/>
        <v>0</v>
      </c>
      <c r="AO80" s="342">
        <f t="shared" si="24"/>
        <v>0</v>
      </c>
      <c r="AP80" s="342">
        <f t="shared" si="24"/>
        <v>0</v>
      </c>
      <c r="AR80" s="29">
        <f t="shared" si="29"/>
        <v>0</v>
      </c>
      <c r="AS80" s="29">
        <f t="shared" si="30"/>
        <v>0</v>
      </c>
      <c r="AT80" s="29">
        <f t="shared" si="31"/>
        <v>0</v>
      </c>
      <c r="AV80" s="29">
        <f t="shared" si="32"/>
        <v>0</v>
      </c>
      <c r="AW80" s="29">
        <f t="shared" si="32"/>
        <v>0</v>
      </c>
      <c r="AX80" s="29">
        <f t="shared" si="33"/>
        <v>0</v>
      </c>
      <c r="AZ80" s="29">
        <v>0</v>
      </c>
      <c r="BA80" s="29">
        <v>0</v>
      </c>
      <c r="BB80" s="29">
        <v>0</v>
      </c>
      <c r="BD80" s="342"/>
      <c r="BE80" s="342"/>
      <c r="BF80" s="342"/>
      <c r="BH80" s="29">
        <v>0</v>
      </c>
      <c r="BI80" s="29">
        <v>0</v>
      </c>
      <c r="BJ80" s="29">
        <v>0</v>
      </c>
      <c r="BL80" s="342">
        <f t="shared" si="27"/>
        <v>0</v>
      </c>
      <c r="BM80" s="342">
        <f t="shared" si="27"/>
        <v>0</v>
      </c>
      <c r="BN80" s="342">
        <f t="shared" si="27"/>
        <v>0</v>
      </c>
      <c r="BP80" s="29">
        <f t="shared" si="11"/>
        <v>0</v>
      </c>
      <c r="BQ80" s="29">
        <f t="shared" si="12"/>
        <v>0</v>
      </c>
      <c r="BR80" s="29">
        <f t="shared" si="13"/>
        <v>0</v>
      </c>
      <c r="BT80" s="29">
        <f t="shared" si="14"/>
        <v>0</v>
      </c>
      <c r="BU80" s="29">
        <f t="shared" si="14"/>
        <v>0</v>
      </c>
      <c r="BV80" s="29">
        <f t="shared" si="15"/>
        <v>0</v>
      </c>
      <c r="BX80" s="29">
        <v>0</v>
      </c>
      <c r="BY80" s="29">
        <v>0</v>
      </c>
      <c r="BZ80" s="29">
        <v>0</v>
      </c>
      <c r="CB80" s="342"/>
      <c r="CC80" s="342"/>
      <c r="CD80" s="342"/>
      <c r="CF80" s="29">
        <v>0</v>
      </c>
      <c r="CG80" s="29">
        <v>0</v>
      </c>
      <c r="CH80" s="29">
        <v>0</v>
      </c>
      <c r="CJ80" s="342">
        <f t="shared" si="28"/>
        <v>0</v>
      </c>
      <c r="CK80" s="342">
        <f t="shared" si="28"/>
        <v>0</v>
      </c>
      <c r="CL80" s="342">
        <f t="shared" si="28"/>
        <v>0</v>
      </c>
      <c r="CN80" s="29">
        <f t="shared" si="34"/>
        <v>0</v>
      </c>
      <c r="CO80" s="29">
        <f t="shared" si="35"/>
        <v>0</v>
      </c>
      <c r="CP80" s="29">
        <f t="shared" si="36"/>
        <v>0</v>
      </c>
      <c r="CR80" s="29">
        <f t="shared" si="37"/>
        <v>0</v>
      </c>
      <c r="CS80" s="29">
        <f t="shared" si="37"/>
        <v>0</v>
      </c>
      <c r="CT80" s="29">
        <f t="shared" si="38"/>
        <v>0</v>
      </c>
    </row>
    <row r="81" spans="1:98" x14ac:dyDescent="0.25">
      <c r="A81" s="343" t="s">
        <v>406</v>
      </c>
      <c r="B81" s="229">
        <v>1.5599999999999999E-2</v>
      </c>
      <c r="C81" s="229">
        <v>1.7399999999999999E-2</v>
      </c>
      <c r="D81" s="229">
        <v>4.4699999999999997E-2</v>
      </c>
      <c r="E81" s="229">
        <v>5.28E-2</v>
      </c>
      <c r="F81" s="236">
        <v>403026</v>
      </c>
      <c r="G81" s="229"/>
      <c r="H81" s="342">
        <v>0</v>
      </c>
      <c r="I81" s="239">
        <v>0</v>
      </c>
      <c r="J81" s="239">
        <v>0</v>
      </c>
      <c r="K81" s="342"/>
      <c r="L81" s="342">
        <v>0</v>
      </c>
      <c r="M81" s="342">
        <v>0</v>
      </c>
      <c r="N81" s="342">
        <v>0</v>
      </c>
      <c r="O81" s="342"/>
      <c r="P81" s="238">
        <v>0</v>
      </c>
      <c r="Q81" s="238">
        <v>0</v>
      </c>
      <c r="R81" s="238">
        <v>0</v>
      </c>
      <c r="S81" s="238"/>
      <c r="T81" s="342">
        <f t="shared" si="26"/>
        <v>0</v>
      </c>
      <c r="U81" s="342">
        <f t="shared" si="26"/>
        <v>0</v>
      </c>
      <c r="V81" s="342">
        <f t="shared" si="26"/>
        <v>0</v>
      </c>
      <c r="W81" s="29"/>
      <c r="X81" s="29">
        <f t="shared" si="22"/>
        <v>0</v>
      </c>
      <c r="Y81" s="29">
        <f t="shared" si="23"/>
        <v>0</v>
      </c>
      <c r="Z81" s="29">
        <f t="shared" si="25"/>
        <v>0</v>
      </c>
      <c r="AB81" s="29">
        <v>0</v>
      </c>
      <c r="AC81" s="29">
        <v>0</v>
      </c>
      <c r="AD81" s="29">
        <v>0</v>
      </c>
      <c r="AF81" s="342">
        <v>0</v>
      </c>
      <c r="AG81" s="342">
        <v>0</v>
      </c>
      <c r="AH81" s="342">
        <v>0</v>
      </c>
      <c r="AJ81" s="29">
        <v>0</v>
      </c>
      <c r="AK81" s="29">
        <v>0</v>
      </c>
      <c r="AL81" s="29">
        <v>0</v>
      </c>
      <c r="AN81" s="342">
        <f t="shared" si="24"/>
        <v>0</v>
      </c>
      <c r="AO81" s="342">
        <f t="shared" si="24"/>
        <v>0</v>
      </c>
      <c r="AP81" s="342">
        <f t="shared" si="24"/>
        <v>0</v>
      </c>
      <c r="AR81" s="29">
        <f t="shared" si="29"/>
        <v>0</v>
      </c>
      <c r="AS81" s="29">
        <f t="shared" si="30"/>
        <v>0</v>
      </c>
      <c r="AT81" s="29">
        <f t="shared" si="31"/>
        <v>0</v>
      </c>
      <c r="AV81" s="29">
        <f t="shared" si="32"/>
        <v>0</v>
      </c>
      <c r="AW81" s="29">
        <f t="shared" si="32"/>
        <v>0</v>
      </c>
      <c r="AX81" s="29">
        <f t="shared" si="33"/>
        <v>0</v>
      </c>
      <c r="AZ81" s="29">
        <v>0</v>
      </c>
      <c r="BA81" s="29">
        <v>0</v>
      </c>
      <c r="BB81" s="29">
        <v>0</v>
      </c>
      <c r="BD81" s="342"/>
      <c r="BE81" s="342"/>
      <c r="BF81" s="342"/>
      <c r="BH81" s="29">
        <v>0</v>
      </c>
      <c r="BI81" s="29">
        <v>0</v>
      </c>
      <c r="BJ81" s="29">
        <v>0</v>
      </c>
      <c r="BL81" s="342">
        <f t="shared" si="27"/>
        <v>0</v>
      </c>
      <c r="BM81" s="342">
        <f t="shared" si="27"/>
        <v>0</v>
      </c>
      <c r="BN81" s="342">
        <f t="shared" si="27"/>
        <v>0</v>
      </c>
      <c r="BP81" s="29">
        <f t="shared" si="11"/>
        <v>0</v>
      </c>
      <c r="BQ81" s="29">
        <f t="shared" si="12"/>
        <v>0</v>
      </c>
      <c r="BR81" s="29">
        <f t="shared" si="13"/>
        <v>0</v>
      </c>
      <c r="BT81" s="29">
        <f t="shared" si="14"/>
        <v>0</v>
      </c>
      <c r="BU81" s="29">
        <f t="shared" si="14"/>
        <v>0</v>
      </c>
      <c r="BV81" s="29">
        <f t="shared" si="15"/>
        <v>0</v>
      </c>
      <c r="BX81" s="29">
        <v>0</v>
      </c>
      <c r="BY81" s="29">
        <v>0</v>
      </c>
      <c r="BZ81" s="29">
        <v>0</v>
      </c>
      <c r="CB81" s="342"/>
      <c r="CC81" s="342"/>
      <c r="CD81" s="342"/>
      <c r="CF81" s="29">
        <v>0</v>
      </c>
      <c r="CG81" s="29">
        <v>0</v>
      </c>
      <c r="CH81" s="29">
        <v>0</v>
      </c>
      <c r="CJ81" s="342">
        <f t="shared" si="28"/>
        <v>0</v>
      </c>
      <c r="CK81" s="342">
        <f t="shared" si="28"/>
        <v>0</v>
      </c>
      <c r="CL81" s="342">
        <f t="shared" si="28"/>
        <v>0</v>
      </c>
      <c r="CN81" s="29">
        <f t="shared" si="34"/>
        <v>0</v>
      </c>
      <c r="CO81" s="29">
        <f t="shared" si="35"/>
        <v>0</v>
      </c>
      <c r="CP81" s="29">
        <f t="shared" si="36"/>
        <v>0</v>
      </c>
      <c r="CR81" s="29">
        <f t="shared" si="37"/>
        <v>0</v>
      </c>
      <c r="CS81" s="29">
        <f t="shared" si="37"/>
        <v>0</v>
      </c>
      <c r="CT81" s="29">
        <f t="shared" si="38"/>
        <v>0</v>
      </c>
    </row>
    <row r="82" spans="1:98" x14ac:dyDescent="0.25">
      <c r="A82" s="343" t="s">
        <v>872</v>
      </c>
      <c r="B82" s="229"/>
      <c r="C82" s="229"/>
      <c r="D82" s="229">
        <v>4.4699999999999997E-2</v>
      </c>
      <c r="E82" s="229">
        <v>5.28E-2</v>
      </c>
      <c r="F82" s="236">
        <v>403026</v>
      </c>
      <c r="G82" s="229"/>
      <c r="H82" s="239">
        <v>0</v>
      </c>
      <c r="I82" s="239">
        <v>0</v>
      </c>
      <c r="J82" s="239">
        <v>0</v>
      </c>
      <c r="K82" s="239">
        <v>0</v>
      </c>
      <c r="L82" s="239">
        <v>0</v>
      </c>
      <c r="M82" s="239">
        <v>0</v>
      </c>
      <c r="N82" s="239">
        <v>0</v>
      </c>
      <c r="O82" s="239">
        <v>0</v>
      </c>
      <c r="P82" s="239">
        <v>0</v>
      </c>
      <c r="Q82" s="239">
        <v>0</v>
      </c>
      <c r="R82" s="239">
        <v>0</v>
      </c>
      <c r="S82" s="239">
        <v>0</v>
      </c>
      <c r="T82" s="239">
        <v>0</v>
      </c>
      <c r="U82" s="239">
        <v>0</v>
      </c>
      <c r="V82" s="239">
        <v>0</v>
      </c>
      <c r="W82" s="239">
        <v>0</v>
      </c>
      <c r="X82" s="239">
        <v>0</v>
      </c>
      <c r="Y82" s="239">
        <v>0</v>
      </c>
      <c r="Z82" s="239">
        <v>0</v>
      </c>
      <c r="AA82" s="239">
        <v>0</v>
      </c>
      <c r="AB82" s="239">
        <v>0</v>
      </c>
      <c r="AC82" s="239">
        <v>0</v>
      </c>
      <c r="AD82" s="239">
        <v>0</v>
      </c>
      <c r="AF82" s="342">
        <v>1328723.83</v>
      </c>
      <c r="AG82" s="342">
        <v>2657447.66</v>
      </c>
      <c r="AH82" s="342">
        <v>2657447.66</v>
      </c>
      <c r="AJ82" s="29">
        <v>0</v>
      </c>
      <c r="AK82" s="29">
        <v>0</v>
      </c>
      <c r="AL82" s="29">
        <v>0</v>
      </c>
      <c r="AN82" s="342">
        <f t="shared" si="24"/>
        <v>5846.3848520000001</v>
      </c>
      <c r="AO82" s="342">
        <f t="shared" si="24"/>
        <v>11692.769704</v>
      </c>
      <c r="AP82" s="342">
        <f t="shared" si="24"/>
        <v>11692.769704</v>
      </c>
      <c r="AR82" s="29">
        <f>AJ82+AK82+AL82</f>
        <v>0</v>
      </c>
      <c r="AS82" s="29">
        <f t="shared" si="30"/>
        <v>29231.92426</v>
      </c>
      <c r="AT82" s="29">
        <f t="shared" si="31"/>
        <v>29231.92426</v>
      </c>
      <c r="AV82" s="29">
        <f t="shared" si="32"/>
        <v>0</v>
      </c>
      <c r="AW82" s="29">
        <f t="shared" si="32"/>
        <v>29231.92426</v>
      </c>
      <c r="AX82" s="29">
        <f t="shared" si="33"/>
        <v>29231.92426</v>
      </c>
      <c r="AZ82" s="29"/>
      <c r="BA82" s="29"/>
      <c r="BB82" s="29"/>
      <c r="BD82" s="342"/>
      <c r="BE82" s="342"/>
      <c r="BF82" s="342"/>
      <c r="BH82" s="29"/>
      <c r="BI82" s="29"/>
      <c r="BJ82" s="29"/>
      <c r="BL82" s="342"/>
      <c r="BM82" s="342"/>
      <c r="BN82" s="342"/>
      <c r="BP82" s="29"/>
      <c r="BQ82" s="29"/>
      <c r="BR82" s="29"/>
      <c r="BT82" s="29"/>
      <c r="BU82" s="29"/>
      <c r="BV82" s="29"/>
      <c r="BX82" s="29"/>
      <c r="BY82" s="29"/>
      <c r="BZ82" s="29"/>
      <c r="CB82" s="342"/>
      <c r="CC82" s="342"/>
      <c r="CD82" s="342"/>
      <c r="CF82" s="29"/>
      <c r="CG82" s="29"/>
      <c r="CH82" s="29"/>
      <c r="CJ82" s="342"/>
      <c r="CK82" s="342"/>
      <c r="CL82" s="342"/>
      <c r="CN82" s="29"/>
      <c r="CO82" s="29"/>
      <c r="CP82" s="29"/>
      <c r="CR82" s="29"/>
      <c r="CS82" s="29"/>
      <c r="CT82" s="29"/>
    </row>
    <row r="83" spans="1:98" x14ac:dyDescent="0.25">
      <c r="A83" s="343" t="s">
        <v>407</v>
      </c>
      <c r="B83" s="229">
        <v>1.7600000000000001E-2</v>
      </c>
      <c r="C83" s="229">
        <v>1.9599999999999999E-2</v>
      </c>
      <c r="D83" s="229">
        <v>3.6700000000000003E-2</v>
      </c>
      <c r="E83" s="229">
        <v>3.6699999999999997E-2</v>
      </c>
      <c r="F83" s="236">
        <v>403011</v>
      </c>
      <c r="G83" s="229"/>
      <c r="H83" s="342">
        <v>14056584.609999999</v>
      </c>
      <c r="I83" s="342">
        <v>14056584.609999999</v>
      </c>
      <c r="J83" s="342">
        <v>14056584.609999999</v>
      </c>
      <c r="K83" s="342"/>
      <c r="L83" s="342">
        <v>0</v>
      </c>
      <c r="M83" s="342">
        <v>0</v>
      </c>
      <c r="N83" s="342">
        <v>0</v>
      </c>
      <c r="O83" s="342"/>
      <c r="P83" s="238">
        <v>42989.721265583328</v>
      </c>
      <c r="Q83" s="238">
        <v>42989.721265583328</v>
      </c>
      <c r="R83" s="238">
        <v>42989.721265583328</v>
      </c>
      <c r="S83" s="238"/>
      <c r="T83" s="342">
        <f t="shared" si="26"/>
        <v>0</v>
      </c>
      <c r="U83" s="342">
        <f t="shared" si="26"/>
        <v>0</v>
      </c>
      <c r="V83" s="342">
        <f t="shared" si="26"/>
        <v>0</v>
      </c>
      <c r="W83" s="29"/>
      <c r="X83" s="29">
        <f t="shared" si="22"/>
        <v>128969.16379674998</v>
      </c>
      <c r="Y83" s="29">
        <f t="shared" si="23"/>
        <v>0</v>
      </c>
      <c r="Z83" s="29">
        <f t="shared" ref="Z83:Z168" si="39">Y83-X83</f>
        <v>-128969.16379674998</v>
      </c>
      <c r="AB83" s="29">
        <v>14056584.609999999</v>
      </c>
      <c r="AC83" s="29">
        <v>14056584.609999999</v>
      </c>
      <c r="AD83" s="29">
        <v>14056584.609999999</v>
      </c>
      <c r="AF83" s="342">
        <v>0</v>
      </c>
      <c r="AG83" s="342">
        <v>0</v>
      </c>
      <c r="AH83" s="342">
        <v>0</v>
      </c>
      <c r="AJ83" s="29">
        <v>42989.721265583328</v>
      </c>
      <c r="AK83" s="29">
        <v>42989.721265583328</v>
      </c>
      <c r="AL83" s="29">
        <v>42989.721265583328</v>
      </c>
      <c r="AN83" s="342">
        <f t="shared" si="24"/>
        <v>0</v>
      </c>
      <c r="AO83" s="342">
        <f t="shared" si="24"/>
        <v>0</v>
      </c>
      <c r="AP83" s="342">
        <f t="shared" si="24"/>
        <v>0</v>
      </c>
      <c r="AR83" s="29">
        <f t="shared" si="29"/>
        <v>128969.16379674998</v>
      </c>
      <c r="AS83" s="29">
        <f t="shared" si="30"/>
        <v>0</v>
      </c>
      <c r="AT83" s="29">
        <f t="shared" si="31"/>
        <v>-128969.16379674998</v>
      </c>
      <c r="AV83" s="29">
        <f t="shared" si="32"/>
        <v>257938.32759349997</v>
      </c>
      <c r="AW83" s="29">
        <f t="shared" si="32"/>
        <v>0</v>
      </c>
      <c r="AX83" s="29">
        <f t="shared" si="33"/>
        <v>-257938.32759349997</v>
      </c>
      <c r="AZ83" s="29">
        <v>14056584.609999999</v>
      </c>
      <c r="BA83" s="29">
        <v>14056584.609999999</v>
      </c>
      <c r="BB83" s="29">
        <v>14056584.609999999</v>
      </c>
      <c r="BD83" s="342"/>
      <c r="BE83" s="342"/>
      <c r="BF83" s="342"/>
      <c r="BH83" s="29">
        <v>42989.721265583328</v>
      </c>
      <c r="BI83" s="29">
        <v>42989.721265583328</v>
      </c>
      <c r="BJ83" s="29">
        <v>42989.721265583328</v>
      </c>
      <c r="BL83" s="342">
        <f t="shared" si="27"/>
        <v>0</v>
      </c>
      <c r="BM83" s="342">
        <f t="shared" si="27"/>
        <v>0</v>
      </c>
      <c r="BN83" s="342">
        <f t="shared" si="27"/>
        <v>0</v>
      </c>
      <c r="BP83" s="29">
        <f t="shared" si="11"/>
        <v>128969.16379674998</v>
      </c>
      <c r="BQ83" s="29">
        <f t="shared" si="12"/>
        <v>0</v>
      </c>
      <c r="BR83" s="29">
        <f t="shared" si="13"/>
        <v>-128969.16379674998</v>
      </c>
      <c r="BT83" s="29">
        <f t="shared" si="14"/>
        <v>386907.49139024992</v>
      </c>
      <c r="BU83" s="29">
        <f t="shared" si="14"/>
        <v>0</v>
      </c>
      <c r="BV83" s="29">
        <f t="shared" si="15"/>
        <v>-386907.49139024992</v>
      </c>
      <c r="BX83" s="29">
        <v>14035827.77</v>
      </c>
      <c r="BY83" s="29">
        <v>13962522.07</v>
      </c>
      <c r="BZ83" s="29">
        <v>6954986.5999999996</v>
      </c>
      <c r="CB83" s="342"/>
      <c r="CC83" s="342"/>
      <c r="CD83" s="342"/>
      <c r="CF83" s="29">
        <v>42926.239929916665</v>
      </c>
      <c r="CG83" s="29">
        <v>42702.046664083326</v>
      </c>
      <c r="CH83" s="29">
        <v>21270.667351666663</v>
      </c>
      <c r="CJ83" s="342">
        <f t="shared" si="28"/>
        <v>0</v>
      </c>
      <c r="CK83" s="342">
        <f t="shared" si="28"/>
        <v>0</v>
      </c>
      <c r="CL83" s="342">
        <f t="shared" si="28"/>
        <v>0</v>
      </c>
      <c r="CN83" s="29">
        <f t="shared" si="34"/>
        <v>106898.95394566665</v>
      </c>
      <c r="CO83" s="29">
        <f t="shared" si="35"/>
        <v>0</v>
      </c>
      <c r="CP83" s="29">
        <f t="shared" si="36"/>
        <v>-106898.95394566665</v>
      </c>
      <c r="CR83" s="29">
        <f t="shared" si="37"/>
        <v>493806.44533591659</v>
      </c>
      <c r="CS83" s="29">
        <f t="shared" si="37"/>
        <v>0</v>
      </c>
      <c r="CT83" s="29">
        <f t="shared" si="38"/>
        <v>-493806.44533591659</v>
      </c>
    </row>
    <row r="84" spans="1:98" x14ac:dyDescent="0.25">
      <c r="A84" s="343" t="s">
        <v>408</v>
      </c>
      <c r="B84" s="229">
        <v>1.4E-2</v>
      </c>
      <c r="C84" s="229">
        <v>1.5599999999999999E-2</v>
      </c>
      <c r="D84" s="229">
        <v>6.7799999999999999E-2</v>
      </c>
      <c r="E84" s="229">
        <v>6.7799999999999999E-2</v>
      </c>
      <c r="F84" s="236">
        <v>403011</v>
      </c>
      <c r="G84" s="229"/>
      <c r="H84" s="342">
        <v>113677515.54000001</v>
      </c>
      <c r="I84" s="342">
        <v>113722050.23999999</v>
      </c>
      <c r="J84" s="342">
        <v>113722050.23999999</v>
      </c>
      <c r="K84" s="342"/>
      <c r="L84" s="342">
        <v>113742098.20999999</v>
      </c>
      <c r="M84" s="342">
        <v>113742098.20999999</v>
      </c>
      <c r="N84" s="342">
        <v>113742098.20999999</v>
      </c>
      <c r="O84" s="342"/>
      <c r="P84" s="238">
        <v>642277.96280099999</v>
      </c>
      <c r="Q84" s="238">
        <v>642529.58385599998</v>
      </c>
      <c r="R84" s="238">
        <v>642529.58385599998</v>
      </c>
      <c r="S84" s="238"/>
      <c r="T84" s="342">
        <f t="shared" si="26"/>
        <v>642642.85488649993</v>
      </c>
      <c r="U84" s="342">
        <f t="shared" si="26"/>
        <v>642642.85488649993</v>
      </c>
      <c r="V84" s="342">
        <f t="shared" si="26"/>
        <v>642642.85488649993</v>
      </c>
      <c r="W84" s="29"/>
      <c r="X84" s="29">
        <f t="shared" si="22"/>
        <v>1927337.1305129998</v>
      </c>
      <c r="Y84" s="29">
        <f t="shared" si="23"/>
        <v>1927928.5646594998</v>
      </c>
      <c r="Z84" s="29">
        <f t="shared" si="39"/>
        <v>591.43414649995975</v>
      </c>
      <c r="AB84" s="29">
        <v>113768153.87</v>
      </c>
      <c r="AC84" s="29">
        <v>113817023.70999999</v>
      </c>
      <c r="AD84" s="29">
        <v>113819789.92</v>
      </c>
      <c r="AF84" s="342">
        <v>113742098.20999999</v>
      </c>
      <c r="AG84" s="342">
        <v>113742098.20999999</v>
      </c>
      <c r="AH84" s="342">
        <v>113742098.20999999</v>
      </c>
      <c r="AJ84" s="29">
        <v>642790.06936550001</v>
      </c>
      <c r="AK84" s="29">
        <v>643066.18396149995</v>
      </c>
      <c r="AL84" s="29">
        <v>643081.81304799998</v>
      </c>
      <c r="AN84" s="342">
        <f t="shared" si="24"/>
        <v>642642.85488649993</v>
      </c>
      <c r="AO84" s="342">
        <f t="shared" si="24"/>
        <v>642642.85488649993</v>
      </c>
      <c r="AP84" s="342">
        <f t="shared" si="24"/>
        <v>642642.85488649993</v>
      </c>
      <c r="AR84" s="29">
        <f t="shared" si="29"/>
        <v>1928938.0663749999</v>
      </c>
      <c r="AS84" s="29">
        <f t="shared" si="30"/>
        <v>1927928.5646594998</v>
      </c>
      <c r="AT84" s="29">
        <f t="shared" si="31"/>
        <v>-1009.5017155001406</v>
      </c>
      <c r="AV84" s="29">
        <f t="shared" si="32"/>
        <v>3856275.1968879998</v>
      </c>
      <c r="AW84" s="29">
        <f t="shared" si="32"/>
        <v>3855857.1293189996</v>
      </c>
      <c r="AX84" s="29">
        <f t="shared" si="33"/>
        <v>-418.06756900018081</v>
      </c>
      <c r="AZ84" s="29">
        <v>113780944.06999999</v>
      </c>
      <c r="BA84" s="29">
        <v>113742098.20999999</v>
      </c>
      <c r="BB84" s="29">
        <v>113742098.20999999</v>
      </c>
      <c r="BD84" s="342"/>
      <c r="BE84" s="342"/>
      <c r="BF84" s="342"/>
      <c r="BH84" s="29">
        <v>642862.3339955</v>
      </c>
      <c r="BI84" s="29">
        <v>642642.85488649993</v>
      </c>
      <c r="BJ84" s="29">
        <v>642642.85488649993</v>
      </c>
      <c r="BL84" s="342">
        <f t="shared" si="27"/>
        <v>0</v>
      </c>
      <c r="BM84" s="342">
        <f t="shared" si="27"/>
        <v>0</v>
      </c>
      <c r="BN84" s="342">
        <f t="shared" si="27"/>
        <v>0</v>
      </c>
      <c r="BP84" s="29">
        <f t="shared" si="11"/>
        <v>1928148.0437684997</v>
      </c>
      <c r="BQ84" s="29">
        <f t="shared" si="12"/>
        <v>0</v>
      </c>
      <c r="BR84" s="29">
        <f t="shared" si="13"/>
        <v>-1928148.0437684997</v>
      </c>
      <c r="BT84" s="29">
        <f t="shared" si="14"/>
        <v>5784423.2406564998</v>
      </c>
      <c r="BU84" s="29">
        <f t="shared" si="14"/>
        <v>3855857.1293189996</v>
      </c>
      <c r="BV84" s="29">
        <f t="shared" si="15"/>
        <v>-1928566.1113375002</v>
      </c>
      <c r="BX84" s="29">
        <v>113742098.20999999</v>
      </c>
      <c r="BY84" s="29">
        <v>113742098.20999999</v>
      </c>
      <c r="BZ84" s="29">
        <v>113742098.20999999</v>
      </c>
      <c r="CB84" s="342"/>
      <c r="CC84" s="342"/>
      <c r="CD84" s="342"/>
      <c r="CF84" s="29">
        <v>642642.85488649993</v>
      </c>
      <c r="CG84" s="29">
        <v>642642.85488649993</v>
      </c>
      <c r="CH84" s="29">
        <v>642642.85488649993</v>
      </c>
      <c r="CJ84" s="342">
        <f t="shared" si="28"/>
        <v>0</v>
      </c>
      <c r="CK84" s="342">
        <f t="shared" si="28"/>
        <v>0</v>
      </c>
      <c r="CL84" s="342">
        <f t="shared" si="28"/>
        <v>0</v>
      </c>
      <c r="CN84" s="29">
        <f t="shared" si="34"/>
        <v>1927928.5646594998</v>
      </c>
      <c r="CO84" s="29">
        <f t="shared" si="35"/>
        <v>0</v>
      </c>
      <c r="CP84" s="29">
        <f t="shared" si="36"/>
        <v>-1927928.5646594998</v>
      </c>
      <c r="CR84" s="29">
        <f t="shared" si="37"/>
        <v>7712351.8053159993</v>
      </c>
      <c r="CS84" s="29">
        <f t="shared" si="37"/>
        <v>3855857.1293189996</v>
      </c>
      <c r="CT84" s="29">
        <f t="shared" si="38"/>
        <v>-3856494.6759969997</v>
      </c>
    </row>
    <row r="85" spans="1:98" x14ac:dyDescent="0.25">
      <c r="A85" s="343" t="s">
        <v>409</v>
      </c>
      <c r="B85" s="229">
        <v>2.1700000000000001E-2</v>
      </c>
      <c r="C85" s="229">
        <v>2.4199999999999999E-2</v>
      </c>
      <c r="D85" s="229">
        <v>5.5399999999999998E-2</v>
      </c>
      <c r="E85" s="229">
        <v>5.4600000000000003E-2</v>
      </c>
      <c r="F85" s="236">
        <v>403011</v>
      </c>
      <c r="G85" s="229"/>
      <c r="H85" s="342">
        <v>150509643.40000001</v>
      </c>
      <c r="I85" s="342">
        <v>150567825.55000001</v>
      </c>
      <c r="J85" s="342">
        <v>150567825.55000001</v>
      </c>
      <c r="K85" s="342"/>
      <c r="L85" s="342">
        <v>150496163.34999999</v>
      </c>
      <c r="M85" s="342">
        <v>150496163.34999999</v>
      </c>
      <c r="N85" s="342">
        <v>150496163.34999999</v>
      </c>
      <c r="O85" s="342"/>
      <c r="P85" s="238">
        <v>684818.87747000006</v>
      </c>
      <c r="Q85" s="238">
        <v>685083.60625250009</v>
      </c>
      <c r="R85" s="238">
        <v>685083.60625250009</v>
      </c>
      <c r="S85" s="238"/>
      <c r="T85" s="342">
        <f t="shared" si="26"/>
        <v>684757.54324250005</v>
      </c>
      <c r="U85" s="342">
        <f t="shared" si="26"/>
        <v>684757.54324250005</v>
      </c>
      <c r="V85" s="342">
        <f t="shared" si="26"/>
        <v>684757.54324250005</v>
      </c>
      <c r="W85" s="29"/>
      <c r="X85" s="29">
        <f t="shared" si="22"/>
        <v>2054986.0899750001</v>
      </c>
      <c r="Y85" s="29">
        <f t="shared" si="23"/>
        <v>2054272.6297275</v>
      </c>
      <c r="Z85" s="29">
        <f t="shared" si="39"/>
        <v>-713.4602475001011</v>
      </c>
      <c r="AB85" s="29">
        <v>150561553.94</v>
      </c>
      <c r="AC85" s="29">
        <v>150555282.33000001</v>
      </c>
      <c r="AD85" s="29">
        <v>150555282.33000001</v>
      </c>
      <c r="AF85" s="342">
        <v>150496163.34999999</v>
      </c>
      <c r="AG85" s="342">
        <v>150496163.34999999</v>
      </c>
      <c r="AH85" s="342">
        <v>150496163.34999999</v>
      </c>
      <c r="AJ85" s="29">
        <v>685055.07042700006</v>
      </c>
      <c r="AK85" s="29">
        <v>685026.53460150014</v>
      </c>
      <c r="AL85" s="29">
        <v>685026.53460150014</v>
      </c>
      <c r="AN85" s="342">
        <f t="shared" si="24"/>
        <v>684757.54324250005</v>
      </c>
      <c r="AO85" s="342">
        <f t="shared" si="24"/>
        <v>684757.54324250005</v>
      </c>
      <c r="AP85" s="342">
        <f t="shared" si="24"/>
        <v>684757.54324250005</v>
      </c>
      <c r="AR85" s="29">
        <f t="shared" si="29"/>
        <v>2055108.1396300006</v>
      </c>
      <c r="AS85" s="29">
        <f t="shared" si="30"/>
        <v>2054272.6297275</v>
      </c>
      <c r="AT85" s="29">
        <f t="shared" si="31"/>
        <v>-835.50990250054747</v>
      </c>
      <c r="AV85" s="29">
        <f t="shared" si="32"/>
        <v>4110094.2296050005</v>
      </c>
      <c r="AW85" s="29">
        <f t="shared" si="32"/>
        <v>4108545.2594550001</v>
      </c>
      <c r="AX85" s="29">
        <f t="shared" si="33"/>
        <v>-1548.9701500004157</v>
      </c>
      <c r="AZ85" s="29">
        <v>150525722.84</v>
      </c>
      <c r="BA85" s="29">
        <v>150496163.34999999</v>
      </c>
      <c r="BB85" s="29">
        <v>150496163.34999999</v>
      </c>
      <c r="BD85" s="342"/>
      <c r="BE85" s="342"/>
      <c r="BF85" s="342"/>
      <c r="BH85" s="29">
        <v>684892.03892200009</v>
      </c>
      <c r="BI85" s="29">
        <v>684757.54324250005</v>
      </c>
      <c r="BJ85" s="29">
        <v>684757.54324250005</v>
      </c>
      <c r="BL85" s="342">
        <f t="shared" si="27"/>
        <v>0</v>
      </c>
      <c r="BM85" s="342">
        <f t="shared" si="27"/>
        <v>0</v>
      </c>
      <c r="BN85" s="342">
        <f t="shared" si="27"/>
        <v>0</v>
      </c>
      <c r="BP85" s="29">
        <f t="shared" si="11"/>
        <v>2054407.1254070001</v>
      </c>
      <c r="BQ85" s="29">
        <f t="shared" si="12"/>
        <v>0</v>
      </c>
      <c r="BR85" s="29">
        <f t="shared" si="13"/>
        <v>-2054407.1254070001</v>
      </c>
      <c r="BT85" s="29">
        <f t="shared" si="14"/>
        <v>6164501.3550120005</v>
      </c>
      <c r="BU85" s="29">
        <f t="shared" si="14"/>
        <v>4108545.2594550001</v>
      </c>
      <c r="BV85" s="29">
        <f t="shared" si="15"/>
        <v>-2055956.0955570005</v>
      </c>
      <c r="BX85" s="29">
        <v>150496163.34999999</v>
      </c>
      <c r="BY85" s="29">
        <v>150496163.34999999</v>
      </c>
      <c r="BZ85" s="29">
        <v>150496163.34999999</v>
      </c>
      <c r="CB85" s="342"/>
      <c r="CC85" s="342"/>
      <c r="CD85" s="342"/>
      <c r="CF85" s="29">
        <v>684757.54324250005</v>
      </c>
      <c r="CG85" s="29">
        <v>684757.54324250005</v>
      </c>
      <c r="CH85" s="29">
        <v>684757.54324250005</v>
      </c>
      <c r="CJ85" s="342">
        <f t="shared" si="28"/>
        <v>0</v>
      </c>
      <c r="CK85" s="342">
        <f t="shared" si="28"/>
        <v>0</v>
      </c>
      <c r="CL85" s="342">
        <f t="shared" si="28"/>
        <v>0</v>
      </c>
      <c r="CN85" s="29">
        <f t="shared" si="34"/>
        <v>2054272.6297275</v>
      </c>
      <c r="CO85" s="29">
        <f t="shared" si="35"/>
        <v>0</v>
      </c>
      <c r="CP85" s="29">
        <f t="shared" si="36"/>
        <v>-2054272.6297275</v>
      </c>
      <c r="CR85" s="29">
        <f t="shared" si="37"/>
        <v>8218773.984739501</v>
      </c>
      <c r="CS85" s="29">
        <f t="shared" si="37"/>
        <v>4108545.2594550001</v>
      </c>
      <c r="CT85" s="29">
        <f t="shared" si="38"/>
        <v>-4110228.725284501</v>
      </c>
    </row>
    <row r="86" spans="1:98" x14ac:dyDescent="0.25">
      <c r="A86" s="343" t="s">
        <v>410</v>
      </c>
      <c r="B86" s="229">
        <v>2.47E-2</v>
      </c>
      <c r="C86" s="229">
        <v>2.75E-2</v>
      </c>
      <c r="D86" s="229">
        <v>2.3300000000000001E-2</v>
      </c>
      <c r="E86" s="229">
        <v>2.2599999999999999E-2</v>
      </c>
      <c r="F86" s="236">
        <v>403011</v>
      </c>
      <c r="G86" s="229"/>
      <c r="H86" s="342">
        <v>15452320.65</v>
      </c>
      <c r="I86" s="342">
        <v>15452320.65</v>
      </c>
      <c r="J86" s="342">
        <v>15452320.65</v>
      </c>
      <c r="K86" s="342"/>
      <c r="L86" s="342">
        <v>15498187.960000001</v>
      </c>
      <c r="M86" s="342">
        <v>15498187.960000001</v>
      </c>
      <c r="N86" s="342">
        <v>15498187.960000001</v>
      </c>
      <c r="O86" s="342"/>
      <c r="P86" s="238">
        <v>29101.870557500002</v>
      </c>
      <c r="Q86" s="238">
        <v>29101.870557500002</v>
      </c>
      <c r="R86" s="238">
        <v>29101.870557500002</v>
      </c>
      <c r="S86" s="238"/>
      <c r="T86" s="342">
        <f t="shared" si="26"/>
        <v>29188.253991333331</v>
      </c>
      <c r="U86" s="342">
        <f t="shared" si="26"/>
        <v>29188.253991333331</v>
      </c>
      <c r="V86" s="342">
        <f t="shared" si="26"/>
        <v>29188.253991333331</v>
      </c>
      <c r="W86" s="29"/>
      <c r="X86" s="29">
        <f t="shared" si="22"/>
        <v>87305.611672500003</v>
      </c>
      <c r="Y86" s="29">
        <f t="shared" si="23"/>
        <v>87564.761973999994</v>
      </c>
      <c r="Z86" s="29">
        <f t="shared" si="39"/>
        <v>259.15030149999075</v>
      </c>
      <c r="AB86" s="29">
        <v>15452320.65</v>
      </c>
      <c r="AC86" s="29">
        <v>15452320.65</v>
      </c>
      <c r="AD86" s="29">
        <v>15452320.65</v>
      </c>
      <c r="AF86" s="342">
        <v>15498187.960000001</v>
      </c>
      <c r="AG86" s="342">
        <v>15513408.58</v>
      </c>
      <c r="AH86" s="342">
        <v>15527026.470000001</v>
      </c>
      <c r="AJ86" s="29">
        <v>29101.870557500002</v>
      </c>
      <c r="AK86" s="29">
        <v>29101.870557500002</v>
      </c>
      <c r="AL86" s="29">
        <v>29101.870557500002</v>
      </c>
      <c r="AN86" s="342">
        <f t="shared" si="24"/>
        <v>29188.253991333331</v>
      </c>
      <c r="AO86" s="342">
        <f t="shared" si="24"/>
        <v>29216.919492333331</v>
      </c>
      <c r="AP86" s="342">
        <f t="shared" si="24"/>
        <v>29242.5665185</v>
      </c>
      <c r="AR86" s="29">
        <f t="shared" si="29"/>
        <v>87305.611672500003</v>
      </c>
      <c r="AS86" s="29">
        <f t="shared" si="30"/>
        <v>87647.740002166654</v>
      </c>
      <c r="AT86" s="29">
        <f t="shared" si="31"/>
        <v>342.12832966665155</v>
      </c>
      <c r="AV86" s="29">
        <f t="shared" si="32"/>
        <v>174611.22334500001</v>
      </c>
      <c r="AW86" s="29">
        <f t="shared" si="32"/>
        <v>175212.50197616665</v>
      </c>
      <c r="AX86" s="29">
        <f t="shared" si="33"/>
        <v>601.2786311666423</v>
      </c>
      <c r="AZ86" s="29">
        <v>15452320.65</v>
      </c>
      <c r="BA86" s="29">
        <v>15452320.65</v>
      </c>
      <c r="BB86" s="29">
        <v>15475254.310000001</v>
      </c>
      <c r="BD86" s="342"/>
      <c r="BE86" s="342"/>
      <c r="BF86" s="342"/>
      <c r="BH86" s="29">
        <v>29101.870557500002</v>
      </c>
      <c r="BI86" s="29">
        <v>29101.870557500002</v>
      </c>
      <c r="BJ86" s="29">
        <v>29145.062283833333</v>
      </c>
      <c r="BL86" s="342">
        <f t="shared" si="27"/>
        <v>0</v>
      </c>
      <c r="BM86" s="342">
        <f t="shared" si="27"/>
        <v>0</v>
      </c>
      <c r="BN86" s="342">
        <f t="shared" si="27"/>
        <v>0</v>
      </c>
      <c r="BP86" s="29">
        <f t="shared" si="11"/>
        <v>87348.803398833334</v>
      </c>
      <c r="BQ86" s="29">
        <f t="shared" si="12"/>
        <v>0</v>
      </c>
      <c r="BR86" s="29">
        <f t="shared" si="13"/>
        <v>-87348.803398833334</v>
      </c>
      <c r="BT86" s="29">
        <f t="shared" si="14"/>
        <v>261960.02674383332</v>
      </c>
      <c r="BU86" s="29">
        <f t="shared" si="14"/>
        <v>175212.50197616665</v>
      </c>
      <c r="BV86" s="29">
        <f t="shared" si="15"/>
        <v>-86747.524767666677</v>
      </c>
      <c r="BX86" s="29">
        <v>15498187.960000001</v>
      </c>
      <c r="BY86" s="29">
        <v>15498187.960000001</v>
      </c>
      <c r="BZ86" s="29">
        <v>15498187.960000001</v>
      </c>
      <c r="CB86" s="342"/>
      <c r="CC86" s="342"/>
      <c r="CD86" s="342"/>
      <c r="CF86" s="29">
        <v>29188.253991333331</v>
      </c>
      <c r="CG86" s="29">
        <v>29188.253991333331</v>
      </c>
      <c r="CH86" s="29">
        <v>29188.253991333331</v>
      </c>
      <c r="CJ86" s="342">
        <f t="shared" si="28"/>
        <v>0</v>
      </c>
      <c r="CK86" s="342">
        <f t="shared" si="28"/>
        <v>0</v>
      </c>
      <c r="CL86" s="342">
        <f t="shared" si="28"/>
        <v>0</v>
      </c>
      <c r="CN86" s="29">
        <f t="shared" si="34"/>
        <v>87564.761973999994</v>
      </c>
      <c r="CO86" s="29">
        <f t="shared" si="35"/>
        <v>0</v>
      </c>
      <c r="CP86" s="29">
        <f t="shared" si="36"/>
        <v>-87564.761973999994</v>
      </c>
      <c r="CR86" s="29">
        <f t="shared" si="37"/>
        <v>349524.78871783335</v>
      </c>
      <c r="CS86" s="29">
        <f t="shared" si="37"/>
        <v>175212.50197616665</v>
      </c>
      <c r="CT86" s="29">
        <f t="shared" si="38"/>
        <v>-174312.2867416667</v>
      </c>
    </row>
    <row r="87" spans="1:98" x14ac:dyDescent="0.25">
      <c r="A87" s="343" t="s">
        <v>411</v>
      </c>
      <c r="B87" s="229">
        <v>2.5399999999999999E-2</v>
      </c>
      <c r="C87" s="229">
        <v>2.8299999999999999E-2</v>
      </c>
      <c r="D87" s="229">
        <v>3.0200000000000001E-2</v>
      </c>
      <c r="E87" s="229">
        <v>3.6899999999999995E-2</v>
      </c>
      <c r="F87" s="236">
        <v>403011</v>
      </c>
      <c r="G87" s="229"/>
      <c r="H87" s="342">
        <v>330226309.88999999</v>
      </c>
      <c r="I87" s="342">
        <v>329500227.79000002</v>
      </c>
      <c r="J87" s="342">
        <v>328728887.42000002</v>
      </c>
      <c r="K87" s="342"/>
      <c r="L87" s="342">
        <v>328426999.48000002</v>
      </c>
      <c r="M87" s="342">
        <v>327907982.00999999</v>
      </c>
      <c r="N87" s="342">
        <v>327393981.72000003</v>
      </c>
      <c r="O87" s="342"/>
      <c r="P87" s="238">
        <v>1015445.9029117498</v>
      </c>
      <c r="Q87" s="238">
        <v>1013213.20045425</v>
      </c>
      <c r="R87" s="238">
        <v>1010841.3288164999</v>
      </c>
      <c r="S87" s="238"/>
      <c r="T87" s="342">
        <f t="shared" si="26"/>
        <v>1009913.023401</v>
      </c>
      <c r="U87" s="342">
        <f t="shared" si="26"/>
        <v>1008317.0446807499</v>
      </c>
      <c r="V87" s="342">
        <f t="shared" si="26"/>
        <v>1006736.493789</v>
      </c>
      <c r="W87" s="29"/>
      <c r="X87" s="29">
        <f t="shared" si="22"/>
        <v>3039500.4321824997</v>
      </c>
      <c r="Y87" s="29">
        <f t="shared" si="23"/>
        <v>3024966.56187075</v>
      </c>
      <c r="Z87" s="29">
        <f t="shared" si="39"/>
        <v>-14533.870311749633</v>
      </c>
      <c r="AB87" s="29">
        <v>328750314.31</v>
      </c>
      <c r="AC87" s="29">
        <v>328647348.91000003</v>
      </c>
      <c r="AD87" s="29">
        <v>328352862.75999999</v>
      </c>
      <c r="AF87" s="342">
        <v>327400494.22000003</v>
      </c>
      <c r="AG87" s="342">
        <v>327378893.29000002</v>
      </c>
      <c r="AH87" s="342">
        <v>327282761.50999999</v>
      </c>
      <c r="AJ87" s="29">
        <v>1010907.2165032499</v>
      </c>
      <c r="AK87" s="29">
        <v>1010590.59789825</v>
      </c>
      <c r="AL87" s="29">
        <v>1009685.0529869999</v>
      </c>
      <c r="AN87" s="342">
        <f t="shared" si="24"/>
        <v>1006756.5197264999</v>
      </c>
      <c r="AO87" s="342">
        <f t="shared" si="24"/>
        <v>1006690.09686675</v>
      </c>
      <c r="AP87" s="342">
        <f t="shared" si="24"/>
        <v>1006394.4916432499</v>
      </c>
      <c r="AR87" s="29">
        <f t="shared" si="29"/>
        <v>3031182.8673884999</v>
      </c>
      <c r="AS87" s="29">
        <f t="shared" si="30"/>
        <v>3019841.1082365001</v>
      </c>
      <c r="AT87" s="29">
        <f t="shared" si="31"/>
        <v>-11341.759151999839</v>
      </c>
      <c r="AV87" s="29">
        <f t="shared" si="32"/>
        <v>6070683.299571</v>
      </c>
      <c r="AW87" s="29">
        <f t="shared" si="32"/>
        <v>6044807.6701072501</v>
      </c>
      <c r="AX87" s="29">
        <f t="shared" si="33"/>
        <v>-25875.629463749938</v>
      </c>
      <c r="AZ87" s="29">
        <v>328111756.82999998</v>
      </c>
      <c r="BA87" s="29">
        <v>328628733.35000002</v>
      </c>
      <c r="BB87" s="29">
        <v>329779789.67000002</v>
      </c>
      <c r="BD87" s="342"/>
      <c r="BE87" s="342"/>
      <c r="BF87" s="342"/>
      <c r="BH87" s="29">
        <v>1008943.6522522499</v>
      </c>
      <c r="BI87" s="29">
        <v>1010533.3550512498</v>
      </c>
      <c r="BJ87" s="29">
        <v>1014072.8532352499</v>
      </c>
      <c r="BL87" s="342">
        <f t="shared" si="27"/>
        <v>0</v>
      </c>
      <c r="BM87" s="342">
        <f t="shared" si="27"/>
        <v>0</v>
      </c>
      <c r="BN87" s="342">
        <f t="shared" si="27"/>
        <v>0</v>
      </c>
      <c r="BP87" s="29">
        <f t="shared" si="11"/>
        <v>3033549.8605387495</v>
      </c>
      <c r="BQ87" s="29">
        <f t="shared" si="12"/>
        <v>0</v>
      </c>
      <c r="BR87" s="29">
        <f t="shared" si="13"/>
        <v>-3033549.8605387495</v>
      </c>
      <c r="BT87" s="29">
        <f t="shared" si="14"/>
        <v>9104233.1601097491</v>
      </c>
      <c r="BU87" s="29">
        <f t="shared" si="14"/>
        <v>6044807.6701072501</v>
      </c>
      <c r="BV87" s="29">
        <f t="shared" si="15"/>
        <v>-3059425.490002499</v>
      </c>
      <c r="BX87" s="29">
        <v>329969994.81</v>
      </c>
      <c r="BY87" s="29">
        <v>329574550.05000001</v>
      </c>
      <c r="BZ87" s="29">
        <v>329010558.30000001</v>
      </c>
      <c r="CB87" s="342"/>
      <c r="CC87" s="342"/>
      <c r="CD87" s="342"/>
      <c r="CF87" s="29">
        <v>1014657.7340407498</v>
      </c>
      <c r="CG87" s="29">
        <v>1013441.7414037498</v>
      </c>
      <c r="CH87" s="29">
        <v>1011707.4667725</v>
      </c>
      <c r="CJ87" s="342">
        <f t="shared" si="28"/>
        <v>0</v>
      </c>
      <c r="CK87" s="342">
        <f t="shared" si="28"/>
        <v>0</v>
      </c>
      <c r="CL87" s="342">
        <f t="shared" si="28"/>
        <v>0</v>
      </c>
      <c r="CN87" s="29">
        <f t="shared" si="34"/>
        <v>3039806.9422169998</v>
      </c>
      <c r="CO87" s="29">
        <f t="shared" si="35"/>
        <v>0</v>
      </c>
      <c r="CP87" s="29">
        <f t="shared" si="36"/>
        <v>-3039806.9422169998</v>
      </c>
      <c r="CR87" s="29">
        <f t="shared" si="37"/>
        <v>12144040.102326749</v>
      </c>
      <c r="CS87" s="29">
        <f t="shared" si="37"/>
        <v>6044807.6701072501</v>
      </c>
      <c r="CT87" s="29">
        <f t="shared" si="38"/>
        <v>-6099232.4322194988</v>
      </c>
    </row>
    <row r="88" spans="1:98" x14ac:dyDescent="0.25">
      <c r="A88" s="343" t="s">
        <v>412</v>
      </c>
      <c r="B88" s="229">
        <v>2.5399999999999999E-2</v>
      </c>
      <c r="C88" s="229">
        <v>2.8299999999999999E-2</v>
      </c>
      <c r="D88" s="229">
        <v>3.0200000000000001E-2</v>
      </c>
      <c r="E88" s="229">
        <v>3.6899999999999995E-2</v>
      </c>
      <c r="F88" s="236">
        <v>403011</v>
      </c>
      <c r="G88" s="229"/>
      <c r="H88" s="342">
        <v>10635589.17</v>
      </c>
      <c r="I88" s="342">
        <v>10645643.08</v>
      </c>
      <c r="J88" s="342">
        <v>10655696.98</v>
      </c>
      <c r="K88" s="342"/>
      <c r="L88" s="342">
        <v>10655696.98</v>
      </c>
      <c r="M88" s="342">
        <v>10655696.98</v>
      </c>
      <c r="N88" s="342">
        <v>10655696.98</v>
      </c>
      <c r="O88" s="342"/>
      <c r="P88" s="238">
        <v>32704.436697749992</v>
      </c>
      <c r="Q88" s="238">
        <v>32735.352470999995</v>
      </c>
      <c r="R88" s="238">
        <v>32766.268213499996</v>
      </c>
      <c r="S88" s="238"/>
      <c r="T88" s="342">
        <f t="shared" si="26"/>
        <v>32766.268213499996</v>
      </c>
      <c r="U88" s="342">
        <f t="shared" si="26"/>
        <v>32766.268213499996</v>
      </c>
      <c r="V88" s="342">
        <f t="shared" si="26"/>
        <v>32766.268213499996</v>
      </c>
      <c r="W88" s="29"/>
      <c r="X88" s="29">
        <f t="shared" si="22"/>
        <v>98206.057382249986</v>
      </c>
      <c r="Y88" s="29">
        <f t="shared" si="23"/>
        <v>98298.804640499991</v>
      </c>
      <c r="Z88" s="29">
        <f t="shared" si="39"/>
        <v>92.747258250004961</v>
      </c>
      <c r="AB88" s="29">
        <v>10655696.98</v>
      </c>
      <c r="AC88" s="29">
        <v>10655696.98</v>
      </c>
      <c r="AD88" s="29">
        <v>10655696.98</v>
      </c>
      <c r="AF88" s="342">
        <v>10655696.98</v>
      </c>
      <c r="AG88" s="342">
        <v>10655696.98</v>
      </c>
      <c r="AH88" s="342">
        <v>10655696.98</v>
      </c>
      <c r="AJ88" s="29">
        <v>32766.268213499996</v>
      </c>
      <c r="AK88" s="29">
        <v>32766.268213499996</v>
      </c>
      <c r="AL88" s="29">
        <v>32766.268213499996</v>
      </c>
      <c r="AN88" s="342">
        <f t="shared" si="24"/>
        <v>32766.268213499996</v>
      </c>
      <c r="AO88" s="342">
        <f t="shared" si="24"/>
        <v>32766.268213499996</v>
      </c>
      <c r="AP88" s="342">
        <f t="shared" si="24"/>
        <v>32766.268213499996</v>
      </c>
      <c r="AR88" s="29">
        <f t="shared" si="29"/>
        <v>98298.804640499991</v>
      </c>
      <c r="AS88" s="29">
        <f t="shared" si="30"/>
        <v>98298.804640499991</v>
      </c>
      <c r="AT88" s="29">
        <f t="shared" si="31"/>
        <v>0</v>
      </c>
      <c r="AV88" s="29">
        <f t="shared" si="32"/>
        <v>196504.86202274996</v>
      </c>
      <c r="AW88" s="29">
        <f t="shared" si="32"/>
        <v>196597.60928099998</v>
      </c>
      <c r="AX88" s="29">
        <f t="shared" si="33"/>
        <v>92.747258250019513</v>
      </c>
      <c r="AZ88" s="29">
        <v>10655696.98</v>
      </c>
      <c r="BA88" s="29">
        <v>10655696.98</v>
      </c>
      <c r="BB88" s="29">
        <v>10655696.98</v>
      </c>
      <c r="BD88" s="342"/>
      <c r="BE88" s="342"/>
      <c r="BF88" s="342"/>
      <c r="BH88" s="29">
        <v>32766.268213499996</v>
      </c>
      <c r="BI88" s="29">
        <v>32766.268213499996</v>
      </c>
      <c r="BJ88" s="29">
        <v>32766.268213499996</v>
      </c>
      <c r="BL88" s="342">
        <f t="shared" si="27"/>
        <v>0</v>
      </c>
      <c r="BM88" s="342">
        <f t="shared" si="27"/>
        <v>0</v>
      </c>
      <c r="BN88" s="342">
        <f t="shared" si="27"/>
        <v>0</v>
      </c>
      <c r="BP88" s="29">
        <f t="shared" si="11"/>
        <v>98298.804640499991</v>
      </c>
      <c r="BQ88" s="29">
        <f t="shared" si="12"/>
        <v>0</v>
      </c>
      <c r="BR88" s="29">
        <f t="shared" si="13"/>
        <v>-98298.804640499991</v>
      </c>
      <c r="BT88" s="29">
        <f t="shared" si="14"/>
        <v>294803.66666324995</v>
      </c>
      <c r="BU88" s="29">
        <f t="shared" si="14"/>
        <v>196597.60928099998</v>
      </c>
      <c r="BV88" s="29">
        <f t="shared" si="15"/>
        <v>-98206.057382249972</v>
      </c>
      <c r="BX88" s="29">
        <v>10655696.98</v>
      </c>
      <c r="BY88" s="29">
        <v>10655696.98</v>
      </c>
      <c r="BZ88" s="29">
        <v>10655696.98</v>
      </c>
      <c r="CB88" s="342"/>
      <c r="CC88" s="342"/>
      <c r="CD88" s="342"/>
      <c r="CF88" s="29">
        <v>32766.268213499996</v>
      </c>
      <c r="CG88" s="29">
        <v>32766.268213499996</v>
      </c>
      <c r="CH88" s="29">
        <v>32766.268213499996</v>
      </c>
      <c r="CJ88" s="342">
        <f t="shared" si="28"/>
        <v>0</v>
      </c>
      <c r="CK88" s="342">
        <f t="shared" si="28"/>
        <v>0</v>
      </c>
      <c r="CL88" s="342">
        <f t="shared" si="28"/>
        <v>0</v>
      </c>
      <c r="CN88" s="29">
        <f t="shared" si="34"/>
        <v>98298.804640499991</v>
      </c>
      <c r="CO88" s="29">
        <f t="shared" si="35"/>
        <v>0</v>
      </c>
      <c r="CP88" s="29">
        <f t="shared" si="36"/>
        <v>-98298.804640499991</v>
      </c>
      <c r="CR88" s="29">
        <f t="shared" si="37"/>
        <v>393102.47130374995</v>
      </c>
      <c r="CS88" s="29">
        <f t="shared" si="37"/>
        <v>196597.60928099998</v>
      </c>
      <c r="CT88" s="29">
        <f t="shared" si="38"/>
        <v>-196504.86202274996</v>
      </c>
    </row>
    <row r="89" spans="1:98" x14ac:dyDescent="0.25">
      <c r="A89" s="343" t="s">
        <v>413</v>
      </c>
      <c r="B89" s="229">
        <v>2.5399999999999999E-2</v>
      </c>
      <c r="C89" s="229">
        <v>2.8299999999999999E-2</v>
      </c>
      <c r="D89" s="229">
        <v>3.0200000000000001E-2</v>
      </c>
      <c r="E89" s="229">
        <v>3.6899999999999995E-2</v>
      </c>
      <c r="F89" s="236">
        <v>403026</v>
      </c>
      <c r="G89" s="229"/>
      <c r="H89" s="342">
        <v>0</v>
      </c>
      <c r="I89" s="342">
        <v>0</v>
      </c>
      <c r="J89" s="342">
        <v>0</v>
      </c>
      <c r="K89" s="342"/>
      <c r="L89" s="342">
        <v>0</v>
      </c>
      <c r="M89" s="342">
        <v>0</v>
      </c>
      <c r="N89" s="342">
        <v>0</v>
      </c>
      <c r="O89" s="342"/>
      <c r="P89" s="238">
        <v>0</v>
      </c>
      <c r="Q89" s="238">
        <v>0</v>
      </c>
      <c r="R89" s="238">
        <v>0</v>
      </c>
      <c r="S89" s="238"/>
      <c r="T89" s="342">
        <f t="shared" si="26"/>
        <v>0</v>
      </c>
      <c r="U89" s="342">
        <f t="shared" si="26"/>
        <v>0</v>
      </c>
      <c r="V89" s="342">
        <f t="shared" si="26"/>
        <v>0</v>
      </c>
      <c r="W89" s="29"/>
      <c r="X89" s="29">
        <f t="shared" si="22"/>
        <v>0</v>
      </c>
      <c r="Y89" s="29">
        <f t="shared" si="23"/>
        <v>0</v>
      </c>
      <c r="Z89" s="29">
        <f t="shared" si="39"/>
        <v>0</v>
      </c>
      <c r="AB89" s="29">
        <v>0</v>
      </c>
      <c r="AC89" s="29">
        <v>0</v>
      </c>
      <c r="AD89" s="29">
        <v>0</v>
      </c>
      <c r="AF89" s="342">
        <v>0</v>
      </c>
      <c r="AG89" s="342">
        <v>0</v>
      </c>
      <c r="AH89" s="342">
        <v>0</v>
      </c>
      <c r="AJ89" s="29">
        <v>0</v>
      </c>
      <c r="AK89" s="29">
        <v>0</v>
      </c>
      <c r="AL89" s="29">
        <v>0</v>
      </c>
      <c r="AN89" s="342">
        <f t="shared" si="24"/>
        <v>0</v>
      </c>
      <c r="AO89" s="342">
        <f t="shared" si="24"/>
        <v>0</v>
      </c>
      <c r="AP89" s="342">
        <f t="shared" si="24"/>
        <v>0</v>
      </c>
      <c r="AR89" s="29">
        <f t="shared" si="29"/>
        <v>0</v>
      </c>
      <c r="AS89" s="29">
        <f t="shared" si="30"/>
        <v>0</v>
      </c>
      <c r="AT89" s="29">
        <f t="shared" si="31"/>
        <v>0</v>
      </c>
      <c r="AV89" s="29">
        <f t="shared" si="32"/>
        <v>0</v>
      </c>
      <c r="AW89" s="29">
        <f t="shared" si="32"/>
        <v>0</v>
      </c>
      <c r="AX89" s="29">
        <f t="shared" si="33"/>
        <v>0</v>
      </c>
      <c r="AZ89" s="29">
        <v>0</v>
      </c>
      <c r="BA89" s="29">
        <v>0</v>
      </c>
      <c r="BB89" s="29">
        <v>0</v>
      </c>
      <c r="BD89" s="342"/>
      <c r="BE89" s="342"/>
      <c r="BF89" s="342"/>
      <c r="BH89" s="29">
        <v>0</v>
      </c>
      <c r="BI89" s="29">
        <v>0</v>
      </c>
      <c r="BJ89" s="29">
        <v>0</v>
      </c>
      <c r="BL89" s="342">
        <f t="shared" si="27"/>
        <v>0</v>
      </c>
      <c r="BM89" s="342">
        <f t="shared" si="27"/>
        <v>0</v>
      </c>
      <c r="BN89" s="342">
        <f t="shared" si="27"/>
        <v>0</v>
      </c>
      <c r="BP89" s="29">
        <f t="shared" si="11"/>
        <v>0</v>
      </c>
      <c r="BQ89" s="29">
        <f t="shared" si="12"/>
        <v>0</v>
      </c>
      <c r="BR89" s="29">
        <f t="shared" si="13"/>
        <v>0</v>
      </c>
      <c r="BT89" s="29">
        <f t="shared" si="14"/>
        <v>0</v>
      </c>
      <c r="BU89" s="29">
        <f t="shared" si="14"/>
        <v>0</v>
      </c>
      <c r="BV89" s="29">
        <f t="shared" si="15"/>
        <v>0</v>
      </c>
      <c r="BX89" s="29">
        <v>0</v>
      </c>
      <c r="BY89" s="29">
        <v>0</v>
      </c>
      <c r="BZ89" s="29">
        <v>0</v>
      </c>
      <c r="CB89" s="342"/>
      <c r="CC89" s="342"/>
      <c r="CD89" s="342"/>
      <c r="CF89" s="29">
        <v>0</v>
      </c>
      <c r="CG89" s="29">
        <v>0</v>
      </c>
      <c r="CH89" s="29">
        <v>0</v>
      </c>
      <c r="CJ89" s="342">
        <f t="shared" si="28"/>
        <v>0</v>
      </c>
      <c r="CK89" s="342">
        <f t="shared" si="28"/>
        <v>0</v>
      </c>
      <c r="CL89" s="342">
        <f t="shared" si="28"/>
        <v>0</v>
      </c>
      <c r="CN89" s="29">
        <f t="shared" si="34"/>
        <v>0</v>
      </c>
      <c r="CO89" s="29">
        <f t="shared" si="35"/>
        <v>0</v>
      </c>
      <c r="CP89" s="29">
        <f t="shared" si="36"/>
        <v>0</v>
      </c>
      <c r="CR89" s="29">
        <f t="shared" si="37"/>
        <v>0</v>
      </c>
      <c r="CS89" s="29">
        <f t="shared" si="37"/>
        <v>0</v>
      </c>
      <c r="CT89" s="29">
        <f t="shared" si="38"/>
        <v>0</v>
      </c>
    </row>
    <row r="90" spans="1:98" x14ac:dyDescent="0.25">
      <c r="A90" s="30" t="s">
        <v>414</v>
      </c>
      <c r="B90" s="229">
        <v>2.5399999999999999E-2</v>
      </c>
      <c r="C90" s="229">
        <v>0</v>
      </c>
      <c r="D90" s="229">
        <v>1.8800000000000001E-2</v>
      </c>
      <c r="E90" s="229">
        <v>1.7899999999999999E-2</v>
      </c>
      <c r="F90" s="236">
        <v>403011</v>
      </c>
      <c r="G90" s="229"/>
      <c r="H90" s="342">
        <v>4846362.74</v>
      </c>
      <c r="I90" s="342">
        <v>4846362.74</v>
      </c>
      <c r="J90" s="342">
        <v>4846362.74</v>
      </c>
      <c r="K90" s="342"/>
      <c r="L90" s="342">
        <v>4846362.74</v>
      </c>
      <c r="M90" s="342">
        <v>4846362.74</v>
      </c>
      <c r="N90" s="342">
        <v>4846362.74</v>
      </c>
      <c r="O90" s="342"/>
      <c r="P90" s="238">
        <v>7229.1577538333331</v>
      </c>
      <c r="Q90" s="238">
        <v>7229.1577538333331</v>
      </c>
      <c r="R90" s="238">
        <v>7229.1577538333331</v>
      </c>
      <c r="S90" s="238"/>
      <c r="T90" s="342">
        <f t="shared" si="26"/>
        <v>7229.1577538333331</v>
      </c>
      <c r="U90" s="342">
        <f t="shared" si="26"/>
        <v>7229.1577538333331</v>
      </c>
      <c r="V90" s="342">
        <f t="shared" si="26"/>
        <v>7229.1577538333331</v>
      </c>
      <c r="W90" s="29"/>
      <c r="X90" s="29">
        <f t="shared" si="22"/>
        <v>21687.473261499999</v>
      </c>
      <c r="Y90" s="29">
        <f t="shared" si="23"/>
        <v>21687.473261499999</v>
      </c>
      <c r="Z90" s="29">
        <f t="shared" si="39"/>
        <v>0</v>
      </c>
      <c r="AB90" s="29">
        <v>4846362.74</v>
      </c>
      <c r="AC90" s="29">
        <v>4846362.74</v>
      </c>
      <c r="AD90" s="29">
        <v>4846362.74</v>
      </c>
      <c r="AF90" s="342">
        <v>4846362.74</v>
      </c>
      <c r="AG90" s="342">
        <v>4846362.74</v>
      </c>
      <c r="AH90" s="342">
        <v>4846362.74</v>
      </c>
      <c r="AJ90" s="29">
        <v>7229.1577538333331</v>
      </c>
      <c r="AK90" s="29">
        <v>7229.1577538333331</v>
      </c>
      <c r="AL90" s="29">
        <v>7229.1577538333331</v>
      </c>
      <c r="AN90" s="342">
        <f t="shared" si="24"/>
        <v>7229.1577538333331</v>
      </c>
      <c r="AO90" s="342">
        <f t="shared" si="24"/>
        <v>7229.1577538333331</v>
      </c>
      <c r="AP90" s="342">
        <f t="shared" si="24"/>
        <v>7229.1577538333331</v>
      </c>
      <c r="AR90" s="29">
        <f t="shared" si="29"/>
        <v>21687.473261499999</v>
      </c>
      <c r="AS90" s="29">
        <f t="shared" si="30"/>
        <v>21687.473261499999</v>
      </c>
      <c r="AT90" s="29">
        <f t="shared" si="31"/>
        <v>0</v>
      </c>
      <c r="AV90" s="29">
        <f t="shared" si="32"/>
        <v>43374.946522999999</v>
      </c>
      <c r="AW90" s="29">
        <f t="shared" si="32"/>
        <v>43374.946522999999</v>
      </c>
      <c r="AX90" s="29">
        <f t="shared" si="33"/>
        <v>0</v>
      </c>
      <c r="AZ90" s="29">
        <v>4846362.74</v>
      </c>
      <c r="BA90" s="29">
        <v>4846362.74</v>
      </c>
      <c r="BB90" s="29">
        <v>4846362.74</v>
      </c>
      <c r="BD90" s="342"/>
      <c r="BE90" s="342"/>
      <c r="BF90" s="342"/>
      <c r="BH90" s="29">
        <v>7229.1577538333331</v>
      </c>
      <c r="BI90" s="29">
        <v>7229.1577538333331</v>
      </c>
      <c r="BJ90" s="29">
        <v>7229.1577538333331</v>
      </c>
      <c r="BL90" s="342">
        <f t="shared" si="27"/>
        <v>0</v>
      </c>
      <c r="BM90" s="342">
        <f t="shared" si="27"/>
        <v>0</v>
      </c>
      <c r="BN90" s="342">
        <f t="shared" si="27"/>
        <v>0</v>
      </c>
      <c r="BP90" s="29">
        <f t="shared" si="11"/>
        <v>21687.473261499999</v>
      </c>
      <c r="BQ90" s="29">
        <f t="shared" si="12"/>
        <v>0</v>
      </c>
      <c r="BR90" s="29">
        <f t="shared" si="13"/>
        <v>-21687.473261499999</v>
      </c>
      <c r="BT90" s="29">
        <f t="shared" si="14"/>
        <v>65062.419784500002</v>
      </c>
      <c r="BU90" s="29">
        <f t="shared" si="14"/>
        <v>43374.946522999999</v>
      </c>
      <c r="BV90" s="29">
        <f t="shared" si="15"/>
        <v>-21687.473261500003</v>
      </c>
      <c r="BX90" s="29">
        <v>4846362.74</v>
      </c>
      <c r="BY90" s="29">
        <v>4846362.74</v>
      </c>
      <c r="BZ90" s="29">
        <v>4846362.74</v>
      </c>
      <c r="CB90" s="342"/>
      <c r="CC90" s="342"/>
      <c r="CD90" s="342"/>
      <c r="CF90" s="29">
        <v>7229.1577538333331</v>
      </c>
      <c r="CG90" s="29">
        <v>7229.1577538333331</v>
      </c>
      <c r="CH90" s="29">
        <v>7229.1577538333331</v>
      </c>
      <c r="CJ90" s="342">
        <f t="shared" si="28"/>
        <v>0</v>
      </c>
      <c r="CK90" s="342">
        <f t="shared" si="28"/>
        <v>0</v>
      </c>
      <c r="CL90" s="342">
        <f t="shared" si="28"/>
        <v>0</v>
      </c>
      <c r="CN90" s="29">
        <f t="shared" si="34"/>
        <v>21687.473261499999</v>
      </c>
      <c r="CO90" s="29">
        <f t="shared" si="35"/>
        <v>0</v>
      </c>
      <c r="CP90" s="29">
        <f t="shared" si="36"/>
        <v>-21687.473261499999</v>
      </c>
      <c r="CR90" s="29">
        <f t="shared" si="37"/>
        <v>86749.893045999997</v>
      </c>
      <c r="CS90" s="29">
        <f t="shared" si="37"/>
        <v>43374.946522999999</v>
      </c>
      <c r="CT90" s="29">
        <f t="shared" si="38"/>
        <v>-43374.946522999999</v>
      </c>
    </row>
    <row r="91" spans="1:98" x14ac:dyDescent="0.25">
      <c r="A91" s="30" t="s">
        <v>415</v>
      </c>
      <c r="B91" s="229"/>
      <c r="C91" s="229"/>
      <c r="D91" s="229"/>
      <c r="E91" s="229">
        <v>1.72E-2</v>
      </c>
      <c r="F91" s="236">
        <v>403011</v>
      </c>
      <c r="G91" s="229"/>
      <c r="H91" s="342">
        <v>5057242.5</v>
      </c>
      <c r="I91" s="342">
        <v>5057242.5</v>
      </c>
      <c r="J91" s="342">
        <v>5057242.5</v>
      </c>
      <c r="K91" s="342"/>
      <c r="L91" s="342">
        <v>0</v>
      </c>
      <c r="M91" s="342">
        <v>0</v>
      </c>
      <c r="N91" s="342">
        <v>0</v>
      </c>
      <c r="O91" s="342"/>
      <c r="P91" s="238">
        <v>7248.71425</v>
      </c>
      <c r="Q91" s="238">
        <v>7248.71425</v>
      </c>
      <c r="R91" s="238">
        <v>7248.71425</v>
      </c>
      <c r="S91" s="238"/>
      <c r="T91" s="342">
        <f t="shared" si="26"/>
        <v>0</v>
      </c>
      <c r="U91" s="342">
        <f t="shared" si="26"/>
        <v>0</v>
      </c>
      <c r="V91" s="342">
        <f t="shared" si="26"/>
        <v>0</v>
      </c>
      <c r="W91" s="29"/>
      <c r="X91" s="29">
        <f t="shared" si="22"/>
        <v>21746.142749999999</v>
      </c>
      <c r="Y91" s="29">
        <f t="shared" si="23"/>
        <v>0</v>
      </c>
      <c r="Z91" s="29">
        <f t="shared" si="39"/>
        <v>-21746.142749999999</v>
      </c>
      <c r="AB91" s="29">
        <v>5057242.5</v>
      </c>
      <c r="AC91" s="29">
        <v>5057242.5</v>
      </c>
      <c r="AD91" s="29">
        <v>5057242.5</v>
      </c>
      <c r="AF91" s="342">
        <v>0</v>
      </c>
      <c r="AG91" s="342">
        <v>0</v>
      </c>
      <c r="AH91" s="342">
        <v>0</v>
      </c>
      <c r="AJ91" s="29">
        <v>7248.71425</v>
      </c>
      <c r="AK91" s="29">
        <v>7248.71425</v>
      </c>
      <c r="AL91" s="29">
        <v>7248.71425</v>
      </c>
      <c r="AN91" s="342">
        <f t="shared" si="24"/>
        <v>0</v>
      </c>
      <c r="AO91" s="342">
        <f t="shared" si="24"/>
        <v>0</v>
      </c>
      <c r="AP91" s="342">
        <f t="shared" si="24"/>
        <v>0</v>
      </c>
      <c r="AR91" s="29">
        <f t="shared" si="29"/>
        <v>21746.142749999999</v>
      </c>
      <c r="AS91" s="29">
        <f t="shared" si="30"/>
        <v>0</v>
      </c>
      <c r="AT91" s="29">
        <f t="shared" si="31"/>
        <v>-21746.142749999999</v>
      </c>
      <c r="AV91" s="29">
        <f t="shared" si="32"/>
        <v>43492.285499999998</v>
      </c>
      <c r="AW91" s="29">
        <f t="shared" si="32"/>
        <v>0</v>
      </c>
      <c r="AX91" s="29">
        <f t="shared" si="33"/>
        <v>-43492.285499999998</v>
      </c>
      <c r="AZ91" s="29">
        <v>5057242.5</v>
      </c>
      <c r="BA91" s="29">
        <v>5057242.5</v>
      </c>
      <c r="BB91" s="29">
        <v>5057242.5</v>
      </c>
      <c r="BD91" s="342"/>
      <c r="BE91" s="342"/>
      <c r="BF91" s="342"/>
      <c r="BH91" s="29">
        <v>7248.71425</v>
      </c>
      <c r="BI91" s="29">
        <v>7248.71425</v>
      </c>
      <c r="BJ91" s="29">
        <v>7248.71425</v>
      </c>
      <c r="BL91" s="342">
        <f t="shared" si="27"/>
        <v>0</v>
      </c>
      <c r="BM91" s="342">
        <f t="shared" si="27"/>
        <v>0</v>
      </c>
      <c r="BN91" s="342">
        <f t="shared" si="27"/>
        <v>0</v>
      </c>
      <c r="BP91" s="29">
        <f t="shared" si="11"/>
        <v>21746.142749999999</v>
      </c>
      <c r="BQ91" s="29">
        <f t="shared" si="12"/>
        <v>0</v>
      </c>
      <c r="BR91" s="29">
        <f t="shared" si="13"/>
        <v>-21746.142749999999</v>
      </c>
      <c r="BT91" s="29">
        <f t="shared" si="14"/>
        <v>65238.428249999997</v>
      </c>
      <c r="BU91" s="29">
        <f t="shared" si="14"/>
        <v>0</v>
      </c>
      <c r="BV91" s="29">
        <f t="shared" si="15"/>
        <v>-65238.428249999997</v>
      </c>
      <c r="BX91" s="29">
        <v>2528621.25</v>
      </c>
      <c r="BY91" s="29">
        <v>0</v>
      </c>
      <c r="BZ91" s="29">
        <v>0</v>
      </c>
      <c r="CB91" s="342"/>
      <c r="CC91" s="342"/>
      <c r="CD91" s="342"/>
      <c r="CF91" s="29">
        <v>3624.357125</v>
      </c>
      <c r="CG91" s="29">
        <v>0</v>
      </c>
      <c r="CH91" s="29">
        <v>0</v>
      </c>
      <c r="CJ91" s="342">
        <f t="shared" si="28"/>
        <v>0</v>
      </c>
      <c r="CK91" s="342">
        <f t="shared" si="28"/>
        <v>0</v>
      </c>
      <c r="CL91" s="342">
        <f t="shared" si="28"/>
        <v>0</v>
      </c>
      <c r="CN91" s="29">
        <f t="shared" si="34"/>
        <v>3624.357125</v>
      </c>
      <c r="CO91" s="29">
        <f t="shared" si="35"/>
        <v>0</v>
      </c>
      <c r="CP91" s="29">
        <f t="shared" si="36"/>
        <v>-3624.357125</v>
      </c>
      <c r="CR91" s="29">
        <f t="shared" si="37"/>
        <v>68862.785374999992</v>
      </c>
      <c r="CS91" s="29">
        <f t="shared" si="37"/>
        <v>0</v>
      </c>
      <c r="CT91" s="29">
        <f t="shared" si="38"/>
        <v>-68862.785374999992</v>
      </c>
    </row>
    <row r="92" spans="1:98" x14ac:dyDescent="0.25">
      <c r="A92" s="343" t="s">
        <v>416</v>
      </c>
      <c r="B92" s="229">
        <v>2.46E-2</v>
      </c>
      <c r="C92" s="229">
        <v>2.7400000000000001E-2</v>
      </c>
      <c r="D92" s="229">
        <v>2.3900000000000001E-2</v>
      </c>
      <c r="E92" s="229">
        <v>2.6200000000000001E-2</v>
      </c>
      <c r="F92" s="236">
        <v>403011</v>
      </c>
      <c r="G92" s="229"/>
      <c r="H92" s="342">
        <v>149419585.69999999</v>
      </c>
      <c r="I92" s="342">
        <v>149457094.08000001</v>
      </c>
      <c r="J92" s="342">
        <v>149466984.66999999</v>
      </c>
      <c r="K92" s="342"/>
      <c r="L92" s="342">
        <v>153354568.19999999</v>
      </c>
      <c r="M92" s="342">
        <v>153417265.50999999</v>
      </c>
      <c r="N92" s="342">
        <v>153505415.50999999</v>
      </c>
      <c r="O92" s="342"/>
      <c r="P92" s="238">
        <v>326232.76211166667</v>
      </c>
      <c r="Q92" s="238">
        <v>326314.65540800005</v>
      </c>
      <c r="R92" s="238">
        <v>326336.24986283336</v>
      </c>
      <c r="S92" s="238"/>
      <c r="T92" s="342">
        <f t="shared" si="26"/>
        <v>334824.14056999999</v>
      </c>
      <c r="U92" s="342">
        <f t="shared" si="26"/>
        <v>334961.02969683334</v>
      </c>
      <c r="V92" s="342">
        <f t="shared" si="26"/>
        <v>335153.49053016666</v>
      </c>
      <c r="W92" s="29"/>
      <c r="X92" s="29">
        <f t="shared" si="22"/>
        <v>978883.66738250013</v>
      </c>
      <c r="Y92" s="29">
        <f t="shared" si="23"/>
        <v>1004938.660797</v>
      </c>
      <c r="Z92" s="29">
        <f t="shared" si="39"/>
        <v>26054.993414499913</v>
      </c>
      <c r="AB92" s="29">
        <v>149444995.84999999</v>
      </c>
      <c r="AC92" s="29">
        <v>149345780.68000001</v>
      </c>
      <c r="AD92" s="29">
        <v>149255580.22</v>
      </c>
      <c r="AF92" s="342">
        <v>153397827.93000001</v>
      </c>
      <c r="AG92" s="342">
        <v>153291161.18000001</v>
      </c>
      <c r="AH92" s="342">
        <v>153357257.22999999</v>
      </c>
      <c r="AJ92" s="29">
        <v>326288.24093916669</v>
      </c>
      <c r="AK92" s="29">
        <v>326071.62115133338</v>
      </c>
      <c r="AL92" s="29">
        <v>325874.68348033336</v>
      </c>
      <c r="AN92" s="342">
        <f t="shared" si="24"/>
        <v>334918.59098050004</v>
      </c>
      <c r="AO92" s="342">
        <f t="shared" si="24"/>
        <v>334685.70190966671</v>
      </c>
      <c r="AP92" s="342">
        <f t="shared" si="24"/>
        <v>334830.01161883335</v>
      </c>
      <c r="AR92" s="29">
        <f t="shared" si="29"/>
        <v>978234.54557083338</v>
      </c>
      <c r="AS92" s="29">
        <f t="shared" si="30"/>
        <v>1004434.3045090002</v>
      </c>
      <c r="AT92" s="29">
        <f t="shared" si="31"/>
        <v>26199.758938166779</v>
      </c>
      <c r="AV92" s="29">
        <f t="shared" si="32"/>
        <v>1957118.2129533335</v>
      </c>
      <c r="AW92" s="29">
        <f t="shared" si="32"/>
        <v>2009372.9653060003</v>
      </c>
      <c r="AX92" s="29">
        <f t="shared" si="33"/>
        <v>52254.752352666808</v>
      </c>
      <c r="AZ92" s="29">
        <v>149225058.56</v>
      </c>
      <c r="BA92" s="29">
        <v>149226775.86000001</v>
      </c>
      <c r="BB92" s="29">
        <v>148900005.69</v>
      </c>
      <c r="BD92" s="342"/>
      <c r="BE92" s="342"/>
      <c r="BF92" s="342"/>
      <c r="BH92" s="29">
        <v>325808.04452266666</v>
      </c>
      <c r="BI92" s="29">
        <v>325811.79396100005</v>
      </c>
      <c r="BJ92" s="29">
        <v>325098.34575649997</v>
      </c>
      <c r="BL92" s="342">
        <f t="shared" si="27"/>
        <v>0</v>
      </c>
      <c r="BM92" s="342">
        <f t="shared" si="27"/>
        <v>0</v>
      </c>
      <c r="BN92" s="342">
        <f t="shared" si="27"/>
        <v>0</v>
      </c>
      <c r="BP92" s="29">
        <f t="shared" si="11"/>
        <v>976718.1842401668</v>
      </c>
      <c r="BQ92" s="29">
        <f t="shared" si="12"/>
        <v>0</v>
      </c>
      <c r="BR92" s="29">
        <f t="shared" si="13"/>
        <v>-976718.1842401668</v>
      </c>
      <c r="BT92" s="29">
        <f t="shared" si="14"/>
        <v>2933836.3971935003</v>
      </c>
      <c r="BU92" s="29">
        <f t="shared" si="14"/>
        <v>2009372.9653060003</v>
      </c>
      <c r="BV92" s="29">
        <f t="shared" si="15"/>
        <v>-924463.43188749999</v>
      </c>
      <c r="BX92" s="29">
        <v>148536247.11000001</v>
      </c>
      <c r="BY92" s="29">
        <v>148577950.78999999</v>
      </c>
      <c r="BZ92" s="29">
        <v>150983954.56</v>
      </c>
      <c r="CB92" s="342"/>
      <c r="CC92" s="342"/>
      <c r="CD92" s="342"/>
      <c r="CF92" s="29">
        <v>324304.13952350005</v>
      </c>
      <c r="CG92" s="29">
        <v>324395.19255816663</v>
      </c>
      <c r="CH92" s="29">
        <v>329648.30078933336</v>
      </c>
      <c r="CJ92" s="342">
        <f t="shared" si="28"/>
        <v>0</v>
      </c>
      <c r="CK92" s="342">
        <f t="shared" si="28"/>
        <v>0</v>
      </c>
      <c r="CL92" s="342">
        <f t="shared" si="28"/>
        <v>0</v>
      </c>
      <c r="CN92" s="29">
        <f t="shared" si="34"/>
        <v>978347.6328710001</v>
      </c>
      <c r="CO92" s="29">
        <f t="shared" si="35"/>
        <v>0</v>
      </c>
      <c r="CP92" s="29">
        <f t="shared" si="36"/>
        <v>-978347.6328710001</v>
      </c>
      <c r="CR92" s="29">
        <f t="shared" si="37"/>
        <v>3912184.0300645004</v>
      </c>
      <c r="CS92" s="29">
        <f t="shared" si="37"/>
        <v>2009372.9653060003</v>
      </c>
      <c r="CT92" s="29">
        <f t="shared" si="38"/>
        <v>-1902811.0647585001</v>
      </c>
    </row>
    <row r="93" spans="1:98" x14ac:dyDescent="0.25">
      <c r="A93" s="343" t="s">
        <v>417</v>
      </c>
      <c r="B93" s="229">
        <v>2.46E-2</v>
      </c>
      <c r="C93" s="229">
        <v>2.7400000000000001E-2</v>
      </c>
      <c r="D93" s="229">
        <v>2.3900000000000001E-2</v>
      </c>
      <c r="E93" s="229">
        <v>2.6200000000000001E-2</v>
      </c>
      <c r="F93" s="236">
        <v>403026</v>
      </c>
      <c r="G93" s="229"/>
      <c r="H93" s="342">
        <v>0</v>
      </c>
      <c r="I93" s="342">
        <v>0</v>
      </c>
      <c r="J93" s="342">
        <v>0</v>
      </c>
      <c r="K93" s="342"/>
      <c r="L93" s="342">
        <v>0</v>
      </c>
      <c r="M93" s="342">
        <v>0</v>
      </c>
      <c r="N93" s="342">
        <v>0</v>
      </c>
      <c r="O93" s="342"/>
      <c r="P93" s="238">
        <v>0</v>
      </c>
      <c r="Q93" s="238">
        <v>0</v>
      </c>
      <c r="R93" s="238">
        <v>0</v>
      </c>
      <c r="S93" s="238"/>
      <c r="T93" s="342">
        <f t="shared" si="26"/>
        <v>0</v>
      </c>
      <c r="U93" s="342">
        <f t="shared" si="26"/>
        <v>0</v>
      </c>
      <c r="V93" s="342">
        <f t="shared" si="26"/>
        <v>0</v>
      </c>
      <c r="W93" s="29"/>
      <c r="X93" s="29">
        <f t="shared" si="22"/>
        <v>0</v>
      </c>
      <c r="Y93" s="29">
        <f t="shared" si="23"/>
        <v>0</v>
      </c>
      <c r="Z93" s="29">
        <f t="shared" si="39"/>
        <v>0</v>
      </c>
      <c r="AB93" s="29">
        <v>0</v>
      </c>
      <c r="AC93" s="29">
        <v>0</v>
      </c>
      <c r="AD93" s="29">
        <v>0</v>
      </c>
      <c r="AF93" s="342">
        <v>0</v>
      </c>
      <c r="AG93" s="342">
        <v>0</v>
      </c>
      <c r="AH93" s="342">
        <v>0</v>
      </c>
      <c r="AJ93" s="29">
        <v>0</v>
      </c>
      <c r="AK93" s="29">
        <v>0</v>
      </c>
      <c r="AL93" s="29">
        <v>0</v>
      </c>
      <c r="AN93" s="342">
        <f t="shared" si="24"/>
        <v>0</v>
      </c>
      <c r="AO93" s="342">
        <f t="shared" si="24"/>
        <v>0</v>
      </c>
      <c r="AP93" s="342">
        <f t="shared" si="24"/>
        <v>0</v>
      </c>
      <c r="AR93" s="29">
        <f t="shared" si="29"/>
        <v>0</v>
      </c>
      <c r="AS93" s="29">
        <f t="shared" si="30"/>
        <v>0</v>
      </c>
      <c r="AT93" s="29">
        <f t="shared" si="31"/>
        <v>0</v>
      </c>
      <c r="AV93" s="29">
        <f t="shared" si="32"/>
        <v>0</v>
      </c>
      <c r="AW93" s="29">
        <f t="shared" si="32"/>
        <v>0</v>
      </c>
      <c r="AX93" s="29">
        <f t="shared" si="33"/>
        <v>0</v>
      </c>
      <c r="AZ93" s="29">
        <v>0</v>
      </c>
      <c r="BA93" s="29">
        <v>0</v>
      </c>
      <c r="BB93" s="29">
        <v>0</v>
      </c>
      <c r="BD93" s="342"/>
      <c r="BE93" s="342"/>
      <c r="BF93" s="342"/>
      <c r="BH93" s="29">
        <v>0</v>
      </c>
      <c r="BI93" s="29">
        <v>0</v>
      </c>
      <c r="BJ93" s="29">
        <v>0</v>
      </c>
      <c r="BL93" s="342">
        <f t="shared" si="27"/>
        <v>0</v>
      </c>
      <c r="BM93" s="342">
        <f t="shared" si="27"/>
        <v>0</v>
      </c>
      <c r="BN93" s="342">
        <f t="shared" si="27"/>
        <v>0</v>
      </c>
      <c r="BP93" s="29">
        <f t="shared" si="11"/>
        <v>0</v>
      </c>
      <c r="BQ93" s="29">
        <f t="shared" si="12"/>
        <v>0</v>
      </c>
      <c r="BR93" s="29">
        <f t="shared" si="13"/>
        <v>0</v>
      </c>
      <c r="BT93" s="29">
        <f t="shared" si="14"/>
        <v>0</v>
      </c>
      <c r="BU93" s="29">
        <f t="shared" si="14"/>
        <v>0</v>
      </c>
      <c r="BV93" s="29">
        <f t="shared" si="15"/>
        <v>0</v>
      </c>
      <c r="BX93" s="29">
        <v>0</v>
      </c>
      <c r="BY93" s="29">
        <v>0</v>
      </c>
      <c r="BZ93" s="29">
        <v>0</v>
      </c>
      <c r="CB93" s="342"/>
      <c r="CC93" s="342"/>
      <c r="CD93" s="342"/>
      <c r="CF93" s="29">
        <v>0</v>
      </c>
      <c r="CG93" s="29">
        <v>0</v>
      </c>
      <c r="CH93" s="29">
        <v>0</v>
      </c>
      <c r="CJ93" s="342">
        <f t="shared" si="28"/>
        <v>0</v>
      </c>
      <c r="CK93" s="342">
        <f t="shared" si="28"/>
        <v>0</v>
      </c>
      <c r="CL93" s="342">
        <f t="shared" si="28"/>
        <v>0</v>
      </c>
      <c r="CN93" s="29">
        <f t="shared" si="34"/>
        <v>0</v>
      </c>
      <c r="CO93" s="29">
        <f t="shared" si="35"/>
        <v>0</v>
      </c>
      <c r="CP93" s="29">
        <f t="shared" si="36"/>
        <v>0</v>
      </c>
      <c r="CR93" s="29">
        <f t="shared" si="37"/>
        <v>0</v>
      </c>
      <c r="CS93" s="29">
        <f t="shared" si="37"/>
        <v>0</v>
      </c>
      <c r="CT93" s="29">
        <f t="shared" si="38"/>
        <v>0</v>
      </c>
    </row>
    <row r="94" spans="1:98" x14ac:dyDescent="0.25">
      <c r="A94" s="343" t="s">
        <v>418</v>
      </c>
      <c r="B94" s="229">
        <v>2.46E-2</v>
      </c>
      <c r="C94" s="229">
        <v>2.7400000000000001E-2</v>
      </c>
      <c r="D94" s="229">
        <v>2.3900000000000001E-2</v>
      </c>
      <c r="E94" s="229">
        <v>2.6200000000000001E-2</v>
      </c>
      <c r="F94" s="236">
        <v>403026</v>
      </c>
      <c r="G94" s="229"/>
      <c r="H94" s="342">
        <v>45463619.75</v>
      </c>
      <c r="I94" s="342">
        <v>45463619.75</v>
      </c>
      <c r="J94" s="342">
        <v>45463619.75</v>
      </c>
      <c r="K94" s="342"/>
      <c r="L94" s="342">
        <v>45463619.75</v>
      </c>
      <c r="M94" s="342">
        <v>45463619.75</v>
      </c>
      <c r="N94" s="342">
        <v>45463619.75</v>
      </c>
      <c r="O94" s="342"/>
      <c r="P94" s="238">
        <v>99262.236454166661</v>
      </c>
      <c r="Q94" s="238">
        <v>99262.236454166661</v>
      </c>
      <c r="R94" s="238">
        <v>99262.236454166661</v>
      </c>
      <c r="S94" s="238"/>
      <c r="T94" s="342">
        <f t="shared" si="26"/>
        <v>99262.236454166661</v>
      </c>
      <c r="U94" s="342">
        <f t="shared" si="26"/>
        <v>99262.236454166661</v>
      </c>
      <c r="V94" s="342">
        <f t="shared" si="26"/>
        <v>99262.236454166661</v>
      </c>
      <c r="W94" s="29"/>
      <c r="X94" s="29">
        <f t="shared" si="22"/>
        <v>297786.7093625</v>
      </c>
      <c r="Y94" s="29">
        <f t="shared" si="23"/>
        <v>297786.7093625</v>
      </c>
      <c r="Z94" s="29">
        <f t="shared" si="39"/>
        <v>0</v>
      </c>
      <c r="AB94" s="29">
        <v>45463619.75</v>
      </c>
      <c r="AC94" s="29">
        <v>45463619.75</v>
      </c>
      <c r="AD94" s="29">
        <v>45463619.75</v>
      </c>
      <c r="AF94" s="342">
        <v>45463619.75</v>
      </c>
      <c r="AG94" s="342">
        <v>45463619.75</v>
      </c>
      <c r="AH94" s="342">
        <v>45463619.75</v>
      </c>
      <c r="AJ94" s="29">
        <v>99262.236454166661</v>
      </c>
      <c r="AK94" s="29">
        <v>99262.236454166661</v>
      </c>
      <c r="AL94" s="29">
        <v>99262.236454166661</v>
      </c>
      <c r="AN94" s="342">
        <f t="shared" si="24"/>
        <v>99262.236454166661</v>
      </c>
      <c r="AO94" s="342">
        <f t="shared" si="24"/>
        <v>99262.236454166661</v>
      </c>
      <c r="AP94" s="342">
        <f t="shared" si="24"/>
        <v>99262.236454166661</v>
      </c>
      <c r="AR94" s="29">
        <f t="shared" si="29"/>
        <v>297786.7093625</v>
      </c>
      <c r="AS94" s="29">
        <f t="shared" si="30"/>
        <v>297786.7093625</v>
      </c>
      <c r="AT94" s="29">
        <f t="shared" si="31"/>
        <v>0</v>
      </c>
      <c r="AV94" s="29">
        <f t="shared" si="32"/>
        <v>595573.418725</v>
      </c>
      <c r="AW94" s="29">
        <f t="shared" si="32"/>
        <v>595573.418725</v>
      </c>
      <c r="AX94" s="29">
        <f t="shared" si="33"/>
        <v>0</v>
      </c>
      <c r="AZ94" s="29">
        <v>45463619.75</v>
      </c>
      <c r="BA94" s="29">
        <v>45463619.75</v>
      </c>
      <c r="BB94" s="29">
        <v>45463619.75</v>
      </c>
      <c r="BD94" s="342"/>
      <c r="BE94" s="342"/>
      <c r="BF94" s="342"/>
      <c r="BH94" s="29">
        <v>99262.236454166661</v>
      </c>
      <c r="BI94" s="29">
        <v>99262.236454166661</v>
      </c>
      <c r="BJ94" s="29">
        <v>99262.236454166661</v>
      </c>
      <c r="BL94" s="342">
        <f t="shared" si="27"/>
        <v>0</v>
      </c>
      <c r="BM94" s="342">
        <f t="shared" si="27"/>
        <v>0</v>
      </c>
      <c r="BN94" s="342">
        <f t="shared" si="27"/>
        <v>0</v>
      </c>
      <c r="BP94" s="29">
        <f t="shared" si="11"/>
        <v>297786.7093625</v>
      </c>
      <c r="BQ94" s="29">
        <f t="shared" si="12"/>
        <v>0</v>
      </c>
      <c r="BR94" s="29">
        <f t="shared" si="13"/>
        <v>-297786.7093625</v>
      </c>
      <c r="BT94" s="29">
        <f t="shared" si="14"/>
        <v>893360.12808749999</v>
      </c>
      <c r="BU94" s="29">
        <f t="shared" si="14"/>
        <v>595573.418725</v>
      </c>
      <c r="BV94" s="29">
        <f t="shared" si="15"/>
        <v>-297786.7093625</v>
      </c>
      <c r="BX94" s="29">
        <v>45463619.75</v>
      </c>
      <c r="BY94" s="29">
        <v>45463619.75</v>
      </c>
      <c r="BZ94" s="29">
        <v>45463619.75</v>
      </c>
      <c r="CB94" s="342"/>
      <c r="CC94" s="342"/>
      <c r="CD94" s="342"/>
      <c r="CF94" s="29">
        <v>99262.236454166661</v>
      </c>
      <c r="CG94" s="29">
        <v>99262.236454166661</v>
      </c>
      <c r="CH94" s="29">
        <v>99262.236454166661</v>
      </c>
      <c r="CJ94" s="342">
        <f t="shared" si="28"/>
        <v>0</v>
      </c>
      <c r="CK94" s="342">
        <f t="shared" si="28"/>
        <v>0</v>
      </c>
      <c r="CL94" s="342">
        <f t="shared" si="28"/>
        <v>0</v>
      </c>
      <c r="CN94" s="29">
        <f t="shared" si="34"/>
        <v>297786.7093625</v>
      </c>
      <c r="CO94" s="29">
        <f t="shared" si="35"/>
        <v>0</v>
      </c>
      <c r="CP94" s="29">
        <f t="shared" si="36"/>
        <v>-297786.7093625</v>
      </c>
      <c r="CR94" s="29">
        <f t="shared" si="37"/>
        <v>1191146.83745</v>
      </c>
      <c r="CS94" s="29">
        <f t="shared" si="37"/>
        <v>595573.418725</v>
      </c>
      <c r="CT94" s="29">
        <f t="shared" si="38"/>
        <v>-595573.418725</v>
      </c>
    </row>
    <row r="95" spans="1:98" x14ac:dyDescent="0.25">
      <c r="A95" s="343" t="s">
        <v>419</v>
      </c>
      <c r="B95" s="229">
        <v>2.46E-2</v>
      </c>
      <c r="C95" s="229">
        <v>2.7400000000000001E-2</v>
      </c>
      <c r="D95" s="229">
        <v>2.3900000000000001E-2</v>
      </c>
      <c r="E95" s="229">
        <v>2.6200000000000001E-2</v>
      </c>
      <c r="F95" s="236">
        <v>403026</v>
      </c>
      <c r="G95" s="229"/>
      <c r="H95" s="342">
        <v>42123828.729999997</v>
      </c>
      <c r="I95" s="342">
        <v>42123828.729999997</v>
      </c>
      <c r="J95" s="342">
        <v>42123828.729999997</v>
      </c>
      <c r="K95" s="342"/>
      <c r="L95" s="342">
        <v>42123828.729999997</v>
      </c>
      <c r="M95" s="342">
        <v>42123828.729999997</v>
      </c>
      <c r="N95" s="342">
        <v>42123828.729999997</v>
      </c>
      <c r="O95" s="342"/>
      <c r="P95" s="238">
        <v>91970.359393833322</v>
      </c>
      <c r="Q95" s="238">
        <v>91970.359393833322</v>
      </c>
      <c r="R95" s="238">
        <v>91970.359393833322</v>
      </c>
      <c r="S95" s="238"/>
      <c r="T95" s="342">
        <f t="shared" si="26"/>
        <v>91970.359393833322</v>
      </c>
      <c r="U95" s="342">
        <f t="shared" si="26"/>
        <v>91970.359393833322</v>
      </c>
      <c r="V95" s="342">
        <f t="shared" si="26"/>
        <v>91970.359393833322</v>
      </c>
      <c r="W95" s="29"/>
      <c r="X95" s="29">
        <f t="shared" si="22"/>
        <v>275911.07818149996</v>
      </c>
      <c r="Y95" s="29">
        <f t="shared" si="23"/>
        <v>275911.07818149996</v>
      </c>
      <c r="Z95" s="29">
        <f t="shared" si="39"/>
        <v>0</v>
      </c>
      <c r="AB95" s="29">
        <v>42123828.729999997</v>
      </c>
      <c r="AC95" s="29">
        <v>42123828.729999997</v>
      </c>
      <c r="AD95" s="29">
        <v>42123828.729999997</v>
      </c>
      <c r="AF95" s="342">
        <v>42123828.729999997</v>
      </c>
      <c r="AG95" s="342">
        <v>42123828.729999997</v>
      </c>
      <c r="AH95" s="342">
        <v>42123828.729999997</v>
      </c>
      <c r="AJ95" s="29">
        <v>91970.359393833322</v>
      </c>
      <c r="AK95" s="29">
        <v>91970.359393833322</v>
      </c>
      <c r="AL95" s="29">
        <v>91970.359393833322</v>
      </c>
      <c r="AN95" s="342">
        <f t="shared" si="24"/>
        <v>91970.359393833322</v>
      </c>
      <c r="AO95" s="342">
        <f t="shared" si="24"/>
        <v>91970.359393833322</v>
      </c>
      <c r="AP95" s="342">
        <f t="shared" si="24"/>
        <v>91970.359393833322</v>
      </c>
      <c r="AR95" s="29">
        <f t="shared" si="29"/>
        <v>275911.07818149996</v>
      </c>
      <c r="AS95" s="29">
        <f t="shared" si="30"/>
        <v>275911.07818149996</v>
      </c>
      <c r="AT95" s="29">
        <f t="shared" si="31"/>
        <v>0</v>
      </c>
      <c r="AV95" s="29">
        <f t="shared" si="32"/>
        <v>551822.15636299993</v>
      </c>
      <c r="AW95" s="29">
        <f t="shared" si="32"/>
        <v>551822.15636299993</v>
      </c>
      <c r="AX95" s="29">
        <f t="shared" si="33"/>
        <v>0</v>
      </c>
      <c r="AZ95" s="29">
        <v>42123828.729999997</v>
      </c>
      <c r="BA95" s="29">
        <v>42123828.729999997</v>
      </c>
      <c r="BB95" s="29">
        <v>42123828.729999997</v>
      </c>
      <c r="BD95" s="342"/>
      <c r="BE95" s="342"/>
      <c r="BF95" s="342"/>
      <c r="BH95" s="29">
        <v>91970.359393833322</v>
      </c>
      <c r="BI95" s="29">
        <v>91970.359393833322</v>
      </c>
      <c r="BJ95" s="29">
        <v>91970.359393833322</v>
      </c>
      <c r="BL95" s="342">
        <f t="shared" si="27"/>
        <v>0</v>
      </c>
      <c r="BM95" s="342">
        <f t="shared" si="27"/>
        <v>0</v>
      </c>
      <c r="BN95" s="342">
        <f t="shared" si="27"/>
        <v>0</v>
      </c>
      <c r="BP95" s="29">
        <f t="shared" si="11"/>
        <v>275911.07818149996</v>
      </c>
      <c r="BQ95" s="29">
        <f t="shared" si="12"/>
        <v>0</v>
      </c>
      <c r="BR95" s="29">
        <f t="shared" si="13"/>
        <v>-275911.07818149996</v>
      </c>
      <c r="BT95" s="29">
        <f t="shared" si="14"/>
        <v>827733.23454449989</v>
      </c>
      <c r="BU95" s="29">
        <f t="shared" si="14"/>
        <v>551822.15636299993</v>
      </c>
      <c r="BV95" s="29">
        <f t="shared" si="15"/>
        <v>-275911.07818149996</v>
      </c>
      <c r="BX95" s="29">
        <v>42123828.729999997</v>
      </c>
      <c r="BY95" s="29">
        <v>42123828.729999997</v>
      </c>
      <c r="BZ95" s="29">
        <v>42123828.729999997</v>
      </c>
      <c r="CB95" s="342"/>
      <c r="CC95" s="342"/>
      <c r="CD95" s="342"/>
      <c r="CF95" s="29">
        <v>91970.359393833322</v>
      </c>
      <c r="CG95" s="29">
        <v>91970.359393833322</v>
      </c>
      <c r="CH95" s="29">
        <v>91970.359393833322</v>
      </c>
      <c r="CJ95" s="342">
        <f t="shared" si="28"/>
        <v>0</v>
      </c>
      <c r="CK95" s="342">
        <f t="shared" si="28"/>
        <v>0</v>
      </c>
      <c r="CL95" s="342">
        <f t="shared" si="28"/>
        <v>0</v>
      </c>
      <c r="CN95" s="29">
        <f t="shared" si="34"/>
        <v>275911.07818149996</v>
      </c>
      <c r="CO95" s="29">
        <f t="shared" si="35"/>
        <v>0</v>
      </c>
      <c r="CP95" s="29">
        <f t="shared" si="36"/>
        <v>-275911.07818149996</v>
      </c>
      <c r="CR95" s="29">
        <f t="shared" si="37"/>
        <v>1103644.3127259999</v>
      </c>
      <c r="CS95" s="29">
        <f t="shared" si="37"/>
        <v>551822.15636299993</v>
      </c>
      <c r="CT95" s="29">
        <f t="shared" si="38"/>
        <v>-551822.15636299993</v>
      </c>
    </row>
    <row r="96" spans="1:98" x14ac:dyDescent="0.25">
      <c r="A96" s="343" t="s">
        <v>420</v>
      </c>
      <c r="B96" s="229">
        <v>2.46E-2</v>
      </c>
      <c r="C96" s="229">
        <v>2.7400000000000001E-2</v>
      </c>
      <c r="D96" s="229">
        <v>2.3900000000000001E-2</v>
      </c>
      <c r="E96" s="229">
        <v>2.6200000000000001E-2</v>
      </c>
      <c r="F96" s="236">
        <v>403026</v>
      </c>
      <c r="G96" s="229"/>
      <c r="H96" s="342">
        <v>3083590.31</v>
      </c>
      <c r="I96" s="342">
        <v>3083590.31</v>
      </c>
      <c r="J96" s="342">
        <v>3083590.31</v>
      </c>
      <c r="K96" s="342"/>
      <c r="L96" s="342">
        <v>3083590.31</v>
      </c>
      <c r="M96" s="342">
        <v>3083590.31</v>
      </c>
      <c r="N96" s="342">
        <v>3083590.31</v>
      </c>
      <c r="O96" s="342"/>
      <c r="P96" s="238">
        <v>6732.5055101666667</v>
      </c>
      <c r="Q96" s="238">
        <v>6732.5055101666667</v>
      </c>
      <c r="R96" s="238">
        <v>6732.5055101666667</v>
      </c>
      <c r="S96" s="238"/>
      <c r="T96" s="342">
        <f t="shared" si="26"/>
        <v>6732.5055101666667</v>
      </c>
      <c r="U96" s="342">
        <f t="shared" si="26"/>
        <v>6732.5055101666667</v>
      </c>
      <c r="V96" s="342">
        <f t="shared" si="26"/>
        <v>6732.5055101666667</v>
      </c>
      <c r="W96" s="29"/>
      <c r="X96" s="29">
        <f t="shared" si="22"/>
        <v>20197.516530500001</v>
      </c>
      <c r="Y96" s="29">
        <f t="shared" si="23"/>
        <v>20197.516530500001</v>
      </c>
      <c r="Z96" s="29">
        <f t="shared" si="39"/>
        <v>0</v>
      </c>
      <c r="AB96" s="29">
        <v>3083590.31</v>
      </c>
      <c r="AC96" s="29">
        <v>3083590.31</v>
      </c>
      <c r="AD96" s="29">
        <v>3083590.31</v>
      </c>
      <c r="AF96" s="342">
        <v>3083590.31</v>
      </c>
      <c r="AG96" s="342">
        <v>3083590.31</v>
      </c>
      <c r="AH96" s="342">
        <v>3083590.31</v>
      </c>
      <c r="AJ96" s="29">
        <v>6732.5055101666667</v>
      </c>
      <c r="AK96" s="29">
        <v>6732.5055101666667</v>
      </c>
      <c r="AL96" s="29">
        <v>6732.5055101666667</v>
      </c>
      <c r="AN96" s="342">
        <f t="shared" si="24"/>
        <v>6732.5055101666667</v>
      </c>
      <c r="AO96" s="342">
        <f t="shared" si="24"/>
        <v>6732.5055101666667</v>
      </c>
      <c r="AP96" s="342">
        <f t="shared" si="24"/>
        <v>6732.5055101666667</v>
      </c>
      <c r="AR96" s="29">
        <f t="shared" si="29"/>
        <v>20197.516530500001</v>
      </c>
      <c r="AS96" s="29">
        <f t="shared" si="30"/>
        <v>20197.516530500001</v>
      </c>
      <c r="AT96" s="29">
        <f t="shared" si="31"/>
        <v>0</v>
      </c>
      <c r="AV96" s="29">
        <f t="shared" si="32"/>
        <v>40395.033061000002</v>
      </c>
      <c r="AW96" s="29">
        <f t="shared" si="32"/>
        <v>40395.033061000002</v>
      </c>
      <c r="AX96" s="29">
        <f t="shared" si="33"/>
        <v>0</v>
      </c>
      <c r="AZ96" s="29">
        <v>3083590.31</v>
      </c>
      <c r="BA96" s="29">
        <v>3083590.31</v>
      </c>
      <c r="BB96" s="29">
        <v>3083590.31</v>
      </c>
      <c r="BD96" s="342"/>
      <c r="BE96" s="342"/>
      <c r="BF96" s="342"/>
      <c r="BH96" s="29">
        <v>6732.5055101666667</v>
      </c>
      <c r="BI96" s="29">
        <v>6732.5055101666667</v>
      </c>
      <c r="BJ96" s="29">
        <v>6732.5055101666667</v>
      </c>
      <c r="BL96" s="342">
        <f t="shared" si="27"/>
        <v>0</v>
      </c>
      <c r="BM96" s="342">
        <f t="shared" si="27"/>
        <v>0</v>
      </c>
      <c r="BN96" s="342">
        <f t="shared" si="27"/>
        <v>0</v>
      </c>
      <c r="BP96" s="29">
        <f t="shared" si="11"/>
        <v>20197.516530500001</v>
      </c>
      <c r="BQ96" s="29">
        <f t="shared" si="12"/>
        <v>0</v>
      </c>
      <c r="BR96" s="29">
        <f t="shared" si="13"/>
        <v>-20197.516530500001</v>
      </c>
      <c r="BT96" s="29">
        <f t="shared" si="14"/>
        <v>60592.549591500006</v>
      </c>
      <c r="BU96" s="29">
        <f t="shared" si="14"/>
        <v>40395.033061000002</v>
      </c>
      <c r="BV96" s="29">
        <f t="shared" si="15"/>
        <v>-20197.516530500005</v>
      </c>
      <c r="BX96" s="29">
        <v>3083590.31</v>
      </c>
      <c r="BY96" s="29">
        <v>3083590.31</v>
      </c>
      <c r="BZ96" s="29">
        <v>3083590.31</v>
      </c>
      <c r="CB96" s="342"/>
      <c r="CC96" s="342"/>
      <c r="CD96" s="342"/>
      <c r="CF96" s="29">
        <v>6732.5055101666667</v>
      </c>
      <c r="CG96" s="29">
        <v>6732.5055101666667</v>
      </c>
      <c r="CH96" s="29">
        <v>6732.5055101666667</v>
      </c>
      <c r="CJ96" s="342">
        <f t="shared" si="28"/>
        <v>0</v>
      </c>
      <c r="CK96" s="342">
        <f t="shared" si="28"/>
        <v>0</v>
      </c>
      <c r="CL96" s="342">
        <f t="shared" si="28"/>
        <v>0</v>
      </c>
      <c r="CN96" s="29">
        <f t="shared" si="34"/>
        <v>20197.516530500001</v>
      </c>
      <c r="CO96" s="29">
        <f t="shared" si="35"/>
        <v>0</v>
      </c>
      <c r="CP96" s="29">
        <f t="shared" si="36"/>
        <v>-20197.516530500001</v>
      </c>
      <c r="CR96" s="29">
        <f t="shared" si="37"/>
        <v>80790.066122000004</v>
      </c>
      <c r="CS96" s="29">
        <f t="shared" si="37"/>
        <v>40395.033061000002</v>
      </c>
      <c r="CT96" s="29">
        <f t="shared" si="38"/>
        <v>-40395.033061000002</v>
      </c>
    </row>
    <row r="97" spans="1:98" x14ac:dyDescent="0.25">
      <c r="A97" s="30" t="s">
        <v>421</v>
      </c>
      <c r="B97" s="229">
        <v>1.2500000000000001E-2</v>
      </c>
      <c r="C97" s="229">
        <v>1.3899999999999999E-2</v>
      </c>
      <c r="D97" s="229">
        <v>2.3099999999999999E-2</v>
      </c>
      <c r="E97" s="229">
        <v>3.0199999999999998E-2</v>
      </c>
      <c r="F97" s="236">
        <v>403011</v>
      </c>
      <c r="G97" s="229"/>
      <c r="H97" s="342">
        <v>68348539.049999997</v>
      </c>
      <c r="I97" s="342">
        <v>68348539.049999997</v>
      </c>
      <c r="J97" s="342">
        <v>68348539.049999997</v>
      </c>
      <c r="K97" s="342"/>
      <c r="L97" s="342">
        <v>68760489.920000002</v>
      </c>
      <c r="M97" s="342">
        <v>68760598.359999999</v>
      </c>
      <c r="N97" s="342">
        <v>68760706.810000002</v>
      </c>
      <c r="O97" s="342"/>
      <c r="P97" s="238">
        <v>172010.48994249999</v>
      </c>
      <c r="Q97" s="238">
        <v>172010.48994249999</v>
      </c>
      <c r="R97" s="238">
        <v>172010.48994249999</v>
      </c>
      <c r="S97" s="238"/>
      <c r="T97" s="342">
        <f t="shared" si="26"/>
        <v>173047.23296533333</v>
      </c>
      <c r="U97" s="342">
        <f t="shared" si="26"/>
        <v>173047.50587266666</v>
      </c>
      <c r="V97" s="342">
        <f t="shared" si="26"/>
        <v>173047.77880516666</v>
      </c>
      <c r="W97" s="29"/>
      <c r="X97" s="29">
        <f t="shared" si="22"/>
        <v>516031.46982749994</v>
      </c>
      <c r="Y97" s="29">
        <f t="shared" si="23"/>
        <v>519142.51764316665</v>
      </c>
      <c r="Z97" s="29">
        <f t="shared" si="39"/>
        <v>3111.0478156667086</v>
      </c>
      <c r="AB97" s="29">
        <v>68348539.049999997</v>
      </c>
      <c r="AC97" s="29">
        <v>68348539.049999997</v>
      </c>
      <c r="AD97" s="29">
        <v>68403066.790000007</v>
      </c>
      <c r="AF97" s="342">
        <v>68806741.280000001</v>
      </c>
      <c r="AG97" s="342">
        <v>68854075.799999997</v>
      </c>
      <c r="AH97" s="342">
        <v>68855965.469999999</v>
      </c>
      <c r="AJ97" s="29">
        <v>172010.48994249999</v>
      </c>
      <c r="AK97" s="29">
        <v>172010.48994249999</v>
      </c>
      <c r="AL97" s="29">
        <v>172147.71808816667</v>
      </c>
      <c r="AN97" s="342">
        <f t="shared" si="24"/>
        <v>173163.6322213333</v>
      </c>
      <c r="AO97" s="342">
        <f t="shared" si="24"/>
        <v>173282.75742999997</v>
      </c>
      <c r="AP97" s="342">
        <f t="shared" si="24"/>
        <v>173287.51309949998</v>
      </c>
      <c r="AR97" s="29">
        <f t="shared" si="29"/>
        <v>516168.69797316665</v>
      </c>
      <c r="AS97" s="29">
        <f t="shared" si="30"/>
        <v>519733.90275083325</v>
      </c>
      <c r="AT97" s="29">
        <f t="shared" si="31"/>
        <v>3565.2047776666004</v>
      </c>
      <c r="AV97" s="29">
        <f t="shared" si="32"/>
        <v>1032200.1678006665</v>
      </c>
      <c r="AW97" s="29">
        <f t="shared" si="32"/>
        <v>1038876.4203939999</v>
      </c>
      <c r="AX97" s="29">
        <f t="shared" si="33"/>
        <v>6676.2525933333673</v>
      </c>
      <c r="AZ97" s="29">
        <v>68457594.519999996</v>
      </c>
      <c r="BA97" s="29">
        <v>68457594.519999996</v>
      </c>
      <c r="BB97" s="29">
        <v>68551362.640000001</v>
      </c>
      <c r="BD97" s="342"/>
      <c r="BE97" s="342"/>
      <c r="BF97" s="342"/>
      <c r="BH97" s="29">
        <v>172284.94620866663</v>
      </c>
      <c r="BI97" s="29">
        <v>172284.94620866663</v>
      </c>
      <c r="BJ97" s="29">
        <v>172520.92931066666</v>
      </c>
      <c r="BL97" s="342">
        <f t="shared" si="27"/>
        <v>0</v>
      </c>
      <c r="BM97" s="342">
        <f t="shared" si="27"/>
        <v>0</v>
      </c>
      <c r="BN97" s="342">
        <f t="shared" si="27"/>
        <v>0</v>
      </c>
      <c r="BP97" s="29">
        <f t="shared" si="11"/>
        <v>517090.82172799995</v>
      </c>
      <c r="BQ97" s="29">
        <f t="shared" si="12"/>
        <v>0</v>
      </c>
      <c r="BR97" s="29">
        <f t="shared" si="13"/>
        <v>-517090.82172799995</v>
      </c>
      <c r="BT97" s="29">
        <f t="shared" si="14"/>
        <v>1549290.9895286665</v>
      </c>
      <c r="BU97" s="29">
        <f t="shared" si="14"/>
        <v>1038876.4203939999</v>
      </c>
      <c r="BV97" s="29">
        <f t="shared" si="15"/>
        <v>-510414.56913466658</v>
      </c>
      <c r="BX97" s="29">
        <v>68645130.760000005</v>
      </c>
      <c r="BY97" s="29">
        <v>68645130.760000005</v>
      </c>
      <c r="BZ97" s="29">
        <v>68702810.340000004</v>
      </c>
      <c r="CB97" s="342"/>
      <c r="CC97" s="342"/>
      <c r="CD97" s="342"/>
      <c r="CF97" s="29">
        <v>172756.91241266666</v>
      </c>
      <c r="CG97" s="29">
        <v>172756.91241266666</v>
      </c>
      <c r="CH97" s="29">
        <v>172902.07268899999</v>
      </c>
      <c r="CJ97" s="342">
        <f t="shared" si="28"/>
        <v>0</v>
      </c>
      <c r="CK97" s="342">
        <f t="shared" si="28"/>
        <v>0</v>
      </c>
      <c r="CL97" s="342">
        <f t="shared" si="28"/>
        <v>0</v>
      </c>
      <c r="CN97" s="29">
        <f t="shared" si="34"/>
        <v>518415.89751433331</v>
      </c>
      <c r="CO97" s="29">
        <f t="shared" si="35"/>
        <v>0</v>
      </c>
      <c r="CP97" s="29">
        <f t="shared" si="36"/>
        <v>-518415.89751433331</v>
      </c>
      <c r="CR97" s="29">
        <f t="shared" si="37"/>
        <v>2067706.8870429997</v>
      </c>
      <c r="CS97" s="29">
        <f t="shared" si="37"/>
        <v>1038876.4203939999</v>
      </c>
      <c r="CT97" s="29">
        <f t="shared" si="38"/>
        <v>-1028830.4666489998</v>
      </c>
    </row>
    <row r="98" spans="1:98" x14ac:dyDescent="0.25">
      <c r="A98" s="30" t="s">
        <v>422</v>
      </c>
      <c r="B98" s="229">
        <v>1.2500000000000001E-2</v>
      </c>
      <c r="C98" s="229">
        <v>1.3899999999999999E-2</v>
      </c>
      <c r="D98" s="229">
        <v>2.3099999999999999E-2</v>
      </c>
      <c r="E98" s="229">
        <v>3.0199999999999998E-2</v>
      </c>
      <c r="F98" s="236">
        <v>403011</v>
      </c>
      <c r="G98" s="229"/>
      <c r="H98" s="342">
        <v>0</v>
      </c>
      <c r="I98" s="342">
        <v>0</v>
      </c>
      <c r="J98" s="342">
        <v>0</v>
      </c>
      <c r="K98" s="342"/>
      <c r="L98" s="342">
        <v>0</v>
      </c>
      <c r="M98" s="342">
        <v>0</v>
      </c>
      <c r="N98" s="342">
        <v>0</v>
      </c>
      <c r="O98" s="342"/>
      <c r="P98" s="238">
        <v>0</v>
      </c>
      <c r="Q98" s="238">
        <v>0</v>
      </c>
      <c r="R98" s="238">
        <v>0</v>
      </c>
      <c r="S98" s="238"/>
      <c r="T98" s="342">
        <f t="shared" si="26"/>
        <v>0</v>
      </c>
      <c r="U98" s="342">
        <f t="shared" si="26"/>
        <v>0</v>
      </c>
      <c r="V98" s="342">
        <f t="shared" si="26"/>
        <v>0</v>
      </c>
      <c r="W98" s="29"/>
      <c r="X98" s="29">
        <f t="shared" si="22"/>
        <v>0</v>
      </c>
      <c r="Y98" s="29">
        <f t="shared" si="23"/>
        <v>0</v>
      </c>
      <c r="Z98" s="29">
        <f t="shared" si="39"/>
        <v>0</v>
      </c>
      <c r="AB98" s="29">
        <v>0</v>
      </c>
      <c r="AC98" s="29">
        <v>0</v>
      </c>
      <c r="AD98" s="29">
        <v>0</v>
      </c>
      <c r="AF98" s="342">
        <v>0</v>
      </c>
      <c r="AG98" s="342">
        <v>0</v>
      </c>
      <c r="AH98" s="342">
        <v>0</v>
      </c>
      <c r="AJ98" s="29">
        <v>0</v>
      </c>
      <c r="AK98" s="29">
        <v>0</v>
      </c>
      <c r="AL98" s="29">
        <v>0</v>
      </c>
      <c r="AN98" s="342">
        <f t="shared" si="24"/>
        <v>0</v>
      </c>
      <c r="AO98" s="342">
        <f t="shared" si="24"/>
        <v>0</v>
      </c>
      <c r="AP98" s="342">
        <f t="shared" si="24"/>
        <v>0</v>
      </c>
      <c r="AR98" s="29">
        <f t="shared" si="29"/>
        <v>0</v>
      </c>
      <c r="AS98" s="29">
        <f t="shared" si="30"/>
        <v>0</v>
      </c>
      <c r="AT98" s="29">
        <f t="shared" si="31"/>
        <v>0</v>
      </c>
      <c r="AV98" s="29">
        <f t="shared" si="32"/>
        <v>0</v>
      </c>
      <c r="AW98" s="29">
        <f t="shared" si="32"/>
        <v>0</v>
      </c>
      <c r="AX98" s="29">
        <f t="shared" si="33"/>
        <v>0</v>
      </c>
      <c r="AZ98" s="29">
        <v>0</v>
      </c>
      <c r="BA98" s="29">
        <v>0</v>
      </c>
      <c r="BB98" s="29">
        <v>0</v>
      </c>
      <c r="BD98" s="342"/>
      <c r="BE98" s="342"/>
      <c r="BF98" s="342"/>
      <c r="BH98" s="29">
        <v>0</v>
      </c>
      <c r="BI98" s="29">
        <v>0</v>
      </c>
      <c r="BJ98" s="29">
        <v>0</v>
      </c>
      <c r="BL98" s="342">
        <f t="shared" si="27"/>
        <v>0</v>
      </c>
      <c r="BM98" s="342">
        <f t="shared" si="27"/>
        <v>0</v>
      </c>
      <c r="BN98" s="342">
        <f t="shared" si="27"/>
        <v>0</v>
      </c>
      <c r="BP98" s="29">
        <f t="shared" si="11"/>
        <v>0</v>
      </c>
      <c r="BQ98" s="29">
        <f t="shared" si="12"/>
        <v>0</v>
      </c>
      <c r="BR98" s="29">
        <f t="shared" si="13"/>
        <v>0</v>
      </c>
      <c r="BT98" s="29">
        <f t="shared" si="14"/>
        <v>0</v>
      </c>
      <c r="BU98" s="29">
        <f t="shared" si="14"/>
        <v>0</v>
      </c>
      <c r="BV98" s="29">
        <f t="shared" si="15"/>
        <v>0</v>
      </c>
      <c r="BX98" s="29">
        <v>0</v>
      </c>
      <c r="BY98" s="29">
        <v>0</v>
      </c>
      <c r="BZ98" s="29">
        <v>0</v>
      </c>
      <c r="CB98" s="342"/>
      <c r="CC98" s="342"/>
      <c r="CD98" s="342"/>
      <c r="CF98" s="29">
        <v>0</v>
      </c>
      <c r="CG98" s="29">
        <v>0</v>
      </c>
      <c r="CH98" s="29">
        <v>0</v>
      </c>
      <c r="CJ98" s="342">
        <f t="shared" si="28"/>
        <v>0</v>
      </c>
      <c r="CK98" s="342">
        <f t="shared" si="28"/>
        <v>0</v>
      </c>
      <c r="CL98" s="342">
        <f t="shared" si="28"/>
        <v>0</v>
      </c>
      <c r="CN98" s="29">
        <f t="shared" si="34"/>
        <v>0</v>
      </c>
      <c r="CO98" s="29">
        <f t="shared" si="35"/>
        <v>0</v>
      </c>
      <c r="CP98" s="29">
        <f t="shared" si="36"/>
        <v>0</v>
      </c>
      <c r="CR98" s="29">
        <f t="shared" si="37"/>
        <v>0</v>
      </c>
      <c r="CS98" s="29">
        <f t="shared" si="37"/>
        <v>0</v>
      </c>
      <c r="CT98" s="29">
        <f t="shared" si="38"/>
        <v>0</v>
      </c>
    </row>
    <row r="99" spans="1:98" x14ac:dyDescent="0.25">
      <c r="A99" s="30" t="s">
        <v>423</v>
      </c>
      <c r="B99" s="229">
        <v>2.46E-2</v>
      </c>
      <c r="C99" s="229">
        <v>0</v>
      </c>
      <c r="D99" s="229">
        <v>1.7899999999999999E-2</v>
      </c>
      <c r="E99" s="229">
        <v>1.72E-2</v>
      </c>
      <c r="F99" s="236">
        <v>403026</v>
      </c>
      <c r="G99" s="229"/>
      <c r="H99" s="342">
        <v>0</v>
      </c>
      <c r="I99" s="342">
        <v>0</v>
      </c>
      <c r="J99" s="342">
        <v>0</v>
      </c>
      <c r="K99" s="342"/>
      <c r="L99" s="342">
        <v>0</v>
      </c>
      <c r="M99" s="342">
        <v>0</v>
      </c>
      <c r="N99" s="342">
        <v>0</v>
      </c>
      <c r="O99" s="342"/>
      <c r="P99" s="238">
        <v>0</v>
      </c>
      <c r="Q99" s="238">
        <v>0</v>
      </c>
      <c r="R99" s="238">
        <v>0</v>
      </c>
      <c r="S99" s="238"/>
      <c r="T99" s="342">
        <f t="shared" si="26"/>
        <v>0</v>
      </c>
      <c r="U99" s="342">
        <f t="shared" si="26"/>
        <v>0</v>
      </c>
      <c r="V99" s="342">
        <f t="shared" si="26"/>
        <v>0</v>
      </c>
      <c r="W99" s="29"/>
      <c r="X99" s="29">
        <f t="shared" si="22"/>
        <v>0</v>
      </c>
      <c r="Y99" s="29">
        <f t="shared" si="23"/>
        <v>0</v>
      </c>
      <c r="Z99" s="29">
        <f t="shared" si="39"/>
        <v>0</v>
      </c>
      <c r="AB99" s="29">
        <v>0</v>
      </c>
      <c r="AC99" s="29">
        <v>0</v>
      </c>
      <c r="AD99" s="29">
        <v>0</v>
      </c>
      <c r="AF99" s="342">
        <v>0</v>
      </c>
      <c r="AG99" s="342">
        <v>0</v>
      </c>
      <c r="AH99" s="342">
        <v>0</v>
      </c>
      <c r="AJ99" s="29">
        <v>0</v>
      </c>
      <c r="AK99" s="29">
        <v>0</v>
      </c>
      <c r="AL99" s="29">
        <v>0</v>
      </c>
      <c r="AN99" s="342">
        <f t="shared" si="24"/>
        <v>0</v>
      </c>
      <c r="AO99" s="342">
        <f t="shared" si="24"/>
        <v>0</v>
      </c>
      <c r="AP99" s="342">
        <f t="shared" si="24"/>
        <v>0</v>
      </c>
      <c r="AR99" s="29">
        <f t="shared" si="29"/>
        <v>0</v>
      </c>
      <c r="AS99" s="29">
        <f t="shared" si="30"/>
        <v>0</v>
      </c>
      <c r="AT99" s="29">
        <f t="shared" si="31"/>
        <v>0</v>
      </c>
      <c r="AV99" s="29">
        <f t="shared" si="32"/>
        <v>0</v>
      </c>
      <c r="AW99" s="29">
        <f t="shared" si="32"/>
        <v>0</v>
      </c>
      <c r="AX99" s="29">
        <f t="shared" si="33"/>
        <v>0</v>
      </c>
      <c r="AZ99" s="29">
        <v>0</v>
      </c>
      <c r="BA99" s="29">
        <v>0</v>
      </c>
      <c r="BB99" s="29">
        <v>0</v>
      </c>
      <c r="BD99" s="342"/>
      <c r="BE99" s="342"/>
      <c r="BF99" s="342"/>
      <c r="BH99" s="29">
        <v>0</v>
      </c>
      <c r="BI99" s="29">
        <v>0</v>
      </c>
      <c r="BJ99" s="29">
        <v>0</v>
      </c>
      <c r="BL99" s="342">
        <f t="shared" si="27"/>
        <v>0</v>
      </c>
      <c r="BM99" s="342">
        <f t="shared" si="27"/>
        <v>0</v>
      </c>
      <c r="BN99" s="342">
        <f t="shared" si="27"/>
        <v>0</v>
      </c>
      <c r="BP99" s="29">
        <f t="shared" si="11"/>
        <v>0</v>
      </c>
      <c r="BQ99" s="29">
        <f t="shared" si="12"/>
        <v>0</v>
      </c>
      <c r="BR99" s="29">
        <f t="shared" si="13"/>
        <v>0</v>
      </c>
      <c r="BT99" s="29">
        <f t="shared" si="14"/>
        <v>0</v>
      </c>
      <c r="BU99" s="29">
        <f t="shared" si="14"/>
        <v>0</v>
      </c>
      <c r="BV99" s="29">
        <f t="shared" si="15"/>
        <v>0</v>
      </c>
      <c r="BX99" s="29">
        <v>0</v>
      </c>
      <c r="BY99" s="29">
        <v>0</v>
      </c>
      <c r="BZ99" s="29">
        <v>0</v>
      </c>
      <c r="CB99" s="342"/>
      <c r="CC99" s="342"/>
      <c r="CD99" s="342"/>
      <c r="CF99" s="29">
        <v>0</v>
      </c>
      <c r="CG99" s="29">
        <v>0</v>
      </c>
      <c r="CH99" s="29">
        <v>0</v>
      </c>
      <c r="CJ99" s="342">
        <f t="shared" si="28"/>
        <v>0</v>
      </c>
      <c r="CK99" s="342">
        <f t="shared" si="28"/>
        <v>0</v>
      </c>
      <c r="CL99" s="342">
        <f t="shared" si="28"/>
        <v>0</v>
      </c>
      <c r="CN99" s="29">
        <f t="shared" si="34"/>
        <v>0</v>
      </c>
      <c r="CO99" s="29">
        <f t="shared" si="35"/>
        <v>0</v>
      </c>
      <c r="CP99" s="29">
        <f t="shared" si="36"/>
        <v>0</v>
      </c>
      <c r="CR99" s="29">
        <f t="shared" si="37"/>
        <v>0</v>
      </c>
      <c r="CS99" s="29">
        <f t="shared" si="37"/>
        <v>0</v>
      </c>
      <c r="CT99" s="29">
        <f t="shared" si="38"/>
        <v>0</v>
      </c>
    </row>
    <row r="100" spans="1:98" x14ac:dyDescent="0.25">
      <c r="A100" s="343" t="s">
        <v>424</v>
      </c>
      <c r="B100" s="229">
        <v>2.46E-2</v>
      </c>
      <c r="C100" s="229">
        <v>2.7400000000000001E-2</v>
      </c>
      <c r="D100" s="229">
        <v>2.3900000000000001E-2</v>
      </c>
      <c r="E100" s="229">
        <v>2.6200000000000001E-2</v>
      </c>
      <c r="F100" s="236">
        <v>403026</v>
      </c>
      <c r="G100" s="229"/>
      <c r="H100" s="342">
        <v>14552193.289999999</v>
      </c>
      <c r="I100" s="342">
        <v>14552193.289999999</v>
      </c>
      <c r="J100" s="342">
        <v>14552193.289999999</v>
      </c>
      <c r="K100" s="342"/>
      <c r="L100" s="342">
        <v>14552193.289999999</v>
      </c>
      <c r="M100" s="342">
        <v>14552193.289999999</v>
      </c>
      <c r="N100" s="342">
        <v>14552193.289999999</v>
      </c>
      <c r="O100" s="342"/>
      <c r="P100" s="238">
        <v>31772.288683166666</v>
      </c>
      <c r="Q100" s="238">
        <v>31772.288683166666</v>
      </c>
      <c r="R100" s="238">
        <v>31772.288683166666</v>
      </c>
      <c r="S100" s="238"/>
      <c r="T100" s="342">
        <f t="shared" si="26"/>
        <v>31772.288683166666</v>
      </c>
      <c r="U100" s="342">
        <f t="shared" si="26"/>
        <v>31772.288683166666</v>
      </c>
      <c r="V100" s="342">
        <f t="shared" si="26"/>
        <v>31772.288683166666</v>
      </c>
      <c r="W100" s="29"/>
      <c r="X100" s="29">
        <f t="shared" si="22"/>
        <v>95316.866049499993</v>
      </c>
      <c r="Y100" s="29">
        <f t="shared" si="23"/>
        <v>95316.866049499993</v>
      </c>
      <c r="Z100" s="29">
        <f t="shared" si="39"/>
        <v>0</v>
      </c>
      <c r="AB100" s="29">
        <v>14552193.289999999</v>
      </c>
      <c r="AC100" s="29">
        <v>14552193.289999999</v>
      </c>
      <c r="AD100" s="29">
        <v>14552193.289999999</v>
      </c>
      <c r="AF100" s="342">
        <v>14552193.289999999</v>
      </c>
      <c r="AG100" s="342">
        <v>14552193.289999999</v>
      </c>
      <c r="AH100" s="342">
        <v>14552193.289999999</v>
      </c>
      <c r="AJ100" s="29">
        <v>31772.288683166666</v>
      </c>
      <c r="AK100" s="29">
        <v>31772.288683166666</v>
      </c>
      <c r="AL100" s="29">
        <v>31772.288683166666</v>
      </c>
      <c r="AN100" s="342">
        <f t="shared" si="24"/>
        <v>31772.288683166666</v>
      </c>
      <c r="AO100" s="342">
        <f t="shared" si="24"/>
        <v>31772.288683166666</v>
      </c>
      <c r="AP100" s="342">
        <f t="shared" si="24"/>
        <v>31772.288683166666</v>
      </c>
      <c r="AR100" s="29">
        <f t="shared" si="29"/>
        <v>95316.866049499993</v>
      </c>
      <c r="AS100" s="29">
        <f t="shared" si="30"/>
        <v>95316.866049499993</v>
      </c>
      <c r="AT100" s="29">
        <f t="shared" si="31"/>
        <v>0</v>
      </c>
      <c r="AV100" s="29">
        <f t="shared" si="32"/>
        <v>190633.73209899999</v>
      </c>
      <c r="AW100" s="29">
        <f t="shared" si="32"/>
        <v>190633.73209899999</v>
      </c>
      <c r="AX100" s="29">
        <f t="shared" si="33"/>
        <v>0</v>
      </c>
      <c r="AZ100" s="29">
        <v>14552193.289999999</v>
      </c>
      <c r="BA100" s="29">
        <v>14552193.289999999</v>
      </c>
      <c r="BB100" s="29">
        <v>14552193.289999999</v>
      </c>
      <c r="BD100" s="342"/>
      <c r="BE100" s="342"/>
      <c r="BF100" s="342"/>
      <c r="BH100" s="29">
        <v>31772.288683166666</v>
      </c>
      <c r="BI100" s="29">
        <v>31772.288683166666</v>
      </c>
      <c r="BJ100" s="29">
        <v>31772.288683166666</v>
      </c>
      <c r="BL100" s="342">
        <f t="shared" si="27"/>
        <v>0</v>
      </c>
      <c r="BM100" s="342">
        <f t="shared" si="27"/>
        <v>0</v>
      </c>
      <c r="BN100" s="342">
        <f t="shared" si="27"/>
        <v>0</v>
      </c>
      <c r="BP100" s="29">
        <f t="shared" si="11"/>
        <v>95316.866049499993</v>
      </c>
      <c r="BQ100" s="29">
        <f t="shared" si="12"/>
        <v>0</v>
      </c>
      <c r="BR100" s="29">
        <f t="shared" si="13"/>
        <v>-95316.866049499993</v>
      </c>
      <c r="BT100" s="29">
        <f t="shared" si="14"/>
        <v>285950.59814849996</v>
      </c>
      <c r="BU100" s="29">
        <f t="shared" si="14"/>
        <v>190633.73209899999</v>
      </c>
      <c r="BV100" s="29">
        <f t="shared" si="15"/>
        <v>-95316.866049499979</v>
      </c>
      <c r="BX100" s="29">
        <v>14552193.289999999</v>
      </c>
      <c r="BY100" s="29">
        <v>14552193.289999999</v>
      </c>
      <c r="BZ100" s="29">
        <v>14552193.289999999</v>
      </c>
      <c r="CB100" s="342"/>
      <c r="CC100" s="342"/>
      <c r="CD100" s="342"/>
      <c r="CF100" s="29">
        <v>31772.288683166666</v>
      </c>
      <c r="CG100" s="29">
        <v>31772.288683166666</v>
      </c>
      <c r="CH100" s="29">
        <v>31772.288683166666</v>
      </c>
      <c r="CJ100" s="342">
        <f t="shared" si="28"/>
        <v>0</v>
      </c>
      <c r="CK100" s="342">
        <f t="shared" si="28"/>
        <v>0</v>
      </c>
      <c r="CL100" s="342">
        <f t="shared" si="28"/>
        <v>0</v>
      </c>
      <c r="CN100" s="29">
        <f t="shared" si="34"/>
        <v>95316.866049499993</v>
      </c>
      <c r="CO100" s="29">
        <f t="shared" si="35"/>
        <v>0</v>
      </c>
      <c r="CP100" s="29">
        <f t="shared" si="36"/>
        <v>-95316.866049499993</v>
      </c>
      <c r="CR100" s="29">
        <f t="shared" si="37"/>
        <v>381267.46419799997</v>
      </c>
      <c r="CS100" s="29">
        <f t="shared" si="37"/>
        <v>190633.73209899999</v>
      </c>
      <c r="CT100" s="29">
        <f t="shared" si="38"/>
        <v>-190633.73209899999</v>
      </c>
    </row>
    <row r="101" spans="1:98" x14ac:dyDescent="0.25">
      <c r="A101" s="343" t="s">
        <v>425</v>
      </c>
      <c r="B101" s="229">
        <v>2.46E-2</v>
      </c>
      <c r="C101" s="229">
        <v>2.7400000000000001E-2</v>
      </c>
      <c r="D101" s="229">
        <v>2.3900000000000001E-2</v>
      </c>
      <c r="E101" s="229">
        <v>2.6200000000000001E-2</v>
      </c>
      <c r="F101" s="236">
        <v>403026</v>
      </c>
      <c r="G101" s="229"/>
      <c r="H101" s="342">
        <v>53674128.200000003</v>
      </c>
      <c r="I101" s="342">
        <v>53674128.200000003</v>
      </c>
      <c r="J101" s="342">
        <v>53674128.200000003</v>
      </c>
      <c r="K101" s="342"/>
      <c r="L101" s="342">
        <v>53674128.200000003</v>
      </c>
      <c r="M101" s="342">
        <v>53674128.200000003</v>
      </c>
      <c r="N101" s="342">
        <v>53674128.200000003</v>
      </c>
      <c r="O101" s="342"/>
      <c r="P101" s="238">
        <v>117188.51323666668</v>
      </c>
      <c r="Q101" s="238">
        <v>117188.51323666668</v>
      </c>
      <c r="R101" s="238">
        <v>117188.51323666668</v>
      </c>
      <c r="S101" s="238"/>
      <c r="T101" s="342">
        <f t="shared" si="26"/>
        <v>117188.51323666668</v>
      </c>
      <c r="U101" s="342">
        <f t="shared" si="26"/>
        <v>117188.51323666668</v>
      </c>
      <c r="V101" s="342">
        <f t="shared" si="26"/>
        <v>117188.51323666668</v>
      </c>
      <c r="W101" s="29"/>
      <c r="X101" s="29">
        <f t="shared" si="22"/>
        <v>351565.53971000004</v>
      </c>
      <c r="Y101" s="29">
        <f t="shared" si="23"/>
        <v>351565.53971000004</v>
      </c>
      <c r="Z101" s="29">
        <f t="shared" si="39"/>
        <v>0</v>
      </c>
      <c r="AB101" s="29">
        <v>53674128.200000003</v>
      </c>
      <c r="AC101" s="29">
        <v>53674128.200000003</v>
      </c>
      <c r="AD101" s="29">
        <v>53674128.200000003</v>
      </c>
      <c r="AF101" s="342">
        <v>53674128.200000003</v>
      </c>
      <c r="AG101" s="342">
        <v>53674128.200000003</v>
      </c>
      <c r="AH101" s="342">
        <v>53674128.200000003</v>
      </c>
      <c r="AJ101" s="29">
        <v>117188.51323666668</v>
      </c>
      <c r="AK101" s="29">
        <v>117188.51323666668</v>
      </c>
      <c r="AL101" s="29">
        <v>117188.51323666668</v>
      </c>
      <c r="AN101" s="342">
        <f t="shared" si="24"/>
        <v>117188.51323666668</v>
      </c>
      <c r="AO101" s="342">
        <f t="shared" si="24"/>
        <v>117188.51323666668</v>
      </c>
      <c r="AP101" s="342">
        <f t="shared" si="24"/>
        <v>117188.51323666668</v>
      </c>
      <c r="AR101" s="29">
        <f t="shared" si="29"/>
        <v>351565.53971000004</v>
      </c>
      <c r="AS101" s="29">
        <f t="shared" si="30"/>
        <v>351565.53971000004</v>
      </c>
      <c r="AT101" s="29">
        <f t="shared" si="31"/>
        <v>0</v>
      </c>
      <c r="AV101" s="29">
        <f t="shared" si="32"/>
        <v>703131.07942000008</v>
      </c>
      <c r="AW101" s="29">
        <f t="shared" si="32"/>
        <v>703131.07942000008</v>
      </c>
      <c r="AX101" s="29">
        <f t="shared" si="33"/>
        <v>0</v>
      </c>
      <c r="AZ101" s="29">
        <v>53674128.200000003</v>
      </c>
      <c r="BA101" s="29">
        <v>53674128.200000003</v>
      </c>
      <c r="BB101" s="29">
        <v>53674128.200000003</v>
      </c>
      <c r="BD101" s="342"/>
      <c r="BE101" s="342"/>
      <c r="BF101" s="342"/>
      <c r="BH101" s="29">
        <v>117188.51323666668</v>
      </c>
      <c r="BI101" s="29">
        <v>117188.51323666668</v>
      </c>
      <c r="BJ101" s="29">
        <v>117188.51323666668</v>
      </c>
      <c r="BL101" s="342">
        <f t="shared" si="27"/>
        <v>0</v>
      </c>
      <c r="BM101" s="342">
        <f t="shared" si="27"/>
        <v>0</v>
      </c>
      <c r="BN101" s="342">
        <f t="shared" si="27"/>
        <v>0</v>
      </c>
      <c r="BP101" s="29">
        <f t="shared" si="11"/>
        <v>351565.53971000004</v>
      </c>
      <c r="BQ101" s="29">
        <f t="shared" si="12"/>
        <v>0</v>
      </c>
      <c r="BR101" s="29">
        <f t="shared" si="13"/>
        <v>-351565.53971000004</v>
      </c>
      <c r="BT101" s="29">
        <f t="shared" si="14"/>
        <v>1054696.61913</v>
      </c>
      <c r="BU101" s="29">
        <f t="shared" si="14"/>
        <v>703131.07942000008</v>
      </c>
      <c r="BV101" s="29">
        <f t="shared" si="15"/>
        <v>-351565.53970999992</v>
      </c>
      <c r="BX101" s="29">
        <v>53674128.200000003</v>
      </c>
      <c r="BY101" s="29">
        <v>53674128.200000003</v>
      </c>
      <c r="BZ101" s="29">
        <v>53674128.200000003</v>
      </c>
      <c r="CB101" s="342"/>
      <c r="CC101" s="342"/>
      <c r="CD101" s="342"/>
      <c r="CF101" s="29">
        <v>117188.51323666668</v>
      </c>
      <c r="CG101" s="29">
        <v>117188.51323666668</v>
      </c>
      <c r="CH101" s="29">
        <v>117188.51323666668</v>
      </c>
      <c r="CJ101" s="342">
        <f t="shared" si="28"/>
        <v>0</v>
      </c>
      <c r="CK101" s="342">
        <f t="shared" si="28"/>
        <v>0</v>
      </c>
      <c r="CL101" s="342">
        <f t="shared" si="28"/>
        <v>0</v>
      </c>
      <c r="CN101" s="29">
        <f t="shared" si="34"/>
        <v>351565.53971000004</v>
      </c>
      <c r="CO101" s="29">
        <f t="shared" si="35"/>
        <v>0</v>
      </c>
      <c r="CP101" s="29">
        <f t="shared" si="36"/>
        <v>-351565.53971000004</v>
      </c>
      <c r="CR101" s="29">
        <f t="shared" si="37"/>
        <v>1406262.1588400002</v>
      </c>
      <c r="CS101" s="29">
        <f t="shared" si="37"/>
        <v>703131.07942000008</v>
      </c>
      <c r="CT101" s="29">
        <f t="shared" si="38"/>
        <v>-703131.07942000008</v>
      </c>
    </row>
    <row r="102" spans="1:98" x14ac:dyDescent="0.25">
      <c r="A102" s="343" t="s">
        <v>426</v>
      </c>
      <c r="B102" s="229">
        <v>2.46E-2</v>
      </c>
      <c r="C102" s="229">
        <v>2.7400000000000001E-2</v>
      </c>
      <c r="D102" s="229">
        <v>2.3900000000000001E-2</v>
      </c>
      <c r="E102" s="229">
        <v>2.6200000000000001E-2</v>
      </c>
      <c r="F102" s="236">
        <v>403026</v>
      </c>
      <c r="G102" s="229"/>
      <c r="H102" s="342">
        <v>33083.26</v>
      </c>
      <c r="I102" s="342">
        <v>33083.26</v>
      </c>
      <c r="J102" s="342">
        <v>33083.26</v>
      </c>
      <c r="K102" s="342"/>
      <c r="L102" s="342">
        <v>33083.26</v>
      </c>
      <c r="M102" s="342">
        <v>33083.26</v>
      </c>
      <c r="N102" s="342">
        <v>33083.26</v>
      </c>
      <c r="O102" s="342"/>
      <c r="P102" s="238">
        <v>72.231784333333337</v>
      </c>
      <c r="Q102" s="238">
        <v>72.231784333333337</v>
      </c>
      <c r="R102" s="238">
        <v>72.231784333333337</v>
      </c>
      <c r="S102" s="238"/>
      <c r="T102" s="342">
        <f t="shared" si="26"/>
        <v>72.231784333333337</v>
      </c>
      <c r="U102" s="342">
        <f t="shared" si="26"/>
        <v>72.231784333333337</v>
      </c>
      <c r="V102" s="342">
        <f t="shared" si="26"/>
        <v>72.231784333333337</v>
      </c>
      <c r="W102" s="29"/>
      <c r="X102" s="29">
        <f t="shared" si="22"/>
        <v>216.69535300000001</v>
      </c>
      <c r="Y102" s="29">
        <f t="shared" si="23"/>
        <v>216.69535300000001</v>
      </c>
      <c r="Z102" s="29">
        <f t="shared" si="39"/>
        <v>0</v>
      </c>
      <c r="AB102" s="29">
        <v>33083.26</v>
      </c>
      <c r="AC102" s="29">
        <v>33083.26</v>
      </c>
      <c r="AD102" s="29">
        <v>33083.26</v>
      </c>
      <c r="AF102" s="342">
        <v>33083.26</v>
      </c>
      <c r="AG102" s="342">
        <v>33083.26</v>
      </c>
      <c r="AH102" s="342">
        <v>33083.26</v>
      </c>
      <c r="AJ102" s="29">
        <v>72.231784333333337</v>
      </c>
      <c r="AK102" s="29">
        <v>72.231784333333337</v>
      </c>
      <c r="AL102" s="29">
        <v>72.231784333333337</v>
      </c>
      <c r="AN102" s="342">
        <f t="shared" si="24"/>
        <v>72.231784333333337</v>
      </c>
      <c r="AO102" s="342">
        <f t="shared" si="24"/>
        <v>72.231784333333337</v>
      </c>
      <c r="AP102" s="342">
        <f t="shared" si="24"/>
        <v>72.231784333333337</v>
      </c>
      <c r="AR102" s="29">
        <f t="shared" si="29"/>
        <v>216.69535300000001</v>
      </c>
      <c r="AS102" s="29">
        <f t="shared" si="30"/>
        <v>216.69535300000001</v>
      </c>
      <c r="AT102" s="29">
        <f t="shared" si="31"/>
        <v>0</v>
      </c>
      <c r="AV102" s="29">
        <f t="shared" si="32"/>
        <v>433.39070600000002</v>
      </c>
      <c r="AW102" s="29">
        <f t="shared" si="32"/>
        <v>433.39070600000002</v>
      </c>
      <c r="AX102" s="29">
        <f t="shared" si="33"/>
        <v>0</v>
      </c>
      <c r="AZ102" s="29">
        <v>33083.26</v>
      </c>
      <c r="BA102" s="29">
        <v>33083.26</v>
      </c>
      <c r="BB102" s="29">
        <v>33083.26</v>
      </c>
      <c r="BD102" s="342"/>
      <c r="BE102" s="342"/>
      <c r="BF102" s="342"/>
      <c r="BH102" s="29">
        <v>72.231784333333337</v>
      </c>
      <c r="BI102" s="29">
        <v>72.231784333333337</v>
      </c>
      <c r="BJ102" s="29">
        <v>72.231784333333337</v>
      </c>
      <c r="BL102" s="342">
        <f t="shared" si="27"/>
        <v>0</v>
      </c>
      <c r="BM102" s="342">
        <f t="shared" si="27"/>
        <v>0</v>
      </c>
      <c r="BN102" s="342">
        <f t="shared" si="27"/>
        <v>0</v>
      </c>
      <c r="BP102" s="29">
        <f t="shared" si="11"/>
        <v>216.69535300000001</v>
      </c>
      <c r="BQ102" s="29">
        <f t="shared" si="12"/>
        <v>0</v>
      </c>
      <c r="BR102" s="29">
        <f t="shared" si="13"/>
        <v>-216.69535300000001</v>
      </c>
      <c r="BT102" s="29">
        <f t="shared" si="14"/>
        <v>650.08605899999998</v>
      </c>
      <c r="BU102" s="29">
        <f t="shared" si="14"/>
        <v>433.39070600000002</v>
      </c>
      <c r="BV102" s="29">
        <f t="shared" si="15"/>
        <v>-216.69535299999995</v>
      </c>
      <c r="BX102" s="29">
        <v>33083.26</v>
      </c>
      <c r="BY102" s="29">
        <v>33083.26</v>
      </c>
      <c r="BZ102" s="29">
        <v>33083.26</v>
      </c>
      <c r="CB102" s="342"/>
      <c r="CC102" s="342"/>
      <c r="CD102" s="342"/>
      <c r="CF102" s="29">
        <v>72.231784333333337</v>
      </c>
      <c r="CG102" s="29">
        <v>72.231784333333337</v>
      </c>
      <c r="CH102" s="29">
        <v>72.231784333333337</v>
      </c>
      <c r="CJ102" s="342">
        <f t="shared" si="28"/>
        <v>0</v>
      </c>
      <c r="CK102" s="342">
        <f t="shared" si="28"/>
        <v>0</v>
      </c>
      <c r="CL102" s="342">
        <f t="shared" si="28"/>
        <v>0</v>
      </c>
      <c r="CN102" s="29">
        <f t="shared" si="34"/>
        <v>216.69535300000001</v>
      </c>
      <c r="CO102" s="29">
        <f t="shared" si="35"/>
        <v>0</v>
      </c>
      <c r="CP102" s="29">
        <f t="shared" si="36"/>
        <v>-216.69535300000001</v>
      </c>
      <c r="CR102" s="29">
        <f t="shared" si="37"/>
        <v>866.78141200000005</v>
      </c>
      <c r="CS102" s="29">
        <f t="shared" si="37"/>
        <v>433.39070600000002</v>
      </c>
      <c r="CT102" s="29">
        <f t="shared" si="38"/>
        <v>-433.39070600000002</v>
      </c>
    </row>
    <row r="103" spans="1:98" x14ac:dyDescent="0.25">
      <c r="A103" s="343" t="s">
        <v>427</v>
      </c>
      <c r="B103" s="229">
        <v>2.46E-2</v>
      </c>
      <c r="C103" s="229">
        <v>2.7400000000000001E-2</v>
      </c>
      <c r="D103" s="229">
        <v>2.3900000000000001E-2</v>
      </c>
      <c r="E103" s="229">
        <v>2.6200000000000001E-2</v>
      </c>
      <c r="F103" s="236">
        <v>403026</v>
      </c>
      <c r="G103" s="229"/>
      <c r="H103" s="342">
        <v>228065.26</v>
      </c>
      <c r="I103" s="342">
        <v>228065.26</v>
      </c>
      <c r="J103" s="342">
        <v>228065.26</v>
      </c>
      <c r="K103" s="342"/>
      <c r="L103" s="342">
        <v>228065.26</v>
      </c>
      <c r="M103" s="342">
        <v>228065.26</v>
      </c>
      <c r="N103" s="342">
        <v>228065.26</v>
      </c>
      <c r="O103" s="342"/>
      <c r="P103" s="238">
        <v>497.94248433333337</v>
      </c>
      <c r="Q103" s="238">
        <v>497.94248433333337</v>
      </c>
      <c r="R103" s="238">
        <v>497.94248433333337</v>
      </c>
      <c r="S103" s="238"/>
      <c r="T103" s="342">
        <f t="shared" si="26"/>
        <v>497.94248433333337</v>
      </c>
      <c r="U103" s="342">
        <f t="shared" si="26"/>
        <v>497.94248433333337</v>
      </c>
      <c r="V103" s="342">
        <f t="shared" si="26"/>
        <v>497.94248433333337</v>
      </c>
      <c r="W103" s="29"/>
      <c r="X103" s="29">
        <f t="shared" si="22"/>
        <v>1493.8274530000001</v>
      </c>
      <c r="Y103" s="29">
        <f t="shared" si="23"/>
        <v>1493.8274530000001</v>
      </c>
      <c r="Z103" s="29">
        <f t="shared" si="39"/>
        <v>0</v>
      </c>
      <c r="AB103" s="29">
        <v>228065.26</v>
      </c>
      <c r="AC103" s="29">
        <v>228065.26</v>
      </c>
      <c r="AD103" s="29">
        <v>228065.26</v>
      </c>
      <c r="AF103" s="342">
        <v>228065.26</v>
      </c>
      <c r="AG103" s="342">
        <v>228065.26</v>
      </c>
      <c r="AH103" s="342">
        <v>228065.26</v>
      </c>
      <c r="AJ103" s="29">
        <v>497.94248433333337</v>
      </c>
      <c r="AK103" s="29">
        <v>497.94248433333337</v>
      </c>
      <c r="AL103" s="29">
        <v>497.94248433333337</v>
      </c>
      <c r="AN103" s="342">
        <f t="shared" si="24"/>
        <v>497.94248433333337</v>
      </c>
      <c r="AO103" s="342">
        <f t="shared" si="24"/>
        <v>497.94248433333337</v>
      </c>
      <c r="AP103" s="342">
        <f t="shared" si="24"/>
        <v>497.94248433333337</v>
      </c>
      <c r="AR103" s="29">
        <f t="shared" si="29"/>
        <v>1493.8274530000001</v>
      </c>
      <c r="AS103" s="29">
        <f t="shared" si="30"/>
        <v>1493.8274530000001</v>
      </c>
      <c r="AT103" s="29">
        <f t="shared" si="31"/>
        <v>0</v>
      </c>
      <c r="AV103" s="29">
        <f t="shared" si="32"/>
        <v>2987.6549060000002</v>
      </c>
      <c r="AW103" s="29">
        <f t="shared" si="32"/>
        <v>2987.6549060000002</v>
      </c>
      <c r="AX103" s="29">
        <f t="shared" si="33"/>
        <v>0</v>
      </c>
      <c r="AZ103" s="29">
        <v>228065.26</v>
      </c>
      <c r="BA103" s="29">
        <v>228065.26</v>
      </c>
      <c r="BB103" s="29">
        <v>228065.26</v>
      </c>
      <c r="BD103" s="342"/>
      <c r="BE103" s="342"/>
      <c r="BF103" s="342"/>
      <c r="BH103" s="29">
        <v>497.94248433333337</v>
      </c>
      <c r="BI103" s="29">
        <v>497.94248433333337</v>
      </c>
      <c r="BJ103" s="29">
        <v>497.94248433333337</v>
      </c>
      <c r="BL103" s="342">
        <f t="shared" si="27"/>
        <v>0</v>
      </c>
      <c r="BM103" s="342">
        <f t="shared" si="27"/>
        <v>0</v>
      </c>
      <c r="BN103" s="342">
        <f t="shared" si="27"/>
        <v>0</v>
      </c>
      <c r="BP103" s="29">
        <f t="shared" si="11"/>
        <v>1493.8274530000001</v>
      </c>
      <c r="BQ103" s="29">
        <f t="shared" si="12"/>
        <v>0</v>
      </c>
      <c r="BR103" s="29">
        <f t="shared" si="13"/>
        <v>-1493.8274530000001</v>
      </c>
      <c r="BT103" s="29">
        <f t="shared" si="14"/>
        <v>4481.4823590000005</v>
      </c>
      <c r="BU103" s="29">
        <f t="shared" si="14"/>
        <v>2987.6549060000002</v>
      </c>
      <c r="BV103" s="29">
        <f t="shared" si="15"/>
        <v>-1493.8274530000003</v>
      </c>
      <c r="BX103" s="29">
        <v>228065.26</v>
      </c>
      <c r="BY103" s="29">
        <v>228065.26</v>
      </c>
      <c r="BZ103" s="29">
        <v>228065.26</v>
      </c>
      <c r="CB103" s="342"/>
      <c r="CC103" s="342"/>
      <c r="CD103" s="342"/>
      <c r="CF103" s="29">
        <v>497.94248433333337</v>
      </c>
      <c r="CG103" s="29">
        <v>497.94248433333337</v>
      </c>
      <c r="CH103" s="29">
        <v>497.94248433333337</v>
      </c>
      <c r="CJ103" s="342">
        <f t="shared" si="28"/>
        <v>0</v>
      </c>
      <c r="CK103" s="342">
        <f t="shared" si="28"/>
        <v>0</v>
      </c>
      <c r="CL103" s="342">
        <f t="shared" si="28"/>
        <v>0</v>
      </c>
      <c r="CN103" s="29">
        <f t="shared" si="34"/>
        <v>1493.8274530000001</v>
      </c>
      <c r="CO103" s="29">
        <f t="shared" si="35"/>
        <v>0</v>
      </c>
      <c r="CP103" s="29">
        <f t="shared" si="36"/>
        <v>-1493.8274530000001</v>
      </c>
      <c r="CR103" s="29">
        <f t="shared" si="37"/>
        <v>5975.3098120000004</v>
      </c>
      <c r="CS103" s="29">
        <f t="shared" si="37"/>
        <v>2987.6549060000002</v>
      </c>
      <c r="CT103" s="29">
        <f t="shared" si="38"/>
        <v>-2987.6549060000002</v>
      </c>
    </row>
    <row r="104" spans="1:98" x14ac:dyDescent="0.25">
      <c r="A104" s="343" t="s">
        <v>428</v>
      </c>
      <c r="B104" s="229">
        <v>2.46E-2</v>
      </c>
      <c r="C104" s="229">
        <v>2.7400000000000001E-2</v>
      </c>
      <c r="D104" s="229">
        <v>2.3900000000000001E-2</v>
      </c>
      <c r="E104" s="229">
        <v>2.6200000000000001E-2</v>
      </c>
      <c r="F104" s="236">
        <v>403026</v>
      </c>
      <c r="G104" s="229"/>
      <c r="H104" s="342">
        <v>0</v>
      </c>
      <c r="I104" s="342">
        <v>0</v>
      </c>
      <c r="J104" s="342">
        <v>0</v>
      </c>
      <c r="K104" s="342"/>
      <c r="L104" s="342">
        <v>25468543.289999999</v>
      </c>
      <c r="M104" s="342">
        <v>25468543.289999999</v>
      </c>
      <c r="N104" s="342">
        <v>26817421.239999998</v>
      </c>
      <c r="O104" s="342"/>
      <c r="P104" s="238">
        <v>0</v>
      </c>
      <c r="Q104" s="238">
        <v>0</v>
      </c>
      <c r="R104" s="238">
        <v>0</v>
      </c>
      <c r="S104" s="238"/>
      <c r="T104" s="342">
        <f t="shared" si="26"/>
        <v>55606.3195165</v>
      </c>
      <c r="U104" s="342">
        <f t="shared" si="26"/>
        <v>55606.3195165</v>
      </c>
      <c r="V104" s="342">
        <f t="shared" si="26"/>
        <v>58551.369707333331</v>
      </c>
      <c r="W104" s="29"/>
      <c r="X104" s="29">
        <f t="shared" si="22"/>
        <v>0</v>
      </c>
      <c r="Y104" s="29">
        <f t="shared" si="23"/>
        <v>169764.00874033332</v>
      </c>
      <c r="Z104" s="29">
        <f t="shared" si="39"/>
        <v>169764.00874033332</v>
      </c>
      <c r="AB104" s="29">
        <v>0</v>
      </c>
      <c r="AC104" s="29">
        <v>12734271.65</v>
      </c>
      <c r="AD104" s="29">
        <v>25468543.289999999</v>
      </c>
      <c r="AF104" s="342">
        <v>28166299.18</v>
      </c>
      <c r="AG104" s="342">
        <v>28166299.18</v>
      </c>
      <c r="AH104" s="342">
        <v>28166299.18</v>
      </c>
      <c r="AJ104" s="29">
        <v>0</v>
      </c>
      <c r="AK104" s="29">
        <v>27803.159769166668</v>
      </c>
      <c r="AL104" s="29">
        <v>55606.3195165</v>
      </c>
      <c r="AN104" s="342">
        <f t="shared" si="24"/>
        <v>61496.419876333333</v>
      </c>
      <c r="AO104" s="342">
        <f t="shared" si="24"/>
        <v>61496.419876333333</v>
      </c>
      <c r="AP104" s="342">
        <f t="shared" si="24"/>
        <v>61496.419876333333</v>
      </c>
      <c r="AR104" s="29">
        <f t="shared" si="29"/>
        <v>83409.479285666661</v>
      </c>
      <c r="AS104" s="29">
        <f t="shared" si="30"/>
        <v>184489.25962900001</v>
      </c>
      <c r="AT104" s="29">
        <f t="shared" si="31"/>
        <v>101079.78034333335</v>
      </c>
      <c r="AV104" s="29">
        <f t="shared" si="32"/>
        <v>83409.479285666661</v>
      </c>
      <c r="AW104" s="29">
        <f t="shared" si="32"/>
        <v>354253.26836933335</v>
      </c>
      <c r="AX104" s="29">
        <f t="shared" si="33"/>
        <v>270843.78908366669</v>
      </c>
      <c r="AZ104" s="29">
        <v>25468543.289999999</v>
      </c>
      <c r="BA104" s="29">
        <v>25468543.289999999</v>
      </c>
      <c r="BB104" s="29">
        <v>25468543.289999999</v>
      </c>
      <c r="BD104" s="342"/>
      <c r="BE104" s="342"/>
      <c r="BF104" s="342"/>
      <c r="BH104" s="29">
        <v>55606.3195165</v>
      </c>
      <c r="BI104" s="29">
        <v>55606.3195165</v>
      </c>
      <c r="BJ104" s="29">
        <v>55606.3195165</v>
      </c>
      <c r="BL104" s="342">
        <f t="shared" si="27"/>
        <v>0</v>
      </c>
      <c r="BM104" s="342">
        <f t="shared" si="27"/>
        <v>0</v>
      </c>
      <c r="BN104" s="342">
        <f t="shared" si="27"/>
        <v>0</v>
      </c>
      <c r="BP104" s="29">
        <f t="shared" si="11"/>
        <v>166818.95854950001</v>
      </c>
      <c r="BQ104" s="29">
        <f t="shared" si="12"/>
        <v>0</v>
      </c>
      <c r="BR104" s="29">
        <f t="shared" si="13"/>
        <v>-166818.95854950001</v>
      </c>
      <c r="BT104" s="29">
        <f t="shared" si="14"/>
        <v>250228.43783516667</v>
      </c>
      <c r="BU104" s="29">
        <f t="shared" si="14"/>
        <v>354253.26836933335</v>
      </c>
      <c r="BV104" s="29">
        <f t="shared" si="15"/>
        <v>104024.83053416669</v>
      </c>
      <c r="BX104" s="29">
        <v>25468543.289999999</v>
      </c>
      <c r="BY104" s="29">
        <v>25468543.289999999</v>
      </c>
      <c r="BZ104" s="29">
        <v>25468543.289999999</v>
      </c>
      <c r="CB104" s="342"/>
      <c r="CC104" s="342"/>
      <c r="CD104" s="342"/>
      <c r="CF104" s="29">
        <v>55606.3195165</v>
      </c>
      <c r="CG104" s="29">
        <v>55606.3195165</v>
      </c>
      <c r="CH104" s="29">
        <v>55606.3195165</v>
      </c>
      <c r="CJ104" s="342">
        <f t="shared" si="28"/>
        <v>0</v>
      </c>
      <c r="CK104" s="342">
        <f t="shared" si="28"/>
        <v>0</v>
      </c>
      <c r="CL104" s="342">
        <f t="shared" si="28"/>
        <v>0</v>
      </c>
      <c r="CN104" s="29">
        <f t="shared" si="34"/>
        <v>166818.95854950001</v>
      </c>
      <c r="CO104" s="29">
        <f t="shared" si="35"/>
        <v>0</v>
      </c>
      <c r="CP104" s="29">
        <f t="shared" si="36"/>
        <v>-166818.95854950001</v>
      </c>
      <c r="CR104" s="29">
        <f t="shared" si="37"/>
        <v>417047.39638466667</v>
      </c>
      <c r="CS104" s="29">
        <f t="shared" si="37"/>
        <v>354253.26836933335</v>
      </c>
      <c r="CT104" s="29">
        <f t="shared" si="38"/>
        <v>-62794.128015333321</v>
      </c>
    </row>
    <row r="105" spans="1:98" x14ac:dyDescent="0.25">
      <c r="A105" s="343" t="s">
        <v>429</v>
      </c>
      <c r="B105" s="229">
        <v>0</v>
      </c>
      <c r="C105" s="229">
        <v>0</v>
      </c>
      <c r="D105" s="229">
        <v>0</v>
      </c>
      <c r="E105" s="229">
        <v>0</v>
      </c>
      <c r="F105" s="236">
        <v>403011</v>
      </c>
      <c r="G105" s="229"/>
      <c r="H105" s="342">
        <v>0</v>
      </c>
      <c r="I105" s="342">
        <v>0</v>
      </c>
      <c r="J105" s="342">
        <v>0</v>
      </c>
      <c r="K105" s="342"/>
      <c r="L105" s="342">
        <v>0</v>
      </c>
      <c r="M105" s="342">
        <v>0</v>
      </c>
      <c r="N105" s="342">
        <v>0</v>
      </c>
      <c r="O105" s="342"/>
      <c r="P105" s="238">
        <v>0</v>
      </c>
      <c r="Q105" s="238">
        <v>0</v>
      </c>
      <c r="R105" s="238">
        <v>0</v>
      </c>
      <c r="S105" s="238"/>
      <c r="T105" s="342">
        <f t="shared" si="26"/>
        <v>0</v>
      </c>
      <c r="U105" s="342">
        <f t="shared" si="26"/>
        <v>0</v>
      </c>
      <c r="V105" s="342">
        <f t="shared" si="26"/>
        <v>0</v>
      </c>
      <c r="W105" s="29"/>
      <c r="X105" s="29">
        <f t="shared" si="22"/>
        <v>0</v>
      </c>
      <c r="Y105" s="29">
        <f t="shared" si="23"/>
        <v>0</v>
      </c>
      <c r="Z105" s="29">
        <f t="shared" si="39"/>
        <v>0</v>
      </c>
      <c r="AB105" s="29">
        <v>0</v>
      </c>
      <c r="AC105" s="29">
        <v>0</v>
      </c>
      <c r="AD105" s="29">
        <v>0</v>
      </c>
      <c r="AF105" s="342">
        <v>0</v>
      </c>
      <c r="AG105" s="342">
        <v>0</v>
      </c>
      <c r="AH105" s="342">
        <v>0</v>
      </c>
      <c r="AJ105" s="29">
        <v>0</v>
      </c>
      <c r="AK105" s="29">
        <v>0</v>
      </c>
      <c r="AL105" s="29">
        <v>0</v>
      </c>
      <c r="AN105" s="342">
        <f t="shared" si="24"/>
        <v>0</v>
      </c>
      <c r="AO105" s="342">
        <f t="shared" si="24"/>
        <v>0</v>
      </c>
      <c r="AP105" s="342">
        <f t="shared" si="24"/>
        <v>0</v>
      </c>
      <c r="AR105" s="29">
        <f t="shared" si="29"/>
        <v>0</v>
      </c>
      <c r="AS105" s="29">
        <f t="shared" si="30"/>
        <v>0</v>
      </c>
      <c r="AT105" s="29">
        <f t="shared" si="31"/>
        <v>0</v>
      </c>
      <c r="AV105" s="29">
        <f t="shared" si="32"/>
        <v>0</v>
      </c>
      <c r="AW105" s="29">
        <f t="shared" si="32"/>
        <v>0</v>
      </c>
      <c r="AX105" s="29">
        <f t="shared" si="33"/>
        <v>0</v>
      </c>
      <c r="AZ105" s="29">
        <v>0</v>
      </c>
      <c r="BA105" s="29">
        <v>0</v>
      </c>
      <c r="BB105" s="29">
        <v>0</v>
      </c>
      <c r="BD105" s="342"/>
      <c r="BE105" s="342"/>
      <c r="BF105" s="342"/>
      <c r="BH105" s="29">
        <v>0</v>
      </c>
      <c r="BI105" s="29">
        <v>0</v>
      </c>
      <c r="BJ105" s="29">
        <v>0</v>
      </c>
      <c r="BL105" s="342">
        <f t="shared" si="27"/>
        <v>0</v>
      </c>
      <c r="BM105" s="342">
        <f t="shared" si="27"/>
        <v>0</v>
      </c>
      <c r="BN105" s="342">
        <f t="shared" si="27"/>
        <v>0</v>
      </c>
      <c r="BP105" s="29">
        <f t="shared" si="11"/>
        <v>0</v>
      </c>
      <c r="BQ105" s="29">
        <f t="shared" si="12"/>
        <v>0</v>
      </c>
      <c r="BR105" s="29">
        <f t="shared" si="13"/>
        <v>0</v>
      </c>
      <c r="BT105" s="29">
        <f t="shared" si="14"/>
        <v>0</v>
      </c>
      <c r="BU105" s="29">
        <f t="shared" si="14"/>
        <v>0</v>
      </c>
      <c r="BV105" s="29">
        <f t="shared" si="15"/>
        <v>0</v>
      </c>
      <c r="BX105" s="29">
        <v>0</v>
      </c>
      <c r="BY105" s="29">
        <v>0</v>
      </c>
      <c r="BZ105" s="29">
        <v>0</v>
      </c>
      <c r="CB105" s="342"/>
      <c r="CC105" s="342"/>
      <c r="CD105" s="342"/>
      <c r="CF105" s="29">
        <v>0</v>
      </c>
      <c r="CG105" s="29">
        <v>0</v>
      </c>
      <c r="CH105" s="29">
        <v>0</v>
      </c>
      <c r="CJ105" s="342">
        <f t="shared" si="28"/>
        <v>0</v>
      </c>
      <c r="CK105" s="342">
        <f t="shared" si="28"/>
        <v>0</v>
      </c>
      <c r="CL105" s="342">
        <f t="shared" si="28"/>
        <v>0</v>
      </c>
      <c r="CN105" s="29">
        <f t="shared" si="34"/>
        <v>0</v>
      </c>
      <c r="CO105" s="29">
        <f t="shared" si="35"/>
        <v>0</v>
      </c>
      <c r="CP105" s="29">
        <f t="shared" si="36"/>
        <v>0</v>
      </c>
      <c r="CR105" s="29">
        <f t="shared" si="37"/>
        <v>0</v>
      </c>
      <c r="CS105" s="29">
        <f t="shared" si="37"/>
        <v>0</v>
      </c>
      <c r="CT105" s="29">
        <f t="shared" si="38"/>
        <v>0</v>
      </c>
    </row>
    <row r="106" spans="1:98" x14ac:dyDescent="0.25">
      <c r="A106" s="343" t="s">
        <v>430</v>
      </c>
      <c r="B106" s="229">
        <v>0</v>
      </c>
      <c r="C106" s="229">
        <v>0</v>
      </c>
      <c r="D106" s="229">
        <v>0</v>
      </c>
      <c r="E106" s="229">
        <v>0</v>
      </c>
      <c r="F106" s="236">
        <v>403011</v>
      </c>
      <c r="G106" s="229"/>
      <c r="H106" s="342">
        <v>0</v>
      </c>
      <c r="I106" s="342">
        <v>0</v>
      </c>
      <c r="J106" s="342">
        <v>0</v>
      </c>
      <c r="K106" s="342"/>
      <c r="L106" s="342">
        <v>0</v>
      </c>
      <c r="M106" s="342">
        <v>0</v>
      </c>
      <c r="N106" s="342">
        <v>0</v>
      </c>
      <c r="O106" s="342"/>
      <c r="P106" s="238">
        <v>0</v>
      </c>
      <c r="Q106" s="238">
        <v>0</v>
      </c>
      <c r="R106" s="238">
        <v>0</v>
      </c>
      <c r="S106" s="238"/>
      <c r="T106" s="342">
        <f t="shared" si="26"/>
        <v>0</v>
      </c>
      <c r="U106" s="342">
        <f t="shared" si="26"/>
        <v>0</v>
      </c>
      <c r="V106" s="342">
        <f t="shared" si="26"/>
        <v>0</v>
      </c>
      <c r="W106" s="29"/>
      <c r="X106" s="29">
        <f t="shared" si="22"/>
        <v>0</v>
      </c>
      <c r="Y106" s="29">
        <f t="shared" si="23"/>
        <v>0</v>
      </c>
      <c r="Z106" s="29">
        <f t="shared" si="39"/>
        <v>0</v>
      </c>
      <c r="AB106" s="29">
        <v>0</v>
      </c>
      <c r="AC106" s="29">
        <v>0</v>
      </c>
      <c r="AD106" s="29">
        <v>0</v>
      </c>
      <c r="AF106" s="342">
        <v>0</v>
      </c>
      <c r="AG106" s="342">
        <v>0</v>
      </c>
      <c r="AH106" s="342">
        <v>0</v>
      </c>
      <c r="AJ106" s="29">
        <v>0</v>
      </c>
      <c r="AK106" s="29">
        <v>0</v>
      </c>
      <c r="AL106" s="29">
        <v>0</v>
      </c>
      <c r="AN106" s="342">
        <f t="shared" si="24"/>
        <v>0</v>
      </c>
      <c r="AO106" s="342">
        <f t="shared" si="24"/>
        <v>0</v>
      </c>
      <c r="AP106" s="342">
        <f t="shared" si="24"/>
        <v>0</v>
      </c>
      <c r="AR106" s="29">
        <f t="shared" si="29"/>
        <v>0</v>
      </c>
      <c r="AS106" s="29">
        <f t="shared" si="30"/>
        <v>0</v>
      </c>
      <c r="AT106" s="29">
        <f t="shared" si="31"/>
        <v>0</v>
      </c>
      <c r="AV106" s="29">
        <f t="shared" si="32"/>
        <v>0</v>
      </c>
      <c r="AW106" s="29">
        <f t="shared" si="32"/>
        <v>0</v>
      </c>
      <c r="AX106" s="29">
        <f t="shared" si="33"/>
        <v>0</v>
      </c>
      <c r="AZ106" s="29">
        <v>0</v>
      </c>
      <c r="BA106" s="29">
        <v>0</v>
      </c>
      <c r="BB106" s="29">
        <v>0</v>
      </c>
      <c r="BD106" s="342"/>
      <c r="BE106" s="342"/>
      <c r="BF106" s="342"/>
      <c r="BH106" s="29">
        <v>0</v>
      </c>
      <c r="BI106" s="29">
        <v>0</v>
      </c>
      <c r="BJ106" s="29">
        <v>0</v>
      </c>
      <c r="BL106" s="342">
        <f t="shared" si="27"/>
        <v>0</v>
      </c>
      <c r="BM106" s="342">
        <f t="shared" si="27"/>
        <v>0</v>
      </c>
      <c r="BN106" s="342">
        <f t="shared" si="27"/>
        <v>0</v>
      </c>
      <c r="BP106" s="29">
        <f t="shared" si="11"/>
        <v>0</v>
      </c>
      <c r="BQ106" s="29">
        <f t="shared" si="12"/>
        <v>0</v>
      </c>
      <c r="BR106" s="29">
        <f t="shared" si="13"/>
        <v>0</v>
      </c>
      <c r="BT106" s="29">
        <f t="shared" si="14"/>
        <v>0</v>
      </c>
      <c r="BU106" s="29">
        <f t="shared" si="14"/>
        <v>0</v>
      </c>
      <c r="BV106" s="29">
        <f t="shared" si="15"/>
        <v>0</v>
      </c>
      <c r="BX106" s="29">
        <v>0</v>
      </c>
      <c r="BY106" s="29">
        <v>0</v>
      </c>
      <c r="BZ106" s="29">
        <v>0</v>
      </c>
      <c r="CB106" s="342"/>
      <c r="CC106" s="342"/>
      <c r="CD106" s="342"/>
      <c r="CF106" s="29">
        <v>0</v>
      </c>
      <c r="CG106" s="29">
        <v>0</v>
      </c>
      <c r="CH106" s="29">
        <v>0</v>
      </c>
      <c r="CJ106" s="342">
        <f t="shared" si="28"/>
        <v>0</v>
      </c>
      <c r="CK106" s="342">
        <f t="shared" si="28"/>
        <v>0</v>
      </c>
      <c r="CL106" s="342">
        <f t="shared" si="28"/>
        <v>0</v>
      </c>
      <c r="CN106" s="29">
        <f t="shared" si="34"/>
        <v>0</v>
      </c>
      <c r="CO106" s="29">
        <f t="shared" si="35"/>
        <v>0</v>
      </c>
      <c r="CP106" s="29">
        <f t="shared" si="36"/>
        <v>0</v>
      </c>
      <c r="CR106" s="29">
        <f t="shared" si="37"/>
        <v>0</v>
      </c>
      <c r="CS106" s="29">
        <f t="shared" si="37"/>
        <v>0</v>
      </c>
      <c r="CT106" s="29">
        <f t="shared" si="38"/>
        <v>0</v>
      </c>
    </row>
    <row r="107" spans="1:98" x14ac:dyDescent="0.25">
      <c r="A107" s="343" t="s">
        <v>431</v>
      </c>
      <c r="B107" s="229">
        <v>0</v>
      </c>
      <c r="C107" s="229">
        <v>0</v>
      </c>
      <c r="D107" s="229">
        <v>0</v>
      </c>
      <c r="E107" s="229">
        <v>0</v>
      </c>
      <c r="F107" s="236">
        <v>403011</v>
      </c>
      <c r="G107" s="229"/>
      <c r="H107" s="342">
        <v>0</v>
      </c>
      <c r="I107" s="342">
        <v>0</v>
      </c>
      <c r="J107" s="342">
        <v>0</v>
      </c>
      <c r="K107" s="342"/>
      <c r="L107" s="342">
        <v>0</v>
      </c>
      <c r="M107" s="342">
        <v>0</v>
      </c>
      <c r="N107" s="342">
        <v>0</v>
      </c>
      <c r="O107" s="342"/>
      <c r="P107" s="238">
        <v>0</v>
      </c>
      <c r="Q107" s="238">
        <v>0</v>
      </c>
      <c r="R107" s="238">
        <v>0</v>
      </c>
      <c r="S107" s="238"/>
      <c r="T107" s="342">
        <f t="shared" si="26"/>
        <v>0</v>
      </c>
      <c r="U107" s="342">
        <f t="shared" si="26"/>
        <v>0</v>
      </c>
      <c r="V107" s="342">
        <f t="shared" si="26"/>
        <v>0</v>
      </c>
      <c r="W107" s="29"/>
      <c r="X107" s="29">
        <f t="shared" si="22"/>
        <v>0</v>
      </c>
      <c r="Y107" s="29">
        <f t="shared" si="23"/>
        <v>0</v>
      </c>
      <c r="Z107" s="29">
        <f t="shared" si="39"/>
        <v>0</v>
      </c>
      <c r="AB107" s="29">
        <v>0</v>
      </c>
      <c r="AC107" s="29">
        <v>0</v>
      </c>
      <c r="AD107" s="29">
        <v>0</v>
      </c>
      <c r="AF107" s="342">
        <v>0</v>
      </c>
      <c r="AG107" s="342">
        <v>0</v>
      </c>
      <c r="AH107" s="342">
        <v>0</v>
      </c>
      <c r="AJ107" s="29">
        <v>0</v>
      </c>
      <c r="AK107" s="29">
        <v>0</v>
      </c>
      <c r="AL107" s="29">
        <v>0</v>
      </c>
      <c r="AN107" s="342">
        <f t="shared" si="24"/>
        <v>0</v>
      </c>
      <c r="AO107" s="342">
        <f t="shared" si="24"/>
        <v>0</v>
      </c>
      <c r="AP107" s="342">
        <f t="shared" si="24"/>
        <v>0</v>
      </c>
      <c r="AR107" s="29">
        <f t="shared" si="29"/>
        <v>0</v>
      </c>
      <c r="AS107" s="29">
        <f t="shared" si="30"/>
        <v>0</v>
      </c>
      <c r="AT107" s="29">
        <f t="shared" si="31"/>
        <v>0</v>
      </c>
      <c r="AV107" s="29">
        <f t="shared" si="32"/>
        <v>0</v>
      </c>
      <c r="AW107" s="29">
        <f t="shared" si="32"/>
        <v>0</v>
      </c>
      <c r="AX107" s="29">
        <f t="shared" si="33"/>
        <v>0</v>
      </c>
      <c r="AZ107" s="29">
        <v>0</v>
      </c>
      <c r="BA107" s="29">
        <v>0</v>
      </c>
      <c r="BB107" s="29">
        <v>0</v>
      </c>
      <c r="BD107" s="342"/>
      <c r="BE107" s="342"/>
      <c r="BF107" s="342"/>
      <c r="BH107" s="29">
        <v>0</v>
      </c>
      <c r="BI107" s="29">
        <v>0</v>
      </c>
      <c r="BJ107" s="29">
        <v>0</v>
      </c>
      <c r="BL107" s="342">
        <f t="shared" si="27"/>
        <v>0</v>
      </c>
      <c r="BM107" s="342">
        <f t="shared" si="27"/>
        <v>0</v>
      </c>
      <c r="BN107" s="342">
        <f t="shared" si="27"/>
        <v>0</v>
      </c>
      <c r="BP107" s="29">
        <f t="shared" si="11"/>
        <v>0</v>
      </c>
      <c r="BQ107" s="29">
        <f t="shared" si="12"/>
        <v>0</v>
      </c>
      <c r="BR107" s="29">
        <f t="shared" si="13"/>
        <v>0</v>
      </c>
      <c r="BT107" s="29">
        <f t="shared" si="14"/>
        <v>0</v>
      </c>
      <c r="BU107" s="29">
        <f t="shared" si="14"/>
        <v>0</v>
      </c>
      <c r="BV107" s="29">
        <f t="shared" si="15"/>
        <v>0</v>
      </c>
      <c r="BX107" s="29">
        <v>0</v>
      </c>
      <c r="BY107" s="29">
        <v>0</v>
      </c>
      <c r="BZ107" s="29">
        <v>0</v>
      </c>
      <c r="CB107" s="342"/>
      <c r="CC107" s="342"/>
      <c r="CD107" s="342"/>
      <c r="CF107" s="29">
        <v>0</v>
      </c>
      <c r="CG107" s="29">
        <v>0</v>
      </c>
      <c r="CH107" s="29">
        <v>0</v>
      </c>
      <c r="CJ107" s="342">
        <f t="shared" si="28"/>
        <v>0</v>
      </c>
      <c r="CK107" s="342">
        <f t="shared" si="28"/>
        <v>0</v>
      </c>
      <c r="CL107" s="342">
        <f t="shared" si="28"/>
        <v>0</v>
      </c>
      <c r="CN107" s="29">
        <f t="shared" si="34"/>
        <v>0</v>
      </c>
      <c r="CO107" s="29">
        <f t="shared" si="35"/>
        <v>0</v>
      </c>
      <c r="CP107" s="29">
        <f t="shared" si="36"/>
        <v>0</v>
      </c>
      <c r="CR107" s="29">
        <f t="shared" si="37"/>
        <v>0</v>
      </c>
      <c r="CS107" s="29">
        <f t="shared" si="37"/>
        <v>0</v>
      </c>
      <c r="CT107" s="29">
        <f t="shared" si="38"/>
        <v>0</v>
      </c>
    </row>
    <row r="108" spans="1:98" x14ac:dyDescent="0.25">
      <c r="A108" s="343" t="s">
        <v>432</v>
      </c>
      <c r="B108" s="229">
        <v>1.47E-2</v>
      </c>
      <c r="C108" s="229">
        <v>0</v>
      </c>
      <c r="D108" s="229">
        <v>0</v>
      </c>
      <c r="E108" s="229">
        <v>0</v>
      </c>
      <c r="F108" s="236">
        <v>403011</v>
      </c>
      <c r="G108" s="229"/>
      <c r="H108" s="342">
        <v>0</v>
      </c>
      <c r="I108" s="342">
        <v>0</v>
      </c>
      <c r="J108" s="342">
        <v>0</v>
      </c>
      <c r="K108" s="342"/>
      <c r="L108" s="342">
        <v>0</v>
      </c>
      <c r="M108" s="342">
        <v>0</v>
      </c>
      <c r="N108" s="342">
        <v>0</v>
      </c>
      <c r="O108" s="342"/>
      <c r="P108" s="238">
        <v>0</v>
      </c>
      <c r="Q108" s="238">
        <v>0</v>
      </c>
      <c r="R108" s="238">
        <v>0</v>
      </c>
      <c r="S108" s="238"/>
      <c r="T108" s="342">
        <f t="shared" si="26"/>
        <v>0</v>
      </c>
      <c r="U108" s="342">
        <f t="shared" si="26"/>
        <v>0</v>
      </c>
      <c r="V108" s="342">
        <f t="shared" si="26"/>
        <v>0</v>
      </c>
      <c r="W108" s="29"/>
      <c r="X108" s="29">
        <f t="shared" si="22"/>
        <v>0</v>
      </c>
      <c r="Y108" s="29">
        <f t="shared" si="23"/>
        <v>0</v>
      </c>
      <c r="Z108" s="29">
        <f t="shared" si="39"/>
        <v>0</v>
      </c>
      <c r="AB108" s="29">
        <v>0</v>
      </c>
      <c r="AC108" s="29">
        <v>0</v>
      </c>
      <c r="AD108" s="29">
        <v>0</v>
      </c>
      <c r="AF108" s="342">
        <v>0</v>
      </c>
      <c r="AG108" s="342">
        <v>0</v>
      </c>
      <c r="AH108" s="342">
        <v>0</v>
      </c>
      <c r="AJ108" s="29">
        <v>0</v>
      </c>
      <c r="AK108" s="29">
        <v>0</v>
      </c>
      <c r="AL108" s="29">
        <v>0</v>
      </c>
      <c r="AN108" s="342">
        <f t="shared" si="24"/>
        <v>0</v>
      </c>
      <c r="AO108" s="342">
        <f t="shared" si="24"/>
        <v>0</v>
      </c>
      <c r="AP108" s="342">
        <f t="shared" si="24"/>
        <v>0</v>
      </c>
      <c r="AR108" s="29">
        <f t="shared" si="29"/>
        <v>0</v>
      </c>
      <c r="AS108" s="29">
        <f t="shared" si="30"/>
        <v>0</v>
      </c>
      <c r="AT108" s="29">
        <f t="shared" si="31"/>
        <v>0</v>
      </c>
      <c r="AV108" s="29">
        <f t="shared" si="32"/>
        <v>0</v>
      </c>
      <c r="AW108" s="29">
        <f t="shared" si="32"/>
        <v>0</v>
      </c>
      <c r="AX108" s="29">
        <f t="shared" si="33"/>
        <v>0</v>
      </c>
      <c r="AZ108" s="29">
        <v>0</v>
      </c>
      <c r="BA108" s="29">
        <v>0</v>
      </c>
      <c r="BB108" s="29">
        <v>0</v>
      </c>
      <c r="BD108" s="342"/>
      <c r="BE108" s="342"/>
      <c r="BF108" s="342"/>
      <c r="BH108" s="29">
        <v>0</v>
      </c>
      <c r="BI108" s="29">
        <v>0</v>
      </c>
      <c r="BJ108" s="29">
        <v>0</v>
      </c>
      <c r="BL108" s="342">
        <f t="shared" si="27"/>
        <v>0</v>
      </c>
      <c r="BM108" s="342">
        <f t="shared" si="27"/>
        <v>0</v>
      </c>
      <c r="BN108" s="342">
        <f t="shared" si="27"/>
        <v>0</v>
      </c>
      <c r="BP108" s="29">
        <f t="shared" ref="BP108:BP168" si="40">BH108+BI108+BJ108</f>
        <v>0</v>
      </c>
      <c r="BQ108" s="29">
        <f t="shared" ref="BQ108:BQ169" si="41">BL108+BM108+BN108</f>
        <v>0</v>
      </c>
      <c r="BR108" s="29">
        <f t="shared" si="13"/>
        <v>0</v>
      </c>
      <c r="BT108" s="29">
        <f t="shared" si="14"/>
        <v>0</v>
      </c>
      <c r="BU108" s="29">
        <f t="shared" si="14"/>
        <v>0</v>
      </c>
      <c r="BV108" s="29">
        <f t="shared" si="15"/>
        <v>0</v>
      </c>
      <c r="BX108" s="29">
        <v>0</v>
      </c>
      <c r="BY108" s="29">
        <v>0</v>
      </c>
      <c r="BZ108" s="29">
        <v>0</v>
      </c>
      <c r="CB108" s="342"/>
      <c r="CC108" s="342"/>
      <c r="CD108" s="342"/>
      <c r="CF108" s="29">
        <v>0</v>
      </c>
      <c r="CG108" s="29">
        <v>0</v>
      </c>
      <c r="CH108" s="29">
        <v>0</v>
      </c>
      <c r="CJ108" s="342">
        <f t="shared" si="28"/>
        <v>0</v>
      </c>
      <c r="CK108" s="342">
        <f t="shared" si="28"/>
        <v>0</v>
      </c>
      <c r="CL108" s="342">
        <f t="shared" si="28"/>
        <v>0</v>
      </c>
      <c r="CN108" s="29">
        <f t="shared" si="34"/>
        <v>0</v>
      </c>
      <c r="CO108" s="29">
        <f t="shared" si="35"/>
        <v>0</v>
      </c>
      <c r="CP108" s="29">
        <f t="shared" si="36"/>
        <v>0</v>
      </c>
      <c r="CR108" s="29">
        <f t="shared" si="37"/>
        <v>0</v>
      </c>
      <c r="CS108" s="29">
        <f t="shared" si="37"/>
        <v>0</v>
      </c>
      <c r="CT108" s="29">
        <f t="shared" si="38"/>
        <v>0</v>
      </c>
    </row>
    <row r="109" spans="1:98" x14ac:dyDescent="0.25">
      <c r="A109" s="343" t="s">
        <v>433</v>
      </c>
      <c r="B109" s="229">
        <v>8.3000000000000001E-3</v>
      </c>
      <c r="C109" s="229">
        <v>0</v>
      </c>
      <c r="D109" s="229">
        <v>0</v>
      </c>
      <c r="E109" s="229">
        <v>0</v>
      </c>
      <c r="F109" s="236">
        <v>403011</v>
      </c>
      <c r="G109" s="229"/>
      <c r="H109" s="342">
        <v>0</v>
      </c>
      <c r="I109" s="342">
        <v>0</v>
      </c>
      <c r="J109" s="342">
        <v>0</v>
      </c>
      <c r="K109" s="342"/>
      <c r="L109" s="342">
        <v>0</v>
      </c>
      <c r="M109" s="342">
        <v>0</v>
      </c>
      <c r="N109" s="342">
        <v>0</v>
      </c>
      <c r="O109" s="342"/>
      <c r="P109" s="238">
        <v>0</v>
      </c>
      <c r="Q109" s="238">
        <v>0</v>
      </c>
      <c r="R109" s="238">
        <v>0</v>
      </c>
      <c r="S109" s="238"/>
      <c r="T109" s="342">
        <f t="shared" si="26"/>
        <v>0</v>
      </c>
      <c r="U109" s="342">
        <f t="shared" si="26"/>
        <v>0</v>
      </c>
      <c r="V109" s="342">
        <f t="shared" si="26"/>
        <v>0</v>
      </c>
      <c r="W109" s="29"/>
      <c r="X109" s="29">
        <f t="shared" si="22"/>
        <v>0</v>
      </c>
      <c r="Y109" s="29">
        <f t="shared" si="23"/>
        <v>0</v>
      </c>
      <c r="Z109" s="29">
        <f t="shared" si="39"/>
        <v>0</v>
      </c>
      <c r="AB109" s="29">
        <v>0</v>
      </c>
      <c r="AC109" s="29">
        <v>0</v>
      </c>
      <c r="AD109" s="29">
        <v>0</v>
      </c>
      <c r="AF109" s="342">
        <v>0</v>
      </c>
      <c r="AG109" s="342">
        <v>0</v>
      </c>
      <c r="AH109" s="342">
        <v>0</v>
      </c>
      <c r="AJ109" s="29">
        <v>0</v>
      </c>
      <c r="AK109" s="29">
        <v>0</v>
      </c>
      <c r="AL109" s="29">
        <v>0</v>
      </c>
      <c r="AN109" s="342">
        <f t="shared" si="24"/>
        <v>0</v>
      </c>
      <c r="AO109" s="342">
        <f t="shared" si="24"/>
        <v>0</v>
      </c>
      <c r="AP109" s="342">
        <f t="shared" si="24"/>
        <v>0</v>
      </c>
      <c r="AR109" s="29">
        <f t="shared" si="29"/>
        <v>0</v>
      </c>
      <c r="AS109" s="29">
        <f t="shared" si="30"/>
        <v>0</v>
      </c>
      <c r="AT109" s="29">
        <f t="shared" si="31"/>
        <v>0</v>
      </c>
      <c r="AV109" s="29">
        <f t="shared" si="32"/>
        <v>0</v>
      </c>
      <c r="AW109" s="29">
        <f t="shared" si="32"/>
        <v>0</v>
      </c>
      <c r="AX109" s="29">
        <f t="shared" si="33"/>
        <v>0</v>
      </c>
      <c r="AZ109" s="29">
        <v>0</v>
      </c>
      <c r="BA109" s="29">
        <v>0</v>
      </c>
      <c r="BB109" s="29">
        <v>0</v>
      </c>
      <c r="BD109" s="342"/>
      <c r="BE109" s="342"/>
      <c r="BF109" s="342"/>
      <c r="BH109" s="29">
        <v>0</v>
      </c>
      <c r="BI109" s="29">
        <v>0</v>
      </c>
      <c r="BJ109" s="29">
        <v>0</v>
      </c>
      <c r="BL109" s="342">
        <f t="shared" si="27"/>
        <v>0</v>
      </c>
      <c r="BM109" s="342">
        <f t="shared" si="27"/>
        <v>0</v>
      </c>
      <c r="BN109" s="342">
        <f t="shared" si="27"/>
        <v>0</v>
      </c>
      <c r="BP109" s="29">
        <f t="shared" si="40"/>
        <v>0</v>
      </c>
      <c r="BQ109" s="29">
        <f t="shared" si="41"/>
        <v>0</v>
      </c>
      <c r="BR109" s="29">
        <f t="shared" ref="BR109:BR168" si="42">BQ109-BP109</f>
        <v>0</v>
      </c>
      <c r="BT109" s="29">
        <f t="shared" ref="BT109:BU169" si="43">+BP109+AV109</f>
        <v>0</v>
      </c>
      <c r="BU109" s="29">
        <f t="shared" si="43"/>
        <v>0</v>
      </c>
      <c r="BV109" s="29">
        <f t="shared" ref="BV109:BV182" si="44">BU109-BT109</f>
        <v>0</v>
      </c>
      <c r="BX109" s="29">
        <v>0</v>
      </c>
      <c r="BY109" s="29">
        <v>0</v>
      </c>
      <c r="BZ109" s="29">
        <v>0</v>
      </c>
      <c r="CB109" s="342"/>
      <c r="CC109" s="342"/>
      <c r="CD109" s="342"/>
      <c r="CF109" s="29">
        <v>0</v>
      </c>
      <c r="CG109" s="29">
        <v>0</v>
      </c>
      <c r="CH109" s="29">
        <v>0</v>
      </c>
      <c r="CJ109" s="342">
        <f t="shared" si="28"/>
        <v>0</v>
      </c>
      <c r="CK109" s="342">
        <f t="shared" si="28"/>
        <v>0</v>
      </c>
      <c r="CL109" s="342">
        <f t="shared" si="28"/>
        <v>0</v>
      </c>
      <c r="CN109" s="29">
        <f t="shared" si="34"/>
        <v>0</v>
      </c>
      <c r="CO109" s="29">
        <f t="shared" si="35"/>
        <v>0</v>
      </c>
      <c r="CP109" s="29">
        <f t="shared" si="36"/>
        <v>0</v>
      </c>
      <c r="CR109" s="29">
        <f t="shared" si="37"/>
        <v>0</v>
      </c>
      <c r="CS109" s="29">
        <f t="shared" si="37"/>
        <v>0</v>
      </c>
      <c r="CT109" s="29">
        <f t="shared" si="38"/>
        <v>0</v>
      </c>
    </row>
    <row r="110" spans="1:98" x14ac:dyDescent="0.25">
      <c r="A110" s="343" t="s">
        <v>434</v>
      </c>
      <c r="B110" s="229">
        <v>8.3599999999999994E-2</v>
      </c>
      <c r="C110" s="229">
        <v>0</v>
      </c>
      <c r="D110" s="229">
        <v>0</v>
      </c>
      <c r="E110" s="229">
        <v>0</v>
      </c>
      <c r="F110" s="236">
        <v>403011</v>
      </c>
      <c r="G110" s="229"/>
      <c r="H110" s="342">
        <v>0</v>
      </c>
      <c r="I110" s="342">
        <v>0</v>
      </c>
      <c r="J110" s="342">
        <v>0</v>
      </c>
      <c r="K110" s="342"/>
      <c r="L110" s="342">
        <v>0</v>
      </c>
      <c r="M110" s="342">
        <v>0</v>
      </c>
      <c r="N110" s="342">
        <v>0</v>
      </c>
      <c r="O110" s="342"/>
      <c r="P110" s="238">
        <v>0</v>
      </c>
      <c r="Q110" s="238">
        <v>0</v>
      </c>
      <c r="R110" s="238">
        <v>0</v>
      </c>
      <c r="S110" s="238"/>
      <c r="T110" s="342">
        <f t="shared" si="26"/>
        <v>0</v>
      </c>
      <c r="U110" s="342">
        <f t="shared" si="26"/>
        <v>0</v>
      </c>
      <c r="V110" s="342">
        <f t="shared" si="26"/>
        <v>0</v>
      </c>
      <c r="W110" s="29"/>
      <c r="X110" s="29">
        <f t="shared" si="22"/>
        <v>0</v>
      </c>
      <c r="Y110" s="29">
        <f t="shared" si="23"/>
        <v>0</v>
      </c>
      <c r="Z110" s="29">
        <f t="shared" si="39"/>
        <v>0</v>
      </c>
      <c r="AB110" s="29">
        <v>0</v>
      </c>
      <c r="AC110" s="29">
        <v>0</v>
      </c>
      <c r="AD110" s="29">
        <v>0</v>
      </c>
      <c r="AF110" s="342">
        <v>0</v>
      </c>
      <c r="AG110" s="342">
        <v>0</v>
      </c>
      <c r="AH110" s="342">
        <v>0</v>
      </c>
      <c r="AJ110" s="29">
        <v>0</v>
      </c>
      <c r="AK110" s="29">
        <v>0</v>
      </c>
      <c r="AL110" s="29">
        <v>0</v>
      </c>
      <c r="AN110" s="342">
        <f t="shared" si="24"/>
        <v>0</v>
      </c>
      <c r="AO110" s="342">
        <f t="shared" si="24"/>
        <v>0</v>
      </c>
      <c r="AP110" s="342">
        <f t="shared" si="24"/>
        <v>0</v>
      </c>
      <c r="AR110" s="29">
        <f t="shared" si="29"/>
        <v>0</v>
      </c>
      <c r="AS110" s="29">
        <f t="shared" si="30"/>
        <v>0</v>
      </c>
      <c r="AT110" s="29">
        <f t="shared" si="31"/>
        <v>0</v>
      </c>
      <c r="AV110" s="29">
        <f t="shared" si="32"/>
        <v>0</v>
      </c>
      <c r="AW110" s="29">
        <f t="shared" si="32"/>
        <v>0</v>
      </c>
      <c r="AX110" s="29">
        <f t="shared" si="33"/>
        <v>0</v>
      </c>
      <c r="AZ110" s="29">
        <v>0</v>
      </c>
      <c r="BA110" s="29">
        <v>0</v>
      </c>
      <c r="BB110" s="29">
        <v>0</v>
      </c>
      <c r="BD110" s="342"/>
      <c r="BE110" s="342"/>
      <c r="BF110" s="342"/>
      <c r="BH110" s="29">
        <v>0</v>
      </c>
      <c r="BI110" s="29">
        <v>0</v>
      </c>
      <c r="BJ110" s="29">
        <v>0</v>
      </c>
      <c r="BL110" s="342">
        <f t="shared" si="27"/>
        <v>0</v>
      </c>
      <c r="BM110" s="342">
        <f t="shared" si="27"/>
        <v>0</v>
      </c>
      <c r="BN110" s="342">
        <f t="shared" si="27"/>
        <v>0</v>
      </c>
      <c r="BP110" s="29">
        <f t="shared" si="40"/>
        <v>0</v>
      </c>
      <c r="BQ110" s="29">
        <f t="shared" si="41"/>
        <v>0</v>
      </c>
      <c r="BR110" s="29">
        <f t="shared" si="42"/>
        <v>0</v>
      </c>
      <c r="BT110" s="29">
        <f t="shared" si="43"/>
        <v>0</v>
      </c>
      <c r="BU110" s="29">
        <f t="shared" si="43"/>
        <v>0</v>
      </c>
      <c r="BV110" s="29">
        <f t="shared" si="44"/>
        <v>0</v>
      </c>
      <c r="BX110" s="29">
        <v>0</v>
      </c>
      <c r="BY110" s="29">
        <v>0</v>
      </c>
      <c r="BZ110" s="29">
        <v>0</v>
      </c>
      <c r="CB110" s="342"/>
      <c r="CC110" s="342"/>
      <c r="CD110" s="342"/>
      <c r="CF110" s="29">
        <v>0</v>
      </c>
      <c r="CG110" s="29">
        <v>0</v>
      </c>
      <c r="CH110" s="29">
        <v>0</v>
      </c>
      <c r="CJ110" s="342">
        <f t="shared" si="28"/>
        <v>0</v>
      </c>
      <c r="CK110" s="342">
        <f t="shared" si="28"/>
        <v>0</v>
      </c>
      <c r="CL110" s="342">
        <f t="shared" si="28"/>
        <v>0</v>
      </c>
      <c r="CN110" s="29">
        <f t="shared" si="34"/>
        <v>0</v>
      </c>
      <c r="CO110" s="29">
        <f t="shared" si="35"/>
        <v>0</v>
      </c>
      <c r="CP110" s="29">
        <f t="shared" si="36"/>
        <v>0</v>
      </c>
      <c r="CR110" s="29">
        <f t="shared" si="37"/>
        <v>0</v>
      </c>
      <c r="CS110" s="29">
        <f t="shared" si="37"/>
        <v>0</v>
      </c>
      <c r="CT110" s="29">
        <f t="shared" si="38"/>
        <v>0</v>
      </c>
    </row>
    <row r="111" spans="1:98" x14ac:dyDescent="0.25">
      <c r="A111" s="343" t="s">
        <v>435</v>
      </c>
      <c r="B111" s="229">
        <v>1.03E-2</v>
      </c>
      <c r="C111" s="229">
        <v>1.15E-2</v>
      </c>
      <c r="D111" s="229">
        <v>4.7600000000000003E-2</v>
      </c>
      <c r="E111" s="229">
        <v>4.7599999999999996E-2</v>
      </c>
      <c r="F111" s="236">
        <v>403011</v>
      </c>
      <c r="G111" s="229"/>
      <c r="H111" s="342">
        <v>25312176.579999998</v>
      </c>
      <c r="I111" s="342">
        <v>25312176.579999998</v>
      </c>
      <c r="J111" s="342">
        <v>25312176.579999998</v>
      </c>
      <c r="K111" s="342"/>
      <c r="L111" s="342">
        <v>0</v>
      </c>
      <c r="M111" s="342">
        <v>0</v>
      </c>
      <c r="N111" s="342">
        <v>0</v>
      </c>
      <c r="O111" s="342"/>
      <c r="P111" s="238">
        <v>100404.96710066666</v>
      </c>
      <c r="Q111" s="238">
        <v>100404.96710066666</v>
      </c>
      <c r="R111" s="238">
        <v>100404.96710066666</v>
      </c>
      <c r="S111" s="238"/>
      <c r="T111" s="342">
        <f t="shared" si="26"/>
        <v>0</v>
      </c>
      <c r="U111" s="342">
        <f t="shared" si="26"/>
        <v>0</v>
      </c>
      <c r="V111" s="342">
        <f t="shared" si="26"/>
        <v>0</v>
      </c>
      <c r="W111" s="29"/>
      <c r="X111" s="29">
        <f t="shared" si="22"/>
        <v>301214.90130199998</v>
      </c>
      <c r="Y111" s="29">
        <f t="shared" si="23"/>
        <v>0</v>
      </c>
      <c r="Z111" s="29">
        <f t="shared" si="39"/>
        <v>-301214.90130199998</v>
      </c>
      <c r="AB111" s="29">
        <v>25312176.579999998</v>
      </c>
      <c r="AC111" s="29">
        <v>25312176.579999998</v>
      </c>
      <c r="AD111" s="29">
        <v>25312176.579999998</v>
      </c>
      <c r="AF111" s="342">
        <v>0</v>
      </c>
      <c r="AG111" s="342">
        <v>0</v>
      </c>
      <c r="AH111" s="342">
        <v>0</v>
      </c>
      <c r="AJ111" s="29">
        <v>100404.96710066666</v>
      </c>
      <c r="AK111" s="29">
        <v>100404.96710066666</v>
      </c>
      <c r="AL111" s="29">
        <v>100404.96710066666</v>
      </c>
      <c r="AN111" s="342">
        <f t="shared" si="24"/>
        <v>0</v>
      </c>
      <c r="AO111" s="342">
        <f t="shared" si="24"/>
        <v>0</v>
      </c>
      <c r="AP111" s="342">
        <f t="shared" si="24"/>
        <v>0</v>
      </c>
      <c r="AR111" s="29">
        <f t="shared" si="29"/>
        <v>301214.90130199998</v>
      </c>
      <c r="AS111" s="29">
        <f t="shared" si="30"/>
        <v>0</v>
      </c>
      <c r="AT111" s="29">
        <f t="shared" si="31"/>
        <v>-301214.90130199998</v>
      </c>
      <c r="AV111" s="29">
        <f t="shared" si="32"/>
        <v>602429.80260399997</v>
      </c>
      <c r="AW111" s="29">
        <f t="shared" si="32"/>
        <v>0</v>
      </c>
      <c r="AX111" s="29">
        <f t="shared" si="33"/>
        <v>-602429.80260399997</v>
      </c>
      <c r="AZ111" s="29">
        <v>25312176.579999998</v>
      </c>
      <c r="BA111" s="29">
        <v>25312176.579999998</v>
      </c>
      <c r="BB111" s="29">
        <v>25312176.579999998</v>
      </c>
      <c r="BD111" s="342"/>
      <c r="BE111" s="342"/>
      <c r="BF111" s="342"/>
      <c r="BH111" s="29">
        <v>100404.96710066666</v>
      </c>
      <c r="BI111" s="29">
        <v>100404.96710066666</v>
      </c>
      <c r="BJ111" s="29">
        <v>100404.96710066666</v>
      </c>
      <c r="BL111" s="342">
        <f t="shared" si="27"/>
        <v>0</v>
      </c>
      <c r="BM111" s="342">
        <f t="shared" si="27"/>
        <v>0</v>
      </c>
      <c r="BN111" s="342">
        <f t="shared" si="27"/>
        <v>0</v>
      </c>
      <c r="BP111" s="29">
        <f t="shared" si="40"/>
        <v>301214.90130199998</v>
      </c>
      <c r="BQ111" s="29">
        <f t="shared" si="41"/>
        <v>0</v>
      </c>
      <c r="BR111" s="29">
        <f t="shared" si="42"/>
        <v>-301214.90130199998</v>
      </c>
      <c r="BT111" s="29">
        <f t="shared" si="43"/>
        <v>903644.70390599989</v>
      </c>
      <c r="BU111" s="29">
        <f t="shared" si="43"/>
        <v>0</v>
      </c>
      <c r="BV111" s="29">
        <f t="shared" si="44"/>
        <v>-903644.70390599989</v>
      </c>
      <c r="BX111" s="29">
        <v>25312176.579999998</v>
      </c>
      <c r="BY111" s="29">
        <v>25312176.579999998</v>
      </c>
      <c r="BZ111" s="29">
        <v>12656088.289999999</v>
      </c>
      <c r="CB111" s="342"/>
      <c r="CC111" s="342"/>
      <c r="CD111" s="342"/>
      <c r="CF111" s="29">
        <v>100404.96710066666</v>
      </c>
      <c r="CG111" s="29">
        <v>100404.96710066666</v>
      </c>
      <c r="CH111" s="29">
        <v>50202.483550333331</v>
      </c>
      <c r="CJ111" s="342">
        <f t="shared" si="28"/>
        <v>0</v>
      </c>
      <c r="CK111" s="342">
        <f t="shared" si="28"/>
        <v>0</v>
      </c>
      <c r="CL111" s="342">
        <f t="shared" si="28"/>
        <v>0</v>
      </c>
      <c r="CN111" s="29">
        <f t="shared" si="34"/>
        <v>251012.41775166665</v>
      </c>
      <c r="CO111" s="29">
        <f t="shared" si="35"/>
        <v>0</v>
      </c>
      <c r="CP111" s="29">
        <f t="shared" si="36"/>
        <v>-251012.41775166665</v>
      </c>
      <c r="CR111" s="29">
        <f t="shared" si="37"/>
        <v>1154657.1216576665</v>
      </c>
      <c r="CS111" s="29">
        <f t="shared" si="37"/>
        <v>0</v>
      </c>
      <c r="CT111" s="29">
        <f t="shared" si="38"/>
        <v>-1154657.1216576665</v>
      </c>
    </row>
    <row r="112" spans="1:98" x14ac:dyDescent="0.25">
      <c r="A112" s="343" t="s">
        <v>436</v>
      </c>
      <c r="B112" s="229">
        <v>1.49E-2</v>
      </c>
      <c r="C112" s="229">
        <v>1.66E-2</v>
      </c>
      <c r="D112" s="229">
        <v>4.2200000000000001E-2</v>
      </c>
      <c r="E112" s="229">
        <v>4.2199999999999994E-2</v>
      </c>
      <c r="F112" s="236">
        <v>403011</v>
      </c>
      <c r="G112" s="229"/>
      <c r="H112" s="342">
        <v>33356872.449999999</v>
      </c>
      <c r="I112" s="342">
        <v>33356872.449999999</v>
      </c>
      <c r="J112" s="342">
        <v>33356872.449999999</v>
      </c>
      <c r="K112" s="342"/>
      <c r="L112" s="342">
        <v>33356872.449999999</v>
      </c>
      <c r="M112" s="342">
        <v>33356872.449999999</v>
      </c>
      <c r="N112" s="342">
        <v>33356872.449999999</v>
      </c>
      <c r="O112" s="342"/>
      <c r="P112" s="238">
        <v>117305.00144916664</v>
      </c>
      <c r="Q112" s="238">
        <v>117305.00144916664</v>
      </c>
      <c r="R112" s="238">
        <v>117305.00144916664</v>
      </c>
      <c r="S112" s="238"/>
      <c r="T112" s="342">
        <f t="shared" si="26"/>
        <v>117305.00144916664</v>
      </c>
      <c r="U112" s="342">
        <f t="shared" si="26"/>
        <v>117305.00144916664</v>
      </c>
      <c r="V112" s="342">
        <f t="shared" si="26"/>
        <v>117305.00144916664</v>
      </c>
      <c r="W112" s="29"/>
      <c r="X112" s="29">
        <f t="shared" si="22"/>
        <v>351915.00434749993</v>
      </c>
      <c r="Y112" s="29">
        <f t="shared" si="23"/>
        <v>351915.00434749993</v>
      </c>
      <c r="Z112" s="29">
        <f t="shared" si="39"/>
        <v>0</v>
      </c>
      <c r="AB112" s="29">
        <v>33356872.449999999</v>
      </c>
      <c r="AC112" s="29">
        <v>33356872.449999999</v>
      </c>
      <c r="AD112" s="29">
        <v>33356872.449999999</v>
      </c>
      <c r="AF112" s="342">
        <v>33356872.449999999</v>
      </c>
      <c r="AG112" s="342">
        <v>33356872.449999999</v>
      </c>
      <c r="AH112" s="342">
        <v>33356872.449999999</v>
      </c>
      <c r="AJ112" s="29">
        <v>117305.00144916664</v>
      </c>
      <c r="AK112" s="29">
        <v>117305.00144916664</v>
      </c>
      <c r="AL112" s="29">
        <v>117305.00144916664</v>
      </c>
      <c r="AN112" s="342">
        <f t="shared" si="24"/>
        <v>117305.00144916664</v>
      </c>
      <c r="AO112" s="342">
        <f t="shared" si="24"/>
        <v>117305.00144916664</v>
      </c>
      <c r="AP112" s="342">
        <f t="shared" si="24"/>
        <v>117305.00144916664</v>
      </c>
      <c r="AR112" s="29">
        <f t="shared" si="29"/>
        <v>351915.00434749993</v>
      </c>
      <c r="AS112" s="29">
        <f t="shared" si="30"/>
        <v>351915.00434749993</v>
      </c>
      <c r="AT112" s="29">
        <f t="shared" si="31"/>
        <v>0</v>
      </c>
      <c r="AV112" s="29">
        <f t="shared" si="32"/>
        <v>703830.00869499985</v>
      </c>
      <c r="AW112" s="29">
        <f t="shared" si="32"/>
        <v>703830.00869499985</v>
      </c>
      <c r="AX112" s="29">
        <f t="shared" si="33"/>
        <v>0</v>
      </c>
      <c r="AZ112" s="29">
        <v>33356872.449999999</v>
      </c>
      <c r="BA112" s="29">
        <v>33356872.449999999</v>
      </c>
      <c r="BB112" s="29">
        <v>33356872.449999999</v>
      </c>
      <c r="BD112" s="342"/>
      <c r="BE112" s="342"/>
      <c r="BF112" s="342"/>
      <c r="BH112" s="29">
        <v>117305.00144916664</v>
      </c>
      <c r="BI112" s="29">
        <v>117305.00144916664</v>
      </c>
      <c r="BJ112" s="29">
        <v>117305.00144916664</v>
      </c>
      <c r="BL112" s="342">
        <f t="shared" si="27"/>
        <v>0</v>
      </c>
      <c r="BM112" s="342">
        <f t="shared" si="27"/>
        <v>0</v>
      </c>
      <c r="BN112" s="342">
        <f t="shared" si="27"/>
        <v>0</v>
      </c>
      <c r="BP112" s="29">
        <f t="shared" si="40"/>
        <v>351915.00434749993</v>
      </c>
      <c r="BQ112" s="29">
        <f t="shared" si="41"/>
        <v>0</v>
      </c>
      <c r="BR112" s="29">
        <f t="shared" si="42"/>
        <v>-351915.00434749993</v>
      </c>
      <c r="BT112" s="29">
        <f t="shared" si="43"/>
        <v>1055745.0130424998</v>
      </c>
      <c r="BU112" s="29">
        <f t="shared" si="43"/>
        <v>703830.00869499985</v>
      </c>
      <c r="BV112" s="29">
        <f t="shared" si="44"/>
        <v>-351915.00434749993</v>
      </c>
      <c r="BX112" s="29">
        <v>33356872.449999999</v>
      </c>
      <c r="BY112" s="29">
        <v>33356872.449999999</v>
      </c>
      <c r="BZ112" s="29">
        <v>33356872.449999999</v>
      </c>
      <c r="CB112" s="342"/>
      <c r="CC112" s="342"/>
      <c r="CD112" s="342"/>
      <c r="CF112" s="29">
        <v>117305.00144916664</v>
      </c>
      <c r="CG112" s="29">
        <v>117305.00144916664</v>
      </c>
      <c r="CH112" s="29">
        <v>117305.00144916664</v>
      </c>
      <c r="CJ112" s="342">
        <f t="shared" si="28"/>
        <v>0</v>
      </c>
      <c r="CK112" s="342">
        <f t="shared" si="28"/>
        <v>0</v>
      </c>
      <c r="CL112" s="342">
        <f t="shared" si="28"/>
        <v>0</v>
      </c>
      <c r="CN112" s="29">
        <f t="shared" si="34"/>
        <v>351915.00434749993</v>
      </c>
      <c r="CO112" s="29">
        <f t="shared" si="35"/>
        <v>0</v>
      </c>
      <c r="CP112" s="29">
        <f t="shared" si="36"/>
        <v>-351915.00434749993</v>
      </c>
      <c r="CR112" s="29">
        <f t="shared" si="37"/>
        <v>1407660.0173899997</v>
      </c>
      <c r="CS112" s="29">
        <f t="shared" si="37"/>
        <v>703830.00869499985</v>
      </c>
      <c r="CT112" s="29">
        <f t="shared" si="38"/>
        <v>-703830.00869499985</v>
      </c>
    </row>
    <row r="113" spans="1:98" x14ac:dyDescent="0.25">
      <c r="A113" s="343" t="s">
        <v>437</v>
      </c>
      <c r="B113" s="229">
        <v>1.9099999999999999E-2</v>
      </c>
      <c r="C113" s="229">
        <v>2.1299999999999999E-2</v>
      </c>
      <c r="D113" s="229">
        <v>2.63E-2</v>
      </c>
      <c r="E113" s="229">
        <v>3.27E-2</v>
      </c>
      <c r="F113" s="236">
        <v>403011</v>
      </c>
      <c r="G113" s="229"/>
      <c r="H113" s="342">
        <v>41327228.590000004</v>
      </c>
      <c r="I113" s="342">
        <v>41327228.590000004</v>
      </c>
      <c r="J113" s="342">
        <v>41327228.590000004</v>
      </c>
      <c r="K113" s="342"/>
      <c r="L113" s="342">
        <v>43736685.299999997</v>
      </c>
      <c r="M113" s="342">
        <v>43734317.82</v>
      </c>
      <c r="N113" s="342">
        <v>43731950.340000004</v>
      </c>
      <c r="O113" s="342"/>
      <c r="P113" s="238">
        <v>112616.69790775001</v>
      </c>
      <c r="Q113" s="238">
        <v>112616.69790775001</v>
      </c>
      <c r="R113" s="238">
        <v>112616.69790775001</v>
      </c>
      <c r="S113" s="238"/>
      <c r="T113" s="342">
        <f t="shared" si="26"/>
        <v>119182.4674425</v>
      </c>
      <c r="U113" s="342">
        <f t="shared" si="26"/>
        <v>119176.01605950001</v>
      </c>
      <c r="V113" s="342">
        <f t="shared" si="26"/>
        <v>119169.5646765</v>
      </c>
      <c r="W113" s="29"/>
      <c r="X113" s="29">
        <f t="shared" si="22"/>
        <v>337850.09372325003</v>
      </c>
      <c r="Y113" s="29">
        <f t="shared" si="23"/>
        <v>357528.04817849997</v>
      </c>
      <c r="Z113" s="29">
        <f t="shared" si="39"/>
        <v>19677.954455249943</v>
      </c>
      <c r="AB113" s="29">
        <v>41411650.979999997</v>
      </c>
      <c r="AC113" s="29">
        <v>41498345.729999997</v>
      </c>
      <c r="AD113" s="29">
        <v>43054666.850000001</v>
      </c>
      <c r="AF113" s="342">
        <v>43731950.340000004</v>
      </c>
      <c r="AG113" s="342">
        <v>43685513.869999997</v>
      </c>
      <c r="AH113" s="342">
        <v>43565412.420000002</v>
      </c>
      <c r="AJ113" s="29">
        <v>112846.74892049999</v>
      </c>
      <c r="AK113" s="29">
        <v>113082.99211424998</v>
      </c>
      <c r="AL113" s="29">
        <v>117323.96716625</v>
      </c>
      <c r="AN113" s="342">
        <f t="shared" si="24"/>
        <v>119169.5646765</v>
      </c>
      <c r="AO113" s="342">
        <f t="shared" si="24"/>
        <v>119043.02529574999</v>
      </c>
      <c r="AP113" s="342">
        <f t="shared" si="24"/>
        <v>118715.74884450001</v>
      </c>
      <c r="AR113" s="29">
        <f t="shared" si="29"/>
        <v>343253.70820099994</v>
      </c>
      <c r="AS113" s="29">
        <f t="shared" si="30"/>
        <v>356928.33881674998</v>
      </c>
      <c r="AT113" s="29">
        <f t="shared" si="31"/>
        <v>13674.630615750037</v>
      </c>
      <c r="AV113" s="29">
        <f t="shared" si="32"/>
        <v>681103.80192424997</v>
      </c>
      <c r="AW113" s="29">
        <f t="shared" si="32"/>
        <v>714456.38699524989</v>
      </c>
      <c r="AX113" s="29">
        <f t="shared" si="33"/>
        <v>33352.585070999921</v>
      </c>
      <c r="AZ113" s="29">
        <v>44060641.189999998</v>
      </c>
      <c r="BA113" s="29">
        <v>43512956.020000003</v>
      </c>
      <c r="BB113" s="29">
        <v>43498551.659999996</v>
      </c>
      <c r="BD113" s="342"/>
      <c r="BE113" s="342"/>
      <c r="BF113" s="342"/>
      <c r="BH113" s="29">
        <v>120065.24724275</v>
      </c>
      <c r="BI113" s="29">
        <v>118572.80515450001</v>
      </c>
      <c r="BJ113" s="29">
        <v>118533.55327349999</v>
      </c>
      <c r="BL113" s="342">
        <f t="shared" si="27"/>
        <v>0</v>
      </c>
      <c r="BM113" s="342">
        <f t="shared" si="27"/>
        <v>0</v>
      </c>
      <c r="BN113" s="342">
        <f t="shared" si="27"/>
        <v>0</v>
      </c>
      <c r="BP113" s="29">
        <f t="shared" si="40"/>
        <v>357171.60567075002</v>
      </c>
      <c r="BQ113" s="29">
        <f t="shared" si="41"/>
        <v>0</v>
      </c>
      <c r="BR113" s="29">
        <f t="shared" si="42"/>
        <v>-357171.60567075002</v>
      </c>
      <c r="BT113" s="29">
        <f t="shared" si="43"/>
        <v>1038275.407595</v>
      </c>
      <c r="BU113" s="29">
        <f t="shared" si="43"/>
        <v>714456.38699524989</v>
      </c>
      <c r="BV113" s="29">
        <f t="shared" si="44"/>
        <v>-323819.0205997501</v>
      </c>
      <c r="BX113" s="29">
        <v>43484559.210000001</v>
      </c>
      <c r="BY113" s="29">
        <v>43580370.93</v>
      </c>
      <c r="BZ113" s="29">
        <v>43706033.399999999</v>
      </c>
      <c r="CB113" s="342"/>
      <c r="CC113" s="342"/>
      <c r="CD113" s="342"/>
      <c r="CF113" s="29">
        <v>118495.42384725</v>
      </c>
      <c r="CG113" s="29">
        <v>118756.51078425</v>
      </c>
      <c r="CH113" s="29">
        <v>119098.94101499999</v>
      </c>
      <c r="CJ113" s="342">
        <f t="shared" si="28"/>
        <v>0</v>
      </c>
      <c r="CK113" s="342">
        <f t="shared" si="28"/>
        <v>0</v>
      </c>
      <c r="CL113" s="342">
        <f t="shared" si="28"/>
        <v>0</v>
      </c>
      <c r="CN113" s="29">
        <f t="shared" si="34"/>
        <v>356350.87564649998</v>
      </c>
      <c r="CO113" s="29">
        <f t="shared" si="35"/>
        <v>0</v>
      </c>
      <c r="CP113" s="29">
        <f t="shared" si="36"/>
        <v>-356350.87564649998</v>
      </c>
      <c r="CR113" s="29">
        <f t="shared" si="37"/>
        <v>1394626.2832414999</v>
      </c>
      <c r="CS113" s="29">
        <f t="shared" si="37"/>
        <v>714456.38699524989</v>
      </c>
      <c r="CT113" s="29">
        <f t="shared" si="38"/>
        <v>-680169.89624625002</v>
      </c>
    </row>
    <row r="114" spans="1:98" x14ac:dyDescent="0.25">
      <c r="A114" s="343" t="s">
        <v>438</v>
      </c>
      <c r="B114" s="229">
        <v>1.5699999999999999E-2</v>
      </c>
      <c r="C114" s="229">
        <v>1.7500000000000002E-2</v>
      </c>
      <c r="D114" s="229">
        <v>2.8799999999999999E-2</v>
      </c>
      <c r="E114" s="229">
        <v>3.4599999999999999E-2</v>
      </c>
      <c r="F114" s="236">
        <v>403011</v>
      </c>
      <c r="G114" s="229"/>
      <c r="H114" s="342">
        <v>64530644.950000003</v>
      </c>
      <c r="I114" s="342">
        <v>64542534.890000001</v>
      </c>
      <c r="J114" s="342">
        <v>64542534.890000001</v>
      </c>
      <c r="K114" s="342"/>
      <c r="L114" s="342">
        <v>64548816.100000001</v>
      </c>
      <c r="M114" s="342">
        <v>64548816.100000001</v>
      </c>
      <c r="N114" s="342">
        <v>64548816.100000001</v>
      </c>
      <c r="O114" s="342"/>
      <c r="P114" s="238">
        <v>186063.35960583334</v>
      </c>
      <c r="Q114" s="238">
        <v>186097.64226616666</v>
      </c>
      <c r="R114" s="238">
        <v>186097.64226616666</v>
      </c>
      <c r="S114" s="238"/>
      <c r="T114" s="342">
        <f t="shared" si="26"/>
        <v>186115.75308833332</v>
      </c>
      <c r="U114" s="342">
        <f t="shared" si="26"/>
        <v>186115.75308833332</v>
      </c>
      <c r="V114" s="342">
        <f t="shared" si="26"/>
        <v>186115.75308833332</v>
      </c>
      <c r="W114" s="29"/>
      <c r="X114" s="29">
        <f t="shared" si="22"/>
        <v>558258.64413816668</v>
      </c>
      <c r="Y114" s="29">
        <f t="shared" si="23"/>
        <v>558347.259265</v>
      </c>
      <c r="Z114" s="29">
        <f t="shared" si="39"/>
        <v>88.615126833319664</v>
      </c>
      <c r="AB114" s="29">
        <v>64542534.890000001</v>
      </c>
      <c r="AC114" s="29">
        <v>64542534.890000001</v>
      </c>
      <c r="AD114" s="29">
        <v>64542534.890000001</v>
      </c>
      <c r="AF114" s="342">
        <v>64548816.100000001</v>
      </c>
      <c r="AG114" s="342">
        <v>64548816.100000001</v>
      </c>
      <c r="AH114" s="342">
        <v>64614083.789999999</v>
      </c>
      <c r="AJ114" s="29">
        <v>186097.64226616666</v>
      </c>
      <c r="AK114" s="29">
        <v>186097.64226616666</v>
      </c>
      <c r="AL114" s="29">
        <v>186097.64226616666</v>
      </c>
      <c r="AN114" s="342">
        <f t="shared" si="24"/>
        <v>186115.75308833332</v>
      </c>
      <c r="AO114" s="342">
        <f t="shared" si="24"/>
        <v>186115.75308833332</v>
      </c>
      <c r="AP114" s="342">
        <f t="shared" si="24"/>
        <v>186303.94159449998</v>
      </c>
      <c r="AR114" s="29">
        <f t="shared" si="29"/>
        <v>558292.9267985</v>
      </c>
      <c r="AS114" s="29">
        <f t="shared" si="30"/>
        <v>558535.44777116668</v>
      </c>
      <c r="AT114" s="29">
        <f t="shared" si="31"/>
        <v>242.52097266667988</v>
      </c>
      <c r="AV114" s="29">
        <f t="shared" si="32"/>
        <v>1116551.5709366668</v>
      </c>
      <c r="AW114" s="29">
        <f t="shared" si="32"/>
        <v>1116882.7070361667</v>
      </c>
      <c r="AX114" s="29">
        <f t="shared" si="33"/>
        <v>331.13609949988313</v>
      </c>
      <c r="AZ114" s="29">
        <v>64542534.890000001</v>
      </c>
      <c r="BA114" s="29">
        <v>64542534.890000001</v>
      </c>
      <c r="BB114" s="29">
        <v>64542534.890000001</v>
      </c>
      <c r="BD114" s="342"/>
      <c r="BE114" s="342"/>
      <c r="BF114" s="342"/>
      <c r="BH114" s="29">
        <v>186097.64226616666</v>
      </c>
      <c r="BI114" s="29">
        <v>186097.64226616666</v>
      </c>
      <c r="BJ114" s="29">
        <v>186097.64226616666</v>
      </c>
      <c r="BL114" s="342">
        <f t="shared" si="27"/>
        <v>0</v>
      </c>
      <c r="BM114" s="342">
        <f t="shared" si="27"/>
        <v>0</v>
      </c>
      <c r="BN114" s="342">
        <f t="shared" si="27"/>
        <v>0</v>
      </c>
      <c r="BP114" s="29">
        <f t="shared" si="40"/>
        <v>558292.9267985</v>
      </c>
      <c r="BQ114" s="29">
        <f t="shared" si="41"/>
        <v>0</v>
      </c>
      <c r="BR114" s="29">
        <f t="shared" si="42"/>
        <v>-558292.9267985</v>
      </c>
      <c r="BT114" s="29">
        <f t="shared" si="43"/>
        <v>1674844.4977351669</v>
      </c>
      <c r="BU114" s="29">
        <f t="shared" si="43"/>
        <v>1116882.7070361667</v>
      </c>
      <c r="BV114" s="29">
        <f t="shared" si="44"/>
        <v>-557961.79069900024</v>
      </c>
      <c r="BX114" s="29">
        <v>64543305.219999999</v>
      </c>
      <c r="BY114" s="29">
        <v>64544075.549999997</v>
      </c>
      <c r="BZ114" s="29">
        <v>64546445.829999998</v>
      </c>
      <c r="CB114" s="342"/>
      <c r="CC114" s="342"/>
      <c r="CD114" s="342"/>
      <c r="CF114" s="29">
        <v>186099.86338433332</v>
      </c>
      <c r="CG114" s="29">
        <v>186102.08450249999</v>
      </c>
      <c r="CH114" s="29">
        <v>186108.91880983333</v>
      </c>
      <c r="CJ114" s="342">
        <f t="shared" si="28"/>
        <v>0</v>
      </c>
      <c r="CK114" s="342">
        <f t="shared" si="28"/>
        <v>0</v>
      </c>
      <c r="CL114" s="342">
        <f t="shared" si="28"/>
        <v>0</v>
      </c>
      <c r="CN114" s="29">
        <f t="shared" si="34"/>
        <v>558310.86669666669</v>
      </c>
      <c r="CO114" s="29">
        <f t="shared" si="35"/>
        <v>0</v>
      </c>
      <c r="CP114" s="29">
        <f t="shared" si="36"/>
        <v>-558310.86669666669</v>
      </c>
      <c r="CR114" s="29">
        <f t="shared" si="37"/>
        <v>2233155.3644318338</v>
      </c>
      <c r="CS114" s="29">
        <f t="shared" si="37"/>
        <v>1116882.7070361667</v>
      </c>
      <c r="CT114" s="29">
        <f t="shared" si="38"/>
        <v>-1116272.6573956672</v>
      </c>
    </row>
    <row r="115" spans="1:98" x14ac:dyDescent="0.25">
      <c r="A115" s="343" t="s">
        <v>439</v>
      </c>
      <c r="B115" s="229">
        <v>2.18E-2</v>
      </c>
      <c r="C115" s="229">
        <v>2.4299999999999999E-2</v>
      </c>
      <c r="D115" s="229">
        <v>2.1700000000000001E-2</v>
      </c>
      <c r="E115" s="229">
        <v>2.5800000000000003E-2</v>
      </c>
      <c r="F115" s="236">
        <v>403011</v>
      </c>
      <c r="G115" s="229"/>
      <c r="H115" s="342">
        <v>63295021.670000002</v>
      </c>
      <c r="I115" s="342">
        <v>62903585.259999998</v>
      </c>
      <c r="J115" s="342">
        <v>62504276.549999997</v>
      </c>
      <c r="K115" s="342"/>
      <c r="L115" s="342">
        <v>62443735.259999998</v>
      </c>
      <c r="M115" s="342">
        <v>63009291.659999996</v>
      </c>
      <c r="N115" s="342">
        <v>63574848.060000002</v>
      </c>
      <c r="O115" s="342"/>
      <c r="P115" s="238">
        <v>136084.29659050002</v>
      </c>
      <c r="Q115" s="238">
        <v>135242.70830900001</v>
      </c>
      <c r="R115" s="238">
        <v>134384.1945825</v>
      </c>
      <c r="S115" s="238"/>
      <c r="T115" s="342">
        <f t="shared" si="26"/>
        <v>134254.03080900002</v>
      </c>
      <c r="U115" s="342">
        <f t="shared" si="26"/>
        <v>135469.97706900002</v>
      </c>
      <c r="V115" s="342">
        <f t="shared" si="26"/>
        <v>136685.92332900004</v>
      </c>
      <c r="W115" s="29"/>
      <c r="X115" s="29">
        <f t="shared" si="22"/>
        <v>405711.19948200008</v>
      </c>
      <c r="Y115" s="29">
        <f t="shared" si="23"/>
        <v>406409.93120700005</v>
      </c>
      <c r="Z115" s="29">
        <f t="shared" si="39"/>
        <v>698.73172499996144</v>
      </c>
      <c r="AB115" s="29">
        <v>62496791.890000001</v>
      </c>
      <c r="AC115" s="29">
        <v>62496791.890000001</v>
      </c>
      <c r="AD115" s="29">
        <v>62496791.890000001</v>
      </c>
      <c r="AF115" s="342">
        <v>63574848.060000002</v>
      </c>
      <c r="AG115" s="342">
        <v>63574848.060000002</v>
      </c>
      <c r="AH115" s="342">
        <v>63577405.530000001</v>
      </c>
      <c r="AJ115" s="29">
        <v>134368.10256350003</v>
      </c>
      <c r="AK115" s="29">
        <v>134368.10256350003</v>
      </c>
      <c r="AL115" s="29">
        <v>134368.10256350003</v>
      </c>
      <c r="AN115" s="342">
        <f t="shared" si="24"/>
        <v>136685.92332900004</v>
      </c>
      <c r="AO115" s="342">
        <f t="shared" si="24"/>
        <v>136685.92332900004</v>
      </c>
      <c r="AP115" s="342">
        <f t="shared" si="24"/>
        <v>136691.42188950002</v>
      </c>
      <c r="AR115" s="29">
        <f t="shared" si="29"/>
        <v>403104.30769050005</v>
      </c>
      <c r="AS115" s="29">
        <f t="shared" si="30"/>
        <v>410063.26854750013</v>
      </c>
      <c r="AT115" s="29">
        <f t="shared" si="31"/>
        <v>6958.9608570000855</v>
      </c>
      <c r="AV115" s="29">
        <f t="shared" si="32"/>
        <v>808815.50717250013</v>
      </c>
      <c r="AW115" s="29">
        <f t="shared" si="32"/>
        <v>816473.19975450018</v>
      </c>
      <c r="AX115" s="29">
        <f t="shared" si="33"/>
        <v>7657.692582000047</v>
      </c>
      <c r="AZ115" s="29">
        <v>62496791.890000001</v>
      </c>
      <c r="BA115" s="29">
        <v>62496791.890000001</v>
      </c>
      <c r="BB115" s="29">
        <v>62470263.579999998</v>
      </c>
      <c r="BD115" s="342"/>
      <c r="BE115" s="342"/>
      <c r="BF115" s="342"/>
      <c r="BH115" s="29">
        <v>134368.10256350003</v>
      </c>
      <c r="BI115" s="29">
        <v>134368.10256350003</v>
      </c>
      <c r="BJ115" s="29">
        <v>134311.06669700003</v>
      </c>
      <c r="BL115" s="342">
        <f t="shared" si="27"/>
        <v>0</v>
      </c>
      <c r="BM115" s="342">
        <f t="shared" si="27"/>
        <v>0</v>
      </c>
      <c r="BN115" s="342">
        <f t="shared" si="27"/>
        <v>0</v>
      </c>
      <c r="BP115" s="29">
        <f t="shared" si="40"/>
        <v>403047.27182400005</v>
      </c>
      <c r="BQ115" s="29">
        <f t="shared" si="41"/>
        <v>0</v>
      </c>
      <c r="BR115" s="29">
        <f t="shared" si="42"/>
        <v>-403047.27182400005</v>
      </c>
      <c r="BT115" s="29">
        <f t="shared" si="43"/>
        <v>1211862.7789965002</v>
      </c>
      <c r="BU115" s="29">
        <f t="shared" si="43"/>
        <v>816473.19975450018</v>
      </c>
      <c r="BV115" s="29">
        <f t="shared" si="44"/>
        <v>-395389.57924200001</v>
      </c>
      <c r="BX115" s="29">
        <v>62443735.259999998</v>
      </c>
      <c r="BY115" s="29">
        <v>62443735.259999998</v>
      </c>
      <c r="BZ115" s="29">
        <v>62443735.259999998</v>
      </c>
      <c r="CB115" s="342"/>
      <c r="CC115" s="342"/>
      <c r="CD115" s="342"/>
      <c r="CF115" s="29">
        <v>134254.03080900002</v>
      </c>
      <c r="CG115" s="29">
        <v>134254.03080900002</v>
      </c>
      <c r="CH115" s="29">
        <v>134254.03080900002</v>
      </c>
      <c r="CJ115" s="342">
        <f t="shared" si="28"/>
        <v>0</v>
      </c>
      <c r="CK115" s="342">
        <f t="shared" si="28"/>
        <v>0</v>
      </c>
      <c r="CL115" s="342">
        <f t="shared" si="28"/>
        <v>0</v>
      </c>
      <c r="CN115" s="29">
        <f t="shared" si="34"/>
        <v>402762.09242700005</v>
      </c>
      <c r="CO115" s="29">
        <f t="shared" si="35"/>
        <v>0</v>
      </c>
      <c r="CP115" s="29">
        <f t="shared" si="36"/>
        <v>-402762.09242700005</v>
      </c>
      <c r="CR115" s="29">
        <f t="shared" si="37"/>
        <v>1614624.8714235001</v>
      </c>
      <c r="CS115" s="29">
        <f t="shared" si="37"/>
        <v>816473.19975450018</v>
      </c>
      <c r="CT115" s="29">
        <f t="shared" si="38"/>
        <v>-798151.67166899994</v>
      </c>
    </row>
    <row r="116" spans="1:98" x14ac:dyDescent="0.25">
      <c r="A116" s="343" t="s">
        <v>440</v>
      </c>
      <c r="B116" s="229">
        <v>2.1100000000000001E-2</v>
      </c>
      <c r="C116" s="229">
        <v>2.35E-2</v>
      </c>
      <c r="D116" s="229">
        <v>2.2100000000000002E-2</v>
      </c>
      <c r="E116" s="229">
        <v>2.2200000000000001E-2</v>
      </c>
      <c r="F116" s="236">
        <v>403011</v>
      </c>
      <c r="G116" s="229"/>
      <c r="H116" s="342">
        <v>23284942.670000002</v>
      </c>
      <c r="I116" s="342">
        <v>23284942.670000002</v>
      </c>
      <c r="J116" s="342">
        <v>23285071.629999999</v>
      </c>
      <c r="K116" s="342"/>
      <c r="L116" s="342">
        <v>23944975.5</v>
      </c>
      <c r="M116" s="342">
        <v>23945893.52</v>
      </c>
      <c r="N116" s="342">
        <v>23830961.440000001</v>
      </c>
      <c r="O116" s="342"/>
      <c r="P116" s="238">
        <v>43077.143939500005</v>
      </c>
      <c r="Q116" s="238">
        <v>43077.143939500005</v>
      </c>
      <c r="R116" s="238">
        <v>43077.382515500001</v>
      </c>
      <c r="S116" s="238"/>
      <c r="T116" s="342">
        <f t="shared" si="26"/>
        <v>44298.204675000008</v>
      </c>
      <c r="U116" s="342">
        <f t="shared" si="26"/>
        <v>44299.903012000002</v>
      </c>
      <c r="V116" s="342">
        <f t="shared" si="26"/>
        <v>44087.278664000005</v>
      </c>
      <c r="W116" s="29"/>
      <c r="X116" s="29">
        <f t="shared" si="22"/>
        <v>129231.67039450002</v>
      </c>
      <c r="Y116" s="29">
        <f t="shared" si="23"/>
        <v>132685.38635100002</v>
      </c>
      <c r="Z116" s="29">
        <f t="shared" si="39"/>
        <v>3453.7159565000038</v>
      </c>
      <c r="AB116" s="29">
        <v>23285473.75</v>
      </c>
      <c r="AC116" s="29">
        <v>23294172.109999999</v>
      </c>
      <c r="AD116" s="29">
        <v>23302790.73</v>
      </c>
      <c r="AF116" s="342">
        <v>23712020.949999999</v>
      </c>
      <c r="AG116" s="342">
        <v>23708930.57</v>
      </c>
      <c r="AH116" s="342">
        <v>23708922.780000001</v>
      </c>
      <c r="AJ116" s="29">
        <v>43078.126437500003</v>
      </c>
      <c r="AK116" s="29">
        <v>43094.218403500003</v>
      </c>
      <c r="AL116" s="29">
        <v>43110.162850500004</v>
      </c>
      <c r="AN116" s="342">
        <f t="shared" si="24"/>
        <v>43867.238757499996</v>
      </c>
      <c r="AO116" s="342">
        <f t="shared" si="24"/>
        <v>43861.521554500003</v>
      </c>
      <c r="AP116" s="342">
        <f t="shared" si="24"/>
        <v>43861.507143000003</v>
      </c>
      <c r="AR116" s="29">
        <f t="shared" si="29"/>
        <v>129282.50769150001</v>
      </c>
      <c r="AS116" s="29">
        <f t="shared" si="30"/>
        <v>131590.26745499999</v>
      </c>
      <c r="AT116" s="29">
        <f t="shared" si="31"/>
        <v>2307.7597634999838</v>
      </c>
      <c r="AV116" s="29">
        <f t="shared" si="32"/>
        <v>258514.17808600003</v>
      </c>
      <c r="AW116" s="29">
        <f t="shared" si="32"/>
        <v>264275.65380600002</v>
      </c>
      <c r="AX116" s="29">
        <f t="shared" si="33"/>
        <v>5761.4757199999876</v>
      </c>
      <c r="AZ116" s="29">
        <v>23262348.300000001</v>
      </c>
      <c r="BA116" s="29">
        <v>23324387.440000001</v>
      </c>
      <c r="BB116" s="29">
        <v>23433935.370000001</v>
      </c>
      <c r="BD116" s="342"/>
      <c r="BE116" s="342"/>
      <c r="BF116" s="342"/>
      <c r="BH116" s="29">
        <v>43035.344355000001</v>
      </c>
      <c r="BI116" s="29">
        <v>43150.116764000006</v>
      </c>
      <c r="BJ116" s="29">
        <v>43352.780434500004</v>
      </c>
      <c r="BL116" s="342">
        <f t="shared" si="27"/>
        <v>0</v>
      </c>
      <c r="BM116" s="342">
        <f t="shared" si="27"/>
        <v>0</v>
      </c>
      <c r="BN116" s="342">
        <f t="shared" si="27"/>
        <v>0</v>
      </c>
      <c r="BP116" s="29">
        <f t="shared" si="40"/>
        <v>129538.24155350002</v>
      </c>
      <c r="BQ116" s="29">
        <f t="shared" si="41"/>
        <v>0</v>
      </c>
      <c r="BR116" s="29">
        <f t="shared" si="42"/>
        <v>-129538.24155350002</v>
      </c>
      <c r="BT116" s="29">
        <f t="shared" si="43"/>
        <v>388052.41963950003</v>
      </c>
      <c r="BU116" s="29">
        <f t="shared" si="43"/>
        <v>264275.65380600002</v>
      </c>
      <c r="BV116" s="29">
        <f t="shared" si="44"/>
        <v>-123776.76583350002</v>
      </c>
      <c r="BX116" s="29">
        <v>23446129.719999999</v>
      </c>
      <c r="BY116" s="29">
        <v>23511678.370000001</v>
      </c>
      <c r="BZ116" s="29">
        <v>23758440.559999999</v>
      </c>
      <c r="CB116" s="342"/>
      <c r="CC116" s="342"/>
      <c r="CD116" s="342"/>
      <c r="CF116" s="29">
        <v>43375.339981999998</v>
      </c>
      <c r="CG116" s="29">
        <v>43496.604984500002</v>
      </c>
      <c r="CH116" s="29">
        <v>43953.115036000003</v>
      </c>
      <c r="CJ116" s="342">
        <f t="shared" si="28"/>
        <v>0</v>
      </c>
      <c r="CK116" s="342">
        <f t="shared" si="28"/>
        <v>0</v>
      </c>
      <c r="CL116" s="342">
        <f t="shared" si="28"/>
        <v>0</v>
      </c>
      <c r="CN116" s="29">
        <f t="shared" si="34"/>
        <v>130825.0600025</v>
      </c>
      <c r="CO116" s="29">
        <f t="shared" si="35"/>
        <v>0</v>
      </c>
      <c r="CP116" s="29">
        <f t="shared" si="36"/>
        <v>-130825.0600025</v>
      </c>
      <c r="CR116" s="29">
        <f t="shared" si="37"/>
        <v>518877.47964200005</v>
      </c>
      <c r="CS116" s="29">
        <f t="shared" si="37"/>
        <v>264275.65380600002</v>
      </c>
      <c r="CT116" s="29">
        <f t="shared" si="38"/>
        <v>-254601.82583600003</v>
      </c>
    </row>
    <row r="117" spans="1:98" x14ac:dyDescent="0.25">
      <c r="A117" s="343" t="s">
        <v>441</v>
      </c>
      <c r="B117" s="229">
        <v>0</v>
      </c>
      <c r="C117" s="229">
        <v>0</v>
      </c>
      <c r="D117" s="229">
        <v>0</v>
      </c>
      <c r="E117" s="229">
        <v>0</v>
      </c>
      <c r="F117" s="236">
        <v>403011</v>
      </c>
      <c r="G117" s="229"/>
      <c r="H117" s="342">
        <v>0</v>
      </c>
      <c r="I117" s="342">
        <v>0</v>
      </c>
      <c r="J117" s="342">
        <v>0</v>
      </c>
      <c r="K117" s="342"/>
      <c r="L117" s="342">
        <v>0</v>
      </c>
      <c r="M117" s="342">
        <v>0</v>
      </c>
      <c r="N117" s="342">
        <v>0</v>
      </c>
      <c r="O117" s="342"/>
      <c r="P117" s="238">
        <v>0</v>
      </c>
      <c r="Q117" s="238">
        <v>0</v>
      </c>
      <c r="R117" s="238">
        <v>0</v>
      </c>
      <c r="S117" s="238"/>
      <c r="T117" s="342">
        <f t="shared" si="26"/>
        <v>0</v>
      </c>
      <c r="U117" s="342">
        <f t="shared" si="26"/>
        <v>0</v>
      </c>
      <c r="V117" s="342">
        <f t="shared" si="26"/>
        <v>0</v>
      </c>
      <c r="W117" s="29"/>
      <c r="X117" s="29">
        <f t="shared" si="22"/>
        <v>0</v>
      </c>
      <c r="Y117" s="29">
        <f t="shared" si="23"/>
        <v>0</v>
      </c>
      <c r="Z117" s="29">
        <f t="shared" si="39"/>
        <v>0</v>
      </c>
      <c r="AB117" s="29">
        <v>0</v>
      </c>
      <c r="AC117" s="29">
        <v>0</v>
      </c>
      <c r="AD117" s="29">
        <v>0</v>
      </c>
      <c r="AF117" s="342">
        <v>0</v>
      </c>
      <c r="AG117" s="342">
        <v>0</v>
      </c>
      <c r="AH117" s="342">
        <v>0</v>
      </c>
      <c r="AJ117" s="29">
        <v>0</v>
      </c>
      <c r="AK117" s="29">
        <v>0</v>
      </c>
      <c r="AL117" s="29">
        <v>0</v>
      </c>
      <c r="AN117" s="342">
        <f t="shared" si="24"/>
        <v>0</v>
      </c>
      <c r="AO117" s="342">
        <f t="shared" si="24"/>
        <v>0</v>
      </c>
      <c r="AP117" s="342">
        <f t="shared" si="24"/>
        <v>0</v>
      </c>
      <c r="AR117" s="29">
        <f t="shared" si="29"/>
        <v>0</v>
      </c>
      <c r="AS117" s="29">
        <f t="shared" si="30"/>
        <v>0</v>
      </c>
      <c r="AT117" s="29">
        <f t="shared" si="31"/>
        <v>0</v>
      </c>
      <c r="AV117" s="29">
        <f t="shared" si="32"/>
        <v>0</v>
      </c>
      <c r="AW117" s="29">
        <f t="shared" si="32"/>
        <v>0</v>
      </c>
      <c r="AX117" s="29">
        <f t="shared" si="33"/>
        <v>0</v>
      </c>
      <c r="AZ117" s="29">
        <v>0</v>
      </c>
      <c r="BA117" s="29">
        <v>0</v>
      </c>
      <c r="BB117" s="29">
        <v>0</v>
      </c>
      <c r="BD117" s="342"/>
      <c r="BE117" s="342"/>
      <c r="BF117" s="342"/>
      <c r="BH117" s="29">
        <v>0</v>
      </c>
      <c r="BI117" s="29">
        <v>0</v>
      </c>
      <c r="BJ117" s="29">
        <v>0</v>
      </c>
      <c r="BL117" s="342">
        <f t="shared" si="27"/>
        <v>0</v>
      </c>
      <c r="BM117" s="342">
        <f t="shared" si="27"/>
        <v>0</v>
      </c>
      <c r="BN117" s="342">
        <f t="shared" si="27"/>
        <v>0</v>
      </c>
      <c r="BP117" s="29">
        <f t="shared" si="40"/>
        <v>0</v>
      </c>
      <c r="BQ117" s="29">
        <f t="shared" si="41"/>
        <v>0</v>
      </c>
      <c r="BR117" s="29">
        <f t="shared" si="42"/>
        <v>0</v>
      </c>
      <c r="BT117" s="29">
        <f t="shared" si="43"/>
        <v>0</v>
      </c>
      <c r="BU117" s="29">
        <f t="shared" si="43"/>
        <v>0</v>
      </c>
      <c r="BV117" s="29">
        <f t="shared" si="44"/>
        <v>0</v>
      </c>
      <c r="BX117" s="29">
        <v>0</v>
      </c>
      <c r="BY117" s="29">
        <v>0</v>
      </c>
      <c r="BZ117" s="29">
        <v>0</v>
      </c>
      <c r="CB117" s="342"/>
      <c r="CC117" s="342"/>
      <c r="CD117" s="342"/>
      <c r="CF117" s="29">
        <v>0</v>
      </c>
      <c r="CG117" s="29">
        <v>0</v>
      </c>
      <c r="CH117" s="29">
        <v>0</v>
      </c>
      <c r="CJ117" s="342">
        <f t="shared" si="28"/>
        <v>0</v>
      </c>
      <c r="CK117" s="342">
        <f t="shared" si="28"/>
        <v>0</v>
      </c>
      <c r="CL117" s="342">
        <f t="shared" si="28"/>
        <v>0</v>
      </c>
      <c r="CN117" s="29">
        <f t="shared" si="34"/>
        <v>0</v>
      </c>
      <c r="CO117" s="29">
        <f t="shared" si="35"/>
        <v>0</v>
      </c>
      <c r="CP117" s="29">
        <f t="shared" si="36"/>
        <v>0</v>
      </c>
      <c r="CR117" s="29">
        <f t="shared" si="37"/>
        <v>0</v>
      </c>
      <c r="CS117" s="29">
        <f t="shared" si="37"/>
        <v>0</v>
      </c>
      <c r="CT117" s="29">
        <f t="shared" si="38"/>
        <v>0</v>
      </c>
    </row>
    <row r="118" spans="1:98" x14ac:dyDescent="0.25">
      <c r="A118" s="343" t="s">
        <v>442</v>
      </c>
      <c r="B118" s="229">
        <v>0</v>
      </c>
      <c r="C118" s="229">
        <v>0</v>
      </c>
      <c r="D118" s="229">
        <v>0</v>
      </c>
      <c r="E118" s="229">
        <v>0</v>
      </c>
      <c r="F118" s="236">
        <v>403011</v>
      </c>
      <c r="G118" s="229"/>
      <c r="H118" s="342">
        <v>0</v>
      </c>
      <c r="I118" s="342">
        <v>0</v>
      </c>
      <c r="J118" s="342">
        <v>0</v>
      </c>
      <c r="K118" s="342"/>
      <c r="L118" s="342">
        <v>0</v>
      </c>
      <c r="M118" s="342">
        <v>0</v>
      </c>
      <c r="N118" s="342">
        <v>0</v>
      </c>
      <c r="O118" s="342"/>
      <c r="P118" s="238">
        <v>0</v>
      </c>
      <c r="Q118" s="238">
        <v>0</v>
      </c>
      <c r="R118" s="238">
        <v>0</v>
      </c>
      <c r="S118" s="238"/>
      <c r="T118" s="342">
        <f t="shared" si="26"/>
        <v>0</v>
      </c>
      <c r="U118" s="342">
        <f t="shared" si="26"/>
        <v>0</v>
      </c>
      <c r="V118" s="342">
        <f t="shared" si="26"/>
        <v>0</v>
      </c>
      <c r="W118" s="29"/>
      <c r="X118" s="29">
        <f t="shared" si="22"/>
        <v>0</v>
      </c>
      <c r="Y118" s="29">
        <f t="shared" si="23"/>
        <v>0</v>
      </c>
      <c r="Z118" s="29">
        <f t="shared" si="39"/>
        <v>0</v>
      </c>
      <c r="AB118" s="29">
        <v>0</v>
      </c>
      <c r="AC118" s="29">
        <v>0</v>
      </c>
      <c r="AD118" s="29">
        <v>0</v>
      </c>
      <c r="AF118" s="342">
        <v>0</v>
      </c>
      <c r="AG118" s="342">
        <v>0</v>
      </c>
      <c r="AH118" s="342">
        <v>0</v>
      </c>
      <c r="AJ118" s="29">
        <v>0</v>
      </c>
      <c r="AK118" s="29">
        <v>0</v>
      </c>
      <c r="AL118" s="29">
        <v>0</v>
      </c>
      <c r="AN118" s="342">
        <f t="shared" si="24"/>
        <v>0</v>
      </c>
      <c r="AO118" s="342">
        <f t="shared" si="24"/>
        <v>0</v>
      </c>
      <c r="AP118" s="342">
        <f t="shared" si="24"/>
        <v>0</v>
      </c>
      <c r="AR118" s="29">
        <f t="shared" si="29"/>
        <v>0</v>
      </c>
      <c r="AS118" s="29">
        <f t="shared" si="30"/>
        <v>0</v>
      </c>
      <c r="AT118" s="29">
        <f t="shared" si="31"/>
        <v>0</v>
      </c>
      <c r="AV118" s="29">
        <f t="shared" si="32"/>
        <v>0</v>
      </c>
      <c r="AW118" s="29">
        <f t="shared" si="32"/>
        <v>0</v>
      </c>
      <c r="AX118" s="29">
        <f t="shared" si="33"/>
        <v>0</v>
      </c>
      <c r="AZ118" s="29">
        <v>0</v>
      </c>
      <c r="BA118" s="29">
        <v>0</v>
      </c>
      <c r="BB118" s="29">
        <v>0</v>
      </c>
      <c r="BD118" s="342"/>
      <c r="BE118" s="342"/>
      <c r="BF118" s="342"/>
      <c r="BH118" s="29">
        <v>0</v>
      </c>
      <c r="BI118" s="29">
        <v>0</v>
      </c>
      <c r="BJ118" s="29">
        <v>0</v>
      </c>
      <c r="BL118" s="342">
        <f t="shared" si="27"/>
        <v>0</v>
      </c>
      <c r="BM118" s="342">
        <f t="shared" si="27"/>
        <v>0</v>
      </c>
      <c r="BN118" s="342">
        <f t="shared" si="27"/>
        <v>0</v>
      </c>
      <c r="BP118" s="29">
        <f t="shared" si="40"/>
        <v>0</v>
      </c>
      <c r="BQ118" s="29">
        <f t="shared" si="41"/>
        <v>0</v>
      </c>
      <c r="BR118" s="29">
        <f t="shared" si="42"/>
        <v>0</v>
      </c>
      <c r="BT118" s="29">
        <f t="shared" si="43"/>
        <v>0</v>
      </c>
      <c r="BU118" s="29">
        <f t="shared" si="43"/>
        <v>0</v>
      </c>
      <c r="BV118" s="29">
        <f t="shared" si="44"/>
        <v>0</v>
      </c>
      <c r="BX118" s="29">
        <v>0</v>
      </c>
      <c r="BY118" s="29">
        <v>0</v>
      </c>
      <c r="BZ118" s="29">
        <v>0</v>
      </c>
      <c r="CB118" s="342"/>
      <c r="CC118" s="342"/>
      <c r="CD118" s="342"/>
      <c r="CF118" s="29">
        <v>0</v>
      </c>
      <c r="CG118" s="29">
        <v>0</v>
      </c>
      <c r="CH118" s="29">
        <v>0</v>
      </c>
      <c r="CJ118" s="342">
        <f t="shared" si="28"/>
        <v>0</v>
      </c>
      <c r="CK118" s="342">
        <f t="shared" si="28"/>
        <v>0</v>
      </c>
      <c r="CL118" s="342">
        <f t="shared" si="28"/>
        <v>0</v>
      </c>
      <c r="CN118" s="29">
        <f t="shared" si="34"/>
        <v>0</v>
      </c>
      <c r="CO118" s="29">
        <f t="shared" si="35"/>
        <v>0</v>
      </c>
      <c r="CP118" s="29">
        <f t="shared" si="36"/>
        <v>0</v>
      </c>
      <c r="CR118" s="29">
        <f t="shared" si="37"/>
        <v>0</v>
      </c>
      <c r="CS118" s="29">
        <f t="shared" si="37"/>
        <v>0</v>
      </c>
      <c r="CT118" s="29">
        <f t="shared" si="38"/>
        <v>0</v>
      </c>
    </row>
    <row r="119" spans="1:98" x14ac:dyDescent="0.25">
      <c r="A119" s="343" t="s">
        <v>443</v>
      </c>
      <c r="B119" s="229">
        <v>0</v>
      </c>
      <c r="C119" s="229">
        <v>0</v>
      </c>
      <c r="D119" s="229">
        <v>0</v>
      </c>
      <c r="E119" s="229">
        <v>0</v>
      </c>
      <c r="F119" s="236">
        <v>403011</v>
      </c>
      <c r="G119" s="229"/>
      <c r="H119" s="342">
        <v>0</v>
      </c>
      <c r="I119" s="342">
        <v>0</v>
      </c>
      <c r="J119" s="342">
        <v>0</v>
      </c>
      <c r="K119" s="342"/>
      <c r="L119" s="342">
        <v>0</v>
      </c>
      <c r="M119" s="342">
        <v>0</v>
      </c>
      <c r="N119" s="342">
        <v>0</v>
      </c>
      <c r="O119" s="342"/>
      <c r="P119" s="238">
        <v>0</v>
      </c>
      <c r="Q119" s="238">
        <v>0</v>
      </c>
      <c r="R119" s="238">
        <v>0</v>
      </c>
      <c r="S119" s="238"/>
      <c r="T119" s="342">
        <f t="shared" si="26"/>
        <v>0</v>
      </c>
      <c r="U119" s="342">
        <f t="shared" si="26"/>
        <v>0</v>
      </c>
      <c r="V119" s="342">
        <f t="shared" si="26"/>
        <v>0</v>
      </c>
      <c r="W119" s="29"/>
      <c r="X119" s="29">
        <f t="shared" si="22"/>
        <v>0</v>
      </c>
      <c r="Y119" s="29">
        <f t="shared" si="23"/>
        <v>0</v>
      </c>
      <c r="Z119" s="29">
        <f t="shared" si="39"/>
        <v>0</v>
      </c>
      <c r="AB119" s="29">
        <v>0</v>
      </c>
      <c r="AC119" s="29">
        <v>0</v>
      </c>
      <c r="AD119" s="29">
        <v>0</v>
      </c>
      <c r="AF119" s="342">
        <v>0</v>
      </c>
      <c r="AG119" s="342">
        <v>0</v>
      </c>
      <c r="AH119" s="342">
        <v>0</v>
      </c>
      <c r="AJ119" s="29">
        <v>0</v>
      </c>
      <c r="AK119" s="29">
        <v>0</v>
      </c>
      <c r="AL119" s="29">
        <v>0</v>
      </c>
      <c r="AN119" s="342">
        <f t="shared" si="24"/>
        <v>0</v>
      </c>
      <c r="AO119" s="342">
        <f t="shared" si="24"/>
        <v>0</v>
      </c>
      <c r="AP119" s="342">
        <f t="shared" si="24"/>
        <v>0</v>
      </c>
      <c r="AR119" s="29">
        <f t="shared" si="29"/>
        <v>0</v>
      </c>
      <c r="AS119" s="29">
        <f t="shared" si="30"/>
        <v>0</v>
      </c>
      <c r="AT119" s="29">
        <f t="shared" si="31"/>
        <v>0</v>
      </c>
      <c r="AV119" s="29">
        <f t="shared" si="32"/>
        <v>0</v>
      </c>
      <c r="AW119" s="29">
        <f t="shared" si="32"/>
        <v>0</v>
      </c>
      <c r="AX119" s="29">
        <f t="shared" si="33"/>
        <v>0</v>
      </c>
      <c r="AZ119" s="29">
        <v>0</v>
      </c>
      <c r="BA119" s="29">
        <v>0</v>
      </c>
      <c r="BB119" s="29">
        <v>0</v>
      </c>
      <c r="BD119" s="342"/>
      <c r="BE119" s="342"/>
      <c r="BF119" s="342"/>
      <c r="BH119" s="29">
        <v>0</v>
      </c>
      <c r="BI119" s="29">
        <v>0</v>
      </c>
      <c r="BJ119" s="29">
        <v>0</v>
      </c>
      <c r="BL119" s="342">
        <f t="shared" si="27"/>
        <v>0</v>
      </c>
      <c r="BM119" s="342">
        <f t="shared" si="27"/>
        <v>0</v>
      </c>
      <c r="BN119" s="342">
        <f t="shared" si="27"/>
        <v>0</v>
      </c>
      <c r="BP119" s="29">
        <f t="shared" si="40"/>
        <v>0</v>
      </c>
      <c r="BQ119" s="29">
        <f t="shared" si="41"/>
        <v>0</v>
      </c>
      <c r="BR119" s="29">
        <f t="shared" si="42"/>
        <v>0</v>
      </c>
      <c r="BT119" s="29">
        <f t="shared" si="43"/>
        <v>0</v>
      </c>
      <c r="BU119" s="29">
        <f t="shared" si="43"/>
        <v>0</v>
      </c>
      <c r="BV119" s="29">
        <f t="shared" si="44"/>
        <v>0</v>
      </c>
      <c r="BX119" s="29">
        <v>0</v>
      </c>
      <c r="BY119" s="29">
        <v>0</v>
      </c>
      <c r="BZ119" s="29">
        <v>0</v>
      </c>
      <c r="CB119" s="342"/>
      <c r="CC119" s="342"/>
      <c r="CD119" s="342"/>
      <c r="CF119" s="29">
        <v>0</v>
      </c>
      <c r="CG119" s="29">
        <v>0</v>
      </c>
      <c r="CH119" s="29">
        <v>0</v>
      </c>
      <c r="CJ119" s="342">
        <f t="shared" si="28"/>
        <v>0</v>
      </c>
      <c r="CK119" s="342">
        <f t="shared" si="28"/>
        <v>0</v>
      </c>
      <c r="CL119" s="342">
        <f t="shared" si="28"/>
        <v>0</v>
      </c>
      <c r="CN119" s="29">
        <f t="shared" si="34"/>
        <v>0</v>
      </c>
      <c r="CO119" s="29">
        <f t="shared" si="35"/>
        <v>0</v>
      </c>
      <c r="CP119" s="29">
        <f t="shared" si="36"/>
        <v>0</v>
      </c>
      <c r="CR119" s="29">
        <f t="shared" si="37"/>
        <v>0</v>
      </c>
      <c r="CS119" s="29">
        <f t="shared" si="37"/>
        <v>0</v>
      </c>
      <c r="CT119" s="29">
        <f t="shared" si="38"/>
        <v>0</v>
      </c>
    </row>
    <row r="120" spans="1:98" x14ac:dyDescent="0.25">
      <c r="A120" s="343" t="s">
        <v>444</v>
      </c>
      <c r="B120" s="229">
        <v>3.2899999999999999E-2</v>
      </c>
      <c r="C120" s="229">
        <v>0</v>
      </c>
      <c r="D120" s="229">
        <v>0</v>
      </c>
      <c r="E120" s="229">
        <v>0</v>
      </c>
      <c r="F120" s="236">
        <v>403011</v>
      </c>
      <c r="G120" s="229"/>
      <c r="H120" s="342">
        <v>0</v>
      </c>
      <c r="I120" s="342">
        <v>0</v>
      </c>
      <c r="J120" s="342">
        <v>0</v>
      </c>
      <c r="K120" s="342"/>
      <c r="L120" s="342">
        <v>0</v>
      </c>
      <c r="M120" s="342">
        <v>0</v>
      </c>
      <c r="N120" s="342">
        <v>0</v>
      </c>
      <c r="O120" s="342"/>
      <c r="P120" s="238">
        <v>0</v>
      </c>
      <c r="Q120" s="238">
        <v>0</v>
      </c>
      <c r="R120" s="238">
        <v>0</v>
      </c>
      <c r="S120" s="238"/>
      <c r="T120" s="342">
        <f t="shared" si="26"/>
        <v>0</v>
      </c>
      <c r="U120" s="342">
        <f t="shared" si="26"/>
        <v>0</v>
      </c>
      <c r="V120" s="342">
        <f t="shared" si="26"/>
        <v>0</v>
      </c>
      <c r="W120" s="29"/>
      <c r="X120" s="29">
        <f t="shared" si="22"/>
        <v>0</v>
      </c>
      <c r="Y120" s="29">
        <f t="shared" si="23"/>
        <v>0</v>
      </c>
      <c r="Z120" s="29">
        <f t="shared" si="39"/>
        <v>0</v>
      </c>
      <c r="AB120" s="29">
        <v>0</v>
      </c>
      <c r="AC120" s="29">
        <v>0</v>
      </c>
      <c r="AD120" s="29">
        <v>0</v>
      </c>
      <c r="AF120" s="342">
        <v>0</v>
      </c>
      <c r="AG120" s="342">
        <v>0</v>
      </c>
      <c r="AH120" s="342">
        <v>0</v>
      </c>
      <c r="AJ120" s="29">
        <v>0</v>
      </c>
      <c r="AK120" s="29">
        <v>0</v>
      </c>
      <c r="AL120" s="29">
        <v>0</v>
      </c>
      <c r="AN120" s="342">
        <f t="shared" si="24"/>
        <v>0</v>
      </c>
      <c r="AO120" s="342">
        <f t="shared" si="24"/>
        <v>0</v>
      </c>
      <c r="AP120" s="342">
        <f t="shared" si="24"/>
        <v>0</v>
      </c>
      <c r="AR120" s="29">
        <f t="shared" si="29"/>
        <v>0</v>
      </c>
      <c r="AS120" s="29">
        <f t="shared" si="30"/>
        <v>0</v>
      </c>
      <c r="AT120" s="29">
        <f t="shared" si="31"/>
        <v>0</v>
      </c>
      <c r="AV120" s="29">
        <f t="shared" si="32"/>
        <v>0</v>
      </c>
      <c r="AW120" s="29">
        <f t="shared" si="32"/>
        <v>0</v>
      </c>
      <c r="AX120" s="29">
        <f t="shared" si="33"/>
        <v>0</v>
      </c>
      <c r="AZ120" s="29">
        <v>0</v>
      </c>
      <c r="BA120" s="29">
        <v>0</v>
      </c>
      <c r="BB120" s="29">
        <v>0</v>
      </c>
      <c r="BD120" s="342"/>
      <c r="BE120" s="342"/>
      <c r="BF120" s="342"/>
      <c r="BH120" s="29">
        <v>0</v>
      </c>
      <c r="BI120" s="29">
        <v>0</v>
      </c>
      <c r="BJ120" s="29">
        <v>0</v>
      </c>
      <c r="BL120" s="342">
        <f t="shared" si="27"/>
        <v>0</v>
      </c>
      <c r="BM120" s="342">
        <f t="shared" si="27"/>
        <v>0</v>
      </c>
      <c r="BN120" s="342">
        <f t="shared" si="27"/>
        <v>0</v>
      </c>
      <c r="BP120" s="29">
        <f t="shared" si="40"/>
        <v>0</v>
      </c>
      <c r="BQ120" s="29">
        <f t="shared" si="41"/>
        <v>0</v>
      </c>
      <c r="BR120" s="29">
        <f t="shared" si="42"/>
        <v>0</v>
      </c>
      <c r="BT120" s="29">
        <f t="shared" si="43"/>
        <v>0</v>
      </c>
      <c r="BU120" s="29">
        <f t="shared" si="43"/>
        <v>0</v>
      </c>
      <c r="BV120" s="29">
        <f t="shared" si="44"/>
        <v>0</v>
      </c>
      <c r="BX120" s="29">
        <v>0</v>
      </c>
      <c r="BY120" s="29">
        <v>0</v>
      </c>
      <c r="BZ120" s="29">
        <v>0</v>
      </c>
      <c r="CB120" s="342"/>
      <c r="CC120" s="342"/>
      <c r="CD120" s="342"/>
      <c r="CF120" s="29">
        <v>0</v>
      </c>
      <c r="CG120" s="29">
        <v>0</v>
      </c>
      <c r="CH120" s="29">
        <v>0</v>
      </c>
      <c r="CJ120" s="342">
        <f t="shared" si="28"/>
        <v>0</v>
      </c>
      <c r="CK120" s="342">
        <f t="shared" si="28"/>
        <v>0</v>
      </c>
      <c r="CL120" s="342">
        <f t="shared" si="28"/>
        <v>0</v>
      </c>
      <c r="CN120" s="29">
        <f t="shared" si="34"/>
        <v>0</v>
      </c>
      <c r="CO120" s="29">
        <f t="shared" si="35"/>
        <v>0</v>
      </c>
      <c r="CP120" s="29">
        <f t="shared" si="36"/>
        <v>0</v>
      </c>
      <c r="CR120" s="29">
        <f t="shared" si="37"/>
        <v>0</v>
      </c>
      <c r="CS120" s="29">
        <f t="shared" si="37"/>
        <v>0</v>
      </c>
      <c r="CT120" s="29">
        <f t="shared" si="38"/>
        <v>0</v>
      </c>
    </row>
    <row r="121" spans="1:98" x14ac:dyDescent="0.25">
      <c r="A121" s="343" t="s">
        <v>445</v>
      </c>
      <c r="B121" s="229">
        <v>0</v>
      </c>
      <c r="C121" s="229">
        <v>0</v>
      </c>
      <c r="D121" s="229">
        <v>0</v>
      </c>
      <c r="E121" s="229">
        <v>0</v>
      </c>
      <c r="F121" s="236">
        <v>403011</v>
      </c>
      <c r="G121" s="229"/>
      <c r="H121" s="342">
        <v>0</v>
      </c>
      <c r="I121" s="342">
        <v>0</v>
      </c>
      <c r="J121" s="342">
        <v>0</v>
      </c>
      <c r="K121" s="342"/>
      <c r="L121" s="342">
        <v>0</v>
      </c>
      <c r="M121" s="342">
        <v>0</v>
      </c>
      <c r="N121" s="342">
        <v>0</v>
      </c>
      <c r="O121" s="342"/>
      <c r="P121" s="238">
        <v>0</v>
      </c>
      <c r="Q121" s="238">
        <v>0</v>
      </c>
      <c r="R121" s="238">
        <v>0</v>
      </c>
      <c r="S121" s="238"/>
      <c r="T121" s="342">
        <f t="shared" si="26"/>
        <v>0</v>
      </c>
      <c r="U121" s="342">
        <f t="shared" si="26"/>
        <v>0</v>
      </c>
      <c r="V121" s="342">
        <f t="shared" si="26"/>
        <v>0</v>
      </c>
      <c r="W121" s="29"/>
      <c r="X121" s="29">
        <f t="shared" si="22"/>
        <v>0</v>
      </c>
      <c r="Y121" s="29">
        <f t="shared" si="23"/>
        <v>0</v>
      </c>
      <c r="Z121" s="29">
        <f t="shared" si="39"/>
        <v>0</v>
      </c>
      <c r="AB121" s="29">
        <v>0</v>
      </c>
      <c r="AC121" s="29">
        <v>0</v>
      </c>
      <c r="AD121" s="29">
        <v>0</v>
      </c>
      <c r="AF121" s="342">
        <v>0</v>
      </c>
      <c r="AG121" s="342">
        <v>0</v>
      </c>
      <c r="AH121" s="342">
        <v>0</v>
      </c>
      <c r="AJ121" s="29">
        <v>0</v>
      </c>
      <c r="AK121" s="29">
        <v>0</v>
      </c>
      <c r="AL121" s="29">
        <v>0</v>
      </c>
      <c r="AN121" s="342">
        <f t="shared" si="24"/>
        <v>0</v>
      </c>
      <c r="AO121" s="342">
        <f t="shared" si="24"/>
        <v>0</v>
      </c>
      <c r="AP121" s="342">
        <f t="shared" si="24"/>
        <v>0</v>
      </c>
      <c r="AR121" s="29">
        <f t="shared" si="29"/>
        <v>0</v>
      </c>
      <c r="AS121" s="29">
        <f t="shared" si="30"/>
        <v>0</v>
      </c>
      <c r="AT121" s="29">
        <f t="shared" si="31"/>
        <v>0</v>
      </c>
      <c r="AV121" s="29">
        <f t="shared" si="32"/>
        <v>0</v>
      </c>
      <c r="AW121" s="29">
        <f t="shared" si="32"/>
        <v>0</v>
      </c>
      <c r="AX121" s="29">
        <f t="shared" si="33"/>
        <v>0</v>
      </c>
      <c r="AZ121" s="29">
        <v>0</v>
      </c>
      <c r="BA121" s="29">
        <v>0</v>
      </c>
      <c r="BB121" s="29">
        <v>0</v>
      </c>
      <c r="BD121" s="342"/>
      <c r="BE121" s="342"/>
      <c r="BF121" s="342"/>
      <c r="BH121" s="29">
        <v>0</v>
      </c>
      <c r="BI121" s="29">
        <v>0</v>
      </c>
      <c r="BJ121" s="29">
        <v>0</v>
      </c>
      <c r="BL121" s="342">
        <f t="shared" si="27"/>
        <v>0</v>
      </c>
      <c r="BM121" s="342">
        <f t="shared" si="27"/>
        <v>0</v>
      </c>
      <c r="BN121" s="342">
        <f t="shared" si="27"/>
        <v>0</v>
      </c>
      <c r="BP121" s="29">
        <f t="shared" si="40"/>
        <v>0</v>
      </c>
      <c r="BQ121" s="29">
        <f t="shared" si="41"/>
        <v>0</v>
      </c>
      <c r="BR121" s="29">
        <f t="shared" si="42"/>
        <v>0</v>
      </c>
      <c r="BT121" s="29">
        <f t="shared" si="43"/>
        <v>0</v>
      </c>
      <c r="BU121" s="29">
        <f t="shared" si="43"/>
        <v>0</v>
      </c>
      <c r="BV121" s="29">
        <f t="shared" si="44"/>
        <v>0</v>
      </c>
      <c r="BX121" s="29">
        <v>0</v>
      </c>
      <c r="BY121" s="29">
        <v>0</v>
      </c>
      <c r="BZ121" s="29">
        <v>0</v>
      </c>
      <c r="CB121" s="342"/>
      <c r="CC121" s="342"/>
      <c r="CD121" s="342"/>
      <c r="CF121" s="29">
        <v>0</v>
      </c>
      <c r="CG121" s="29">
        <v>0</v>
      </c>
      <c r="CH121" s="29">
        <v>0</v>
      </c>
      <c r="CJ121" s="342">
        <f t="shared" si="28"/>
        <v>0</v>
      </c>
      <c r="CK121" s="342">
        <f t="shared" si="28"/>
        <v>0</v>
      </c>
      <c r="CL121" s="342">
        <f t="shared" si="28"/>
        <v>0</v>
      </c>
      <c r="CN121" s="29">
        <f t="shared" si="34"/>
        <v>0</v>
      </c>
      <c r="CO121" s="29">
        <f t="shared" si="35"/>
        <v>0</v>
      </c>
      <c r="CP121" s="29">
        <f t="shared" si="36"/>
        <v>0</v>
      </c>
      <c r="CR121" s="29">
        <f t="shared" si="37"/>
        <v>0</v>
      </c>
      <c r="CS121" s="29">
        <f t="shared" si="37"/>
        <v>0</v>
      </c>
      <c r="CT121" s="29">
        <f t="shared" si="38"/>
        <v>0</v>
      </c>
    </row>
    <row r="122" spans="1:98" x14ac:dyDescent="0.25">
      <c r="A122" s="343" t="s">
        <v>446</v>
      </c>
      <c r="B122" s="229">
        <v>0.11219999999999999</v>
      </c>
      <c r="C122" s="229">
        <v>0</v>
      </c>
      <c r="D122" s="229">
        <v>0</v>
      </c>
      <c r="E122" s="229">
        <v>0</v>
      </c>
      <c r="F122" s="236">
        <v>403011</v>
      </c>
      <c r="G122" s="229"/>
      <c r="H122" s="342">
        <v>0</v>
      </c>
      <c r="I122" s="342">
        <v>0</v>
      </c>
      <c r="J122" s="342">
        <v>0</v>
      </c>
      <c r="K122" s="342"/>
      <c r="L122" s="342">
        <v>0</v>
      </c>
      <c r="M122" s="342">
        <v>0</v>
      </c>
      <c r="N122" s="342">
        <v>0</v>
      </c>
      <c r="O122" s="342"/>
      <c r="P122" s="238">
        <v>0</v>
      </c>
      <c r="Q122" s="238">
        <v>0</v>
      </c>
      <c r="R122" s="238">
        <v>0</v>
      </c>
      <c r="S122" s="238"/>
      <c r="T122" s="342">
        <f t="shared" si="26"/>
        <v>0</v>
      </c>
      <c r="U122" s="342">
        <f t="shared" si="26"/>
        <v>0</v>
      </c>
      <c r="V122" s="342">
        <f t="shared" si="26"/>
        <v>0</v>
      </c>
      <c r="W122" s="29"/>
      <c r="X122" s="29">
        <f t="shared" si="22"/>
        <v>0</v>
      </c>
      <c r="Y122" s="29">
        <f t="shared" si="23"/>
        <v>0</v>
      </c>
      <c r="Z122" s="29">
        <f t="shared" si="39"/>
        <v>0</v>
      </c>
      <c r="AB122" s="29">
        <v>0</v>
      </c>
      <c r="AC122" s="29">
        <v>0</v>
      </c>
      <c r="AD122" s="29">
        <v>0</v>
      </c>
      <c r="AF122" s="342">
        <v>0</v>
      </c>
      <c r="AG122" s="342">
        <v>0</v>
      </c>
      <c r="AH122" s="342">
        <v>0</v>
      </c>
      <c r="AJ122" s="29">
        <v>0</v>
      </c>
      <c r="AK122" s="29">
        <v>0</v>
      </c>
      <c r="AL122" s="29">
        <v>0</v>
      </c>
      <c r="AN122" s="342">
        <f t="shared" si="24"/>
        <v>0</v>
      </c>
      <c r="AO122" s="342">
        <f t="shared" si="24"/>
        <v>0</v>
      </c>
      <c r="AP122" s="342">
        <f t="shared" si="24"/>
        <v>0</v>
      </c>
      <c r="AR122" s="29">
        <f t="shared" si="29"/>
        <v>0</v>
      </c>
      <c r="AS122" s="29">
        <f t="shared" si="30"/>
        <v>0</v>
      </c>
      <c r="AT122" s="29">
        <f t="shared" si="31"/>
        <v>0</v>
      </c>
      <c r="AV122" s="29">
        <f t="shared" si="32"/>
        <v>0</v>
      </c>
      <c r="AW122" s="29">
        <f t="shared" si="32"/>
        <v>0</v>
      </c>
      <c r="AX122" s="29">
        <f t="shared" si="33"/>
        <v>0</v>
      </c>
      <c r="AZ122" s="29">
        <v>0</v>
      </c>
      <c r="BA122" s="29">
        <v>0</v>
      </c>
      <c r="BB122" s="29">
        <v>0</v>
      </c>
      <c r="BD122" s="342"/>
      <c r="BE122" s="342"/>
      <c r="BF122" s="342"/>
      <c r="BH122" s="29">
        <v>0</v>
      </c>
      <c r="BI122" s="29">
        <v>0</v>
      </c>
      <c r="BJ122" s="29">
        <v>0</v>
      </c>
      <c r="BL122" s="342">
        <f t="shared" si="27"/>
        <v>0</v>
      </c>
      <c r="BM122" s="342">
        <f t="shared" si="27"/>
        <v>0</v>
      </c>
      <c r="BN122" s="342">
        <f t="shared" si="27"/>
        <v>0</v>
      </c>
      <c r="BP122" s="29">
        <f t="shared" si="40"/>
        <v>0</v>
      </c>
      <c r="BQ122" s="29">
        <f t="shared" si="41"/>
        <v>0</v>
      </c>
      <c r="BR122" s="29">
        <f t="shared" si="42"/>
        <v>0</v>
      </c>
      <c r="BT122" s="29">
        <f t="shared" si="43"/>
        <v>0</v>
      </c>
      <c r="BU122" s="29">
        <f t="shared" si="43"/>
        <v>0</v>
      </c>
      <c r="BV122" s="29">
        <f t="shared" si="44"/>
        <v>0</v>
      </c>
      <c r="BX122" s="29">
        <v>0</v>
      </c>
      <c r="BY122" s="29">
        <v>0</v>
      </c>
      <c r="BZ122" s="29">
        <v>0</v>
      </c>
      <c r="CB122" s="342"/>
      <c r="CC122" s="342"/>
      <c r="CD122" s="342"/>
      <c r="CF122" s="29">
        <v>0</v>
      </c>
      <c r="CG122" s="29">
        <v>0</v>
      </c>
      <c r="CH122" s="29">
        <v>0</v>
      </c>
      <c r="CJ122" s="342">
        <f t="shared" si="28"/>
        <v>0</v>
      </c>
      <c r="CK122" s="342">
        <f t="shared" si="28"/>
        <v>0</v>
      </c>
      <c r="CL122" s="342">
        <f t="shared" si="28"/>
        <v>0</v>
      </c>
      <c r="CN122" s="29">
        <f t="shared" si="34"/>
        <v>0</v>
      </c>
      <c r="CO122" s="29">
        <f t="shared" si="35"/>
        <v>0</v>
      </c>
      <c r="CP122" s="29">
        <f t="shared" si="36"/>
        <v>0</v>
      </c>
      <c r="CR122" s="29">
        <f t="shared" si="37"/>
        <v>0</v>
      </c>
      <c r="CS122" s="29">
        <f t="shared" si="37"/>
        <v>0</v>
      </c>
      <c r="CT122" s="29">
        <f t="shared" si="38"/>
        <v>0</v>
      </c>
    </row>
    <row r="123" spans="1:98" x14ac:dyDescent="0.25">
      <c r="A123" s="343" t="s">
        <v>447</v>
      </c>
      <c r="B123" s="229">
        <v>0</v>
      </c>
      <c r="C123" s="229">
        <v>0</v>
      </c>
      <c r="D123" s="229">
        <v>0</v>
      </c>
      <c r="E123" s="229">
        <v>0</v>
      </c>
      <c r="F123" s="236">
        <v>403011</v>
      </c>
      <c r="G123" s="229"/>
      <c r="H123" s="342">
        <v>0</v>
      </c>
      <c r="I123" s="342">
        <v>0</v>
      </c>
      <c r="J123" s="342">
        <v>0</v>
      </c>
      <c r="K123" s="342"/>
      <c r="L123" s="342">
        <v>0</v>
      </c>
      <c r="M123" s="342">
        <v>0</v>
      </c>
      <c r="N123" s="342">
        <v>0</v>
      </c>
      <c r="O123" s="342"/>
      <c r="P123" s="238">
        <v>0</v>
      </c>
      <c r="Q123" s="238">
        <v>0</v>
      </c>
      <c r="R123" s="238">
        <v>0</v>
      </c>
      <c r="S123" s="238"/>
      <c r="T123" s="342">
        <f t="shared" si="26"/>
        <v>0</v>
      </c>
      <c r="U123" s="342">
        <f t="shared" si="26"/>
        <v>0</v>
      </c>
      <c r="V123" s="342">
        <f t="shared" si="26"/>
        <v>0</v>
      </c>
      <c r="W123" s="29"/>
      <c r="X123" s="29">
        <f t="shared" si="22"/>
        <v>0</v>
      </c>
      <c r="Y123" s="29">
        <f t="shared" si="23"/>
        <v>0</v>
      </c>
      <c r="Z123" s="29">
        <f t="shared" si="39"/>
        <v>0</v>
      </c>
      <c r="AB123" s="29">
        <v>0</v>
      </c>
      <c r="AC123" s="29">
        <v>0</v>
      </c>
      <c r="AD123" s="29">
        <v>0</v>
      </c>
      <c r="AF123" s="342">
        <v>0</v>
      </c>
      <c r="AG123" s="342">
        <v>0</v>
      </c>
      <c r="AH123" s="342">
        <v>0</v>
      </c>
      <c r="AJ123" s="29">
        <v>0</v>
      </c>
      <c r="AK123" s="29">
        <v>0</v>
      </c>
      <c r="AL123" s="29">
        <v>0</v>
      </c>
      <c r="AN123" s="342">
        <f t="shared" si="24"/>
        <v>0</v>
      </c>
      <c r="AO123" s="342">
        <f t="shared" si="24"/>
        <v>0</v>
      </c>
      <c r="AP123" s="342">
        <f t="shared" si="24"/>
        <v>0</v>
      </c>
      <c r="AR123" s="29">
        <f t="shared" si="29"/>
        <v>0</v>
      </c>
      <c r="AS123" s="29">
        <f t="shared" si="30"/>
        <v>0</v>
      </c>
      <c r="AT123" s="29">
        <f t="shared" si="31"/>
        <v>0</v>
      </c>
      <c r="AV123" s="29">
        <f t="shared" si="32"/>
        <v>0</v>
      </c>
      <c r="AW123" s="29">
        <f t="shared" si="32"/>
        <v>0</v>
      </c>
      <c r="AX123" s="29">
        <f t="shared" si="33"/>
        <v>0</v>
      </c>
      <c r="AZ123" s="29">
        <v>0</v>
      </c>
      <c r="BA123" s="29">
        <v>0</v>
      </c>
      <c r="BB123" s="29">
        <v>0</v>
      </c>
      <c r="BD123" s="342"/>
      <c r="BE123" s="342"/>
      <c r="BF123" s="342"/>
      <c r="BH123" s="29">
        <v>0</v>
      </c>
      <c r="BI123" s="29">
        <v>0</v>
      </c>
      <c r="BJ123" s="29">
        <v>0</v>
      </c>
      <c r="BL123" s="342">
        <f t="shared" si="27"/>
        <v>0</v>
      </c>
      <c r="BM123" s="342">
        <f t="shared" si="27"/>
        <v>0</v>
      </c>
      <c r="BN123" s="342">
        <f t="shared" si="27"/>
        <v>0</v>
      </c>
      <c r="BP123" s="29">
        <f t="shared" si="40"/>
        <v>0</v>
      </c>
      <c r="BQ123" s="29">
        <f t="shared" si="41"/>
        <v>0</v>
      </c>
      <c r="BR123" s="29">
        <f t="shared" si="42"/>
        <v>0</v>
      </c>
      <c r="BT123" s="29">
        <f t="shared" si="43"/>
        <v>0</v>
      </c>
      <c r="BU123" s="29">
        <f t="shared" si="43"/>
        <v>0</v>
      </c>
      <c r="BV123" s="29">
        <f t="shared" si="44"/>
        <v>0</v>
      </c>
      <c r="BX123" s="29">
        <v>0</v>
      </c>
      <c r="BY123" s="29">
        <v>0</v>
      </c>
      <c r="BZ123" s="29">
        <v>0</v>
      </c>
      <c r="CB123" s="342"/>
      <c r="CC123" s="342"/>
      <c r="CD123" s="342"/>
      <c r="CF123" s="29">
        <v>0</v>
      </c>
      <c r="CG123" s="29">
        <v>0</v>
      </c>
      <c r="CH123" s="29">
        <v>0</v>
      </c>
      <c r="CJ123" s="342">
        <f t="shared" si="28"/>
        <v>0</v>
      </c>
      <c r="CK123" s="342">
        <f t="shared" si="28"/>
        <v>0</v>
      </c>
      <c r="CL123" s="342">
        <f t="shared" si="28"/>
        <v>0</v>
      </c>
      <c r="CN123" s="29">
        <f t="shared" si="34"/>
        <v>0</v>
      </c>
      <c r="CO123" s="29">
        <f t="shared" si="35"/>
        <v>0</v>
      </c>
      <c r="CP123" s="29">
        <f t="shared" si="36"/>
        <v>0</v>
      </c>
      <c r="CR123" s="29">
        <f t="shared" si="37"/>
        <v>0</v>
      </c>
      <c r="CS123" s="29">
        <f t="shared" si="37"/>
        <v>0</v>
      </c>
      <c r="CT123" s="29">
        <f t="shared" si="38"/>
        <v>0</v>
      </c>
    </row>
    <row r="124" spans="1:98" x14ac:dyDescent="0.25">
      <c r="A124" s="343" t="s">
        <v>448</v>
      </c>
      <c r="B124" s="229">
        <v>0.10780000000000001</v>
      </c>
      <c r="C124" s="229">
        <v>0</v>
      </c>
      <c r="D124" s="229">
        <v>0</v>
      </c>
      <c r="E124" s="229">
        <v>0</v>
      </c>
      <c r="F124" s="236">
        <v>403011</v>
      </c>
      <c r="G124" s="229"/>
      <c r="H124" s="342">
        <v>0</v>
      </c>
      <c r="I124" s="342">
        <v>0</v>
      </c>
      <c r="J124" s="342">
        <v>0</v>
      </c>
      <c r="K124" s="342"/>
      <c r="L124" s="342">
        <v>0</v>
      </c>
      <c r="M124" s="342">
        <v>0</v>
      </c>
      <c r="N124" s="342">
        <v>0</v>
      </c>
      <c r="O124" s="342"/>
      <c r="P124" s="238">
        <v>0</v>
      </c>
      <c r="Q124" s="238">
        <v>0</v>
      </c>
      <c r="R124" s="238">
        <v>0</v>
      </c>
      <c r="S124" s="238"/>
      <c r="T124" s="342">
        <f t="shared" si="26"/>
        <v>0</v>
      </c>
      <c r="U124" s="342">
        <f t="shared" si="26"/>
        <v>0</v>
      </c>
      <c r="V124" s="342">
        <f t="shared" si="26"/>
        <v>0</v>
      </c>
      <c r="W124" s="29"/>
      <c r="X124" s="29">
        <f t="shared" si="22"/>
        <v>0</v>
      </c>
      <c r="Y124" s="29">
        <f t="shared" si="23"/>
        <v>0</v>
      </c>
      <c r="Z124" s="29">
        <f t="shared" si="39"/>
        <v>0</v>
      </c>
      <c r="AB124" s="29">
        <v>0</v>
      </c>
      <c r="AC124" s="29">
        <v>0</v>
      </c>
      <c r="AD124" s="29">
        <v>0</v>
      </c>
      <c r="AF124" s="342">
        <v>0</v>
      </c>
      <c r="AG124" s="342">
        <v>0</v>
      </c>
      <c r="AH124" s="342">
        <v>0</v>
      </c>
      <c r="AJ124" s="29">
        <v>0</v>
      </c>
      <c r="AK124" s="29">
        <v>0</v>
      </c>
      <c r="AL124" s="29">
        <v>0</v>
      </c>
      <c r="AN124" s="342">
        <f t="shared" si="24"/>
        <v>0</v>
      </c>
      <c r="AO124" s="342">
        <f t="shared" si="24"/>
        <v>0</v>
      </c>
      <c r="AP124" s="342">
        <f t="shared" si="24"/>
        <v>0</v>
      </c>
      <c r="AR124" s="29">
        <f t="shared" si="29"/>
        <v>0</v>
      </c>
      <c r="AS124" s="29">
        <f t="shared" si="30"/>
        <v>0</v>
      </c>
      <c r="AT124" s="29">
        <f t="shared" si="31"/>
        <v>0</v>
      </c>
      <c r="AV124" s="29">
        <f t="shared" si="32"/>
        <v>0</v>
      </c>
      <c r="AW124" s="29">
        <f t="shared" si="32"/>
        <v>0</v>
      </c>
      <c r="AX124" s="29">
        <f t="shared" si="33"/>
        <v>0</v>
      </c>
      <c r="AZ124" s="29">
        <v>0</v>
      </c>
      <c r="BA124" s="29">
        <v>0</v>
      </c>
      <c r="BB124" s="29">
        <v>0</v>
      </c>
      <c r="BD124" s="342"/>
      <c r="BE124" s="342"/>
      <c r="BF124" s="342"/>
      <c r="BH124" s="29">
        <v>0</v>
      </c>
      <c r="BI124" s="29">
        <v>0</v>
      </c>
      <c r="BJ124" s="29">
        <v>0</v>
      </c>
      <c r="BL124" s="342">
        <f t="shared" si="27"/>
        <v>0</v>
      </c>
      <c r="BM124" s="342">
        <f t="shared" si="27"/>
        <v>0</v>
      </c>
      <c r="BN124" s="342">
        <f t="shared" si="27"/>
        <v>0</v>
      </c>
      <c r="BP124" s="29">
        <f t="shared" si="40"/>
        <v>0</v>
      </c>
      <c r="BQ124" s="29">
        <f t="shared" si="41"/>
        <v>0</v>
      </c>
      <c r="BR124" s="29">
        <f t="shared" si="42"/>
        <v>0</v>
      </c>
      <c r="BT124" s="29">
        <f t="shared" si="43"/>
        <v>0</v>
      </c>
      <c r="BU124" s="29">
        <f t="shared" si="43"/>
        <v>0</v>
      </c>
      <c r="BV124" s="29">
        <f t="shared" si="44"/>
        <v>0</v>
      </c>
      <c r="BX124" s="29">
        <v>0</v>
      </c>
      <c r="BY124" s="29">
        <v>0</v>
      </c>
      <c r="BZ124" s="29">
        <v>0</v>
      </c>
      <c r="CB124" s="342"/>
      <c r="CC124" s="342"/>
      <c r="CD124" s="342"/>
      <c r="CF124" s="29">
        <v>0</v>
      </c>
      <c r="CG124" s="29">
        <v>0</v>
      </c>
      <c r="CH124" s="29">
        <v>0</v>
      </c>
      <c r="CJ124" s="342">
        <f t="shared" si="28"/>
        <v>0</v>
      </c>
      <c r="CK124" s="342">
        <f t="shared" si="28"/>
        <v>0</v>
      </c>
      <c r="CL124" s="342">
        <f t="shared" si="28"/>
        <v>0</v>
      </c>
      <c r="CN124" s="29">
        <f t="shared" si="34"/>
        <v>0</v>
      </c>
      <c r="CO124" s="29">
        <f t="shared" si="35"/>
        <v>0</v>
      </c>
      <c r="CP124" s="29">
        <f t="shared" si="36"/>
        <v>0</v>
      </c>
      <c r="CR124" s="29">
        <f t="shared" si="37"/>
        <v>0</v>
      </c>
      <c r="CS124" s="29">
        <f t="shared" si="37"/>
        <v>0</v>
      </c>
      <c r="CT124" s="29">
        <f t="shared" si="38"/>
        <v>0</v>
      </c>
    </row>
    <row r="125" spans="1:98" x14ac:dyDescent="0.25">
      <c r="A125" s="343" t="s">
        <v>449</v>
      </c>
      <c r="B125" s="229">
        <v>0</v>
      </c>
      <c r="C125" s="229">
        <v>0</v>
      </c>
      <c r="D125" s="229">
        <v>0</v>
      </c>
      <c r="E125" s="229">
        <v>0</v>
      </c>
      <c r="F125" s="236">
        <v>403011</v>
      </c>
      <c r="G125" s="229"/>
      <c r="H125" s="342">
        <v>0</v>
      </c>
      <c r="I125" s="342">
        <v>0</v>
      </c>
      <c r="J125" s="342">
        <v>0</v>
      </c>
      <c r="K125" s="342"/>
      <c r="L125" s="342">
        <v>0</v>
      </c>
      <c r="M125" s="342">
        <v>0</v>
      </c>
      <c r="N125" s="342">
        <v>0</v>
      </c>
      <c r="O125" s="342"/>
      <c r="P125" s="238">
        <v>0</v>
      </c>
      <c r="Q125" s="238">
        <v>0</v>
      </c>
      <c r="R125" s="238">
        <v>0</v>
      </c>
      <c r="S125" s="238"/>
      <c r="T125" s="342">
        <f t="shared" si="26"/>
        <v>0</v>
      </c>
      <c r="U125" s="342">
        <f t="shared" si="26"/>
        <v>0</v>
      </c>
      <c r="V125" s="342">
        <f t="shared" si="26"/>
        <v>0</v>
      </c>
      <c r="W125" s="29"/>
      <c r="X125" s="29">
        <f t="shared" si="22"/>
        <v>0</v>
      </c>
      <c r="Y125" s="29">
        <f t="shared" si="23"/>
        <v>0</v>
      </c>
      <c r="Z125" s="29">
        <f t="shared" si="39"/>
        <v>0</v>
      </c>
      <c r="AB125" s="29">
        <v>0</v>
      </c>
      <c r="AC125" s="29">
        <v>0</v>
      </c>
      <c r="AD125" s="29">
        <v>0</v>
      </c>
      <c r="AF125" s="342">
        <v>0</v>
      </c>
      <c r="AG125" s="342">
        <v>0</v>
      </c>
      <c r="AH125" s="342">
        <v>0</v>
      </c>
      <c r="AJ125" s="29">
        <v>0</v>
      </c>
      <c r="AK125" s="29">
        <v>0</v>
      </c>
      <c r="AL125" s="29">
        <v>0</v>
      </c>
      <c r="AN125" s="342">
        <f t="shared" si="24"/>
        <v>0</v>
      </c>
      <c r="AO125" s="342">
        <f t="shared" si="24"/>
        <v>0</v>
      </c>
      <c r="AP125" s="342">
        <f t="shared" si="24"/>
        <v>0</v>
      </c>
      <c r="AR125" s="29">
        <f t="shared" si="29"/>
        <v>0</v>
      </c>
      <c r="AS125" s="29">
        <f t="shared" si="30"/>
        <v>0</v>
      </c>
      <c r="AT125" s="29">
        <f t="shared" si="31"/>
        <v>0</v>
      </c>
      <c r="AV125" s="29">
        <f t="shared" si="32"/>
        <v>0</v>
      </c>
      <c r="AW125" s="29">
        <f t="shared" si="32"/>
        <v>0</v>
      </c>
      <c r="AX125" s="29">
        <f t="shared" si="33"/>
        <v>0</v>
      </c>
      <c r="AZ125" s="29">
        <v>0</v>
      </c>
      <c r="BA125" s="29">
        <v>0</v>
      </c>
      <c r="BB125" s="29">
        <v>0</v>
      </c>
      <c r="BD125" s="342"/>
      <c r="BE125" s="342"/>
      <c r="BF125" s="342"/>
      <c r="BH125" s="29">
        <v>0</v>
      </c>
      <c r="BI125" s="29">
        <v>0</v>
      </c>
      <c r="BJ125" s="29">
        <v>0</v>
      </c>
      <c r="BL125" s="342">
        <f t="shared" si="27"/>
        <v>0</v>
      </c>
      <c r="BM125" s="342">
        <f t="shared" si="27"/>
        <v>0</v>
      </c>
      <c r="BN125" s="342">
        <f t="shared" si="27"/>
        <v>0</v>
      </c>
      <c r="BP125" s="29">
        <f t="shared" si="40"/>
        <v>0</v>
      </c>
      <c r="BQ125" s="29">
        <f t="shared" si="41"/>
        <v>0</v>
      </c>
      <c r="BR125" s="29">
        <f t="shared" si="42"/>
        <v>0</v>
      </c>
      <c r="BT125" s="29">
        <f t="shared" si="43"/>
        <v>0</v>
      </c>
      <c r="BU125" s="29">
        <f t="shared" si="43"/>
        <v>0</v>
      </c>
      <c r="BV125" s="29">
        <f t="shared" si="44"/>
        <v>0</v>
      </c>
      <c r="BX125" s="29">
        <v>0</v>
      </c>
      <c r="BY125" s="29">
        <v>0</v>
      </c>
      <c r="BZ125" s="29">
        <v>0</v>
      </c>
      <c r="CB125" s="342"/>
      <c r="CC125" s="342"/>
      <c r="CD125" s="342"/>
      <c r="CF125" s="29">
        <v>0</v>
      </c>
      <c r="CG125" s="29">
        <v>0</v>
      </c>
      <c r="CH125" s="29">
        <v>0</v>
      </c>
      <c r="CJ125" s="342">
        <f t="shared" si="28"/>
        <v>0</v>
      </c>
      <c r="CK125" s="342">
        <f t="shared" si="28"/>
        <v>0</v>
      </c>
      <c r="CL125" s="342">
        <f t="shared" si="28"/>
        <v>0</v>
      </c>
      <c r="CN125" s="29">
        <f t="shared" si="34"/>
        <v>0</v>
      </c>
      <c r="CO125" s="29">
        <f t="shared" si="35"/>
        <v>0</v>
      </c>
      <c r="CP125" s="29">
        <f t="shared" si="36"/>
        <v>0</v>
      </c>
      <c r="CR125" s="29">
        <f t="shared" si="37"/>
        <v>0</v>
      </c>
      <c r="CS125" s="29">
        <f t="shared" si="37"/>
        <v>0</v>
      </c>
      <c r="CT125" s="29">
        <f t="shared" si="38"/>
        <v>0</v>
      </c>
    </row>
    <row r="126" spans="1:98" x14ac:dyDescent="0.25">
      <c r="A126" s="343" t="s">
        <v>450</v>
      </c>
      <c r="B126" s="229">
        <f>0.0255+0.0023-0.0003</f>
        <v>2.7499999999999997E-2</v>
      </c>
      <c r="C126" s="229">
        <v>3.0599999999999999E-2</v>
      </c>
      <c r="D126" s="229">
        <v>3.3099999999999997E-2</v>
      </c>
      <c r="E126" s="229">
        <v>3.3099999999999997E-2</v>
      </c>
      <c r="F126" s="236">
        <v>403026</v>
      </c>
      <c r="G126" s="229"/>
      <c r="H126" s="342">
        <v>0</v>
      </c>
      <c r="I126" s="342">
        <v>0</v>
      </c>
      <c r="J126" s="342">
        <v>0</v>
      </c>
      <c r="K126" s="342"/>
      <c r="L126" s="342">
        <v>0</v>
      </c>
      <c r="M126" s="342">
        <v>0</v>
      </c>
      <c r="N126" s="342">
        <v>0</v>
      </c>
      <c r="O126" s="342"/>
      <c r="P126" s="238">
        <v>0</v>
      </c>
      <c r="Q126" s="238">
        <v>0</v>
      </c>
      <c r="R126" s="238">
        <v>0</v>
      </c>
      <c r="S126" s="238"/>
      <c r="T126" s="342">
        <f t="shared" si="26"/>
        <v>0</v>
      </c>
      <c r="U126" s="342">
        <f t="shared" si="26"/>
        <v>0</v>
      </c>
      <c r="V126" s="342">
        <f t="shared" si="26"/>
        <v>0</v>
      </c>
      <c r="W126" s="29"/>
      <c r="X126" s="29">
        <f t="shared" si="22"/>
        <v>0</v>
      </c>
      <c r="Y126" s="29">
        <f t="shared" si="23"/>
        <v>0</v>
      </c>
      <c r="Z126" s="29">
        <f t="shared" si="39"/>
        <v>0</v>
      </c>
      <c r="AB126" s="29">
        <v>0</v>
      </c>
      <c r="AC126" s="29">
        <v>0</v>
      </c>
      <c r="AD126" s="29">
        <v>0</v>
      </c>
      <c r="AF126" s="342">
        <v>0</v>
      </c>
      <c r="AG126" s="342">
        <v>0</v>
      </c>
      <c r="AH126" s="342">
        <v>0</v>
      </c>
      <c r="AJ126" s="29">
        <v>0</v>
      </c>
      <c r="AK126" s="29">
        <v>0</v>
      </c>
      <c r="AL126" s="29">
        <v>0</v>
      </c>
      <c r="AN126" s="342">
        <f t="shared" si="24"/>
        <v>0</v>
      </c>
      <c r="AO126" s="342">
        <f t="shared" si="24"/>
        <v>0</v>
      </c>
      <c r="AP126" s="342">
        <f t="shared" si="24"/>
        <v>0</v>
      </c>
      <c r="AR126" s="29">
        <f t="shared" si="29"/>
        <v>0</v>
      </c>
      <c r="AS126" s="29">
        <f t="shared" si="30"/>
        <v>0</v>
      </c>
      <c r="AT126" s="29">
        <f t="shared" si="31"/>
        <v>0</v>
      </c>
      <c r="AV126" s="29">
        <f t="shared" si="32"/>
        <v>0</v>
      </c>
      <c r="AW126" s="29">
        <f t="shared" si="32"/>
        <v>0</v>
      </c>
      <c r="AX126" s="29">
        <f t="shared" si="33"/>
        <v>0</v>
      </c>
      <c r="AZ126" s="29">
        <v>0</v>
      </c>
      <c r="BA126" s="29">
        <v>0</v>
      </c>
      <c r="BB126" s="29">
        <v>0</v>
      </c>
      <c r="BD126" s="342"/>
      <c r="BE126" s="342"/>
      <c r="BF126" s="342"/>
      <c r="BH126" s="29">
        <v>0</v>
      </c>
      <c r="BI126" s="29">
        <v>0</v>
      </c>
      <c r="BJ126" s="29">
        <v>0</v>
      </c>
      <c r="BL126" s="342">
        <f t="shared" si="27"/>
        <v>0</v>
      </c>
      <c r="BM126" s="342">
        <f t="shared" si="27"/>
        <v>0</v>
      </c>
      <c r="BN126" s="342">
        <f t="shared" si="27"/>
        <v>0</v>
      </c>
      <c r="BP126" s="29">
        <f t="shared" si="40"/>
        <v>0</v>
      </c>
      <c r="BQ126" s="29">
        <f t="shared" si="41"/>
        <v>0</v>
      </c>
      <c r="BR126" s="29">
        <f t="shared" si="42"/>
        <v>0</v>
      </c>
      <c r="BT126" s="29">
        <f t="shared" si="43"/>
        <v>0</v>
      </c>
      <c r="BU126" s="29">
        <f t="shared" si="43"/>
        <v>0</v>
      </c>
      <c r="BV126" s="29">
        <f t="shared" si="44"/>
        <v>0</v>
      </c>
      <c r="BX126" s="29">
        <v>0</v>
      </c>
      <c r="BY126" s="29">
        <v>0</v>
      </c>
      <c r="BZ126" s="29">
        <v>0</v>
      </c>
      <c r="CB126" s="342"/>
      <c r="CC126" s="342"/>
      <c r="CD126" s="342"/>
      <c r="CF126" s="29">
        <v>0</v>
      </c>
      <c r="CG126" s="29">
        <v>0</v>
      </c>
      <c r="CH126" s="29">
        <v>0</v>
      </c>
      <c r="CJ126" s="342">
        <f t="shared" si="28"/>
        <v>0</v>
      </c>
      <c r="CK126" s="342">
        <f t="shared" si="28"/>
        <v>0</v>
      </c>
      <c r="CL126" s="342">
        <f t="shared" si="28"/>
        <v>0</v>
      </c>
      <c r="CN126" s="29">
        <f t="shared" si="34"/>
        <v>0</v>
      </c>
      <c r="CO126" s="29">
        <f t="shared" si="35"/>
        <v>0</v>
      </c>
      <c r="CP126" s="29">
        <f t="shared" si="36"/>
        <v>0</v>
      </c>
      <c r="CR126" s="29">
        <f t="shared" si="37"/>
        <v>0</v>
      </c>
      <c r="CS126" s="29">
        <f t="shared" si="37"/>
        <v>0</v>
      </c>
      <c r="CT126" s="29">
        <f t="shared" si="38"/>
        <v>0</v>
      </c>
    </row>
    <row r="127" spans="1:98" x14ac:dyDescent="0.25">
      <c r="A127" s="343" t="s">
        <v>451</v>
      </c>
      <c r="B127" s="229">
        <f>0.0165+0.0015-0.0002</f>
        <v>1.7800000000000003E-2</v>
      </c>
      <c r="C127" s="229">
        <v>1.9800000000000002E-2</v>
      </c>
      <c r="D127" s="229">
        <v>3.7699999999999997E-2</v>
      </c>
      <c r="E127" s="229">
        <v>3.7699999999999997E-2</v>
      </c>
      <c r="F127" s="236">
        <v>403026</v>
      </c>
      <c r="G127" s="229"/>
      <c r="H127" s="342">
        <v>0</v>
      </c>
      <c r="I127" s="342">
        <v>0</v>
      </c>
      <c r="J127" s="342">
        <v>0</v>
      </c>
      <c r="K127" s="342"/>
      <c r="L127" s="342">
        <v>0</v>
      </c>
      <c r="M127" s="342">
        <v>0</v>
      </c>
      <c r="N127" s="342">
        <v>0</v>
      </c>
      <c r="O127" s="342"/>
      <c r="P127" s="238">
        <v>0</v>
      </c>
      <c r="Q127" s="238">
        <v>0</v>
      </c>
      <c r="R127" s="238">
        <v>0</v>
      </c>
      <c r="S127" s="238"/>
      <c r="T127" s="342">
        <f t="shared" si="26"/>
        <v>0</v>
      </c>
      <c r="U127" s="342">
        <f t="shared" si="26"/>
        <v>0</v>
      </c>
      <c r="V127" s="342">
        <f t="shared" si="26"/>
        <v>0</v>
      </c>
      <c r="W127" s="29"/>
      <c r="X127" s="29">
        <f t="shared" si="22"/>
        <v>0</v>
      </c>
      <c r="Y127" s="29">
        <f t="shared" si="23"/>
        <v>0</v>
      </c>
      <c r="Z127" s="29">
        <f t="shared" si="39"/>
        <v>0</v>
      </c>
      <c r="AB127" s="29">
        <v>0</v>
      </c>
      <c r="AC127" s="29">
        <v>0</v>
      </c>
      <c r="AD127" s="29">
        <v>0</v>
      </c>
      <c r="AF127" s="342">
        <v>0</v>
      </c>
      <c r="AG127" s="342">
        <v>0</v>
      </c>
      <c r="AH127" s="342">
        <v>0</v>
      </c>
      <c r="AJ127" s="29">
        <v>0</v>
      </c>
      <c r="AK127" s="29">
        <v>0</v>
      </c>
      <c r="AL127" s="29">
        <v>0</v>
      </c>
      <c r="AN127" s="342">
        <f t="shared" si="24"/>
        <v>0</v>
      </c>
      <c r="AO127" s="342">
        <f t="shared" si="24"/>
        <v>0</v>
      </c>
      <c r="AP127" s="342">
        <f t="shared" si="24"/>
        <v>0</v>
      </c>
      <c r="AR127" s="29">
        <f t="shared" si="29"/>
        <v>0</v>
      </c>
      <c r="AS127" s="29">
        <f t="shared" si="30"/>
        <v>0</v>
      </c>
      <c r="AT127" s="29">
        <f t="shared" si="31"/>
        <v>0</v>
      </c>
      <c r="AV127" s="29">
        <f t="shared" si="32"/>
        <v>0</v>
      </c>
      <c r="AW127" s="29">
        <f t="shared" si="32"/>
        <v>0</v>
      </c>
      <c r="AX127" s="29">
        <f t="shared" si="33"/>
        <v>0</v>
      </c>
      <c r="AZ127" s="29">
        <v>0</v>
      </c>
      <c r="BA127" s="29">
        <v>0</v>
      </c>
      <c r="BB127" s="29">
        <v>0</v>
      </c>
      <c r="BD127" s="342"/>
      <c r="BE127" s="342"/>
      <c r="BF127" s="342"/>
      <c r="BH127" s="29">
        <v>0</v>
      </c>
      <c r="BI127" s="29">
        <v>0</v>
      </c>
      <c r="BJ127" s="29">
        <v>0</v>
      </c>
      <c r="BL127" s="342">
        <f t="shared" si="27"/>
        <v>0</v>
      </c>
      <c r="BM127" s="342">
        <f t="shared" si="27"/>
        <v>0</v>
      </c>
      <c r="BN127" s="342">
        <f t="shared" si="27"/>
        <v>0</v>
      </c>
      <c r="BP127" s="29">
        <f t="shared" si="40"/>
        <v>0</v>
      </c>
      <c r="BQ127" s="29">
        <f t="shared" si="41"/>
        <v>0</v>
      </c>
      <c r="BR127" s="29">
        <f t="shared" si="42"/>
        <v>0</v>
      </c>
      <c r="BT127" s="29">
        <f t="shared" si="43"/>
        <v>0</v>
      </c>
      <c r="BU127" s="29">
        <f t="shared" si="43"/>
        <v>0</v>
      </c>
      <c r="BV127" s="29">
        <f t="shared" si="44"/>
        <v>0</v>
      </c>
      <c r="BX127" s="29">
        <v>0</v>
      </c>
      <c r="BY127" s="29">
        <v>0</v>
      </c>
      <c r="BZ127" s="29">
        <v>0</v>
      </c>
      <c r="CB127" s="342"/>
      <c r="CC127" s="342"/>
      <c r="CD127" s="342"/>
      <c r="CF127" s="29">
        <v>0</v>
      </c>
      <c r="CG127" s="29">
        <v>0</v>
      </c>
      <c r="CH127" s="29">
        <v>0</v>
      </c>
      <c r="CJ127" s="342">
        <f t="shared" si="28"/>
        <v>0</v>
      </c>
      <c r="CK127" s="342">
        <f t="shared" si="28"/>
        <v>0</v>
      </c>
      <c r="CL127" s="342">
        <f t="shared" si="28"/>
        <v>0</v>
      </c>
      <c r="CN127" s="29">
        <f t="shared" si="34"/>
        <v>0</v>
      </c>
      <c r="CO127" s="29">
        <f t="shared" si="35"/>
        <v>0</v>
      </c>
      <c r="CP127" s="29">
        <f t="shared" si="36"/>
        <v>0</v>
      </c>
      <c r="CR127" s="29">
        <f t="shared" si="37"/>
        <v>0</v>
      </c>
      <c r="CS127" s="29">
        <f t="shared" si="37"/>
        <v>0</v>
      </c>
      <c r="CT127" s="29">
        <f t="shared" si="38"/>
        <v>0</v>
      </c>
    </row>
    <row r="128" spans="1:98" x14ac:dyDescent="0.25">
      <c r="A128" s="32" t="s">
        <v>452</v>
      </c>
      <c r="B128" s="229">
        <v>0</v>
      </c>
      <c r="C128" s="229">
        <v>0</v>
      </c>
      <c r="D128" s="229">
        <v>4.9700000000000001E-2</v>
      </c>
      <c r="E128" s="229">
        <v>4.9699999999999994E-2</v>
      </c>
      <c r="F128" s="236">
        <v>403026</v>
      </c>
      <c r="G128" s="229"/>
      <c r="H128" s="342">
        <v>0</v>
      </c>
      <c r="I128" s="342">
        <v>0</v>
      </c>
      <c r="J128" s="342">
        <v>0</v>
      </c>
      <c r="K128" s="342"/>
      <c r="L128" s="342">
        <v>0</v>
      </c>
      <c r="M128" s="342">
        <v>0</v>
      </c>
      <c r="N128" s="342">
        <v>0</v>
      </c>
      <c r="O128" s="342"/>
      <c r="P128" s="238">
        <v>0</v>
      </c>
      <c r="Q128" s="238">
        <v>0</v>
      </c>
      <c r="R128" s="238">
        <v>0</v>
      </c>
      <c r="S128" s="238"/>
      <c r="T128" s="342">
        <f t="shared" si="26"/>
        <v>0</v>
      </c>
      <c r="U128" s="342">
        <f t="shared" si="26"/>
        <v>0</v>
      </c>
      <c r="V128" s="342">
        <f t="shared" si="26"/>
        <v>0</v>
      </c>
      <c r="W128" s="29"/>
      <c r="X128" s="29">
        <f t="shared" si="22"/>
        <v>0</v>
      </c>
      <c r="Y128" s="29">
        <f t="shared" si="23"/>
        <v>0</v>
      </c>
      <c r="Z128" s="29">
        <f t="shared" si="39"/>
        <v>0</v>
      </c>
      <c r="AB128" s="29">
        <v>0</v>
      </c>
      <c r="AC128" s="29">
        <v>0</v>
      </c>
      <c r="AD128" s="29">
        <v>0</v>
      </c>
      <c r="AF128" s="342">
        <v>0</v>
      </c>
      <c r="AG128" s="342">
        <v>0</v>
      </c>
      <c r="AH128" s="342">
        <v>0</v>
      </c>
      <c r="AJ128" s="29">
        <v>0</v>
      </c>
      <c r="AK128" s="29">
        <v>0</v>
      </c>
      <c r="AL128" s="29">
        <v>0</v>
      </c>
      <c r="AN128" s="342">
        <f t="shared" si="24"/>
        <v>0</v>
      </c>
      <c r="AO128" s="342">
        <f t="shared" si="24"/>
        <v>0</v>
      </c>
      <c r="AP128" s="342">
        <f t="shared" si="24"/>
        <v>0</v>
      </c>
      <c r="AR128" s="29">
        <f t="shared" si="29"/>
        <v>0</v>
      </c>
      <c r="AS128" s="29">
        <f t="shared" si="30"/>
        <v>0</v>
      </c>
      <c r="AT128" s="29">
        <f t="shared" si="31"/>
        <v>0</v>
      </c>
      <c r="AV128" s="29">
        <f t="shared" si="32"/>
        <v>0</v>
      </c>
      <c r="AW128" s="29">
        <f t="shared" si="32"/>
        <v>0</v>
      </c>
      <c r="AX128" s="29">
        <f t="shared" si="33"/>
        <v>0</v>
      </c>
      <c r="AZ128" s="29">
        <v>0</v>
      </c>
      <c r="BA128" s="29">
        <v>0</v>
      </c>
      <c r="BB128" s="29">
        <v>0</v>
      </c>
      <c r="BD128" s="342"/>
      <c r="BE128" s="342"/>
      <c r="BF128" s="342"/>
      <c r="BH128" s="29">
        <v>0</v>
      </c>
      <c r="BI128" s="29">
        <v>0</v>
      </c>
      <c r="BJ128" s="29">
        <v>0</v>
      </c>
      <c r="BL128" s="342">
        <f t="shared" si="27"/>
        <v>0</v>
      </c>
      <c r="BM128" s="342">
        <f t="shared" si="27"/>
        <v>0</v>
      </c>
      <c r="BN128" s="342">
        <f t="shared" si="27"/>
        <v>0</v>
      </c>
      <c r="BP128" s="29">
        <f t="shared" si="40"/>
        <v>0</v>
      </c>
      <c r="BQ128" s="29">
        <f t="shared" si="41"/>
        <v>0</v>
      </c>
      <c r="BR128" s="29">
        <f t="shared" si="42"/>
        <v>0</v>
      </c>
      <c r="BT128" s="29">
        <f t="shared" si="43"/>
        <v>0</v>
      </c>
      <c r="BU128" s="29">
        <f t="shared" si="43"/>
        <v>0</v>
      </c>
      <c r="BV128" s="29">
        <f t="shared" si="44"/>
        <v>0</v>
      </c>
      <c r="BX128" s="29">
        <v>0</v>
      </c>
      <c r="BY128" s="29">
        <v>0</v>
      </c>
      <c r="BZ128" s="29">
        <v>0</v>
      </c>
      <c r="CB128" s="342"/>
      <c r="CC128" s="342"/>
      <c r="CD128" s="342"/>
      <c r="CF128" s="29">
        <v>0</v>
      </c>
      <c r="CG128" s="29">
        <v>0</v>
      </c>
      <c r="CH128" s="29">
        <v>0</v>
      </c>
      <c r="CJ128" s="342">
        <f t="shared" si="28"/>
        <v>0</v>
      </c>
      <c r="CK128" s="342">
        <f t="shared" si="28"/>
        <v>0</v>
      </c>
      <c r="CL128" s="342">
        <f t="shared" si="28"/>
        <v>0</v>
      </c>
      <c r="CN128" s="29">
        <f t="shared" si="34"/>
        <v>0</v>
      </c>
      <c r="CO128" s="29">
        <f t="shared" si="35"/>
        <v>0</v>
      </c>
      <c r="CP128" s="29">
        <f t="shared" si="36"/>
        <v>0</v>
      </c>
      <c r="CR128" s="29">
        <f t="shared" si="37"/>
        <v>0</v>
      </c>
      <c r="CS128" s="29">
        <f t="shared" si="37"/>
        <v>0</v>
      </c>
      <c r="CT128" s="29">
        <f t="shared" si="38"/>
        <v>0</v>
      </c>
    </row>
    <row r="129" spans="1:98" x14ac:dyDescent="0.25">
      <c r="A129" s="30" t="s">
        <v>453</v>
      </c>
      <c r="B129" s="229">
        <v>9.1999999999999998E-3</v>
      </c>
      <c r="C129" s="229">
        <v>1.0200000000000001E-2</v>
      </c>
      <c r="D129" s="229">
        <v>2.8899999999999999E-2</v>
      </c>
      <c r="E129" s="229">
        <v>2.8300000000000002E-2</v>
      </c>
      <c r="F129" s="236">
        <v>403026</v>
      </c>
      <c r="G129" s="229"/>
      <c r="H129" s="342">
        <v>0</v>
      </c>
      <c r="I129" s="342">
        <v>0</v>
      </c>
      <c r="J129" s="342">
        <v>0</v>
      </c>
      <c r="K129" s="342"/>
      <c r="L129" s="342">
        <v>0</v>
      </c>
      <c r="M129" s="342">
        <v>0</v>
      </c>
      <c r="N129" s="342">
        <v>0</v>
      </c>
      <c r="O129" s="342"/>
      <c r="P129" s="238">
        <v>0</v>
      </c>
      <c r="Q129" s="238">
        <v>0</v>
      </c>
      <c r="R129" s="238">
        <v>0</v>
      </c>
      <c r="S129" s="238"/>
      <c r="T129" s="342">
        <f t="shared" si="26"/>
        <v>0</v>
      </c>
      <c r="U129" s="342">
        <f t="shared" si="26"/>
        <v>0</v>
      </c>
      <c r="V129" s="342">
        <f t="shared" si="26"/>
        <v>0</v>
      </c>
      <c r="W129" s="29"/>
      <c r="X129" s="29">
        <f t="shared" si="22"/>
        <v>0</v>
      </c>
      <c r="Y129" s="29">
        <f t="shared" si="23"/>
        <v>0</v>
      </c>
      <c r="Z129" s="29">
        <f t="shared" si="39"/>
        <v>0</v>
      </c>
      <c r="AB129" s="29">
        <v>0</v>
      </c>
      <c r="AC129" s="29">
        <v>0</v>
      </c>
      <c r="AD129" s="29">
        <v>0</v>
      </c>
      <c r="AF129" s="342">
        <v>0</v>
      </c>
      <c r="AG129" s="342">
        <v>0</v>
      </c>
      <c r="AH129" s="342">
        <v>0</v>
      </c>
      <c r="AJ129" s="29">
        <v>0</v>
      </c>
      <c r="AK129" s="29">
        <v>0</v>
      </c>
      <c r="AL129" s="29">
        <v>0</v>
      </c>
      <c r="AN129" s="342">
        <f t="shared" si="24"/>
        <v>0</v>
      </c>
      <c r="AO129" s="342">
        <f t="shared" si="24"/>
        <v>0</v>
      </c>
      <c r="AP129" s="342">
        <f t="shared" si="24"/>
        <v>0</v>
      </c>
      <c r="AR129" s="29">
        <f t="shared" si="29"/>
        <v>0</v>
      </c>
      <c r="AS129" s="29">
        <f t="shared" si="30"/>
        <v>0</v>
      </c>
      <c r="AT129" s="29">
        <f t="shared" si="31"/>
        <v>0</v>
      </c>
      <c r="AV129" s="29">
        <f t="shared" si="32"/>
        <v>0</v>
      </c>
      <c r="AW129" s="29">
        <f t="shared" si="32"/>
        <v>0</v>
      </c>
      <c r="AX129" s="29">
        <f t="shared" si="33"/>
        <v>0</v>
      </c>
      <c r="AZ129" s="29">
        <v>0</v>
      </c>
      <c r="BA129" s="29">
        <v>0</v>
      </c>
      <c r="BB129" s="29">
        <v>0</v>
      </c>
      <c r="BD129" s="342"/>
      <c r="BE129" s="342"/>
      <c r="BF129" s="342"/>
      <c r="BH129" s="29">
        <v>0</v>
      </c>
      <c r="BI129" s="29">
        <v>0</v>
      </c>
      <c r="BJ129" s="29">
        <v>0</v>
      </c>
      <c r="BL129" s="342">
        <f t="shared" si="27"/>
        <v>0</v>
      </c>
      <c r="BM129" s="342">
        <f t="shared" si="27"/>
        <v>0</v>
      </c>
      <c r="BN129" s="342">
        <f t="shared" si="27"/>
        <v>0</v>
      </c>
      <c r="BP129" s="29">
        <f t="shared" si="40"/>
        <v>0</v>
      </c>
      <c r="BQ129" s="29">
        <f t="shared" si="41"/>
        <v>0</v>
      </c>
      <c r="BR129" s="29">
        <f t="shared" si="42"/>
        <v>0</v>
      </c>
      <c r="BT129" s="29">
        <f t="shared" si="43"/>
        <v>0</v>
      </c>
      <c r="BU129" s="29">
        <f t="shared" si="43"/>
        <v>0</v>
      </c>
      <c r="BV129" s="29">
        <f t="shared" si="44"/>
        <v>0</v>
      </c>
      <c r="BX129" s="29">
        <v>0</v>
      </c>
      <c r="BY129" s="29">
        <v>0</v>
      </c>
      <c r="BZ129" s="29">
        <v>0</v>
      </c>
      <c r="CB129" s="342"/>
      <c r="CC129" s="342"/>
      <c r="CD129" s="342"/>
      <c r="CF129" s="29">
        <v>0</v>
      </c>
      <c r="CG129" s="29">
        <v>0</v>
      </c>
      <c r="CH129" s="29">
        <v>0</v>
      </c>
      <c r="CJ129" s="342">
        <f t="shared" si="28"/>
        <v>0</v>
      </c>
      <c r="CK129" s="342">
        <f t="shared" si="28"/>
        <v>0</v>
      </c>
      <c r="CL129" s="342">
        <f t="shared" si="28"/>
        <v>0</v>
      </c>
      <c r="CN129" s="29">
        <f t="shared" si="34"/>
        <v>0</v>
      </c>
      <c r="CO129" s="29">
        <f t="shared" si="35"/>
        <v>0</v>
      </c>
      <c r="CP129" s="29">
        <f t="shared" si="36"/>
        <v>0</v>
      </c>
      <c r="CR129" s="29">
        <f t="shared" si="37"/>
        <v>0</v>
      </c>
      <c r="CS129" s="29">
        <f t="shared" si="37"/>
        <v>0</v>
      </c>
      <c r="CT129" s="29">
        <f t="shared" si="38"/>
        <v>0</v>
      </c>
    </row>
    <row r="130" spans="1:98" x14ac:dyDescent="0.25">
      <c r="A130" s="343" t="s">
        <v>454</v>
      </c>
      <c r="B130" s="229">
        <v>1.49E-2</v>
      </c>
      <c r="C130" s="229">
        <v>1.66E-2</v>
      </c>
      <c r="D130" s="229">
        <v>2.1600000000000001E-2</v>
      </c>
      <c r="E130" s="229">
        <v>2.7400000000000001E-2</v>
      </c>
      <c r="F130" s="236">
        <v>403026</v>
      </c>
      <c r="G130" s="229"/>
      <c r="H130" s="342">
        <v>0</v>
      </c>
      <c r="I130" s="342">
        <v>0</v>
      </c>
      <c r="J130" s="342">
        <v>0</v>
      </c>
      <c r="K130" s="342"/>
      <c r="L130" s="342">
        <v>0</v>
      </c>
      <c r="M130" s="342">
        <v>0</v>
      </c>
      <c r="N130" s="342">
        <v>0</v>
      </c>
      <c r="O130" s="342"/>
      <c r="P130" s="238">
        <v>0</v>
      </c>
      <c r="Q130" s="238">
        <v>0</v>
      </c>
      <c r="R130" s="238">
        <v>0</v>
      </c>
      <c r="S130" s="238"/>
      <c r="T130" s="342">
        <f t="shared" si="26"/>
        <v>0</v>
      </c>
      <c r="U130" s="342">
        <f t="shared" si="26"/>
        <v>0</v>
      </c>
      <c r="V130" s="342">
        <f t="shared" si="26"/>
        <v>0</v>
      </c>
      <c r="W130" s="29"/>
      <c r="X130" s="29">
        <f t="shared" ref="X130:X168" si="45">P130+Q130+R130</f>
        <v>0</v>
      </c>
      <c r="Y130" s="29">
        <f t="shared" ref="Y130:Y168" si="46">T130+U130+V130</f>
        <v>0</v>
      </c>
      <c r="Z130" s="29">
        <f t="shared" si="39"/>
        <v>0</v>
      </c>
      <c r="AB130" s="29">
        <v>0</v>
      </c>
      <c r="AC130" s="29">
        <v>0</v>
      </c>
      <c r="AD130" s="29">
        <v>0</v>
      </c>
      <c r="AF130" s="342">
        <v>0</v>
      </c>
      <c r="AG130" s="342">
        <v>0</v>
      </c>
      <c r="AH130" s="342">
        <v>0</v>
      </c>
      <c r="AJ130" s="29">
        <v>0</v>
      </c>
      <c r="AK130" s="29">
        <v>0</v>
      </c>
      <c r="AL130" s="29">
        <v>0</v>
      </c>
      <c r="AN130" s="342">
        <f t="shared" ref="AN130:AP169" si="47">AF130*$E130/12</f>
        <v>0</v>
      </c>
      <c r="AO130" s="342">
        <f t="shared" si="47"/>
        <v>0</v>
      </c>
      <c r="AP130" s="342">
        <f t="shared" si="47"/>
        <v>0</v>
      </c>
      <c r="AR130" s="29">
        <f t="shared" si="29"/>
        <v>0</v>
      </c>
      <c r="AS130" s="29">
        <f t="shared" si="30"/>
        <v>0</v>
      </c>
      <c r="AT130" s="29">
        <f t="shared" si="31"/>
        <v>0</v>
      </c>
      <c r="AV130" s="29">
        <f t="shared" si="32"/>
        <v>0</v>
      </c>
      <c r="AW130" s="29">
        <f t="shared" si="32"/>
        <v>0</v>
      </c>
      <c r="AX130" s="29">
        <f t="shared" si="33"/>
        <v>0</v>
      </c>
      <c r="AZ130" s="29">
        <v>0</v>
      </c>
      <c r="BA130" s="29">
        <v>0</v>
      </c>
      <c r="BB130" s="29">
        <v>0</v>
      </c>
      <c r="BD130" s="342"/>
      <c r="BE130" s="342"/>
      <c r="BF130" s="342"/>
      <c r="BH130" s="29">
        <v>0</v>
      </c>
      <c r="BI130" s="29">
        <v>0</v>
      </c>
      <c r="BJ130" s="29">
        <v>0</v>
      </c>
      <c r="BL130" s="342">
        <f t="shared" si="27"/>
        <v>0</v>
      </c>
      <c r="BM130" s="342">
        <f t="shared" si="27"/>
        <v>0</v>
      </c>
      <c r="BN130" s="342">
        <f t="shared" si="27"/>
        <v>0</v>
      </c>
      <c r="BP130" s="29">
        <f t="shared" si="40"/>
        <v>0</v>
      </c>
      <c r="BQ130" s="29">
        <f t="shared" si="41"/>
        <v>0</v>
      </c>
      <c r="BR130" s="29">
        <f t="shared" si="42"/>
        <v>0</v>
      </c>
      <c r="BT130" s="29">
        <f t="shared" si="43"/>
        <v>0</v>
      </c>
      <c r="BU130" s="29">
        <f t="shared" si="43"/>
        <v>0</v>
      </c>
      <c r="BV130" s="29">
        <f t="shared" si="44"/>
        <v>0</v>
      </c>
      <c r="BX130" s="29">
        <v>0</v>
      </c>
      <c r="BY130" s="29">
        <v>0</v>
      </c>
      <c r="BZ130" s="29">
        <v>0</v>
      </c>
      <c r="CB130" s="342"/>
      <c r="CC130" s="342"/>
      <c r="CD130" s="342"/>
      <c r="CF130" s="29">
        <v>0</v>
      </c>
      <c r="CG130" s="29">
        <v>0</v>
      </c>
      <c r="CH130" s="29">
        <v>0</v>
      </c>
      <c r="CJ130" s="342">
        <f t="shared" si="28"/>
        <v>0</v>
      </c>
      <c r="CK130" s="342">
        <f t="shared" si="28"/>
        <v>0</v>
      </c>
      <c r="CL130" s="342">
        <f t="shared" si="28"/>
        <v>0</v>
      </c>
      <c r="CN130" s="29">
        <f t="shared" si="34"/>
        <v>0</v>
      </c>
      <c r="CO130" s="29">
        <f t="shared" si="35"/>
        <v>0</v>
      </c>
      <c r="CP130" s="29">
        <f t="shared" si="36"/>
        <v>0</v>
      </c>
      <c r="CR130" s="29">
        <f t="shared" si="37"/>
        <v>0</v>
      </c>
      <c r="CS130" s="29">
        <f t="shared" si="37"/>
        <v>0</v>
      </c>
      <c r="CT130" s="29">
        <f t="shared" si="38"/>
        <v>0</v>
      </c>
    </row>
    <row r="131" spans="1:98" x14ac:dyDescent="0.25">
      <c r="A131" s="343" t="s">
        <v>455</v>
      </c>
      <c r="B131" s="229">
        <v>2.75E-2</v>
      </c>
      <c r="C131" s="229">
        <v>3.0599999999999999E-2</v>
      </c>
      <c r="D131" s="229">
        <v>3.3099999999999997E-2</v>
      </c>
      <c r="E131" s="229">
        <v>3.3099999999999997E-2</v>
      </c>
      <c r="F131" s="236">
        <v>403011</v>
      </c>
      <c r="G131" s="229"/>
      <c r="H131" s="342">
        <v>11101073.539999999</v>
      </c>
      <c r="I131" s="342">
        <v>11099908.640000001</v>
      </c>
      <c r="J131" s="342">
        <v>11098743.73</v>
      </c>
      <c r="K131" s="342"/>
      <c r="L131" s="342">
        <v>0</v>
      </c>
      <c r="M131" s="342">
        <v>0</v>
      </c>
      <c r="N131" s="342">
        <v>0</v>
      </c>
      <c r="O131" s="342"/>
      <c r="P131" s="238">
        <v>30620.461181166665</v>
      </c>
      <c r="Q131" s="238">
        <v>30617.247998666669</v>
      </c>
      <c r="R131" s="238">
        <v>30614.034788583333</v>
      </c>
      <c r="S131" s="238"/>
      <c r="T131" s="342">
        <f t="shared" si="26"/>
        <v>0</v>
      </c>
      <c r="U131" s="342">
        <f t="shared" si="26"/>
        <v>0</v>
      </c>
      <c r="V131" s="342">
        <f t="shared" si="26"/>
        <v>0</v>
      </c>
      <c r="W131" s="29"/>
      <c r="X131" s="29">
        <f t="shared" si="45"/>
        <v>91851.743968416675</v>
      </c>
      <c r="Y131" s="29">
        <f t="shared" si="46"/>
        <v>0</v>
      </c>
      <c r="Z131" s="29">
        <f t="shared" si="39"/>
        <v>-91851.743968416675</v>
      </c>
      <c r="AB131" s="29">
        <v>11098743.73</v>
      </c>
      <c r="AC131" s="29">
        <v>11098743.73</v>
      </c>
      <c r="AD131" s="29">
        <v>11098743.73</v>
      </c>
      <c r="AF131" s="342">
        <v>0</v>
      </c>
      <c r="AG131" s="342">
        <v>0</v>
      </c>
      <c r="AH131" s="342">
        <v>0</v>
      </c>
      <c r="AJ131" s="29">
        <v>30614.034788583333</v>
      </c>
      <c r="AK131" s="29">
        <v>30614.034788583333</v>
      </c>
      <c r="AL131" s="29">
        <v>30614.034788583333</v>
      </c>
      <c r="AN131" s="342">
        <f t="shared" si="47"/>
        <v>0</v>
      </c>
      <c r="AO131" s="342">
        <f t="shared" si="47"/>
        <v>0</v>
      </c>
      <c r="AP131" s="342">
        <f t="shared" si="47"/>
        <v>0</v>
      </c>
      <c r="AR131" s="29">
        <f t="shared" si="29"/>
        <v>91842.104365749998</v>
      </c>
      <c r="AS131" s="29">
        <f t="shared" si="30"/>
        <v>0</v>
      </c>
      <c r="AT131" s="29">
        <f t="shared" si="31"/>
        <v>-91842.104365749998</v>
      </c>
      <c r="AV131" s="29">
        <f t="shared" si="32"/>
        <v>183693.84833416669</v>
      </c>
      <c r="AW131" s="29">
        <f t="shared" si="32"/>
        <v>0</v>
      </c>
      <c r="AX131" s="29">
        <f t="shared" si="33"/>
        <v>-183693.84833416669</v>
      </c>
      <c r="AZ131" s="29">
        <v>11098743.73</v>
      </c>
      <c r="BA131" s="29">
        <v>11098743.73</v>
      </c>
      <c r="BB131" s="29">
        <v>11098743.73</v>
      </c>
      <c r="BD131" s="342"/>
      <c r="BE131" s="342"/>
      <c r="BF131" s="342"/>
      <c r="BH131" s="29">
        <v>30614.034788583333</v>
      </c>
      <c r="BI131" s="29">
        <v>30614.034788583333</v>
      </c>
      <c r="BJ131" s="29">
        <v>30614.034788583333</v>
      </c>
      <c r="BL131" s="342">
        <f t="shared" si="27"/>
        <v>0</v>
      </c>
      <c r="BM131" s="342">
        <f t="shared" si="27"/>
        <v>0</v>
      </c>
      <c r="BN131" s="342">
        <f t="shared" si="27"/>
        <v>0</v>
      </c>
      <c r="BP131" s="29">
        <f t="shared" si="40"/>
        <v>91842.104365749998</v>
      </c>
      <c r="BQ131" s="29">
        <f t="shared" si="41"/>
        <v>0</v>
      </c>
      <c r="BR131" s="29">
        <f t="shared" si="42"/>
        <v>-91842.104365749998</v>
      </c>
      <c r="BT131" s="29">
        <f t="shared" si="43"/>
        <v>275535.95269991667</v>
      </c>
      <c r="BU131" s="29">
        <f t="shared" si="43"/>
        <v>0</v>
      </c>
      <c r="BV131" s="29">
        <f t="shared" si="44"/>
        <v>-275535.95269991667</v>
      </c>
      <c r="BX131" s="29">
        <v>11098743.73</v>
      </c>
      <c r="BY131" s="29">
        <v>11079564.93</v>
      </c>
      <c r="BZ131" s="29">
        <v>5530193.0600000005</v>
      </c>
      <c r="CB131" s="342"/>
      <c r="CC131" s="342"/>
      <c r="CD131" s="342"/>
      <c r="CF131" s="29">
        <v>30614.034788583333</v>
      </c>
      <c r="CG131" s="29">
        <v>30561.133265249999</v>
      </c>
      <c r="CH131" s="29">
        <v>15254.115857166667</v>
      </c>
      <c r="CJ131" s="342">
        <f t="shared" si="28"/>
        <v>0</v>
      </c>
      <c r="CK131" s="342">
        <f t="shared" si="28"/>
        <v>0</v>
      </c>
      <c r="CL131" s="342">
        <f t="shared" si="28"/>
        <v>0</v>
      </c>
      <c r="CN131" s="29">
        <f t="shared" si="34"/>
        <v>76429.283911000006</v>
      </c>
      <c r="CO131" s="29">
        <f t="shared" si="35"/>
        <v>0</v>
      </c>
      <c r="CP131" s="29">
        <f t="shared" si="36"/>
        <v>-76429.283911000006</v>
      </c>
      <c r="CR131" s="29">
        <f t="shared" si="37"/>
        <v>351965.23661091668</v>
      </c>
      <c r="CS131" s="29">
        <f t="shared" si="37"/>
        <v>0</v>
      </c>
      <c r="CT131" s="29">
        <f t="shared" si="38"/>
        <v>-351965.23661091668</v>
      </c>
    </row>
    <row r="132" spans="1:98" x14ac:dyDescent="0.25">
      <c r="A132" s="343" t="s">
        <v>456</v>
      </c>
      <c r="B132" s="229">
        <v>0</v>
      </c>
      <c r="C132" s="229">
        <v>0</v>
      </c>
      <c r="D132" s="229">
        <v>6.9999999999999999E-4</v>
      </c>
      <c r="E132" s="229">
        <v>6.9999999999999999E-4</v>
      </c>
      <c r="F132" s="236">
        <v>403011</v>
      </c>
      <c r="G132" s="229"/>
      <c r="H132" s="342">
        <v>202167.22</v>
      </c>
      <c r="I132" s="342">
        <v>202167.22</v>
      </c>
      <c r="J132" s="342">
        <v>202167.22</v>
      </c>
      <c r="K132" s="342"/>
      <c r="L132" s="342">
        <v>0</v>
      </c>
      <c r="M132" s="342">
        <v>0</v>
      </c>
      <c r="N132" s="342">
        <v>0</v>
      </c>
      <c r="O132" s="342"/>
      <c r="P132" s="238">
        <v>11.793087833333333</v>
      </c>
      <c r="Q132" s="238">
        <v>11.793087833333333</v>
      </c>
      <c r="R132" s="238">
        <v>11.793087833333333</v>
      </c>
      <c r="S132" s="238"/>
      <c r="T132" s="342">
        <f t="shared" si="26"/>
        <v>0</v>
      </c>
      <c r="U132" s="342">
        <f t="shared" si="26"/>
        <v>0</v>
      </c>
      <c r="V132" s="342">
        <f t="shared" si="26"/>
        <v>0</v>
      </c>
      <c r="W132" s="29"/>
      <c r="X132" s="29">
        <f t="shared" si="45"/>
        <v>35.3792635</v>
      </c>
      <c r="Y132" s="29">
        <f t="shared" si="46"/>
        <v>0</v>
      </c>
      <c r="Z132" s="29">
        <f t="shared" si="39"/>
        <v>-35.3792635</v>
      </c>
      <c r="AB132" s="29">
        <v>202167.22</v>
      </c>
      <c r="AC132" s="29">
        <v>202167.22</v>
      </c>
      <c r="AD132" s="29">
        <v>202167.22</v>
      </c>
      <c r="AF132" s="342">
        <v>0</v>
      </c>
      <c r="AG132" s="342">
        <v>0</v>
      </c>
      <c r="AH132" s="342">
        <v>0</v>
      </c>
      <c r="AJ132" s="29">
        <v>11.793087833333333</v>
      </c>
      <c r="AK132" s="29">
        <v>11.793087833333333</v>
      </c>
      <c r="AL132" s="29">
        <v>11.793087833333333</v>
      </c>
      <c r="AN132" s="342">
        <f t="shared" si="47"/>
        <v>0</v>
      </c>
      <c r="AO132" s="342">
        <f t="shared" si="47"/>
        <v>0</v>
      </c>
      <c r="AP132" s="342">
        <f t="shared" si="47"/>
        <v>0</v>
      </c>
      <c r="AR132" s="29">
        <f t="shared" si="29"/>
        <v>35.3792635</v>
      </c>
      <c r="AS132" s="29">
        <f t="shared" si="30"/>
        <v>0</v>
      </c>
      <c r="AT132" s="29">
        <f t="shared" si="31"/>
        <v>-35.3792635</v>
      </c>
      <c r="AV132" s="29">
        <f t="shared" si="32"/>
        <v>70.758527000000001</v>
      </c>
      <c r="AW132" s="29">
        <f t="shared" si="32"/>
        <v>0</v>
      </c>
      <c r="AX132" s="29">
        <f t="shared" si="33"/>
        <v>-70.758527000000001</v>
      </c>
      <c r="AZ132" s="29">
        <v>202167.22</v>
      </c>
      <c r="BA132" s="29">
        <v>202167.22</v>
      </c>
      <c r="BB132" s="29">
        <v>202167.22</v>
      </c>
      <c r="BD132" s="342"/>
      <c r="BE132" s="342"/>
      <c r="BF132" s="342"/>
      <c r="BH132" s="29">
        <v>11.793087833333333</v>
      </c>
      <c r="BI132" s="29">
        <v>11.793087833333333</v>
      </c>
      <c r="BJ132" s="29">
        <v>11.793087833333333</v>
      </c>
      <c r="BL132" s="342">
        <f t="shared" si="27"/>
        <v>0</v>
      </c>
      <c r="BM132" s="342">
        <f t="shared" si="27"/>
        <v>0</v>
      </c>
      <c r="BN132" s="342">
        <f t="shared" si="27"/>
        <v>0</v>
      </c>
      <c r="BP132" s="29">
        <f t="shared" si="40"/>
        <v>35.3792635</v>
      </c>
      <c r="BQ132" s="29">
        <f t="shared" si="41"/>
        <v>0</v>
      </c>
      <c r="BR132" s="29">
        <f t="shared" si="42"/>
        <v>-35.3792635</v>
      </c>
      <c r="BT132" s="29">
        <f t="shared" si="43"/>
        <v>106.13779049999999</v>
      </c>
      <c r="BU132" s="29">
        <f t="shared" si="43"/>
        <v>0</v>
      </c>
      <c r="BV132" s="29">
        <f t="shared" si="44"/>
        <v>-106.13779049999999</v>
      </c>
      <c r="BX132" s="29">
        <v>202167.22</v>
      </c>
      <c r="BY132" s="29">
        <v>202167.22</v>
      </c>
      <c r="BZ132" s="29">
        <v>101083.61</v>
      </c>
      <c r="CB132" s="342"/>
      <c r="CC132" s="342"/>
      <c r="CD132" s="342"/>
      <c r="CF132" s="29">
        <v>11.793087833333333</v>
      </c>
      <c r="CG132" s="29">
        <v>11.793087833333333</v>
      </c>
      <c r="CH132" s="29">
        <v>5.8965439166666664</v>
      </c>
      <c r="CJ132" s="342">
        <f t="shared" si="28"/>
        <v>0</v>
      </c>
      <c r="CK132" s="342">
        <f t="shared" si="28"/>
        <v>0</v>
      </c>
      <c r="CL132" s="342">
        <f t="shared" si="28"/>
        <v>0</v>
      </c>
      <c r="CN132" s="29">
        <f t="shared" si="34"/>
        <v>29.482719583333331</v>
      </c>
      <c r="CO132" s="29">
        <f t="shared" si="35"/>
        <v>0</v>
      </c>
      <c r="CP132" s="29">
        <f t="shared" si="36"/>
        <v>-29.482719583333331</v>
      </c>
      <c r="CR132" s="29">
        <f t="shared" si="37"/>
        <v>135.62051008333333</v>
      </c>
      <c r="CS132" s="29">
        <f t="shared" si="37"/>
        <v>0</v>
      </c>
      <c r="CT132" s="29">
        <f t="shared" si="38"/>
        <v>-135.62051008333333</v>
      </c>
    </row>
    <row r="133" spans="1:98" x14ac:dyDescent="0.25">
      <c r="A133" s="343" t="s">
        <v>457</v>
      </c>
      <c r="B133" s="229">
        <v>1.78E-2</v>
      </c>
      <c r="C133" s="229">
        <v>1.9800000000000002E-2</v>
      </c>
      <c r="D133" s="229">
        <v>3.7699999999999997E-2</v>
      </c>
      <c r="E133" s="229">
        <v>3.7699999999999997E-2</v>
      </c>
      <c r="F133" s="236">
        <v>403011</v>
      </c>
      <c r="G133" s="229"/>
      <c r="H133" s="342">
        <v>10877783.550000001</v>
      </c>
      <c r="I133" s="342">
        <v>10877783.550000001</v>
      </c>
      <c r="J133" s="342">
        <v>10877783.550000001</v>
      </c>
      <c r="K133" s="342"/>
      <c r="L133" s="342">
        <v>10877783.550000001</v>
      </c>
      <c r="M133" s="342">
        <v>10877783.550000001</v>
      </c>
      <c r="N133" s="342">
        <v>10877783.550000001</v>
      </c>
      <c r="O133" s="342"/>
      <c r="P133" s="238">
        <v>34174.36998625</v>
      </c>
      <c r="Q133" s="238">
        <v>34174.36998625</v>
      </c>
      <c r="R133" s="238">
        <v>34174.36998625</v>
      </c>
      <c r="S133" s="238"/>
      <c r="T133" s="342">
        <f t="shared" si="26"/>
        <v>34174.36998625</v>
      </c>
      <c r="U133" s="342">
        <f t="shared" si="26"/>
        <v>34174.36998625</v>
      </c>
      <c r="V133" s="342">
        <f t="shared" si="26"/>
        <v>34174.36998625</v>
      </c>
      <c r="W133" s="29"/>
      <c r="X133" s="29">
        <f t="shared" si="45"/>
        <v>102523.10995874999</v>
      </c>
      <c r="Y133" s="29">
        <f t="shared" si="46"/>
        <v>102523.10995874999</v>
      </c>
      <c r="Z133" s="29">
        <f t="shared" si="39"/>
        <v>0</v>
      </c>
      <c r="AB133" s="29">
        <v>10877783.550000001</v>
      </c>
      <c r="AC133" s="29">
        <v>10877783.550000001</v>
      </c>
      <c r="AD133" s="29">
        <v>10877783.550000001</v>
      </c>
      <c r="AF133" s="342">
        <v>10877783.550000001</v>
      </c>
      <c r="AG133" s="342">
        <v>10877783.550000001</v>
      </c>
      <c r="AH133" s="342">
        <v>10877783.550000001</v>
      </c>
      <c r="AJ133" s="29">
        <v>34174.36998625</v>
      </c>
      <c r="AK133" s="29">
        <v>34174.36998625</v>
      </c>
      <c r="AL133" s="29">
        <v>34174.36998625</v>
      </c>
      <c r="AN133" s="342">
        <f t="shared" si="47"/>
        <v>34174.36998625</v>
      </c>
      <c r="AO133" s="342">
        <f t="shared" si="47"/>
        <v>34174.36998625</v>
      </c>
      <c r="AP133" s="342">
        <f t="shared" si="47"/>
        <v>34174.36998625</v>
      </c>
      <c r="AR133" s="29">
        <f t="shared" si="29"/>
        <v>102523.10995874999</v>
      </c>
      <c r="AS133" s="29">
        <f t="shared" si="30"/>
        <v>102523.10995874999</v>
      </c>
      <c r="AT133" s="29">
        <f t="shared" si="31"/>
        <v>0</v>
      </c>
      <c r="AV133" s="29">
        <f t="shared" si="32"/>
        <v>205046.21991749998</v>
      </c>
      <c r="AW133" s="29">
        <f t="shared" si="32"/>
        <v>205046.21991749998</v>
      </c>
      <c r="AX133" s="29">
        <f t="shared" si="33"/>
        <v>0</v>
      </c>
      <c r="AZ133" s="29">
        <v>10877783.550000001</v>
      </c>
      <c r="BA133" s="29">
        <v>10877783.550000001</v>
      </c>
      <c r="BB133" s="29">
        <v>10877783.550000001</v>
      </c>
      <c r="BD133" s="342"/>
      <c r="BE133" s="342"/>
      <c r="BF133" s="342"/>
      <c r="BH133" s="29">
        <v>34174.36998625</v>
      </c>
      <c r="BI133" s="29">
        <v>34174.36998625</v>
      </c>
      <c r="BJ133" s="29">
        <v>34174.36998625</v>
      </c>
      <c r="BL133" s="342">
        <f t="shared" si="27"/>
        <v>0</v>
      </c>
      <c r="BM133" s="342">
        <f t="shared" si="27"/>
        <v>0</v>
      </c>
      <c r="BN133" s="342">
        <f t="shared" si="27"/>
        <v>0</v>
      </c>
      <c r="BP133" s="29">
        <f t="shared" si="40"/>
        <v>102523.10995874999</v>
      </c>
      <c r="BQ133" s="29">
        <f t="shared" si="41"/>
        <v>0</v>
      </c>
      <c r="BR133" s="29">
        <f t="shared" si="42"/>
        <v>-102523.10995874999</v>
      </c>
      <c r="BT133" s="29">
        <f t="shared" si="43"/>
        <v>307569.32987625001</v>
      </c>
      <c r="BU133" s="29">
        <f t="shared" si="43"/>
        <v>205046.21991749998</v>
      </c>
      <c r="BV133" s="29">
        <f t="shared" si="44"/>
        <v>-102523.10995875002</v>
      </c>
      <c r="BX133" s="29">
        <v>10877783.550000001</v>
      </c>
      <c r="BY133" s="29">
        <v>10877783.550000001</v>
      </c>
      <c r="BZ133" s="29">
        <v>10877783.550000001</v>
      </c>
      <c r="CB133" s="342"/>
      <c r="CC133" s="342"/>
      <c r="CD133" s="342"/>
      <c r="CF133" s="29">
        <v>34174.36998625</v>
      </c>
      <c r="CG133" s="29">
        <v>34174.36998625</v>
      </c>
      <c r="CH133" s="29">
        <v>34174.36998625</v>
      </c>
      <c r="CJ133" s="342">
        <f t="shared" si="28"/>
        <v>0</v>
      </c>
      <c r="CK133" s="342">
        <f t="shared" si="28"/>
        <v>0</v>
      </c>
      <c r="CL133" s="342">
        <f t="shared" si="28"/>
        <v>0</v>
      </c>
      <c r="CN133" s="29">
        <f t="shared" si="34"/>
        <v>102523.10995874999</v>
      </c>
      <c r="CO133" s="29">
        <f t="shared" si="35"/>
        <v>0</v>
      </c>
      <c r="CP133" s="29">
        <f t="shared" si="36"/>
        <v>-102523.10995874999</v>
      </c>
      <c r="CR133" s="29">
        <f t="shared" si="37"/>
        <v>410092.43983499997</v>
      </c>
      <c r="CS133" s="29">
        <f t="shared" si="37"/>
        <v>205046.21991749998</v>
      </c>
      <c r="CT133" s="29">
        <f t="shared" si="38"/>
        <v>-205046.21991749998</v>
      </c>
    </row>
    <row r="134" spans="1:98" x14ac:dyDescent="0.25">
      <c r="A134" s="343" t="s">
        <v>458</v>
      </c>
      <c r="B134" s="229">
        <v>0</v>
      </c>
      <c r="C134" s="229">
        <v>0</v>
      </c>
      <c r="D134" s="229">
        <v>4.9700000000000001E-2</v>
      </c>
      <c r="E134" s="229">
        <v>4.9699999999999994E-2</v>
      </c>
      <c r="F134" s="236">
        <v>403011</v>
      </c>
      <c r="G134" s="229"/>
      <c r="H134" s="342">
        <v>5651937.2199999997</v>
      </c>
      <c r="I134" s="342">
        <v>5651937.2199999997</v>
      </c>
      <c r="J134" s="342">
        <v>5651937.2199999997</v>
      </c>
      <c r="K134" s="342"/>
      <c r="L134" s="342">
        <v>5651937.2199999997</v>
      </c>
      <c r="M134" s="342">
        <v>5651937.2199999997</v>
      </c>
      <c r="N134" s="342">
        <v>5651937.2199999997</v>
      </c>
      <c r="O134" s="342"/>
      <c r="P134" s="238">
        <v>23408.439986166661</v>
      </c>
      <c r="Q134" s="238">
        <v>23408.439986166661</v>
      </c>
      <c r="R134" s="238">
        <v>23408.439986166661</v>
      </c>
      <c r="S134" s="238"/>
      <c r="T134" s="342">
        <f t="shared" si="26"/>
        <v>23408.439986166661</v>
      </c>
      <c r="U134" s="342">
        <f t="shared" si="26"/>
        <v>23408.439986166661</v>
      </c>
      <c r="V134" s="342">
        <f t="shared" si="26"/>
        <v>23408.439986166661</v>
      </c>
      <c r="W134" s="29"/>
      <c r="X134" s="29">
        <f t="shared" si="45"/>
        <v>70225.319958499982</v>
      </c>
      <c r="Y134" s="29">
        <f t="shared" si="46"/>
        <v>70225.319958499982</v>
      </c>
      <c r="Z134" s="29">
        <f t="shared" si="39"/>
        <v>0</v>
      </c>
      <c r="AB134" s="29">
        <v>5651937.2199999997</v>
      </c>
      <c r="AC134" s="29">
        <v>5651937.2199999997</v>
      </c>
      <c r="AD134" s="29">
        <v>5651937.2199999997</v>
      </c>
      <c r="AF134" s="342">
        <v>5651937.2199999997</v>
      </c>
      <c r="AG134" s="342">
        <v>5651937.2199999997</v>
      </c>
      <c r="AH134" s="342">
        <v>5651937.2199999997</v>
      </c>
      <c r="AJ134" s="29">
        <v>23408.439986166661</v>
      </c>
      <c r="AK134" s="29">
        <v>23408.439986166661</v>
      </c>
      <c r="AL134" s="29">
        <v>23408.439986166661</v>
      </c>
      <c r="AN134" s="342">
        <f t="shared" si="47"/>
        <v>23408.439986166661</v>
      </c>
      <c r="AO134" s="342">
        <f t="shared" si="47"/>
        <v>23408.439986166661</v>
      </c>
      <c r="AP134" s="342">
        <f t="shared" si="47"/>
        <v>23408.439986166661</v>
      </c>
      <c r="AR134" s="29">
        <f t="shared" si="29"/>
        <v>70225.319958499982</v>
      </c>
      <c r="AS134" s="29">
        <f t="shared" si="30"/>
        <v>70225.319958499982</v>
      </c>
      <c r="AT134" s="29">
        <f t="shared" si="31"/>
        <v>0</v>
      </c>
      <c r="AV134" s="29">
        <f t="shared" si="32"/>
        <v>140450.63991699996</v>
      </c>
      <c r="AW134" s="29">
        <f t="shared" si="32"/>
        <v>140450.63991699996</v>
      </c>
      <c r="AX134" s="29">
        <f t="shared" si="33"/>
        <v>0</v>
      </c>
      <c r="AZ134" s="29">
        <v>5651937.2199999997</v>
      </c>
      <c r="BA134" s="29">
        <v>5651937.2199999997</v>
      </c>
      <c r="BB134" s="29">
        <v>5651937.2199999997</v>
      </c>
      <c r="BD134" s="342"/>
      <c r="BE134" s="342"/>
      <c r="BF134" s="342"/>
      <c r="BH134" s="29">
        <v>23408.439986166661</v>
      </c>
      <c r="BI134" s="29">
        <v>23408.439986166661</v>
      </c>
      <c r="BJ134" s="29">
        <v>23408.439986166661</v>
      </c>
      <c r="BL134" s="342">
        <f t="shared" si="27"/>
        <v>0</v>
      </c>
      <c r="BM134" s="342">
        <f t="shared" si="27"/>
        <v>0</v>
      </c>
      <c r="BN134" s="342">
        <f t="shared" si="27"/>
        <v>0</v>
      </c>
      <c r="BP134" s="29">
        <f t="shared" si="40"/>
        <v>70225.319958499982</v>
      </c>
      <c r="BQ134" s="29">
        <f t="shared" si="41"/>
        <v>0</v>
      </c>
      <c r="BR134" s="29">
        <f t="shared" si="42"/>
        <v>-70225.319958499982</v>
      </c>
      <c r="BT134" s="29">
        <f t="shared" si="43"/>
        <v>210675.95987549995</v>
      </c>
      <c r="BU134" s="29">
        <f t="shared" si="43"/>
        <v>140450.63991699996</v>
      </c>
      <c r="BV134" s="29">
        <f t="shared" si="44"/>
        <v>-70225.319958499982</v>
      </c>
      <c r="BX134" s="29">
        <v>5651937.2199999997</v>
      </c>
      <c r="BY134" s="29">
        <v>5651937.2199999997</v>
      </c>
      <c r="BZ134" s="29">
        <v>5651937.2199999997</v>
      </c>
      <c r="CB134" s="342"/>
      <c r="CC134" s="342"/>
      <c r="CD134" s="342"/>
      <c r="CF134" s="29">
        <v>23408.439986166661</v>
      </c>
      <c r="CG134" s="29">
        <v>23408.439986166661</v>
      </c>
      <c r="CH134" s="29">
        <v>23408.439986166661</v>
      </c>
      <c r="CJ134" s="342">
        <f t="shared" si="28"/>
        <v>0</v>
      </c>
      <c r="CK134" s="342">
        <f t="shared" si="28"/>
        <v>0</v>
      </c>
      <c r="CL134" s="342">
        <f t="shared" si="28"/>
        <v>0</v>
      </c>
      <c r="CN134" s="29">
        <f t="shared" si="34"/>
        <v>70225.319958499982</v>
      </c>
      <c r="CO134" s="29">
        <f t="shared" si="35"/>
        <v>0</v>
      </c>
      <c r="CP134" s="29">
        <f t="shared" si="36"/>
        <v>-70225.319958499982</v>
      </c>
      <c r="CR134" s="29">
        <f t="shared" si="37"/>
        <v>280901.27983399993</v>
      </c>
      <c r="CS134" s="29">
        <f t="shared" si="37"/>
        <v>140450.63991699996</v>
      </c>
      <c r="CT134" s="29">
        <f t="shared" si="38"/>
        <v>-140450.63991699996</v>
      </c>
    </row>
    <row r="135" spans="1:98" x14ac:dyDescent="0.25">
      <c r="A135" s="343" t="s">
        <v>459</v>
      </c>
      <c r="B135" s="229">
        <v>9.1999999999999998E-3</v>
      </c>
      <c r="C135" s="229">
        <v>1.0200000000000001E-2</v>
      </c>
      <c r="D135" s="229">
        <v>2.8899999999999999E-2</v>
      </c>
      <c r="E135" s="229">
        <v>2.8300000000000002E-2</v>
      </c>
      <c r="F135" s="236">
        <v>403011</v>
      </c>
      <c r="G135" s="229"/>
      <c r="H135" s="342">
        <v>28978313.5</v>
      </c>
      <c r="I135" s="342">
        <v>28978313.5</v>
      </c>
      <c r="J135" s="342">
        <v>28978313.5</v>
      </c>
      <c r="K135" s="342"/>
      <c r="L135" s="342">
        <v>28978313.5</v>
      </c>
      <c r="M135" s="342">
        <v>28978313.5</v>
      </c>
      <c r="N135" s="342">
        <v>28978313.5</v>
      </c>
      <c r="O135" s="342"/>
      <c r="P135" s="238">
        <v>68340.522670833336</v>
      </c>
      <c r="Q135" s="238">
        <v>68340.522670833336</v>
      </c>
      <c r="R135" s="238">
        <v>68340.522670833336</v>
      </c>
      <c r="S135" s="238"/>
      <c r="T135" s="342">
        <f t="shared" si="26"/>
        <v>68340.522670833336</v>
      </c>
      <c r="U135" s="342">
        <f t="shared" si="26"/>
        <v>68340.522670833336</v>
      </c>
      <c r="V135" s="342">
        <f t="shared" si="26"/>
        <v>68340.522670833336</v>
      </c>
      <c r="W135" s="29"/>
      <c r="X135" s="29">
        <f t="shared" si="45"/>
        <v>205021.56801250001</v>
      </c>
      <c r="Y135" s="29">
        <f t="shared" si="46"/>
        <v>205021.56801250001</v>
      </c>
      <c r="Z135" s="29">
        <f t="shared" si="39"/>
        <v>0</v>
      </c>
      <c r="AB135" s="29">
        <v>28978313.5</v>
      </c>
      <c r="AC135" s="29">
        <v>28978313.5</v>
      </c>
      <c r="AD135" s="29">
        <v>28978313.5</v>
      </c>
      <c r="AF135" s="342">
        <v>28978313.5</v>
      </c>
      <c r="AG135" s="342">
        <v>28978313.5</v>
      </c>
      <c r="AH135" s="342">
        <v>28978313.5</v>
      </c>
      <c r="AJ135" s="29">
        <v>68340.522670833336</v>
      </c>
      <c r="AK135" s="29">
        <v>68340.522670833336</v>
      </c>
      <c r="AL135" s="29">
        <v>68340.522670833336</v>
      </c>
      <c r="AN135" s="342">
        <f t="shared" si="47"/>
        <v>68340.522670833336</v>
      </c>
      <c r="AO135" s="342">
        <f t="shared" si="47"/>
        <v>68340.522670833336</v>
      </c>
      <c r="AP135" s="342">
        <f t="shared" si="47"/>
        <v>68340.522670833336</v>
      </c>
      <c r="AR135" s="29">
        <f t="shared" si="29"/>
        <v>205021.56801250001</v>
      </c>
      <c r="AS135" s="29">
        <f t="shared" si="30"/>
        <v>205021.56801250001</v>
      </c>
      <c r="AT135" s="29">
        <f t="shared" si="31"/>
        <v>0</v>
      </c>
      <c r="AV135" s="29">
        <f t="shared" si="32"/>
        <v>410043.13602500001</v>
      </c>
      <c r="AW135" s="29">
        <f t="shared" si="32"/>
        <v>410043.13602500001</v>
      </c>
      <c r="AX135" s="29">
        <f t="shared" si="33"/>
        <v>0</v>
      </c>
      <c r="AZ135" s="29">
        <v>28978313.5</v>
      </c>
      <c r="BA135" s="29">
        <v>28978313.5</v>
      </c>
      <c r="BB135" s="29">
        <v>28978313.5</v>
      </c>
      <c r="BD135" s="342"/>
      <c r="BE135" s="342"/>
      <c r="BF135" s="342"/>
      <c r="BH135" s="29">
        <v>68340.522670833336</v>
      </c>
      <c r="BI135" s="29">
        <v>68340.522670833336</v>
      </c>
      <c r="BJ135" s="29">
        <v>68340.522670833336</v>
      </c>
      <c r="BL135" s="342">
        <f t="shared" si="27"/>
        <v>0</v>
      </c>
      <c r="BM135" s="342">
        <f t="shared" si="27"/>
        <v>0</v>
      </c>
      <c r="BN135" s="342">
        <f t="shared" si="27"/>
        <v>0</v>
      </c>
      <c r="BP135" s="29">
        <f t="shared" si="40"/>
        <v>205021.56801250001</v>
      </c>
      <c r="BQ135" s="29">
        <f t="shared" si="41"/>
        <v>0</v>
      </c>
      <c r="BR135" s="29">
        <f t="shared" si="42"/>
        <v>-205021.56801250001</v>
      </c>
      <c r="BT135" s="29">
        <f t="shared" si="43"/>
        <v>615064.70403750008</v>
      </c>
      <c r="BU135" s="29">
        <f t="shared" si="43"/>
        <v>410043.13602500001</v>
      </c>
      <c r="BV135" s="29">
        <f t="shared" si="44"/>
        <v>-205021.56801250007</v>
      </c>
      <c r="BX135" s="29">
        <v>28978313.5</v>
      </c>
      <c r="BY135" s="29">
        <v>28978313.5</v>
      </c>
      <c r="BZ135" s="29">
        <v>28978313.5</v>
      </c>
      <c r="CB135" s="342"/>
      <c r="CC135" s="342"/>
      <c r="CD135" s="342"/>
      <c r="CF135" s="29">
        <v>68340.522670833336</v>
      </c>
      <c r="CG135" s="29">
        <v>68340.522670833336</v>
      </c>
      <c r="CH135" s="29">
        <v>68340.522670833336</v>
      </c>
      <c r="CJ135" s="342">
        <f t="shared" si="28"/>
        <v>0</v>
      </c>
      <c r="CK135" s="342">
        <f t="shared" si="28"/>
        <v>0</v>
      </c>
      <c r="CL135" s="342">
        <f t="shared" si="28"/>
        <v>0</v>
      </c>
      <c r="CN135" s="29">
        <f t="shared" si="34"/>
        <v>205021.56801250001</v>
      </c>
      <c r="CO135" s="29">
        <f t="shared" si="35"/>
        <v>0</v>
      </c>
      <c r="CP135" s="29">
        <f t="shared" si="36"/>
        <v>-205021.56801250001</v>
      </c>
      <c r="CR135" s="29">
        <f t="shared" si="37"/>
        <v>820086.27205000003</v>
      </c>
      <c r="CS135" s="29">
        <f t="shared" si="37"/>
        <v>410043.13602500001</v>
      </c>
      <c r="CT135" s="29">
        <f t="shared" si="38"/>
        <v>-410043.13602500001</v>
      </c>
    </row>
    <row r="136" spans="1:98" x14ac:dyDescent="0.25">
      <c r="A136" s="343" t="s">
        <v>460</v>
      </c>
      <c r="B136" s="229">
        <v>0</v>
      </c>
      <c r="C136" s="229">
        <v>0</v>
      </c>
      <c r="D136" s="229">
        <v>4.7500000000000001E-2</v>
      </c>
      <c r="E136" s="229">
        <v>1.5E-3</v>
      </c>
      <c r="F136" s="236">
        <v>403011</v>
      </c>
      <c r="G136" s="229"/>
      <c r="H136" s="342">
        <v>1088876.92</v>
      </c>
      <c r="I136" s="342">
        <v>1088876.92</v>
      </c>
      <c r="J136" s="342">
        <v>1088876.92</v>
      </c>
      <c r="K136" s="342"/>
      <c r="L136" s="342">
        <v>1088876.92</v>
      </c>
      <c r="M136" s="342">
        <v>1088876.92</v>
      </c>
      <c r="N136" s="342">
        <v>1088876.92</v>
      </c>
      <c r="O136" s="342"/>
      <c r="P136" s="238">
        <v>136.10961499999999</v>
      </c>
      <c r="Q136" s="238">
        <v>136.10961499999999</v>
      </c>
      <c r="R136" s="238">
        <v>136.10961499999999</v>
      </c>
      <c r="S136" s="238"/>
      <c r="T136" s="342">
        <f t="shared" si="26"/>
        <v>136.10961499999999</v>
      </c>
      <c r="U136" s="342">
        <f t="shared" si="26"/>
        <v>136.10961499999999</v>
      </c>
      <c r="V136" s="342">
        <f t="shared" si="26"/>
        <v>136.10961499999999</v>
      </c>
      <c r="W136" s="29"/>
      <c r="X136" s="29">
        <f t="shared" si="45"/>
        <v>408.328845</v>
      </c>
      <c r="Y136" s="29">
        <f t="shared" si="46"/>
        <v>408.328845</v>
      </c>
      <c r="Z136" s="29">
        <f t="shared" si="39"/>
        <v>0</v>
      </c>
      <c r="AB136" s="29">
        <v>1088876.92</v>
      </c>
      <c r="AC136" s="29">
        <v>1088876.92</v>
      </c>
      <c r="AD136" s="29">
        <v>1088876.92</v>
      </c>
      <c r="AF136" s="342">
        <v>1088876.92</v>
      </c>
      <c r="AG136" s="342">
        <v>1088876.92</v>
      </c>
      <c r="AH136" s="342">
        <v>1088876.92</v>
      </c>
      <c r="AJ136" s="29">
        <v>136.10961499999999</v>
      </c>
      <c r="AK136" s="29">
        <v>136.10961499999999</v>
      </c>
      <c r="AL136" s="29">
        <v>136.10961499999999</v>
      </c>
      <c r="AN136" s="342">
        <f t="shared" si="47"/>
        <v>136.10961499999999</v>
      </c>
      <c r="AO136" s="342">
        <f t="shared" si="47"/>
        <v>136.10961499999999</v>
      </c>
      <c r="AP136" s="342">
        <f t="shared" si="47"/>
        <v>136.10961499999999</v>
      </c>
      <c r="AR136" s="29">
        <f t="shared" si="29"/>
        <v>408.328845</v>
      </c>
      <c r="AS136" s="29">
        <f t="shared" si="30"/>
        <v>408.328845</v>
      </c>
      <c r="AT136" s="29">
        <f t="shared" si="31"/>
        <v>0</v>
      </c>
      <c r="AV136" s="29">
        <f t="shared" si="32"/>
        <v>816.65769</v>
      </c>
      <c r="AW136" s="29">
        <f t="shared" si="32"/>
        <v>816.65769</v>
      </c>
      <c r="AX136" s="29">
        <f t="shared" si="33"/>
        <v>0</v>
      </c>
      <c r="AZ136" s="29">
        <v>1088876.92</v>
      </c>
      <c r="BA136" s="29">
        <v>1088876.92</v>
      </c>
      <c r="BB136" s="29">
        <v>1088876.92</v>
      </c>
      <c r="BD136" s="342"/>
      <c r="BE136" s="342"/>
      <c r="BF136" s="342"/>
      <c r="BH136" s="29">
        <v>136.10961499999999</v>
      </c>
      <c r="BI136" s="29">
        <v>136.10961499999999</v>
      </c>
      <c r="BJ136" s="29">
        <v>136.10961499999999</v>
      </c>
      <c r="BL136" s="342">
        <f t="shared" si="27"/>
        <v>0</v>
      </c>
      <c r="BM136" s="342">
        <f t="shared" si="27"/>
        <v>0</v>
      </c>
      <c r="BN136" s="342">
        <f t="shared" si="27"/>
        <v>0</v>
      </c>
      <c r="BP136" s="29">
        <f t="shared" si="40"/>
        <v>408.328845</v>
      </c>
      <c r="BQ136" s="29">
        <f t="shared" si="41"/>
        <v>0</v>
      </c>
      <c r="BR136" s="29">
        <f t="shared" si="42"/>
        <v>-408.328845</v>
      </c>
      <c r="BT136" s="29">
        <f t="shared" si="43"/>
        <v>1224.986535</v>
      </c>
      <c r="BU136" s="29">
        <f t="shared" si="43"/>
        <v>816.65769</v>
      </c>
      <c r="BV136" s="29">
        <f t="shared" si="44"/>
        <v>-408.328845</v>
      </c>
      <c r="BX136" s="29">
        <v>1088876.92</v>
      </c>
      <c r="BY136" s="29">
        <v>1088876.92</v>
      </c>
      <c r="BZ136" s="29">
        <v>1088876.92</v>
      </c>
      <c r="CB136" s="342"/>
      <c r="CC136" s="342"/>
      <c r="CD136" s="342"/>
      <c r="CF136" s="29">
        <v>136.10961499999999</v>
      </c>
      <c r="CG136" s="29">
        <v>136.10961499999999</v>
      </c>
      <c r="CH136" s="29">
        <v>136.10961499999999</v>
      </c>
      <c r="CJ136" s="342">
        <f t="shared" si="28"/>
        <v>0</v>
      </c>
      <c r="CK136" s="342">
        <f t="shared" si="28"/>
        <v>0</v>
      </c>
      <c r="CL136" s="342">
        <f t="shared" si="28"/>
        <v>0</v>
      </c>
      <c r="CN136" s="29">
        <f t="shared" si="34"/>
        <v>408.328845</v>
      </c>
      <c r="CO136" s="29">
        <f t="shared" si="35"/>
        <v>0</v>
      </c>
      <c r="CP136" s="29">
        <f t="shared" si="36"/>
        <v>-408.328845</v>
      </c>
      <c r="CR136" s="29">
        <f t="shared" si="37"/>
        <v>1633.31538</v>
      </c>
      <c r="CS136" s="29">
        <f t="shared" si="37"/>
        <v>816.65769</v>
      </c>
      <c r="CT136" s="29">
        <f t="shared" si="38"/>
        <v>-816.65769</v>
      </c>
    </row>
    <row r="137" spans="1:98" x14ac:dyDescent="0.25">
      <c r="A137" s="343" t="s">
        <v>461</v>
      </c>
      <c r="B137" s="229">
        <v>1.49E-2</v>
      </c>
      <c r="C137" s="229">
        <v>1.66E-2</v>
      </c>
      <c r="D137" s="229">
        <v>2.1600000000000001E-2</v>
      </c>
      <c r="E137" s="229">
        <v>2.7400000000000001E-2</v>
      </c>
      <c r="F137" s="236">
        <v>403011</v>
      </c>
      <c r="G137" s="229"/>
      <c r="H137" s="342">
        <v>44236301.770000003</v>
      </c>
      <c r="I137" s="342">
        <v>44236301.770000003</v>
      </c>
      <c r="J137" s="342">
        <v>44236301.770000003</v>
      </c>
      <c r="K137" s="342"/>
      <c r="L137" s="342">
        <v>44389714.799999997</v>
      </c>
      <c r="M137" s="342">
        <v>45052736.950000003</v>
      </c>
      <c r="N137" s="342">
        <v>45720941.840000004</v>
      </c>
      <c r="O137" s="342"/>
      <c r="P137" s="238">
        <v>101006.22237483335</v>
      </c>
      <c r="Q137" s="238">
        <v>101006.22237483335</v>
      </c>
      <c r="R137" s="238">
        <v>101006.22237483335</v>
      </c>
      <c r="S137" s="238"/>
      <c r="T137" s="342">
        <f t="shared" si="26"/>
        <v>101356.51546000001</v>
      </c>
      <c r="U137" s="342">
        <f t="shared" si="26"/>
        <v>102870.41603583335</v>
      </c>
      <c r="V137" s="342">
        <f t="shared" si="26"/>
        <v>104396.15053466668</v>
      </c>
      <c r="W137" s="29"/>
      <c r="X137" s="29">
        <f t="shared" si="45"/>
        <v>303018.66712450003</v>
      </c>
      <c r="Y137" s="29">
        <f t="shared" si="46"/>
        <v>308623.08203050005</v>
      </c>
      <c r="Z137" s="29">
        <f t="shared" si="39"/>
        <v>5604.41490600002</v>
      </c>
      <c r="AB137" s="29">
        <v>44236301.770000003</v>
      </c>
      <c r="AC137" s="29">
        <v>44236301.770000003</v>
      </c>
      <c r="AD137" s="29">
        <v>44242369.450000003</v>
      </c>
      <c r="AF137" s="342">
        <v>45717990.68</v>
      </c>
      <c r="AG137" s="342">
        <v>45712702.549999997</v>
      </c>
      <c r="AH137" s="342">
        <v>45895766.619999997</v>
      </c>
      <c r="AJ137" s="29">
        <v>101006.22237483335</v>
      </c>
      <c r="AK137" s="29">
        <v>101006.22237483335</v>
      </c>
      <c r="AL137" s="29">
        <v>101020.07691083335</v>
      </c>
      <c r="AN137" s="342">
        <f t="shared" si="47"/>
        <v>104389.41205266667</v>
      </c>
      <c r="AO137" s="342">
        <f t="shared" si="47"/>
        <v>104377.33748916666</v>
      </c>
      <c r="AP137" s="342">
        <f t="shared" si="47"/>
        <v>104795.33378233334</v>
      </c>
      <c r="AR137" s="29">
        <f t="shared" si="29"/>
        <v>303032.52166050003</v>
      </c>
      <c r="AS137" s="29">
        <f t="shared" si="30"/>
        <v>313562.08332416666</v>
      </c>
      <c r="AT137" s="29">
        <f t="shared" si="31"/>
        <v>10529.561663666624</v>
      </c>
      <c r="AV137" s="29">
        <f t="shared" si="32"/>
        <v>606051.18878500001</v>
      </c>
      <c r="AW137" s="29">
        <f t="shared" si="32"/>
        <v>622185.16535466677</v>
      </c>
      <c r="AX137" s="29">
        <f t="shared" si="33"/>
        <v>16133.97656966676</v>
      </c>
      <c r="AZ137" s="29">
        <v>44248437.130000003</v>
      </c>
      <c r="BA137" s="29">
        <v>44248437.130000003</v>
      </c>
      <c r="BB137" s="29">
        <v>44242369.450000003</v>
      </c>
      <c r="BD137" s="342"/>
      <c r="BE137" s="342"/>
      <c r="BF137" s="342"/>
      <c r="BH137" s="29">
        <v>101033.93144683335</v>
      </c>
      <c r="BI137" s="29">
        <v>101033.93144683335</v>
      </c>
      <c r="BJ137" s="29">
        <v>101020.07691083335</v>
      </c>
      <c r="BL137" s="342">
        <f t="shared" si="27"/>
        <v>0</v>
      </c>
      <c r="BM137" s="342">
        <f t="shared" si="27"/>
        <v>0</v>
      </c>
      <c r="BN137" s="342">
        <f t="shared" si="27"/>
        <v>0</v>
      </c>
      <c r="BP137" s="29">
        <f t="shared" si="40"/>
        <v>303087.93980450003</v>
      </c>
      <c r="BQ137" s="29">
        <f t="shared" si="41"/>
        <v>0</v>
      </c>
      <c r="BR137" s="29">
        <f t="shared" si="42"/>
        <v>-303087.93980450003</v>
      </c>
      <c r="BT137" s="29">
        <f t="shared" si="43"/>
        <v>909139.12858949997</v>
      </c>
      <c r="BU137" s="29">
        <f t="shared" si="43"/>
        <v>622185.16535466677</v>
      </c>
      <c r="BV137" s="29">
        <f t="shared" si="44"/>
        <v>-286953.96323483321</v>
      </c>
      <c r="BX137" s="29">
        <v>44266325.299999997</v>
      </c>
      <c r="BY137" s="29">
        <v>44343031.810000002</v>
      </c>
      <c r="BZ137" s="29">
        <v>44389714.799999997</v>
      </c>
      <c r="CB137" s="342"/>
      <c r="CC137" s="342"/>
      <c r="CD137" s="342"/>
      <c r="CF137" s="29">
        <v>101074.77610166666</v>
      </c>
      <c r="CG137" s="29">
        <v>101249.92263283335</v>
      </c>
      <c r="CH137" s="29">
        <v>101356.51546000001</v>
      </c>
      <c r="CJ137" s="342">
        <f t="shared" si="28"/>
        <v>0</v>
      </c>
      <c r="CK137" s="342">
        <f t="shared" si="28"/>
        <v>0</v>
      </c>
      <c r="CL137" s="342">
        <f t="shared" si="28"/>
        <v>0</v>
      </c>
      <c r="CN137" s="29">
        <f t="shared" si="34"/>
        <v>303681.2141945</v>
      </c>
      <c r="CO137" s="29">
        <f t="shared" si="35"/>
        <v>0</v>
      </c>
      <c r="CP137" s="29">
        <f t="shared" si="36"/>
        <v>-303681.2141945</v>
      </c>
      <c r="CR137" s="29">
        <f t="shared" si="37"/>
        <v>1212820.3427840001</v>
      </c>
      <c r="CS137" s="29">
        <f t="shared" si="37"/>
        <v>622185.16535466677</v>
      </c>
      <c r="CT137" s="29">
        <f t="shared" si="38"/>
        <v>-590635.17742933333</v>
      </c>
    </row>
    <row r="138" spans="1:98" x14ac:dyDescent="0.25">
      <c r="A138" s="343" t="s">
        <v>462</v>
      </c>
      <c r="B138" s="229">
        <v>3.8E-3</v>
      </c>
      <c r="C138" s="229">
        <v>4.1999999999999997E-3</v>
      </c>
      <c r="D138" s="229">
        <v>3.15E-2</v>
      </c>
      <c r="E138" s="229">
        <v>5.2900000000000003E-2</v>
      </c>
      <c r="F138" s="236">
        <v>403011</v>
      </c>
      <c r="G138" s="229"/>
      <c r="H138" s="342">
        <v>8043752.7000000002</v>
      </c>
      <c r="I138" s="342">
        <v>8043752.7000000002</v>
      </c>
      <c r="J138" s="342">
        <v>8043752.7000000002</v>
      </c>
      <c r="K138" s="342"/>
      <c r="L138" s="342">
        <v>8043752.7000000002</v>
      </c>
      <c r="M138" s="342">
        <v>8043752.7000000002</v>
      </c>
      <c r="N138" s="342">
        <v>8043752.7000000002</v>
      </c>
      <c r="O138" s="342"/>
      <c r="P138" s="238">
        <v>35459.543152500002</v>
      </c>
      <c r="Q138" s="238">
        <v>35459.543152500002</v>
      </c>
      <c r="R138" s="238">
        <v>35459.543152500002</v>
      </c>
      <c r="S138" s="238"/>
      <c r="T138" s="342">
        <f t="shared" ref="T138:V169" si="48">L138*$E138/12</f>
        <v>35459.543152500002</v>
      </c>
      <c r="U138" s="342">
        <f t="shared" si="48"/>
        <v>35459.543152500002</v>
      </c>
      <c r="V138" s="342">
        <f t="shared" si="48"/>
        <v>35459.543152500002</v>
      </c>
      <c r="W138" s="29"/>
      <c r="X138" s="29">
        <f t="shared" si="45"/>
        <v>106378.62945750001</v>
      </c>
      <c r="Y138" s="29">
        <f t="shared" si="46"/>
        <v>106378.62945750001</v>
      </c>
      <c r="Z138" s="29">
        <f t="shared" si="39"/>
        <v>0</v>
      </c>
      <c r="AB138" s="29">
        <v>8043752.7000000002</v>
      </c>
      <c r="AC138" s="29">
        <v>8043752.7000000002</v>
      </c>
      <c r="AD138" s="29">
        <v>8043752.7000000002</v>
      </c>
      <c r="AF138" s="342">
        <v>8043752.7000000002</v>
      </c>
      <c r="AG138" s="342">
        <v>8043752.7000000002</v>
      </c>
      <c r="AH138" s="342">
        <v>8043752.7000000002</v>
      </c>
      <c r="AJ138" s="29">
        <v>35459.543152500002</v>
      </c>
      <c r="AK138" s="29">
        <v>35459.543152500002</v>
      </c>
      <c r="AL138" s="29">
        <v>35459.543152500002</v>
      </c>
      <c r="AN138" s="342">
        <f t="shared" si="47"/>
        <v>35459.543152500002</v>
      </c>
      <c r="AO138" s="342">
        <f t="shared" si="47"/>
        <v>35459.543152500002</v>
      </c>
      <c r="AP138" s="342">
        <f t="shared" si="47"/>
        <v>35459.543152500002</v>
      </c>
      <c r="AR138" s="29">
        <f t="shared" si="29"/>
        <v>106378.62945750001</v>
      </c>
      <c r="AS138" s="29">
        <f t="shared" si="30"/>
        <v>106378.62945750001</v>
      </c>
      <c r="AT138" s="29">
        <f t="shared" si="31"/>
        <v>0</v>
      </c>
      <c r="AV138" s="29">
        <f t="shared" si="32"/>
        <v>212757.25891500001</v>
      </c>
      <c r="AW138" s="29">
        <f t="shared" si="32"/>
        <v>212757.25891500001</v>
      </c>
      <c r="AX138" s="29">
        <f t="shared" si="33"/>
        <v>0</v>
      </c>
      <c r="AZ138" s="29">
        <v>8043752.7000000002</v>
      </c>
      <c r="BA138" s="29">
        <v>8043752.7000000002</v>
      </c>
      <c r="BB138" s="29">
        <v>8043752.7000000002</v>
      </c>
      <c r="BD138" s="342"/>
      <c r="BE138" s="342"/>
      <c r="BF138" s="342"/>
      <c r="BH138" s="29">
        <v>35459.543152500002</v>
      </c>
      <c r="BI138" s="29">
        <v>35459.543152500002</v>
      </c>
      <c r="BJ138" s="29">
        <v>35459.543152500002</v>
      </c>
      <c r="BL138" s="342">
        <f t="shared" si="27"/>
        <v>0</v>
      </c>
      <c r="BM138" s="342">
        <f t="shared" si="27"/>
        <v>0</v>
      </c>
      <c r="BN138" s="342">
        <f t="shared" si="27"/>
        <v>0</v>
      </c>
      <c r="BP138" s="29">
        <f t="shared" si="40"/>
        <v>106378.62945750001</v>
      </c>
      <c r="BQ138" s="29">
        <f t="shared" si="41"/>
        <v>0</v>
      </c>
      <c r="BR138" s="29">
        <f t="shared" si="42"/>
        <v>-106378.62945750001</v>
      </c>
      <c r="BT138" s="29">
        <f t="shared" si="43"/>
        <v>319135.88837250002</v>
      </c>
      <c r="BU138" s="29">
        <f t="shared" si="43"/>
        <v>212757.25891500001</v>
      </c>
      <c r="BV138" s="29">
        <f t="shared" si="44"/>
        <v>-106378.62945750001</v>
      </c>
      <c r="BX138" s="29">
        <v>8043752.7000000002</v>
      </c>
      <c r="BY138" s="29">
        <v>8043752.7000000002</v>
      </c>
      <c r="BZ138" s="29">
        <v>8043752.7000000002</v>
      </c>
      <c r="CB138" s="342"/>
      <c r="CC138" s="342"/>
      <c r="CD138" s="342"/>
      <c r="CF138" s="29">
        <v>35459.543152500002</v>
      </c>
      <c r="CG138" s="29">
        <v>35459.543152500002</v>
      </c>
      <c r="CH138" s="29">
        <v>35459.543152500002</v>
      </c>
      <c r="CJ138" s="342">
        <f t="shared" si="28"/>
        <v>0</v>
      </c>
      <c r="CK138" s="342">
        <f t="shared" si="28"/>
        <v>0</v>
      </c>
      <c r="CL138" s="342">
        <f t="shared" si="28"/>
        <v>0</v>
      </c>
      <c r="CN138" s="29">
        <f t="shared" si="34"/>
        <v>106378.62945750001</v>
      </c>
      <c r="CO138" s="29">
        <f t="shared" si="35"/>
        <v>0</v>
      </c>
      <c r="CP138" s="29">
        <f t="shared" si="36"/>
        <v>-106378.62945750001</v>
      </c>
      <c r="CR138" s="29">
        <f t="shared" si="37"/>
        <v>425514.51783000003</v>
      </c>
      <c r="CS138" s="29">
        <f t="shared" si="37"/>
        <v>212757.25891500001</v>
      </c>
      <c r="CT138" s="29">
        <f t="shared" si="38"/>
        <v>-212757.25891500001</v>
      </c>
    </row>
    <row r="139" spans="1:98" x14ac:dyDescent="0.25">
      <c r="A139" s="343" t="s">
        <v>463</v>
      </c>
      <c r="B139" s="229">
        <v>0</v>
      </c>
      <c r="C139" s="229">
        <v>0</v>
      </c>
      <c r="D139" s="229">
        <v>4.7500000000000001E-2</v>
      </c>
      <c r="E139" s="229">
        <v>1.5E-3</v>
      </c>
      <c r="F139" s="236">
        <v>403026</v>
      </c>
      <c r="G139" s="229"/>
      <c r="H139" s="342">
        <v>0</v>
      </c>
      <c r="I139" s="342">
        <v>0</v>
      </c>
      <c r="J139" s="342">
        <v>0</v>
      </c>
      <c r="K139" s="342"/>
      <c r="L139" s="342">
        <v>0</v>
      </c>
      <c r="M139" s="342">
        <v>0</v>
      </c>
      <c r="N139" s="342">
        <v>0</v>
      </c>
      <c r="O139" s="342"/>
      <c r="P139" s="238">
        <v>0</v>
      </c>
      <c r="Q139" s="238">
        <v>0</v>
      </c>
      <c r="R139" s="238">
        <v>0</v>
      </c>
      <c r="S139" s="238"/>
      <c r="T139" s="342">
        <f t="shared" si="48"/>
        <v>0</v>
      </c>
      <c r="U139" s="342">
        <f t="shared" si="48"/>
        <v>0</v>
      </c>
      <c r="V139" s="342">
        <f t="shared" si="48"/>
        <v>0</v>
      </c>
      <c r="W139" s="29"/>
      <c r="X139" s="29">
        <f t="shared" si="45"/>
        <v>0</v>
      </c>
      <c r="Y139" s="29">
        <f t="shared" si="46"/>
        <v>0</v>
      </c>
      <c r="Z139" s="29">
        <f t="shared" si="39"/>
        <v>0</v>
      </c>
      <c r="AB139" s="29">
        <v>0</v>
      </c>
      <c r="AC139" s="29">
        <v>0</v>
      </c>
      <c r="AD139" s="29">
        <v>0</v>
      </c>
      <c r="AF139" s="342">
        <v>0</v>
      </c>
      <c r="AG139" s="342">
        <v>0</v>
      </c>
      <c r="AH139" s="342">
        <v>0</v>
      </c>
      <c r="AJ139" s="29">
        <v>0</v>
      </c>
      <c r="AK139" s="29">
        <v>0</v>
      </c>
      <c r="AL139" s="29">
        <v>0</v>
      </c>
      <c r="AN139" s="342">
        <f t="shared" si="47"/>
        <v>0</v>
      </c>
      <c r="AO139" s="342">
        <f t="shared" si="47"/>
        <v>0</v>
      </c>
      <c r="AP139" s="342">
        <f t="shared" si="47"/>
        <v>0</v>
      </c>
      <c r="AR139" s="29">
        <f t="shared" si="29"/>
        <v>0</v>
      </c>
      <c r="AS139" s="29">
        <f t="shared" si="30"/>
        <v>0</v>
      </c>
      <c r="AT139" s="29">
        <f t="shared" si="31"/>
        <v>0</v>
      </c>
      <c r="AV139" s="29">
        <f t="shared" si="32"/>
        <v>0</v>
      </c>
      <c r="AW139" s="29">
        <f t="shared" si="32"/>
        <v>0</v>
      </c>
      <c r="AX139" s="29">
        <f t="shared" si="33"/>
        <v>0</v>
      </c>
      <c r="AZ139" s="29">
        <v>0</v>
      </c>
      <c r="BA139" s="29">
        <v>0</v>
      </c>
      <c r="BB139" s="29">
        <v>0</v>
      </c>
      <c r="BD139" s="342"/>
      <c r="BE139" s="342"/>
      <c r="BF139" s="342"/>
      <c r="BH139" s="29">
        <v>0</v>
      </c>
      <c r="BI139" s="29">
        <v>0</v>
      </c>
      <c r="BJ139" s="29">
        <v>0</v>
      </c>
      <c r="BL139" s="342">
        <f t="shared" si="27"/>
        <v>0</v>
      </c>
      <c r="BM139" s="342">
        <f t="shared" si="27"/>
        <v>0</v>
      </c>
      <c r="BN139" s="342">
        <f t="shared" si="27"/>
        <v>0</v>
      </c>
      <c r="BP139" s="29">
        <f t="shared" si="40"/>
        <v>0</v>
      </c>
      <c r="BQ139" s="29">
        <f t="shared" si="41"/>
        <v>0</v>
      </c>
      <c r="BR139" s="29">
        <f t="shared" si="42"/>
        <v>0</v>
      </c>
      <c r="BT139" s="29">
        <f t="shared" si="43"/>
        <v>0</v>
      </c>
      <c r="BU139" s="29">
        <f t="shared" si="43"/>
        <v>0</v>
      </c>
      <c r="BV139" s="29">
        <f t="shared" si="44"/>
        <v>0</v>
      </c>
      <c r="BX139" s="29">
        <v>0</v>
      </c>
      <c r="BY139" s="29">
        <v>0</v>
      </c>
      <c r="BZ139" s="29">
        <v>0</v>
      </c>
      <c r="CB139" s="342"/>
      <c r="CC139" s="342"/>
      <c r="CD139" s="342"/>
      <c r="CF139" s="29">
        <v>0</v>
      </c>
      <c r="CG139" s="29">
        <v>0</v>
      </c>
      <c r="CH139" s="29">
        <v>0</v>
      </c>
      <c r="CJ139" s="342">
        <f t="shared" si="28"/>
        <v>0</v>
      </c>
      <c r="CK139" s="342">
        <f t="shared" si="28"/>
        <v>0</v>
      </c>
      <c r="CL139" s="342">
        <f t="shared" si="28"/>
        <v>0</v>
      </c>
      <c r="CN139" s="29">
        <f t="shared" si="34"/>
        <v>0</v>
      </c>
      <c r="CO139" s="29">
        <f t="shared" si="35"/>
        <v>0</v>
      </c>
      <c r="CP139" s="29">
        <f t="shared" si="36"/>
        <v>0</v>
      </c>
      <c r="CR139" s="29">
        <f t="shared" si="37"/>
        <v>0</v>
      </c>
      <c r="CS139" s="29">
        <f t="shared" si="37"/>
        <v>0</v>
      </c>
      <c r="CT139" s="29">
        <f t="shared" si="38"/>
        <v>0</v>
      </c>
    </row>
    <row r="140" spans="1:98" x14ac:dyDescent="0.25">
      <c r="A140" s="343" t="s">
        <v>464</v>
      </c>
      <c r="B140" s="229">
        <v>3.8E-3</v>
      </c>
      <c r="C140" s="229">
        <v>4.1999999999999997E-3</v>
      </c>
      <c r="D140" s="229">
        <v>3.15E-2</v>
      </c>
      <c r="E140" s="229">
        <v>5.2900000000000003E-2</v>
      </c>
      <c r="F140" s="236">
        <v>403026</v>
      </c>
      <c r="G140" s="229"/>
      <c r="H140" s="342">
        <v>0</v>
      </c>
      <c r="I140" s="342">
        <v>0</v>
      </c>
      <c r="J140" s="342">
        <v>0</v>
      </c>
      <c r="K140" s="342"/>
      <c r="L140" s="342">
        <v>0</v>
      </c>
      <c r="M140" s="342">
        <v>0</v>
      </c>
      <c r="N140" s="342">
        <v>0</v>
      </c>
      <c r="O140" s="342"/>
      <c r="P140" s="238">
        <v>0</v>
      </c>
      <c r="Q140" s="238">
        <v>0</v>
      </c>
      <c r="R140" s="238">
        <v>0</v>
      </c>
      <c r="S140" s="238"/>
      <c r="T140" s="342">
        <f t="shared" si="48"/>
        <v>0</v>
      </c>
      <c r="U140" s="342">
        <f t="shared" si="48"/>
        <v>0</v>
      </c>
      <c r="V140" s="342">
        <f t="shared" si="48"/>
        <v>0</v>
      </c>
      <c r="W140" s="29"/>
      <c r="X140" s="29">
        <f t="shared" si="45"/>
        <v>0</v>
      </c>
      <c r="Y140" s="29">
        <f t="shared" si="46"/>
        <v>0</v>
      </c>
      <c r="Z140" s="29">
        <f t="shared" si="39"/>
        <v>0</v>
      </c>
      <c r="AB140" s="29">
        <v>0</v>
      </c>
      <c r="AC140" s="29">
        <v>0</v>
      </c>
      <c r="AD140" s="29">
        <v>0</v>
      </c>
      <c r="AF140" s="342">
        <v>0</v>
      </c>
      <c r="AG140" s="342">
        <v>0</v>
      </c>
      <c r="AH140" s="342">
        <v>0</v>
      </c>
      <c r="AJ140" s="29">
        <v>0</v>
      </c>
      <c r="AK140" s="29">
        <v>0</v>
      </c>
      <c r="AL140" s="29">
        <v>0</v>
      </c>
      <c r="AN140" s="342">
        <f t="shared" si="47"/>
        <v>0</v>
      </c>
      <c r="AO140" s="342">
        <f t="shared" si="47"/>
        <v>0</v>
      </c>
      <c r="AP140" s="342">
        <f t="shared" si="47"/>
        <v>0</v>
      </c>
      <c r="AR140" s="29">
        <f t="shared" si="29"/>
        <v>0</v>
      </c>
      <c r="AS140" s="29">
        <f t="shared" si="30"/>
        <v>0</v>
      </c>
      <c r="AT140" s="29">
        <f t="shared" si="31"/>
        <v>0</v>
      </c>
      <c r="AV140" s="29">
        <f t="shared" si="32"/>
        <v>0</v>
      </c>
      <c r="AW140" s="29">
        <f t="shared" si="32"/>
        <v>0</v>
      </c>
      <c r="AX140" s="29">
        <f t="shared" si="33"/>
        <v>0</v>
      </c>
      <c r="AZ140" s="29">
        <v>0</v>
      </c>
      <c r="BA140" s="29">
        <v>0</v>
      </c>
      <c r="BB140" s="29">
        <v>0</v>
      </c>
      <c r="BD140" s="342"/>
      <c r="BE140" s="342"/>
      <c r="BF140" s="342"/>
      <c r="BH140" s="29">
        <v>0</v>
      </c>
      <c r="BI140" s="29">
        <v>0</v>
      </c>
      <c r="BJ140" s="29">
        <v>0</v>
      </c>
      <c r="BL140" s="342">
        <f t="shared" si="27"/>
        <v>0</v>
      </c>
      <c r="BM140" s="342">
        <f t="shared" si="27"/>
        <v>0</v>
      </c>
      <c r="BN140" s="342">
        <f t="shared" si="27"/>
        <v>0</v>
      </c>
      <c r="BP140" s="29">
        <f t="shared" si="40"/>
        <v>0</v>
      </c>
      <c r="BQ140" s="29">
        <f t="shared" si="41"/>
        <v>0</v>
      </c>
      <c r="BR140" s="29">
        <f t="shared" si="42"/>
        <v>0</v>
      </c>
      <c r="BT140" s="29">
        <f t="shared" si="43"/>
        <v>0</v>
      </c>
      <c r="BU140" s="29">
        <f t="shared" si="43"/>
        <v>0</v>
      </c>
      <c r="BV140" s="29">
        <f t="shared" si="44"/>
        <v>0</v>
      </c>
      <c r="BX140" s="29">
        <v>0</v>
      </c>
      <c r="BY140" s="29">
        <v>0</v>
      </c>
      <c r="BZ140" s="29">
        <v>0</v>
      </c>
      <c r="CB140" s="342"/>
      <c r="CC140" s="342"/>
      <c r="CD140" s="342"/>
      <c r="CF140" s="29">
        <v>0</v>
      </c>
      <c r="CG140" s="29">
        <v>0</v>
      </c>
      <c r="CH140" s="29">
        <v>0</v>
      </c>
      <c r="CJ140" s="342">
        <f t="shared" si="28"/>
        <v>0</v>
      </c>
      <c r="CK140" s="342">
        <f t="shared" si="28"/>
        <v>0</v>
      </c>
      <c r="CL140" s="342">
        <f t="shared" si="28"/>
        <v>0</v>
      </c>
      <c r="CN140" s="29">
        <f t="shared" si="34"/>
        <v>0</v>
      </c>
      <c r="CO140" s="29">
        <f t="shared" si="35"/>
        <v>0</v>
      </c>
      <c r="CP140" s="29">
        <f t="shared" si="36"/>
        <v>0</v>
      </c>
      <c r="CR140" s="29">
        <f t="shared" si="37"/>
        <v>0</v>
      </c>
      <c r="CS140" s="29">
        <f t="shared" si="37"/>
        <v>0</v>
      </c>
      <c r="CT140" s="29">
        <f t="shared" si="38"/>
        <v>0</v>
      </c>
    </row>
    <row r="141" spans="1:98" x14ac:dyDescent="0.25">
      <c r="A141" s="343" t="s">
        <v>465</v>
      </c>
      <c r="B141" s="229">
        <v>2.29E-2</v>
      </c>
      <c r="C141" s="229">
        <v>2.5499999999999998E-2</v>
      </c>
      <c r="D141" s="229">
        <v>2.2100000000000002E-2</v>
      </c>
      <c r="E141" s="229">
        <v>2.12E-2</v>
      </c>
      <c r="F141" s="236">
        <v>403011</v>
      </c>
      <c r="G141" s="229"/>
      <c r="H141" s="342">
        <v>10931385.949999999</v>
      </c>
      <c r="I141" s="342">
        <v>10938741.85</v>
      </c>
      <c r="J141" s="342">
        <v>10938741.85</v>
      </c>
      <c r="K141" s="342"/>
      <c r="L141" s="342">
        <v>11504606.15</v>
      </c>
      <c r="M141" s="342">
        <v>11508543.18</v>
      </c>
      <c r="N141" s="342">
        <v>11523049.08</v>
      </c>
      <c r="O141" s="342"/>
      <c r="P141" s="238">
        <v>19312.11517833333</v>
      </c>
      <c r="Q141" s="238">
        <v>19325.110601666667</v>
      </c>
      <c r="R141" s="238">
        <v>19325.110601666667</v>
      </c>
      <c r="S141" s="238"/>
      <c r="T141" s="342">
        <f t="shared" si="48"/>
        <v>20324.804198333335</v>
      </c>
      <c r="U141" s="342">
        <f t="shared" si="48"/>
        <v>20331.759618</v>
      </c>
      <c r="V141" s="342">
        <f t="shared" si="48"/>
        <v>20357.386708000002</v>
      </c>
      <c r="W141" s="29"/>
      <c r="X141" s="29">
        <f t="shared" si="45"/>
        <v>57962.336381666661</v>
      </c>
      <c r="Y141" s="29">
        <f t="shared" si="46"/>
        <v>61013.950524333341</v>
      </c>
      <c r="Z141" s="29">
        <f t="shared" si="39"/>
        <v>3051.61414266668</v>
      </c>
      <c r="AB141" s="29">
        <v>10938927.130000001</v>
      </c>
      <c r="AC141" s="29">
        <v>10939112.4</v>
      </c>
      <c r="AD141" s="29">
        <v>10915854.07</v>
      </c>
      <c r="AF141" s="342">
        <v>11533617.960000001</v>
      </c>
      <c r="AG141" s="342">
        <v>11533617.960000001</v>
      </c>
      <c r="AH141" s="342">
        <v>11533617.960000001</v>
      </c>
      <c r="AJ141" s="29">
        <v>19325.43792966667</v>
      </c>
      <c r="AK141" s="29">
        <v>19325.765240000001</v>
      </c>
      <c r="AL141" s="29">
        <v>19284.675523666669</v>
      </c>
      <c r="AN141" s="342">
        <f t="shared" si="47"/>
        <v>20376.058396000004</v>
      </c>
      <c r="AO141" s="342">
        <f t="shared" si="47"/>
        <v>20376.058396000004</v>
      </c>
      <c r="AP141" s="342">
        <f t="shared" si="47"/>
        <v>20376.058396000004</v>
      </c>
      <c r="AR141" s="29">
        <f t="shared" si="29"/>
        <v>57935.878693333332</v>
      </c>
      <c r="AS141" s="29">
        <f t="shared" si="30"/>
        <v>61128.175188000008</v>
      </c>
      <c r="AT141" s="29">
        <f t="shared" si="31"/>
        <v>3192.2964946666762</v>
      </c>
      <c r="AV141" s="29">
        <f t="shared" si="32"/>
        <v>115898.21507499999</v>
      </c>
      <c r="AW141" s="29">
        <f t="shared" si="32"/>
        <v>122142.12571233335</v>
      </c>
      <c r="AX141" s="29">
        <f t="shared" si="33"/>
        <v>6243.9106373333634</v>
      </c>
      <c r="AZ141" s="29">
        <v>10892595.74</v>
      </c>
      <c r="BA141" s="29">
        <v>10892595.74</v>
      </c>
      <c r="BB141" s="29">
        <v>10892595.74</v>
      </c>
      <c r="BD141" s="342"/>
      <c r="BE141" s="342"/>
      <c r="BF141" s="342"/>
      <c r="BH141" s="29">
        <v>19243.585807333333</v>
      </c>
      <c r="BI141" s="29">
        <v>19243.585807333333</v>
      </c>
      <c r="BJ141" s="29">
        <v>19243.585807333333</v>
      </c>
      <c r="BL141" s="342">
        <f t="shared" ref="BL141:BN169" si="49">BD141*$E141/12</f>
        <v>0</v>
      </c>
      <c r="BM141" s="342">
        <f t="shared" si="49"/>
        <v>0</v>
      </c>
      <c r="BN141" s="342">
        <f t="shared" si="49"/>
        <v>0</v>
      </c>
      <c r="BP141" s="29">
        <f t="shared" si="40"/>
        <v>57730.757421999995</v>
      </c>
      <c r="BQ141" s="29">
        <f t="shared" si="41"/>
        <v>0</v>
      </c>
      <c r="BR141" s="29">
        <f t="shared" si="42"/>
        <v>-57730.757421999995</v>
      </c>
      <c r="BT141" s="29">
        <f t="shared" si="43"/>
        <v>173628.97249699998</v>
      </c>
      <c r="BU141" s="29">
        <f t="shared" si="43"/>
        <v>122142.12571233335</v>
      </c>
      <c r="BV141" s="29">
        <f t="shared" si="44"/>
        <v>-51486.846784666632</v>
      </c>
      <c r="BX141" s="29">
        <v>10892595.74</v>
      </c>
      <c r="BY141" s="29">
        <v>10892595.74</v>
      </c>
      <c r="BZ141" s="29">
        <v>11198600.949999999</v>
      </c>
      <c r="CB141" s="342"/>
      <c r="CC141" s="342"/>
      <c r="CD141" s="342"/>
      <c r="CF141" s="29">
        <v>19243.585807333333</v>
      </c>
      <c r="CG141" s="29">
        <v>19243.585807333333</v>
      </c>
      <c r="CH141" s="29">
        <v>19784.195011666667</v>
      </c>
      <c r="CJ141" s="342">
        <f t="shared" ref="CJ141:CL169" si="50">CB141*$E141/12</f>
        <v>0</v>
      </c>
      <c r="CK141" s="342">
        <f t="shared" si="50"/>
        <v>0</v>
      </c>
      <c r="CL141" s="342">
        <f t="shared" si="50"/>
        <v>0</v>
      </c>
      <c r="CN141" s="29">
        <f t="shared" si="34"/>
        <v>58271.366626333329</v>
      </c>
      <c r="CO141" s="29">
        <f t="shared" si="35"/>
        <v>0</v>
      </c>
      <c r="CP141" s="29">
        <f t="shared" si="36"/>
        <v>-58271.366626333329</v>
      </c>
      <c r="CR141" s="29">
        <f t="shared" si="37"/>
        <v>231900.33912333331</v>
      </c>
      <c r="CS141" s="29">
        <f t="shared" si="37"/>
        <v>122142.12571233335</v>
      </c>
      <c r="CT141" s="29">
        <f t="shared" si="38"/>
        <v>-109758.21341099996</v>
      </c>
    </row>
    <row r="142" spans="1:98" x14ac:dyDescent="0.25">
      <c r="A142" s="30" t="s">
        <v>466</v>
      </c>
      <c r="B142" s="229">
        <v>2.29E-2</v>
      </c>
      <c r="C142" s="229">
        <v>2.5499999999999998E-2</v>
      </c>
      <c r="D142" s="229">
        <v>2.2100000000000002E-2</v>
      </c>
      <c r="E142" s="229">
        <v>2.12E-2</v>
      </c>
      <c r="F142" s="236">
        <v>403026</v>
      </c>
      <c r="G142" s="229"/>
      <c r="H142" s="342">
        <v>1372768.98</v>
      </c>
      <c r="I142" s="342">
        <v>1372768.98</v>
      </c>
      <c r="J142" s="342">
        <v>1372768.98</v>
      </c>
      <c r="K142" s="342"/>
      <c r="L142" s="342">
        <v>1372768.98</v>
      </c>
      <c r="M142" s="342">
        <v>1372768.98</v>
      </c>
      <c r="N142" s="342">
        <v>1372768.98</v>
      </c>
      <c r="O142" s="342"/>
      <c r="P142" s="238">
        <v>2425.2251980000001</v>
      </c>
      <c r="Q142" s="238">
        <v>2425.2251980000001</v>
      </c>
      <c r="R142" s="238">
        <v>2425.2251980000001</v>
      </c>
      <c r="S142" s="238"/>
      <c r="T142" s="342">
        <f t="shared" si="48"/>
        <v>2425.2251980000001</v>
      </c>
      <c r="U142" s="342">
        <f t="shared" si="48"/>
        <v>2425.2251980000001</v>
      </c>
      <c r="V142" s="342">
        <f t="shared" si="48"/>
        <v>2425.2251980000001</v>
      </c>
      <c r="W142" s="29"/>
      <c r="X142" s="29">
        <f t="shared" si="45"/>
        <v>7275.6755940000003</v>
      </c>
      <c r="Y142" s="29">
        <f t="shared" si="46"/>
        <v>7275.6755940000003</v>
      </c>
      <c r="Z142" s="29">
        <f t="shared" si="39"/>
        <v>0</v>
      </c>
      <c r="AB142" s="29">
        <v>1372768.98</v>
      </c>
      <c r="AC142" s="29">
        <v>1372768.98</v>
      </c>
      <c r="AD142" s="29">
        <v>1372768.98</v>
      </c>
      <c r="AF142" s="342">
        <v>1372768.98</v>
      </c>
      <c r="AG142" s="342">
        <v>1372768.98</v>
      </c>
      <c r="AH142" s="342">
        <v>1372768.98</v>
      </c>
      <c r="AJ142" s="29">
        <v>2425.2251980000001</v>
      </c>
      <c r="AK142" s="29">
        <v>2425.2251980000001</v>
      </c>
      <c r="AL142" s="29">
        <v>2425.2251980000001</v>
      </c>
      <c r="AN142" s="342">
        <f t="shared" si="47"/>
        <v>2425.2251980000001</v>
      </c>
      <c r="AO142" s="342">
        <f t="shared" si="47"/>
        <v>2425.2251980000001</v>
      </c>
      <c r="AP142" s="342">
        <f t="shared" si="47"/>
        <v>2425.2251980000001</v>
      </c>
      <c r="AR142" s="29">
        <f t="shared" si="29"/>
        <v>7275.6755940000003</v>
      </c>
      <c r="AS142" s="29">
        <f t="shared" si="30"/>
        <v>7275.6755940000003</v>
      </c>
      <c r="AT142" s="29">
        <f t="shared" si="31"/>
        <v>0</v>
      </c>
      <c r="AV142" s="29">
        <f t="shared" si="32"/>
        <v>14551.351188000001</v>
      </c>
      <c r="AW142" s="29">
        <f t="shared" si="32"/>
        <v>14551.351188000001</v>
      </c>
      <c r="AX142" s="29">
        <f t="shared" si="33"/>
        <v>0</v>
      </c>
      <c r="AZ142" s="29">
        <v>1372768.98</v>
      </c>
      <c r="BA142" s="29">
        <v>1372768.98</v>
      </c>
      <c r="BB142" s="29">
        <v>1372768.98</v>
      </c>
      <c r="BD142" s="342"/>
      <c r="BE142" s="342"/>
      <c r="BF142" s="342"/>
      <c r="BH142" s="29">
        <v>2425.2251980000001</v>
      </c>
      <c r="BI142" s="29">
        <v>2425.2251980000001</v>
      </c>
      <c r="BJ142" s="29">
        <v>2425.2251980000001</v>
      </c>
      <c r="BL142" s="342">
        <f t="shared" si="49"/>
        <v>0</v>
      </c>
      <c r="BM142" s="342">
        <f t="shared" si="49"/>
        <v>0</v>
      </c>
      <c r="BN142" s="342">
        <f t="shared" si="49"/>
        <v>0</v>
      </c>
      <c r="BP142" s="29">
        <f t="shared" si="40"/>
        <v>7275.6755940000003</v>
      </c>
      <c r="BQ142" s="29">
        <f t="shared" si="41"/>
        <v>0</v>
      </c>
      <c r="BR142" s="29">
        <f t="shared" si="42"/>
        <v>-7275.6755940000003</v>
      </c>
      <c r="BT142" s="29">
        <f t="shared" si="43"/>
        <v>21827.026782000001</v>
      </c>
      <c r="BU142" s="29">
        <f t="shared" si="43"/>
        <v>14551.351188000001</v>
      </c>
      <c r="BV142" s="29">
        <f t="shared" si="44"/>
        <v>-7275.6755940000003</v>
      </c>
      <c r="BX142" s="29">
        <v>1372768.98</v>
      </c>
      <c r="BY142" s="29">
        <v>1372768.98</v>
      </c>
      <c r="BZ142" s="29">
        <v>1372768.98</v>
      </c>
      <c r="CB142" s="342"/>
      <c r="CC142" s="342"/>
      <c r="CD142" s="342"/>
      <c r="CF142" s="29">
        <v>2425.2251980000001</v>
      </c>
      <c r="CG142" s="29">
        <v>2425.2251980000001</v>
      </c>
      <c r="CH142" s="29">
        <v>2425.2251980000001</v>
      </c>
      <c r="CJ142" s="342">
        <f t="shared" si="50"/>
        <v>0</v>
      </c>
      <c r="CK142" s="342">
        <f t="shared" si="50"/>
        <v>0</v>
      </c>
      <c r="CL142" s="342">
        <f t="shared" si="50"/>
        <v>0</v>
      </c>
      <c r="CN142" s="29">
        <f t="shared" si="34"/>
        <v>7275.6755940000003</v>
      </c>
      <c r="CO142" s="29">
        <f t="shared" si="35"/>
        <v>0</v>
      </c>
      <c r="CP142" s="29">
        <f t="shared" si="36"/>
        <v>-7275.6755940000003</v>
      </c>
      <c r="CR142" s="29">
        <f t="shared" si="37"/>
        <v>29102.702376000001</v>
      </c>
      <c r="CS142" s="29">
        <f t="shared" si="37"/>
        <v>14551.351188000001</v>
      </c>
      <c r="CT142" s="29">
        <f t="shared" si="38"/>
        <v>-14551.351188000001</v>
      </c>
    </row>
    <row r="143" spans="1:98" x14ac:dyDescent="0.25">
      <c r="A143" s="30" t="s">
        <v>467</v>
      </c>
      <c r="B143" s="229">
        <v>2.29E-2</v>
      </c>
      <c r="C143" s="229">
        <v>2.5499999999999998E-2</v>
      </c>
      <c r="D143" s="229">
        <v>2.2100000000000002E-2</v>
      </c>
      <c r="E143" s="229">
        <v>2.12E-2</v>
      </c>
      <c r="F143" s="236">
        <v>403026</v>
      </c>
      <c r="G143" s="229"/>
      <c r="H143" s="342">
        <v>1514701.37</v>
      </c>
      <c r="I143" s="342">
        <v>1514701.37</v>
      </c>
      <c r="J143" s="342">
        <v>1514701.37</v>
      </c>
      <c r="K143" s="342"/>
      <c r="L143" s="342">
        <v>1514701.37</v>
      </c>
      <c r="M143" s="342">
        <v>1514701.37</v>
      </c>
      <c r="N143" s="342">
        <v>1514701.37</v>
      </c>
      <c r="O143" s="342"/>
      <c r="P143" s="238">
        <v>2675.9724203333335</v>
      </c>
      <c r="Q143" s="238">
        <v>2675.9724203333335</v>
      </c>
      <c r="R143" s="238">
        <v>2675.9724203333335</v>
      </c>
      <c r="S143" s="238"/>
      <c r="T143" s="342">
        <f t="shared" si="48"/>
        <v>2675.9724203333335</v>
      </c>
      <c r="U143" s="342">
        <f t="shared" si="48"/>
        <v>2675.9724203333335</v>
      </c>
      <c r="V143" s="342">
        <f t="shared" si="48"/>
        <v>2675.9724203333335</v>
      </c>
      <c r="W143" s="29"/>
      <c r="X143" s="29">
        <f t="shared" si="45"/>
        <v>8027.9172610000005</v>
      </c>
      <c r="Y143" s="29">
        <f t="shared" si="46"/>
        <v>8027.9172610000005</v>
      </c>
      <c r="Z143" s="29">
        <f t="shared" si="39"/>
        <v>0</v>
      </c>
      <c r="AB143" s="29">
        <v>1514701.37</v>
      </c>
      <c r="AC143" s="29">
        <v>1514701.37</v>
      </c>
      <c r="AD143" s="29">
        <v>1514701.37</v>
      </c>
      <c r="AF143" s="342">
        <v>1514701.37</v>
      </c>
      <c r="AG143" s="342">
        <v>1514701.37</v>
      </c>
      <c r="AH143" s="342">
        <v>1514701.37</v>
      </c>
      <c r="AJ143" s="29">
        <v>2675.9724203333335</v>
      </c>
      <c r="AK143" s="29">
        <v>2675.9724203333335</v>
      </c>
      <c r="AL143" s="29">
        <v>2675.9724203333335</v>
      </c>
      <c r="AN143" s="342">
        <f t="shared" si="47"/>
        <v>2675.9724203333335</v>
      </c>
      <c r="AO143" s="342">
        <f t="shared" si="47"/>
        <v>2675.9724203333335</v>
      </c>
      <c r="AP143" s="342">
        <f t="shared" si="47"/>
        <v>2675.9724203333335</v>
      </c>
      <c r="AR143" s="29">
        <f t="shared" si="29"/>
        <v>8027.9172610000005</v>
      </c>
      <c r="AS143" s="29">
        <f t="shared" si="30"/>
        <v>8027.9172610000005</v>
      </c>
      <c r="AT143" s="29">
        <f t="shared" si="31"/>
        <v>0</v>
      </c>
      <c r="AV143" s="29">
        <f t="shared" si="32"/>
        <v>16055.834522000001</v>
      </c>
      <c r="AW143" s="29">
        <f t="shared" si="32"/>
        <v>16055.834522000001</v>
      </c>
      <c r="AX143" s="29">
        <f t="shared" si="33"/>
        <v>0</v>
      </c>
      <c r="AZ143" s="29">
        <v>1514701.37</v>
      </c>
      <c r="BA143" s="29">
        <v>1514701.37</v>
      </c>
      <c r="BB143" s="29">
        <v>1514701.37</v>
      </c>
      <c r="BD143" s="342"/>
      <c r="BE143" s="342"/>
      <c r="BF143" s="342"/>
      <c r="BH143" s="29">
        <v>2675.9724203333335</v>
      </c>
      <c r="BI143" s="29">
        <v>2675.9724203333335</v>
      </c>
      <c r="BJ143" s="29">
        <v>2675.9724203333335</v>
      </c>
      <c r="BL143" s="342">
        <f t="shared" si="49"/>
        <v>0</v>
      </c>
      <c r="BM143" s="342">
        <f t="shared" si="49"/>
        <v>0</v>
      </c>
      <c r="BN143" s="342">
        <f t="shared" si="49"/>
        <v>0</v>
      </c>
      <c r="BP143" s="29">
        <f t="shared" si="40"/>
        <v>8027.9172610000005</v>
      </c>
      <c r="BQ143" s="29">
        <f t="shared" si="41"/>
        <v>0</v>
      </c>
      <c r="BR143" s="29">
        <f t="shared" si="42"/>
        <v>-8027.9172610000005</v>
      </c>
      <c r="BT143" s="29">
        <f t="shared" si="43"/>
        <v>24083.751783</v>
      </c>
      <c r="BU143" s="29">
        <f t="shared" si="43"/>
        <v>16055.834522000001</v>
      </c>
      <c r="BV143" s="29">
        <f t="shared" si="44"/>
        <v>-8027.9172609999987</v>
      </c>
      <c r="BX143" s="29">
        <v>1514701.37</v>
      </c>
      <c r="BY143" s="29">
        <v>1514701.37</v>
      </c>
      <c r="BZ143" s="29">
        <v>1514701.37</v>
      </c>
      <c r="CB143" s="342"/>
      <c r="CC143" s="342"/>
      <c r="CD143" s="342"/>
      <c r="CF143" s="29">
        <v>2675.9724203333335</v>
      </c>
      <c r="CG143" s="29">
        <v>2675.9724203333335</v>
      </c>
      <c r="CH143" s="29">
        <v>2675.9724203333335</v>
      </c>
      <c r="CJ143" s="342">
        <f t="shared" si="50"/>
        <v>0</v>
      </c>
      <c r="CK143" s="342">
        <f t="shared" si="50"/>
        <v>0</v>
      </c>
      <c r="CL143" s="342">
        <f t="shared" si="50"/>
        <v>0</v>
      </c>
      <c r="CN143" s="29">
        <f t="shared" si="34"/>
        <v>8027.9172610000005</v>
      </c>
      <c r="CO143" s="29">
        <f t="shared" si="35"/>
        <v>0</v>
      </c>
      <c r="CP143" s="29">
        <f t="shared" si="36"/>
        <v>-8027.9172610000005</v>
      </c>
      <c r="CR143" s="29">
        <f t="shared" si="37"/>
        <v>32111.669044000002</v>
      </c>
      <c r="CS143" s="29">
        <f t="shared" si="37"/>
        <v>16055.834522000001</v>
      </c>
      <c r="CT143" s="29">
        <f t="shared" si="38"/>
        <v>-16055.834522000001</v>
      </c>
    </row>
    <row r="144" spans="1:98" x14ac:dyDescent="0.25">
      <c r="A144" s="30" t="s">
        <v>468</v>
      </c>
      <c r="B144" s="229">
        <v>2.29E-2</v>
      </c>
      <c r="C144" s="229">
        <v>2.5499999999999998E-2</v>
      </c>
      <c r="D144" s="229">
        <v>2.2100000000000002E-2</v>
      </c>
      <c r="E144" s="229">
        <v>2.12E-2</v>
      </c>
      <c r="F144" s="236">
        <v>403026</v>
      </c>
      <c r="G144" s="229"/>
      <c r="H144" s="342">
        <v>2590965.44</v>
      </c>
      <c r="I144" s="342">
        <v>2590965.44</v>
      </c>
      <c r="J144" s="342">
        <v>2590965.44</v>
      </c>
      <c r="K144" s="342"/>
      <c r="L144" s="342">
        <v>2590965.44</v>
      </c>
      <c r="M144" s="342">
        <v>2590965.44</v>
      </c>
      <c r="N144" s="342">
        <v>2590965.44</v>
      </c>
      <c r="O144" s="342"/>
      <c r="P144" s="238">
        <v>4577.3722773333329</v>
      </c>
      <c r="Q144" s="238">
        <v>4577.3722773333329</v>
      </c>
      <c r="R144" s="238">
        <v>4577.3722773333329</v>
      </c>
      <c r="S144" s="238"/>
      <c r="T144" s="342">
        <f t="shared" si="48"/>
        <v>4577.3722773333329</v>
      </c>
      <c r="U144" s="342">
        <f t="shared" si="48"/>
        <v>4577.3722773333329</v>
      </c>
      <c r="V144" s="342">
        <f t="shared" si="48"/>
        <v>4577.3722773333329</v>
      </c>
      <c r="W144" s="29"/>
      <c r="X144" s="29">
        <f t="shared" si="45"/>
        <v>13732.116832</v>
      </c>
      <c r="Y144" s="29">
        <f t="shared" si="46"/>
        <v>13732.116832</v>
      </c>
      <c r="Z144" s="29">
        <f t="shared" si="39"/>
        <v>0</v>
      </c>
      <c r="AB144" s="29">
        <v>2590965.44</v>
      </c>
      <c r="AC144" s="29">
        <v>2590965.44</v>
      </c>
      <c r="AD144" s="29">
        <v>2590965.44</v>
      </c>
      <c r="AF144" s="342">
        <v>2590965.44</v>
      </c>
      <c r="AG144" s="342">
        <v>2590965.44</v>
      </c>
      <c r="AH144" s="342">
        <v>2590965.44</v>
      </c>
      <c r="AJ144" s="29">
        <v>4577.3722773333329</v>
      </c>
      <c r="AK144" s="29">
        <v>4577.3722773333329</v>
      </c>
      <c r="AL144" s="29">
        <v>4577.3722773333329</v>
      </c>
      <c r="AN144" s="342">
        <f t="shared" si="47"/>
        <v>4577.3722773333329</v>
      </c>
      <c r="AO144" s="342">
        <f t="shared" si="47"/>
        <v>4577.3722773333329</v>
      </c>
      <c r="AP144" s="342">
        <f t="shared" si="47"/>
        <v>4577.3722773333329</v>
      </c>
      <c r="AR144" s="29">
        <f t="shared" si="29"/>
        <v>13732.116832</v>
      </c>
      <c r="AS144" s="29">
        <f t="shared" si="30"/>
        <v>13732.116832</v>
      </c>
      <c r="AT144" s="29">
        <f t="shared" si="31"/>
        <v>0</v>
      </c>
      <c r="AV144" s="29">
        <f t="shared" si="32"/>
        <v>27464.233663999999</v>
      </c>
      <c r="AW144" s="29">
        <f t="shared" si="32"/>
        <v>27464.233663999999</v>
      </c>
      <c r="AX144" s="29">
        <f t="shared" si="33"/>
        <v>0</v>
      </c>
      <c r="AZ144" s="29">
        <v>2590965.44</v>
      </c>
      <c r="BA144" s="29">
        <v>2590965.44</v>
      </c>
      <c r="BB144" s="29">
        <v>2590965.44</v>
      </c>
      <c r="BD144" s="342"/>
      <c r="BE144" s="342"/>
      <c r="BF144" s="342"/>
      <c r="BH144" s="29">
        <v>4577.3722773333329</v>
      </c>
      <c r="BI144" s="29">
        <v>4577.3722773333329</v>
      </c>
      <c r="BJ144" s="29">
        <v>4577.3722773333329</v>
      </c>
      <c r="BL144" s="342">
        <f t="shared" si="49"/>
        <v>0</v>
      </c>
      <c r="BM144" s="342">
        <f t="shared" si="49"/>
        <v>0</v>
      </c>
      <c r="BN144" s="342">
        <f t="shared" si="49"/>
        <v>0</v>
      </c>
      <c r="BP144" s="29">
        <f t="shared" si="40"/>
        <v>13732.116832</v>
      </c>
      <c r="BQ144" s="29">
        <f t="shared" si="41"/>
        <v>0</v>
      </c>
      <c r="BR144" s="29">
        <f t="shared" si="42"/>
        <v>-13732.116832</v>
      </c>
      <c r="BT144" s="29">
        <f t="shared" si="43"/>
        <v>41196.350495999999</v>
      </c>
      <c r="BU144" s="29">
        <f t="shared" si="43"/>
        <v>27464.233663999999</v>
      </c>
      <c r="BV144" s="29">
        <f t="shared" si="44"/>
        <v>-13732.116832</v>
      </c>
      <c r="BX144" s="29">
        <v>2590965.44</v>
      </c>
      <c r="BY144" s="29">
        <v>2590965.44</v>
      </c>
      <c r="BZ144" s="29">
        <v>2590965.44</v>
      </c>
      <c r="CB144" s="342"/>
      <c r="CC144" s="342"/>
      <c r="CD144" s="342"/>
      <c r="CF144" s="29">
        <v>4577.3722773333329</v>
      </c>
      <c r="CG144" s="29">
        <v>4577.3722773333329</v>
      </c>
      <c r="CH144" s="29">
        <v>4577.3722773333329</v>
      </c>
      <c r="CJ144" s="342">
        <f t="shared" si="50"/>
        <v>0</v>
      </c>
      <c r="CK144" s="342">
        <f t="shared" si="50"/>
        <v>0</v>
      </c>
      <c r="CL144" s="342">
        <f t="shared" si="50"/>
        <v>0</v>
      </c>
      <c r="CN144" s="29">
        <f t="shared" si="34"/>
        <v>13732.116832</v>
      </c>
      <c r="CO144" s="29">
        <f t="shared" si="35"/>
        <v>0</v>
      </c>
      <c r="CP144" s="29">
        <f t="shared" si="36"/>
        <v>-13732.116832</v>
      </c>
      <c r="CR144" s="29">
        <f t="shared" si="37"/>
        <v>54928.467327999999</v>
      </c>
      <c r="CS144" s="29">
        <f t="shared" si="37"/>
        <v>27464.233663999999</v>
      </c>
      <c r="CT144" s="29">
        <f t="shared" si="38"/>
        <v>-27464.233663999999</v>
      </c>
    </row>
    <row r="145" spans="1:98" x14ac:dyDescent="0.25">
      <c r="A145" s="30" t="s">
        <v>469</v>
      </c>
      <c r="B145" s="229">
        <v>2.29E-2</v>
      </c>
      <c r="C145" s="229">
        <v>2.5499999999999998E-2</v>
      </c>
      <c r="D145" s="229">
        <v>2.2100000000000002E-2</v>
      </c>
      <c r="E145" s="229">
        <v>2.12E-2</v>
      </c>
      <c r="F145" s="236">
        <v>403026</v>
      </c>
      <c r="G145" s="229"/>
      <c r="H145" s="342">
        <v>44276.47</v>
      </c>
      <c r="I145" s="342">
        <v>44276.47</v>
      </c>
      <c r="J145" s="342">
        <v>44276.47</v>
      </c>
      <c r="K145" s="342"/>
      <c r="L145" s="342">
        <v>44276.47</v>
      </c>
      <c r="M145" s="342">
        <v>44276.47</v>
      </c>
      <c r="N145" s="342">
        <v>44276.47</v>
      </c>
      <c r="O145" s="342"/>
      <c r="P145" s="238">
        <v>78.221763666666661</v>
      </c>
      <c r="Q145" s="238">
        <v>78.221763666666661</v>
      </c>
      <c r="R145" s="238">
        <v>78.221763666666661</v>
      </c>
      <c r="S145" s="238"/>
      <c r="T145" s="342">
        <f t="shared" si="48"/>
        <v>78.221763666666661</v>
      </c>
      <c r="U145" s="342">
        <f t="shared" si="48"/>
        <v>78.221763666666661</v>
      </c>
      <c r="V145" s="342">
        <f t="shared" si="48"/>
        <v>78.221763666666661</v>
      </c>
      <c r="W145" s="29"/>
      <c r="X145" s="29">
        <f t="shared" si="45"/>
        <v>234.66529099999997</v>
      </c>
      <c r="Y145" s="29">
        <f t="shared" si="46"/>
        <v>234.66529099999997</v>
      </c>
      <c r="Z145" s="29">
        <f t="shared" si="39"/>
        <v>0</v>
      </c>
      <c r="AB145" s="29">
        <v>44276.47</v>
      </c>
      <c r="AC145" s="29">
        <v>44276.47</v>
      </c>
      <c r="AD145" s="29">
        <v>44276.47</v>
      </c>
      <c r="AF145" s="342">
        <v>44276.47</v>
      </c>
      <c r="AG145" s="342">
        <v>44276.47</v>
      </c>
      <c r="AH145" s="342">
        <v>44276.47</v>
      </c>
      <c r="AJ145" s="29">
        <v>78.221763666666661</v>
      </c>
      <c r="AK145" s="29">
        <v>78.221763666666661</v>
      </c>
      <c r="AL145" s="29">
        <v>78.221763666666661</v>
      </c>
      <c r="AN145" s="342">
        <f t="shared" si="47"/>
        <v>78.221763666666661</v>
      </c>
      <c r="AO145" s="342">
        <f t="shared" si="47"/>
        <v>78.221763666666661</v>
      </c>
      <c r="AP145" s="342">
        <f t="shared" si="47"/>
        <v>78.221763666666661</v>
      </c>
      <c r="AR145" s="29">
        <f t="shared" si="29"/>
        <v>234.66529099999997</v>
      </c>
      <c r="AS145" s="29">
        <f t="shared" si="30"/>
        <v>234.66529099999997</v>
      </c>
      <c r="AT145" s="29">
        <f t="shared" si="31"/>
        <v>0</v>
      </c>
      <c r="AV145" s="29">
        <f t="shared" si="32"/>
        <v>469.33058199999994</v>
      </c>
      <c r="AW145" s="29">
        <f t="shared" si="32"/>
        <v>469.33058199999994</v>
      </c>
      <c r="AX145" s="29">
        <f t="shared" si="33"/>
        <v>0</v>
      </c>
      <c r="AZ145" s="29">
        <v>44276.47</v>
      </c>
      <c r="BA145" s="29">
        <v>44276.47</v>
      </c>
      <c r="BB145" s="29">
        <v>44276.47</v>
      </c>
      <c r="BD145" s="342"/>
      <c r="BE145" s="342"/>
      <c r="BF145" s="342"/>
      <c r="BH145" s="29">
        <v>78.221763666666661</v>
      </c>
      <c r="BI145" s="29">
        <v>78.221763666666661</v>
      </c>
      <c r="BJ145" s="29">
        <v>78.221763666666661</v>
      </c>
      <c r="BL145" s="342">
        <f t="shared" si="49"/>
        <v>0</v>
      </c>
      <c r="BM145" s="342">
        <f t="shared" si="49"/>
        <v>0</v>
      </c>
      <c r="BN145" s="342">
        <f t="shared" si="49"/>
        <v>0</v>
      </c>
      <c r="BP145" s="29">
        <f t="shared" si="40"/>
        <v>234.66529099999997</v>
      </c>
      <c r="BQ145" s="29">
        <f t="shared" si="41"/>
        <v>0</v>
      </c>
      <c r="BR145" s="29">
        <f t="shared" si="42"/>
        <v>-234.66529099999997</v>
      </c>
      <c r="BT145" s="29">
        <f t="shared" si="43"/>
        <v>703.99587299999985</v>
      </c>
      <c r="BU145" s="29">
        <f t="shared" si="43"/>
        <v>469.33058199999994</v>
      </c>
      <c r="BV145" s="29">
        <f t="shared" si="44"/>
        <v>-234.66529099999991</v>
      </c>
      <c r="BX145" s="29">
        <v>44276.47</v>
      </c>
      <c r="BY145" s="29">
        <v>44276.47</v>
      </c>
      <c r="BZ145" s="29">
        <v>44276.47</v>
      </c>
      <c r="CB145" s="342"/>
      <c r="CC145" s="342"/>
      <c r="CD145" s="342"/>
      <c r="CF145" s="29">
        <v>78.221763666666661</v>
      </c>
      <c r="CG145" s="29">
        <v>78.221763666666661</v>
      </c>
      <c r="CH145" s="29">
        <v>78.221763666666661</v>
      </c>
      <c r="CJ145" s="342">
        <f t="shared" si="50"/>
        <v>0</v>
      </c>
      <c r="CK145" s="342">
        <f t="shared" si="50"/>
        <v>0</v>
      </c>
      <c r="CL145" s="342">
        <f t="shared" si="50"/>
        <v>0</v>
      </c>
      <c r="CN145" s="29">
        <f t="shared" si="34"/>
        <v>234.66529099999997</v>
      </c>
      <c r="CO145" s="29">
        <f t="shared" si="35"/>
        <v>0</v>
      </c>
      <c r="CP145" s="29">
        <f t="shared" si="36"/>
        <v>-234.66529099999997</v>
      </c>
      <c r="CR145" s="29">
        <f t="shared" si="37"/>
        <v>938.66116399999987</v>
      </c>
      <c r="CS145" s="29">
        <f t="shared" si="37"/>
        <v>469.33058199999994</v>
      </c>
      <c r="CT145" s="29">
        <f t="shared" si="38"/>
        <v>-469.33058199999994</v>
      </c>
    </row>
    <row r="146" spans="1:98" x14ac:dyDescent="0.25">
      <c r="A146" s="343" t="s">
        <v>470</v>
      </c>
      <c r="B146" s="229">
        <v>0.02</v>
      </c>
      <c r="C146" s="229">
        <v>2.23E-2</v>
      </c>
      <c r="D146" s="229">
        <v>2.2599999999999999E-2</v>
      </c>
      <c r="E146" s="229">
        <v>2.58E-2</v>
      </c>
      <c r="F146" s="236">
        <v>403026</v>
      </c>
      <c r="G146" s="229"/>
      <c r="H146" s="342">
        <v>0</v>
      </c>
      <c r="I146" s="342">
        <v>0</v>
      </c>
      <c r="J146" s="342">
        <v>0</v>
      </c>
      <c r="K146" s="342"/>
      <c r="L146" s="342">
        <v>0</v>
      </c>
      <c r="M146" s="342">
        <v>0</v>
      </c>
      <c r="N146" s="342">
        <v>0</v>
      </c>
      <c r="O146" s="342"/>
      <c r="P146" s="238">
        <v>0</v>
      </c>
      <c r="Q146" s="238">
        <v>0</v>
      </c>
      <c r="R146" s="238">
        <v>0</v>
      </c>
      <c r="S146" s="238"/>
      <c r="T146" s="342">
        <f t="shared" si="48"/>
        <v>0</v>
      </c>
      <c r="U146" s="342">
        <f t="shared" si="48"/>
        <v>0</v>
      </c>
      <c r="V146" s="342">
        <f t="shared" si="48"/>
        <v>0</v>
      </c>
      <c r="W146" s="29"/>
      <c r="X146" s="29">
        <f t="shared" si="45"/>
        <v>0</v>
      </c>
      <c r="Y146" s="29">
        <f t="shared" si="46"/>
        <v>0</v>
      </c>
      <c r="Z146" s="29">
        <f t="shared" si="39"/>
        <v>0</v>
      </c>
      <c r="AB146" s="29">
        <v>0</v>
      </c>
      <c r="AC146" s="29">
        <v>0</v>
      </c>
      <c r="AD146" s="29">
        <v>0</v>
      </c>
      <c r="AF146" s="342">
        <v>0</v>
      </c>
      <c r="AG146" s="342">
        <v>0</v>
      </c>
      <c r="AH146" s="342">
        <v>0</v>
      </c>
      <c r="AJ146" s="29">
        <v>0</v>
      </c>
      <c r="AK146" s="29">
        <v>0</v>
      </c>
      <c r="AL146" s="29">
        <v>0</v>
      </c>
      <c r="AN146" s="342">
        <f t="shared" si="47"/>
        <v>0</v>
      </c>
      <c r="AO146" s="342">
        <f t="shared" si="47"/>
        <v>0</v>
      </c>
      <c r="AP146" s="342">
        <f t="shared" si="47"/>
        <v>0</v>
      </c>
      <c r="AR146" s="29">
        <f t="shared" si="29"/>
        <v>0</v>
      </c>
      <c r="AS146" s="29">
        <f t="shared" si="30"/>
        <v>0</v>
      </c>
      <c r="AT146" s="29">
        <f t="shared" si="31"/>
        <v>0</v>
      </c>
      <c r="AV146" s="29">
        <f t="shared" si="32"/>
        <v>0</v>
      </c>
      <c r="AW146" s="29">
        <f t="shared" si="32"/>
        <v>0</v>
      </c>
      <c r="AX146" s="29">
        <f t="shared" si="33"/>
        <v>0</v>
      </c>
      <c r="AZ146" s="29">
        <v>0</v>
      </c>
      <c r="BA146" s="29">
        <v>0</v>
      </c>
      <c r="BB146" s="29">
        <v>0</v>
      </c>
      <c r="BD146" s="342"/>
      <c r="BE146" s="342"/>
      <c r="BF146" s="342"/>
      <c r="BH146" s="29">
        <v>0</v>
      </c>
      <c r="BI146" s="29">
        <v>0</v>
      </c>
      <c r="BJ146" s="29">
        <v>0</v>
      </c>
      <c r="BL146" s="342">
        <f t="shared" si="49"/>
        <v>0</v>
      </c>
      <c r="BM146" s="342">
        <f t="shared" si="49"/>
        <v>0</v>
      </c>
      <c r="BN146" s="342">
        <f t="shared" si="49"/>
        <v>0</v>
      </c>
      <c r="BP146" s="29">
        <f t="shared" si="40"/>
        <v>0</v>
      </c>
      <c r="BQ146" s="29">
        <f t="shared" si="41"/>
        <v>0</v>
      </c>
      <c r="BR146" s="29">
        <f t="shared" si="42"/>
        <v>0</v>
      </c>
      <c r="BT146" s="29">
        <f t="shared" si="43"/>
        <v>0</v>
      </c>
      <c r="BU146" s="29">
        <f t="shared" si="43"/>
        <v>0</v>
      </c>
      <c r="BV146" s="29">
        <f t="shared" si="44"/>
        <v>0</v>
      </c>
      <c r="BX146" s="29">
        <v>0</v>
      </c>
      <c r="BY146" s="29">
        <v>0</v>
      </c>
      <c r="BZ146" s="29">
        <v>0</v>
      </c>
      <c r="CB146" s="342"/>
      <c r="CC146" s="342"/>
      <c r="CD146" s="342"/>
      <c r="CF146" s="29">
        <v>0</v>
      </c>
      <c r="CG146" s="29">
        <v>0</v>
      </c>
      <c r="CH146" s="29">
        <v>0</v>
      </c>
      <c r="CJ146" s="342">
        <f t="shared" si="50"/>
        <v>0</v>
      </c>
      <c r="CK146" s="342">
        <f t="shared" si="50"/>
        <v>0</v>
      </c>
      <c r="CL146" s="342">
        <f t="shared" si="50"/>
        <v>0</v>
      </c>
      <c r="CN146" s="29">
        <f t="shared" si="34"/>
        <v>0</v>
      </c>
      <c r="CO146" s="29">
        <f t="shared" si="35"/>
        <v>0</v>
      </c>
      <c r="CP146" s="29">
        <f t="shared" si="36"/>
        <v>0</v>
      </c>
      <c r="CR146" s="29">
        <f t="shared" si="37"/>
        <v>0</v>
      </c>
      <c r="CS146" s="29">
        <f t="shared" si="37"/>
        <v>0</v>
      </c>
      <c r="CT146" s="29">
        <f t="shared" si="38"/>
        <v>0</v>
      </c>
    </row>
    <row r="147" spans="1:98" x14ac:dyDescent="0.25">
      <c r="A147" s="343" t="s">
        <v>471</v>
      </c>
      <c r="B147" s="229">
        <v>0.02</v>
      </c>
      <c r="C147" s="229">
        <v>2.23E-2</v>
      </c>
      <c r="D147" s="229">
        <v>2.2599999999999999E-2</v>
      </c>
      <c r="E147" s="229">
        <v>2.58E-2</v>
      </c>
      <c r="F147" s="236">
        <v>403011</v>
      </c>
      <c r="G147" s="229"/>
      <c r="H147" s="342">
        <v>66320871.649999999</v>
      </c>
      <c r="I147" s="342">
        <v>66320871.649999999</v>
      </c>
      <c r="J147" s="342">
        <v>66320871.649999999</v>
      </c>
      <c r="K147" s="342"/>
      <c r="L147" s="342">
        <v>66254225.119999997</v>
      </c>
      <c r="M147" s="342">
        <v>66254225.119999997</v>
      </c>
      <c r="N147" s="342">
        <v>66254225.119999997</v>
      </c>
      <c r="O147" s="342"/>
      <c r="P147" s="238">
        <v>142589.87404749999</v>
      </c>
      <c r="Q147" s="238">
        <v>142589.87404749999</v>
      </c>
      <c r="R147" s="238">
        <v>142589.87404749999</v>
      </c>
      <c r="S147" s="238"/>
      <c r="T147" s="342">
        <f t="shared" si="48"/>
        <v>142446.58400800001</v>
      </c>
      <c r="U147" s="342">
        <f t="shared" si="48"/>
        <v>142446.58400800001</v>
      </c>
      <c r="V147" s="342">
        <f t="shared" si="48"/>
        <v>142446.58400800001</v>
      </c>
      <c r="W147" s="29"/>
      <c r="X147" s="29">
        <f t="shared" si="45"/>
        <v>427769.62214250001</v>
      </c>
      <c r="Y147" s="29">
        <f t="shared" si="46"/>
        <v>427339.75202400004</v>
      </c>
      <c r="Z147" s="29">
        <f t="shared" si="39"/>
        <v>-429.87011849996634</v>
      </c>
      <c r="AB147" s="29">
        <v>66320871.649999999</v>
      </c>
      <c r="AC147" s="29">
        <v>66310315.060000002</v>
      </c>
      <c r="AD147" s="29">
        <v>66299758.460000001</v>
      </c>
      <c r="AF147" s="342">
        <v>66254225.119999997</v>
      </c>
      <c r="AG147" s="342">
        <v>66254225.119999997</v>
      </c>
      <c r="AH147" s="342">
        <v>66254225.119999997</v>
      </c>
      <c r="AJ147" s="29">
        <v>142589.87404749999</v>
      </c>
      <c r="AK147" s="29">
        <v>142567.177379</v>
      </c>
      <c r="AL147" s="29">
        <v>142544.48068900002</v>
      </c>
      <c r="AN147" s="342">
        <f t="shared" si="47"/>
        <v>142446.58400800001</v>
      </c>
      <c r="AO147" s="342">
        <f t="shared" si="47"/>
        <v>142446.58400800001</v>
      </c>
      <c r="AP147" s="342">
        <f t="shared" si="47"/>
        <v>142446.58400800001</v>
      </c>
      <c r="AR147" s="29">
        <f t="shared" si="29"/>
        <v>427701.53211549995</v>
      </c>
      <c r="AS147" s="29">
        <f t="shared" si="30"/>
        <v>427339.75202400004</v>
      </c>
      <c r="AT147" s="29">
        <f t="shared" si="31"/>
        <v>-361.78009149990976</v>
      </c>
      <c r="AV147" s="29">
        <f t="shared" si="32"/>
        <v>855471.15425799997</v>
      </c>
      <c r="AW147" s="29">
        <f t="shared" si="32"/>
        <v>854679.50404800009</v>
      </c>
      <c r="AX147" s="29">
        <f t="shared" si="33"/>
        <v>-791.6502099998761</v>
      </c>
      <c r="AZ147" s="29">
        <v>66299758.460000001</v>
      </c>
      <c r="BA147" s="29">
        <v>66299758.460000001</v>
      </c>
      <c r="BB147" s="29">
        <v>66299758.460000001</v>
      </c>
      <c r="BD147" s="342"/>
      <c r="BE147" s="342"/>
      <c r="BF147" s="342"/>
      <c r="BH147" s="29">
        <v>142544.48068900002</v>
      </c>
      <c r="BI147" s="29">
        <v>142544.48068900002</v>
      </c>
      <c r="BJ147" s="29">
        <v>142544.48068900002</v>
      </c>
      <c r="BL147" s="342">
        <f t="shared" si="49"/>
        <v>0</v>
      </c>
      <c r="BM147" s="342">
        <f t="shared" si="49"/>
        <v>0</v>
      </c>
      <c r="BN147" s="342">
        <f t="shared" si="49"/>
        <v>0</v>
      </c>
      <c r="BP147" s="29">
        <f t="shared" si="40"/>
        <v>427633.44206700008</v>
      </c>
      <c r="BQ147" s="29">
        <f t="shared" si="41"/>
        <v>0</v>
      </c>
      <c r="BR147" s="29">
        <f t="shared" si="42"/>
        <v>-427633.44206700008</v>
      </c>
      <c r="BT147" s="29">
        <f t="shared" si="43"/>
        <v>1283104.596325</v>
      </c>
      <c r="BU147" s="29">
        <f t="shared" si="43"/>
        <v>854679.50404800009</v>
      </c>
      <c r="BV147" s="29">
        <f t="shared" si="44"/>
        <v>-428425.09227699996</v>
      </c>
      <c r="BX147" s="29">
        <v>66299758.460000001</v>
      </c>
      <c r="BY147" s="29">
        <v>66276991.789999999</v>
      </c>
      <c r="BZ147" s="29">
        <v>66254225.119999997</v>
      </c>
      <c r="CB147" s="342"/>
      <c r="CC147" s="342"/>
      <c r="CD147" s="342"/>
      <c r="CF147" s="29">
        <v>142544.48068900002</v>
      </c>
      <c r="CG147" s="29">
        <v>142495.53234850001</v>
      </c>
      <c r="CH147" s="29">
        <v>142446.58400800001</v>
      </c>
      <c r="CJ147" s="342">
        <f t="shared" si="50"/>
        <v>0</v>
      </c>
      <c r="CK147" s="342">
        <f t="shared" si="50"/>
        <v>0</v>
      </c>
      <c r="CL147" s="342">
        <f t="shared" si="50"/>
        <v>0</v>
      </c>
      <c r="CN147" s="29">
        <f t="shared" si="34"/>
        <v>427486.59704550006</v>
      </c>
      <c r="CO147" s="29">
        <f t="shared" si="35"/>
        <v>0</v>
      </c>
      <c r="CP147" s="29">
        <f t="shared" si="36"/>
        <v>-427486.59704550006</v>
      </c>
      <c r="CR147" s="29">
        <f t="shared" si="37"/>
        <v>1710591.1933705001</v>
      </c>
      <c r="CS147" s="29">
        <f t="shared" si="37"/>
        <v>854679.50404800009</v>
      </c>
      <c r="CT147" s="29">
        <f t="shared" si="38"/>
        <v>-855911.68932250002</v>
      </c>
    </row>
    <row r="148" spans="1:98" x14ac:dyDescent="0.25">
      <c r="A148" s="343" t="s">
        <v>472</v>
      </c>
      <c r="B148" s="229">
        <v>8.8000000000000005E-3</v>
      </c>
      <c r="C148" s="229">
        <v>9.7999999999999997E-3</v>
      </c>
      <c r="D148" s="229">
        <v>9.1999999999999998E-3</v>
      </c>
      <c r="E148" s="229">
        <v>9.1000000000000004E-3</v>
      </c>
      <c r="F148" s="236">
        <v>403011</v>
      </c>
      <c r="G148" s="229"/>
      <c r="H148" s="342">
        <v>2736920.21</v>
      </c>
      <c r="I148" s="342">
        <v>2736920.21</v>
      </c>
      <c r="J148" s="342">
        <v>2736920.21</v>
      </c>
      <c r="K148" s="342"/>
      <c r="L148" s="342">
        <v>2736920.21</v>
      </c>
      <c r="M148" s="342">
        <v>2736920.21</v>
      </c>
      <c r="N148" s="342">
        <v>2736920.21</v>
      </c>
      <c r="O148" s="342"/>
      <c r="P148" s="238">
        <v>2075.4978259166669</v>
      </c>
      <c r="Q148" s="238">
        <v>2075.4978259166669</v>
      </c>
      <c r="R148" s="238">
        <v>2075.4978259166669</v>
      </c>
      <c r="S148" s="238"/>
      <c r="T148" s="342">
        <f t="shared" si="48"/>
        <v>2075.4978259166669</v>
      </c>
      <c r="U148" s="342">
        <f t="shared" si="48"/>
        <v>2075.4978259166669</v>
      </c>
      <c r="V148" s="342">
        <f t="shared" si="48"/>
        <v>2075.4978259166669</v>
      </c>
      <c r="W148" s="29"/>
      <c r="X148" s="29">
        <f t="shared" si="45"/>
        <v>6226.4934777500002</v>
      </c>
      <c r="Y148" s="29">
        <f t="shared" si="46"/>
        <v>6226.4934777500002</v>
      </c>
      <c r="Z148" s="29">
        <f t="shared" si="39"/>
        <v>0</v>
      </c>
      <c r="AB148" s="29">
        <v>2736920.21</v>
      </c>
      <c r="AC148" s="29">
        <v>2736920.21</v>
      </c>
      <c r="AD148" s="29">
        <v>2736920.21</v>
      </c>
      <c r="AF148" s="342">
        <v>2736920.21</v>
      </c>
      <c r="AG148" s="342">
        <v>2736920.21</v>
      </c>
      <c r="AH148" s="342">
        <v>2736920.21</v>
      </c>
      <c r="AJ148" s="29">
        <v>2075.4978259166669</v>
      </c>
      <c r="AK148" s="29">
        <v>2075.4978259166669</v>
      </c>
      <c r="AL148" s="29">
        <v>2075.4978259166669</v>
      </c>
      <c r="AN148" s="342">
        <f t="shared" si="47"/>
        <v>2075.4978259166669</v>
      </c>
      <c r="AO148" s="342">
        <f t="shared" si="47"/>
        <v>2075.4978259166669</v>
      </c>
      <c r="AP148" s="342">
        <f t="shared" si="47"/>
        <v>2075.4978259166669</v>
      </c>
      <c r="AR148" s="29">
        <f t="shared" ref="AR148:AR201" si="51">AJ148+AK148+AL148</f>
        <v>6226.4934777500002</v>
      </c>
      <c r="AS148" s="29">
        <f t="shared" ref="AS148:AS201" si="52">AN148+AO148+AP148</f>
        <v>6226.4934777500002</v>
      </c>
      <c r="AT148" s="29">
        <f t="shared" ref="AT148:AT201" si="53">AS148-AR148</f>
        <v>0</v>
      </c>
      <c r="AV148" s="29">
        <f t="shared" ref="AV148:AW201" si="54">+X148+AR148</f>
        <v>12452.9869555</v>
      </c>
      <c r="AW148" s="29">
        <f t="shared" si="54"/>
        <v>12452.9869555</v>
      </c>
      <c r="AX148" s="29">
        <f t="shared" ref="AX148:AX201" si="55">AW148-AV148</f>
        <v>0</v>
      </c>
      <c r="AZ148" s="29">
        <v>2736920.21</v>
      </c>
      <c r="BA148" s="29">
        <v>2736920.21</v>
      </c>
      <c r="BB148" s="29">
        <v>2736920.21</v>
      </c>
      <c r="BD148" s="342"/>
      <c r="BE148" s="342"/>
      <c r="BF148" s="342"/>
      <c r="BH148" s="29">
        <v>2075.4978259166669</v>
      </c>
      <c r="BI148" s="29">
        <v>2075.4978259166669</v>
      </c>
      <c r="BJ148" s="29">
        <v>2075.4978259166669</v>
      </c>
      <c r="BL148" s="342">
        <f t="shared" si="49"/>
        <v>0</v>
      </c>
      <c r="BM148" s="342">
        <f t="shared" si="49"/>
        <v>0</v>
      </c>
      <c r="BN148" s="342">
        <f t="shared" si="49"/>
        <v>0</v>
      </c>
      <c r="BP148" s="29">
        <f t="shared" si="40"/>
        <v>6226.4934777500002</v>
      </c>
      <c r="BQ148" s="29">
        <f t="shared" si="41"/>
        <v>0</v>
      </c>
      <c r="BR148" s="29">
        <f t="shared" si="42"/>
        <v>-6226.4934777500002</v>
      </c>
      <c r="BT148" s="29">
        <f t="shared" si="43"/>
        <v>18679.480433249999</v>
      </c>
      <c r="BU148" s="29">
        <f t="shared" si="43"/>
        <v>12452.9869555</v>
      </c>
      <c r="BV148" s="29">
        <f t="shared" si="44"/>
        <v>-6226.4934777499984</v>
      </c>
      <c r="BX148" s="29">
        <v>2736920.21</v>
      </c>
      <c r="BY148" s="29">
        <v>2736920.21</v>
      </c>
      <c r="BZ148" s="29">
        <v>2736920.21</v>
      </c>
      <c r="CB148" s="342"/>
      <c r="CC148" s="342"/>
      <c r="CD148" s="342"/>
      <c r="CF148" s="29">
        <v>2075.4978259166669</v>
      </c>
      <c r="CG148" s="29">
        <v>2075.4978259166669</v>
      </c>
      <c r="CH148" s="29">
        <v>2075.4978259166669</v>
      </c>
      <c r="CJ148" s="342">
        <f t="shared" si="50"/>
        <v>0</v>
      </c>
      <c r="CK148" s="342">
        <f t="shared" si="50"/>
        <v>0</v>
      </c>
      <c r="CL148" s="342">
        <f t="shared" si="50"/>
        <v>0</v>
      </c>
      <c r="CN148" s="29">
        <f t="shared" ref="CN148:CN201" si="56">CF148+CG148+CH148</f>
        <v>6226.4934777500002</v>
      </c>
      <c r="CO148" s="29">
        <f t="shared" ref="CO148:CO201" si="57">CJ148+CK148+CL148</f>
        <v>0</v>
      </c>
      <c r="CP148" s="29">
        <f t="shared" ref="CP148:CP201" si="58">CO148-CN148</f>
        <v>-6226.4934777500002</v>
      </c>
      <c r="CR148" s="29">
        <f t="shared" ref="CR148:CS201" si="59">+CN148+BT148</f>
        <v>24905.973911000001</v>
      </c>
      <c r="CS148" s="29">
        <f t="shared" si="59"/>
        <v>12452.9869555</v>
      </c>
      <c r="CT148" s="29">
        <f t="shared" ref="CT148:CT201" si="60">CS148-CR148</f>
        <v>-12452.9869555</v>
      </c>
    </row>
    <row r="149" spans="1:98" x14ac:dyDescent="0.25">
      <c r="A149" s="343" t="s">
        <v>473</v>
      </c>
      <c r="B149" s="229">
        <v>0</v>
      </c>
      <c r="C149" s="229">
        <v>0</v>
      </c>
      <c r="D149" s="229">
        <v>0</v>
      </c>
      <c r="E149" s="229">
        <v>0</v>
      </c>
      <c r="F149" s="236">
        <v>403011</v>
      </c>
      <c r="G149" s="229"/>
      <c r="H149" s="342">
        <v>0</v>
      </c>
      <c r="I149" s="342">
        <v>0</v>
      </c>
      <c r="J149" s="342">
        <v>0</v>
      </c>
      <c r="K149" s="342"/>
      <c r="L149" s="342">
        <v>0</v>
      </c>
      <c r="M149" s="342">
        <v>0</v>
      </c>
      <c r="N149" s="342">
        <v>0</v>
      </c>
      <c r="O149" s="342"/>
      <c r="P149" s="238">
        <v>0</v>
      </c>
      <c r="Q149" s="238">
        <v>0</v>
      </c>
      <c r="R149" s="238">
        <v>0</v>
      </c>
      <c r="S149" s="238"/>
      <c r="T149" s="342">
        <f t="shared" si="48"/>
        <v>0</v>
      </c>
      <c r="U149" s="342">
        <f t="shared" si="48"/>
        <v>0</v>
      </c>
      <c r="V149" s="342">
        <f t="shared" si="48"/>
        <v>0</v>
      </c>
      <c r="W149" s="29"/>
      <c r="X149" s="29">
        <f t="shared" si="45"/>
        <v>0</v>
      </c>
      <c r="Y149" s="29">
        <f t="shared" si="46"/>
        <v>0</v>
      </c>
      <c r="Z149" s="29">
        <f t="shared" si="39"/>
        <v>0</v>
      </c>
      <c r="AB149" s="29">
        <v>0</v>
      </c>
      <c r="AC149" s="29">
        <v>0</v>
      </c>
      <c r="AD149" s="29">
        <v>0</v>
      </c>
      <c r="AF149" s="342">
        <v>0</v>
      </c>
      <c r="AG149" s="342">
        <v>0</v>
      </c>
      <c r="AH149" s="342">
        <v>0</v>
      </c>
      <c r="AJ149" s="29">
        <v>0</v>
      </c>
      <c r="AK149" s="29">
        <v>0</v>
      </c>
      <c r="AL149" s="29">
        <v>0</v>
      </c>
      <c r="AN149" s="342">
        <f t="shared" si="47"/>
        <v>0</v>
      </c>
      <c r="AO149" s="342">
        <f t="shared" si="47"/>
        <v>0</v>
      </c>
      <c r="AP149" s="342">
        <f t="shared" si="47"/>
        <v>0</v>
      </c>
      <c r="AR149" s="29">
        <f t="shared" si="51"/>
        <v>0</v>
      </c>
      <c r="AS149" s="29">
        <f t="shared" si="52"/>
        <v>0</v>
      </c>
      <c r="AT149" s="29">
        <f t="shared" si="53"/>
        <v>0</v>
      </c>
      <c r="AV149" s="29">
        <f t="shared" si="54"/>
        <v>0</v>
      </c>
      <c r="AW149" s="29">
        <f t="shared" si="54"/>
        <v>0</v>
      </c>
      <c r="AX149" s="29">
        <f t="shared" si="55"/>
        <v>0</v>
      </c>
      <c r="AZ149" s="29">
        <v>0</v>
      </c>
      <c r="BA149" s="29">
        <v>0</v>
      </c>
      <c r="BB149" s="29">
        <v>0</v>
      </c>
      <c r="BD149" s="342"/>
      <c r="BE149" s="342"/>
      <c r="BF149" s="342"/>
      <c r="BH149" s="29">
        <v>0</v>
      </c>
      <c r="BI149" s="29">
        <v>0</v>
      </c>
      <c r="BJ149" s="29">
        <v>0</v>
      </c>
      <c r="BL149" s="342">
        <f t="shared" si="49"/>
        <v>0</v>
      </c>
      <c r="BM149" s="342">
        <f t="shared" si="49"/>
        <v>0</v>
      </c>
      <c r="BN149" s="342">
        <f t="shared" si="49"/>
        <v>0</v>
      </c>
      <c r="BP149" s="29">
        <f t="shared" si="40"/>
        <v>0</v>
      </c>
      <c r="BQ149" s="29">
        <f t="shared" si="41"/>
        <v>0</v>
      </c>
      <c r="BR149" s="29">
        <f t="shared" si="42"/>
        <v>0</v>
      </c>
      <c r="BT149" s="29">
        <f t="shared" si="43"/>
        <v>0</v>
      </c>
      <c r="BU149" s="29">
        <f t="shared" si="43"/>
        <v>0</v>
      </c>
      <c r="BV149" s="29">
        <f t="shared" si="44"/>
        <v>0</v>
      </c>
      <c r="BX149" s="29">
        <v>0</v>
      </c>
      <c r="BY149" s="29">
        <v>0</v>
      </c>
      <c r="BZ149" s="29">
        <v>0</v>
      </c>
      <c r="CB149" s="342"/>
      <c r="CC149" s="342"/>
      <c r="CD149" s="342"/>
      <c r="CF149" s="29">
        <v>0</v>
      </c>
      <c r="CG149" s="29">
        <v>0</v>
      </c>
      <c r="CH149" s="29">
        <v>0</v>
      </c>
      <c r="CJ149" s="342">
        <f t="shared" si="50"/>
        <v>0</v>
      </c>
      <c r="CK149" s="342">
        <f t="shared" si="50"/>
        <v>0</v>
      </c>
      <c r="CL149" s="342">
        <f t="shared" si="50"/>
        <v>0</v>
      </c>
      <c r="CN149" s="29">
        <f t="shared" si="56"/>
        <v>0</v>
      </c>
      <c r="CO149" s="29">
        <f t="shared" si="57"/>
        <v>0</v>
      </c>
      <c r="CP149" s="29">
        <f t="shared" si="58"/>
        <v>0</v>
      </c>
      <c r="CR149" s="29">
        <f t="shared" si="59"/>
        <v>0</v>
      </c>
      <c r="CS149" s="29">
        <f t="shared" si="59"/>
        <v>0</v>
      </c>
      <c r="CT149" s="29">
        <f t="shared" si="60"/>
        <v>0</v>
      </c>
    </row>
    <row r="150" spans="1:98" x14ac:dyDescent="0.25">
      <c r="A150" s="343" t="s">
        <v>474</v>
      </c>
      <c r="B150" s="229">
        <v>0</v>
      </c>
      <c r="C150" s="229">
        <v>0</v>
      </c>
      <c r="D150" s="229">
        <v>0</v>
      </c>
      <c r="E150" s="229">
        <v>0</v>
      </c>
      <c r="F150" s="236">
        <v>403011</v>
      </c>
      <c r="G150" s="229"/>
      <c r="H150" s="342">
        <v>0</v>
      </c>
      <c r="I150" s="342">
        <v>0</v>
      </c>
      <c r="J150" s="342">
        <v>0</v>
      </c>
      <c r="K150" s="342"/>
      <c r="L150" s="342">
        <v>0</v>
      </c>
      <c r="M150" s="342">
        <v>0</v>
      </c>
      <c r="N150" s="342">
        <v>0</v>
      </c>
      <c r="O150" s="342"/>
      <c r="P150" s="238">
        <v>0</v>
      </c>
      <c r="Q150" s="238">
        <v>0</v>
      </c>
      <c r="R150" s="238">
        <v>0</v>
      </c>
      <c r="S150" s="238"/>
      <c r="T150" s="342">
        <f t="shared" si="48"/>
        <v>0</v>
      </c>
      <c r="U150" s="342">
        <f t="shared" si="48"/>
        <v>0</v>
      </c>
      <c r="V150" s="342">
        <f t="shared" si="48"/>
        <v>0</v>
      </c>
      <c r="W150" s="29"/>
      <c r="X150" s="29">
        <f t="shared" si="45"/>
        <v>0</v>
      </c>
      <c r="Y150" s="29">
        <f t="shared" si="46"/>
        <v>0</v>
      </c>
      <c r="Z150" s="29">
        <f t="shared" si="39"/>
        <v>0</v>
      </c>
      <c r="AB150" s="29">
        <v>0</v>
      </c>
      <c r="AC150" s="29">
        <v>0</v>
      </c>
      <c r="AD150" s="29">
        <v>0</v>
      </c>
      <c r="AF150" s="342">
        <v>0</v>
      </c>
      <c r="AG150" s="342">
        <v>0</v>
      </c>
      <c r="AH150" s="342">
        <v>0</v>
      </c>
      <c r="AJ150" s="29">
        <v>0</v>
      </c>
      <c r="AK150" s="29">
        <v>0</v>
      </c>
      <c r="AL150" s="29">
        <v>0</v>
      </c>
      <c r="AN150" s="342">
        <f t="shared" si="47"/>
        <v>0</v>
      </c>
      <c r="AO150" s="342">
        <f t="shared" si="47"/>
        <v>0</v>
      </c>
      <c r="AP150" s="342">
        <f t="shared" si="47"/>
        <v>0</v>
      </c>
      <c r="AR150" s="29">
        <f t="shared" si="51"/>
        <v>0</v>
      </c>
      <c r="AS150" s="29">
        <f t="shared" si="52"/>
        <v>0</v>
      </c>
      <c r="AT150" s="29">
        <f t="shared" si="53"/>
        <v>0</v>
      </c>
      <c r="AV150" s="29">
        <f t="shared" si="54"/>
        <v>0</v>
      </c>
      <c r="AW150" s="29">
        <f t="shared" si="54"/>
        <v>0</v>
      </c>
      <c r="AX150" s="29">
        <f t="shared" si="55"/>
        <v>0</v>
      </c>
      <c r="AZ150" s="29">
        <v>0</v>
      </c>
      <c r="BA150" s="29">
        <v>0</v>
      </c>
      <c r="BB150" s="29">
        <v>0</v>
      </c>
      <c r="BD150" s="342"/>
      <c r="BE150" s="342"/>
      <c r="BF150" s="342"/>
      <c r="BH150" s="29">
        <v>0</v>
      </c>
      <c r="BI150" s="29">
        <v>0</v>
      </c>
      <c r="BJ150" s="29">
        <v>0</v>
      </c>
      <c r="BL150" s="342">
        <f t="shared" si="49"/>
        <v>0</v>
      </c>
      <c r="BM150" s="342">
        <f t="shared" si="49"/>
        <v>0</v>
      </c>
      <c r="BN150" s="342">
        <f t="shared" si="49"/>
        <v>0</v>
      </c>
      <c r="BP150" s="29">
        <f t="shared" si="40"/>
        <v>0</v>
      </c>
      <c r="BQ150" s="29">
        <f t="shared" si="41"/>
        <v>0</v>
      </c>
      <c r="BR150" s="29">
        <f t="shared" si="42"/>
        <v>0</v>
      </c>
      <c r="BT150" s="29">
        <f t="shared" si="43"/>
        <v>0</v>
      </c>
      <c r="BU150" s="29">
        <f t="shared" si="43"/>
        <v>0</v>
      </c>
      <c r="BV150" s="29">
        <f t="shared" si="44"/>
        <v>0</v>
      </c>
      <c r="BX150" s="29">
        <v>0</v>
      </c>
      <c r="BY150" s="29">
        <v>0</v>
      </c>
      <c r="BZ150" s="29">
        <v>0</v>
      </c>
      <c r="CB150" s="342"/>
      <c r="CC150" s="342"/>
      <c r="CD150" s="342"/>
      <c r="CF150" s="29">
        <v>0</v>
      </c>
      <c r="CG150" s="29">
        <v>0</v>
      </c>
      <c r="CH150" s="29">
        <v>0</v>
      </c>
      <c r="CJ150" s="342">
        <f t="shared" si="50"/>
        <v>0</v>
      </c>
      <c r="CK150" s="342">
        <f t="shared" si="50"/>
        <v>0</v>
      </c>
      <c r="CL150" s="342">
        <f t="shared" si="50"/>
        <v>0</v>
      </c>
      <c r="CN150" s="29">
        <f t="shared" si="56"/>
        <v>0</v>
      </c>
      <c r="CO150" s="29">
        <f t="shared" si="57"/>
        <v>0</v>
      </c>
      <c r="CP150" s="29">
        <f t="shared" si="58"/>
        <v>0</v>
      </c>
      <c r="CR150" s="29">
        <f t="shared" si="59"/>
        <v>0</v>
      </c>
      <c r="CS150" s="29">
        <f t="shared" si="59"/>
        <v>0</v>
      </c>
      <c r="CT150" s="29">
        <f t="shared" si="60"/>
        <v>0</v>
      </c>
    </row>
    <row r="151" spans="1:98" x14ac:dyDescent="0.25">
      <c r="A151" s="343" t="s">
        <v>475</v>
      </c>
      <c r="B151" s="229">
        <v>0.16789999999999999</v>
      </c>
      <c r="C151" s="229">
        <v>0</v>
      </c>
      <c r="D151" s="229">
        <v>0</v>
      </c>
      <c r="E151" s="229">
        <v>0</v>
      </c>
      <c r="F151" s="236">
        <v>403011</v>
      </c>
      <c r="G151" s="229"/>
      <c r="H151" s="342">
        <v>0</v>
      </c>
      <c r="I151" s="342">
        <v>0</v>
      </c>
      <c r="J151" s="342">
        <v>0</v>
      </c>
      <c r="K151" s="342"/>
      <c r="L151" s="342">
        <v>0</v>
      </c>
      <c r="M151" s="342">
        <v>0</v>
      </c>
      <c r="N151" s="342">
        <v>0</v>
      </c>
      <c r="O151" s="342"/>
      <c r="P151" s="238">
        <v>0</v>
      </c>
      <c r="Q151" s="238">
        <v>0</v>
      </c>
      <c r="R151" s="238">
        <v>0</v>
      </c>
      <c r="S151" s="238"/>
      <c r="T151" s="342">
        <f t="shared" si="48"/>
        <v>0</v>
      </c>
      <c r="U151" s="342">
        <f t="shared" si="48"/>
        <v>0</v>
      </c>
      <c r="V151" s="342">
        <f t="shared" si="48"/>
        <v>0</v>
      </c>
      <c r="W151" s="29"/>
      <c r="X151" s="29">
        <f t="shared" si="45"/>
        <v>0</v>
      </c>
      <c r="Y151" s="29">
        <f t="shared" si="46"/>
        <v>0</v>
      </c>
      <c r="Z151" s="29">
        <f t="shared" si="39"/>
        <v>0</v>
      </c>
      <c r="AB151" s="29">
        <v>0</v>
      </c>
      <c r="AC151" s="29">
        <v>0</v>
      </c>
      <c r="AD151" s="29">
        <v>0</v>
      </c>
      <c r="AF151" s="342">
        <v>0</v>
      </c>
      <c r="AG151" s="342">
        <v>0</v>
      </c>
      <c r="AH151" s="342">
        <v>0</v>
      </c>
      <c r="AJ151" s="29">
        <v>0</v>
      </c>
      <c r="AK151" s="29">
        <v>0</v>
      </c>
      <c r="AL151" s="29">
        <v>0</v>
      </c>
      <c r="AN151" s="342">
        <f t="shared" si="47"/>
        <v>0</v>
      </c>
      <c r="AO151" s="342">
        <f t="shared" si="47"/>
        <v>0</v>
      </c>
      <c r="AP151" s="342">
        <f t="shared" si="47"/>
        <v>0</v>
      </c>
      <c r="AR151" s="29">
        <f t="shared" si="51"/>
        <v>0</v>
      </c>
      <c r="AS151" s="29">
        <f t="shared" si="52"/>
        <v>0</v>
      </c>
      <c r="AT151" s="29">
        <f t="shared" si="53"/>
        <v>0</v>
      </c>
      <c r="AV151" s="29">
        <f t="shared" si="54"/>
        <v>0</v>
      </c>
      <c r="AW151" s="29">
        <f t="shared" si="54"/>
        <v>0</v>
      </c>
      <c r="AX151" s="29">
        <f t="shared" si="55"/>
        <v>0</v>
      </c>
      <c r="AZ151" s="29">
        <v>0</v>
      </c>
      <c r="BA151" s="29">
        <v>0</v>
      </c>
      <c r="BB151" s="29">
        <v>0</v>
      </c>
      <c r="BD151" s="342"/>
      <c r="BE151" s="342"/>
      <c r="BF151" s="342"/>
      <c r="BH151" s="29">
        <v>0</v>
      </c>
      <c r="BI151" s="29">
        <v>0</v>
      </c>
      <c r="BJ151" s="29">
        <v>0</v>
      </c>
      <c r="BL151" s="342">
        <f t="shared" si="49"/>
        <v>0</v>
      </c>
      <c r="BM151" s="342">
        <f t="shared" si="49"/>
        <v>0</v>
      </c>
      <c r="BN151" s="342">
        <f t="shared" si="49"/>
        <v>0</v>
      </c>
      <c r="BP151" s="29">
        <f t="shared" si="40"/>
        <v>0</v>
      </c>
      <c r="BQ151" s="29">
        <f t="shared" si="41"/>
        <v>0</v>
      </c>
      <c r="BR151" s="29">
        <f t="shared" si="42"/>
        <v>0</v>
      </c>
      <c r="BT151" s="29">
        <f t="shared" si="43"/>
        <v>0</v>
      </c>
      <c r="BU151" s="29">
        <f t="shared" si="43"/>
        <v>0</v>
      </c>
      <c r="BV151" s="29">
        <f t="shared" si="44"/>
        <v>0</v>
      </c>
      <c r="BX151" s="29">
        <v>0</v>
      </c>
      <c r="BY151" s="29">
        <v>0</v>
      </c>
      <c r="BZ151" s="29">
        <v>0</v>
      </c>
      <c r="CB151" s="342"/>
      <c r="CC151" s="342"/>
      <c r="CD151" s="342"/>
      <c r="CF151" s="29">
        <v>0</v>
      </c>
      <c r="CG151" s="29">
        <v>0</v>
      </c>
      <c r="CH151" s="29">
        <v>0</v>
      </c>
      <c r="CJ151" s="342">
        <f t="shared" si="50"/>
        <v>0</v>
      </c>
      <c r="CK151" s="342">
        <f t="shared" si="50"/>
        <v>0</v>
      </c>
      <c r="CL151" s="342">
        <f t="shared" si="50"/>
        <v>0</v>
      </c>
      <c r="CN151" s="29">
        <f t="shared" si="56"/>
        <v>0</v>
      </c>
      <c r="CO151" s="29">
        <f t="shared" si="57"/>
        <v>0</v>
      </c>
      <c r="CP151" s="29">
        <f t="shared" si="58"/>
        <v>0</v>
      </c>
      <c r="CR151" s="29">
        <f t="shared" si="59"/>
        <v>0</v>
      </c>
      <c r="CS151" s="29">
        <f t="shared" si="59"/>
        <v>0</v>
      </c>
      <c r="CT151" s="29">
        <f t="shared" si="60"/>
        <v>0</v>
      </c>
    </row>
    <row r="152" spans="1:98" x14ac:dyDescent="0.25">
      <c r="A152" s="343" t="s">
        <v>476</v>
      </c>
      <c r="B152" s="229">
        <v>0</v>
      </c>
      <c r="C152" s="229">
        <v>0</v>
      </c>
      <c r="D152" s="229">
        <v>0</v>
      </c>
      <c r="E152" s="229">
        <v>0</v>
      </c>
      <c r="F152" s="236">
        <v>403011</v>
      </c>
      <c r="G152" s="229"/>
      <c r="H152" s="342">
        <v>0</v>
      </c>
      <c r="I152" s="342">
        <v>0</v>
      </c>
      <c r="J152" s="342">
        <v>0</v>
      </c>
      <c r="K152" s="342"/>
      <c r="L152" s="342">
        <v>0</v>
      </c>
      <c r="M152" s="342">
        <v>0</v>
      </c>
      <c r="N152" s="342">
        <v>0</v>
      </c>
      <c r="O152" s="342"/>
      <c r="P152" s="238">
        <v>0</v>
      </c>
      <c r="Q152" s="238">
        <v>0</v>
      </c>
      <c r="R152" s="238">
        <v>0</v>
      </c>
      <c r="S152" s="238"/>
      <c r="T152" s="342">
        <f t="shared" si="48"/>
        <v>0</v>
      </c>
      <c r="U152" s="342">
        <f t="shared" si="48"/>
        <v>0</v>
      </c>
      <c r="V152" s="342">
        <f t="shared" si="48"/>
        <v>0</v>
      </c>
      <c r="W152" s="29"/>
      <c r="X152" s="29">
        <f t="shared" si="45"/>
        <v>0</v>
      </c>
      <c r="Y152" s="29">
        <f t="shared" si="46"/>
        <v>0</v>
      </c>
      <c r="Z152" s="29">
        <f t="shared" si="39"/>
        <v>0</v>
      </c>
      <c r="AB152" s="29">
        <v>0</v>
      </c>
      <c r="AC152" s="29">
        <v>0</v>
      </c>
      <c r="AD152" s="29">
        <v>0</v>
      </c>
      <c r="AF152" s="342">
        <v>0</v>
      </c>
      <c r="AG152" s="342">
        <v>0</v>
      </c>
      <c r="AH152" s="342">
        <v>0</v>
      </c>
      <c r="AJ152" s="29">
        <v>0</v>
      </c>
      <c r="AK152" s="29">
        <v>0</v>
      </c>
      <c r="AL152" s="29">
        <v>0</v>
      </c>
      <c r="AN152" s="342">
        <f t="shared" si="47"/>
        <v>0</v>
      </c>
      <c r="AO152" s="342">
        <f t="shared" si="47"/>
        <v>0</v>
      </c>
      <c r="AP152" s="342">
        <f t="shared" si="47"/>
        <v>0</v>
      </c>
      <c r="AR152" s="29">
        <f t="shared" si="51"/>
        <v>0</v>
      </c>
      <c r="AS152" s="29">
        <f t="shared" si="52"/>
        <v>0</v>
      </c>
      <c r="AT152" s="29">
        <f t="shared" si="53"/>
        <v>0</v>
      </c>
      <c r="AV152" s="29">
        <f t="shared" si="54"/>
        <v>0</v>
      </c>
      <c r="AW152" s="29">
        <f t="shared" si="54"/>
        <v>0</v>
      </c>
      <c r="AX152" s="29">
        <f t="shared" si="55"/>
        <v>0</v>
      </c>
      <c r="AZ152" s="29">
        <v>0</v>
      </c>
      <c r="BA152" s="29">
        <v>0</v>
      </c>
      <c r="BB152" s="29">
        <v>0</v>
      </c>
      <c r="BD152" s="342"/>
      <c r="BE152" s="342"/>
      <c r="BF152" s="342"/>
      <c r="BH152" s="29">
        <v>0</v>
      </c>
      <c r="BI152" s="29">
        <v>0</v>
      </c>
      <c r="BJ152" s="29">
        <v>0</v>
      </c>
      <c r="BL152" s="342">
        <f t="shared" si="49"/>
        <v>0</v>
      </c>
      <c r="BM152" s="342">
        <f t="shared" si="49"/>
        <v>0</v>
      </c>
      <c r="BN152" s="342">
        <f t="shared" si="49"/>
        <v>0</v>
      </c>
      <c r="BP152" s="29">
        <f t="shared" si="40"/>
        <v>0</v>
      </c>
      <c r="BQ152" s="29">
        <f t="shared" si="41"/>
        <v>0</v>
      </c>
      <c r="BR152" s="29">
        <f t="shared" si="42"/>
        <v>0</v>
      </c>
      <c r="BT152" s="29">
        <f t="shared" si="43"/>
        <v>0</v>
      </c>
      <c r="BU152" s="29">
        <f t="shared" si="43"/>
        <v>0</v>
      </c>
      <c r="BV152" s="29">
        <f t="shared" si="44"/>
        <v>0</v>
      </c>
      <c r="BX152" s="29">
        <v>0</v>
      </c>
      <c r="BY152" s="29">
        <v>0</v>
      </c>
      <c r="BZ152" s="29">
        <v>0</v>
      </c>
      <c r="CB152" s="342"/>
      <c r="CC152" s="342"/>
      <c r="CD152" s="342"/>
      <c r="CF152" s="29">
        <v>0</v>
      </c>
      <c r="CG152" s="29">
        <v>0</v>
      </c>
      <c r="CH152" s="29">
        <v>0</v>
      </c>
      <c r="CJ152" s="342">
        <f t="shared" si="50"/>
        <v>0</v>
      </c>
      <c r="CK152" s="342">
        <f t="shared" si="50"/>
        <v>0</v>
      </c>
      <c r="CL152" s="342">
        <f t="shared" si="50"/>
        <v>0</v>
      </c>
      <c r="CN152" s="29">
        <f t="shared" si="56"/>
        <v>0</v>
      </c>
      <c r="CO152" s="29">
        <f t="shared" si="57"/>
        <v>0</v>
      </c>
      <c r="CP152" s="29">
        <f t="shared" si="58"/>
        <v>0</v>
      </c>
      <c r="CR152" s="29">
        <f t="shared" si="59"/>
        <v>0</v>
      </c>
      <c r="CS152" s="29">
        <f t="shared" si="59"/>
        <v>0</v>
      </c>
      <c r="CT152" s="29">
        <f t="shared" si="60"/>
        <v>0</v>
      </c>
    </row>
    <row r="153" spans="1:98" x14ac:dyDescent="0.25">
      <c r="A153" s="343" t="s">
        <v>477</v>
      </c>
      <c r="B153" s="229">
        <v>0.15390000000000001</v>
      </c>
      <c r="C153" s="229">
        <v>0</v>
      </c>
      <c r="D153" s="229">
        <v>0</v>
      </c>
      <c r="E153" s="229">
        <v>0</v>
      </c>
      <c r="F153" s="236">
        <v>403011</v>
      </c>
      <c r="G153" s="229"/>
      <c r="H153" s="342">
        <v>0</v>
      </c>
      <c r="I153" s="342">
        <v>0</v>
      </c>
      <c r="J153" s="342">
        <v>0</v>
      </c>
      <c r="K153" s="342"/>
      <c r="L153" s="342">
        <v>0</v>
      </c>
      <c r="M153" s="342">
        <v>0</v>
      </c>
      <c r="N153" s="342">
        <v>0</v>
      </c>
      <c r="O153" s="342"/>
      <c r="P153" s="238">
        <v>0</v>
      </c>
      <c r="Q153" s="238">
        <v>0</v>
      </c>
      <c r="R153" s="238">
        <v>0</v>
      </c>
      <c r="S153" s="238"/>
      <c r="T153" s="342">
        <f t="shared" si="48"/>
        <v>0</v>
      </c>
      <c r="U153" s="342">
        <f t="shared" si="48"/>
        <v>0</v>
      </c>
      <c r="V153" s="342">
        <f t="shared" si="48"/>
        <v>0</v>
      </c>
      <c r="W153" s="29"/>
      <c r="X153" s="29">
        <f t="shared" si="45"/>
        <v>0</v>
      </c>
      <c r="Y153" s="29">
        <f t="shared" si="46"/>
        <v>0</v>
      </c>
      <c r="Z153" s="29">
        <f t="shared" si="39"/>
        <v>0</v>
      </c>
      <c r="AB153" s="29">
        <v>0</v>
      </c>
      <c r="AC153" s="29">
        <v>0</v>
      </c>
      <c r="AD153" s="29">
        <v>0</v>
      </c>
      <c r="AF153" s="342">
        <v>0</v>
      </c>
      <c r="AG153" s="342">
        <v>0</v>
      </c>
      <c r="AH153" s="342">
        <v>0</v>
      </c>
      <c r="AJ153" s="29">
        <v>0</v>
      </c>
      <c r="AK153" s="29">
        <v>0</v>
      </c>
      <c r="AL153" s="29">
        <v>0</v>
      </c>
      <c r="AN153" s="342">
        <f t="shared" si="47"/>
        <v>0</v>
      </c>
      <c r="AO153" s="342">
        <f t="shared" si="47"/>
        <v>0</v>
      </c>
      <c r="AP153" s="342">
        <f t="shared" si="47"/>
        <v>0</v>
      </c>
      <c r="AR153" s="29">
        <f t="shared" si="51"/>
        <v>0</v>
      </c>
      <c r="AS153" s="29">
        <f t="shared" si="52"/>
        <v>0</v>
      </c>
      <c r="AT153" s="29">
        <f t="shared" si="53"/>
        <v>0</v>
      </c>
      <c r="AV153" s="29">
        <f t="shared" si="54"/>
        <v>0</v>
      </c>
      <c r="AW153" s="29">
        <f t="shared" si="54"/>
        <v>0</v>
      </c>
      <c r="AX153" s="29">
        <f t="shared" si="55"/>
        <v>0</v>
      </c>
      <c r="AZ153" s="29">
        <v>0</v>
      </c>
      <c r="BA153" s="29">
        <v>0</v>
      </c>
      <c r="BB153" s="29">
        <v>0</v>
      </c>
      <c r="BD153" s="342"/>
      <c r="BE153" s="342"/>
      <c r="BF153" s="342"/>
      <c r="BH153" s="29">
        <v>0</v>
      </c>
      <c r="BI153" s="29">
        <v>0</v>
      </c>
      <c r="BJ153" s="29">
        <v>0</v>
      </c>
      <c r="BL153" s="342">
        <f t="shared" si="49"/>
        <v>0</v>
      </c>
      <c r="BM153" s="342">
        <f t="shared" si="49"/>
        <v>0</v>
      </c>
      <c r="BN153" s="342">
        <f t="shared" si="49"/>
        <v>0</v>
      </c>
      <c r="BP153" s="29">
        <f t="shared" si="40"/>
        <v>0</v>
      </c>
      <c r="BQ153" s="29">
        <f t="shared" si="41"/>
        <v>0</v>
      </c>
      <c r="BR153" s="29">
        <f t="shared" si="42"/>
        <v>0</v>
      </c>
      <c r="BT153" s="29">
        <f t="shared" si="43"/>
        <v>0</v>
      </c>
      <c r="BU153" s="29">
        <f t="shared" si="43"/>
        <v>0</v>
      </c>
      <c r="BV153" s="29">
        <f t="shared" si="44"/>
        <v>0</v>
      </c>
      <c r="BX153" s="29">
        <v>0</v>
      </c>
      <c r="BY153" s="29">
        <v>0</v>
      </c>
      <c r="BZ153" s="29">
        <v>0</v>
      </c>
      <c r="CB153" s="342"/>
      <c r="CC153" s="342"/>
      <c r="CD153" s="342"/>
      <c r="CF153" s="29">
        <v>0</v>
      </c>
      <c r="CG153" s="29">
        <v>0</v>
      </c>
      <c r="CH153" s="29">
        <v>0</v>
      </c>
      <c r="CJ153" s="342">
        <f t="shared" si="50"/>
        <v>0</v>
      </c>
      <c r="CK153" s="342">
        <f t="shared" si="50"/>
        <v>0</v>
      </c>
      <c r="CL153" s="342">
        <f t="shared" si="50"/>
        <v>0</v>
      </c>
      <c r="CN153" s="29">
        <f t="shared" si="56"/>
        <v>0</v>
      </c>
      <c r="CO153" s="29">
        <f t="shared" si="57"/>
        <v>0</v>
      </c>
      <c r="CP153" s="29">
        <f t="shared" si="58"/>
        <v>0</v>
      </c>
      <c r="CR153" s="29">
        <f t="shared" si="59"/>
        <v>0</v>
      </c>
      <c r="CS153" s="29">
        <f t="shared" si="59"/>
        <v>0</v>
      </c>
      <c r="CT153" s="29">
        <f t="shared" si="60"/>
        <v>0</v>
      </c>
    </row>
    <row r="154" spans="1:98" x14ac:dyDescent="0.25">
      <c r="A154" s="343" t="s">
        <v>478</v>
      </c>
      <c r="B154" s="229">
        <v>0</v>
      </c>
      <c r="C154" s="229">
        <v>0</v>
      </c>
      <c r="D154" s="229">
        <v>0</v>
      </c>
      <c r="E154" s="229">
        <v>0</v>
      </c>
      <c r="F154" s="236">
        <v>403011</v>
      </c>
      <c r="G154" s="229"/>
      <c r="H154" s="342">
        <v>0</v>
      </c>
      <c r="I154" s="342">
        <v>0</v>
      </c>
      <c r="J154" s="342">
        <v>0</v>
      </c>
      <c r="K154" s="342"/>
      <c r="L154" s="342">
        <v>0</v>
      </c>
      <c r="M154" s="342">
        <v>0</v>
      </c>
      <c r="N154" s="342">
        <v>0</v>
      </c>
      <c r="O154" s="342"/>
      <c r="P154" s="238">
        <v>0</v>
      </c>
      <c r="Q154" s="238">
        <v>0</v>
      </c>
      <c r="R154" s="238">
        <v>0</v>
      </c>
      <c r="S154" s="238"/>
      <c r="T154" s="342">
        <f t="shared" si="48"/>
        <v>0</v>
      </c>
      <c r="U154" s="342">
        <f t="shared" si="48"/>
        <v>0</v>
      </c>
      <c r="V154" s="342">
        <f t="shared" si="48"/>
        <v>0</v>
      </c>
      <c r="W154" s="29"/>
      <c r="X154" s="29">
        <f t="shared" si="45"/>
        <v>0</v>
      </c>
      <c r="Y154" s="29">
        <f t="shared" si="46"/>
        <v>0</v>
      </c>
      <c r="Z154" s="29">
        <f t="shared" si="39"/>
        <v>0</v>
      </c>
      <c r="AB154" s="29">
        <v>0</v>
      </c>
      <c r="AC154" s="29">
        <v>0</v>
      </c>
      <c r="AD154" s="29">
        <v>0</v>
      </c>
      <c r="AF154" s="342">
        <v>0</v>
      </c>
      <c r="AG154" s="342">
        <v>0</v>
      </c>
      <c r="AH154" s="342">
        <v>0</v>
      </c>
      <c r="AJ154" s="29">
        <v>0</v>
      </c>
      <c r="AK154" s="29">
        <v>0</v>
      </c>
      <c r="AL154" s="29">
        <v>0</v>
      </c>
      <c r="AN154" s="342">
        <f t="shared" si="47"/>
        <v>0</v>
      </c>
      <c r="AO154" s="342">
        <f t="shared" si="47"/>
        <v>0</v>
      </c>
      <c r="AP154" s="342">
        <f t="shared" si="47"/>
        <v>0</v>
      </c>
      <c r="AR154" s="29">
        <f t="shared" si="51"/>
        <v>0</v>
      </c>
      <c r="AS154" s="29">
        <f t="shared" si="52"/>
        <v>0</v>
      </c>
      <c r="AT154" s="29">
        <f t="shared" si="53"/>
        <v>0</v>
      </c>
      <c r="AV154" s="29">
        <f t="shared" si="54"/>
        <v>0</v>
      </c>
      <c r="AW154" s="29">
        <f t="shared" si="54"/>
        <v>0</v>
      </c>
      <c r="AX154" s="29">
        <f t="shared" si="55"/>
        <v>0</v>
      </c>
      <c r="AZ154" s="29">
        <v>0</v>
      </c>
      <c r="BA154" s="29">
        <v>0</v>
      </c>
      <c r="BB154" s="29">
        <v>0</v>
      </c>
      <c r="BD154" s="342"/>
      <c r="BE154" s="342"/>
      <c r="BF154" s="342"/>
      <c r="BH154" s="29">
        <v>0</v>
      </c>
      <c r="BI154" s="29">
        <v>0</v>
      </c>
      <c r="BJ154" s="29">
        <v>0</v>
      </c>
      <c r="BL154" s="342">
        <f t="shared" si="49"/>
        <v>0</v>
      </c>
      <c r="BM154" s="342">
        <f t="shared" si="49"/>
        <v>0</v>
      </c>
      <c r="BN154" s="342">
        <f t="shared" si="49"/>
        <v>0</v>
      </c>
      <c r="BP154" s="29">
        <f t="shared" si="40"/>
        <v>0</v>
      </c>
      <c r="BQ154" s="29">
        <f t="shared" si="41"/>
        <v>0</v>
      </c>
      <c r="BR154" s="29">
        <f t="shared" si="42"/>
        <v>0</v>
      </c>
      <c r="BT154" s="29">
        <f t="shared" si="43"/>
        <v>0</v>
      </c>
      <c r="BU154" s="29">
        <f t="shared" si="43"/>
        <v>0</v>
      </c>
      <c r="BV154" s="29">
        <f t="shared" si="44"/>
        <v>0</v>
      </c>
      <c r="BX154" s="29">
        <v>0</v>
      </c>
      <c r="BY154" s="29">
        <v>0</v>
      </c>
      <c r="BZ154" s="29">
        <v>0</v>
      </c>
      <c r="CB154" s="342"/>
      <c r="CC154" s="342"/>
      <c r="CD154" s="342"/>
      <c r="CF154" s="29">
        <v>0</v>
      </c>
      <c r="CG154" s="29">
        <v>0</v>
      </c>
      <c r="CH154" s="29">
        <v>0</v>
      </c>
      <c r="CJ154" s="342">
        <f t="shared" si="50"/>
        <v>0</v>
      </c>
      <c r="CK154" s="342">
        <f t="shared" si="50"/>
        <v>0</v>
      </c>
      <c r="CL154" s="342">
        <f t="shared" si="50"/>
        <v>0</v>
      </c>
      <c r="CN154" s="29">
        <f t="shared" si="56"/>
        <v>0</v>
      </c>
      <c r="CO154" s="29">
        <f t="shared" si="57"/>
        <v>0</v>
      </c>
      <c r="CP154" s="29">
        <f t="shared" si="58"/>
        <v>0</v>
      </c>
      <c r="CR154" s="29">
        <f t="shared" si="59"/>
        <v>0</v>
      </c>
      <c r="CS154" s="29">
        <f t="shared" si="59"/>
        <v>0</v>
      </c>
      <c r="CT154" s="29">
        <f t="shared" si="60"/>
        <v>0</v>
      </c>
    </row>
    <row r="155" spans="1:98" x14ac:dyDescent="0.25">
      <c r="A155" s="343" t="s">
        <v>479</v>
      </c>
      <c r="B155" s="229">
        <v>0.1371</v>
      </c>
      <c r="C155" s="229">
        <v>0</v>
      </c>
      <c r="D155" s="229">
        <v>0</v>
      </c>
      <c r="E155" s="229">
        <v>0</v>
      </c>
      <c r="F155" s="236">
        <v>403011</v>
      </c>
      <c r="G155" s="229"/>
      <c r="H155" s="342">
        <v>0</v>
      </c>
      <c r="I155" s="342">
        <v>0</v>
      </c>
      <c r="J155" s="342">
        <v>0</v>
      </c>
      <c r="K155" s="342"/>
      <c r="L155" s="342">
        <v>0</v>
      </c>
      <c r="M155" s="342">
        <v>0</v>
      </c>
      <c r="N155" s="342">
        <v>0</v>
      </c>
      <c r="O155" s="342"/>
      <c r="P155" s="238">
        <v>0</v>
      </c>
      <c r="Q155" s="238">
        <v>0</v>
      </c>
      <c r="R155" s="238">
        <v>0</v>
      </c>
      <c r="S155" s="238"/>
      <c r="T155" s="342">
        <f t="shared" si="48"/>
        <v>0</v>
      </c>
      <c r="U155" s="342">
        <f t="shared" si="48"/>
        <v>0</v>
      </c>
      <c r="V155" s="342">
        <f t="shared" si="48"/>
        <v>0</v>
      </c>
      <c r="W155" s="29"/>
      <c r="X155" s="29">
        <f t="shared" si="45"/>
        <v>0</v>
      </c>
      <c r="Y155" s="29">
        <f t="shared" si="46"/>
        <v>0</v>
      </c>
      <c r="Z155" s="29">
        <f t="shared" si="39"/>
        <v>0</v>
      </c>
      <c r="AB155" s="29">
        <v>0</v>
      </c>
      <c r="AC155" s="29">
        <v>0</v>
      </c>
      <c r="AD155" s="29">
        <v>0</v>
      </c>
      <c r="AF155" s="342">
        <v>0</v>
      </c>
      <c r="AG155" s="342">
        <v>0</v>
      </c>
      <c r="AH155" s="342">
        <v>0</v>
      </c>
      <c r="AJ155" s="29">
        <v>0</v>
      </c>
      <c r="AK155" s="29">
        <v>0</v>
      </c>
      <c r="AL155" s="29">
        <v>0</v>
      </c>
      <c r="AN155" s="342">
        <f t="shared" si="47"/>
        <v>0</v>
      </c>
      <c r="AO155" s="342">
        <f t="shared" si="47"/>
        <v>0</v>
      </c>
      <c r="AP155" s="342">
        <f t="shared" si="47"/>
        <v>0</v>
      </c>
      <c r="AR155" s="29">
        <f t="shared" si="51"/>
        <v>0</v>
      </c>
      <c r="AS155" s="29">
        <f t="shared" si="52"/>
        <v>0</v>
      </c>
      <c r="AT155" s="29">
        <f t="shared" si="53"/>
        <v>0</v>
      </c>
      <c r="AV155" s="29">
        <f t="shared" si="54"/>
        <v>0</v>
      </c>
      <c r="AW155" s="29">
        <f t="shared" si="54"/>
        <v>0</v>
      </c>
      <c r="AX155" s="29">
        <f t="shared" si="55"/>
        <v>0</v>
      </c>
      <c r="AZ155" s="29">
        <v>0</v>
      </c>
      <c r="BA155" s="29">
        <v>0</v>
      </c>
      <c r="BB155" s="29">
        <v>0</v>
      </c>
      <c r="BD155" s="342"/>
      <c r="BE155" s="342"/>
      <c r="BF155" s="342"/>
      <c r="BH155" s="29">
        <v>0</v>
      </c>
      <c r="BI155" s="29">
        <v>0</v>
      </c>
      <c r="BJ155" s="29">
        <v>0</v>
      </c>
      <c r="BL155" s="342">
        <f t="shared" si="49"/>
        <v>0</v>
      </c>
      <c r="BM155" s="342">
        <f t="shared" si="49"/>
        <v>0</v>
      </c>
      <c r="BN155" s="342">
        <f t="shared" si="49"/>
        <v>0</v>
      </c>
      <c r="BP155" s="29">
        <f t="shared" si="40"/>
        <v>0</v>
      </c>
      <c r="BQ155" s="29">
        <f t="shared" si="41"/>
        <v>0</v>
      </c>
      <c r="BR155" s="29">
        <f t="shared" si="42"/>
        <v>0</v>
      </c>
      <c r="BT155" s="29">
        <f t="shared" si="43"/>
        <v>0</v>
      </c>
      <c r="BU155" s="29">
        <f t="shared" si="43"/>
        <v>0</v>
      </c>
      <c r="BV155" s="29">
        <f t="shared" si="44"/>
        <v>0</v>
      </c>
      <c r="BX155" s="29">
        <v>0</v>
      </c>
      <c r="BY155" s="29">
        <v>0</v>
      </c>
      <c r="BZ155" s="29">
        <v>0</v>
      </c>
      <c r="CB155" s="342"/>
      <c r="CC155" s="342"/>
      <c r="CD155" s="342"/>
      <c r="CF155" s="29">
        <v>0</v>
      </c>
      <c r="CG155" s="29">
        <v>0</v>
      </c>
      <c r="CH155" s="29">
        <v>0</v>
      </c>
      <c r="CJ155" s="342">
        <f t="shared" si="50"/>
        <v>0</v>
      </c>
      <c r="CK155" s="342">
        <f t="shared" si="50"/>
        <v>0</v>
      </c>
      <c r="CL155" s="342">
        <f t="shared" si="50"/>
        <v>0</v>
      </c>
      <c r="CN155" s="29">
        <f t="shared" si="56"/>
        <v>0</v>
      </c>
      <c r="CO155" s="29">
        <f t="shared" si="57"/>
        <v>0</v>
      </c>
      <c r="CP155" s="29">
        <f t="shared" si="58"/>
        <v>0</v>
      </c>
      <c r="CR155" s="29">
        <f t="shared" si="59"/>
        <v>0</v>
      </c>
      <c r="CS155" s="29">
        <f t="shared" si="59"/>
        <v>0</v>
      </c>
      <c r="CT155" s="29">
        <f t="shared" si="60"/>
        <v>0</v>
      </c>
    </row>
    <row r="156" spans="1:98" x14ac:dyDescent="0.25">
      <c r="A156" s="343" t="s">
        <v>480</v>
      </c>
      <c r="B156" s="229">
        <v>0</v>
      </c>
      <c r="C156" s="229">
        <v>0</v>
      </c>
      <c r="D156" s="229">
        <v>0</v>
      </c>
      <c r="E156" s="229">
        <v>0</v>
      </c>
      <c r="F156" s="236">
        <v>403011</v>
      </c>
      <c r="G156" s="229"/>
      <c r="H156" s="342">
        <v>0</v>
      </c>
      <c r="I156" s="342">
        <v>0</v>
      </c>
      <c r="J156" s="342">
        <v>0</v>
      </c>
      <c r="K156" s="342"/>
      <c r="L156" s="342">
        <v>0</v>
      </c>
      <c r="M156" s="342">
        <v>0</v>
      </c>
      <c r="N156" s="342">
        <v>0</v>
      </c>
      <c r="O156" s="342"/>
      <c r="P156" s="238">
        <v>0</v>
      </c>
      <c r="Q156" s="238">
        <v>0</v>
      </c>
      <c r="R156" s="238">
        <v>0</v>
      </c>
      <c r="S156" s="238"/>
      <c r="T156" s="342">
        <f t="shared" si="48"/>
        <v>0</v>
      </c>
      <c r="U156" s="342">
        <f t="shared" si="48"/>
        <v>0</v>
      </c>
      <c r="V156" s="342">
        <f t="shared" si="48"/>
        <v>0</v>
      </c>
      <c r="W156" s="29"/>
      <c r="X156" s="29">
        <f t="shared" si="45"/>
        <v>0</v>
      </c>
      <c r="Y156" s="29">
        <f t="shared" si="46"/>
        <v>0</v>
      </c>
      <c r="Z156" s="29">
        <f t="shared" si="39"/>
        <v>0</v>
      </c>
      <c r="AB156" s="29">
        <v>0</v>
      </c>
      <c r="AC156" s="29">
        <v>0</v>
      </c>
      <c r="AD156" s="29">
        <v>0</v>
      </c>
      <c r="AF156" s="342">
        <v>0</v>
      </c>
      <c r="AG156" s="342">
        <v>0</v>
      </c>
      <c r="AH156" s="342">
        <v>0</v>
      </c>
      <c r="AJ156" s="29">
        <v>0</v>
      </c>
      <c r="AK156" s="29">
        <v>0</v>
      </c>
      <c r="AL156" s="29">
        <v>0</v>
      </c>
      <c r="AN156" s="342">
        <f t="shared" si="47"/>
        <v>0</v>
      </c>
      <c r="AO156" s="342">
        <f t="shared" si="47"/>
        <v>0</v>
      </c>
      <c r="AP156" s="342">
        <f t="shared" si="47"/>
        <v>0</v>
      </c>
      <c r="AR156" s="29">
        <f t="shared" si="51"/>
        <v>0</v>
      </c>
      <c r="AS156" s="29">
        <f t="shared" si="52"/>
        <v>0</v>
      </c>
      <c r="AT156" s="29">
        <f t="shared" si="53"/>
        <v>0</v>
      </c>
      <c r="AV156" s="29">
        <f t="shared" si="54"/>
        <v>0</v>
      </c>
      <c r="AW156" s="29">
        <f t="shared" si="54"/>
        <v>0</v>
      </c>
      <c r="AX156" s="29">
        <f t="shared" si="55"/>
        <v>0</v>
      </c>
      <c r="AZ156" s="29">
        <v>0</v>
      </c>
      <c r="BA156" s="29">
        <v>0</v>
      </c>
      <c r="BB156" s="29">
        <v>0</v>
      </c>
      <c r="BD156" s="342"/>
      <c r="BE156" s="342"/>
      <c r="BF156" s="342"/>
      <c r="BH156" s="29">
        <v>0</v>
      </c>
      <c r="BI156" s="29">
        <v>0</v>
      </c>
      <c r="BJ156" s="29">
        <v>0</v>
      </c>
      <c r="BL156" s="342">
        <f t="shared" si="49"/>
        <v>0</v>
      </c>
      <c r="BM156" s="342">
        <f t="shared" si="49"/>
        <v>0</v>
      </c>
      <c r="BN156" s="342">
        <f t="shared" si="49"/>
        <v>0</v>
      </c>
      <c r="BP156" s="29">
        <f t="shared" si="40"/>
        <v>0</v>
      </c>
      <c r="BQ156" s="29">
        <f t="shared" si="41"/>
        <v>0</v>
      </c>
      <c r="BR156" s="29">
        <f t="shared" si="42"/>
        <v>0</v>
      </c>
      <c r="BT156" s="29">
        <f t="shared" si="43"/>
        <v>0</v>
      </c>
      <c r="BU156" s="29">
        <f t="shared" si="43"/>
        <v>0</v>
      </c>
      <c r="BV156" s="29">
        <f t="shared" si="44"/>
        <v>0</v>
      </c>
      <c r="BX156" s="29">
        <v>0</v>
      </c>
      <c r="BY156" s="29">
        <v>0</v>
      </c>
      <c r="BZ156" s="29">
        <v>0</v>
      </c>
      <c r="CB156" s="342"/>
      <c r="CC156" s="342"/>
      <c r="CD156" s="342"/>
      <c r="CF156" s="29">
        <v>0</v>
      </c>
      <c r="CG156" s="29">
        <v>0</v>
      </c>
      <c r="CH156" s="29">
        <v>0</v>
      </c>
      <c r="CJ156" s="342">
        <f t="shared" si="50"/>
        <v>0</v>
      </c>
      <c r="CK156" s="342">
        <f t="shared" si="50"/>
        <v>0</v>
      </c>
      <c r="CL156" s="342">
        <f t="shared" si="50"/>
        <v>0</v>
      </c>
      <c r="CN156" s="29">
        <f t="shared" si="56"/>
        <v>0</v>
      </c>
      <c r="CO156" s="29">
        <f t="shared" si="57"/>
        <v>0</v>
      </c>
      <c r="CP156" s="29">
        <f t="shared" si="58"/>
        <v>0</v>
      </c>
      <c r="CR156" s="29">
        <f t="shared" si="59"/>
        <v>0</v>
      </c>
      <c r="CS156" s="29">
        <f t="shared" si="59"/>
        <v>0</v>
      </c>
      <c r="CT156" s="29">
        <f t="shared" si="60"/>
        <v>0</v>
      </c>
    </row>
    <row r="157" spans="1:98" x14ac:dyDescent="0.25">
      <c r="A157" s="343" t="s">
        <v>481</v>
      </c>
      <c r="B157" s="229">
        <v>2.7099999999999999E-2</v>
      </c>
      <c r="C157" s="229">
        <v>3.0200000000000001E-2</v>
      </c>
      <c r="D157" s="229">
        <v>2.4199999999999999E-2</v>
      </c>
      <c r="E157" s="229">
        <v>2.7199999999999998E-2</v>
      </c>
      <c r="F157" s="236">
        <v>403026</v>
      </c>
      <c r="G157" s="229"/>
      <c r="H157" s="342">
        <v>0</v>
      </c>
      <c r="I157" s="342">
        <v>0</v>
      </c>
      <c r="J157" s="342">
        <v>0</v>
      </c>
      <c r="K157" s="342"/>
      <c r="L157" s="342">
        <v>0</v>
      </c>
      <c r="M157" s="342">
        <v>0</v>
      </c>
      <c r="N157" s="342">
        <v>0</v>
      </c>
      <c r="O157" s="342"/>
      <c r="P157" s="238">
        <v>0</v>
      </c>
      <c r="Q157" s="238">
        <v>0</v>
      </c>
      <c r="R157" s="238">
        <v>0</v>
      </c>
      <c r="S157" s="238"/>
      <c r="T157" s="342">
        <f t="shared" si="48"/>
        <v>0</v>
      </c>
      <c r="U157" s="342">
        <f t="shared" si="48"/>
        <v>0</v>
      </c>
      <c r="V157" s="342">
        <f t="shared" si="48"/>
        <v>0</v>
      </c>
      <c r="W157" s="29"/>
      <c r="X157" s="29">
        <f t="shared" si="45"/>
        <v>0</v>
      </c>
      <c r="Y157" s="29">
        <f t="shared" si="46"/>
        <v>0</v>
      </c>
      <c r="Z157" s="29">
        <f t="shared" si="39"/>
        <v>0</v>
      </c>
      <c r="AB157" s="29">
        <v>0</v>
      </c>
      <c r="AC157" s="29">
        <v>0</v>
      </c>
      <c r="AD157" s="29">
        <v>0</v>
      </c>
      <c r="AF157" s="342">
        <v>0</v>
      </c>
      <c r="AG157" s="342">
        <v>0</v>
      </c>
      <c r="AH157" s="342">
        <v>0</v>
      </c>
      <c r="AJ157" s="29">
        <v>0</v>
      </c>
      <c r="AK157" s="29">
        <v>0</v>
      </c>
      <c r="AL157" s="29">
        <v>0</v>
      </c>
      <c r="AN157" s="342">
        <f t="shared" si="47"/>
        <v>0</v>
      </c>
      <c r="AO157" s="342">
        <f t="shared" si="47"/>
        <v>0</v>
      </c>
      <c r="AP157" s="342">
        <f t="shared" si="47"/>
        <v>0</v>
      </c>
      <c r="AR157" s="29">
        <f t="shared" si="51"/>
        <v>0</v>
      </c>
      <c r="AS157" s="29">
        <f t="shared" si="52"/>
        <v>0</v>
      </c>
      <c r="AT157" s="29">
        <f t="shared" si="53"/>
        <v>0</v>
      </c>
      <c r="AV157" s="29">
        <f t="shared" si="54"/>
        <v>0</v>
      </c>
      <c r="AW157" s="29">
        <f t="shared" si="54"/>
        <v>0</v>
      </c>
      <c r="AX157" s="29">
        <f t="shared" si="55"/>
        <v>0</v>
      </c>
      <c r="AZ157" s="29">
        <v>0</v>
      </c>
      <c r="BA157" s="29">
        <v>0</v>
      </c>
      <c r="BB157" s="29">
        <v>0</v>
      </c>
      <c r="BD157" s="342"/>
      <c r="BE157" s="342"/>
      <c r="BF157" s="342"/>
      <c r="BH157" s="29">
        <v>0</v>
      </c>
      <c r="BI157" s="29">
        <v>0</v>
      </c>
      <c r="BJ157" s="29">
        <v>0</v>
      </c>
      <c r="BL157" s="342">
        <f t="shared" si="49"/>
        <v>0</v>
      </c>
      <c r="BM157" s="342">
        <f t="shared" si="49"/>
        <v>0</v>
      </c>
      <c r="BN157" s="342">
        <f t="shared" si="49"/>
        <v>0</v>
      </c>
      <c r="BP157" s="29">
        <f t="shared" si="40"/>
        <v>0</v>
      </c>
      <c r="BQ157" s="29">
        <f t="shared" si="41"/>
        <v>0</v>
      </c>
      <c r="BR157" s="29">
        <f t="shared" si="42"/>
        <v>0</v>
      </c>
      <c r="BT157" s="29">
        <f t="shared" si="43"/>
        <v>0</v>
      </c>
      <c r="BU157" s="29">
        <f t="shared" si="43"/>
        <v>0</v>
      </c>
      <c r="BV157" s="29">
        <f t="shared" si="44"/>
        <v>0</v>
      </c>
      <c r="BX157" s="29">
        <v>0</v>
      </c>
      <c r="BY157" s="29">
        <v>0</v>
      </c>
      <c r="BZ157" s="29">
        <v>0</v>
      </c>
      <c r="CB157" s="342"/>
      <c r="CC157" s="342"/>
      <c r="CD157" s="342"/>
      <c r="CF157" s="29">
        <v>0</v>
      </c>
      <c r="CG157" s="29">
        <v>0</v>
      </c>
      <c r="CH157" s="29">
        <v>0</v>
      </c>
      <c r="CJ157" s="342">
        <f t="shared" si="50"/>
        <v>0</v>
      </c>
      <c r="CK157" s="342">
        <f t="shared" si="50"/>
        <v>0</v>
      </c>
      <c r="CL157" s="342">
        <f t="shared" si="50"/>
        <v>0</v>
      </c>
      <c r="CN157" s="29">
        <f t="shared" si="56"/>
        <v>0</v>
      </c>
      <c r="CO157" s="29">
        <f t="shared" si="57"/>
        <v>0</v>
      </c>
      <c r="CP157" s="29">
        <f t="shared" si="58"/>
        <v>0</v>
      </c>
      <c r="CR157" s="29">
        <f t="shared" si="59"/>
        <v>0</v>
      </c>
      <c r="CS157" s="29">
        <f t="shared" si="59"/>
        <v>0</v>
      </c>
      <c r="CT157" s="29">
        <f t="shared" si="60"/>
        <v>0</v>
      </c>
    </row>
    <row r="158" spans="1:98" x14ac:dyDescent="0.25">
      <c r="A158" s="343" t="s">
        <v>482</v>
      </c>
      <c r="B158" s="229">
        <v>2.7099999999999999E-2</v>
      </c>
      <c r="C158" s="229">
        <v>3.0200000000000001E-2</v>
      </c>
      <c r="D158" s="229">
        <v>2.4199999999999999E-2</v>
      </c>
      <c r="E158" s="229">
        <v>2.7199999999999998E-2</v>
      </c>
      <c r="F158" s="236">
        <v>403011</v>
      </c>
      <c r="G158" s="229"/>
      <c r="H158" s="342">
        <v>2527513.4300000002</v>
      </c>
      <c r="I158" s="342">
        <v>2527513.4300000002</v>
      </c>
      <c r="J158" s="342">
        <v>2413916.08</v>
      </c>
      <c r="K158" s="342"/>
      <c r="L158" s="342">
        <v>416987.36</v>
      </c>
      <c r="M158" s="342">
        <v>416987.36</v>
      </c>
      <c r="N158" s="342">
        <v>416987.36</v>
      </c>
      <c r="O158" s="342"/>
      <c r="P158" s="238">
        <v>5729.0304413333333</v>
      </c>
      <c r="Q158" s="238">
        <v>5729.0304413333333</v>
      </c>
      <c r="R158" s="238">
        <v>5471.543114666667</v>
      </c>
      <c r="S158" s="238"/>
      <c r="T158" s="342">
        <f t="shared" si="48"/>
        <v>945.17134933333318</v>
      </c>
      <c r="U158" s="342">
        <f t="shared" si="48"/>
        <v>945.17134933333318</v>
      </c>
      <c r="V158" s="342">
        <f t="shared" si="48"/>
        <v>945.17134933333318</v>
      </c>
      <c r="W158" s="29"/>
      <c r="X158" s="29">
        <f t="shared" si="45"/>
        <v>16929.603997333332</v>
      </c>
      <c r="Y158" s="29">
        <f t="shared" si="46"/>
        <v>2835.5140479999995</v>
      </c>
      <c r="Z158" s="29">
        <f t="shared" si="39"/>
        <v>-14094.089949333333</v>
      </c>
      <c r="AB158" s="29">
        <v>2300318.73</v>
      </c>
      <c r="AC158" s="29">
        <v>2242395.17</v>
      </c>
      <c r="AD158" s="29">
        <v>1300729.49</v>
      </c>
      <c r="AF158" s="342">
        <v>416987.36</v>
      </c>
      <c r="AG158" s="342">
        <v>416987.36</v>
      </c>
      <c r="AH158" s="342">
        <v>416987.36</v>
      </c>
      <c r="AJ158" s="29">
        <v>5214.0557879999997</v>
      </c>
      <c r="AK158" s="29">
        <v>5082.7623853333325</v>
      </c>
      <c r="AL158" s="29">
        <v>2948.320177333333</v>
      </c>
      <c r="AN158" s="342">
        <f t="shared" si="47"/>
        <v>945.17134933333318</v>
      </c>
      <c r="AO158" s="342">
        <f t="shared" si="47"/>
        <v>945.17134933333318</v>
      </c>
      <c r="AP158" s="342">
        <f t="shared" si="47"/>
        <v>945.17134933333318</v>
      </c>
      <c r="AR158" s="29">
        <f t="shared" si="51"/>
        <v>13245.138350666666</v>
      </c>
      <c r="AS158" s="29">
        <f t="shared" si="52"/>
        <v>2835.5140479999995</v>
      </c>
      <c r="AT158" s="29">
        <f t="shared" si="53"/>
        <v>-10409.624302666667</v>
      </c>
      <c r="AV158" s="29">
        <f t="shared" si="54"/>
        <v>30174.742348</v>
      </c>
      <c r="AW158" s="29">
        <f t="shared" si="54"/>
        <v>5671.0280959999991</v>
      </c>
      <c r="AX158" s="29">
        <f t="shared" si="55"/>
        <v>-24503.714252000002</v>
      </c>
      <c r="AZ158" s="29">
        <v>416987.36</v>
      </c>
      <c r="BA158" s="29">
        <v>416987.36</v>
      </c>
      <c r="BB158" s="29">
        <v>416987.36</v>
      </c>
      <c r="BD158" s="342"/>
      <c r="BE158" s="342"/>
      <c r="BF158" s="342"/>
      <c r="BH158" s="29">
        <v>945.17134933333318</v>
      </c>
      <c r="BI158" s="29">
        <v>945.17134933333318</v>
      </c>
      <c r="BJ158" s="29">
        <v>945.17134933333318</v>
      </c>
      <c r="BL158" s="342">
        <f t="shared" si="49"/>
        <v>0</v>
      </c>
      <c r="BM158" s="342">
        <f t="shared" si="49"/>
        <v>0</v>
      </c>
      <c r="BN158" s="342">
        <f t="shared" si="49"/>
        <v>0</v>
      </c>
      <c r="BP158" s="29">
        <f t="shared" si="40"/>
        <v>2835.5140479999995</v>
      </c>
      <c r="BQ158" s="29">
        <f t="shared" si="41"/>
        <v>0</v>
      </c>
      <c r="BR158" s="29">
        <f t="shared" si="42"/>
        <v>-2835.5140479999995</v>
      </c>
      <c r="BT158" s="29">
        <f t="shared" si="43"/>
        <v>33010.256395999997</v>
      </c>
      <c r="BU158" s="29">
        <f t="shared" si="43"/>
        <v>5671.0280959999991</v>
      </c>
      <c r="BV158" s="29">
        <f t="shared" si="44"/>
        <v>-27339.228299999999</v>
      </c>
      <c r="BX158" s="29">
        <v>416987.36</v>
      </c>
      <c r="BY158" s="29">
        <v>416987.36</v>
      </c>
      <c r="BZ158" s="29">
        <v>416987.36</v>
      </c>
      <c r="CB158" s="342"/>
      <c r="CC158" s="342"/>
      <c r="CD158" s="342"/>
      <c r="CF158" s="29">
        <v>945.17134933333318</v>
      </c>
      <c r="CG158" s="29">
        <v>945.17134933333318</v>
      </c>
      <c r="CH158" s="29">
        <v>945.17134933333318</v>
      </c>
      <c r="CJ158" s="342">
        <f t="shared" si="50"/>
        <v>0</v>
      </c>
      <c r="CK158" s="342">
        <f t="shared" si="50"/>
        <v>0</v>
      </c>
      <c r="CL158" s="342">
        <f t="shared" si="50"/>
        <v>0</v>
      </c>
      <c r="CN158" s="29">
        <f t="shared" si="56"/>
        <v>2835.5140479999995</v>
      </c>
      <c r="CO158" s="29">
        <f t="shared" si="57"/>
        <v>0</v>
      </c>
      <c r="CP158" s="29">
        <f t="shared" si="58"/>
        <v>-2835.5140479999995</v>
      </c>
      <c r="CR158" s="29">
        <f t="shared" si="59"/>
        <v>35845.770443999994</v>
      </c>
      <c r="CS158" s="29">
        <f t="shared" si="59"/>
        <v>5671.0280959999991</v>
      </c>
      <c r="CT158" s="29">
        <f t="shared" si="60"/>
        <v>-30174.742347999996</v>
      </c>
    </row>
    <row r="159" spans="1:98" x14ac:dyDescent="0.25">
      <c r="A159" s="343" t="s">
        <v>483</v>
      </c>
      <c r="B159" s="229">
        <f>0.0232+0.0021-0.0002</f>
        <v>2.5100000000000001E-2</v>
      </c>
      <c r="C159" s="229">
        <v>2.8000000000000001E-2</v>
      </c>
      <c r="D159" s="229">
        <v>4.2299999999999997E-2</v>
      </c>
      <c r="E159" s="229">
        <v>4.2300000000000004E-2</v>
      </c>
      <c r="F159" s="236">
        <v>403026</v>
      </c>
      <c r="G159" s="229"/>
      <c r="H159" s="342">
        <v>0</v>
      </c>
      <c r="I159" s="342">
        <v>0</v>
      </c>
      <c r="J159" s="342">
        <v>0</v>
      </c>
      <c r="K159" s="342"/>
      <c r="L159" s="342">
        <v>0</v>
      </c>
      <c r="M159" s="342">
        <v>0</v>
      </c>
      <c r="N159" s="342">
        <v>0</v>
      </c>
      <c r="O159" s="342"/>
      <c r="P159" s="238">
        <v>0</v>
      </c>
      <c r="Q159" s="238">
        <v>0</v>
      </c>
      <c r="R159" s="238">
        <v>0</v>
      </c>
      <c r="S159" s="238"/>
      <c r="T159" s="342">
        <f t="shared" si="48"/>
        <v>0</v>
      </c>
      <c r="U159" s="342">
        <f t="shared" si="48"/>
        <v>0</v>
      </c>
      <c r="V159" s="342">
        <f t="shared" si="48"/>
        <v>0</v>
      </c>
      <c r="W159" s="29"/>
      <c r="X159" s="29">
        <f t="shared" si="45"/>
        <v>0</v>
      </c>
      <c r="Y159" s="29">
        <f t="shared" si="46"/>
        <v>0</v>
      </c>
      <c r="Z159" s="29">
        <f t="shared" si="39"/>
        <v>0</v>
      </c>
      <c r="AB159" s="29">
        <v>0</v>
      </c>
      <c r="AC159" s="29">
        <v>0</v>
      </c>
      <c r="AD159" s="29">
        <v>0</v>
      </c>
      <c r="AF159" s="342">
        <v>0</v>
      </c>
      <c r="AG159" s="342">
        <v>0</v>
      </c>
      <c r="AH159" s="342">
        <v>0</v>
      </c>
      <c r="AJ159" s="29">
        <v>0</v>
      </c>
      <c r="AK159" s="29">
        <v>0</v>
      </c>
      <c r="AL159" s="29">
        <v>0</v>
      </c>
      <c r="AN159" s="342">
        <f t="shared" si="47"/>
        <v>0</v>
      </c>
      <c r="AO159" s="342">
        <f t="shared" si="47"/>
        <v>0</v>
      </c>
      <c r="AP159" s="342">
        <f t="shared" si="47"/>
        <v>0</v>
      </c>
      <c r="AR159" s="29">
        <f t="shared" si="51"/>
        <v>0</v>
      </c>
      <c r="AS159" s="29">
        <f t="shared" si="52"/>
        <v>0</v>
      </c>
      <c r="AT159" s="29">
        <f t="shared" si="53"/>
        <v>0</v>
      </c>
      <c r="AV159" s="29">
        <f t="shared" si="54"/>
        <v>0</v>
      </c>
      <c r="AW159" s="29">
        <f t="shared" si="54"/>
        <v>0</v>
      </c>
      <c r="AX159" s="29">
        <f t="shared" si="55"/>
        <v>0</v>
      </c>
      <c r="AZ159" s="29">
        <v>0</v>
      </c>
      <c r="BA159" s="29">
        <v>0</v>
      </c>
      <c r="BB159" s="29">
        <v>0</v>
      </c>
      <c r="BD159" s="342"/>
      <c r="BE159" s="342"/>
      <c r="BF159" s="342"/>
      <c r="BH159" s="29">
        <v>0</v>
      </c>
      <c r="BI159" s="29">
        <v>0</v>
      </c>
      <c r="BJ159" s="29">
        <v>0</v>
      </c>
      <c r="BL159" s="342">
        <f t="shared" si="49"/>
        <v>0</v>
      </c>
      <c r="BM159" s="342">
        <f t="shared" si="49"/>
        <v>0</v>
      </c>
      <c r="BN159" s="342">
        <f t="shared" si="49"/>
        <v>0</v>
      </c>
      <c r="BP159" s="29">
        <f t="shared" si="40"/>
        <v>0</v>
      </c>
      <c r="BQ159" s="29">
        <f t="shared" si="41"/>
        <v>0</v>
      </c>
      <c r="BR159" s="29">
        <f t="shared" si="42"/>
        <v>0</v>
      </c>
      <c r="BT159" s="29">
        <f t="shared" si="43"/>
        <v>0</v>
      </c>
      <c r="BU159" s="29">
        <f t="shared" si="43"/>
        <v>0</v>
      </c>
      <c r="BV159" s="29">
        <f t="shared" si="44"/>
        <v>0</v>
      </c>
      <c r="BX159" s="29">
        <v>0</v>
      </c>
      <c r="BY159" s="29">
        <v>0</v>
      </c>
      <c r="BZ159" s="29">
        <v>0</v>
      </c>
      <c r="CB159" s="342"/>
      <c r="CC159" s="342"/>
      <c r="CD159" s="342"/>
      <c r="CF159" s="29">
        <v>0</v>
      </c>
      <c r="CG159" s="29">
        <v>0</v>
      </c>
      <c r="CH159" s="29">
        <v>0</v>
      </c>
      <c r="CJ159" s="342">
        <f t="shared" si="50"/>
        <v>0</v>
      </c>
      <c r="CK159" s="342">
        <f t="shared" si="50"/>
        <v>0</v>
      </c>
      <c r="CL159" s="342">
        <f t="shared" si="50"/>
        <v>0</v>
      </c>
      <c r="CN159" s="29">
        <f t="shared" si="56"/>
        <v>0</v>
      </c>
      <c r="CO159" s="29">
        <f t="shared" si="57"/>
        <v>0</v>
      </c>
      <c r="CP159" s="29">
        <f t="shared" si="58"/>
        <v>0</v>
      </c>
      <c r="CR159" s="29">
        <f t="shared" si="59"/>
        <v>0</v>
      </c>
      <c r="CS159" s="29">
        <f t="shared" si="59"/>
        <v>0</v>
      </c>
      <c r="CT159" s="29">
        <f t="shared" si="60"/>
        <v>0</v>
      </c>
    </row>
    <row r="160" spans="1:98" x14ac:dyDescent="0.25">
      <c r="A160" s="343" t="s">
        <v>484</v>
      </c>
      <c r="B160" s="229">
        <f>0.0163+0.0015-0.0002</f>
        <v>1.7600000000000001E-2</v>
      </c>
      <c r="C160" s="229">
        <v>1.9599999999999999E-2</v>
      </c>
      <c r="D160" s="229">
        <v>3.1800000000000002E-2</v>
      </c>
      <c r="E160" s="229">
        <v>3.1799999999999995E-2</v>
      </c>
      <c r="F160" s="236">
        <v>403026</v>
      </c>
      <c r="G160" s="229"/>
      <c r="H160" s="342">
        <v>0</v>
      </c>
      <c r="I160" s="342">
        <v>0</v>
      </c>
      <c r="J160" s="342">
        <v>0</v>
      </c>
      <c r="K160" s="342"/>
      <c r="L160" s="342">
        <v>0</v>
      </c>
      <c r="M160" s="342">
        <v>0</v>
      </c>
      <c r="N160" s="342">
        <v>0</v>
      </c>
      <c r="O160" s="342"/>
      <c r="P160" s="238">
        <v>0</v>
      </c>
      <c r="Q160" s="238">
        <v>0</v>
      </c>
      <c r="R160" s="238">
        <v>0</v>
      </c>
      <c r="S160" s="238"/>
      <c r="T160" s="342">
        <f t="shared" si="48"/>
        <v>0</v>
      </c>
      <c r="U160" s="342">
        <f t="shared" si="48"/>
        <v>0</v>
      </c>
      <c r="V160" s="342">
        <f t="shared" si="48"/>
        <v>0</v>
      </c>
      <c r="W160" s="29"/>
      <c r="X160" s="29">
        <f t="shared" si="45"/>
        <v>0</v>
      </c>
      <c r="Y160" s="29">
        <f t="shared" si="46"/>
        <v>0</v>
      </c>
      <c r="Z160" s="29">
        <f t="shared" si="39"/>
        <v>0</v>
      </c>
      <c r="AB160" s="29">
        <v>0</v>
      </c>
      <c r="AC160" s="29">
        <v>0</v>
      </c>
      <c r="AD160" s="29">
        <v>0</v>
      </c>
      <c r="AF160" s="342">
        <v>0</v>
      </c>
      <c r="AG160" s="342">
        <v>0</v>
      </c>
      <c r="AH160" s="342">
        <v>0</v>
      </c>
      <c r="AJ160" s="29">
        <v>0</v>
      </c>
      <c r="AK160" s="29">
        <v>0</v>
      </c>
      <c r="AL160" s="29">
        <v>0</v>
      </c>
      <c r="AN160" s="342">
        <f t="shared" si="47"/>
        <v>0</v>
      </c>
      <c r="AO160" s="342">
        <f t="shared" si="47"/>
        <v>0</v>
      </c>
      <c r="AP160" s="342">
        <f t="shared" si="47"/>
        <v>0</v>
      </c>
      <c r="AR160" s="29">
        <f t="shared" si="51"/>
        <v>0</v>
      </c>
      <c r="AS160" s="29">
        <f t="shared" si="52"/>
        <v>0</v>
      </c>
      <c r="AT160" s="29">
        <f t="shared" si="53"/>
        <v>0</v>
      </c>
      <c r="AV160" s="29">
        <f t="shared" si="54"/>
        <v>0</v>
      </c>
      <c r="AW160" s="29">
        <f t="shared" si="54"/>
        <v>0</v>
      </c>
      <c r="AX160" s="29">
        <f t="shared" si="55"/>
        <v>0</v>
      </c>
      <c r="AZ160" s="29">
        <v>0</v>
      </c>
      <c r="BA160" s="29">
        <v>0</v>
      </c>
      <c r="BB160" s="29">
        <v>0</v>
      </c>
      <c r="BD160" s="342"/>
      <c r="BE160" s="342"/>
      <c r="BF160" s="342"/>
      <c r="BH160" s="29">
        <v>0</v>
      </c>
      <c r="BI160" s="29">
        <v>0</v>
      </c>
      <c r="BJ160" s="29">
        <v>0</v>
      </c>
      <c r="BL160" s="342">
        <f t="shared" si="49"/>
        <v>0</v>
      </c>
      <c r="BM160" s="342">
        <f t="shared" si="49"/>
        <v>0</v>
      </c>
      <c r="BN160" s="342">
        <f t="shared" si="49"/>
        <v>0</v>
      </c>
      <c r="BP160" s="29">
        <f t="shared" si="40"/>
        <v>0</v>
      </c>
      <c r="BQ160" s="29">
        <f t="shared" si="41"/>
        <v>0</v>
      </c>
      <c r="BR160" s="29">
        <f t="shared" si="42"/>
        <v>0</v>
      </c>
      <c r="BT160" s="29">
        <f t="shared" si="43"/>
        <v>0</v>
      </c>
      <c r="BU160" s="29">
        <f t="shared" si="43"/>
        <v>0</v>
      </c>
      <c r="BV160" s="29">
        <f t="shared" si="44"/>
        <v>0</v>
      </c>
      <c r="BX160" s="29">
        <v>0</v>
      </c>
      <c r="BY160" s="29">
        <v>0</v>
      </c>
      <c r="BZ160" s="29">
        <v>0</v>
      </c>
      <c r="CB160" s="342"/>
      <c r="CC160" s="342"/>
      <c r="CD160" s="342"/>
      <c r="CF160" s="29">
        <v>0</v>
      </c>
      <c r="CG160" s="29">
        <v>0</v>
      </c>
      <c r="CH160" s="29">
        <v>0</v>
      </c>
      <c r="CJ160" s="342">
        <f t="shared" si="50"/>
        <v>0</v>
      </c>
      <c r="CK160" s="342">
        <f t="shared" si="50"/>
        <v>0</v>
      </c>
      <c r="CL160" s="342">
        <f t="shared" si="50"/>
        <v>0</v>
      </c>
      <c r="CN160" s="29">
        <f t="shared" si="56"/>
        <v>0</v>
      </c>
      <c r="CO160" s="29">
        <f t="shared" si="57"/>
        <v>0</v>
      </c>
      <c r="CP160" s="29">
        <f t="shared" si="58"/>
        <v>0</v>
      </c>
      <c r="CR160" s="29">
        <f t="shared" si="59"/>
        <v>0</v>
      </c>
      <c r="CS160" s="29">
        <f t="shared" si="59"/>
        <v>0</v>
      </c>
      <c r="CT160" s="29">
        <f t="shared" si="60"/>
        <v>0</v>
      </c>
    </row>
    <row r="161" spans="1:98" x14ac:dyDescent="0.25">
      <c r="A161" s="30" t="s">
        <v>485</v>
      </c>
      <c r="B161" s="229">
        <v>2.7099999999999999E-2</v>
      </c>
      <c r="C161" s="229">
        <v>3.0200000000000001E-2</v>
      </c>
      <c r="D161" s="229">
        <v>3.4700000000000002E-2</v>
      </c>
      <c r="E161" s="229">
        <v>4.1300000000000003E-2</v>
      </c>
      <c r="F161" s="236">
        <v>403026</v>
      </c>
      <c r="G161" s="229"/>
      <c r="H161" s="342">
        <v>0</v>
      </c>
      <c r="I161" s="342">
        <v>0</v>
      </c>
      <c r="J161" s="342">
        <v>0</v>
      </c>
      <c r="K161" s="342"/>
      <c r="L161" s="342">
        <v>0</v>
      </c>
      <c r="M161" s="342">
        <v>0</v>
      </c>
      <c r="N161" s="342">
        <v>0</v>
      </c>
      <c r="O161" s="342"/>
      <c r="P161" s="238">
        <v>0</v>
      </c>
      <c r="Q161" s="238">
        <v>0</v>
      </c>
      <c r="R161" s="238">
        <v>0</v>
      </c>
      <c r="S161" s="238"/>
      <c r="T161" s="342">
        <f t="shared" si="48"/>
        <v>0</v>
      </c>
      <c r="U161" s="342">
        <f t="shared" si="48"/>
        <v>0</v>
      </c>
      <c r="V161" s="342">
        <f t="shared" si="48"/>
        <v>0</v>
      </c>
      <c r="W161" s="29"/>
      <c r="X161" s="29">
        <f t="shared" si="45"/>
        <v>0</v>
      </c>
      <c r="Y161" s="29">
        <f t="shared" si="46"/>
        <v>0</v>
      </c>
      <c r="Z161" s="29">
        <f t="shared" si="39"/>
        <v>0</v>
      </c>
      <c r="AB161" s="29">
        <v>0</v>
      </c>
      <c r="AC161" s="29">
        <v>0</v>
      </c>
      <c r="AD161" s="29">
        <v>0</v>
      </c>
      <c r="AF161" s="342">
        <v>0</v>
      </c>
      <c r="AG161" s="342">
        <v>0</v>
      </c>
      <c r="AH161" s="342">
        <v>0</v>
      </c>
      <c r="AJ161" s="29">
        <v>0</v>
      </c>
      <c r="AK161" s="29">
        <v>0</v>
      </c>
      <c r="AL161" s="29">
        <v>0</v>
      </c>
      <c r="AN161" s="342">
        <f t="shared" si="47"/>
        <v>0</v>
      </c>
      <c r="AO161" s="342">
        <f t="shared" si="47"/>
        <v>0</v>
      </c>
      <c r="AP161" s="342">
        <f t="shared" si="47"/>
        <v>0</v>
      </c>
      <c r="AR161" s="29">
        <f t="shared" si="51"/>
        <v>0</v>
      </c>
      <c r="AS161" s="29">
        <f t="shared" si="52"/>
        <v>0</v>
      </c>
      <c r="AT161" s="29">
        <f t="shared" si="53"/>
        <v>0</v>
      </c>
      <c r="AV161" s="29">
        <f t="shared" si="54"/>
        <v>0</v>
      </c>
      <c r="AW161" s="29">
        <f t="shared" si="54"/>
        <v>0</v>
      </c>
      <c r="AX161" s="29">
        <f t="shared" si="55"/>
        <v>0</v>
      </c>
      <c r="AZ161" s="29">
        <v>0</v>
      </c>
      <c r="BA161" s="29">
        <v>0</v>
      </c>
      <c r="BB161" s="29">
        <v>0</v>
      </c>
      <c r="BD161" s="342"/>
      <c r="BE161" s="342"/>
      <c r="BF161" s="342"/>
      <c r="BH161" s="29">
        <v>0</v>
      </c>
      <c r="BI161" s="29">
        <v>0</v>
      </c>
      <c r="BJ161" s="29">
        <v>0</v>
      </c>
      <c r="BL161" s="342">
        <f t="shared" si="49"/>
        <v>0</v>
      </c>
      <c r="BM161" s="342">
        <f t="shared" si="49"/>
        <v>0</v>
      </c>
      <c r="BN161" s="342">
        <f t="shared" si="49"/>
        <v>0</v>
      </c>
      <c r="BP161" s="29">
        <f t="shared" si="40"/>
        <v>0</v>
      </c>
      <c r="BQ161" s="29">
        <f t="shared" si="41"/>
        <v>0</v>
      </c>
      <c r="BR161" s="29">
        <f t="shared" si="42"/>
        <v>0</v>
      </c>
      <c r="BT161" s="29">
        <f t="shared" si="43"/>
        <v>0</v>
      </c>
      <c r="BU161" s="29">
        <f t="shared" si="43"/>
        <v>0</v>
      </c>
      <c r="BV161" s="29">
        <f t="shared" si="44"/>
        <v>0</v>
      </c>
      <c r="BX161" s="29">
        <v>0</v>
      </c>
      <c r="BY161" s="29">
        <v>0</v>
      </c>
      <c r="BZ161" s="29">
        <v>0</v>
      </c>
      <c r="CB161" s="342"/>
      <c r="CC161" s="342"/>
      <c r="CD161" s="342"/>
      <c r="CF161" s="29">
        <v>0</v>
      </c>
      <c r="CG161" s="29">
        <v>0</v>
      </c>
      <c r="CH161" s="29">
        <v>0</v>
      </c>
      <c r="CJ161" s="342">
        <f t="shared" si="50"/>
        <v>0</v>
      </c>
      <c r="CK161" s="342">
        <f t="shared" si="50"/>
        <v>0</v>
      </c>
      <c r="CL161" s="342">
        <f t="shared" si="50"/>
        <v>0</v>
      </c>
      <c r="CN161" s="29">
        <f t="shared" si="56"/>
        <v>0</v>
      </c>
      <c r="CO161" s="29">
        <f t="shared" si="57"/>
        <v>0</v>
      </c>
      <c r="CP161" s="29">
        <f t="shared" si="58"/>
        <v>0</v>
      </c>
      <c r="CR161" s="29">
        <f t="shared" si="59"/>
        <v>0</v>
      </c>
      <c r="CS161" s="29">
        <f t="shared" si="59"/>
        <v>0</v>
      </c>
      <c r="CT161" s="29">
        <f t="shared" si="60"/>
        <v>0</v>
      </c>
    </row>
    <row r="162" spans="1:98" x14ac:dyDescent="0.25">
      <c r="A162" s="343" t="s">
        <v>486</v>
      </c>
      <c r="B162" s="229">
        <v>2.5100000000000001E-2</v>
      </c>
      <c r="C162" s="229">
        <v>2.8000000000000001E-2</v>
      </c>
      <c r="D162" s="229">
        <v>4.2299999999999997E-2</v>
      </c>
      <c r="E162" s="229">
        <v>4.2300000000000004E-2</v>
      </c>
      <c r="F162" s="236">
        <v>403011</v>
      </c>
      <c r="G162" s="229"/>
      <c r="H162" s="342">
        <v>224276.2</v>
      </c>
      <c r="I162" s="342">
        <v>224276.2</v>
      </c>
      <c r="J162" s="342">
        <v>224276.2</v>
      </c>
      <c r="K162" s="342"/>
      <c r="L162" s="342">
        <v>0</v>
      </c>
      <c r="M162" s="342">
        <v>0</v>
      </c>
      <c r="N162" s="342">
        <v>0</v>
      </c>
      <c r="O162" s="342"/>
      <c r="P162" s="238">
        <v>790.57360500000016</v>
      </c>
      <c r="Q162" s="238">
        <v>790.57360500000016</v>
      </c>
      <c r="R162" s="238">
        <v>790.57360500000016</v>
      </c>
      <c r="S162" s="238"/>
      <c r="T162" s="342">
        <f t="shared" si="48"/>
        <v>0</v>
      </c>
      <c r="U162" s="342">
        <f t="shared" si="48"/>
        <v>0</v>
      </c>
      <c r="V162" s="342">
        <f t="shared" si="48"/>
        <v>0</v>
      </c>
      <c r="W162" s="29"/>
      <c r="X162" s="29">
        <f t="shared" si="45"/>
        <v>2371.7208150000006</v>
      </c>
      <c r="Y162" s="29">
        <f t="shared" si="46"/>
        <v>0</v>
      </c>
      <c r="Z162" s="29">
        <f t="shared" si="39"/>
        <v>-2371.7208150000006</v>
      </c>
      <c r="AB162" s="29">
        <v>224276.2</v>
      </c>
      <c r="AC162" s="29">
        <v>224276.2</v>
      </c>
      <c r="AD162" s="29">
        <v>224276.2</v>
      </c>
      <c r="AF162" s="342">
        <v>0</v>
      </c>
      <c r="AG162" s="342">
        <v>0</v>
      </c>
      <c r="AH162" s="342">
        <v>0</v>
      </c>
      <c r="AJ162" s="29">
        <v>790.57360500000016</v>
      </c>
      <c r="AK162" s="29">
        <v>790.57360500000016</v>
      </c>
      <c r="AL162" s="29">
        <v>790.57360500000016</v>
      </c>
      <c r="AN162" s="342">
        <f t="shared" si="47"/>
        <v>0</v>
      </c>
      <c r="AO162" s="342">
        <f t="shared" si="47"/>
        <v>0</v>
      </c>
      <c r="AP162" s="342">
        <f t="shared" si="47"/>
        <v>0</v>
      </c>
      <c r="AR162" s="29">
        <f t="shared" si="51"/>
        <v>2371.7208150000006</v>
      </c>
      <c r="AS162" s="29">
        <f t="shared" si="52"/>
        <v>0</v>
      </c>
      <c r="AT162" s="29">
        <f t="shared" si="53"/>
        <v>-2371.7208150000006</v>
      </c>
      <c r="AV162" s="29">
        <f t="shared" si="54"/>
        <v>4743.4416300000012</v>
      </c>
      <c r="AW162" s="29">
        <f t="shared" si="54"/>
        <v>0</v>
      </c>
      <c r="AX162" s="29">
        <f t="shared" si="55"/>
        <v>-4743.4416300000012</v>
      </c>
      <c r="AZ162" s="29">
        <v>224276.2</v>
      </c>
      <c r="BA162" s="29">
        <v>224276.2</v>
      </c>
      <c r="BB162" s="29">
        <v>224276.2</v>
      </c>
      <c r="BD162" s="342"/>
      <c r="BE162" s="342"/>
      <c r="BF162" s="342"/>
      <c r="BH162" s="29">
        <v>790.57360500000016</v>
      </c>
      <c r="BI162" s="29">
        <v>790.57360500000016</v>
      </c>
      <c r="BJ162" s="29">
        <v>790.57360500000016</v>
      </c>
      <c r="BL162" s="342">
        <f t="shared" si="49"/>
        <v>0</v>
      </c>
      <c r="BM162" s="342">
        <f t="shared" si="49"/>
        <v>0</v>
      </c>
      <c r="BN162" s="342">
        <f t="shared" si="49"/>
        <v>0</v>
      </c>
      <c r="BP162" s="29">
        <f t="shared" si="40"/>
        <v>2371.7208150000006</v>
      </c>
      <c r="BQ162" s="29">
        <f t="shared" si="41"/>
        <v>0</v>
      </c>
      <c r="BR162" s="29">
        <f t="shared" si="42"/>
        <v>-2371.7208150000006</v>
      </c>
      <c r="BT162" s="29">
        <f t="shared" si="43"/>
        <v>7115.1624450000018</v>
      </c>
      <c r="BU162" s="29">
        <f t="shared" si="43"/>
        <v>0</v>
      </c>
      <c r="BV162" s="29">
        <f t="shared" si="44"/>
        <v>-7115.1624450000018</v>
      </c>
      <c r="BX162" s="29">
        <v>224276.2</v>
      </c>
      <c r="BY162" s="29">
        <v>224276.2</v>
      </c>
      <c r="BZ162" s="29">
        <v>112138.1</v>
      </c>
      <c r="CB162" s="342"/>
      <c r="CC162" s="342"/>
      <c r="CD162" s="342"/>
      <c r="CF162" s="29">
        <v>790.57360500000016</v>
      </c>
      <c r="CG162" s="29">
        <v>790.57360500000016</v>
      </c>
      <c r="CH162" s="29">
        <v>395.28680250000008</v>
      </c>
      <c r="CJ162" s="342">
        <f t="shared" si="50"/>
        <v>0</v>
      </c>
      <c r="CK162" s="342">
        <f t="shared" si="50"/>
        <v>0</v>
      </c>
      <c r="CL162" s="342">
        <f t="shared" si="50"/>
        <v>0</v>
      </c>
      <c r="CN162" s="29">
        <f t="shared" si="56"/>
        <v>1976.4340125000003</v>
      </c>
      <c r="CO162" s="29">
        <f t="shared" si="57"/>
        <v>0</v>
      </c>
      <c r="CP162" s="29">
        <f t="shared" si="58"/>
        <v>-1976.4340125000003</v>
      </c>
      <c r="CR162" s="29">
        <f t="shared" si="59"/>
        <v>9091.5964575000016</v>
      </c>
      <c r="CS162" s="29">
        <f t="shared" si="59"/>
        <v>0</v>
      </c>
      <c r="CT162" s="29">
        <f t="shared" si="60"/>
        <v>-9091.5964575000016</v>
      </c>
    </row>
    <row r="163" spans="1:98" x14ac:dyDescent="0.25">
      <c r="A163" s="30" t="s">
        <v>487</v>
      </c>
      <c r="B163" s="229">
        <v>1.7600000000000001E-2</v>
      </c>
      <c r="C163" s="229">
        <v>1.9599999999999999E-2</v>
      </c>
      <c r="D163" s="229">
        <v>3.1800000000000002E-2</v>
      </c>
      <c r="E163" s="229">
        <v>3.1799999999999995E-2</v>
      </c>
      <c r="F163" s="236">
        <v>403011</v>
      </c>
      <c r="G163" s="229"/>
      <c r="H163" s="342">
        <v>67493.81</v>
      </c>
      <c r="I163" s="342">
        <v>67493.81</v>
      </c>
      <c r="J163" s="342">
        <v>67493.81</v>
      </c>
      <c r="K163" s="342"/>
      <c r="L163" s="342">
        <v>67493.81</v>
      </c>
      <c r="M163" s="342">
        <v>67493.81</v>
      </c>
      <c r="N163" s="342">
        <v>67493.81</v>
      </c>
      <c r="O163" s="342"/>
      <c r="P163" s="238">
        <v>178.85859649999998</v>
      </c>
      <c r="Q163" s="238">
        <v>178.85859649999998</v>
      </c>
      <c r="R163" s="238">
        <v>178.85859649999998</v>
      </c>
      <c r="S163" s="238"/>
      <c r="T163" s="342">
        <f t="shared" si="48"/>
        <v>178.85859649999998</v>
      </c>
      <c r="U163" s="342">
        <f t="shared" si="48"/>
        <v>178.85859649999998</v>
      </c>
      <c r="V163" s="342">
        <f t="shared" si="48"/>
        <v>178.85859649999998</v>
      </c>
      <c r="W163" s="29"/>
      <c r="X163" s="29">
        <f t="shared" si="45"/>
        <v>536.57578949999993</v>
      </c>
      <c r="Y163" s="29">
        <f t="shared" si="46"/>
        <v>536.57578949999993</v>
      </c>
      <c r="Z163" s="29">
        <f t="shared" si="39"/>
        <v>0</v>
      </c>
      <c r="AB163" s="29">
        <v>67493.81</v>
      </c>
      <c r="AC163" s="29">
        <v>67493.81</v>
      </c>
      <c r="AD163" s="29">
        <v>67493.81</v>
      </c>
      <c r="AF163" s="342">
        <v>67493.81</v>
      </c>
      <c r="AG163" s="342">
        <v>67493.81</v>
      </c>
      <c r="AH163" s="342">
        <v>78920.05</v>
      </c>
      <c r="AJ163" s="29">
        <v>178.85859649999998</v>
      </c>
      <c r="AK163" s="29">
        <v>178.85859649999998</v>
      </c>
      <c r="AL163" s="29">
        <v>178.85859649999998</v>
      </c>
      <c r="AN163" s="342">
        <f t="shared" si="47"/>
        <v>178.85859649999998</v>
      </c>
      <c r="AO163" s="342">
        <f t="shared" si="47"/>
        <v>178.85859649999998</v>
      </c>
      <c r="AP163" s="342">
        <f t="shared" si="47"/>
        <v>209.13813249999998</v>
      </c>
      <c r="AR163" s="29">
        <f t="shared" si="51"/>
        <v>536.57578949999993</v>
      </c>
      <c r="AS163" s="29">
        <f t="shared" si="52"/>
        <v>566.85532549999994</v>
      </c>
      <c r="AT163" s="29">
        <f t="shared" si="53"/>
        <v>30.279536000000007</v>
      </c>
      <c r="AV163" s="29">
        <f t="shared" si="54"/>
        <v>1073.1515789999999</v>
      </c>
      <c r="AW163" s="29">
        <f t="shared" si="54"/>
        <v>1103.4311149999999</v>
      </c>
      <c r="AX163" s="29">
        <f t="shared" si="55"/>
        <v>30.279536000000007</v>
      </c>
      <c r="AZ163" s="29">
        <v>67493.81</v>
      </c>
      <c r="BA163" s="29">
        <v>67493.81</v>
      </c>
      <c r="BB163" s="29">
        <v>67493.81</v>
      </c>
      <c r="BD163" s="342"/>
      <c r="BE163" s="342"/>
      <c r="BF163" s="342"/>
      <c r="BH163" s="29">
        <v>178.85859649999998</v>
      </c>
      <c r="BI163" s="29">
        <v>178.85859649999998</v>
      </c>
      <c r="BJ163" s="29">
        <v>178.85859649999998</v>
      </c>
      <c r="BL163" s="342">
        <f t="shared" si="49"/>
        <v>0</v>
      </c>
      <c r="BM163" s="342">
        <f t="shared" si="49"/>
        <v>0</v>
      </c>
      <c r="BN163" s="342">
        <f t="shared" si="49"/>
        <v>0</v>
      </c>
      <c r="BP163" s="29">
        <f t="shared" si="40"/>
        <v>536.57578949999993</v>
      </c>
      <c r="BQ163" s="29">
        <f t="shared" si="41"/>
        <v>0</v>
      </c>
      <c r="BR163" s="29">
        <f t="shared" si="42"/>
        <v>-536.57578949999993</v>
      </c>
      <c r="BT163" s="29">
        <f t="shared" si="43"/>
        <v>1609.7273684999998</v>
      </c>
      <c r="BU163" s="29">
        <f t="shared" si="43"/>
        <v>1103.4311149999999</v>
      </c>
      <c r="BV163" s="29">
        <f t="shared" si="44"/>
        <v>-506.29625349999992</v>
      </c>
      <c r="BX163" s="29">
        <v>67493.81</v>
      </c>
      <c r="BY163" s="29">
        <v>67493.81</v>
      </c>
      <c r="BZ163" s="29">
        <v>67493.81</v>
      </c>
      <c r="CB163" s="342"/>
      <c r="CC163" s="342"/>
      <c r="CD163" s="342"/>
      <c r="CF163" s="29">
        <v>178.85859649999998</v>
      </c>
      <c r="CG163" s="29">
        <v>178.85859649999998</v>
      </c>
      <c r="CH163" s="29">
        <v>178.85859649999998</v>
      </c>
      <c r="CJ163" s="342">
        <f t="shared" si="50"/>
        <v>0</v>
      </c>
      <c r="CK163" s="342">
        <f t="shared" si="50"/>
        <v>0</v>
      </c>
      <c r="CL163" s="342">
        <f t="shared" si="50"/>
        <v>0</v>
      </c>
      <c r="CN163" s="29">
        <f t="shared" si="56"/>
        <v>536.57578949999993</v>
      </c>
      <c r="CO163" s="29">
        <f t="shared" si="57"/>
        <v>0</v>
      </c>
      <c r="CP163" s="29">
        <f t="shared" si="58"/>
        <v>-536.57578949999993</v>
      </c>
      <c r="CR163" s="29">
        <f t="shared" si="59"/>
        <v>2146.3031579999997</v>
      </c>
      <c r="CS163" s="29">
        <f t="shared" si="59"/>
        <v>1103.4311149999999</v>
      </c>
      <c r="CT163" s="29">
        <f t="shared" si="60"/>
        <v>-1042.8720429999998</v>
      </c>
    </row>
    <row r="164" spans="1:98" x14ac:dyDescent="0.25">
      <c r="A164" s="30" t="s">
        <v>488</v>
      </c>
      <c r="B164" s="229">
        <v>1.2200000000000001E-2</v>
      </c>
      <c r="C164" s="229">
        <v>1.3599999999999999E-2</v>
      </c>
      <c r="D164" s="229">
        <v>7.7000000000000002E-3</v>
      </c>
      <c r="E164" s="229">
        <v>3.5700000000000003E-2</v>
      </c>
      <c r="F164" s="236">
        <v>403011</v>
      </c>
      <c r="G164" s="229"/>
      <c r="H164" s="342">
        <v>954415.8</v>
      </c>
      <c r="I164" s="342">
        <v>870826.19000000006</v>
      </c>
      <c r="J164" s="342">
        <v>787236.57000000007</v>
      </c>
      <c r="K164" s="342"/>
      <c r="L164" s="342">
        <v>787236.57000000007</v>
      </c>
      <c r="M164" s="342">
        <v>787236.57000000007</v>
      </c>
      <c r="N164" s="342">
        <v>787236.57000000007</v>
      </c>
      <c r="O164" s="342"/>
      <c r="P164" s="238">
        <v>2839.3870050000005</v>
      </c>
      <c r="Q164" s="238">
        <v>2590.7079152500005</v>
      </c>
      <c r="R164" s="238">
        <v>2342.0287957500004</v>
      </c>
      <c r="S164" s="238"/>
      <c r="T164" s="342">
        <f t="shared" si="48"/>
        <v>2342.0287957500004</v>
      </c>
      <c r="U164" s="342">
        <f t="shared" si="48"/>
        <v>2342.0287957500004</v>
      </c>
      <c r="V164" s="342">
        <f t="shared" si="48"/>
        <v>2342.0287957500004</v>
      </c>
      <c r="W164" s="29"/>
      <c r="X164" s="29">
        <f t="shared" si="45"/>
        <v>7772.1237160000019</v>
      </c>
      <c r="Y164" s="29">
        <f t="shared" si="46"/>
        <v>7026.0863872500013</v>
      </c>
      <c r="Z164" s="29">
        <f t="shared" si="39"/>
        <v>-746.0373287500006</v>
      </c>
      <c r="AB164" s="29">
        <v>787236.57000000007</v>
      </c>
      <c r="AC164" s="29">
        <v>787236.57000000007</v>
      </c>
      <c r="AD164" s="29">
        <v>787236.57000000007</v>
      </c>
      <c r="AF164" s="342">
        <v>787236.57000000007</v>
      </c>
      <c r="AG164" s="342">
        <v>787236.57000000007</v>
      </c>
      <c r="AH164" s="342">
        <v>814039.11</v>
      </c>
      <c r="AJ164" s="29">
        <v>2342.0287957500004</v>
      </c>
      <c r="AK164" s="29">
        <v>2342.0287957500004</v>
      </c>
      <c r="AL164" s="29">
        <v>2342.0287957500004</v>
      </c>
      <c r="AN164" s="342">
        <f t="shared" si="47"/>
        <v>2342.0287957500004</v>
      </c>
      <c r="AO164" s="342">
        <f t="shared" si="47"/>
        <v>2342.0287957500004</v>
      </c>
      <c r="AP164" s="342">
        <f t="shared" si="47"/>
        <v>2421.7663522500002</v>
      </c>
      <c r="AR164" s="29">
        <f t="shared" si="51"/>
        <v>7026.0863872500013</v>
      </c>
      <c r="AS164" s="29">
        <f t="shared" si="52"/>
        <v>7105.8239437500015</v>
      </c>
      <c r="AT164" s="29">
        <f t="shared" si="53"/>
        <v>79.73755650000021</v>
      </c>
      <c r="AV164" s="29">
        <f t="shared" si="54"/>
        <v>14798.210103250003</v>
      </c>
      <c r="AW164" s="29">
        <f t="shared" si="54"/>
        <v>14131.910331000003</v>
      </c>
      <c r="AX164" s="29">
        <f t="shared" si="55"/>
        <v>-666.29977225000039</v>
      </c>
      <c r="AZ164" s="29">
        <v>787236.57000000007</v>
      </c>
      <c r="BA164" s="29">
        <v>787236.57000000007</v>
      </c>
      <c r="BB164" s="29">
        <v>787236.57000000007</v>
      </c>
      <c r="BD164" s="342"/>
      <c r="BE164" s="342"/>
      <c r="BF164" s="342"/>
      <c r="BH164" s="29">
        <v>2342.0287957500004</v>
      </c>
      <c r="BI164" s="29">
        <v>2342.0287957500004</v>
      </c>
      <c r="BJ164" s="29">
        <v>2342.0287957500004</v>
      </c>
      <c r="BL164" s="342">
        <f t="shared" si="49"/>
        <v>0</v>
      </c>
      <c r="BM164" s="342">
        <f t="shared" si="49"/>
        <v>0</v>
      </c>
      <c r="BN164" s="342">
        <f t="shared" si="49"/>
        <v>0</v>
      </c>
      <c r="BP164" s="29">
        <f t="shared" si="40"/>
        <v>7026.0863872500013</v>
      </c>
      <c r="BQ164" s="29">
        <f t="shared" si="41"/>
        <v>0</v>
      </c>
      <c r="BR164" s="29">
        <f t="shared" si="42"/>
        <v>-7026.0863872500013</v>
      </c>
      <c r="BT164" s="29">
        <f t="shared" si="43"/>
        <v>21824.296490500004</v>
      </c>
      <c r="BU164" s="29">
        <f t="shared" si="43"/>
        <v>14131.910331000003</v>
      </c>
      <c r="BV164" s="29">
        <f t="shared" si="44"/>
        <v>-7692.3861595000017</v>
      </c>
      <c r="BX164" s="29">
        <v>787236.57000000007</v>
      </c>
      <c r="BY164" s="29">
        <v>787236.57000000007</v>
      </c>
      <c r="BZ164" s="29">
        <v>787236.57000000007</v>
      </c>
      <c r="CB164" s="342"/>
      <c r="CC164" s="342"/>
      <c r="CD164" s="342"/>
      <c r="CF164" s="29">
        <v>2342.0287957500004</v>
      </c>
      <c r="CG164" s="29">
        <v>2342.0287957500004</v>
      </c>
      <c r="CH164" s="29">
        <v>2342.0287957500004</v>
      </c>
      <c r="CJ164" s="342">
        <f t="shared" si="50"/>
        <v>0</v>
      </c>
      <c r="CK164" s="342">
        <f t="shared" si="50"/>
        <v>0</v>
      </c>
      <c r="CL164" s="342">
        <f t="shared" si="50"/>
        <v>0</v>
      </c>
      <c r="CN164" s="29">
        <f t="shared" si="56"/>
        <v>7026.0863872500013</v>
      </c>
      <c r="CO164" s="29">
        <f t="shared" si="57"/>
        <v>0</v>
      </c>
      <c r="CP164" s="29">
        <f t="shared" si="58"/>
        <v>-7026.0863872500013</v>
      </c>
      <c r="CR164" s="29">
        <f t="shared" si="59"/>
        <v>28850.382877750006</v>
      </c>
      <c r="CS164" s="29">
        <f t="shared" si="59"/>
        <v>14131.910331000003</v>
      </c>
      <c r="CT164" s="29">
        <f t="shared" si="60"/>
        <v>-14718.472546750003</v>
      </c>
    </row>
    <row r="165" spans="1:98" x14ac:dyDescent="0.25">
      <c r="A165" s="30" t="s">
        <v>489</v>
      </c>
      <c r="B165" s="229">
        <v>2.7099999999999999E-2</v>
      </c>
      <c r="C165" s="229">
        <v>3.0200000000000001E-2</v>
      </c>
      <c r="D165" s="229">
        <v>3.4700000000000002E-2</v>
      </c>
      <c r="E165" s="229">
        <v>4.1300000000000003E-2</v>
      </c>
      <c r="F165" s="236">
        <v>403011</v>
      </c>
      <c r="G165" s="229"/>
      <c r="H165" s="342">
        <v>16038644.529999999</v>
      </c>
      <c r="I165" s="342">
        <v>16116486.210000001</v>
      </c>
      <c r="J165" s="342">
        <v>16134371.25</v>
      </c>
      <c r="K165" s="342"/>
      <c r="L165" s="342">
        <v>16591188.189999999</v>
      </c>
      <c r="M165" s="342">
        <v>16881696.43</v>
      </c>
      <c r="N165" s="342">
        <v>17172424.77</v>
      </c>
      <c r="O165" s="342"/>
      <c r="P165" s="238">
        <v>55199.66825741667</v>
      </c>
      <c r="Q165" s="238">
        <v>55467.573372750012</v>
      </c>
      <c r="R165" s="238">
        <v>55529.127718750009</v>
      </c>
      <c r="S165" s="238"/>
      <c r="T165" s="342">
        <f t="shared" si="48"/>
        <v>57101.339353916672</v>
      </c>
      <c r="U165" s="342">
        <f t="shared" si="48"/>
        <v>58101.171879916677</v>
      </c>
      <c r="V165" s="342">
        <f t="shared" si="48"/>
        <v>59101.761916750002</v>
      </c>
      <c r="W165" s="29"/>
      <c r="X165" s="29">
        <f t="shared" si="45"/>
        <v>166196.36934891669</v>
      </c>
      <c r="Y165" s="29">
        <f t="shared" si="46"/>
        <v>174304.27315058335</v>
      </c>
      <c r="Z165" s="29">
        <f t="shared" si="39"/>
        <v>8107.90380166666</v>
      </c>
      <c r="AB165" s="29">
        <v>16152256.289999999</v>
      </c>
      <c r="AC165" s="29">
        <v>16152256.289999999</v>
      </c>
      <c r="AD165" s="29">
        <v>16378071.529999999</v>
      </c>
      <c r="AF165" s="342">
        <v>17172644.859999999</v>
      </c>
      <c r="AG165" s="342">
        <v>17185861.82</v>
      </c>
      <c r="AH165" s="342">
        <v>17243451.57</v>
      </c>
      <c r="AJ165" s="29">
        <v>55590.682064749999</v>
      </c>
      <c r="AK165" s="29">
        <v>55590.682064749999</v>
      </c>
      <c r="AL165" s="29">
        <v>56367.862849083329</v>
      </c>
      <c r="AN165" s="342">
        <f t="shared" si="47"/>
        <v>59102.519393166673</v>
      </c>
      <c r="AO165" s="342">
        <f t="shared" si="47"/>
        <v>59148.007763833339</v>
      </c>
      <c r="AP165" s="342">
        <f t="shared" si="47"/>
        <v>59346.21248675001</v>
      </c>
      <c r="AR165" s="29">
        <f t="shared" si="51"/>
        <v>167549.22697858332</v>
      </c>
      <c r="AS165" s="29">
        <f t="shared" si="52"/>
        <v>177596.73964375001</v>
      </c>
      <c r="AT165" s="29">
        <f t="shared" si="53"/>
        <v>10047.512665166694</v>
      </c>
      <c r="AV165" s="29">
        <f t="shared" si="54"/>
        <v>333745.59632750001</v>
      </c>
      <c r="AW165" s="29">
        <f t="shared" si="54"/>
        <v>351901.01279433339</v>
      </c>
      <c r="AX165" s="29">
        <f t="shared" si="55"/>
        <v>18155.416466833383</v>
      </c>
      <c r="AZ165" s="29">
        <v>16603886.76</v>
      </c>
      <c r="BA165" s="29">
        <v>16603886.76</v>
      </c>
      <c r="BB165" s="29">
        <v>16612548.27</v>
      </c>
      <c r="BD165" s="342"/>
      <c r="BE165" s="342"/>
      <c r="BF165" s="342"/>
      <c r="BH165" s="29">
        <v>57145.043599000004</v>
      </c>
      <c r="BI165" s="29">
        <v>57145.043599000004</v>
      </c>
      <c r="BJ165" s="29">
        <v>57174.853629249999</v>
      </c>
      <c r="BL165" s="342">
        <f t="shared" si="49"/>
        <v>0</v>
      </c>
      <c r="BM165" s="342">
        <f t="shared" si="49"/>
        <v>0</v>
      </c>
      <c r="BN165" s="342">
        <f t="shared" si="49"/>
        <v>0</v>
      </c>
      <c r="BP165" s="29">
        <f t="shared" si="40"/>
        <v>171464.94082725001</v>
      </c>
      <c r="BQ165" s="29">
        <f t="shared" si="41"/>
        <v>0</v>
      </c>
      <c r="BR165" s="29">
        <f t="shared" si="42"/>
        <v>-171464.94082725001</v>
      </c>
      <c r="BT165" s="29">
        <f t="shared" si="43"/>
        <v>505210.53715475003</v>
      </c>
      <c r="BU165" s="29">
        <f t="shared" si="43"/>
        <v>351901.01279433339</v>
      </c>
      <c r="BV165" s="29">
        <f t="shared" si="44"/>
        <v>-153309.52436041663</v>
      </c>
      <c r="BX165" s="29">
        <v>16663118.41</v>
      </c>
      <c r="BY165" s="29">
        <v>16611057.66</v>
      </c>
      <c r="BZ165" s="29">
        <v>16554138.23</v>
      </c>
      <c r="CB165" s="342"/>
      <c r="CC165" s="342"/>
      <c r="CD165" s="342"/>
      <c r="CF165" s="29">
        <v>57348.89919441667</v>
      </c>
      <c r="CG165" s="29">
        <v>57169.7234465</v>
      </c>
      <c r="CH165" s="29">
        <v>56973.825741583336</v>
      </c>
      <c r="CJ165" s="342">
        <f t="shared" si="50"/>
        <v>0</v>
      </c>
      <c r="CK165" s="342">
        <f t="shared" si="50"/>
        <v>0</v>
      </c>
      <c r="CL165" s="342">
        <f t="shared" si="50"/>
        <v>0</v>
      </c>
      <c r="CN165" s="29">
        <f t="shared" si="56"/>
        <v>171492.44838250001</v>
      </c>
      <c r="CO165" s="29">
        <f t="shared" si="57"/>
        <v>0</v>
      </c>
      <c r="CP165" s="29">
        <f t="shared" si="58"/>
        <v>-171492.44838250001</v>
      </c>
      <c r="CR165" s="29">
        <f t="shared" si="59"/>
        <v>676702.98553725006</v>
      </c>
      <c r="CS165" s="29">
        <f t="shared" si="59"/>
        <v>351901.01279433339</v>
      </c>
      <c r="CT165" s="29">
        <f t="shared" si="60"/>
        <v>-324801.97274291667</v>
      </c>
    </row>
    <row r="166" spans="1:98" x14ac:dyDescent="0.25">
      <c r="A166" s="343" t="s">
        <v>490</v>
      </c>
      <c r="B166" s="229">
        <v>2.0500000000000001E-2</v>
      </c>
      <c r="C166" s="229">
        <v>2.2800000000000001E-2</v>
      </c>
      <c r="D166" s="229">
        <v>4.0000000000000002E-4</v>
      </c>
      <c r="E166" s="229">
        <v>2.3E-3</v>
      </c>
      <c r="F166" s="236">
        <v>403011</v>
      </c>
      <c r="G166" s="229"/>
      <c r="H166" s="342">
        <v>43211.57</v>
      </c>
      <c r="I166" s="342">
        <v>43211.57</v>
      </c>
      <c r="J166" s="342">
        <v>43211.57</v>
      </c>
      <c r="K166" s="342"/>
      <c r="L166" s="342">
        <v>43211.57</v>
      </c>
      <c r="M166" s="342">
        <v>43211.57</v>
      </c>
      <c r="N166" s="342">
        <v>43211.57</v>
      </c>
      <c r="O166" s="342"/>
      <c r="P166" s="238">
        <v>8.2822175833333329</v>
      </c>
      <c r="Q166" s="238">
        <v>8.2822175833333329</v>
      </c>
      <c r="R166" s="238">
        <v>8.2822175833333329</v>
      </c>
      <c r="S166" s="238"/>
      <c r="T166" s="342">
        <f t="shared" si="48"/>
        <v>8.2822175833333329</v>
      </c>
      <c r="U166" s="342">
        <f t="shared" si="48"/>
        <v>8.2822175833333329</v>
      </c>
      <c r="V166" s="342">
        <f t="shared" si="48"/>
        <v>8.2822175833333329</v>
      </c>
      <c r="W166" s="29"/>
      <c r="X166" s="29">
        <f t="shared" si="45"/>
        <v>24.846652749999997</v>
      </c>
      <c r="Y166" s="29">
        <f t="shared" si="46"/>
        <v>24.846652749999997</v>
      </c>
      <c r="Z166" s="29">
        <f t="shared" si="39"/>
        <v>0</v>
      </c>
      <c r="AB166" s="29">
        <v>43211.57</v>
      </c>
      <c r="AC166" s="29">
        <v>43211.57</v>
      </c>
      <c r="AD166" s="29">
        <v>43211.57</v>
      </c>
      <c r="AF166" s="342">
        <v>43211.57</v>
      </c>
      <c r="AG166" s="342">
        <v>43211.57</v>
      </c>
      <c r="AH166" s="342">
        <v>43211.57</v>
      </c>
      <c r="AJ166" s="29">
        <v>8.2822175833333329</v>
      </c>
      <c r="AK166" s="29">
        <v>8.2822175833333329</v>
      </c>
      <c r="AL166" s="29">
        <v>8.2822175833333329</v>
      </c>
      <c r="AN166" s="342">
        <f t="shared" si="47"/>
        <v>8.2822175833333329</v>
      </c>
      <c r="AO166" s="342">
        <f t="shared" si="47"/>
        <v>8.2822175833333329</v>
      </c>
      <c r="AP166" s="342">
        <f t="shared" si="47"/>
        <v>8.2822175833333329</v>
      </c>
      <c r="AR166" s="29">
        <f t="shared" si="51"/>
        <v>24.846652749999997</v>
      </c>
      <c r="AS166" s="29">
        <f t="shared" si="52"/>
        <v>24.846652749999997</v>
      </c>
      <c r="AT166" s="29">
        <f t="shared" si="53"/>
        <v>0</v>
      </c>
      <c r="AV166" s="29">
        <f t="shared" si="54"/>
        <v>49.693305499999994</v>
      </c>
      <c r="AW166" s="29">
        <f t="shared" si="54"/>
        <v>49.693305499999994</v>
      </c>
      <c r="AX166" s="29">
        <f t="shared" si="55"/>
        <v>0</v>
      </c>
      <c r="AZ166" s="29">
        <v>43211.57</v>
      </c>
      <c r="BA166" s="29">
        <v>43211.57</v>
      </c>
      <c r="BB166" s="29">
        <v>43211.57</v>
      </c>
      <c r="BD166" s="342"/>
      <c r="BE166" s="342"/>
      <c r="BF166" s="342"/>
      <c r="BH166" s="29">
        <v>8.2822175833333329</v>
      </c>
      <c r="BI166" s="29">
        <v>8.2822175833333329</v>
      </c>
      <c r="BJ166" s="29">
        <v>8.2822175833333329</v>
      </c>
      <c r="BL166" s="342">
        <f t="shared" si="49"/>
        <v>0</v>
      </c>
      <c r="BM166" s="342">
        <f t="shared" si="49"/>
        <v>0</v>
      </c>
      <c r="BN166" s="342">
        <f t="shared" si="49"/>
        <v>0</v>
      </c>
      <c r="BP166" s="29">
        <f t="shared" si="40"/>
        <v>24.846652749999997</v>
      </c>
      <c r="BQ166" s="29">
        <f t="shared" si="41"/>
        <v>0</v>
      </c>
      <c r="BR166" s="29">
        <f t="shared" si="42"/>
        <v>-24.846652749999997</v>
      </c>
      <c r="BT166" s="29">
        <f t="shared" si="43"/>
        <v>74.539958249999984</v>
      </c>
      <c r="BU166" s="29">
        <f t="shared" si="43"/>
        <v>49.693305499999994</v>
      </c>
      <c r="BV166" s="29">
        <f t="shared" si="44"/>
        <v>-24.84665274999999</v>
      </c>
      <c r="BX166" s="29">
        <v>43211.57</v>
      </c>
      <c r="BY166" s="29">
        <v>43211.57</v>
      </c>
      <c r="BZ166" s="29">
        <v>43211.57</v>
      </c>
      <c r="CB166" s="342"/>
      <c r="CC166" s="342"/>
      <c r="CD166" s="342"/>
      <c r="CF166" s="29">
        <v>8.2822175833333329</v>
      </c>
      <c r="CG166" s="29">
        <v>8.2822175833333329</v>
      </c>
      <c r="CH166" s="29">
        <v>8.2822175833333329</v>
      </c>
      <c r="CJ166" s="342">
        <f t="shared" si="50"/>
        <v>0</v>
      </c>
      <c r="CK166" s="342">
        <f t="shared" si="50"/>
        <v>0</v>
      </c>
      <c r="CL166" s="342">
        <f t="shared" si="50"/>
        <v>0</v>
      </c>
      <c r="CN166" s="29">
        <f t="shared" si="56"/>
        <v>24.846652749999997</v>
      </c>
      <c r="CO166" s="29">
        <f t="shared" si="57"/>
        <v>0</v>
      </c>
      <c r="CP166" s="29">
        <f t="shared" si="58"/>
        <v>-24.846652749999997</v>
      </c>
      <c r="CR166" s="29">
        <f t="shared" si="59"/>
        <v>99.386610999999988</v>
      </c>
      <c r="CS166" s="29">
        <f t="shared" si="59"/>
        <v>49.693305499999994</v>
      </c>
      <c r="CT166" s="29">
        <f t="shared" si="60"/>
        <v>-49.693305499999994</v>
      </c>
    </row>
    <row r="167" spans="1:98" x14ac:dyDescent="0.25">
      <c r="A167" s="343" t="s">
        <v>491</v>
      </c>
      <c r="B167" s="229">
        <v>2.47E-2</v>
      </c>
      <c r="C167" s="229">
        <v>2.75E-2</v>
      </c>
      <c r="D167" s="229">
        <v>2.5899999999999999E-2</v>
      </c>
      <c r="E167" s="229">
        <v>2.86E-2</v>
      </c>
      <c r="F167" s="236">
        <v>403011</v>
      </c>
      <c r="G167" s="229"/>
      <c r="H167" s="342">
        <v>3451903.65</v>
      </c>
      <c r="I167" s="342">
        <v>3431726.91</v>
      </c>
      <c r="J167" s="342">
        <v>3528801.3</v>
      </c>
      <c r="K167" s="342"/>
      <c r="L167" s="342">
        <v>3917135.45</v>
      </c>
      <c r="M167" s="342">
        <v>3950582.41</v>
      </c>
      <c r="N167" s="342">
        <v>3984029.36</v>
      </c>
      <c r="O167" s="342"/>
      <c r="P167" s="238">
        <v>8227.0370325000004</v>
      </c>
      <c r="Q167" s="238">
        <v>8178.9491355</v>
      </c>
      <c r="R167" s="238">
        <v>8410.309765</v>
      </c>
      <c r="S167" s="238"/>
      <c r="T167" s="342">
        <f t="shared" si="48"/>
        <v>9335.8394891666667</v>
      </c>
      <c r="U167" s="342">
        <f t="shared" si="48"/>
        <v>9415.5547438333342</v>
      </c>
      <c r="V167" s="342">
        <f t="shared" si="48"/>
        <v>9495.2699746666676</v>
      </c>
      <c r="W167" s="29"/>
      <c r="X167" s="29">
        <f t="shared" si="45"/>
        <v>24816.295933000001</v>
      </c>
      <c r="Y167" s="29">
        <f t="shared" si="46"/>
        <v>28246.664207666669</v>
      </c>
      <c r="Z167" s="29">
        <f t="shared" si="39"/>
        <v>3430.3682746666673</v>
      </c>
      <c r="AB167" s="29">
        <v>3628229.58</v>
      </c>
      <c r="AC167" s="29">
        <v>3651037.91</v>
      </c>
      <c r="AD167" s="29">
        <v>3810506.59</v>
      </c>
      <c r="AF167" s="342">
        <v>3984029.36</v>
      </c>
      <c r="AG167" s="342">
        <v>3984029.36</v>
      </c>
      <c r="AH167" s="342">
        <v>3984029.36</v>
      </c>
      <c r="AJ167" s="29">
        <v>8647.2804990000004</v>
      </c>
      <c r="AK167" s="29">
        <v>8701.6403521666671</v>
      </c>
      <c r="AL167" s="29">
        <v>9081.7073728333326</v>
      </c>
      <c r="AN167" s="342">
        <f t="shared" si="47"/>
        <v>9495.2699746666676</v>
      </c>
      <c r="AO167" s="342">
        <f t="shared" si="47"/>
        <v>9495.2699746666676</v>
      </c>
      <c r="AP167" s="342">
        <f t="shared" si="47"/>
        <v>9495.2699746666676</v>
      </c>
      <c r="AR167" s="29">
        <f t="shared" si="51"/>
        <v>26430.628224</v>
      </c>
      <c r="AS167" s="29">
        <f t="shared" si="52"/>
        <v>28485.809924000001</v>
      </c>
      <c r="AT167" s="29">
        <f t="shared" si="53"/>
        <v>2055.181700000001</v>
      </c>
      <c r="AV167" s="29">
        <f t="shared" si="54"/>
        <v>51246.924157000001</v>
      </c>
      <c r="AW167" s="29">
        <f t="shared" si="54"/>
        <v>56732.47413166667</v>
      </c>
      <c r="AX167" s="29">
        <f t="shared" si="55"/>
        <v>5485.5499746666683</v>
      </c>
      <c r="AZ167" s="29">
        <v>3949997.14</v>
      </c>
      <c r="BA167" s="29">
        <v>3949997.14</v>
      </c>
      <c r="BB167" s="29">
        <v>3949997.14</v>
      </c>
      <c r="BD167" s="342"/>
      <c r="BE167" s="342"/>
      <c r="BF167" s="342"/>
      <c r="BH167" s="29">
        <v>9414.1598503333335</v>
      </c>
      <c r="BI167" s="29">
        <v>9414.1598503333335</v>
      </c>
      <c r="BJ167" s="29">
        <v>9414.1598503333335</v>
      </c>
      <c r="BL167" s="342">
        <f t="shared" si="49"/>
        <v>0</v>
      </c>
      <c r="BM167" s="342">
        <f t="shared" si="49"/>
        <v>0</v>
      </c>
      <c r="BN167" s="342">
        <f t="shared" si="49"/>
        <v>0</v>
      </c>
      <c r="BP167" s="29">
        <f t="shared" si="40"/>
        <v>28242.479551</v>
      </c>
      <c r="BQ167" s="29">
        <f t="shared" si="41"/>
        <v>0</v>
      </c>
      <c r="BR167" s="29">
        <f t="shared" si="42"/>
        <v>-28242.479551</v>
      </c>
      <c r="BT167" s="29">
        <f t="shared" si="43"/>
        <v>79489.403707999998</v>
      </c>
      <c r="BU167" s="29">
        <f t="shared" si="43"/>
        <v>56732.47413166667</v>
      </c>
      <c r="BV167" s="29">
        <f t="shared" si="44"/>
        <v>-22756.929576333328</v>
      </c>
      <c r="BX167" s="29">
        <v>3949997.14</v>
      </c>
      <c r="BY167" s="29">
        <v>3933566.3</v>
      </c>
      <c r="BZ167" s="29">
        <v>3917135.45</v>
      </c>
      <c r="CB167" s="342"/>
      <c r="CC167" s="342"/>
      <c r="CD167" s="342"/>
      <c r="CF167" s="29">
        <v>9414.1598503333335</v>
      </c>
      <c r="CG167" s="29">
        <v>9374.9996816666662</v>
      </c>
      <c r="CH167" s="29">
        <v>9335.8394891666667</v>
      </c>
      <c r="CJ167" s="342">
        <f t="shared" si="50"/>
        <v>0</v>
      </c>
      <c r="CK167" s="342">
        <f t="shared" si="50"/>
        <v>0</v>
      </c>
      <c r="CL167" s="342">
        <f t="shared" si="50"/>
        <v>0</v>
      </c>
      <c r="CN167" s="29">
        <f t="shared" si="56"/>
        <v>28124.999021166666</v>
      </c>
      <c r="CO167" s="29">
        <f t="shared" si="57"/>
        <v>0</v>
      </c>
      <c r="CP167" s="29">
        <f t="shared" si="58"/>
        <v>-28124.999021166666</v>
      </c>
      <c r="CR167" s="29">
        <f t="shared" si="59"/>
        <v>107614.40272916667</v>
      </c>
      <c r="CS167" s="29">
        <f t="shared" si="59"/>
        <v>56732.47413166667</v>
      </c>
      <c r="CT167" s="29">
        <f t="shared" si="60"/>
        <v>-50881.928597500002</v>
      </c>
    </row>
    <row r="168" spans="1:98" x14ac:dyDescent="0.25">
      <c r="A168" s="343" t="s">
        <v>492</v>
      </c>
      <c r="B168" s="229">
        <v>2.5399999999999999E-2</v>
      </c>
      <c r="C168" s="229">
        <v>2.8299999999999999E-2</v>
      </c>
      <c r="D168" s="229">
        <v>2.69E-2</v>
      </c>
      <c r="E168" s="229">
        <v>2.8500000000000001E-2</v>
      </c>
      <c r="F168" s="236">
        <v>403011</v>
      </c>
      <c r="G168" s="229"/>
      <c r="H168" s="342">
        <v>5252604.07</v>
      </c>
      <c r="I168" s="342">
        <v>5257605.26</v>
      </c>
      <c r="J168" s="342">
        <v>5259062.0999999996</v>
      </c>
      <c r="K168" s="342"/>
      <c r="L168" s="342">
        <v>5415888.3799999999</v>
      </c>
      <c r="M168" s="342">
        <v>5419703.5199999996</v>
      </c>
      <c r="N168" s="342">
        <v>5426874.9800000004</v>
      </c>
      <c r="O168" s="342"/>
      <c r="P168" s="238">
        <v>12474.934666250001</v>
      </c>
      <c r="Q168" s="238">
        <v>12486.812492500001</v>
      </c>
      <c r="R168" s="238">
        <v>12490.272487499999</v>
      </c>
      <c r="S168" s="238"/>
      <c r="T168" s="342">
        <f t="shared" si="48"/>
        <v>12862.7349025</v>
      </c>
      <c r="U168" s="342">
        <f t="shared" si="48"/>
        <v>12871.795859999998</v>
      </c>
      <c r="V168" s="342">
        <f t="shared" si="48"/>
        <v>12888.828077500002</v>
      </c>
      <c r="W168" s="29"/>
      <c r="X168" s="29">
        <f t="shared" si="45"/>
        <v>37452.019646250003</v>
      </c>
      <c r="Y168" s="29">
        <f t="shared" si="46"/>
        <v>38623.358840000001</v>
      </c>
      <c r="Z168" s="29">
        <f t="shared" si="39"/>
        <v>1171.3391937499982</v>
      </c>
      <c r="AB168" s="29">
        <v>5257687.33</v>
      </c>
      <c r="AC168" s="29">
        <v>5215429.66</v>
      </c>
      <c r="AD168" s="29">
        <v>5172105</v>
      </c>
      <c r="AF168" s="342">
        <v>5430231.2999999998</v>
      </c>
      <c r="AG168" s="342">
        <v>5430231.2999999998</v>
      </c>
      <c r="AH168" s="342">
        <v>5421763.9400000004</v>
      </c>
      <c r="AJ168" s="29">
        <v>12487.007408750002</v>
      </c>
      <c r="AK168" s="29">
        <v>12386.645442499999</v>
      </c>
      <c r="AL168" s="29">
        <v>12283.749374999999</v>
      </c>
      <c r="AN168" s="342">
        <f t="shared" si="47"/>
        <v>12896.799337500001</v>
      </c>
      <c r="AO168" s="342">
        <f t="shared" si="47"/>
        <v>12896.799337500001</v>
      </c>
      <c r="AP168" s="342">
        <f t="shared" si="47"/>
        <v>12876.689357500001</v>
      </c>
      <c r="AR168" s="29">
        <f t="shared" si="51"/>
        <v>37157.40222625</v>
      </c>
      <c r="AS168" s="29">
        <f t="shared" si="52"/>
        <v>38670.288032500001</v>
      </c>
      <c r="AT168" s="29">
        <f t="shared" si="53"/>
        <v>1512.8858062500003</v>
      </c>
      <c r="AV168" s="29">
        <f t="shared" si="54"/>
        <v>74609.42187250001</v>
      </c>
      <c r="AW168" s="29">
        <f t="shared" si="54"/>
        <v>77293.646872500001</v>
      </c>
      <c r="AX168" s="29">
        <f t="shared" si="55"/>
        <v>2684.2249999999913</v>
      </c>
      <c r="AZ168" s="29">
        <v>5172041.3600000003</v>
      </c>
      <c r="BA168" s="29">
        <v>5155586.93</v>
      </c>
      <c r="BB168" s="29">
        <v>5185235.18</v>
      </c>
      <c r="BD168" s="342"/>
      <c r="BE168" s="342"/>
      <c r="BF168" s="342"/>
      <c r="BH168" s="29">
        <v>12283.598230000001</v>
      </c>
      <c r="BI168" s="29">
        <v>12244.518958749999</v>
      </c>
      <c r="BJ168" s="29">
        <v>12314.933552499999</v>
      </c>
      <c r="BL168" s="342">
        <f t="shared" si="49"/>
        <v>0</v>
      </c>
      <c r="BM168" s="342">
        <f t="shared" si="49"/>
        <v>0</v>
      </c>
      <c r="BN168" s="342">
        <f t="shared" si="49"/>
        <v>0</v>
      </c>
      <c r="BP168" s="29">
        <f t="shared" si="40"/>
        <v>36843.050741250001</v>
      </c>
      <c r="BQ168" s="29">
        <f t="shared" si="41"/>
        <v>0</v>
      </c>
      <c r="BR168" s="29">
        <f t="shared" si="42"/>
        <v>-36843.050741250001</v>
      </c>
      <c r="BT168" s="29">
        <f t="shared" si="43"/>
        <v>111452.47261375001</v>
      </c>
      <c r="BU168" s="29">
        <f t="shared" si="43"/>
        <v>77293.646872500001</v>
      </c>
      <c r="BV168" s="29">
        <f t="shared" si="44"/>
        <v>-34158.82574125001</v>
      </c>
      <c r="BX168" s="29">
        <v>5231871.63</v>
      </c>
      <c r="BY168" s="29">
        <v>5239161.76</v>
      </c>
      <c r="BZ168" s="29">
        <v>5330903.25</v>
      </c>
      <c r="CB168" s="342"/>
      <c r="CC168" s="342"/>
      <c r="CD168" s="342"/>
      <c r="CF168" s="29">
        <v>12425.695121250001</v>
      </c>
      <c r="CG168" s="29">
        <v>12443.009180000001</v>
      </c>
      <c r="CH168" s="29">
        <v>12660.895218750002</v>
      </c>
      <c r="CJ168" s="342">
        <f t="shared" si="50"/>
        <v>0</v>
      </c>
      <c r="CK168" s="342">
        <f t="shared" si="50"/>
        <v>0</v>
      </c>
      <c r="CL168" s="342">
        <f t="shared" si="50"/>
        <v>0</v>
      </c>
      <c r="CN168" s="29">
        <f t="shared" si="56"/>
        <v>37529.599520000003</v>
      </c>
      <c r="CO168" s="29">
        <f t="shared" si="57"/>
        <v>0</v>
      </c>
      <c r="CP168" s="29">
        <f t="shared" si="58"/>
        <v>-37529.599520000003</v>
      </c>
      <c r="CR168" s="29">
        <f t="shared" si="59"/>
        <v>148982.07213375001</v>
      </c>
      <c r="CS168" s="29">
        <f t="shared" si="59"/>
        <v>77293.646872500001</v>
      </c>
      <c r="CT168" s="29">
        <f t="shared" si="60"/>
        <v>-71688.425261250013</v>
      </c>
    </row>
    <row r="169" spans="1:98" x14ac:dyDescent="0.25">
      <c r="F169" s="236"/>
      <c r="H169" s="35"/>
      <c r="I169" s="35"/>
      <c r="J169" s="35"/>
      <c r="K169" s="35"/>
      <c r="L169" s="342">
        <v>0</v>
      </c>
      <c r="M169" s="342">
        <v>0</v>
      </c>
      <c r="N169" s="342">
        <v>0</v>
      </c>
      <c r="O169" s="35"/>
      <c r="P169" s="36">
        <v>0</v>
      </c>
      <c r="Q169" s="37">
        <v>0</v>
      </c>
      <c r="R169" s="37">
        <v>0</v>
      </c>
      <c r="T169" s="342">
        <f t="shared" si="48"/>
        <v>0</v>
      </c>
      <c r="U169" s="342">
        <f t="shared" si="48"/>
        <v>0</v>
      </c>
      <c r="V169" s="342">
        <f t="shared" si="48"/>
        <v>0</v>
      </c>
      <c r="W169" s="29"/>
      <c r="X169" s="29"/>
      <c r="Y169" s="29"/>
      <c r="Z169" s="29"/>
      <c r="AB169" s="29"/>
      <c r="AC169" s="29"/>
      <c r="AD169" s="29"/>
      <c r="AF169" s="342">
        <v>0</v>
      </c>
      <c r="AG169" s="342"/>
      <c r="AH169" s="342"/>
      <c r="AJ169" s="29">
        <v>0</v>
      </c>
      <c r="AK169" s="29">
        <v>0</v>
      </c>
      <c r="AL169" s="29">
        <v>0</v>
      </c>
      <c r="AN169" s="342">
        <f t="shared" si="47"/>
        <v>0</v>
      </c>
      <c r="AO169" s="342">
        <f t="shared" si="47"/>
        <v>0</v>
      </c>
      <c r="AP169" s="342">
        <f t="shared" si="47"/>
        <v>0</v>
      </c>
      <c r="AR169" s="29">
        <f t="shared" si="51"/>
        <v>0</v>
      </c>
      <c r="AS169" s="29">
        <f t="shared" si="52"/>
        <v>0</v>
      </c>
      <c r="AT169" s="29">
        <f t="shared" si="53"/>
        <v>0</v>
      </c>
      <c r="AV169" s="29">
        <f t="shared" si="54"/>
        <v>0</v>
      </c>
      <c r="AW169" s="29">
        <f t="shared" si="54"/>
        <v>0</v>
      </c>
      <c r="AX169" s="29">
        <f t="shared" si="55"/>
        <v>0</v>
      </c>
      <c r="AZ169" s="29"/>
      <c r="BA169" s="29"/>
      <c r="BB169" s="29">
        <v>0</v>
      </c>
      <c r="BD169" s="342"/>
      <c r="BE169" s="342"/>
      <c r="BF169" s="342"/>
      <c r="BH169" s="29">
        <v>0</v>
      </c>
      <c r="BI169" s="29">
        <v>0</v>
      </c>
      <c r="BJ169" s="29">
        <v>0</v>
      </c>
      <c r="BL169" s="342">
        <f t="shared" si="49"/>
        <v>0</v>
      </c>
      <c r="BM169" s="342">
        <f t="shared" si="49"/>
        <v>0</v>
      </c>
      <c r="BN169" s="342">
        <f t="shared" si="49"/>
        <v>0</v>
      </c>
      <c r="BP169" s="29"/>
      <c r="BQ169" s="29">
        <f t="shared" si="41"/>
        <v>0</v>
      </c>
      <c r="BR169" s="29"/>
      <c r="BT169" s="29">
        <f t="shared" si="43"/>
        <v>0</v>
      </c>
      <c r="BU169" s="29">
        <f t="shared" si="43"/>
        <v>0</v>
      </c>
      <c r="BV169" s="29">
        <f t="shared" si="44"/>
        <v>0</v>
      </c>
      <c r="BX169" s="29">
        <v>0</v>
      </c>
      <c r="BY169" s="29">
        <v>0</v>
      </c>
      <c r="BZ169" s="29">
        <v>0</v>
      </c>
      <c r="CB169" s="342"/>
      <c r="CC169" s="342"/>
      <c r="CD169" s="342"/>
      <c r="CF169" s="29">
        <v>0</v>
      </c>
      <c r="CG169" s="29">
        <v>0</v>
      </c>
      <c r="CH169" s="29">
        <v>0</v>
      </c>
      <c r="CJ169" s="342">
        <f t="shared" si="50"/>
        <v>0</v>
      </c>
      <c r="CK169" s="342">
        <f t="shared" si="50"/>
        <v>0</v>
      </c>
      <c r="CL169" s="342">
        <f t="shared" si="50"/>
        <v>0</v>
      </c>
      <c r="CN169" s="29">
        <f t="shared" si="56"/>
        <v>0</v>
      </c>
      <c r="CO169" s="29">
        <f t="shared" si="57"/>
        <v>0</v>
      </c>
      <c r="CP169" s="29">
        <f t="shared" si="58"/>
        <v>0</v>
      </c>
      <c r="CR169" s="29">
        <f t="shared" si="59"/>
        <v>0</v>
      </c>
      <c r="CS169" s="29">
        <f t="shared" si="59"/>
        <v>0</v>
      </c>
      <c r="CT169" s="29">
        <f t="shared" si="60"/>
        <v>0</v>
      </c>
    </row>
    <row r="170" spans="1:98" x14ac:dyDescent="0.25">
      <c r="A170" s="343" t="s">
        <v>493</v>
      </c>
      <c r="B170" s="229">
        <v>0</v>
      </c>
      <c r="C170" s="229">
        <v>0</v>
      </c>
      <c r="D170" s="229">
        <v>0</v>
      </c>
      <c r="E170" s="229">
        <v>0</v>
      </c>
      <c r="F170" s="236">
        <v>403013</v>
      </c>
      <c r="G170" s="229"/>
      <c r="H170" s="342">
        <v>221142.75</v>
      </c>
      <c r="I170" s="342">
        <v>221142.75</v>
      </c>
      <c r="J170" s="342">
        <v>221142.75</v>
      </c>
      <c r="K170" s="342"/>
      <c r="L170" s="342">
        <v>221142.75</v>
      </c>
      <c r="M170" s="342">
        <v>221142.75</v>
      </c>
      <c r="N170" s="342">
        <v>221142.75</v>
      </c>
      <c r="O170" s="342"/>
      <c r="P170" s="238">
        <v>0</v>
      </c>
      <c r="Q170" s="238">
        <v>0</v>
      </c>
      <c r="R170" s="238">
        <v>0</v>
      </c>
      <c r="S170" s="238"/>
      <c r="T170" s="342">
        <f t="shared" ref="T170:V254" si="61">L170*$E170/12</f>
        <v>0</v>
      </c>
      <c r="U170" s="342">
        <f t="shared" si="61"/>
        <v>0</v>
      </c>
      <c r="V170" s="342">
        <f t="shared" si="61"/>
        <v>0</v>
      </c>
      <c r="W170" s="29"/>
      <c r="X170" s="29">
        <f t="shared" ref="X170:X233" si="62">P170+Q170+R170</f>
        <v>0</v>
      </c>
      <c r="Y170" s="29">
        <f t="shared" ref="Y170:Y233" si="63">T170+U170+V170</f>
        <v>0</v>
      </c>
      <c r="Z170" s="29">
        <f t="shared" ref="Z170:Z233" si="64">Y170-X170</f>
        <v>0</v>
      </c>
      <c r="AB170" s="29">
        <v>221142.75</v>
      </c>
      <c r="AC170" s="29">
        <v>221142.75</v>
      </c>
      <c r="AD170" s="29">
        <v>221142.75</v>
      </c>
      <c r="AF170" s="342">
        <v>221142.75</v>
      </c>
      <c r="AG170" s="342">
        <v>221142.75</v>
      </c>
      <c r="AH170" s="342">
        <v>221142.75</v>
      </c>
      <c r="AJ170" s="29">
        <v>0</v>
      </c>
      <c r="AK170" s="29">
        <v>0</v>
      </c>
      <c r="AL170" s="29">
        <v>0</v>
      </c>
      <c r="AN170" s="342">
        <f t="shared" ref="AN170:AP178" si="65">AF170*$E170/12</f>
        <v>0</v>
      </c>
      <c r="AO170" s="342">
        <f t="shared" si="65"/>
        <v>0</v>
      </c>
      <c r="AP170" s="342">
        <f t="shared" si="65"/>
        <v>0</v>
      </c>
      <c r="AR170" s="29">
        <f t="shared" si="51"/>
        <v>0</v>
      </c>
      <c r="AS170" s="29">
        <f t="shared" si="52"/>
        <v>0</v>
      </c>
      <c r="AT170" s="29">
        <f t="shared" si="53"/>
        <v>0</v>
      </c>
      <c r="AV170" s="29">
        <f t="shared" si="54"/>
        <v>0</v>
      </c>
      <c r="AW170" s="29">
        <f t="shared" si="54"/>
        <v>0</v>
      </c>
      <c r="AX170" s="29">
        <f t="shared" si="55"/>
        <v>0</v>
      </c>
      <c r="AZ170" s="29">
        <v>221142.75</v>
      </c>
      <c r="BA170" s="29">
        <v>221142.75</v>
      </c>
      <c r="BB170" s="29">
        <v>221142.75</v>
      </c>
      <c r="BD170" s="342"/>
      <c r="BE170" s="342"/>
      <c r="BF170" s="342"/>
      <c r="BH170" s="29">
        <v>0</v>
      </c>
      <c r="BI170" s="29">
        <v>0</v>
      </c>
      <c r="BJ170" s="29">
        <v>0</v>
      </c>
      <c r="BL170" s="342">
        <f t="shared" ref="BL170:BN254" si="66">BD170*$E170/12</f>
        <v>0</v>
      </c>
      <c r="BM170" s="342">
        <f t="shared" si="66"/>
        <v>0</v>
      </c>
      <c r="BN170" s="342">
        <f t="shared" si="66"/>
        <v>0</v>
      </c>
      <c r="BP170" s="29">
        <f t="shared" ref="BP170:BP260" si="67">BH170+BI170+BJ170</f>
        <v>0</v>
      </c>
      <c r="BQ170" s="29">
        <f t="shared" ref="BQ170:BQ246" si="68">BL170+BM170+BN170</f>
        <v>0</v>
      </c>
      <c r="BR170" s="29">
        <f t="shared" ref="BR170:BR260" si="69">BQ170-BP170</f>
        <v>0</v>
      </c>
      <c r="BT170" s="29">
        <f t="shared" ref="BT170:BU280" si="70">+BP170+AV170</f>
        <v>0</v>
      </c>
      <c r="BU170" s="29">
        <f t="shared" si="70"/>
        <v>0</v>
      </c>
      <c r="BV170" s="29">
        <f t="shared" si="44"/>
        <v>0</v>
      </c>
      <c r="BX170" s="29">
        <v>221142.75</v>
      </c>
      <c r="BY170" s="29">
        <v>221142.75</v>
      </c>
      <c r="BZ170" s="29">
        <v>221142.75</v>
      </c>
      <c r="CB170" s="342"/>
      <c r="CC170" s="342"/>
      <c r="CD170" s="342"/>
      <c r="CF170" s="29">
        <v>0</v>
      </c>
      <c r="CG170" s="29">
        <v>0</v>
      </c>
      <c r="CH170" s="29">
        <v>0</v>
      </c>
      <c r="CJ170" s="342">
        <f t="shared" ref="CJ170:CL254" si="71">CB170*$E170/12</f>
        <v>0</v>
      </c>
      <c r="CK170" s="342">
        <f t="shared" si="71"/>
        <v>0</v>
      </c>
      <c r="CL170" s="342">
        <f t="shared" si="71"/>
        <v>0</v>
      </c>
      <c r="CN170" s="29">
        <f t="shared" si="56"/>
        <v>0</v>
      </c>
      <c r="CO170" s="29">
        <f t="shared" si="57"/>
        <v>0</v>
      </c>
      <c r="CP170" s="29">
        <f t="shared" si="58"/>
        <v>0</v>
      </c>
      <c r="CR170" s="29">
        <f t="shared" si="59"/>
        <v>0</v>
      </c>
      <c r="CS170" s="29">
        <f t="shared" si="59"/>
        <v>0</v>
      </c>
      <c r="CT170" s="29">
        <f t="shared" si="60"/>
        <v>0</v>
      </c>
    </row>
    <row r="171" spans="1:98" x14ac:dyDescent="0.25">
      <c r="A171" s="343" t="s">
        <v>494</v>
      </c>
      <c r="B171" s="229">
        <v>0</v>
      </c>
      <c r="C171" s="229">
        <v>0</v>
      </c>
      <c r="D171" s="229">
        <v>0</v>
      </c>
      <c r="E171" s="229">
        <v>0</v>
      </c>
      <c r="F171" s="236">
        <v>403013</v>
      </c>
      <c r="G171" s="229"/>
      <c r="H171" s="342">
        <v>8132.93</v>
      </c>
      <c r="I171" s="342">
        <v>8132.93</v>
      </c>
      <c r="J171" s="342">
        <v>8132.93</v>
      </c>
      <c r="K171" s="342"/>
      <c r="L171" s="342">
        <v>8132.93</v>
      </c>
      <c r="M171" s="342">
        <v>8132.93</v>
      </c>
      <c r="N171" s="342">
        <v>8132.93</v>
      </c>
      <c r="O171" s="342"/>
      <c r="P171" s="238">
        <v>0</v>
      </c>
      <c r="Q171" s="238">
        <v>0</v>
      </c>
      <c r="R171" s="238">
        <v>0</v>
      </c>
      <c r="S171" s="238"/>
      <c r="T171" s="342">
        <f t="shared" si="61"/>
        <v>0</v>
      </c>
      <c r="U171" s="342">
        <f t="shared" si="61"/>
        <v>0</v>
      </c>
      <c r="V171" s="342">
        <f t="shared" si="61"/>
        <v>0</v>
      </c>
      <c r="W171" s="29"/>
      <c r="X171" s="29">
        <f t="shared" si="62"/>
        <v>0</v>
      </c>
      <c r="Y171" s="29">
        <f t="shared" si="63"/>
        <v>0</v>
      </c>
      <c r="Z171" s="29">
        <f t="shared" si="64"/>
        <v>0</v>
      </c>
      <c r="AB171" s="29">
        <v>8132.93</v>
      </c>
      <c r="AC171" s="29">
        <v>8132.93</v>
      </c>
      <c r="AD171" s="29">
        <v>8132.93</v>
      </c>
      <c r="AF171" s="342">
        <v>8132.93</v>
      </c>
      <c r="AG171" s="342">
        <v>8132.93</v>
      </c>
      <c r="AH171" s="342">
        <v>8132.93</v>
      </c>
      <c r="AJ171" s="29">
        <v>0</v>
      </c>
      <c r="AK171" s="29">
        <v>0</v>
      </c>
      <c r="AL171" s="29">
        <v>0</v>
      </c>
      <c r="AN171" s="342">
        <f t="shared" si="65"/>
        <v>0</v>
      </c>
      <c r="AO171" s="342">
        <f t="shared" si="65"/>
        <v>0</v>
      </c>
      <c r="AP171" s="342">
        <f t="shared" si="65"/>
        <v>0</v>
      </c>
      <c r="AR171" s="29">
        <f t="shared" si="51"/>
        <v>0</v>
      </c>
      <c r="AS171" s="29">
        <f t="shared" si="52"/>
        <v>0</v>
      </c>
      <c r="AT171" s="29">
        <f t="shared" si="53"/>
        <v>0</v>
      </c>
      <c r="AV171" s="29">
        <f t="shared" si="54"/>
        <v>0</v>
      </c>
      <c r="AW171" s="29">
        <f t="shared" si="54"/>
        <v>0</v>
      </c>
      <c r="AX171" s="29">
        <f t="shared" si="55"/>
        <v>0</v>
      </c>
      <c r="AZ171" s="29">
        <v>8132.93</v>
      </c>
      <c r="BA171" s="29">
        <v>8132.93</v>
      </c>
      <c r="BB171" s="29">
        <v>8132.93</v>
      </c>
      <c r="BD171" s="342"/>
      <c r="BE171" s="342"/>
      <c r="BF171" s="342"/>
      <c r="BH171" s="29">
        <v>0</v>
      </c>
      <c r="BI171" s="29">
        <v>0</v>
      </c>
      <c r="BJ171" s="29">
        <v>0</v>
      </c>
      <c r="BL171" s="342">
        <f t="shared" si="66"/>
        <v>0</v>
      </c>
      <c r="BM171" s="342">
        <f t="shared" si="66"/>
        <v>0</v>
      </c>
      <c r="BN171" s="342">
        <f t="shared" si="66"/>
        <v>0</v>
      </c>
      <c r="BP171" s="29">
        <f t="shared" si="67"/>
        <v>0</v>
      </c>
      <c r="BQ171" s="29">
        <f t="shared" si="68"/>
        <v>0</v>
      </c>
      <c r="BR171" s="29">
        <f t="shared" si="69"/>
        <v>0</v>
      </c>
      <c r="BT171" s="29">
        <f t="shared" si="70"/>
        <v>0</v>
      </c>
      <c r="BU171" s="29">
        <f t="shared" si="70"/>
        <v>0</v>
      </c>
      <c r="BV171" s="29">
        <f t="shared" si="44"/>
        <v>0</v>
      </c>
      <c r="BX171" s="29">
        <v>8132.93</v>
      </c>
      <c r="BY171" s="29">
        <v>8132.93</v>
      </c>
      <c r="BZ171" s="29">
        <v>8132.93</v>
      </c>
      <c r="CB171" s="342"/>
      <c r="CC171" s="342"/>
      <c r="CD171" s="342"/>
      <c r="CF171" s="29">
        <v>0</v>
      </c>
      <c r="CG171" s="29">
        <v>0</v>
      </c>
      <c r="CH171" s="29">
        <v>0</v>
      </c>
      <c r="CJ171" s="342">
        <f t="shared" si="71"/>
        <v>0</v>
      </c>
      <c r="CK171" s="342">
        <f t="shared" si="71"/>
        <v>0</v>
      </c>
      <c r="CL171" s="342">
        <f t="shared" si="71"/>
        <v>0</v>
      </c>
      <c r="CN171" s="29">
        <f t="shared" si="56"/>
        <v>0</v>
      </c>
      <c r="CO171" s="29">
        <f t="shared" si="57"/>
        <v>0</v>
      </c>
      <c r="CP171" s="29">
        <f t="shared" si="58"/>
        <v>0</v>
      </c>
      <c r="CR171" s="29">
        <f t="shared" si="59"/>
        <v>0</v>
      </c>
      <c r="CS171" s="29">
        <f t="shared" si="59"/>
        <v>0</v>
      </c>
      <c r="CT171" s="29">
        <f t="shared" si="60"/>
        <v>0</v>
      </c>
    </row>
    <row r="172" spans="1:98" x14ac:dyDescent="0.25">
      <c r="A172" s="343" t="s">
        <v>495</v>
      </c>
      <c r="B172" s="229">
        <v>0</v>
      </c>
      <c r="C172" s="229">
        <v>0</v>
      </c>
      <c r="D172" s="229">
        <v>0</v>
      </c>
      <c r="E172" s="229">
        <v>0</v>
      </c>
      <c r="F172" s="236">
        <v>403013</v>
      </c>
      <c r="G172" s="229"/>
      <c r="H172" s="342">
        <v>2393.83</v>
      </c>
      <c r="I172" s="342">
        <v>2393.83</v>
      </c>
      <c r="J172" s="342">
        <v>2393.83</v>
      </c>
      <c r="K172" s="342"/>
      <c r="L172" s="342">
        <v>2393.83</v>
      </c>
      <c r="M172" s="342">
        <v>2393.83</v>
      </c>
      <c r="N172" s="342">
        <v>2393.83</v>
      </c>
      <c r="O172" s="342"/>
      <c r="P172" s="238">
        <v>0</v>
      </c>
      <c r="Q172" s="238">
        <v>0</v>
      </c>
      <c r="R172" s="238">
        <v>0</v>
      </c>
      <c r="S172" s="238"/>
      <c r="T172" s="342">
        <f t="shared" si="61"/>
        <v>0</v>
      </c>
      <c r="U172" s="342">
        <f t="shared" si="61"/>
        <v>0</v>
      </c>
      <c r="V172" s="342">
        <f t="shared" si="61"/>
        <v>0</v>
      </c>
      <c r="W172" s="29"/>
      <c r="X172" s="29">
        <f t="shared" si="62"/>
        <v>0</v>
      </c>
      <c r="Y172" s="29">
        <f t="shared" si="63"/>
        <v>0</v>
      </c>
      <c r="Z172" s="29">
        <f t="shared" si="64"/>
        <v>0</v>
      </c>
      <c r="AB172" s="29">
        <v>2393.83</v>
      </c>
      <c r="AC172" s="29">
        <v>2393.83</v>
      </c>
      <c r="AD172" s="29">
        <v>2393.83</v>
      </c>
      <c r="AF172" s="342">
        <v>2393.83</v>
      </c>
      <c r="AG172" s="342">
        <v>2393.83</v>
      </c>
      <c r="AH172" s="342">
        <v>2393.83</v>
      </c>
      <c r="AJ172" s="29">
        <v>0</v>
      </c>
      <c r="AK172" s="29">
        <v>0</v>
      </c>
      <c r="AL172" s="29">
        <v>0</v>
      </c>
      <c r="AN172" s="342">
        <f t="shared" si="65"/>
        <v>0</v>
      </c>
      <c r="AO172" s="342">
        <f t="shared" si="65"/>
        <v>0</v>
      </c>
      <c r="AP172" s="342">
        <f t="shared" si="65"/>
        <v>0</v>
      </c>
      <c r="AR172" s="29">
        <f t="shared" si="51"/>
        <v>0</v>
      </c>
      <c r="AS172" s="29">
        <f t="shared" si="52"/>
        <v>0</v>
      </c>
      <c r="AT172" s="29">
        <f t="shared" si="53"/>
        <v>0</v>
      </c>
      <c r="AV172" s="29">
        <f t="shared" si="54"/>
        <v>0</v>
      </c>
      <c r="AW172" s="29">
        <f t="shared" si="54"/>
        <v>0</v>
      </c>
      <c r="AX172" s="29">
        <f t="shared" si="55"/>
        <v>0</v>
      </c>
      <c r="AZ172" s="29">
        <v>2393.83</v>
      </c>
      <c r="BA172" s="29">
        <v>2393.83</v>
      </c>
      <c r="BB172" s="29">
        <v>2393.83</v>
      </c>
      <c r="BD172" s="342"/>
      <c r="BE172" s="342"/>
      <c r="BF172" s="342"/>
      <c r="BH172" s="29">
        <v>0</v>
      </c>
      <c r="BI172" s="29">
        <v>0</v>
      </c>
      <c r="BJ172" s="29">
        <v>0</v>
      </c>
      <c r="BL172" s="342">
        <f t="shared" si="66"/>
        <v>0</v>
      </c>
      <c r="BM172" s="342">
        <f t="shared" si="66"/>
        <v>0</v>
      </c>
      <c r="BN172" s="342">
        <f t="shared" si="66"/>
        <v>0</v>
      </c>
      <c r="BP172" s="29">
        <f t="shared" si="67"/>
        <v>0</v>
      </c>
      <c r="BQ172" s="29">
        <f t="shared" si="68"/>
        <v>0</v>
      </c>
      <c r="BR172" s="29">
        <f t="shared" si="69"/>
        <v>0</v>
      </c>
      <c r="BT172" s="29">
        <f t="shared" si="70"/>
        <v>0</v>
      </c>
      <c r="BU172" s="29">
        <f t="shared" si="70"/>
        <v>0</v>
      </c>
      <c r="BV172" s="29">
        <f t="shared" si="44"/>
        <v>0</v>
      </c>
      <c r="BX172" s="29">
        <v>2393.83</v>
      </c>
      <c r="BY172" s="29">
        <v>2393.83</v>
      </c>
      <c r="BZ172" s="29">
        <v>2393.83</v>
      </c>
      <c r="CB172" s="342"/>
      <c r="CC172" s="342"/>
      <c r="CD172" s="342"/>
      <c r="CF172" s="29">
        <v>0</v>
      </c>
      <c r="CG172" s="29">
        <v>0</v>
      </c>
      <c r="CH172" s="29">
        <v>0</v>
      </c>
      <c r="CJ172" s="342">
        <f t="shared" si="71"/>
        <v>0</v>
      </c>
      <c r="CK172" s="342">
        <f t="shared" si="71"/>
        <v>0</v>
      </c>
      <c r="CL172" s="342">
        <f t="shared" si="71"/>
        <v>0</v>
      </c>
      <c r="CN172" s="29">
        <f t="shared" si="56"/>
        <v>0</v>
      </c>
      <c r="CO172" s="29">
        <f t="shared" si="57"/>
        <v>0</v>
      </c>
      <c r="CP172" s="29">
        <f t="shared" si="58"/>
        <v>0</v>
      </c>
      <c r="CR172" s="29">
        <f t="shared" si="59"/>
        <v>0</v>
      </c>
      <c r="CS172" s="29">
        <f t="shared" si="59"/>
        <v>0</v>
      </c>
      <c r="CT172" s="29">
        <f t="shared" si="60"/>
        <v>0</v>
      </c>
    </row>
    <row r="173" spans="1:98" x14ac:dyDescent="0.25">
      <c r="A173" s="343" t="s">
        <v>496</v>
      </c>
      <c r="B173" s="229">
        <v>0</v>
      </c>
      <c r="C173" s="229">
        <v>0</v>
      </c>
      <c r="D173" s="229">
        <v>0</v>
      </c>
      <c r="E173" s="229">
        <v>0</v>
      </c>
      <c r="F173" s="236">
        <v>403013</v>
      </c>
      <c r="G173" s="229"/>
      <c r="H173" s="342">
        <v>103618.65000000001</v>
      </c>
      <c r="I173" s="342">
        <v>103618.65000000001</v>
      </c>
      <c r="J173" s="342">
        <v>103618.65000000001</v>
      </c>
      <c r="K173" s="342"/>
      <c r="L173" s="342">
        <v>0</v>
      </c>
      <c r="M173" s="342">
        <v>0</v>
      </c>
      <c r="N173" s="342">
        <v>0</v>
      </c>
      <c r="O173" s="342"/>
      <c r="P173" s="238">
        <v>0</v>
      </c>
      <c r="Q173" s="238">
        <v>0</v>
      </c>
      <c r="R173" s="238">
        <v>0</v>
      </c>
      <c r="S173" s="238"/>
      <c r="T173" s="342">
        <f t="shared" si="61"/>
        <v>0</v>
      </c>
      <c r="U173" s="342">
        <f t="shared" si="61"/>
        <v>0</v>
      </c>
      <c r="V173" s="342">
        <f t="shared" si="61"/>
        <v>0</v>
      </c>
      <c r="W173" s="29"/>
      <c r="X173" s="29">
        <f t="shared" si="62"/>
        <v>0</v>
      </c>
      <c r="Y173" s="29">
        <f t="shared" si="63"/>
        <v>0</v>
      </c>
      <c r="Z173" s="29">
        <f t="shared" si="64"/>
        <v>0</v>
      </c>
      <c r="AB173" s="29">
        <v>103618.65000000001</v>
      </c>
      <c r="AC173" s="29">
        <v>103618.65000000001</v>
      </c>
      <c r="AD173" s="29">
        <v>103618.65000000001</v>
      </c>
      <c r="AF173" s="342">
        <v>0</v>
      </c>
      <c r="AG173" s="342">
        <v>0</v>
      </c>
      <c r="AH173" s="342">
        <v>0</v>
      </c>
      <c r="AJ173" s="29">
        <v>0</v>
      </c>
      <c r="AK173" s="29">
        <v>0</v>
      </c>
      <c r="AL173" s="29">
        <v>0</v>
      </c>
      <c r="AN173" s="342">
        <f t="shared" si="65"/>
        <v>0</v>
      </c>
      <c r="AO173" s="342">
        <f t="shared" si="65"/>
        <v>0</v>
      </c>
      <c r="AP173" s="342">
        <f t="shared" si="65"/>
        <v>0</v>
      </c>
      <c r="AR173" s="29">
        <f t="shared" si="51"/>
        <v>0</v>
      </c>
      <c r="AS173" s="29">
        <f t="shared" si="52"/>
        <v>0</v>
      </c>
      <c r="AT173" s="29">
        <f t="shared" si="53"/>
        <v>0</v>
      </c>
      <c r="AV173" s="29">
        <f t="shared" si="54"/>
        <v>0</v>
      </c>
      <c r="AW173" s="29">
        <f t="shared" si="54"/>
        <v>0</v>
      </c>
      <c r="AX173" s="29">
        <f t="shared" si="55"/>
        <v>0</v>
      </c>
      <c r="AZ173" s="29">
        <v>103618.65000000001</v>
      </c>
      <c r="BA173" s="29">
        <v>103618.65000000001</v>
      </c>
      <c r="BB173" s="29">
        <v>103618.65000000001</v>
      </c>
      <c r="BD173" s="342"/>
      <c r="BE173" s="342"/>
      <c r="BF173" s="342"/>
      <c r="BH173" s="29">
        <v>0</v>
      </c>
      <c r="BI173" s="29">
        <v>0</v>
      </c>
      <c r="BJ173" s="29">
        <v>0</v>
      </c>
      <c r="BL173" s="342">
        <f t="shared" si="66"/>
        <v>0</v>
      </c>
      <c r="BM173" s="342">
        <f t="shared" si="66"/>
        <v>0</v>
      </c>
      <c r="BN173" s="342">
        <f t="shared" si="66"/>
        <v>0</v>
      </c>
      <c r="BP173" s="29">
        <f t="shared" si="67"/>
        <v>0</v>
      </c>
      <c r="BQ173" s="29">
        <f t="shared" si="68"/>
        <v>0</v>
      </c>
      <c r="BR173" s="29">
        <f t="shared" si="69"/>
        <v>0</v>
      </c>
      <c r="BT173" s="29">
        <f t="shared" si="70"/>
        <v>0</v>
      </c>
      <c r="BU173" s="29">
        <f t="shared" si="70"/>
        <v>0</v>
      </c>
      <c r="BV173" s="29">
        <f t="shared" si="44"/>
        <v>0</v>
      </c>
      <c r="BX173" s="29">
        <v>103618.65000000001</v>
      </c>
      <c r="BY173" s="29">
        <v>103618.65000000001</v>
      </c>
      <c r="BZ173" s="29">
        <v>103618.65000000001</v>
      </c>
      <c r="CB173" s="342"/>
      <c r="CC173" s="342"/>
      <c r="CD173" s="342"/>
      <c r="CF173" s="29">
        <v>0</v>
      </c>
      <c r="CG173" s="29">
        <v>0</v>
      </c>
      <c r="CH173" s="29">
        <v>0</v>
      </c>
      <c r="CJ173" s="342">
        <f t="shared" si="71"/>
        <v>0</v>
      </c>
      <c r="CK173" s="342">
        <f t="shared" si="71"/>
        <v>0</v>
      </c>
      <c r="CL173" s="342">
        <f t="shared" si="71"/>
        <v>0</v>
      </c>
      <c r="CN173" s="29">
        <f t="shared" si="56"/>
        <v>0</v>
      </c>
      <c r="CO173" s="29">
        <f t="shared" si="57"/>
        <v>0</v>
      </c>
      <c r="CP173" s="29">
        <f t="shared" si="58"/>
        <v>0</v>
      </c>
      <c r="CR173" s="29">
        <f t="shared" si="59"/>
        <v>0</v>
      </c>
      <c r="CS173" s="29">
        <f t="shared" si="59"/>
        <v>0</v>
      </c>
      <c r="CT173" s="29">
        <f t="shared" si="60"/>
        <v>0</v>
      </c>
    </row>
    <row r="174" spans="1:98" x14ac:dyDescent="0.25">
      <c r="A174" s="343" t="s">
        <v>497</v>
      </c>
      <c r="B174" s="229">
        <v>0</v>
      </c>
      <c r="C174" s="229">
        <v>0</v>
      </c>
      <c r="D174" s="229">
        <v>0</v>
      </c>
      <c r="E174" s="229">
        <v>0</v>
      </c>
      <c r="F174" s="236">
        <v>403013</v>
      </c>
      <c r="G174" s="229"/>
      <c r="H174" s="342">
        <v>7266211.6500000004</v>
      </c>
      <c r="I174" s="342">
        <v>7266211.6500000004</v>
      </c>
      <c r="J174" s="342">
        <v>8438562.6799999997</v>
      </c>
      <c r="K174" s="342"/>
      <c r="L174" s="342">
        <v>0</v>
      </c>
      <c r="M174" s="342">
        <v>0</v>
      </c>
      <c r="N174" s="342">
        <v>0</v>
      </c>
      <c r="O174" s="342"/>
      <c r="P174" s="238">
        <v>0</v>
      </c>
      <c r="Q174" s="238">
        <v>0</v>
      </c>
      <c r="R174" s="238">
        <v>0</v>
      </c>
      <c r="S174" s="238"/>
      <c r="T174" s="342">
        <f t="shared" si="61"/>
        <v>0</v>
      </c>
      <c r="U174" s="342">
        <f t="shared" si="61"/>
        <v>0</v>
      </c>
      <c r="V174" s="342">
        <f t="shared" si="61"/>
        <v>0</v>
      </c>
      <c r="W174" s="29"/>
      <c r="X174" s="29">
        <f t="shared" si="62"/>
        <v>0</v>
      </c>
      <c r="Y174" s="29">
        <f t="shared" si="63"/>
        <v>0</v>
      </c>
      <c r="Z174" s="29">
        <f t="shared" si="64"/>
        <v>0</v>
      </c>
      <c r="AB174" s="29">
        <v>9610913.6999999993</v>
      </c>
      <c r="AC174" s="29">
        <v>9610913.6999999993</v>
      </c>
      <c r="AD174" s="29">
        <v>9610913.6999999993</v>
      </c>
      <c r="AF174" s="342">
        <v>0</v>
      </c>
      <c r="AG174" s="342">
        <v>0</v>
      </c>
      <c r="AH174" s="342">
        <v>0</v>
      </c>
      <c r="AJ174" s="29">
        <v>0</v>
      </c>
      <c r="AK174" s="29">
        <v>0</v>
      </c>
      <c r="AL174" s="29">
        <v>0</v>
      </c>
      <c r="AN174" s="342">
        <f t="shared" si="65"/>
        <v>0</v>
      </c>
      <c r="AO174" s="342">
        <f t="shared" si="65"/>
        <v>0</v>
      </c>
      <c r="AP174" s="342">
        <f t="shared" si="65"/>
        <v>0</v>
      </c>
      <c r="AR174" s="29">
        <f t="shared" si="51"/>
        <v>0</v>
      </c>
      <c r="AS174" s="29">
        <f t="shared" si="52"/>
        <v>0</v>
      </c>
      <c r="AT174" s="29">
        <f t="shared" si="53"/>
        <v>0</v>
      </c>
      <c r="AV174" s="29">
        <f t="shared" si="54"/>
        <v>0</v>
      </c>
      <c r="AW174" s="29">
        <f t="shared" si="54"/>
        <v>0</v>
      </c>
      <c r="AX174" s="29">
        <f t="shared" si="55"/>
        <v>0</v>
      </c>
      <c r="AZ174" s="29">
        <v>9610913.6999999993</v>
      </c>
      <c r="BA174" s="29">
        <v>9610913.6999999993</v>
      </c>
      <c r="BB174" s="29">
        <v>9610913.6999999993</v>
      </c>
      <c r="BD174" s="342"/>
      <c r="BE174" s="342"/>
      <c r="BF174" s="342"/>
      <c r="BH174" s="29">
        <v>0</v>
      </c>
      <c r="BI174" s="29">
        <v>0</v>
      </c>
      <c r="BJ174" s="29">
        <v>0</v>
      </c>
      <c r="BL174" s="342">
        <f t="shared" si="66"/>
        <v>0</v>
      </c>
      <c r="BM174" s="342">
        <f t="shared" si="66"/>
        <v>0</v>
      </c>
      <c r="BN174" s="342">
        <f t="shared" si="66"/>
        <v>0</v>
      </c>
      <c r="BP174" s="29">
        <f t="shared" si="67"/>
        <v>0</v>
      </c>
      <c r="BQ174" s="29">
        <f t="shared" si="68"/>
        <v>0</v>
      </c>
      <c r="BR174" s="29">
        <f t="shared" si="69"/>
        <v>0</v>
      </c>
      <c r="BT174" s="29">
        <f t="shared" si="70"/>
        <v>0</v>
      </c>
      <c r="BU174" s="29">
        <f t="shared" si="70"/>
        <v>0</v>
      </c>
      <c r="BV174" s="29">
        <f t="shared" si="44"/>
        <v>0</v>
      </c>
      <c r="BX174" s="29">
        <v>9610913.6999999993</v>
      </c>
      <c r="BY174" s="29">
        <v>9610913.6999999993</v>
      </c>
      <c r="BZ174" s="29">
        <v>9610913.6999999993</v>
      </c>
      <c r="CB174" s="342"/>
      <c r="CC174" s="342"/>
      <c r="CD174" s="342"/>
      <c r="CF174" s="29">
        <v>0</v>
      </c>
      <c r="CG174" s="29">
        <v>0</v>
      </c>
      <c r="CH174" s="29">
        <v>0</v>
      </c>
      <c r="CJ174" s="342">
        <f t="shared" si="71"/>
        <v>0</v>
      </c>
      <c r="CK174" s="342">
        <f t="shared" si="71"/>
        <v>0</v>
      </c>
      <c r="CL174" s="342">
        <f t="shared" si="71"/>
        <v>0</v>
      </c>
      <c r="CN174" s="29">
        <f t="shared" si="56"/>
        <v>0</v>
      </c>
      <c r="CO174" s="29">
        <f t="shared" si="57"/>
        <v>0</v>
      </c>
      <c r="CP174" s="29">
        <f t="shared" si="58"/>
        <v>0</v>
      </c>
      <c r="CR174" s="29">
        <f t="shared" si="59"/>
        <v>0</v>
      </c>
      <c r="CS174" s="29">
        <f t="shared" si="59"/>
        <v>0</v>
      </c>
      <c r="CT174" s="29">
        <f t="shared" si="60"/>
        <v>0</v>
      </c>
    </row>
    <row r="175" spans="1:98" x14ac:dyDescent="0.25">
      <c r="A175" s="343" t="s">
        <v>498</v>
      </c>
      <c r="B175" s="229">
        <v>0</v>
      </c>
      <c r="C175" s="229">
        <v>0</v>
      </c>
      <c r="D175" s="229">
        <v>0</v>
      </c>
      <c r="E175" s="229">
        <v>0</v>
      </c>
      <c r="F175" s="236">
        <v>403013</v>
      </c>
      <c r="G175" s="229"/>
      <c r="H175" s="342">
        <v>282647.53999999998</v>
      </c>
      <c r="I175" s="342">
        <v>282647.53999999998</v>
      </c>
      <c r="J175" s="342">
        <v>282647.53999999998</v>
      </c>
      <c r="K175" s="342"/>
      <c r="L175" s="342">
        <v>0</v>
      </c>
      <c r="M175" s="342">
        <v>0</v>
      </c>
      <c r="N175" s="342">
        <v>0</v>
      </c>
      <c r="O175" s="342"/>
      <c r="P175" s="238">
        <v>0</v>
      </c>
      <c r="Q175" s="238">
        <v>0</v>
      </c>
      <c r="R175" s="238">
        <v>0</v>
      </c>
      <c r="S175" s="238"/>
      <c r="T175" s="342">
        <f t="shared" si="61"/>
        <v>0</v>
      </c>
      <c r="U175" s="342">
        <f t="shared" si="61"/>
        <v>0</v>
      </c>
      <c r="V175" s="342">
        <f t="shared" si="61"/>
        <v>0</v>
      </c>
      <c r="W175" s="29"/>
      <c r="X175" s="29">
        <f t="shared" si="62"/>
        <v>0</v>
      </c>
      <c r="Y175" s="29">
        <f t="shared" si="63"/>
        <v>0</v>
      </c>
      <c r="Z175" s="29">
        <f t="shared" si="64"/>
        <v>0</v>
      </c>
      <c r="AB175" s="29">
        <v>282647.53999999998</v>
      </c>
      <c r="AC175" s="29">
        <v>282647.53999999998</v>
      </c>
      <c r="AD175" s="29">
        <v>282647.53999999998</v>
      </c>
      <c r="AF175" s="342">
        <v>0</v>
      </c>
      <c r="AG175" s="342">
        <v>0</v>
      </c>
      <c r="AH175" s="342">
        <v>0</v>
      </c>
      <c r="AJ175" s="29">
        <v>0</v>
      </c>
      <c r="AK175" s="29">
        <v>0</v>
      </c>
      <c r="AL175" s="29">
        <v>0</v>
      </c>
      <c r="AN175" s="342">
        <f t="shared" si="65"/>
        <v>0</v>
      </c>
      <c r="AO175" s="342">
        <f t="shared" si="65"/>
        <v>0</v>
      </c>
      <c r="AP175" s="342">
        <f t="shared" si="65"/>
        <v>0</v>
      </c>
      <c r="AR175" s="29">
        <f t="shared" si="51"/>
        <v>0</v>
      </c>
      <c r="AS175" s="29">
        <f t="shared" si="52"/>
        <v>0</v>
      </c>
      <c r="AT175" s="29">
        <f t="shared" si="53"/>
        <v>0</v>
      </c>
      <c r="AV175" s="29">
        <f t="shared" si="54"/>
        <v>0</v>
      </c>
      <c r="AW175" s="29">
        <f t="shared" si="54"/>
        <v>0</v>
      </c>
      <c r="AX175" s="29">
        <f t="shared" si="55"/>
        <v>0</v>
      </c>
      <c r="AZ175" s="29">
        <v>282647.53999999998</v>
      </c>
      <c r="BA175" s="29">
        <v>282647.53999999998</v>
      </c>
      <c r="BB175" s="29">
        <v>282647.53999999998</v>
      </c>
      <c r="BD175" s="342"/>
      <c r="BE175" s="342"/>
      <c r="BF175" s="342"/>
      <c r="BH175" s="29">
        <v>0</v>
      </c>
      <c r="BI175" s="29">
        <v>0</v>
      </c>
      <c r="BJ175" s="29">
        <v>0</v>
      </c>
      <c r="BL175" s="342">
        <f t="shared" si="66"/>
        <v>0</v>
      </c>
      <c r="BM175" s="342">
        <f t="shared" si="66"/>
        <v>0</v>
      </c>
      <c r="BN175" s="342">
        <f t="shared" si="66"/>
        <v>0</v>
      </c>
      <c r="BP175" s="29">
        <f t="shared" si="67"/>
        <v>0</v>
      </c>
      <c r="BQ175" s="29">
        <f t="shared" si="68"/>
        <v>0</v>
      </c>
      <c r="BR175" s="29">
        <f t="shared" si="69"/>
        <v>0</v>
      </c>
      <c r="BT175" s="29">
        <f t="shared" si="70"/>
        <v>0</v>
      </c>
      <c r="BU175" s="29">
        <f t="shared" si="70"/>
        <v>0</v>
      </c>
      <c r="BV175" s="29">
        <f t="shared" si="44"/>
        <v>0</v>
      </c>
      <c r="BX175" s="29">
        <v>282647.53999999998</v>
      </c>
      <c r="BY175" s="29">
        <v>282647.53999999998</v>
      </c>
      <c r="BZ175" s="29">
        <v>282647.53999999998</v>
      </c>
      <c r="CB175" s="342"/>
      <c r="CC175" s="342"/>
      <c r="CD175" s="342"/>
      <c r="CF175" s="29">
        <v>0</v>
      </c>
      <c r="CG175" s="29">
        <v>0</v>
      </c>
      <c r="CH175" s="29">
        <v>0</v>
      </c>
      <c r="CJ175" s="342">
        <f t="shared" si="71"/>
        <v>0</v>
      </c>
      <c r="CK175" s="342">
        <f t="shared" si="71"/>
        <v>0</v>
      </c>
      <c r="CL175" s="342">
        <f t="shared" si="71"/>
        <v>0</v>
      </c>
      <c r="CN175" s="29">
        <f t="shared" si="56"/>
        <v>0</v>
      </c>
      <c r="CO175" s="29">
        <f t="shared" si="57"/>
        <v>0</v>
      </c>
      <c r="CP175" s="29">
        <f t="shared" si="58"/>
        <v>0</v>
      </c>
      <c r="CR175" s="29">
        <f t="shared" si="59"/>
        <v>0</v>
      </c>
      <c r="CS175" s="29">
        <f t="shared" si="59"/>
        <v>0</v>
      </c>
      <c r="CT175" s="29">
        <f t="shared" si="60"/>
        <v>0</v>
      </c>
    </row>
    <row r="176" spans="1:98" x14ac:dyDescent="0.25">
      <c r="A176" s="30" t="s">
        <v>499</v>
      </c>
      <c r="B176" s="229">
        <v>0.1386</v>
      </c>
      <c r="C176" s="229">
        <v>0.19670000000000001</v>
      </c>
      <c r="D176" s="229">
        <v>0.19670000000000001</v>
      </c>
      <c r="E176" s="229">
        <v>0</v>
      </c>
      <c r="F176" s="236">
        <v>403013</v>
      </c>
      <c r="G176" s="229"/>
      <c r="H176" s="342">
        <v>0</v>
      </c>
      <c r="I176" s="342">
        <v>0</v>
      </c>
      <c r="J176" s="342">
        <v>0</v>
      </c>
      <c r="K176" s="342"/>
      <c r="L176" s="342">
        <v>0</v>
      </c>
      <c r="M176" s="342">
        <v>0</v>
      </c>
      <c r="N176" s="342">
        <v>0</v>
      </c>
      <c r="O176" s="342"/>
      <c r="P176" s="238">
        <v>0</v>
      </c>
      <c r="Q176" s="238">
        <v>0</v>
      </c>
      <c r="R176" s="238">
        <v>0</v>
      </c>
      <c r="S176" s="238"/>
      <c r="T176" s="342">
        <f t="shared" si="61"/>
        <v>0</v>
      </c>
      <c r="U176" s="342">
        <f t="shared" si="61"/>
        <v>0</v>
      </c>
      <c r="V176" s="342">
        <f t="shared" si="61"/>
        <v>0</v>
      </c>
      <c r="W176" s="29"/>
      <c r="X176" s="29">
        <f t="shared" si="62"/>
        <v>0</v>
      </c>
      <c r="Y176" s="29">
        <f t="shared" si="63"/>
        <v>0</v>
      </c>
      <c r="Z176" s="29">
        <f t="shared" si="64"/>
        <v>0</v>
      </c>
      <c r="AB176" s="29">
        <v>0</v>
      </c>
      <c r="AC176" s="29">
        <v>0</v>
      </c>
      <c r="AD176" s="29">
        <v>0</v>
      </c>
      <c r="AF176" s="342">
        <v>0</v>
      </c>
      <c r="AG176" s="342">
        <v>0</v>
      </c>
      <c r="AH176" s="342">
        <v>0</v>
      </c>
      <c r="AJ176" s="29">
        <v>0</v>
      </c>
      <c r="AK176" s="29">
        <v>0</v>
      </c>
      <c r="AL176" s="29">
        <v>0</v>
      </c>
      <c r="AN176" s="342">
        <f t="shared" si="65"/>
        <v>0</v>
      </c>
      <c r="AO176" s="342">
        <f t="shared" si="65"/>
        <v>0</v>
      </c>
      <c r="AP176" s="342">
        <f t="shared" si="65"/>
        <v>0</v>
      </c>
      <c r="AR176" s="29">
        <f t="shared" si="51"/>
        <v>0</v>
      </c>
      <c r="AS176" s="29">
        <f t="shared" si="52"/>
        <v>0</v>
      </c>
      <c r="AT176" s="29">
        <f t="shared" si="53"/>
        <v>0</v>
      </c>
      <c r="AV176" s="29">
        <f t="shared" si="54"/>
        <v>0</v>
      </c>
      <c r="AW176" s="29">
        <f t="shared" si="54"/>
        <v>0</v>
      </c>
      <c r="AX176" s="29">
        <f t="shared" si="55"/>
        <v>0</v>
      </c>
      <c r="AZ176" s="29">
        <v>0</v>
      </c>
      <c r="BA176" s="29">
        <v>0</v>
      </c>
      <c r="BB176" s="29">
        <v>0</v>
      </c>
      <c r="BD176" s="342"/>
      <c r="BE176" s="342"/>
      <c r="BF176" s="342"/>
      <c r="BH176" s="29">
        <v>0</v>
      </c>
      <c r="BI176" s="29">
        <v>0</v>
      </c>
      <c r="BJ176" s="29">
        <v>0</v>
      </c>
      <c r="BL176" s="342">
        <f t="shared" si="66"/>
        <v>0</v>
      </c>
      <c r="BM176" s="342">
        <f t="shared" si="66"/>
        <v>0</v>
      </c>
      <c r="BN176" s="342">
        <f t="shared" si="66"/>
        <v>0</v>
      </c>
      <c r="BP176" s="29">
        <f t="shared" si="67"/>
        <v>0</v>
      </c>
      <c r="BQ176" s="29">
        <f t="shared" si="68"/>
        <v>0</v>
      </c>
      <c r="BR176" s="29">
        <f t="shared" si="69"/>
        <v>0</v>
      </c>
      <c r="BT176" s="29">
        <f t="shared" si="70"/>
        <v>0</v>
      </c>
      <c r="BU176" s="29">
        <f t="shared" si="70"/>
        <v>0</v>
      </c>
      <c r="BV176" s="29">
        <f t="shared" si="44"/>
        <v>0</v>
      </c>
      <c r="BX176" s="29">
        <v>0</v>
      </c>
      <c r="BY176" s="29">
        <v>0</v>
      </c>
      <c r="BZ176" s="29">
        <v>0</v>
      </c>
      <c r="CB176" s="342"/>
      <c r="CC176" s="342"/>
      <c r="CD176" s="342"/>
      <c r="CF176" s="29">
        <v>0</v>
      </c>
      <c r="CG176" s="29">
        <v>0</v>
      </c>
      <c r="CH176" s="29">
        <v>0</v>
      </c>
      <c r="CJ176" s="342">
        <f t="shared" si="71"/>
        <v>0</v>
      </c>
      <c r="CK176" s="342">
        <f t="shared" si="71"/>
        <v>0</v>
      </c>
      <c r="CL176" s="342">
        <f t="shared" si="71"/>
        <v>0</v>
      </c>
      <c r="CN176" s="29">
        <f t="shared" si="56"/>
        <v>0</v>
      </c>
      <c r="CO176" s="29">
        <f t="shared" si="57"/>
        <v>0</v>
      </c>
      <c r="CP176" s="29">
        <f t="shared" si="58"/>
        <v>0</v>
      </c>
      <c r="CR176" s="29">
        <f t="shared" si="59"/>
        <v>0</v>
      </c>
      <c r="CS176" s="29">
        <f t="shared" si="59"/>
        <v>0</v>
      </c>
      <c r="CT176" s="29">
        <f t="shared" si="60"/>
        <v>0</v>
      </c>
    </row>
    <row r="177" spans="1:98" x14ac:dyDescent="0.25">
      <c r="A177" s="30" t="s">
        <v>500</v>
      </c>
      <c r="B177" s="229">
        <v>2.6200000000000001E-2</v>
      </c>
      <c r="C177" s="229">
        <v>2.1600000000000001E-2</v>
      </c>
      <c r="D177" s="229">
        <v>2.1600000000000001E-2</v>
      </c>
      <c r="E177" s="229">
        <v>2.4E-2</v>
      </c>
      <c r="F177" s="236">
        <v>403013</v>
      </c>
      <c r="G177" s="229"/>
      <c r="H177" s="342">
        <v>17800668.899999999</v>
      </c>
      <c r="I177" s="342">
        <v>17800668.899999999</v>
      </c>
      <c r="J177" s="342">
        <v>17800668.899999999</v>
      </c>
      <c r="K177" s="342"/>
      <c r="L177" s="342">
        <v>17920262.559999999</v>
      </c>
      <c r="M177" s="342">
        <v>17920327.449999999</v>
      </c>
      <c r="N177" s="342">
        <v>17920392.34</v>
      </c>
      <c r="O177" s="342"/>
      <c r="P177" s="238">
        <v>35601.337800000001</v>
      </c>
      <c r="Q177" s="238">
        <v>35601.337800000001</v>
      </c>
      <c r="R177" s="238">
        <v>35601.337800000001</v>
      </c>
      <c r="S177" s="238"/>
      <c r="T177" s="342">
        <f t="shared" si="61"/>
        <v>35840.525119999998</v>
      </c>
      <c r="U177" s="342">
        <f t="shared" si="61"/>
        <v>35840.654900000001</v>
      </c>
      <c r="V177" s="342">
        <f t="shared" si="61"/>
        <v>35840.784680000004</v>
      </c>
      <c r="W177" s="29"/>
      <c r="X177" s="29">
        <f t="shared" si="62"/>
        <v>106804.0134</v>
      </c>
      <c r="Y177" s="29">
        <f t="shared" si="63"/>
        <v>107521.96470000001</v>
      </c>
      <c r="Z177" s="29">
        <f t="shared" si="64"/>
        <v>717.95130000001518</v>
      </c>
      <c r="AB177" s="29">
        <v>17800668.899999999</v>
      </c>
      <c r="AC177" s="29">
        <v>17803248.579999998</v>
      </c>
      <c r="AD177" s="29">
        <v>17805828.260000002</v>
      </c>
      <c r="AF177" s="342">
        <v>17915684.940000001</v>
      </c>
      <c r="AG177" s="342">
        <v>18008786.210000001</v>
      </c>
      <c r="AH177" s="342">
        <v>18106594.879999999</v>
      </c>
      <c r="AJ177" s="29">
        <v>35601.337800000001</v>
      </c>
      <c r="AK177" s="29">
        <v>35606.497159999999</v>
      </c>
      <c r="AL177" s="29">
        <v>35611.656520000004</v>
      </c>
      <c r="AN177" s="342">
        <f t="shared" si="65"/>
        <v>35831.369880000006</v>
      </c>
      <c r="AO177" s="342">
        <f t="shared" si="65"/>
        <v>36017.572420000004</v>
      </c>
      <c r="AP177" s="342">
        <f t="shared" si="65"/>
        <v>36213.189760000001</v>
      </c>
      <c r="AR177" s="29">
        <f t="shared" si="51"/>
        <v>106819.49148000001</v>
      </c>
      <c r="AS177" s="29">
        <f t="shared" si="52"/>
        <v>108062.13206</v>
      </c>
      <c r="AT177" s="29">
        <f t="shared" si="53"/>
        <v>1242.640579999992</v>
      </c>
      <c r="AV177" s="29">
        <f t="shared" si="54"/>
        <v>213623.50488000002</v>
      </c>
      <c r="AW177" s="29">
        <f t="shared" si="54"/>
        <v>215584.09676000001</v>
      </c>
      <c r="AX177" s="29">
        <f t="shared" si="55"/>
        <v>1960.5918799999927</v>
      </c>
      <c r="AZ177" s="29">
        <v>17805828.260000002</v>
      </c>
      <c r="BA177" s="29">
        <v>17805828.260000002</v>
      </c>
      <c r="BB177" s="29">
        <v>17805828.260000002</v>
      </c>
      <c r="BD177" s="342"/>
      <c r="BE177" s="342"/>
      <c r="BF177" s="342"/>
      <c r="BH177" s="29">
        <v>35611.656520000004</v>
      </c>
      <c r="BI177" s="29">
        <v>35611.656520000004</v>
      </c>
      <c r="BJ177" s="29">
        <v>35611.656520000004</v>
      </c>
      <c r="BL177" s="342">
        <f t="shared" si="66"/>
        <v>0</v>
      </c>
      <c r="BM177" s="342">
        <f t="shared" si="66"/>
        <v>0</v>
      </c>
      <c r="BN177" s="342">
        <f t="shared" si="66"/>
        <v>0</v>
      </c>
      <c r="BP177" s="29">
        <f t="shared" si="67"/>
        <v>106834.96956000001</v>
      </c>
      <c r="BQ177" s="29">
        <f t="shared" si="68"/>
        <v>0</v>
      </c>
      <c r="BR177" s="29">
        <f t="shared" si="69"/>
        <v>-106834.96956000001</v>
      </c>
      <c r="BT177" s="29">
        <f t="shared" si="70"/>
        <v>320458.47444000002</v>
      </c>
      <c r="BU177" s="29">
        <f t="shared" si="70"/>
        <v>215584.09676000001</v>
      </c>
      <c r="BV177" s="29">
        <f t="shared" si="44"/>
        <v>-104874.37768000001</v>
      </c>
      <c r="BX177" s="29">
        <v>17805828.260000002</v>
      </c>
      <c r="BY177" s="29">
        <v>17805828.260000002</v>
      </c>
      <c r="BZ177" s="29">
        <v>17863045.41</v>
      </c>
      <c r="CB177" s="342"/>
      <c r="CC177" s="342"/>
      <c r="CD177" s="342"/>
      <c r="CF177" s="29">
        <v>35611.656520000004</v>
      </c>
      <c r="CG177" s="29">
        <v>35611.656520000004</v>
      </c>
      <c r="CH177" s="29">
        <v>35726.090820000005</v>
      </c>
      <c r="CJ177" s="342">
        <f t="shared" si="71"/>
        <v>0</v>
      </c>
      <c r="CK177" s="342">
        <f t="shared" si="71"/>
        <v>0</v>
      </c>
      <c r="CL177" s="342">
        <f t="shared" si="71"/>
        <v>0</v>
      </c>
      <c r="CN177" s="29">
        <f t="shared" si="56"/>
        <v>106949.40386000002</v>
      </c>
      <c r="CO177" s="29">
        <f t="shared" si="57"/>
        <v>0</v>
      </c>
      <c r="CP177" s="29">
        <f t="shared" si="58"/>
        <v>-106949.40386000002</v>
      </c>
      <c r="CR177" s="29">
        <f t="shared" si="59"/>
        <v>427407.87830000004</v>
      </c>
      <c r="CS177" s="29">
        <f t="shared" si="59"/>
        <v>215584.09676000001</v>
      </c>
      <c r="CT177" s="29">
        <f t="shared" si="60"/>
        <v>-211823.78154000003</v>
      </c>
    </row>
    <row r="178" spans="1:98" x14ac:dyDescent="0.25">
      <c r="A178" s="343" t="s">
        <v>501</v>
      </c>
      <c r="B178" s="229">
        <v>3.5700000000000003E-2</v>
      </c>
      <c r="C178" s="229">
        <v>3.9699999999999999E-2</v>
      </c>
      <c r="D178" s="229">
        <v>3.9699999999999999E-2</v>
      </c>
      <c r="E178" s="229">
        <v>3.0199999999999998E-2</v>
      </c>
      <c r="F178" s="236">
        <v>403013</v>
      </c>
      <c r="G178" s="229"/>
      <c r="H178" s="342">
        <v>1171970.07</v>
      </c>
      <c r="I178" s="342">
        <v>1171970.07</v>
      </c>
      <c r="J178" s="342">
        <v>1174813.18</v>
      </c>
      <c r="K178" s="342"/>
      <c r="L178" s="342">
        <v>1176138.94</v>
      </c>
      <c r="M178" s="342">
        <v>1176138.94</v>
      </c>
      <c r="N178" s="342">
        <v>1176138.94</v>
      </c>
      <c r="O178" s="342"/>
      <c r="P178" s="238">
        <v>2949.4580095000001</v>
      </c>
      <c r="Q178" s="238">
        <v>2949.4580095000001</v>
      </c>
      <c r="R178" s="238">
        <v>2956.6131696666666</v>
      </c>
      <c r="S178" s="238"/>
      <c r="T178" s="342">
        <f t="shared" si="61"/>
        <v>2959.9496656666665</v>
      </c>
      <c r="U178" s="342">
        <f t="shared" si="61"/>
        <v>2959.9496656666665</v>
      </c>
      <c r="V178" s="342">
        <f t="shared" si="61"/>
        <v>2959.9496656666665</v>
      </c>
      <c r="W178" s="29"/>
      <c r="X178" s="29">
        <f t="shared" si="62"/>
        <v>8855.5291886666673</v>
      </c>
      <c r="Y178" s="29">
        <f t="shared" si="63"/>
        <v>8879.8489969999991</v>
      </c>
      <c r="Z178" s="29">
        <f t="shared" si="64"/>
        <v>24.319808333331821</v>
      </c>
      <c r="AB178" s="29">
        <v>1177656.28</v>
      </c>
      <c r="AC178" s="29">
        <v>1177656.28</v>
      </c>
      <c r="AD178" s="29">
        <v>1177656.28</v>
      </c>
      <c r="AF178" s="342">
        <v>1176138.94</v>
      </c>
      <c r="AG178" s="342">
        <v>1176138.94</v>
      </c>
      <c r="AH178" s="342">
        <v>1176138.94</v>
      </c>
      <c r="AJ178" s="29">
        <v>2963.7683046666666</v>
      </c>
      <c r="AK178" s="29">
        <v>2963.7683046666666</v>
      </c>
      <c r="AL178" s="29">
        <v>2963.7683046666666</v>
      </c>
      <c r="AN178" s="342">
        <f t="shared" si="65"/>
        <v>2959.9496656666665</v>
      </c>
      <c r="AO178" s="342">
        <f t="shared" si="65"/>
        <v>2959.9496656666665</v>
      </c>
      <c r="AP178" s="342">
        <f t="shared" si="65"/>
        <v>2959.9496656666665</v>
      </c>
      <c r="AR178" s="29">
        <f t="shared" si="51"/>
        <v>8891.3049140000003</v>
      </c>
      <c r="AS178" s="29">
        <f t="shared" si="52"/>
        <v>8879.8489969999991</v>
      </c>
      <c r="AT178" s="29">
        <f t="shared" si="53"/>
        <v>-11.455917000001136</v>
      </c>
      <c r="AV178" s="29">
        <f t="shared" si="54"/>
        <v>17746.834102666668</v>
      </c>
      <c r="AW178" s="29">
        <f t="shared" si="54"/>
        <v>17759.697993999998</v>
      </c>
      <c r="AX178" s="29">
        <f t="shared" si="55"/>
        <v>12.863891333330685</v>
      </c>
      <c r="AZ178" s="29">
        <v>1177656.28</v>
      </c>
      <c r="BA178" s="29">
        <v>1177656.28</v>
      </c>
      <c r="BB178" s="29">
        <v>1176897.6100000001</v>
      </c>
      <c r="BD178" s="342"/>
      <c r="BE178" s="342"/>
      <c r="BF178" s="342"/>
      <c r="BH178" s="29">
        <v>2963.7683046666666</v>
      </c>
      <c r="BI178" s="29">
        <v>2963.7683046666666</v>
      </c>
      <c r="BJ178" s="29">
        <v>2961.858985166667</v>
      </c>
      <c r="BL178" s="342">
        <f t="shared" si="66"/>
        <v>0</v>
      </c>
      <c r="BM178" s="342">
        <f t="shared" si="66"/>
        <v>0</v>
      </c>
      <c r="BN178" s="342">
        <f t="shared" si="66"/>
        <v>0</v>
      </c>
      <c r="BP178" s="29">
        <f t="shared" si="67"/>
        <v>8889.3955944999998</v>
      </c>
      <c r="BQ178" s="29">
        <f t="shared" si="68"/>
        <v>0</v>
      </c>
      <c r="BR178" s="29">
        <f t="shared" si="69"/>
        <v>-8889.3955944999998</v>
      </c>
      <c r="BT178" s="29">
        <f t="shared" si="70"/>
        <v>26636.229697166666</v>
      </c>
      <c r="BU178" s="29">
        <f t="shared" si="70"/>
        <v>17759.697993999998</v>
      </c>
      <c r="BV178" s="29">
        <f t="shared" si="44"/>
        <v>-8876.5317031666673</v>
      </c>
      <c r="BX178" s="29">
        <v>1176138.94</v>
      </c>
      <c r="BY178" s="29">
        <v>1176138.94</v>
      </c>
      <c r="BZ178" s="29">
        <v>1176138.94</v>
      </c>
      <c r="CB178" s="342"/>
      <c r="CC178" s="342"/>
      <c r="CD178" s="342"/>
      <c r="CF178" s="29">
        <v>2959.9496656666665</v>
      </c>
      <c r="CG178" s="29">
        <v>2959.9496656666665</v>
      </c>
      <c r="CH178" s="29">
        <v>2959.9496656666665</v>
      </c>
      <c r="CJ178" s="342">
        <f t="shared" si="71"/>
        <v>0</v>
      </c>
      <c r="CK178" s="342">
        <f t="shared" si="71"/>
        <v>0</v>
      </c>
      <c r="CL178" s="342">
        <f t="shared" si="71"/>
        <v>0</v>
      </c>
      <c r="CN178" s="29">
        <f t="shared" si="56"/>
        <v>8879.8489969999991</v>
      </c>
      <c r="CO178" s="29">
        <f t="shared" si="57"/>
        <v>0</v>
      </c>
      <c r="CP178" s="29">
        <f t="shared" si="58"/>
        <v>-8879.8489969999991</v>
      </c>
      <c r="CR178" s="29">
        <f t="shared" si="59"/>
        <v>35516.078694166667</v>
      </c>
      <c r="CS178" s="29">
        <f t="shared" si="59"/>
        <v>17759.697993999998</v>
      </c>
      <c r="CT178" s="29">
        <f t="shared" si="60"/>
        <v>-17756.380700166668</v>
      </c>
    </row>
    <row r="179" spans="1:98" x14ac:dyDescent="0.25">
      <c r="A179" s="343" t="s">
        <v>502</v>
      </c>
      <c r="B179" s="229">
        <v>4.0899999999999999E-2</v>
      </c>
      <c r="C179" s="229">
        <v>4.5400000000000003E-2</v>
      </c>
      <c r="D179" s="229">
        <v>4.5400000000000003E-2</v>
      </c>
      <c r="E179" s="229">
        <v>3.15E-2</v>
      </c>
      <c r="F179" s="236">
        <v>403013</v>
      </c>
      <c r="G179" s="229"/>
      <c r="H179" s="342">
        <v>122849.05</v>
      </c>
      <c r="I179" s="342">
        <v>122849.05</v>
      </c>
      <c r="J179" s="342">
        <v>122849.05</v>
      </c>
      <c r="K179" s="342"/>
      <c r="L179" s="342">
        <v>122849.05</v>
      </c>
      <c r="M179" s="342">
        <v>155876.43</v>
      </c>
      <c r="N179" s="342">
        <v>188903.80000000002</v>
      </c>
      <c r="O179" s="342"/>
      <c r="P179" s="238">
        <v>322.47875625</v>
      </c>
      <c r="Q179" s="238">
        <v>322.47875625</v>
      </c>
      <c r="R179" s="238">
        <v>322.47875625</v>
      </c>
      <c r="S179" s="238"/>
      <c r="T179" s="342">
        <f t="shared" si="61"/>
        <v>322.47875625</v>
      </c>
      <c r="U179" s="342">
        <f t="shared" si="61"/>
        <v>409.17562874999999</v>
      </c>
      <c r="V179" s="342">
        <f t="shared" si="61"/>
        <v>495.87247500000007</v>
      </c>
      <c r="W179" s="29"/>
      <c r="X179" s="29">
        <f t="shared" si="62"/>
        <v>967.43626874999995</v>
      </c>
      <c r="Y179" s="29">
        <f t="shared" si="63"/>
        <v>1227.5268600000002</v>
      </c>
      <c r="Z179" s="29">
        <f t="shared" si="64"/>
        <v>260.09059125000022</v>
      </c>
      <c r="AB179" s="29">
        <v>122849.05</v>
      </c>
      <c r="AC179" s="29">
        <v>122849.05</v>
      </c>
      <c r="AD179" s="29">
        <v>122849.05</v>
      </c>
      <c r="AF179" s="342">
        <v>188903.80000000002</v>
      </c>
      <c r="AG179" s="342">
        <v>188903.80000000002</v>
      </c>
      <c r="AH179" s="342">
        <v>188903.80000000002</v>
      </c>
      <c r="AJ179" s="29">
        <v>322.47875625</v>
      </c>
      <c r="AK179" s="29">
        <v>322.47875625</v>
      </c>
      <c r="AL179" s="29">
        <v>322.47875625</v>
      </c>
      <c r="AN179" s="342">
        <f t="shared" ref="AN179:AP242" si="72">AF179*$E179/12</f>
        <v>495.87247500000007</v>
      </c>
      <c r="AO179" s="342">
        <f t="shared" si="72"/>
        <v>495.87247500000007</v>
      </c>
      <c r="AP179" s="342">
        <f t="shared" si="72"/>
        <v>495.87247500000007</v>
      </c>
      <c r="AR179" s="29">
        <f t="shared" si="51"/>
        <v>967.43626874999995</v>
      </c>
      <c r="AS179" s="29">
        <f t="shared" si="52"/>
        <v>1487.6174250000001</v>
      </c>
      <c r="AT179" s="29">
        <f t="shared" si="53"/>
        <v>520.18115625000019</v>
      </c>
      <c r="AV179" s="29">
        <f t="shared" si="54"/>
        <v>1934.8725374999999</v>
      </c>
      <c r="AW179" s="29">
        <f t="shared" si="54"/>
        <v>2715.1442850000003</v>
      </c>
      <c r="AX179" s="29">
        <f t="shared" si="55"/>
        <v>780.2717475000004</v>
      </c>
      <c r="AZ179" s="29">
        <v>122849.05</v>
      </c>
      <c r="BA179" s="29">
        <v>122849.05</v>
      </c>
      <c r="BB179" s="29">
        <v>122849.05</v>
      </c>
      <c r="BD179" s="342"/>
      <c r="BE179" s="342"/>
      <c r="BF179" s="342"/>
      <c r="BH179" s="29">
        <v>322.47875625</v>
      </c>
      <c r="BI179" s="29">
        <v>322.47875625</v>
      </c>
      <c r="BJ179" s="29">
        <v>322.47875625</v>
      </c>
      <c r="BL179" s="342">
        <f t="shared" si="66"/>
        <v>0</v>
      </c>
      <c r="BM179" s="342">
        <f t="shared" si="66"/>
        <v>0</v>
      </c>
      <c r="BN179" s="342">
        <f t="shared" si="66"/>
        <v>0</v>
      </c>
      <c r="BP179" s="29">
        <f t="shared" si="67"/>
        <v>967.43626874999995</v>
      </c>
      <c r="BQ179" s="29">
        <f t="shared" si="68"/>
        <v>0</v>
      </c>
      <c r="BR179" s="29">
        <f t="shared" si="69"/>
        <v>-967.43626874999995</v>
      </c>
      <c r="BT179" s="29">
        <f t="shared" si="70"/>
        <v>2902.3088062500001</v>
      </c>
      <c r="BU179" s="29">
        <f t="shared" si="70"/>
        <v>2715.1442850000003</v>
      </c>
      <c r="BV179" s="29">
        <f t="shared" si="44"/>
        <v>-187.16452124999978</v>
      </c>
      <c r="BX179" s="29">
        <v>122849.05</v>
      </c>
      <c r="BY179" s="29">
        <v>122849.05</v>
      </c>
      <c r="BZ179" s="29">
        <v>122849.05</v>
      </c>
      <c r="CB179" s="342"/>
      <c r="CC179" s="342"/>
      <c r="CD179" s="342"/>
      <c r="CF179" s="29">
        <v>322.47875625</v>
      </c>
      <c r="CG179" s="29">
        <v>322.47875625</v>
      </c>
      <c r="CH179" s="29">
        <v>322.47875625</v>
      </c>
      <c r="CJ179" s="342">
        <f t="shared" si="71"/>
        <v>0</v>
      </c>
      <c r="CK179" s="342">
        <f t="shared" si="71"/>
        <v>0</v>
      </c>
      <c r="CL179" s="342">
        <f t="shared" si="71"/>
        <v>0</v>
      </c>
      <c r="CN179" s="29">
        <f t="shared" si="56"/>
        <v>967.43626874999995</v>
      </c>
      <c r="CO179" s="29">
        <f t="shared" si="57"/>
        <v>0</v>
      </c>
      <c r="CP179" s="29">
        <f t="shared" si="58"/>
        <v>-967.43626874999995</v>
      </c>
      <c r="CR179" s="29">
        <f t="shared" si="59"/>
        <v>3869.7450749999998</v>
      </c>
      <c r="CS179" s="29">
        <f t="shared" si="59"/>
        <v>2715.1442850000003</v>
      </c>
      <c r="CT179" s="29">
        <f t="shared" si="60"/>
        <v>-1154.6007899999995</v>
      </c>
    </row>
    <row r="180" spans="1:98" x14ac:dyDescent="0.25">
      <c r="A180" s="343" t="s">
        <v>503</v>
      </c>
      <c r="B180" s="229">
        <v>4.0800000000000003E-2</v>
      </c>
      <c r="C180" s="229">
        <v>4.53E-2</v>
      </c>
      <c r="D180" s="229">
        <v>4.53E-2</v>
      </c>
      <c r="E180" s="229">
        <v>2.0899999999999998E-2</v>
      </c>
      <c r="F180" s="236">
        <v>403013</v>
      </c>
      <c r="G180" s="229"/>
      <c r="H180" s="342">
        <v>141832.79</v>
      </c>
      <c r="I180" s="342">
        <v>141832.79</v>
      </c>
      <c r="J180" s="342">
        <v>141832.79</v>
      </c>
      <c r="K180" s="342"/>
      <c r="L180" s="342">
        <v>141832.79</v>
      </c>
      <c r="M180" s="342">
        <v>141832.79</v>
      </c>
      <c r="N180" s="342">
        <v>141832.79</v>
      </c>
      <c r="O180" s="342"/>
      <c r="P180" s="238">
        <v>247.02544258333333</v>
      </c>
      <c r="Q180" s="238">
        <v>247.02544258333333</v>
      </c>
      <c r="R180" s="238">
        <v>247.02544258333333</v>
      </c>
      <c r="S180" s="238"/>
      <c r="T180" s="342">
        <f t="shared" si="61"/>
        <v>247.02544258333333</v>
      </c>
      <c r="U180" s="342">
        <f t="shared" si="61"/>
        <v>247.02544258333333</v>
      </c>
      <c r="V180" s="342">
        <f t="shared" si="61"/>
        <v>247.02544258333333</v>
      </c>
      <c r="W180" s="29"/>
      <c r="X180" s="29">
        <f t="shared" si="62"/>
        <v>741.07632775000002</v>
      </c>
      <c r="Y180" s="29">
        <f t="shared" si="63"/>
        <v>741.07632775000002</v>
      </c>
      <c r="Z180" s="29">
        <f t="shared" si="64"/>
        <v>0</v>
      </c>
      <c r="AB180" s="29">
        <v>141832.79</v>
      </c>
      <c r="AC180" s="29">
        <v>141832.79</v>
      </c>
      <c r="AD180" s="29">
        <v>141832.79</v>
      </c>
      <c r="AF180" s="342">
        <v>141832.79</v>
      </c>
      <c r="AG180" s="342">
        <v>141832.79</v>
      </c>
      <c r="AH180" s="342">
        <v>141832.79</v>
      </c>
      <c r="AJ180" s="29">
        <v>247.02544258333333</v>
      </c>
      <c r="AK180" s="29">
        <v>247.02544258333333</v>
      </c>
      <c r="AL180" s="29">
        <v>247.02544258333333</v>
      </c>
      <c r="AN180" s="342">
        <f t="shared" si="72"/>
        <v>247.02544258333333</v>
      </c>
      <c r="AO180" s="342">
        <f t="shared" si="72"/>
        <v>247.02544258333333</v>
      </c>
      <c r="AP180" s="342">
        <f t="shared" si="72"/>
        <v>247.02544258333333</v>
      </c>
      <c r="AR180" s="29">
        <f t="shared" si="51"/>
        <v>741.07632775000002</v>
      </c>
      <c r="AS180" s="29">
        <f t="shared" si="52"/>
        <v>741.07632775000002</v>
      </c>
      <c r="AT180" s="29">
        <f t="shared" si="53"/>
        <v>0</v>
      </c>
      <c r="AV180" s="29">
        <f t="shared" si="54"/>
        <v>1482.1526555</v>
      </c>
      <c r="AW180" s="29">
        <f t="shared" si="54"/>
        <v>1482.1526555</v>
      </c>
      <c r="AX180" s="29">
        <f t="shared" si="55"/>
        <v>0</v>
      </c>
      <c r="AZ180" s="29">
        <v>141832.79</v>
      </c>
      <c r="BA180" s="29">
        <v>141832.79</v>
      </c>
      <c r="BB180" s="29">
        <v>141832.79</v>
      </c>
      <c r="BD180" s="342"/>
      <c r="BE180" s="342"/>
      <c r="BF180" s="342"/>
      <c r="BH180" s="29">
        <v>247.02544258333333</v>
      </c>
      <c r="BI180" s="29">
        <v>247.02544258333333</v>
      </c>
      <c r="BJ180" s="29">
        <v>247.02544258333333</v>
      </c>
      <c r="BL180" s="342">
        <f t="shared" si="66"/>
        <v>0</v>
      </c>
      <c r="BM180" s="342">
        <f t="shared" si="66"/>
        <v>0</v>
      </c>
      <c r="BN180" s="342">
        <f t="shared" si="66"/>
        <v>0</v>
      </c>
      <c r="BP180" s="29">
        <f t="shared" si="67"/>
        <v>741.07632775000002</v>
      </c>
      <c r="BQ180" s="29">
        <f t="shared" si="68"/>
        <v>0</v>
      </c>
      <c r="BR180" s="29">
        <f t="shared" si="69"/>
        <v>-741.07632775000002</v>
      </c>
      <c r="BT180" s="29">
        <f t="shared" si="70"/>
        <v>2223.2289832500001</v>
      </c>
      <c r="BU180" s="29">
        <f t="shared" si="70"/>
        <v>1482.1526555</v>
      </c>
      <c r="BV180" s="29">
        <f t="shared" si="44"/>
        <v>-741.07632775000002</v>
      </c>
      <c r="BX180" s="29">
        <v>141832.79</v>
      </c>
      <c r="BY180" s="29">
        <v>141832.79</v>
      </c>
      <c r="BZ180" s="29">
        <v>141832.79</v>
      </c>
      <c r="CB180" s="342"/>
      <c r="CC180" s="342"/>
      <c r="CD180" s="342"/>
      <c r="CF180" s="29">
        <v>247.02544258333333</v>
      </c>
      <c r="CG180" s="29">
        <v>247.02544258333333</v>
      </c>
      <c r="CH180" s="29">
        <v>247.02544258333333</v>
      </c>
      <c r="CJ180" s="342">
        <f t="shared" si="71"/>
        <v>0</v>
      </c>
      <c r="CK180" s="342">
        <f t="shared" si="71"/>
        <v>0</v>
      </c>
      <c r="CL180" s="342">
        <f t="shared" si="71"/>
        <v>0</v>
      </c>
      <c r="CN180" s="29">
        <f t="shared" si="56"/>
        <v>741.07632775000002</v>
      </c>
      <c r="CO180" s="29">
        <f t="shared" si="57"/>
        <v>0</v>
      </c>
      <c r="CP180" s="29">
        <f t="shared" si="58"/>
        <v>-741.07632775000002</v>
      </c>
      <c r="CR180" s="29">
        <f t="shared" si="59"/>
        <v>2964.3053110000001</v>
      </c>
      <c r="CS180" s="29">
        <f t="shared" si="59"/>
        <v>1482.1526555</v>
      </c>
      <c r="CT180" s="29">
        <f t="shared" si="60"/>
        <v>-1482.1526555</v>
      </c>
    </row>
    <row r="181" spans="1:98" x14ac:dyDescent="0.25">
      <c r="A181" s="343" t="s">
        <v>504</v>
      </c>
      <c r="B181" s="229">
        <v>4.24E-2</v>
      </c>
      <c r="C181" s="229">
        <v>4.24E-2</v>
      </c>
      <c r="D181" s="229">
        <v>4.24E-2</v>
      </c>
      <c r="E181" s="229">
        <v>4.2500000000000003E-2</v>
      </c>
      <c r="F181" s="236">
        <v>403013</v>
      </c>
      <c r="G181" s="229"/>
      <c r="H181" s="342">
        <v>923945.85</v>
      </c>
      <c r="I181" s="342">
        <v>923945.85</v>
      </c>
      <c r="J181" s="342">
        <v>923945.85</v>
      </c>
      <c r="K181" s="342"/>
      <c r="L181" s="342">
        <v>0</v>
      </c>
      <c r="M181" s="342">
        <v>0</v>
      </c>
      <c r="N181" s="342">
        <v>0</v>
      </c>
      <c r="O181" s="342"/>
      <c r="P181" s="238">
        <v>3272.3082187500004</v>
      </c>
      <c r="Q181" s="238">
        <v>3272.3082187500004</v>
      </c>
      <c r="R181" s="238">
        <v>3272.3082187500004</v>
      </c>
      <c r="S181" s="238"/>
      <c r="T181" s="342">
        <f t="shared" si="61"/>
        <v>0</v>
      </c>
      <c r="U181" s="342">
        <f t="shared" si="61"/>
        <v>0</v>
      </c>
      <c r="V181" s="342">
        <f t="shared" si="61"/>
        <v>0</v>
      </c>
      <c r="W181" s="29"/>
      <c r="X181" s="29">
        <f t="shared" si="62"/>
        <v>9816.9246562500011</v>
      </c>
      <c r="Y181" s="29">
        <f t="shared" si="63"/>
        <v>0</v>
      </c>
      <c r="Z181" s="29">
        <f t="shared" si="64"/>
        <v>-9816.9246562500011</v>
      </c>
      <c r="AB181" s="29">
        <v>923945.85</v>
      </c>
      <c r="AC181" s="29">
        <v>923945.85</v>
      </c>
      <c r="AD181" s="29">
        <v>923945.85</v>
      </c>
      <c r="AF181" s="342">
        <v>0</v>
      </c>
      <c r="AG181" s="342">
        <v>0</v>
      </c>
      <c r="AH181" s="342">
        <v>0</v>
      </c>
      <c r="AJ181" s="29">
        <v>3272.3082187500004</v>
      </c>
      <c r="AK181" s="29">
        <v>3272.3082187500004</v>
      </c>
      <c r="AL181" s="29">
        <v>3272.3082187500004</v>
      </c>
      <c r="AN181" s="342">
        <f t="shared" si="72"/>
        <v>0</v>
      </c>
      <c r="AO181" s="342">
        <f t="shared" si="72"/>
        <v>0</v>
      </c>
      <c r="AP181" s="342">
        <f t="shared" si="72"/>
        <v>0</v>
      </c>
      <c r="AR181" s="29">
        <f t="shared" si="51"/>
        <v>9816.9246562500011</v>
      </c>
      <c r="AS181" s="29">
        <f t="shared" si="52"/>
        <v>0</v>
      </c>
      <c r="AT181" s="29">
        <f t="shared" si="53"/>
        <v>-9816.9246562500011</v>
      </c>
      <c r="AV181" s="29">
        <f t="shared" si="54"/>
        <v>19633.849312500002</v>
      </c>
      <c r="AW181" s="29">
        <f t="shared" si="54"/>
        <v>0</v>
      </c>
      <c r="AX181" s="29">
        <f t="shared" si="55"/>
        <v>-19633.849312500002</v>
      </c>
      <c r="AZ181" s="29">
        <v>923945.85</v>
      </c>
      <c r="BA181" s="29">
        <v>923945.85</v>
      </c>
      <c r="BB181" s="29">
        <v>923945.85</v>
      </c>
      <c r="BD181" s="342"/>
      <c r="BE181" s="342"/>
      <c r="BF181" s="342"/>
      <c r="BH181" s="29">
        <v>3272.3082187500004</v>
      </c>
      <c r="BI181" s="29">
        <v>3272.3082187500004</v>
      </c>
      <c r="BJ181" s="29">
        <v>3272.3082187500004</v>
      </c>
      <c r="BL181" s="342">
        <f t="shared" si="66"/>
        <v>0</v>
      </c>
      <c r="BM181" s="342">
        <f t="shared" si="66"/>
        <v>0</v>
      </c>
      <c r="BN181" s="342">
        <f t="shared" si="66"/>
        <v>0</v>
      </c>
      <c r="BP181" s="29">
        <f t="shared" si="67"/>
        <v>9816.9246562500011</v>
      </c>
      <c r="BQ181" s="29">
        <f t="shared" si="68"/>
        <v>0</v>
      </c>
      <c r="BR181" s="29">
        <f t="shared" si="69"/>
        <v>-9816.9246562500011</v>
      </c>
      <c r="BT181" s="29">
        <f t="shared" si="70"/>
        <v>29450.773968750003</v>
      </c>
      <c r="BU181" s="29">
        <f t="shared" si="70"/>
        <v>0</v>
      </c>
      <c r="BV181" s="29">
        <f t="shared" si="44"/>
        <v>-29450.773968750003</v>
      </c>
      <c r="BX181" s="29">
        <v>923945.85</v>
      </c>
      <c r="BY181" s="29">
        <v>923945.85</v>
      </c>
      <c r="BZ181" s="29">
        <v>923945.85</v>
      </c>
      <c r="CB181" s="342"/>
      <c r="CC181" s="342"/>
      <c r="CD181" s="342"/>
      <c r="CF181" s="29">
        <v>3272.3082187500004</v>
      </c>
      <c r="CG181" s="29">
        <v>3272.3082187500004</v>
      </c>
      <c r="CH181" s="29">
        <v>3272.3082187500004</v>
      </c>
      <c r="CJ181" s="342">
        <f t="shared" si="71"/>
        <v>0</v>
      </c>
      <c r="CK181" s="342">
        <f t="shared" si="71"/>
        <v>0</v>
      </c>
      <c r="CL181" s="342">
        <f t="shared" si="71"/>
        <v>0</v>
      </c>
      <c r="CN181" s="29">
        <f t="shared" si="56"/>
        <v>9816.9246562500011</v>
      </c>
      <c r="CO181" s="29">
        <f t="shared" si="57"/>
        <v>0</v>
      </c>
      <c r="CP181" s="29">
        <f t="shared" si="58"/>
        <v>-9816.9246562500011</v>
      </c>
      <c r="CR181" s="29">
        <f t="shared" si="59"/>
        <v>39267.698625000005</v>
      </c>
      <c r="CS181" s="29">
        <f t="shared" si="59"/>
        <v>0</v>
      </c>
      <c r="CT181" s="29">
        <f t="shared" si="60"/>
        <v>-39267.698625000005</v>
      </c>
    </row>
    <row r="182" spans="1:98" x14ac:dyDescent="0.25">
      <c r="A182" s="343" t="s">
        <v>505</v>
      </c>
      <c r="B182" s="229">
        <v>3.2300000000000002E-2</v>
      </c>
      <c r="C182" s="229">
        <v>6.7500000000000004E-2</v>
      </c>
      <c r="D182" s="229">
        <v>6.7500000000000004E-2</v>
      </c>
      <c r="E182" s="229">
        <v>0</v>
      </c>
      <c r="F182" s="236">
        <v>403013</v>
      </c>
      <c r="G182" s="229"/>
      <c r="H182" s="342">
        <v>64113.35</v>
      </c>
      <c r="I182" s="342">
        <v>64113.35</v>
      </c>
      <c r="J182" s="342">
        <v>64113.35</v>
      </c>
      <c r="K182" s="342"/>
      <c r="L182" s="342">
        <v>64113.35</v>
      </c>
      <c r="M182" s="342">
        <v>64113.35</v>
      </c>
      <c r="N182" s="342">
        <v>64113.35</v>
      </c>
      <c r="O182" s="342"/>
      <c r="P182" s="238">
        <v>0</v>
      </c>
      <c r="Q182" s="238">
        <v>0</v>
      </c>
      <c r="R182" s="238">
        <v>0</v>
      </c>
      <c r="S182" s="238"/>
      <c r="T182" s="342">
        <f t="shared" si="61"/>
        <v>0</v>
      </c>
      <c r="U182" s="342">
        <f t="shared" si="61"/>
        <v>0</v>
      </c>
      <c r="V182" s="342">
        <f t="shared" si="61"/>
        <v>0</v>
      </c>
      <c r="W182" s="29"/>
      <c r="X182" s="29">
        <f t="shared" si="62"/>
        <v>0</v>
      </c>
      <c r="Y182" s="29">
        <f t="shared" si="63"/>
        <v>0</v>
      </c>
      <c r="Z182" s="29">
        <f t="shared" si="64"/>
        <v>0</v>
      </c>
      <c r="AB182" s="29">
        <v>64113.35</v>
      </c>
      <c r="AC182" s="29">
        <v>64113.35</v>
      </c>
      <c r="AD182" s="29">
        <v>64113.35</v>
      </c>
      <c r="AF182" s="342">
        <v>64113.35</v>
      </c>
      <c r="AG182" s="342">
        <v>64113.35</v>
      </c>
      <c r="AH182" s="342">
        <v>64113.35</v>
      </c>
      <c r="AJ182" s="29">
        <v>0</v>
      </c>
      <c r="AK182" s="29">
        <v>0</v>
      </c>
      <c r="AL182" s="29">
        <v>0</v>
      </c>
      <c r="AN182" s="342">
        <f t="shared" si="72"/>
        <v>0</v>
      </c>
      <c r="AO182" s="342">
        <f t="shared" si="72"/>
        <v>0</v>
      </c>
      <c r="AP182" s="342">
        <f t="shared" si="72"/>
        <v>0</v>
      </c>
      <c r="AR182" s="29">
        <f t="shared" si="51"/>
        <v>0</v>
      </c>
      <c r="AS182" s="29">
        <f t="shared" si="52"/>
        <v>0</v>
      </c>
      <c r="AT182" s="29">
        <f t="shared" si="53"/>
        <v>0</v>
      </c>
      <c r="AV182" s="29">
        <f t="shared" si="54"/>
        <v>0</v>
      </c>
      <c r="AW182" s="29">
        <f t="shared" si="54"/>
        <v>0</v>
      </c>
      <c r="AX182" s="29">
        <f t="shared" si="55"/>
        <v>0</v>
      </c>
      <c r="AZ182" s="29">
        <v>64113.35</v>
      </c>
      <c r="BA182" s="29">
        <v>64113.35</v>
      </c>
      <c r="BB182" s="29">
        <v>64113.35</v>
      </c>
      <c r="BD182" s="342"/>
      <c r="BE182" s="342"/>
      <c r="BF182" s="342"/>
      <c r="BH182" s="29">
        <v>0</v>
      </c>
      <c r="BI182" s="29">
        <v>0</v>
      </c>
      <c r="BJ182" s="29">
        <v>0</v>
      </c>
      <c r="BL182" s="342">
        <f t="shared" si="66"/>
        <v>0</v>
      </c>
      <c r="BM182" s="342">
        <f t="shared" si="66"/>
        <v>0</v>
      </c>
      <c r="BN182" s="342">
        <f t="shared" si="66"/>
        <v>0</v>
      </c>
      <c r="BP182" s="29">
        <f t="shared" si="67"/>
        <v>0</v>
      </c>
      <c r="BQ182" s="29">
        <f t="shared" si="68"/>
        <v>0</v>
      </c>
      <c r="BR182" s="29">
        <f t="shared" si="69"/>
        <v>0</v>
      </c>
      <c r="BT182" s="29">
        <f t="shared" si="70"/>
        <v>0</v>
      </c>
      <c r="BU182" s="29">
        <f t="shared" si="70"/>
        <v>0</v>
      </c>
      <c r="BV182" s="29">
        <f t="shared" si="44"/>
        <v>0</v>
      </c>
      <c r="BX182" s="29">
        <v>64113.35</v>
      </c>
      <c r="BY182" s="29">
        <v>64113.35</v>
      </c>
      <c r="BZ182" s="29">
        <v>64113.35</v>
      </c>
      <c r="CB182" s="342"/>
      <c r="CC182" s="342"/>
      <c r="CD182" s="342"/>
      <c r="CF182" s="29">
        <v>0</v>
      </c>
      <c r="CG182" s="29">
        <v>0</v>
      </c>
      <c r="CH182" s="29">
        <v>0</v>
      </c>
      <c r="CJ182" s="342">
        <f t="shared" si="71"/>
        <v>0</v>
      </c>
      <c r="CK182" s="342">
        <f t="shared" si="71"/>
        <v>0</v>
      </c>
      <c r="CL182" s="342">
        <f t="shared" si="71"/>
        <v>0</v>
      </c>
      <c r="CN182" s="29">
        <f t="shared" si="56"/>
        <v>0</v>
      </c>
      <c r="CO182" s="29">
        <f t="shared" si="57"/>
        <v>0</v>
      </c>
      <c r="CP182" s="29">
        <f t="shared" si="58"/>
        <v>0</v>
      </c>
      <c r="CR182" s="29">
        <f t="shared" si="59"/>
        <v>0</v>
      </c>
      <c r="CS182" s="29">
        <f t="shared" si="59"/>
        <v>0</v>
      </c>
      <c r="CT182" s="29">
        <f t="shared" si="60"/>
        <v>0</v>
      </c>
    </row>
    <row r="183" spans="1:98" x14ac:dyDescent="0.25">
      <c r="A183" s="343" t="s">
        <v>506</v>
      </c>
      <c r="B183" s="229">
        <v>3.5700000000000003E-2</v>
      </c>
      <c r="C183" s="229">
        <v>4.2500000000000003E-2</v>
      </c>
      <c r="D183" s="229">
        <v>4.2500000000000003E-2</v>
      </c>
      <c r="E183" s="229">
        <v>2.2099999999999998E-2</v>
      </c>
      <c r="F183" s="236">
        <v>403013</v>
      </c>
      <c r="G183" s="229"/>
      <c r="H183" s="342">
        <v>2531236.88</v>
      </c>
      <c r="I183" s="342">
        <v>2568125.77</v>
      </c>
      <c r="J183" s="342">
        <v>2568125.77</v>
      </c>
      <c r="K183" s="342"/>
      <c r="L183" s="342">
        <v>2491508.02</v>
      </c>
      <c r="M183" s="342">
        <v>2491508.02</v>
      </c>
      <c r="N183" s="342">
        <v>2491508.02</v>
      </c>
      <c r="O183" s="342"/>
      <c r="P183" s="238">
        <v>4661.6945873333325</v>
      </c>
      <c r="Q183" s="238">
        <v>4729.6316264166662</v>
      </c>
      <c r="R183" s="238">
        <v>4729.6316264166662</v>
      </c>
      <c r="S183" s="238"/>
      <c r="T183" s="342">
        <f t="shared" si="61"/>
        <v>4588.5272701666663</v>
      </c>
      <c r="U183" s="342">
        <f t="shared" si="61"/>
        <v>4588.5272701666663</v>
      </c>
      <c r="V183" s="342">
        <f t="shared" si="61"/>
        <v>4588.5272701666663</v>
      </c>
      <c r="W183" s="29"/>
      <c r="X183" s="29">
        <f t="shared" si="62"/>
        <v>14120.957840166666</v>
      </c>
      <c r="Y183" s="29">
        <f t="shared" si="63"/>
        <v>13765.5818105</v>
      </c>
      <c r="Z183" s="29">
        <f t="shared" si="64"/>
        <v>-355.376029666666</v>
      </c>
      <c r="AB183" s="29">
        <v>2566705.79</v>
      </c>
      <c r="AC183" s="29">
        <v>2565285.7999999998</v>
      </c>
      <c r="AD183" s="29">
        <v>2565285.7999999998</v>
      </c>
      <c r="AF183" s="342">
        <v>2491508.02</v>
      </c>
      <c r="AG183" s="342">
        <v>2491508.02</v>
      </c>
      <c r="AH183" s="342">
        <v>2491508.02</v>
      </c>
      <c r="AJ183" s="29">
        <v>4727.0164965833328</v>
      </c>
      <c r="AK183" s="29">
        <v>4724.4013483333329</v>
      </c>
      <c r="AL183" s="29">
        <v>4724.4013483333329</v>
      </c>
      <c r="AN183" s="342">
        <f t="shared" si="72"/>
        <v>4588.5272701666663</v>
      </c>
      <c r="AO183" s="342">
        <f t="shared" si="72"/>
        <v>4588.5272701666663</v>
      </c>
      <c r="AP183" s="342">
        <f t="shared" si="72"/>
        <v>4588.5272701666663</v>
      </c>
      <c r="AR183" s="29">
        <f t="shared" si="51"/>
        <v>14175.819193249998</v>
      </c>
      <c r="AS183" s="29">
        <f t="shared" si="52"/>
        <v>13765.5818105</v>
      </c>
      <c r="AT183" s="29">
        <f t="shared" si="53"/>
        <v>-410.23738274999778</v>
      </c>
      <c r="AV183" s="29">
        <f t="shared" si="54"/>
        <v>28296.777033416663</v>
      </c>
      <c r="AW183" s="29">
        <f t="shared" si="54"/>
        <v>27531.163621</v>
      </c>
      <c r="AX183" s="29">
        <f t="shared" si="55"/>
        <v>-765.61341241666378</v>
      </c>
      <c r="AZ183" s="29">
        <v>2565285.7999999998</v>
      </c>
      <c r="BA183" s="29">
        <v>2565285.7999999998</v>
      </c>
      <c r="BB183" s="29">
        <v>2528396.91</v>
      </c>
      <c r="BD183" s="342"/>
      <c r="BE183" s="342"/>
      <c r="BF183" s="342"/>
      <c r="BH183" s="29">
        <v>4724.4013483333329</v>
      </c>
      <c r="BI183" s="29">
        <v>4724.4013483333329</v>
      </c>
      <c r="BJ183" s="29">
        <v>4656.46430925</v>
      </c>
      <c r="BL183" s="342">
        <f t="shared" si="66"/>
        <v>0</v>
      </c>
      <c r="BM183" s="342">
        <f t="shared" si="66"/>
        <v>0</v>
      </c>
      <c r="BN183" s="342">
        <f t="shared" si="66"/>
        <v>0</v>
      </c>
      <c r="BP183" s="29">
        <f t="shared" si="67"/>
        <v>14105.267005916667</v>
      </c>
      <c r="BQ183" s="29">
        <f t="shared" si="68"/>
        <v>0</v>
      </c>
      <c r="BR183" s="29">
        <f t="shared" si="69"/>
        <v>-14105.267005916667</v>
      </c>
      <c r="BT183" s="29">
        <f t="shared" si="70"/>
        <v>42402.044039333327</v>
      </c>
      <c r="BU183" s="29">
        <f t="shared" si="70"/>
        <v>27531.163621</v>
      </c>
      <c r="BV183" s="29">
        <f t="shared" ref="BV183:BV269" si="73">BU183-BT183</f>
        <v>-14870.880418333327</v>
      </c>
      <c r="BX183" s="29">
        <v>2491508.02</v>
      </c>
      <c r="BY183" s="29">
        <v>2491508.02</v>
      </c>
      <c r="BZ183" s="29">
        <v>2491508.02</v>
      </c>
      <c r="CB183" s="342"/>
      <c r="CC183" s="342"/>
      <c r="CD183" s="342"/>
      <c r="CF183" s="29">
        <v>4588.5272701666663</v>
      </c>
      <c r="CG183" s="29">
        <v>4588.5272701666663</v>
      </c>
      <c r="CH183" s="29">
        <v>4588.5272701666663</v>
      </c>
      <c r="CJ183" s="342">
        <f t="shared" si="71"/>
        <v>0</v>
      </c>
      <c r="CK183" s="342">
        <f t="shared" si="71"/>
        <v>0</v>
      </c>
      <c r="CL183" s="342">
        <f t="shared" si="71"/>
        <v>0</v>
      </c>
      <c r="CN183" s="29">
        <f t="shared" si="56"/>
        <v>13765.5818105</v>
      </c>
      <c r="CO183" s="29">
        <f t="shared" si="57"/>
        <v>0</v>
      </c>
      <c r="CP183" s="29">
        <f t="shared" si="58"/>
        <v>-13765.5818105</v>
      </c>
      <c r="CR183" s="29">
        <f t="shared" si="59"/>
        <v>56167.625849833326</v>
      </c>
      <c r="CS183" s="29">
        <f t="shared" si="59"/>
        <v>27531.163621</v>
      </c>
      <c r="CT183" s="29">
        <f t="shared" si="60"/>
        <v>-28636.462228833327</v>
      </c>
    </row>
    <row r="184" spans="1:98" x14ac:dyDescent="0.25">
      <c r="A184" s="343" t="s">
        <v>507</v>
      </c>
      <c r="B184" s="229"/>
      <c r="C184" s="229"/>
      <c r="D184" s="229">
        <v>4.24E-2</v>
      </c>
      <c r="E184" s="229">
        <v>4.0999999999999995E-2</v>
      </c>
      <c r="F184" s="236">
        <v>403013</v>
      </c>
      <c r="G184" s="229"/>
      <c r="H184" s="342">
        <v>629097.75</v>
      </c>
      <c r="I184" s="342">
        <v>629097.75</v>
      </c>
      <c r="J184" s="342">
        <v>629097.75</v>
      </c>
      <c r="K184" s="342"/>
      <c r="L184" s="342">
        <v>0</v>
      </c>
      <c r="M184" s="342">
        <v>0</v>
      </c>
      <c r="N184" s="342">
        <v>0</v>
      </c>
      <c r="O184" s="342"/>
      <c r="P184" s="238">
        <v>2149.4173124999998</v>
      </c>
      <c r="Q184" s="238">
        <v>2149.4173124999998</v>
      </c>
      <c r="R184" s="238">
        <v>2149.4173124999998</v>
      </c>
      <c r="S184" s="238"/>
      <c r="T184" s="342">
        <f t="shared" si="61"/>
        <v>0</v>
      </c>
      <c r="U184" s="342">
        <f t="shared" si="61"/>
        <v>0</v>
      </c>
      <c r="V184" s="342">
        <f t="shared" si="61"/>
        <v>0</v>
      </c>
      <c r="W184" s="29"/>
      <c r="X184" s="29">
        <f t="shared" si="62"/>
        <v>6448.2519374999993</v>
      </c>
      <c r="Y184" s="29">
        <f t="shared" si="63"/>
        <v>0</v>
      </c>
      <c r="Z184" s="29">
        <f t="shared" si="64"/>
        <v>-6448.2519374999993</v>
      </c>
      <c r="AB184" s="29">
        <v>629097.75</v>
      </c>
      <c r="AC184" s="29">
        <v>629097.75</v>
      </c>
      <c r="AD184" s="29">
        <v>629097.75</v>
      </c>
      <c r="AF184" s="342">
        <v>0</v>
      </c>
      <c r="AG184" s="342">
        <v>0</v>
      </c>
      <c r="AH184" s="342">
        <v>0</v>
      </c>
      <c r="AJ184" s="29">
        <v>2149.4173124999998</v>
      </c>
      <c r="AK184" s="29">
        <v>2149.4173124999998</v>
      </c>
      <c r="AL184" s="29">
        <v>2149.4173124999998</v>
      </c>
      <c r="AN184" s="342">
        <f t="shared" si="72"/>
        <v>0</v>
      </c>
      <c r="AO184" s="342">
        <f t="shared" si="72"/>
        <v>0</v>
      </c>
      <c r="AP184" s="342">
        <f t="shared" si="72"/>
        <v>0</v>
      </c>
      <c r="AR184" s="29">
        <f t="shared" si="51"/>
        <v>6448.2519374999993</v>
      </c>
      <c r="AS184" s="29">
        <f t="shared" si="52"/>
        <v>0</v>
      </c>
      <c r="AT184" s="29">
        <f t="shared" si="53"/>
        <v>-6448.2519374999993</v>
      </c>
      <c r="AV184" s="29">
        <f t="shared" si="54"/>
        <v>12896.503874999999</v>
      </c>
      <c r="AW184" s="29">
        <f t="shared" si="54"/>
        <v>0</v>
      </c>
      <c r="AX184" s="29">
        <f t="shared" si="55"/>
        <v>-12896.503874999999</v>
      </c>
      <c r="AZ184" s="29">
        <v>629097.75</v>
      </c>
      <c r="BA184" s="29">
        <v>629097.75</v>
      </c>
      <c r="BB184" s="29">
        <v>629097.75</v>
      </c>
      <c r="BD184" s="342"/>
      <c r="BE184" s="342"/>
      <c r="BF184" s="342"/>
      <c r="BH184" s="29">
        <v>2149.4173124999998</v>
      </c>
      <c r="BI184" s="29">
        <v>2149.4173124999998</v>
      </c>
      <c r="BJ184" s="29">
        <v>2149.4173124999998</v>
      </c>
      <c r="BL184" s="342">
        <f t="shared" si="66"/>
        <v>0</v>
      </c>
      <c r="BM184" s="342">
        <f t="shared" si="66"/>
        <v>0</v>
      </c>
      <c r="BN184" s="342">
        <f t="shared" si="66"/>
        <v>0</v>
      </c>
      <c r="BP184" s="29">
        <f t="shared" si="67"/>
        <v>6448.2519374999993</v>
      </c>
      <c r="BQ184" s="29">
        <f t="shared" si="68"/>
        <v>0</v>
      </c>
      <c r="BR184" s="29">
        <f t="shared" si="69"/>
        <v>-6448.2519374999993</v>
      </c>
      <c r="BT184" s="29">
        <f t="shared" si="70"/>
        <v>19344.7558125</v>
      </c>
      <c r="BU184" s="29">
        <f t="shared" si="70"/>
        <v>0</v>
      </c>
      <c r="BV184" s="29">
        <f t="shared" si="73"/>
        <v>-19344.7558125</v>
      </c>
      <c r="BX184" s="29">
        <v>629097.75</v>
      </c>
      <c r="BY184" s="29">
        <v>629097.75</v>
      </c>
      <c r="BZ184" s="29">
        <v>629097.75</v>
      </c>
      <c r="CB184" s="342"/>
      <c r="CC184" s="342"/>
      <c r="CD184" s="342"/>
      <c r="CF184" s="29">
        <v>2149.4173124999998</v>
      </c>
      <c r="CG184" s="29">
        <v>2149.4173124999998</v>
      </c>
      <c r="CH184" s="29">
        <v>2149.4173124999998</v>
      </c>
      <c r="CJ184" s="342">
        <f t="shared" si="71"/>
        <v>0</v>
      </c>
      <c r="CK184" s="342">
        <f t="shared" si="71"/>
        <v>0</v>
      </c>
      <c r="CL184" s="342">
        <f t="shared" si="71"/>
        <v>0</v>
      </c>
      <c r="CN184" s="29">
        <f t="shared" si="56"/>
        <v>6448.2519374999993</v>
      </c>
      <c r="CO184" s="29">
        <f t="shared" si="57"/>
        <v>0</v>
      </c>
      <c r="CP184" s="29">
        <f t="shared" si="58"/>
        <v>-6448.2519374999993</v>
      </c>
      <c r="CR184" s="29">
        <f t="shared" si="59"/>
        <v>25793.007749999997</v>
      </c>
      <c r="CS184" s="29">
        <f t="shared" si="59"/>
        <v>0</v>
      </c>
      <c r="CT184" s="29">
        <f t="shared" si="60"/>
        <v>-25793.007749999997</v>
      </c>
    </row>
    <row r="185" spans="1:98" x14ac:dyDescent="0.25">
      <c r="A185" s="343" t="s">
        <v>508</v>
      </c>
      <c r="B185" s="229"/>
      <c r="C185" s="229"/>
      <c r="D185" s="229">
        <v>4.24E-2</v>
      </c>
      <c r="E185" s="229">
        <v>4.0999999999999995E-2</v>
      </c>
      <c r="F185" s="236">
        <v>403013</v>
      </c>
      <c r="G185" s="229"/>
      <c r="H185" s="342">
        <v>14625.1</v>
      </c>
      <c r="I185" s="342">
        <v>14625.1</v>
      </c>
      <c r="J185" s="342">
        <v>14625.1</v>
      </c>
      <c r="K185" s="342"/>
      <c r="L185" s="342">
        <v>0</v>
      </c>
      <c r="M185" s="342">
        <v>0</v>
      </c>
      <c r="N185" s="342">
        <v>0</v>
      </c>
      <c r="O185" s="342"/>
      <c r="P185" s="238">
        <v>49.969091666666664</v>
      </c>
      <c r="Q185" s="238">
        <v>49.969091666666664</v>
      </c>
      <c r="R185" s="238">
        <v>49.969091666666664</v>
      </c>
      <c r="S185" s="238"/>
      <c r="T185" s="342">
        <f t="shared" si="61"/>
        <v>0</v>
      </c>
      <c r="U185" s="342">
        <f t="shared" si="61"/>
        <v>0</v>
      </c>
      <c r="V185" s="342">
        <f t="shared" si="61"/>
        <v>0</v>
      </c>
      <c r="W185" s="29"/>
      <c r="X185" s="29">
        <f t="shared" si="62"/>
        <v>149.907275</v>
      </c>
      <c r="Y185" s="29">
        <f t="shared" si="63"/>
        <v>0</v>
      </c>
      <c r="Z185" s="29">
        <f t="shared" si="64"/>
        <v>-149.907275</v>
      </c>
      <c r="AB185" s="29">
        <v>14625.1</v>
      </c>
      <c r="AC185" s="29">
        <v>14625.1</v>
      </c>
      <c r="AD185" s="29">
        <v>14625.1</v>
      </c>
      <c r="AF185" s="342">
        <v>0</v>
      </c>
      <c r="AG185" s="342">
        <v>0</v>
      </c>
      <c r="AH185" s="342">
        <v>0</v>
      </c>
      <c r="AJ185" s="29">
        <v>49.969091666666664</v>
      </c>
      <c r="AK185" s="29">
        <v>49.969091666666664</v>
      </c>
      <c r="AL185" s="29">
        <v>49.969091666666664</v>
      </c>
      <c r="AN185" s="342">
        <f t="shared" si="72"/>
        <v>0</v>
      </c>
      <c r="AO185" s="342">
        <f t="shared" si="72"/>
        <v>0</v>
      </c>
      <c r="AP185" s="342">
        <f t="shared" si="72"/>
        <v>0</v>
      </c>
      <c r="AR185" s="29">
        <f t="shared" si="51"/>
        <v>149.907275</v>
      </c>
      <c r="AS185" s="29">
        <f t="shared" si="52"/>
        <v>0</v>
      </c>
      <c r="AT185" s="29">
        <f t="shared" si="53"/>
        <v>-149.907275</v>
      </c>
      <c r="AV185" s="29">
        <f t="shared" si="54"/>
        <v>299.81455</v>
      </c>
      <c r="AW185" s="29">
        <f t="shared" si="54"/>
        <v>0</v>
      </c>
      <c r="AX185" s="29">
        <f t="shared" si="55"/>
        <v>-299.81455</v>
      </c>
      <c r="AZ185" s="29">
        <v>14625.1</v>
      </c>
      <c r="BA185" s="29">
        <v>14625.1</v>
      </c>
      <c r="BB185" s="29">
        <v>14625.1</v>
      </c>
      <c r="BD185" s="342"/>
      <c r="BE185" s="342"/>
      <c r="BF185" s="342"/>
      <c r="BH185" s="29">
        <v>49.969091666666664</v>
      </c>
      <c r="BI185" s="29">
        <v>49.969091666666664</v>
      </c>
      <c r="BJ185" s="29">
        <v>49.969091666666664</v>
      </c>
      <c r="BL185" s="342">
        <f t="shared" si="66"/>
        <v>0</v>
      </c>
      <c r="BM185" s="342">
        <f t="shared" si="66"/>
        <v>0</v>
      </c>
      <c r="BN185" s="342">
        <f t="shared" si="66"/>
        <v>0</v>
      </c>
      <c r="BP185" s="29">
        <f t="shared" si="67"/>
        <v>149.907275</v>
      </c>
      <c r="BQ185" s="29">
        <f t="shared" si="68"/>
        <v>0</v>
      </c>
      <c r="BR185" s="29">
        <f t="shared" si="69"/>
        <v>-149.907275</v>
      </c>
      <c r="BT185" s="29">
        <f t="shared" si="70"/>
        <v>449.72182499999997</v>
      </c>
      <c r="BU185" s="29">
        <f t="shared" si="70"/>
        <v>0</v>
      </c>
      <c r="BV185" s="29">
        <f t="shared" si="73"/>
        <v>-449.72182499999997</v>
      </c>
      <c r="BX185" s="29">
        <v>14625.1</v>
      </c>
      <c r="BY185" s="29">
        <v>14625.1</v>
      </c>
      <c r="BZ185" s="29">
        <v>14625.1</v>
      </c>
      <c r="CB185" s="342"/>
      <c r="CC185" s="342"/>
      <c r="CD185" s="342"/>
      <c r="CF185" s="29">
        <v>49.969091666666664</v>
      </c>
      <c r="CG185" s="29">
        <v>49.969091666666664</v>
      </c>
      <c r="CH185" s="29">
        <v>49.969091666666664</v>
      </c>
      <c r="CJ185" s="342">
        <f t="shared" si="71"/>
        <v>0</v>
      </c>
      <c r="CK185" s="342">
        <f t="shared" si="71"/>
        <v>0</v>
      </c>
      <c r="CL185" s="342">
        <f t="shared" si="71"/>
        <v>0</v>
      </c>
      <c r="CN185" s="29">
        <f t="shared" si="56"/>
        <v>149.907275</v>
      </c>
      <c r="CO185" s="29">
        <f t="shared" si="57"/>
        <v>0</v>
      </c>
      <c r="CP185" s="29">
        <f t="shared" si="58"/>
        <v>-149.907275</v>
      </c>
      <c r="CR185" s="29">
        <f t="shared" si="59"/>
        <v>599.62909999999999</v>
      </c>
      <c r="CS185" s="29">
        <f t="shared" si="59"/>
        <v>0</v>
      </c>
      <c r="CT185" s="29">
        <f t="shared" si="60"/>
        <v>-599.62909999999999</v>
      </c>
    </row>
    <row r="186" spans="1:98" x14ac:dyDescent="0.25">
      <c r="A186" s="343" t="s">
        <v>509</v>
      </c>
      <c r="B186" s="229">
        <v>3.5299999999999998E-2</v>
      </c>
      <c r="C186" s="229">
        <v>3.6400000000000002E-2</v>
      </c>
      <c r="D186" s="229">
        <v>3.6400000000000002E-2</v>
      </c>
      <c r="E186" s="229">
        <v>2.5700000000000001E-2</v>
      </c>
      <c r="F186" s="236">
        <v>403013</v>
      </c>
      <c r="G186" s="229"/>
      <c r="H186" s="342">
        <v>2525013.2199999997</v>
      </c>
      <c r="I186" s="342">
        <v>2525013.2199999997</v>
      </c>
      <c r="J186" s="342">
        <v>2525013.2199999997</v>
      </c>
      <c r="K186" s="342"/>
      <c r="L186" s="342">
        <v>2525013.2199999997</v>
      </c>
      <c r="M186" s="342">
        <v>2525013.2199999997</v>
      </c>
      <c r="N186" s="342">
        <v>2525013.2199999997</v>
      </c>
      <c r="O186" s="342"/>
      <c r="P186" s="238">
        <v>5407.7366461666661</v>
      </c>
      <c r="Q186" s="238">
        <v>5407.7366461666661</v>
      </c>
      <c r="R186" s="238">
        <v>5407.7366461666661</v>
      </c>
      <c r="S186" s="238"/>
      <c r="T186" s="342">
        <f t="shared" si="61"/>
        <v>5407.7366461666661</v>
      </c>
      <c r="U186" s="342">
        <f t="shared" si="61"/>
        <v>5407.7366461666661</v>
      </c>
      <c r="V186" s="342">
        <f t="shared" si="61"/>
        <v>5407.7366461666661</v>
      </c>
      <c r="W186" s="29"/>
      <c r="X186" s="29">
        <f t="shared" si="62"/>
        <v>16223.209938499998</v>
      </c>
      <c r="Y186" s="29">
        <f t="shared" si="63"/>
        <v>16223.209938499998</v>
      </c>
      <c r="Z186" s="29">
        <f t="shared" si="64"/>
        <v>0</v>
      </c>
      <c r="AB186" s="29">
        <v>2525013.2199999997</v>
      </c>
      <c r="AC186" s="29">
        <v>2525013.2199999997</v>
      </c>
      <c r="AD186" s="29">
        <v>2525013.2199999997</v>
      </c>
      <c r="AF186" s="342">
        <v>2525013.2199999997</v>
      </c>
      <c r="AG186" s="342">
        <v>2525013.2199999997</v>
      </c>
      <c r="AH186" s="342">
        <v>2525013.2199999997</v>
      </c>
      <c r="AJ186" s="29">
        <v>5407.7366461666661</v>
      </c>
      <c r="AK186" s="29">
        <v>5407.7366461666661</v>
      </c>
      <c r="AL186" s="29">
        <v>5407.7366461666661</v>
      </c>
      <c r="AN186" s="342">
        <f t="shared" si="72"/>
        <v>5407.7366461666661</v>
      </c>
      <c r="AO186" s="342">
        <f t="shared" si="72"/>
        <v>5407.7366461666661</v>
      </c>
      <c r="AP186" s="342">
        <f t="shared" si="72"/>
        <v>5407.7366461666661</v>
      </c>
      <c r="AR186" s="29">
        <f t="shared" si="51"/>
        <v>16223.209938499998</v>
      </c>
      <c r="AS186" s="29">
        <f t="shared" si="52"/>
        <v>16223.209938499998</v>
      </c>
      <c r="AT186" s="29">
        <f t="shared" si="53"/>
        <v>0</v>
      </c>
      <c r="AV186" s="29">
        <f t="shared" si="54"/>
        <v>32446.419876999997</v>
      </c>
      <c r="AW186" s="29">
        <f t="shared" si="54"/>
        <v>32446.419876999997</v>
      </c>
      <c r="AX186" s="29">
        <f t="shared" si="55"/>
        <v>0</v>
      </c>
      <c r="AZ186" s="29">
        <v>2525013.2199999997</v>
      </c>
      <c r="BA186" s="29">
        <v>2525013.2199999997</v>
      </c>
      <c r="BB186" s="29">
        <v>2525013.2199999997</v>
      </c>
      <c r="BD186" s="342"/>
      <c r="BE186" s="342"/>
      <c r="BF186" s="342"/>
      <c r="BH186" s="29">
        <v>5407.7366461666661</v>
      </c>
      <c r="BI186" s="29">
        <v>5407.7366461666661</v>
      </c>
      <c r="BJ186" s="29">
        <v>5407.7366461666661</v>
      </c>
      <c r="BL186" s="342">
        <f t="shared" si="66"/>
        <v>0</v>
      </c>
      <c r="BM186" s="342">
        <f t="shared" si="66"/>
        <v>0</v>
      </c>
      <c r="BN186" s="342">
        <f t="shared" si="66"/>
        <v>0</v>
      </c>
      <c r="BP186" s="29">
        <f t="shared" si="67"/>
        <v>16223.209938499998</v>
      </c>
      <c r="BQ186" s="29">
        <f t="shared" si="68"/>
        <v>0</v>
      </c>
      <c r="BR186" s="29">
        <f t="shared" si="69"/>
        <v>-16223.209938499998</v>
      </c>
      <c r="BT186" s="29">
        <f t="shared" si="70"/>
        <v>48669.629815499997</v>
      </c>
      <c r="BU186" s="29">
        <f t="shared" si="70"/>
        <v>32446.419876999997</v>
      </c>
      <c r="BV186" s="29">
        <f t="shared" si="73"/>
        <v>-16223.2099385</v>
      </c>
      <c r="BX186" s="29">
        <v>2525013.2199999997</v>
      </c>
      <c r="BY186" s="29">
        <v>2525013.2199999997</v>
      </c>
      <c r="BZ186" s="29">
        <v>2525013.2199999997</v>
      </c>
      <c r="CB186" s="342"/>
      <c r="CC186" s="342"/>
      <c r="CD186" s="342"/>
      <c r="CF186" s="29">
        <v>5407.7366461666661</v>
      </c>
      <c r="CG186" s="29">
        <v>5407.7366461666661</v>
      </c>
      <c r="CH186" s="29">
        <v>5407.7366461666661</v>
      </c>
      <c r="CJ186" s="342">
        <f t="shared" si="71"/>
        <v>0</v>
      </c>
      <c r="CK186" s="342">
        <f t="shared" si="71"/>
        <v>0</v>
      </c>
      <c r="CL186" s="342">
        <f t="shared" si="71"/>
        <v>0</v>
      </c>
      <c r="CN186" s="29">
        <f t="shared" si="56"/>
        <v>16223.209938499998</v>
      </c>
      <c r="CO186" s="29">
        <f t="shared" si="57"/>
        <v>0</v>
      </c>
      <c r="CP186" s="29">
        <f t="shared" si="58"/>
        <v>-16223.209938499998</v>
      </c>
      <c r="CR186" s="29">
        <f t="shared" si="59"/>
        <v>64892.839753999993</v>
      </c>
      <c r="CS186" s="29">
        <f t="shared" si="59"/>
        <v>32446.419876999997</v>
      </c>
      <c r="CT186" s="29">
        <f t="shared" si="60"/>
        <v>-32446.419876999997</v>
      </c>
    </row>
    <row r="187" spans="1:98" x14ac:dyDescent="0.25">
      <c r="A187" s="343" t="s">
        <v>510</v>
      </c>
      <c r="B187" s="229">
        <v>3.5799999999999998E-2</v>
      </c>
      <c r="C187" s="229">
        <v>3.7199999999999997E-2</v>
      </c>
      <c r="D187" s="229">
        <v>3.7199999999999997E-2</v>
      </c>
      <c r="E187" s="229">
        <v>2.1999999999999999E-2</v>
      </c>
      <c r="F187" s="236">
        <v>403013</v>
      </c>
      <c r="G187" s="229"/>
      <c r="H187" s="342">
        <v>1611740.88</v>
      </c>
      <c r="I187" s="342">
        <v>1611740.88</v>
      </c>
      <c r="J187" s="342">
        <v>1611740.88</v>
      </c>
      <c r="K187" s="342"/>
      <c r="L187" s="342">
        <v>1611740.88</v>
      </c>
      <c r="M187" s="342">
        <v>1611740.88</v>
      </c>
      <c r="N187" s="342">
        <v>1611740.88</v>
      </c>
      <c r="O187" s="342"/>
      <c r="P187" s="238">
        <v>2954.8582799999999</v>
      </c>
      <c r="Q187" s="238">
        <v>2954.8582799999999</v>
      </c>
      <c r="R187" s="238">
        <v>2954.8582799999999</v>
      </c>
      <c r="S187" s="238"/>
      <c r="T187" s="342">
        <f t="shared" si="61"/>
        <v>2954.8582799999999</v>
      </c>
      <c r="U187" s="342">
        <f t="shared" si="61"/>
        <v>2954.8582799999999</v>
      </c>
      <c r="V187" s="342">
        <f t="shared" si="61"/>
        <v>2954.8582799999999</v>
      </c>
      <c r="W187" s="29"/>
      <c r="X187" s="29">
        <f t="shared" si="62"/>
        <v>8864.5748399999993</v>
      </c>
      <c r="Y187" s="29">
        <f t="shared" si="63"/>
        <v>8864.5748399999993</v>
      </c>
      <c r="Z187" s="29">
        <f t="shared" si="64"/>
        <v>0</v>
      </c>
      <c r="AB187" s="29">
        <v>1611740.88</v>
      </c>
      <c r="AC187" s="29">
        <v>1611740.88</v>
      </c>
      <c r="AD187" s="29">
        <v>1611740.88</v>
      </c>
      <c r="AF187" s="342">
        <v>1611740.88</v>
      </c>
      <c r="AG187" s="342">
        <v>1611740.88</v>
      </c>
      <c r="AH187" s="342">
        <v>1611740.88</v>
      </c>
      <c r="AJ187" s="29">
        <v>2954.8582799999999</v>
      </c>
      <c r="AK187" s="29">
        <v>2954.8582799999999</v>
      </c>
      <c r="AL187" s="29">
        <v>2954.8582799999999</v>
      </c>
      <c r="AN187" s="342">
        <f t="shared" si="72"/>
        <v>2954.8582799999999</v>
      </c>
      <c r="AO187" s="342">
        <f t="shared" si="72"/>
        <v>2954.8582799999999</v>
      </c>
      <c r="AP187" s="342">
        <f t="shared" si="72"/>
        <v>2954.8582799999999</v>
      </c>
      <c r="AR187" s="29">
        <f t="shared" si="51"/>
        <v>8864.5748399999993</v>
      </c>
      <c r="AS187" s="29">
        <f t="shared" si="52"/>
        <v>8864.5748399999993</v>
      </c>
      <c r="AT187" s="29">
        <f t="shared" si="53"/>
        <v>0</v>
      </c>
      <c r="AV187" s="29">
        <f t="shared" si="54"/>
        <v>17729.149679999999</v>
      </c>
      <c r="AW187" s="29">
        <f t="shared" si="54"/>
        <v>17729.149679999999</v>
      </c>
      <c r="AX187" s="29">
        <f t="shared" si="55"/>
        <v>0</v>
      </c>
      <c r="AZ187" s="29">
        <v>1611740.88</v>
      </c>
      <c r="BA187" s="29">
        <v>1611740.88</v>
      </c>
      <c r="BB187" s="29">
        <v>1611740.88</v>
      </c>
      <c r="BD187" s="342"/>
      <c r="BE187" s="342"/>
      <c r="BF187" s="342"/>
      <c r="BH187" s="29">
        <v>2954.8582799999999</v>
      </c>
      <c r="BI187" s="29">
        <v>2954.8582799999999</v>
      </c>
      <c r="BJ187" s="29">
        <v>2954.8582799999999</v>
      </c>
      <c r="BL187" s="342">
        <f t="shared" si="66"/>
        <v>0</v>
      </c>
      <c r="BM187" s="342">
        <f t="shared" si="66"/>
        <v>0</v>
      </c>
      <c r="BN187" s="342">
        <f t="shared" si="66"/>
        <v>0</v>
      </c>
      <c r="BP187" s="29">
        <f t="shared" si="67"/>
        <v>8864.5748399999993</v>
      </c>
      <c r="BQ187" s="29">
        <f t="shared" si="68"/>
        <v>0</v>
      </c>
      <c r="BR187" s="29">
        <f t="shared" si="69"/>
        <v>-8864.5748399999993</v>
      </c>
      <c r="BT187" s="29">
        <f t="shared" si="70"/>
        <v>26593.724519999996</v>
      </c>
      <c r="BU187" s="29">
        <f t="shared" si="70"/>
        <v>17729.149679999999</v>
      </c>
      <c r="BV187" s="29">
        <f t="shared" si="73"/>
        <v>-8864.5748399999975</v>
      </c>
      <c r="BX187" s="29">
        <v>1611740.88</v>
      </c>
      <c r="BY187" s="29">
        <v>1611740.88</v>
      </c>
      <c r="BZ187" s="29">
        <v>1611740.88</v>
      </c>
      <c r="CB187" s="342"/>
      <c r="CC187" s="342"/>
      <c r="CD187" s="342"/>
      <c r="CF187" s="29">
        <v>2954.8582799999999</v>
      </c>
      <c r="CG187" s="29">
        <v>2954.8582799999999</v>
      </c>
      <c r="CH187" s="29">
        <v>2954.8582799999999</v>
      </c>
      <c r="CJ187" s="342">
        <f t="shared" si="71"/>
        <v>0</v>
      </c>
      <c r="CK187" s="342">
        <f t="shared" si="71"/>
        <v>0</v>
      </c>
      <c r="CL187" s="342">
        <f t="shared" si="71"/>
        <v>0</v>
      </c>
      <c r="CN187" s="29">
        <f t="shared" si="56"/>
        <v>8864.5748399999993</v>
      </c>
      <c r="CO187" s="29">
        <f t="shared" si="57"/>
        <v>0</v>
      </c>
      <c r="CP187" s="29">
        <f t="shared" si="58"/>
        <v>-8864.5748399999993</v>
      </c>
      <c r="CR187" s="29">
        <f t="shared" si="59"/>
        <v>35458.299359999997</v>
      </c>
      <c r="CS187" s="29">
        <f t="shared" si="59"/>
        <v>17729.149679999999</v>
      </c>
      <c r="CT187" s="29">
        <f t="shared" si="60"/>
        <v>-17729.149679999999</v>
      </c>
    </row>
    <row r="188" spans="1:98" x14ac:dyDescent="0.25">
      <c r="A188" s="343" t="s">
        <v>511</v>
      </c>
      <c r="B188" s="229">
        <v>3.5700000000000003E-2</v>
      </c>
      <c r="C188" s="229">
        <v>3.6999999999999998E-2</v>
      </c>
      <c r="D188" s="229">
        <v>3.6999999999999998E-2</v>
      </c>
      <c r="E188" s="229">
        <v>2.1899999999999999E-2</v>
      </c>
      <c r="F188" s="236">
        <v>403013</v>
      </c>
      <c r="G188" s="229"/>
      <c r="H188" s="342">
        <v>1467923.8900000001</v>
      </c>
      <c r="I188" s="342">
        <v>1467923.8900000001</v>
      </c>
      <c r="J188" s="342">
        <v>1467923.8900000001</v>
      </c>
      <c r="K188" s="342"/>
      <c r="L188" s="342">
        <v>1467923.8900000001</v>
      </c>
      <c r="M188" s="342">
        <v>1467923.8900000001</v>
      </c>
      <c r="N188" s="342">
        <v>1467923.8900000001</v>
      </c>
      <c r="O188" s="342"/>
      <c r="P188" s="238">
        <v>2678.9610992500002</v>
      </c>
      <c r="Q188" s="238">
        <v>2678.9610992500002</v>
      </c>
      <c r="R188" s="238">
        <v>2678.9610992500002</v>
      </c>
      <c r="S188" s="238"/>
      <c r="T188" s="342">
        <f t="shared" si="61"/>
        <v>2678.9610992500002</v>
      </c>
      <c r="U188" s="342">
        <f t="shared" si="61"/>
        <v>2678.9610992500002</v>
      </c>
      <c r="V188" s="342">
        <f t="shared" si="61"/>
        <v>2678.9610992500002</v>
      </c>
      <c r="W188" s="29"/>
      <c r="X188" s="29">
        <f t="shared" si="62"/>
        <v>8036.8832977500006</v>
      </c>
      <c r="Y188" s="29">
        <f t="shared" si="63"/>
        <v>8036.8832977500006</v>
      </c>
      <c r="Z188" s="29">
        <f t="shared" si="64"/>
        <v>0</v>
      </c>
      <c r="AB188" s="29">
        <v>1467923.8900000001</v>
      </c>
      <c r="AC188" s="29">
        <v>1467923.8900000001</v>
      </c>
      <c r="AD188" s="29">
        <v>1467923.8900000001</v>
      </c>
      <c r="AF188" s="342">
        <v>1467923.8900000001</v>
      </c>
      <c r="AG188" s="342">
        <v>1467923.8900000001</v>
      </c>
      <c r="AH188" s="342">
        <v>1467923.8900000001</v>
      </c>
      <c r="AJ188" s="29">
        <v>2678.9610992500002</v>
      </c>
      <c r="AK188" s="29">
        <v>2678.9610992500002</v>
      </c>
      <c r="AL188" s="29">
        <v>2678.9610992500002</v>
      </c>
      <c r="AN188" s="342">
        <f t="shared" si="72"/>
        <v>2678.9610992500002</v>
      </c>
      <c r="AO188" s="342">
        <f t="shared" si="72"/>
        <v>2678.9610992500002</v>
      </c>
      <c r="AP188" s="342">
        <f t="shared" si="72"/>
        <v>2678.9610992500002</v>
      </c>
      <c r="AR188" s="29">
        <f t="shared" si="51"/>
        <v>8036.8832977500006</v>
      </c>
      <c r="AS188" s="29">
        <f t="shared" si="52"/>
        <v>8036.8832977500006</v>
      </c>
      <c r="AT188" s="29">
        <f t="shared" si="53"/>
        <v>0</v>
      </c>
      <c r="AV188" s="29">
        <f t="shared" si="54"/>
        <v>16073.766595500001</v>
      </c>
      <c r="AW188" s="29">
        <f t="shared" si="54"/>
        <v>16073.766595500001</v>
      </c>
      <c r="AX188" s="29">
        <f t="shared" si="55"/>
        <v>0</v>
      </c>
      <c r="AZ188" s="29">
        <v>1467923.8900000001</v>
      </c>
      <c r="BA188" s="29">
        <v>1467923.8900000001</v>
      </c>
      <c r="BB188" s="29">
        <v>1467923.8900000001</v>
      </c>
      <c r="BD188" s="342"/>
      <c r="BE188" s="342"/>
      <c r="BF188" s="342"/>
      <c r="BH188" s="29">
        <v>2678.9610992500002</v>
      </c>
      <c r="BI188" s="29">
        <v>2678.9610992500002</v>
      </c>
      <c r="BJ188" s="29">
        <v>2678.9610992500002</v>
      </c>
      <c r="BL188" s="342">
        <f t="shared" si="66"/>
        <v>0</v>
      </c>
      <c r="BM188" s="342">
        <f t="shared" si="66"/>
        <v>0</v>
      </c>
      <c r="BN188" s="342">
        <f t="shared" si="66"/>
        <v>0</v>
      </c>
      <c r="BP188" s="29">
        <f t="shared" si="67"/>
        <v>8036.8832977500006</v>
      </c>
      <c r="BQ188" s="29">
        <f t="shared" si="68"/>
        <v>0</v>
      </c>
      <c r="BR188" s="29">
        <f t="shared" si="69"/>
        <v>-8036.8832977500006</v>
      </c>
      <c r="BT188" s="29">
        <f t="shared" si="70"/>
        <v>24110.649893250004</v>
      </c>
      <c r="BU188" s="29">
        <f t="shared" si="70"/>
        <v>16073.766595500001</v>
      </c>
      <c r="BV188" s="29">
        <f t="shared" si="73"/>
        <v>-8036.8832977500024</v>
      </c>
      <c r="BX188" s="29">
        <v>1467923.8900000001</v>
      </c>
      <c r="BY188" s="29">
        <v>1467923.8900000001</v>
      </c>
      <c r="BZ188" s="29">
        <v>1467923.8900000001</v>
      </c>
      <c r="CB188" s="342"/>
      <c r="CC188" s="342"/>
      <c r="CD188" s="342"/>
      <c r="CF188" s="29">
        <v>2678.9610992500002</v>
      </c>
      <c r="CG188" s="29">
        <v>2678.9610992500002</v>
      </c>
      <c r="CH188" s="29">
        <v>2678.9610992500002</v>
      </c>
      <c r="CJ188" s="342">
        <f t="shared" si="71"/>
        <v>0</v>
      </c>
      <c r="CK188" s="342">
        <f t="shared" si="71"/>
        <v>0</v>
      </c>
      <c r="CL188" s="342">
        <f t="shared" si="71"/>
        <v>0</v>
      </c>
      <c r="CN188" s="29">
        <f t="shared" si="56"/>
        <v>8036.8832977500006</v>
      </c>
      <c r="CO188" s="29">
        <f t="shared" si="57"/>
        <v>0</v>
      </c>
      <c r="CP188" s="29">
        <f t="shared" si="58"/>
        <v>-8036.8832977500006</v>
      </c>
      <c r="CR188" s="29">
        <f t="shared" si="59"/>
        <v>32147.533191000002</v>
      </c>
      <c r="CS188" s="29">
        <f t="shared" si="59"/>
        <v>16073.766595500001</v>
      </c>
      <c r="CT188" s="29">
        <f t="shared" si="60"/>
        <v>-16073.766595500001</v>
      </c>
    </row>
    <row r="189" spans="1:98" x14ac:dyDescent="0.25">
      <c r="A189" s="343" t="s">
        <v>512</v>
      </c>
      <c r="B189" s="229">
        <v>3.5200000000000002E-2</v>
      </c>
      <c r="C189" s="229">
        <v>3.6200000000000003E-2</v>
      </c>
      <c r="D189" s="229">
        <v>3.6200000000000003E-2</v>
      </c>
      <c r="E189" s="229">
        <v>2.2699999999999998E-2</v>
      </c>
      <c r="F189" s="236">
        <v>403013</v>
      </c>
      <c r="G189" s="229"/>
      <c r="H189" s="342">
        <v>2083698.13</v>
      </c>
      <c r="I189" s="342">
        <v>2083698.13</v>
      </c>
      <c r="J189" s="342">
        <v>2083698.13</v>
      </c>
      <c r="K189" s="342"/>
      <c r="L189" s="342">
        <v>2083698.13</v>
      </c>
      <c r="M189" s="342">
        <v>2083698.13</v>
      </c>
      <c r="N189" s="342">
        <v>2083698.13</v>
      </c>
      <c r="O189" s="342"/>
      <c r="P189" s="238">
        <v>3941.6622959166657</v>
      </c>
      <c r="Q189" s="238">
        <v>3941.6622959166657</v>
      </c>
      <c r="R189" s="238">
        <v>3941.6622959166657</v>
      </c>
      <c r="S189" s="238"/>
      <c r="T189" s="342">
        <f t="shared" si="61"/>
        <v>3941.6622959166657</v>
      </c>
      <c r="U189" s="342">
        <f t="shared" si="61"/>
        <v>3941.6622959166657</v>
      </c>
      <c r="V189" s="342">
        <f t="shared" si="61"/>
        <v>3941.6622959166657</v>
      </c>
      <c r="W189" s="29"/>
      <c r="X189" s="29">
        <f t="shared" si="62"/>
        <v>11824.986887749998</v>
      </c>
      <c r="Y189" s="29">
        <f t="shared" si="63"/>
        <v>11824.986887749998</v>
      </c>
      <c r="Z189" s="29">
        <f t="shared" si="64"/>
        <v>0</v>
      </c>
      <c r="AB189" s="29">
        <v>2083698.13</v>
      </c>
      <c r="AC189" s="29">
        <v>2083698.13</v>
      </c>
      <c r="AD189" s="29">
        <v>2083698.13</v>
      </c>
      <c r="AF189" s="342">
        <v>2083698.13</v>
      </c>
      <c r="AG189" s="342">
        <v>2083698.13</v>
      </c>
      <c r="AH189" s="342">
        <v>2083698.13</v>
      </c>
      <c r="AJ189" s="29">
        <v>3941.6622959166657</v>
      </c>
      <c r="AK189" s="29">
        <v>3941.6622959166657</v>
      </c>
      <c r="AL189" s="29">
        <v>3941.6622959166657</v>
      </c>
      <c r="AN189" s="342">
        <f t="shared" si="72"/>
        <v>3941.6622959166657</v>
      </c>
      <c r="AO189" s="342">
        <f t="shared" si="72"/>
        <v>3941.6622959166657</v>
      </c>
      <c r="AP189" s="342">
        <f t="shared" si="72"/>
        <v>3941.6622959166657</v>
      </c>
      <c r="AR189" s="29">
        <f t="shared" si="51"/>
        <v>11824.986887749998</v>
      </c>
      <c r="AS189" s="29">
        <f t="shared" si="52"/>
        <v>11824.986887749998</v>
      </c>
      <c r="AT189" s="29">
        <f t="shared" si="53"/>
        <v>0</v>
      </c>
      <c r="AV189" s="29">
        <f t="shared" si="54"/>
        <v>23649.973775499995</v>
      </c>
      <c r="AW189" s="29">
        <f t="shared" si="54"/>
        <v>23649.973775499995</v>
      </c>
      <c r="AX189" s="29">
        <f t="shared" si="55"/>
        <v>0</v>
      </c>
      <c r="AZ189" s="29">
        <v>2083698.13</v>
      </c>
      <c r="BA189" s="29">
        <v>2083698.13</v>
      </c>
      <c r="BB189" s="29">
        <v>2083698.13</v>
      </c>
      <c r="BD189" s="342"/>
      <c r="BE189" s="342"/>
      <c r="BF189" s="342"/>
      <c r="BH189" s="29">
        <v>3941.6622959166657</v>
      </c>
      <c r="BI189" s="29">
        <v>3941.6622959166657</v>
      </c>
      <c r="BJ189" s="29">
        <v>3941.6622959166657</v>
      </c>
      <c r="BL189" s="342">
        <f t="shared" si="66"/>
        <v>0</v>
      </c>
      <c r="BM189" s="342">
        <f t="shared" si="66"/>
        <v>0</v>
      </c>
      <c r="BN189" s="342">
        <f t="shared" si="66"/>
        <v>0</v>
      </c>
      <c r="BP189" s="29">
        <f t="shared" si="67"/>
        <v>11824.986887749998</v>
      </c>
      <c r="BQ189" s="29">
        <f t="shared" si="68"/>
        <v>0</v>
      </c>
      <c r="BR189" s="29">
        <f t="shared" si="69"/>
        <v>-11824.986887749998</v>
      </c>
      <c r="BT189" s="29">
        <f t="shared" si="70"/>
        <v>35474.960663249993</v>
      </c>
      <c r="BU189" s="29">
        <f t="shared" si="70"/>
        <v>23649.973775499995</v>
      </c>
      <c r="BV189" s="29">
        <f t="shared" si="73"/>
        <v>-11824.986887749998</v>
      </c>
      <c r="BX189" s="29">
        <v>2083698.13</v>
      </c>
      <c r="BY189" s="29">
        <v>2083698.13</v>
      </c>
      <c r="BZ189" s="29">
        <v>2083698.13</v>
      </c>
      <c r="CB189" s="342"/>
      <c r="CC189" s="342"/>
      <c r="CD189" s="342"/>
      <c r="CF189" s="29">
        <v>3941.6622959166657</v>
      </c>
      <c r="CG189" s="29">
        <v>3941.6622959166657</v>
      </c>
      <c r="CH189" s="29">
        <v>3941.6622959166657</v>
      </c>
      <c r="CJ189" s="342">
        <f t="shared" si="71"/>
        <v>0</v>
      </c>
      <c r="CK189" s="342">
        <f t="shared" si="71"/>
        <v>0</v>
      </c>
      <c r="CL189" s="342">
        <f t="shared" si="71"/>
        <v>0</v>
      </c>
      <c r="CN189" s="29">
        <f t="shared" si="56"/>
        <v>11824.986887749998</v>
      </c>
      <c r="CO189" s="29">
        <f t="shared" si="57"/>
        <v>0</v>
      </c>
      <c r="CP189" s="29">
        <f t="shared" si="58"/>
        <v>-11824.986887749998</v>
      </c>
      <c r="CR189" s="29">
        <f t="shared" si="59"/>
        <v>47299.94755099999</v>
      </c>
      <c r="CS189" s="29">
        <f t="shared" si="59"/>
        <v>23649.973775499995</v>
      </c>
      <c r="CT189" s="29">
        <f t="shared" si="60"/>
        <v>-23649.973775499995</v>
      </c>
    </row>
    <row r="190" spans="1:98" x14ac:dyDescent="0.25">
      <c r="A190" s="343" t="s">
        <v>513</v>
      </c>
      <c r="B190" s="229">
        <v>3.5200000000000002E-2</v>
      </c>
      <c r="C190" s="229">
        <v>3.6200000000000003E-2</v>
      </c>
      <c r="D190" s="229">
        <v>3.6200000000000003E-2</v>
      </c>
      <c r="E190" s="229">
        <v>2.2699999999999998E-2</v>
      </c>
      <c r="F190" s="236">
        <v>403013</v>
      </c>
      <c r="G190" s="229"/>
      <c r="H190" s="342">
        <v>2075526.5</v>
      </c>
      <c r="I190" s="342">
        <v>2075526.5</v>
      </c>
      <c r="J190" s="342">
        <v>2075526.5</v>
      </c>
      <c r="K190" s="342"/>
      <c r="L190" s="342">
        <v>2075526.5</v>
      </c>
      <c r="M190" s="342">
        <v>2075526.5</v>
      </c>
      <c r="N190" s="342">
        <v>2075526.5</v>
      </c>
      <c r="O190" s="342"/>
      <c r="P190" s="238">
        <v>3926.2042958333332</v>
      </c>
      <c r="Q190" s="238">
        <v>3926.2042958333332</v>
      </c>
      <c r="R190" s="238">
        <v>3926.2042958333332</v>
      </c>
      <c r="S190" s="238"/>
      <c r="T190" s="342">
        <f t="shared" si="61"/>
        <v>3926.2042958333332</v>
      </c>
      <c r="U190" s="342">
        <f t="shared" si="61"/>
        <v>3926.2042958333332</v>
      </c>
      <c r="V190" s="342">
        <f t="shared" si="61"/>
        <v>3926.2042958333332</v>
      </c>
      <c r="W190" s="29"/>
      <c r="X190" s="29">
        <f t="shared" si="62"/>
        <v>11778.612887499999</v>
      </c>
      <c r="Y190" s="29">
        <f t="shared" si="63"/>
        <v>11778.612887499999</v>
      </c>
      <c r="Z190" s="29">
        <f t="shared" si="64"/>
        <v>0</v>
      </c>
      <c r="AB190" s="29">
        <v>2075526.5</v>
      </c>
      <c r="AC190" s="29">
        <v>2075526.5</v>
      </c>
      <c r="AD190" s="29">
        <v>2075526.5</v>
      </c>
      <c r="AF190" s="342">
        <v>2075526.5</v>
      </c>
      <c r="AG190" s="342">
        <v>2075526.5</v>
      </c>
      <c r="AH190" s="342">
        <v>2075526.5</v>
      </c>
      <c r="AJ190" s="29">
        <v>3926.2042958333332</v>
      </c>
      <c r="AK190" s="29">
        <v>3926.2042958333332</v>
      </c>
      <c r="AL190" s="29">
        <v>3926.2042958333332</v>
      </c>
      <c r="AN190" s="342">
        <f t="shared" si="72"/>
        <v>3926.2042958333332</v>
      </c>
      <c r="AO190" s="342">
        <f t="shared" si="72"/>
        <v>3926.2042958333332</v>
      </c>
      <c r="AP190" s="342">
        <f t="shared" si="72"/>
        <v>3926.2042958333332</v>
      </c>
      <c r="AR190" s="29">
        <f t="shared" si="51"/>
        <v>11778.612887499999</v>
      </c>
      <c r="AS190" s="29">
        <f t="shared" si="52"/>
        <v>11778.612887499999</v>
      </c>
      <c r="AT190" s="29">
        <f t="shared" si="53"/>
        <v>0</v>
      </c>
      <c r="AV190" s="29">
        <f t="shared" si="54"/>
        <v>23557.225774999999</v>
      </c>
      <c r="AW190" s="29">
        <f t="shared" si="54"/>
        <v>23557.225774999999</v>
      </c>
      <c r="AX190" s="29">
        <f t="shared" si="55"/>
        <v>0</v>
      </c>
      <c r="AZ190" s="29">
        <v>2075526.5</v>
      </c>
      <c r="BA190" s="29">
        <v>2075526.5</v>
      </c>
      <c r="BB190" s="29">
        <v>2075526.5</v>
      </c>
      <c r="BD190" s="342"/>
      <c r="BE190" s="342"/>
      <c r="BF190" s="342"/>
      <c r="BH190" s="29">
        <v>3926.2042958333332</v>
      </c>
      <c r="BI190" s="29">
        <v>3926.2042958333332</v>
      </c>
      <c r="BJ190" s="29">
        <v>3926.2042958333332</v>
      </c>
      <c r="BL190" s="342">
        <f t="shared" si="66"/>
        <v>0</v>
      </c>
      <c r="BM190" s="342">
        <f t="shared" si="66"/>
        <v>0</v>
      </c>
      <c r="BN190" s="342">
        <f t="shared" si="66"/>
        <v>0</v>
      </c>
      <c r="BP190" s="29">
        <f t="shared" si="67"/>
        <v>11778.612887499999</v>
      </c>
      <c r="BQ190" s="29">
        <f t="shared" si="68"/>
        <v>0</v>
      </c>
      <c r="BR190" s="29">
        <f t="shared" si="69"/>
        <v>-11778.612887499999</v>
      </c>
      <c r="BT190" s="29">
        <f t="shared" si="70"/>
        <v>35335.838662499998</v>
      </c>
      <c r="BU190" s="29">
        <f t="shared" si="70"/>
        <v>23557.225774999999</v>
      </c>
      <c r="BV190" s="29">
        <f t="shared" si="73"/>
        <v>-11778.612887499999</v>
      </c>
      <c r="BX190" s="29">
        <v>2075526.5</v>
      </c>
      <c r="BY190" s="29">
        <v>2075526.5</v>
      </c>
      <c r="BZ190" s="29">
        <v>2075526.5</v>
      </c>
      <c r="CB190" s="342"/>
      <c r="CC190" s="342"/>
      <c r="CD190" s="342"/>
      <c r="CF190" s="29">
        <v>3926.2042958333332</v>
      </c>
      <c r="CG190" s="29">
        <v>3926.2042958333332</v>
      </c>
      <c r="CH190" s="29">
        <v>3926.2042958333332</v>
      </c>
      <c r="CJ190" s="342">
        <f t="shared" si="71"/>
        <v>0</v>
      </c>
      <c r="CK190" s="342">
        <f t="shared" si="71"/>
        <v>0</v>
      </c>
      <c r="CL190" s="342">
        <f t="shared" si="71"/>
        <v>0</v>
      </c>
      <c r="CN190" s="29">
        <f t="shared" si="56"/>
        <v>11778.612887499999</v>
      </c>
      <c r="CO190" s="29">
        <f t="shared" si="57"/>
        <v>0</v>
      </c>
      <c r="CP190" s="29">
        <f t="shared" si="58"/>
        <v>-11778.612887499999</v>
      </c>
      <c r="CR190" s="29">
        <f t="shared" si="59"/>
        <v>47114.451549999998</v>
      </c>
      <c r="CS190" s="29">
        <f t="shared" si="59"/>
        <v>23557.225774999999</v>
      </c>
      <c r="CT190" s="29">
        <f t="shared" si="60"/>
        <v>-23557.225774999999</v>
      </c>
    </row>
    <row r="191" spans="1:98" x14ac:dyDescent="0.25">
      <c r="A191" s="343" t="s">
        <v>514</v>
      </c>
      <c r="B191" s="229">
        <v>3.5299999999999998E-2</v>
      </c>
      <c r="C191" s="229">
        <v>3.6400000000000002E-2</v>
      </c>
      <c r="D191" s="229">
        <v>3.6400000000000002E-2</v>
      </c>
      <c r="E191" s="229">
        <v>2.2799999999999997E-2</v>
      </c>
      <c r="F191" s="236">
        <v>403013</v>
      </c>
      <c r="G191" s="229"/>
      <c r="H191" s="342">
        <v>2137402.33</v>
      </c>
      <c r="I191" s="342">
        <v>2137402.33</v>
      </c>
      <c r="J191" s="342">
        <v>2137402.33</v>
      </c>
      <c r="K191" s="342"/>
      <c r="L191" s="342">
        <v>2137402.33</v>
      </c>
      <c r="M191" s="342">
        <v>2137402.33</v>
      </c>
      <c r="N191" s="342">
        <v>2137402.33</v>
      </c>
      <c r="O191" s="342"/>
      <c r="P191" s="238">
        <v>4061.0644269999998</v>
      </c>
      <c r="Q191" s="238">
        <v>4061.0644269999998</v>
      </c>
      <c r="R191" s="238">
        <v>4061.0644269999998</v>
      </c>
      <c r="S191" s="238"/>
      <c r="T191" s="342">
        <f t="shared" si="61"/>
        <v>4061.0644269999998</v>
      </c>
      <c r="U191" s="342">
        <f t="shared" si="61"/>
        <v>4061.0644269999998</v>
      </c>
      <c r="V191" s="342">
        <f t="shared" si="61"/>
        <v>4061.0644269999998</v>
      </c>
      <c r="W191" s="29"/>
      <c r="X191" s="29">
        <f t="shared" si="62"/>
        <v>12183.193281</v>
      </c>
      <c r="Y191" s="29">
        <f t="shared" si="63"/>
        <v>12183.193281</v>
      </c>
      <c r="Z191" s="29">
        <f t="shared" si="64"/>
        <v>0</v>
      </c>
      <c r="AB191" s="29">
        <v>2137402.33</v>
      </c>
      <c r="AC191" s="29">
        <v>2137402.33</v>
      </c>
      <c r="AD191" s="29">
        <v>2137402.33</v>
      </c>
      <c r="AF191" s="342">
        <v>2137402.33</v>
      </c>
      <c r="AG191" s="342">
        <v>2137402.33</v>
      </c>
      <c r="AH191" s="342">
        <v>2137402.33</v>
      </c>
      <c r="AJ191" s="29">
        <v>4061.0644269999998</v>
      </c>
      <c r="AK191" s="29">
        <v>4061.0644269999998</v>
      </c>
      <c r="AL191" s="29">
        <v>4061.0644269999998</v>
      </c>
      <c r="AN191" s="342">
        <f t="shared" si="72"/>
        <v>4061.0644269999998</v>
      </c>
      <c r="AO191" s="342">
        <f t="shared" si="72"/>
        <v>4061.0644269999998</v>
      </c>
      <c r="AP191" s="342">
        <f t="shared" si="72"/>
        <v>4061.0644269999998</v>
      </c>
      <c r="AR191" s="29">
        <f t="shared" si="51"/>
        <v>12183.193281</v>
      </c>
      <c r="AS191" s="29">
        <f t="shared" si="52"/>
        <v>12183.193281</v>
      </c>
      <c r="AT191" s="29">
        <f t="shared" si="53"/>
        <v>0</v>
      </c>
      <c r="AV191" s="29">
        <f t="shared" si="54"/>
        <v>24366.386562</v>
      </c>
      <c r="AW191" s="29">
        <f t="shared" si="54"/>
        <v>24366.386562</v>
      </c>
      <c r="AX191" s="29">
        <f t="shared" si="55"/>
        <v>0</v>
      </c>
      <c r="AZ191" s="29">
        <v>2137402.33</v>
      </c>
      <c r="BA191" s="29">
        <v>2137402.33</v>
      </c>
      <c r="BB191" s="29">
        <v>2137402.33</v>
      </c>
      <c r="BD191" s="342"/>
      <c r="BE191" s="342"/>
      <c r="BF191" s="342"/>
      <c r="BH191" s="29">
        <v>4061.0644269999998</v>
      </c>
      <c r="BI191" s="29">
        <v>4061.0644269999998</v>
      </c>
      <c r="BJ191" s="29">
        <v>4061.0644269999998</v>
      </c>
      <c r="BL191" s="342">
        <f t="shared" si="66"/>
        <v>0</v>
      </c>
      <c r="BM191" s="342">
        <f t="shared" si="66"/>
        <v>0</v>
      </c>
      <c r="BN191" s="342">
        <f t="shared" si="66"/>
        <v>0</v>
      </c>
      <c r="BP191" s="29">
        <f t="shared" si="67"/>
        <v>12183.193281</v>
      </c>
      <c r="BQ191" s="29">
        <f t="shared" si="68"/>
        <v>0</v>
      </c>
      <c r="BR191" s="29">
        <f t="shared" si="69"/>
        <v>-12183.193281</v>
      </c>
      <c r="BT191" s="29">
        <f t="shared" si="70"/>
        <v>36549.579843</v>
      </c>
      <c r="BU191" s="29">
        <f t="shared" si="70"/>
        <v>24366.386562</v>
      </c>
      <c r="BV191" s="29">
        <f t="shared" si="73"/>
        <v>-12183.193281</v>
      </c>
      <c r="BX191" s="29">
        <v>2137402.33</v>
      </c>
      <c r="BY191" s="29">
        <v>2137402.33</v>
      </c>
      <c r="BZ191" s="29">
        <v>2137402.33</v>
      </c>
      <c r="CB191" s="342"/>
      <c r="CC191" s="342"/>
      <c r="CD191" s="342"/>
      <c r="CF191" s="29">
        <v>4061.0644269999998</v>
      </c>
      <c r="CG191" s="29">
        <v>4061.0644269999998</v>
      </c>
      <c r="CH191" s="29">
        <v>4061.0644269999998</v>
      </c>
      <c r="CJ191" s="342">
        <f t="shared" si="71"/>
        <v>0</v>
      </c>
      <c r="CK191" s="342">
        <f t="shared" si="71"/>
        <v>0</v>
      </c>
      <c r="CL191" s="342">
        <f t="shared" si="71"/>
        <v>0</v>
      </c>
      <c r="CN191" s="29">
        <f t="shared" si="56"/>
        <v>12183.193281</v>
      </c>
      <c r="CO191" s="29">
        <f t="shared" si="57"/>
        <v>0</v>
      </c>
      <c r="CP191" s="29">
        <f t="shared" si="58"/>
        <v>-12183.193281</v>
      </c>
      <c r="CR191" s="29">
        <f t="shared" si="59"/>
        <v>48732.773123999999</v>
      </c>
      <c r="CS191" s="29">
        <f t="shared" si="59"/>
        <v>24366.386562</v>
      </c>
      <c r="CT191" s="29">
        <f t="shared" si="60"/>
        <v>-24366.386562</v>
      </c>
    </row>
    <row r="192" spans="1:98" x14ac:dyDescent="0.25">
      <c r="A192" s="343" t="s">
        <v>515</v>
      </c>
      <c r="B192" s="229">
        <v>0</v>
      </c>
      <c r="C192" s="229">
        <v>0</v>
      </c>
      <c r="D192" s="229">
        <v>0</v>
      </c>
      <c r="E192" s="229">
        <v>0</v>
      </c>
      <c r="F192" s="236">
        <v>403013</v>
      </c>
      <c r="G192" s="229"/>
      <c r="H192" s="342">
        <v>0</v>
      </c>
      <c r="I192" s="342">
        <v>0</v>
      </c>
      <c r="J192" s="342">
        <v>0</v>
      </c>
      <c r="K192" s="342"/>
      <c r="L192" s="342">
        <v>0</v>
      </c>
      <c r="M192" s="342">
        <v>0</v>
      </c>
      <c r="N192" s="342">
        <v>0</v>
      </c>
      <c r="O192" s="342"/>
      <c r="P192" s="238">
        <v>0</v>
      </c>
      <c r="Q192" s="238">
        <v>0</v>
      </c>
      <c r="R192" s="238">
        <v>0</v>
      </c>
      <c r="S192" s="238"/>
      <c r="T192" s="342">
        <f t="shared" si="61"/>
        <v>0</v>
      </c>
      <c r="U192" s="342">
        <f t="shared" si="61"/>
        <v>0</v>
      </c>
      <c r="V192" s="342">
        <f t="shared" si="61"/>
        <v>0</v>
      </c>
      <c r="W192" s="29"/>
      <c r="X192" s="29">
        <f t="shared" si="62"/>
        <v>0</v>
      </c>
      <c r="Y192" s="29">
        <f t="shared" si="63"/>
        <v>0</v>
      </c>
      <c r="Z192" s="29">
        <f t="shared" si="64"/>
        <v>0</v>
      </c>
      <c r="AB192" s="29">
        <v>0</v>
      </c>
      <c r="AC192" s="29">
        <v>0</v>
      </c>
      <c r="AD192" s="29">
        <v>0</v>
      </c>
      <c r="AF192" s="342">
        <v>0</v>
      </c>
      <c r="AG192" s="342">
        <v>0</v>
      </c>
      <c r="AH192" s="342">
        <v>0</v>
      </c>
      <c r="AJ192" s="29">
        <v>0</v>
      </c>
      <c r="AK192" s="29">
        <v>0</v>
      </c>
      <c r="AL192" s="29">
        <v>0</v>
      </c>
      <c r="AN192" s="342">
        <f t="shared" si="72"/>
        <v>0</v>
      </c>
      <c r="AO192" s="342">
        <f t="shared" si="72"/>
        <v>0</v>
      </c>
      <c r="AP192" s="342">
        <f t="shared" si="72"/>
        <v>0</v>
      </c>
      <c r="AR192" s="29">
        <f t="shared" si="51"/>
        <v>0</v>
      </c>
      <c r="AS192" s="29">
        <f t="shared" si="52"/>
        <v>0</v>
      </c>
      <c r="AT192" s="29">
        <f t="shared" si="53"/>
        <v>0</v>
      </c>
      <c r="AV192" s="29">
        <f t="shared" si="54"/>
        <v>0</v>
      </c>
      <c r="AW192" s="29">
        <f t="shared" si="54"/>
        <v>0</v>
      </c>
      <c r="AX192" s="29">
        <f t="shared" si="55"/>
        <v>0</v>
      </c>
      <c r="AZ192" s="29">
        <v>0</v>
      </c>
      <c r="BA192" s="29">
        <v>0</v>
      </c>
      <c r="BB192" s="29">
        <v>0</v>
      </c>
      <c r="BD192" s="342"/>
      <c r="BE192" s="342"/>
      <c r="BF192" s="342"/>
      <c r="BH192" s="29">
        <v>0</v>
      </c>
      <c r="BI192" s="29">
        <v>0</v>
      </c>
      <c r="BJ192" s="29">
        <v>0</v>
      </c>
      <c r="BL192" s="342">
        <f t="shared" si="66"/>
        <v>0</v>
      </c>
      <c r="BM192" s="342">
        <f t="shared" si="66"/>
        <v>0</v>
      </c>
      <c r="BN192" s="342">
        <f t="shared" si="66"/>
        <v>0</v>
      </c>
      <c r="BP192" s="29">
        <f t="shared" si="67"/>
        <v>0</v>
      </c>
      <c r="BQ192" s="29">
        <f t="shared" si="68"/>
        <v>0</v>
      </c>
      <c r="BR192" s="29">
        <f t="shared" si="69"/>
        <v>0</v>
      </c>
      <c r="BT192" s="29">
        <f t="shared" si="70"/>
        <v>0</v>
      </c>
      <c r="BU192" s="29">
        <f t="shared" si="70"/>
        <v>0</v>
      </c>
      <c r="BV192" s="29">
        <f t="shared" si="73"/>
        <v>0</v>
      </c>
      <c r="BX192" s="29">
        <v>0</v>
      </c>
      <c r="BY192" s="29">
        <v>0</v>
      </c>
      <c r="BZ192" s="29">
        <v>0</v>
      </c>
      <c r="CB192" s="342"/>
      <c r="CC192" s="342"/>
      <c r="CD192" s="342"/>
      <c r="CF192" s="29">
        <v>0</v>
      </c>
      <c r="CG192" s="29">
        <v>0</v>
      </c>
      <c r="CH192" s="29">
        <v>0</v>
      </c>
      <c r="CJ192" s="342">
        <f t="shared" si="71"/>
        <v>0</v>
      </c>
      <c r="CK192" s="342">
        <f t="shared" si="71"/>
        <v>0</v>
      </c>
      <c r="CL192" s="342">
        <f t="shared" si="71"/>
        <v>0</v>
      </c>
      <c r="CN192" s="29">
        <f t="shared" si="56"/>
        <v>0</v>
      </c>
      <c r="CO192" s="29">
        <f t="shared" si="57"/>
        <v>0</v>
      </c>
      <c r="CP192" s="29">
        <f t="shared" si="58"/>
        <v>0</v>
      </c>
      <c r="CR192" s="29">
        <f t="shared" si="59"/>
        <v>0</v>
      </c>
      <c r="CS192" s="29">
        <f t="shared" si="59"/>
        <v>0</v>
      </c>
      <c r="CT192" s="29">
        <f t="shared" si="60"/>
        <v>0</v>
      </c>
    </row>
    <row r="193" spans="1:98" x14ac:dyDescent="0.25">
      <c r="A193" s="30" t="s">
        <v>516</v>
      </c>
      <c r="B193" s="229">
        <v>0.14180000000000001</v>
      </c>
      <c r="C193" s="229">
        <v>0.19789999999999999</v>
      </c>
      <c r="D193" s="229">
        <v>0.19789999999999999</v>
      </c>
      <c r="E193" s="229">
        <v>0</v>
      </c>
      <c r="F193" s="236">
        <v>403013</v>
      </c>
      <c r="G193" s="229"/>
      <c r="H193" s="342">
        <v>0</v>
      </c>
      <c r="I193" s="342">
        <v>0</v>
      </c>
      <c r="J193" s="342">
        <v>0</v>
      </c>
      <c r="K193" s="342"/>
      <c r="L193" s="342">
        <v>0</v>
      </c>
      <c r="M193" s="342">
        <v>0</v>
      </c>
      <c r="N193" s="342">
        <v>0</v>
      </c>
      <c r="O193" s="342"/>
      <c r="P193" s="238">
        <v>0</v>
      </c>
      <c r="Q193" s="238">
        <v>0</v>
      </c>
      <c r="R193" s="238">
        <v>0</v>
      </c>
      <c r="S193" s="238"/>
      <c r="T193" s="342">
        <f t="shared" si="61"/>
        <v>0</v>
      </c>
      <c r="U193" s="342">
        <f t="shared" si="61"/>
        <v>0</v>
      </c>
      <c r="V193" s="342">
        <f t="shared" si="61"/>
        <v>0</v>
      </c>
      <c r="W193" s="29"/>
      <c r="X193" s="29">
        <f t="shared" si="62"/>
        <v>0</v>
      </c>
      <c r="Y193" s="29">
        <f t="shared" si="63"/>
        <v>0</v>
      </c>
      <c r="Z193" s="29">
        <f t="shared" si="64"/>
        <v>0</v>
      </c>
      <c r="AB193" s="29">
        <v>0</v>
      </c>
      <c r="AC193" s="29">
        <v>0</v>
      </c>
      <c r="AD193" s="29">
        <v>0</v>
      </c>
      <c r="AF193" s="342">
        <v>0</v>
      </c>
      <c r="AG193" s="342">
        <v>0</v>
      </c>
      <c r="AH193" s="342">
        <v>0</v>
      </c>
      <c r="AJ193" s="29">
        <v>0</v>
      </c>
      <c r="AK193" s="29">
        <v>0</v>
      </c>
      <c r="AL193" s="29">
        <v>0</v>
      </c>
      <c r="AN193" s="342">
        <f t="shared" si="72"/>
        <v>0</v>
      </c>
      <c r="AO193" s="342">
        <f t="shared" si="72"/>
        <v>0</v>
      </c>
      <c r="AP193" s="342">
        <f t="shared" si="72"/>
        <v>0</v>
      </c>
      <c r="AR193" s="29">
        <f t="shared" si="51"/>
        <v>0</v>
      </c>
      <c r="AS193" s="29">
        <f t="shared" si="52"/>
        <v>0</v>
      </c>
      <c r="AT193" s="29">
        <f t="shared" si="53"/>
        <v>0</v>
      </c>
      <c r="AV193" s="29">
        <f t="shared" si="54"/>
        <v>0</v>
      </c>
      <c r="AW193" s="29">
        <f t="shared" si="54"/>
        <v>0</v>
      </c>
      <c r="AX193" s="29">
        <f t="shared" si="55"/>
        <v>0</v>
      </c>
      <c r="AZ193" s="29">
        <v>0</v>
      </c>
      <c r="BA193" s="29">
        <v>0</v>
      </c>
      <c r="BB193" s="29">
        <v>0</v>
      </c>
      <c r="BD193" s="342"/>
      <c r="BE193" s="342"/>
      <c r="BF193" s="342"/>
      <c r="BH193" s="29">
        <v>0</v>
      </c>
      <c r="BI193" s="29">
        <v>0</v>
      </c>
      <c r="BJ193" s="29">
        <v>0</v>
      </c>
      <c r="BL193" s="342">
        <f t="shared" si="66"/>
        <v>0</v>
      </c>
      <c r="BM193" s="342">
        <f t="shared" si="66"/>
        <v>0</v>
      </c>
      <c r="BN193" s="342">
        <f t="shared" si="66"/>
        <v>0</v>
      </c>
      <c r="BP193" s="29">
        <f t="shared" si="67"/>
        <v>0</v>
      </c>
      <c r="BQ193" s="29">
        <f t="shared" si="68"/>
        <v>0</v>
      </c>
      <c r="BR193" s="29">
        <f t="shared" si="69"/>
        <v>0</v>
      </c>
      <c r="BT193" s="29">
        <f t="shared" si="70"/>
        <v>0</v>
      </c>
      <c r="BU193" s="29">
        <f t="shared" si="70"/>
        <v>0</v>
      </c>
      <c r="BV193" s="29">
        <f t="shared" si="73"/>
        <v>0</v>
      </c>
      <c r="BX193" s="29">
        <v>0</v>
      </c>
      <c r="BY193" s="29">
        <v>0</v>
      </c>
      <c r="BZ193" s="29">
        <v>0</v>
      </c>
      <c r="CB193" s="342"/>
      <c r="CC193" s="342"/>
      <c r="CD193" s="342"/>
      <c r="CF193" s="29">
        <v>0</v>
      </c>
      <c r="CG193" s="29">
        <v>0</v>
      </c>
      <c r="CH193" s="29">
        <v>0</v>
      </c>
      <c r="CJ193" s="342">
        <f t="shared" si="71"/>
        <v>0</v>
      </c>
      <c r="CK193" s="342">
        <f t="shared" si="71"/>
        <v>0</v>
      </c>
      <c r="CL193" s="342">
        <f t="shared" si="71"/>
        <v>0</v>
      </c>
      <c r="CN193" s="29">
        <f t="shared" si="56"/>
        <v>0</v>
      </c>
      <c r="CO193" s="29">
        <f t="shared" si="57"/>
        <v>0</v>
      </c>
      <c r="CP193" s="29">
        <f t="shared" si="58"/>
        <v>0</v>
      </c>
      <c r="CR193" s="29">
        <f t="shared" si="59"/>
        <v>0</v>
      </c>
      <c r="CS193" s="29">
        <f t="shared" si="59"/>
        <v>0</v>
      </c>
      <c r="CT193" s="29">
        <f t="shared" si="60"/>
        <v>0</v>
      </c>
    </row>
    <row r="194" spans="1:98" x14ac:dyDescent="0.25">
      <c r="A194" s="30" t="s">
        <v>517</v>
      </c>
      <c r="B194" s="229">
        <v>2.7300000000000001E-2</v>
      </c>
      <c r="C194" s="229">
        <v>2.8500000000000001E-2</v>
      </c>
      <c r="D194" s="229">
        <v>2.8500000000000001E-2</v>
      </c>
      <c r="E194" s="229">
        <v>1.52E-2</v>
      </c>
      <c r="F194" s="236">
        <v>403013</v>
      </c>
      <c r="G194" s="229"/>
      <c r="H194" s="342">
        <v>1839349.29</v>
      </c>
      <c r="I194" s="342">
        <v>1839349.29</v>
      </c>
      <c r="J194" s="342">
        <v>1839349.29</v>
      </c>
      <c r="K194" s="342"/>
      <c r="L194" s="342">
        <v>1832489.94</v>
      </c>
      <c r="M194" s="342">
        <v>1832489.94</v>
      </c>
      <c r="N194" s="342">
        <v>1832489.94</v>
      </c>
      <c r="O194" s="342"/>
      <c r="P194" s="238">
        <v>2329.8424340000001</v>
      </c>
      <c r="Q194" s="238">
        <v>2329.8424340000001</v>
      </c>
      <c r="R194" s="238">
        <v>2329.8424340000001</v>
      </c>
      <c r="S194" s="238"/>
      <c r="T194" s="342">
        <f t="shared" si="61"/>
        <v>2321.1539239999997</v>
      </c>
      <c r="U194" s="342">
        <f t="shared" si="61"/>
        <v>2321.1539239999997</v>
      </c>
      <c r="V194" s="342">
        <f t="shared" si="61"/>
        <v>2321.1539239999997</v>
      </c>
      <c r="W194" s="29"/>
      <c r="X194" s="29">
        <f t="shared" si="62"/>
        <v>6989.5273020000004</v>
      </c>
      <c r="Y194" s="29">
        <f t="shared" si="63"/>
        <v>6963.4617719999987</v>
      </c>
      <c r="Z194" s="29">
        <f t="shared" si="64"/>
        <v>-26.065530000001672</v>
      </c>
      <c r="AB194" s="29">
        <v>1839349.29</v>
      </c>
      <c r="AC194" s="29">
        <v>1839349.29</v>
      </c>
      <c r="AD194" s="29">
        <v>1839349.29</v>
      </c>
      <c r="AF194" s="342">
        <v>1832489.94</v>
      </c>
      <c r="AG194" s="342">
        <v>1832489.94</v>
      </c>
      <c r="AH194" s="342">
        <v>1832489.94</v>
      </c>
      <c r="AJ194" s="29">
        <v>2329.8424340000001</v>
      </c>
      <c r="AK194" s="29">
        <v>2329.8424340000001</v>
      </c>
      <c r="AL194" s="29">
        <v>2329.8424340000001</v>
      </c>
      <c r="AN194" s="342">
        <f t="shared" si="72"/>
        <v>2321.1539239999997</v>
      </c>
      <c r="AO194" s="342">
        <f t="shared" si="72"/>
        <v>2321.1539239999997</v>
      </c>
      <c r="AP194" s="342">
        <f t="shared" si="72"/>
        <v>2321.1539239999997</v>
      </c>
      <c r="AR194" s="29">
        <f t="shared" si="51"/>
        <v>6989.5273020000004</v>
      </c>
      <c r="AS194" s="29">
        <f t="shared" si="52"/>
        <v>6963.4617719999987</v>
      </c>
      <c r="AT194" s="29">
        <f t="shared" si="53"/>
        <v>-26.065530000001672</v>
      </c>
      <c r="AV194" s="29">
        <f t="shared" si="54"/>
        <v>13979.054604000001</v>
      </c>
      <c r="AW194" s="29">
        <f t="shared" si="54"/>
        <v>13926.923543999997</v>
      </c>
      <c r="AX194" s="29">
        <f t="shared" si="55"/>
        <v>-52.131060000003345</v>
      </c>
      <c r="AZ194" s="29">
        <v>1839349.29</v>
      </c>
      <c r="BA194" s="29">
        <v>1839349.29</v>
      </c>
      <c r="BB194" s="29">
        <v>1839349.29</v>
      </c>
      <c r="BD194" s="342"/>
      <c r="BE194" s="342"/>
      <c r="BF194" s="342"/>
      <c r="BH194" s="29">
        <v>2329.8424340000001</v>
      </c>
      <c r="BI194" s="29">
        <v>2329.8424340000001</v>
      </c>
      <c r="BJ194" s="29">
        <v>2329.8424340000001</v>
      </c>
      <c r="BL194" s="342">
        <f t="shared" si="66"/>
        <v>0</v>
      </c>
      <c r="BM194" s="342">
        <f t="shared" si="66"/>
        <v>0</v>
      </c>
      <c r="BN194" s="342">
        <f t="shared" si="66"/>
        <v>0</v>
      </c>
      <c r="BP194" s="29">
        <f t="shared" si="67"/>
        <v>6989.5273020000004</v>
      </c>
      <c r="BQ194" s="29">
        <f t="shared" si="68"/>
        <v>0</v>
      </c>
      <c r="BR194" s="29">
        <f t="shared" si="69"/>
        <v>-6989.5273020000004</v>
      </c>
      <c r="BT194" s="29">
        <f t="shared" si="70"/>
        <v>20968.581905999999</v>
      </c>
      <c r="BU194" s="29">
        <f t="shared" si="70"/>
        <v>13926.923543999997</v>
      </c>
      <c r="BV194" s="29">
        <f t="shared" si="73"/>
        <v>-7041.6583620000019</v>
      </c>
      <c r="BX194" s="29">
        <v>1835919.62</v>
      </c>
      <c r="BY194" s="29">
        <v>1832489.94</v>
      </c>
      <c r="BZ194" s="29">
        <v>1832489.94</v>
      </c>
      <c r="CB194" s="342"/>
      <c r="CC194" s="342"/>
      <c r="CD194" s="342"/>
      <c r="CF194" s="29">
        <v>2325.4981853333334</v>
      </c>
      <c r="CG194" s="29">
        <v>2321.1539239999997</v>
      </c>
      <c r="CH194" s="29">
        <v>2321.1539239999997</v>
      </c>
      <c r="CJ194" s="342">
        <f t="shared" si="71"/>
        <v>0</v>
      </c>
      <c r="CK194" s="342">
        <f t="shared" si="71"/>
        <v>0</v>
      </c>
      <c r="CL194" s="342">
        <f t="shared" si="71"/>
        <v>0</v>
      </c>
      <c r="CN194" s="29">
        <f t="shared" si="56"/>
        <v>6967.8060333333324</v>
      </c>
      <c r="CO194" s="29">
        <f t="shared" si="57"/>
        <v>0</v>
      </c>
      <c r="CP194" s="29">
        <f t="shared" si="58"/>
        <v>-6967.8060333333324</v>
      </c>
      <c r="CR194" s="29">
        <f t="shared" si="59"/>
        <v>27936.387939333334</v>
      </c>
      <c r="CS194" s="29">
        <f t="shared" si="59"/>
        <v>13926.923543999997</v>
      </c>
      <c r="CT194" s="29">
        <f t="shared" si="60"/>
        <v>-14009.464395333336</v>
      </c>
    </row>
    <row r="195" spans="1:98" x14ac:dyDescent="0.25">
      <c r="A195" s="343" t="s">
        <v>518</v>
      </c>
      <c r="B195" s="229">
        <v>4.1099999999999998E-2</v>
      </c>
      <c r="C195" s="229">
        <v>4.4299999999999999E-2</v>
      </c>
      <c r="D195" s="229">
        <v>4.4299999999999999E-2</v>
      </c>
      <c r="E195" s="229">
        <v>2.29E-2</v>
      </c>
      <c r="F195" s="236">
        <v>403013</v>
      </c>
      <c r="G195" s="229"/>
      <c r="H195" s="342">
        <v>846906.63</v>
      </c>
      <c r="I195" s="342">
        <v>846906.63</v>
      </c>
      <c r="J195" s="342">
        <v>846906.63</v>
      </c>
      <c r="K195" s="342"/>
      <c r="L195" s="342">
        <v>846906.63</v>
      </c>
      <c r="M195" s="342">
        <v>846906.63</v>
      </c>
      <c r="N195" s="342">
        <v>846906.63</v>
      </c>
      <c r="O195" s="342"/>
      <c r="P195" s="238">
        <v>1616.18015225</v>
      </c>
      <c r="Q195" s="238">
        <v>1616.18015225</v>
      </c>
      <c r="R195" s="238">
        <v>1616.18015225</v>
      </c>
      <c r="S195" s="238"/>
      <c r="T195" s="342">
        <f t="shared" si="61"/>
        <v>1616.18015225</v>
      </c>
      <c r="U195" s="342">
        <f t="shared" si="61"/>
        <v>1616.18015225</v>
      </c>
      <c r="V195" s="342">
        <f t="shared" si="61"/>
        <v>1616.18015225</v>
      </c>
      <c r="W195" s="29"/>
      <c r="X195" s="29">
        <f t="shared" si="62"/>
        <v>4848.54045675</v>
      </c>
      <c r="Y195" s="29">
        <f t="shared" si="63"/>
        <v>4848.54045675</v>
      </c>
      <c r="Z195" s="29">
        <f t="shared" si="64"/>
        <v>0</v>
      </c>
      <c r="AB195" s="29">
        <v>846906.63</v>
      </c>
      <c r="AC195" s="29">
        <v>846906.63</v>
      </c>
      <c r="AD195" s="29">
        <v>846906.63</v>
      </c>
      <c r="AF195" s="342">
        <v>846906.63</v>
      </c>
      <c r="AG195" s="342">
        <v>846906.63</v>
      </c>
      <c r="AH195" s="342">
        <v>846906.63</v>
      </c>
      <c r="AJ195" s="29">
        <v>1616.18015225</v>
      </c>
      <c r="AK195" s="29">
        <v>1616.18015225</v>
      </c>
      <c r="AL195" s="29">
        <v>1616.18015225</v>
      </c>
      <c r="AN195" s="342">
        <f t="shared" si="72"/>
        <v>1616.18015225</v>
      </c>
      <c r="AO195" s="342">
        <f t="shared" si="72"/>
        <v>1616.18015225</v>
      </c>
      <c r="AP195" s="342">
        <f t="shared" si="72"/>
        <v>1616.18015225</v>
      </c>
      <c r="AR195" s="29">
        <f t="shared" si="51"/>
        <v>4848.54045675</v>
      </c>
      <c r="AS195" s="29">
        <f t="shared" si="52"/>
        <v>4848.54045675</v>
      </c>
      <c r="AT195" s="29">
        <f t="shared" si="53"/>
        <v>0</v>
      </c>
      <c r="AV195" s="29">
        <f t="shared" si="54"/>
        <v>9697.0809135</v>
      </c>
      <c r="AW195" s="29">
        <f t="shared" si="54"/>
        <v>9697.0809135</v>
      </c>
      <c r="AX195" s="29">
        <f t="shared" si="55"/>
        <v>0</v>
      </c>
      <c r="AZ195" s="29">
        <v>846906.63</v>
      </c>
      <c r="BA195" s="29">
        <v>846906.63</v>
      </c>
      <c r="BB195" s="29">
        <v>846906.63</v>
      </c>
      <c r="BD195" s="342"/>
      <c r="BE195" s="342"/>
      <c r="BF195" s="342"/>
      <c r="BH195" s="29">
        <v>1616.18015225</v>
      </c>
      <c r="BI195" s="29">
        <v>1616.18015225</v>
      </c>
      <c r="BJ195" s="29">
        <v>1616.18015225</v>
      </c>
      <c r="BL195" s="342">
        <f t="shared" si="66"/>
        <v>0</v>
      </c>
      <c r="BM195" s="342">
        <f t="shared" si="66"/>
        <v>0</v>
      </c>
      <c r="BN195" s="342">
        <f t="shared" si="66"/>
        <v>0</v>
      </c>
      <c r="BP195" s="29">
        <f t="shared" si="67"/>
        <v>4848.54045675</v>
      </c>
      <c r="BQ195" s="29">
        <f t="shared" si="68"/>
        <v>0</v>
      </c>
      <c r="BR195" s="29">
        <f t="shared" si="69"/>
        <v>-4848.54045675</v>
      </c>
      <c r="BT195" s="29">
        <f t="shared" si="70"/>
        <v>14545.621370249999</v>
      </c>
      <c r="BU195" s="29">
        <f t="shared" si="70"/>
        <v>9697.0809135</v>
      </c>
      <c r="BV195" s="29">
        <f t="shared" si="73"/>
        <v>-4848.5404567499991</v>
      </c>
      <c r="BX195" s="29">
        <v>846906.63</v>
      </c>
      <c r="BY195" s="29">
        <v>846906.63</v>
      </c>
      <c r="BZ195" s="29">
        <v>846906.63</v>
      </c>
      <c r="CB195" s="342"/>
      <c r="CC195" s="342"/>
      <c r="CD195" s="342"/>
      <c r="CF195" s="29">
        <v>1616.18015225</v>
      </c>
      <c r="CG195" s="29">
        <v>1616.18015225</v>
      </c>
      <c r="CH195" s="29">
        <v>1616.18015225</v>
      </c>
      <c r="CJ195" s="342">
        <f t="shared" si="71"/>
        <v>0</v>
      </c>
      <c r="CK195" s="342">
        <f t="shared" si="71"/>
        <v>0</v>
      </c>
      <c r="CL195" s="342">
        <f t="shared" si="71"/>
        <v>0</v>
      </c>
      <c r="CN195" s="29">
        <f t="shared" si="56"/>
        <v>4848.54045675</v>
      </c>
      <c r="CO195" s="29">
        <f t="shared" si="57"/>
        <v>0</v>
      </c>
      <c r="CP195" s="29">
        <f t="shared" si="58"/>
        <v>-4848.54045675</v>
      </c>
      <c r="CR195" s="29">
        <f t="shared" si="59"/>
        <v>19394.161827</v>
      </c>
      <c r="CS195" s="29">
        <f t="shared" si="59"/>
        <v>9697.0809135</v>
      </c>
      <c r="CT195" s="29">
        <f t="shared" si="60"/>
        <v>-9697.0809135</v>
      </c>
    </row>
    <row r="196" spans="1:98" x14ac:dyDescent="0.25">
      <c r="A196" s="343" t="s">
        <v>519</v>
      </c>
      <c r="B196" s="229">
        <v>5.3999999999999999E-2</v>
      </c>
      <c r="C196" s="229">
        <v>6.7299999999999999E-2</v>
      </c>
      <c r="D196" s="229">
        <v>6.7299999999999999E-2</v>
      </c>
      <c r="E196" s="229">
        <v>3.27E-2</v>
      </c>
      <c r="F196" s="236">
        <v>403013</v>
      </c>
      <c r="G196" s="229"/>
      <c r="H196" s="342">
        <v>766004.64</v>
      </c>
      <c r="I196" s="342">
        <v>766004.64</v>
      </c>
      <c r="J196" s="342">
        <v>766004.64</v>
      </c>
      <c r="K196" s="342"/>
      <c r="L196" s="342">
        <v>766004.64</v>
      </c>
      <c r="M196" s="342">
        <v>766004.64</v>
      </c>
      <c r="N196" s="342">
        <v>766004.64</v>
      </c>
      <c r="O196" s="342"/>
      <c r="P196" s="238">
        <v>2087.3626440000003</v>
      </c>
      <c r="Q196" s="238">
        <v>2087.3626440000003</v>
      </c>
      <c r="R196" s="238">
        <v>2087.3626440000003</v>
      </c>
      <c r="S196" s="238"/>
      <c r="T196" s="342">
        <f t="shared" si="61"/>
        <v>2087.3626440000003</v>
      </c>
      <c r="U196" s="342">
        <f t="shared" si="61"/>
        <v>2087.3626440000003</v>
      </c>
      <c r="V196" s="342">
        <f t="shared" si="61"/>
        <v>2087.3626440000003</v>
      </c>
      <c r="W196" s="29"/>
      <c r="X196" s="29">
        <f t="shared" si="62"/>
        <v>6262.0879320000004</v>
      </c>
      <c r="Y196" s="29">
        <f t="shared" si="63"/>
        <v>6262.0879320000004</v>
      </c>
      <c r="Z196" s="29">
        <f t="shared" si="64"/>
        <v>0</v>
      </c>
      <c r="AB196" s="29">
        <v>766004.64</v>
      </c>
      <c r="AC196" s="29">
        <v>766004.64</v>
      </c>
      <c r="AD196" s="29">
        <v>766004.64</v>
      </c>
      <c r="AF196" s="342">
        <v>766004.64</v>
      </c>
      <c r="AG196" s="342">
        <v>766004.64</v>
      </c>
      <c r="AH196" s="342">
        <v>766004.64</v>
      </c>
      <c r="AJ196" s="29">
        <v>2087.3626440000003</v>
      </c>
      <c r="AK196" s="29">
        <v>2087.3626440000003</v>
      </c>
      <c r="AL196" s="29">
        <v>2087.3626440000003</v>
      </c>
      <c r="AN196" s="342">
        <f t="shared" si="72"/>
        <v>2087.3626440000003</v>
      </c>
      <c r="AO196" s="342">
        <f t="shared" si="72"/>
        <v>2087.3626440000003</v>
      </c>
      <c r="AP196" s="342">
        <f t="shared" si="72"/>
        <v>2087.3626440000003</v>
      </c>
      <c r="AR196" s="29">
        <f t="shared" si="51"/>
        <v>6262.0879320000004</v>
      </c>
      <c r="AS196" s="29">
        <f t="shared" si="52"/>
        <v>6262.0879320000004</v>
      </c>
      <c r="AT196" s="29">
        <f t="shared" si="53"/>
        <v>0</v>
      </c>
      <c r="AV196" s="29">
        <f t="shared" si="54"/>
        <v>12524.175864000001</v>
      </c>
      <c r="AW196" s="29">
        <f t="shared" si="54"/>
        <v>12524.175864000001</v>
      </c>
      <c r="AX196" s="29">
        <f t="shared" si="55"/>
        <v>0</v>
      </c>
      <c r="AZ196" s="29">
        <v>766004.64</v>
      </c>
      <c r="BA196" s="29">
        <v>766004.64</v>
      </c>
      <c r="BB196" s="29">
        <v>766004.64</v>
      </c>
      <c r="BD196" s="342"/>
      <c r="BE196" s="342"/>
      <c r="BF196" s="342"/>
      <c r="BH196" s="29">
        <v>2087.3626440000003</v>
      </c>
      <c r="BI196" s="29">
        <v>2087.3626440000003</v>
      </c>
      <c r="BJ196" s="29">
        <v>2087.3626440000003</v>
      </c>
      <c r="BL196" s="342">
        <f t="shared" si="66"/>
        <v>0</v>
      </c>
      <c r="BM196" s="342">
        <f t="shared" si="66"/>
        <v>0</v>
      </c>
      <c r="BN196" s="342">
        <f t="shared" si="66"/>
        <v>0</v>
      </c>
      <c r="BP196" s="29">
        <f t="shared" si="67"/>
        <v>6262.0879320000004</v>
      </c>
      <c r="BQ196" s="29">
        <f t="shared" si="68"/>
        <v>0</v>
      </c>
      <c r="BR196" s="29">
        <f t="shared" si="69"/>
        <v>-6262.0879320000004</v>
      </c>
      <c r="BT196" s="29">
        <f t="shared" si="70"/>
        <v>18786.263795999999</v>
      </c>
      <c r="BU196" s="29">
        <f t="shared" si="70"/>
        <v>12524.175864000001</v>
      </c>
      <c r="BV196" s="29">
        <f t="shared" si="73"/>
        <v>-6262.0879319999985</v>
      </c>
      <c r="BX196" s="29">
        <v>766004.64</v>
      </c>
      <c r="BY196" s="29">
        <v>766004.64</v>
      </c>
      <c r="BZ196" s="29">
        <v>766004.64</v>
      </c>
      <c r="CB196" s="342"/>
      <c r="CC196" s="342"/>
      <c r="CD196" s="342"/>
      <c r="CF196" s="29">
        <v>2087.3626440000003</v>
      </c>
      <c r="CG196" s="29">
        <v>2087.3626440000003</v>
      </c>
      <c r="CH196" s="29">
        <v>2087.3626440000003</v>
      </c>
      <c r="CJ196" s="342">
        <f t="shared" si="71"/>
        <v>0</v>
      </c>
      <c r="CK196" s="342">
        <f t="shared" si="71"/>
        <v>0</v>
      </c>
      <c r="CL196" s="342">
        <f t="shared" si="71"/>
        <v>0</v>
      </c>
      <c r="CN196" s="29">
        <f t="shared" si="56"/>
        <v>6262.0879320000004</v>
      </c>
      <c r="CO196" s="29">
        <f t="shared" si="57"/>
        <v>0</v>
      </c>
      <c r="CP196" s="29">
        <f t="shared" si="58"/>
        <v>-6262.0879320000004</v>
      </c>
      <c r="CR196" s="29">
        <f t="shared" si="59"/>
        <v>25048.351728000001</v>
      </c>
      <c r="CS196" s="29">
        <f t="shared" si="59"/>
        <v>12524.175864000001</v>
      </c>
      <c r="CT196" s="29">
        <f t="shared" si="60"/>
        <v>-12524.175864000001</v>
      </c>
    </row>
    <row r="197" spans="1:98" x14ac:dyDescent="0.25">
      <c r="A197" s="343" t="s">
        <v>520</v>
      </c>
      <c r="B197" s="229">
        <v>8.0699999999999994E-2</v>
      </c>
      <c r="C197" s="229">
        <v>7.8799999999999995E-2</v>
      </c>
      <c r="D197" s="229">
        <v>7.8799999999999995E-2</v>
      </c>
      <c r="E197" s="229">
        <v>3.6400000000000002E-2</v>
      </c>
      <c r="F197" s="236">
        <v>403013</v>
      </c>
      <c r="G197" s="229"/>
      <c r="H197" s="342">
        <v>483544.93</v>
      </c>
      <c r="I197" s="342">
        <v>483544.93</v>
      </c>
      <c r="J197" s="342">
        <v>483544.93</v>
      </c>
      <c r="K197" s="342"/>
      <c r="L197" s="342">
        <v>483544.93</v>
      </c>
      <c r="M197" s="342">
        <v>483544.93</v>
      </c>
      <c r="N197" s="342">
        <v>483544.93</v>
      </c>
      <c r="O197" s="342"/>
      <c r="P197" s="238">
        <v>1466.7529543333333</v>
      </c>
      <c r="Q197" s="238">
        <v>1466.7529543333333</v>
      </c>
      <c r="R197" s="238">
        <v>1466.7529543333333</v>
      </c>
      <c r="S197" s="238"/>
      <c r="T197" s="342">
        <f t="shared" si="61"/>
        <v>1466.7529543333333</v>
      </c>
      <c r="U197" s="342">
        <f t="shared" si="61"/>
        <v>1466.7529543333333</v>
      </c>
      <c r="V197" s="342">
        <f t="shared" si="61"/>
        <v>1466.7529543333333</v>
      </c>
      <c r="W197" s="29"/>
      <c r="X197" s="29">
        <f t="shared" si="62"/>
        <v>4400.258863</v>
      </c>
      <c r="Y197" s="29">
        <f t="shared" si="63"/>
        <v>4400.258863</v>
      </c>
      <c r="Z197" s="29">
        <f t="shared" si="64"/>
        <v>0</v>
      </c>
      <c r="AB197" s="29">
        <v>483544.93</v>
      </c>
      <c r="AC197" s="29">
        <v>483544.93</v>
      </c>
      <c r="AD197" s="29">
        <v>483544.93</v>
      </c>
      <c r="AF197" s="342">
        <v>483544.93</v>
      </c>
      <c r="AG197" s="342">
        <v>483544.93</v>
      </c>
      <c r="AH197" s="342">
        <v>483544.93</v>
      </c>
      <c r="AJ197" s="29">
        <v>1466.7529543333333</v>
      </c>
      <c r="AK197" s="29">
        <v>1466.7529543333333</v>
      </c>
      <c r="AL197" s="29">
        <v>1466.7529543333333</v>
      </c>
      <c r="AN197" s="342">
        <f t="shared" si="72"/>
        <v>1466.7529543333333</v>
      </c>
      <c r="AO197" s="342">
        <f t="shared" si="72"/>
        <v>1466.7529543333333</v>
      </c>
      <c r="AP197" s="342">
        <f t="shared" si="72"/>
        <v>1466.7529543333333</v>
      </c>
      <c r="AR197" s="29">
        <f t="shared" si="51"/>
        <v>4400.258863</v>
      </c>
      <c r="AS197" s="29">
        <f t="shared" si="52"/>
        <v>4400.258863</v>
      </c>
      <c r="AT197" s="29">
        <f t="shared" si="53"/>
        <v>0</v>
      </c>
      <c r="AV197" s="29">
        <f t="shared" si="54"/>
        <v>8800.517726</v>
      </c>
      <c r="AW197" s="29">
        <f t="shared" si="54"/>
        <v>8800.517726</v>
      </c>
      <c r="AX197" s="29">
        <f t="shared" si="55"/>
        <v>0</v>
      </c>
      <c r="AZ197" s="29">
        <v>483544.93</v>
      </c>
      <c r="BA197" s="29">
        <v>483544.93</v>
      </c>
      <c r="BB197" s="29">
        <v>483544.93</v>
      </c>
      <c r="BD197" s="342"/>
      <c r="BE197" s="342"/>
      <c r="BF197" s="342"/>
      <c r="BH197" s="29">
        <v>1466.7529543333333</v>
      </c>
      <c r="BI197" s="29">
        <v>1466.7529543333333</v>
      </c>
      <c r="BJ197" s="29">
        <v>1466.7529543333333</v>
      </c>
      <c r="BL197" s="342">
        <f t="shared" si="66"/>
        <v>0</v>
      </c>
      <c r="BM197" s="342">
        <f t="shared" si="66"/>
        <v>0</v>
      </c>
      <c r="BN197" s="342">
        <f t="shared" si="66"/>
        <v>0</v>
      </c>
      <c r="BP197" s="29">
        <f t="shared" si="67"/>
        <v>4400.258863</v>
      </c>
      <c r="BQ197" s="29">
        <f t="shared" si="68"/>
        <v>0</v>
      </c>
      <c r="BR197" s="29">
        <f t="shared" si="69"/>
        <v>-4400.258863</v>
      </c>
      <c r="BT197" s="29">
        <f t="shared" si="70"/>
        <v>13200.776589000001</v>
      </c>
      <c r="BU197" s="29">
        <f t="shared" si="70"/>
        <v>8800.517726</v>
      </c>
      <c r="BV197" s="29">
        <f t="shared" si="73"/>
        <v>-4400.2588630000009</v>
      </c>
      <c r="BX197" s="29">
        <v>483544.93</v>
      </c>
      <c r="BY197" s="29">
        <v>483544.93</v>
      </c>
      <c r="BZ197" s="29">
        <v>483544.93</v>
      </c>
      <c r="CB197" s="342"/>
      <c r="CC197" s="342"/>
      <c r="CD197" s="342"/>
      <c r="CF197" s="29">
        <v>1466.7529543333333</v>
      </c>
      <c r="CG197" s="29">
        <v>1466.7529543333333</v>
      </c>
      <c r="CH197" s="29">
        <v>1466.7529543333333</v>
      </c>
      <c r="CJ197" s="342">
        <f t="shared" si="71"/>
        <v>0</v>
      </c>
      <c r="CK197" s="342">
        <f t="shared" si="71"/>
        <v>0</v>
      </c>
      <c r="CL197" s="342">
        <f t="shared" si="71"/>
        <v>0</v>
      </c>
      <c r="CN197" s="29">
        <f t="shared" si="56"/>
        <v>4400.258863</v>
      </c>
      <c r="CO197" s="29">
        <f t="shared" si="57"/>
        <v>0</v>
      </c>
      <c r="CP197" s="29">
        <f t="shared" si="58"/>
        <v>-4400.258863</v>
      </c>
      <c r="CR197" s="29">
        <f t="shared" si="59"/>
        <v>17601.035452</v>
      </c>
      <c r="CS197" s="29">
        <f t="shared" si="59"/>
        <v>8800.517726</v>
      </c>
      <c r="CT197" s="29">
        <f t="shared" si="60"/>
        <v>-8800.517726</v>
      </c>
    </row>
    <row r="198" spans="1:98" x14ac:dyDescent="0.25">
      <c r="A198" s="343" t="s">
        <v>521</v>
      </c>
      <c r="B198" s="229">
        <v>0</v>
      </c>
      <c r="C198" s="229">
        <v>0</v>
      </c>
      <c r="D198" s="229">
        <v>0</v>
      </c>
      <c r="E198" s="229">
        <v>0</v>
      </c>
      <c r="F198" s="236">
        <v>403013</v>
      </c>
      <c r="G198" s="229"/>
      <c r="H198" s="342">
        <v>0</v>
      </c>
      <c r="I198" s="342">
        <v>0</v>
      </c>
      <c r="J198" s="342">
        <v>0</v>
      </c>
      <c r="K198" s="342"/>
      <c r="L198" s="342">
        <v>0</v>
      </c>
      <c r="M198" s="342">
        <v>0</v>
      </c>
      <c r="N198" s="342">
        <v>0</v>
      </c>
      <c r="O198" s="342"/>
      <c r="P198" s="238">
        <v>0</v>
      </c>
      <c r="Q198" s="238">
        <v>0</v>
      </c>
      <c r="R198" s="238">
        <v>0</v>
      </c>
      <c r="S198" s="238"/>
      <c r="T198" s="342">
        <f t="shared" si="61"/>
        <v>0</v>
      </c>
      <c r="U198" s="342">
        <f t="shared" si="61"/>
        <v>0</v>
      </c>
      <c r="V198" s="342">
        <f t="shared" si="61"/>
        <v>0</v>
      </c>
      <c r="W198" s="29"/>
      <c r="X198" s="29">
        <f t="shared" si="62"/>
        <v>0</v>
      </c>
      <c r="Y198" s="29">
        <f t="shared" si="63"/>
        <v>0</v>
      </c>
      <c r="Z198" s="29">
        <f t="shared" si="64"/>
        <v>0</v>
      </c>
      <c r="AB198" s="29">
        <v>0</v>
      </c>
      <c r="AC198" s="29">
        <v>0</v>
      </c>
      <c r="AD198" s="29">
        <v>0</v>
      </c>
      <c r="AF198" s="342">
        <v>0</v>
      </c>
      <c r="AG198" s="342">
        <v>0</v>
      </c>
      <c r="AH198" s="342">
        <v>0</v>
      </c>
      <c r="AJ198" s="29">
        <v>0</v>
      </c>
      <c r="AK198" s="29">
        <v>0</v>
      </c>
      <c r="AL198" s="29">
        <v>0</v>
      </c>
      <c r="AN198" s="342">
        <f t="shared" si="72"/>
        <v>0</v>
      </c>
      <c r="AO198" s="342">
        <f t="shared" si="72"/>
        <v>0</v>
      </c>
      <c r="AP198" s="342">
        <f t="shared" si="72"/>
        <v>0</v>
      </c>
      <c r="AR198" s="29">
        <f t="shared" si="51"/>
        <v>0</v>
      </c>
      <c r="AS198" s="29">
        <f t="shared" si="52"/>
        <v>0</v>
      </c>
      <c r="AT198" s="29">
        <f t="shared" si="53"/>
        <v>0</v>
      </c>
      <c r="AV198" s="29">
        <f t="shared" si="54"/>
        <v>0</v>
      </c>
      <c r="AW198" s="29">
        <f t="shared" si="54"/>
        <v>0</v>
      </c>
      <c r="AX198" s="29">
        <f t="shared" si="55"/>
        <v>0</v>
      </c>
      <c r="AZ198" s="29">
        <v>0</v>
      </c>
      <c r="BA198" s="29">
        <v>0</v>
      </c>
      <c r="BB198" s="29">
        <v>0</v>
      </c>
      <c r="BD198" s="342"/>
      <c r="BE198" s="342"/>
      <c r="BF198" s="342"/>
      <c r="BH198" s="29">
        <v>0</v>
      </c>
      <c r="BI198" s="29">
        <v>0</v>
      </c>
      <c r="BJ198" s="29">
        <v>0</v>
      </c>
      <c r="BL198" s="342">
        <f t="shared" si="66"/>
        <v>0</v>
      </c>
      <c r="BM198" s="342">
        <f t="shared" si="66"/>
        <v>0</v>
      </c>
      <c r="BN198" s="342">
        <f t="shared" si="66"/>
        <v>0</v>
      </c>
      <c r="BP198" s="29">
        <f t="shared" si="67"/>
        <v>0</v>
      </c>
      <c r="BQ198" s="29">
        <f t="shared" si="68"/>
        <v>0</v>
      </c>
      <c r="BR198" s="29">
        <f t="shared" si="69"/>
        <v>0</v>
      </c>
      <c r="BT198" s="29">
        <f t="shared" si="70"/>
        <v>0</v>
      </c>
      <c r="BU198" s="29">
        <f t="shared" si="70"/>
        <v>0</v>
      </c>
      <c r="BV198" s="29">
        <f t="shared" si="73"/>
        <v>0</v>
      </c>
      <c r="BX198" s="29">
        <v>0</v>
      </c>
      <c r="BY198" s="29">
        <v>0</v>
      </c>
      <c r="BZ198" s="29">
        <v>0</v>
      </c>
      <c r="CB198" s="342"/>
      <c r="CC198" s="342"/>
      <c r="CD198" s="342"/>
      <c r="CF198" s="29">
        <v>0</v>
      </c>
      <c r="CG198" s="29">
        <v>0</v>
      </c>
      <c r="CH198" s="29">
        <v>0</v>
      </c>
      <c r="CJ198" s="342">
        <f t="shared" si="71"/>
        <v>0</v>
      </c>
      <c r="CK198" s="342">
        <f t="shared" si="71"/>
        <v>0</v>
      </c>
      <c r="CL198" s="342">
        <f t="shared" si="71"/>
        <v>0</v>
      </c>
      <c r="CN198" s="29">
        <f t="shared" si="56"/>
        <v>0</v>
      </c>
      <c r="CO198" s="29">
        <f t="shared" si="57"/>
        <v>0</v>
      </c>
      <c r="CP198" s="29">
        <f t="shared" si="58"/>
        <v>0</v>
      </c>
      <c r="CR198" s="29">
        <f t="shared" si="59"/>
        <v>0</v>
      </c>
      <c r="CS198" s="29">
        <f t="shared" si="59"/>
        <v>0</v>
      </c>
      <c r="CT198" s="29">
        <f t="shared" si="60"/>
        <v>0</v>
      </c>
    </row>
    <row r="199" spans="1:98" x14ac:dyDescent="0.25">
      <c r="A199" s="343" t="s">
        <v>522</v>
      </c>
      <c r="B199" s="229">
        <v>4.9299999999999997E-2</v>
      </c>
      <c r="C199" s="229">
        <v>9.5399999999999999E-2</v>
      </c>
      <c r="D199" s="229">
        <v>9.5399999999999999E-2</v>
      </c>
      <c r="E199" s="229">
        <v>0</v>
      </c>
      <c r="F199" s="236">
        <v>403013</v>
      </c>
      <c r="G199" s="229"/>
      <c r="H199" s="342">
        <v>54062.18</v>
      </c>
      <c r="I199" s="342">
        <v>54062.18</v>
      </c>
      <c r="J199" s="342">
        <v>54062.18</v>
      </c>
      <c r="K199" s="342"/>
      <c r="L199" s="342">
        <v>21654.68</v>
      </c>
      <c r="M199" s="342">
        <v>21654.68</v>
      </c>
      <c r="N199" s="342">
        <v>21654.68</v>
      </c>
      <c r="O199" s="342"/>
      <c r="P199" s="238">
        <v>0</v>
      </c>
      <c r="Q199" s="238">
        <v>0</v>
      </c>
      <c r="R199" s="238">
        <v>0</v>
      </c>
      <c r="S199" s="238"/>
      <c r="T199" s="342">
        <f t="shared" si="61"/>
        <v>0</v>
      </c>
      <c r="U199" s="342">
        <f t="shared" si="61"/>
        <v>0</v>
      </c>
      <c r="V199" s="342">
        <f t="shared" si="61"/>
        <v>0</v>
      </c>
      <c r="W199" s="29"/>
      <c r="X199" s="29">
        <f t="shared" si="62"/>
        <v>0</v>
      </c>
      <c r="Y199" s="29">
        <f t="shared" si="63"/>
        <v>0</v>
      </c>
      <c r="Z199" s="29">
        <f t="shared" si="64"/>
        <v>0</v>
      </c>
      <c r="AB199" s="29">
        <v>37864.629999999997</v>
      </c>
      <c r="AC199" s="29">
        <v>21667.08</v>
      </c>
      <c r="AD199" s="29">
        <v>21667.08</v>
      </c>
      <c r="AF199" s="342">
        <v>21654.68</v>
      </c>
      <c r="AG199" s="342">
        <v>21654.68</v>
      </c>
      <c r="AH199" s="342">
        <v>21654.68</v>
      </c>
      <c r="AJ199" s="29">
        <v>0</v>
      </c>
      <c r="AK199" s="29">
        <v>0</v>
      </c>
      <c r="AL199" s="29">
        <v>0</v>
      </c>
      <c r="AN199" s="342">
        <f t="shared" si="72"/>
        <v>0</v>
      </c>
      <c r="AO199" s="342">
        <f t="shared" si="72"/>
        <v>0</v>
      </c>
      <c r="AP199" s="342">
        <f t="shared" si="72"/>
        <v>0</v>
      </c>
      <c r="AR199" s="29">
        <f t="shared" si="51"/>
        <v>0</v>
      </c>
      <c r="AS199" s="29">
        <f t="shared" si="52"/>
        <v>0</v>
      </c>
      <c r="AT199" s="29">
        <f t="shared" si="53"/>
        <v>0</v>
      </c>
      <c r="AV199" s="29">
        <f t="shared" si="54"/>
        <v>0</v>
      </c>
      <c r="AW199" s="29">
        <f t="shared" si="54"/>
        <v>0</v>
      </c>
      <c r="AX199" s="29">
        <f t="shared" si="55"/>
        <v>0</v>
      </c>
      <c r="AZ199" s="29">
        <v>21660.880000000001</v>
      </c>
      <c r="BA199" s="29">
        <v>21654.68</v>
      </c>
      <c r="BB199" s="29">
        <v>21654.68</v>
      </c>
      <c r="BD199" s="342"/>
      <c r="BE199" s="342"/>
      <c r="BF199" s="342"/>
      <c r="BH199" s="29">
        <v>0</v>
      </c>
      <c r="BI199" s="29">
        <v>0</v>
      </c>
      <c r="BJ199" s="29">
        <v>0</v>
      </c>
      <c r="BL199" s="342">
        <f t="shared" si="66"/>
        <v>0</v>
      </c>
      <c r="BM199" s="342">
        <f t="shared" si="66"/>
        <v>0</v>
      </c>
      <c r="BN199" s="342">
        <f t="shared" si="66"/>
        <v>0</v>
      </c>
      <c r="BP199" s="29">
        <f t="shared" si="67"/>
        <v>0</v>
      </c>
      <c r="BQ199" s="29">
        <f t="shared" si="68"/>
        <v>0</v>
      </c>
      <c r="BR199" s="29">
        <f t="shared" si="69"/>
        <v>0</v>
      </c>
      <c r="BT199" s="29">
        <f t="shared" si="70"/>
        <v>0</v>
      </c>
      <c r="BU199" s="29">
        <f t="shared" si="70"/>
        <v>0</v>
      </c>
      <c r="BV199" s="29">
        <f t="shared" si="73"/>
        <v>0</v>
      </c>
      <c r="BX199" s="29">
        <v>21654.68</v>
      </c>
      <c r="BY199" s="29">
        <v>21654.68</v>
      </c>
      <c r="BZ199" s="29">
        <v>21654.68</v>
      </c>
      <c r="CB199" s="342"/>
      <c r="CC199" s="342"/>
      <c r="CD199" s="342"/>
      <c r="CF199" s="29">
        <v>0</v>
      </c>
      <c r="CG199" s="29">
        <v>0</v>
      </c>
      <c r="CH199" s="29">
        <v>0</v>
      </c>
      <c r="CJ199" s="342">
        <f t="shared" si="71"/>
        <v>0</v>
      </c>
      <c r="CK199" s="342">
        <f t="shared" si="71"/>
        <v>0</v>
      </c>
      <c r="CL199" s="342">
        <f t="shared" si="71"/>
        <v>0</v>
      </c>
      <c r="CN199" s="29">
        <f t="shared" si="56"/>
        <v>0</v>
      </c>
      <c r="CO199" s="29">
        <f t="shared" si="57"/>
        <v>0</v>
      </c>
      <c r="CP199" s="29">
        <f t="shared" si="58"/>
        <v>0</v>
      </c>
      <c r="CR199" s="29">
        <f t="shared" si="59"/>
        <v>0</v>
      </c>
      <c r="CS199" s="29">
        <f t="shared" si="59"/>
        <v>0</v>
      </c>
      <c r="CT199" s="29">
        <f t="shared" si="60"/>
        <v>0</v>
      </c>
    </row>
    <row r="200" spans="1:98" x14ac:dyDescent="0.25">
      <c r="A200" s="343" t="s">
        <v>523</v>
      </c>
      <c r="B200" s="229">
        <v>3.6999999999999998E-2</v>
      </c>
      <c r="C200" s="229">
        <v>0.04</v>
      </c>
      <c r="D200" s="229">
        <v>0.04</v>
      </c>
      <c r="E200" s="229">
        <v>2.12E-2</v>
      </c>
      <c r="F200" s="236">
        <v>403013</v>
      </c>
      <c r="G200" s="229"/>
      <c r="H200" s="342">
        <v>2235100.61</v>
      </c>
      <c r="I200" s="342">
        <v>2235100.61</v>
      </c>
      <c r="J200" s="342">
        <v>2235100.61</v>
      </c>
      <c r="K200" s="342"/>
      <c r="L200" s="342">
        <v>2235100.61</v>
      </c>
      <c r="M200" s="342">
        <v>2235100.61</v>
      </c>
      <c r="N200" s="342">
        <v>2235100.61</v>
      </c>
      <c r="O200" s="342"/>
      <c r="P200" s="238">
        <v>3948.6777443333335</v>
      </c>
      <c r="Q200" s="238">
        <v>3948.6777443333335</v>
      </c>
      <c r="R200" s="238">
        <v>3948.6777443333335</v>
      </c>
      <c r="S200" s="238"/>
      <c r="T200" s="342">
        <f t="shared" si="61"/>
        <v>3948.6777443333335</v>
      </c>
      <c r="U200" s="342">
        <f t="shared" si="61"/>
        <v>3948.6777443333335</v>
      </c>
      <c r="V200" s="342">
        <f t="shared" si="61"/>
        <v>3948.6777443333335</v>
      </c>
      <c r="W200" s="29"/>
      <c r="X200" s="29">
        <f t="shared" si="62"/>
        <v>11846.033233</v>
      </c>
      <c r="Y200" s="29">
        <f t="shared" si="63"/>
        <v>11846.033233</v>
      </c>
      <c r="Z200" s="29">
        <f t="shared" si="64"/>
        <v>0</v>
      </c>
      <c r="AB200" s="29">
        <v>2235100.61</v>
      </c>
      <c r="AC200" s="29">
        <v>2235100.61</v>
      </c>
      <c r="AD200" s="29">
        <v>2235100.61</v>
      </c>
      <c r="AF200" s="342">
        <v>2235100.61</v>
      </c>
      <c r="AG200" s="342">
        <v>2235100.61</v>
      </c>
      <c r="AH200" s="342">
        <v>2235100.61</v>
      </c>
      <c r="AJ200" s="29">
        <v>3948.6777443333335</v>
      </c>
      <c r="AK200" s="29">
        <v>3948.6777443333335</v>
      </c>
      <c r="AL200" s="29">
        <v>3948.6777443333335</v>
      </c>
      <c r="AN200" s="342">
        <f t="shared" si="72"/>
        <v>3948.6777443333335</v>
      </c>
      <c r="AO200" s="342">
        <f t="shared" si="72"/>
        <v>3948.6777443333335</v>
      </c>
      <c r="AP200" s="342">
        <f t="shared" si="72"/>
        <v>3948.6777443333335</v>
      </c>
      <c r="AR200" s="29">
        <f t="shared" si="51"/>
        <v>11846.033233</v>
      </c>
      <c r="AS200" s="29">
        <f t="shared" si="52"/>
        <v>11846.033233</v>
      </c>
      <c r="AT200" s="29">
        <f t="shared" si="53"/>
        <v>0</v>
      </c>
      <c r="AV200" s="29">
        <f t="shared" si="54"/>
        <v>23692.066466</v>
      </c>
      <c r="AW200" s="29">
        <f t="shared" si="54"/>
        <v>23692.066466</v>
      </c>
      <c r="AX200" s="29">
        <f t="shared" si="55"/>
        <v>0</v>
      </c>
      <c r="AZ200" s="29">
        <v>2235100.61</v>
      </c>
      <c r="BA200" s="29">
        <v>2235100.61</v>
      </c>
      <c r="BB200" s="29">
        <v>2235100.61</v>
      </c>
      <c r="BD200" s="342"/>
      <c r="BE200" s="342"/>
      <c r="BF200" s="342"/>
      <c r="BH200" s="29">
        <v>3948.6777443333335</v>
      </c>
      <c r="BI200" s="29">
        <v>3948.6777443333335</v>
      </c>
      <c r="BJ200" s="29">
        <v>3948.6777443333335</v>
      </c>
      <c r="BL200" s="342">
        <f t="shared" si="66"/>
        <v>0</v>
      </c>
      <c r="BM200" s="342">
        <f t="shared" si="66"/>
        <v>0</v>
      </c>
      <c r="BN200" s="342">
        <f t="shared" si="66"/>
        <v>0</v>
      </c>
      <c r="BP200" s="29">
        <f t="shared" si="67"/>
        <v>11846.033233</v>
      </c>
      <c r="BQ200" s="29">
        <f t="shared" si="68"/>
        <v>0</v>
      </c>
      <c r="BR200" s="29">
        <f t="shared" si="69"/>
        <v>-11846.033233</v>
      </c>
      <c r="BT200" s="29">
        <f t="shared" si="70"/>
        <v>35538.099698999999</v>
      </c>
      <c r="BU200" s="29">
        <f t="shared" si="70"/>
        <v>23692.066466</v>
      </c>
      <c r="BV200" s="29">
        <f t="shared" si="73"/>
        <v>-11846.033232999998</v>
      </c>
      <c r="BX200" s="29">
        <v>2235100.61</v>
      </c>
      <c r="BY200" s="29">
        <v>2235100.61</v>
      </c>
      <c r="BZ200" s="29">
        <v>2235100.61</v>
      </c>
      <c r="CB200" s="342"/>
      <c r="CC200" s="342"/>
      <c r="CD200" s="342"/>
      <c r="CF200" s="29">
        <v>3948.6777443333335</v>
      </c>
      <c r="CG200" s="29">
        <v>3948.6777443333335</v>
      </c>
      <c r="CH200" s="29">
        <v>3948.6777443333335</v>
      </c>
      <c r="CJ200" s="342">
        <f t="shared" si="71"/>
        <v>0</v>
      </c>
      <c r="CK200" s="342">
        <f t="shared" si="71"/>
        <v>0</v>
      </c>
      <c r="CL200" s="342">
        <f t="shared" si="71"/>
        <v>0</v>
      </c>
      <c r="CN200" s="29">
        <f t="shared" si="56"/>
        <v>11846.033233</v>
      </c>
      <c r="CO200" s="29">
        <f t="shared" si="57"/>
        <v>0</v>
      </c>
      <c r="CP200" s="29">
        <f t="shared" si="58"/>
        <v>-11846.033233</v>
      </c>
      <c r="CR200" s="29">
        <f t="shared" si="59"/>
        <v>47384.132932</v>
      </c>
      <c r="CS200" s="29">
        <f t="shared" si="59"/>
        <v>23692.066466</v>
      </c>
      <c r="CT200" s="29">
        <f t="shared" si="60"/>
        <v>-23692.066466</v>
      </c>
    </row>
    <row r="201" spans="1:98" x14ac:dyDescent="0.25">
      <c r="A201" s="343" t="s">
        <v>524</v>
      </c>
      <c r="B201" s="229">
        <v>3.6600000000000001E-2</v>
      </c>
      <c r="C201" s="229">
        <v>3.7199999999999997E-2</v>
      </c>
      <c r="D201" s="229">
        <v>3.7199999999999997E-2</v>
      </c>
      <c r="E201" s="229">
        <v>2.7300000000000001E-2</v>
      </c>
      <c r="F201" s="236">
        <v>403013</v>
      </c>
      <c r="G201" s="229"/>
      <c r="H201" s="342">
        <v>446520.02</v>
      </c>
      <c r="I201" s="342">
        <v>446520.02</v>
      </c>
      <c r="J201" s="342">
        <v>446520.02</v>
      </c>
      <c r="K201" s="342"/>
      <c r="L201" s="342">
        <v>446520.02</v>
      </c>
      <c r="M201" s="342">
        <v>446520.02</v>
      </c>
      <c r="N201" s="342">
        <v>446520.02</v>
      </c>
      <c r="O201" s="342"/>
      <c r="P201" s="238">
        <v>1015.8330455</v>
      </c>
      <c r="Q201" s="238">
        <v>1015.8330455</v>
      </c>
      <c r="R201" s="238">
        <v>1015.8330455</v>
      </c>
      <c r="S201" s="238"/>
      <c r="T201" s="342">
        <f t="shared" si="61"/>
        <v>1015.8330455</v>
      </c>
      <c r="U201" s="342">
        <f t="shared" si="61"/>
        <v>1015.8330455</v>
      </c>
      <c r="V201" s="342">
        <f t="shared" si="61"/>
        <v>1015.8330455</v>
      </c>
      <c r="W201" s="29"/>
      <c r="X201" s="29">
        <f t="shared" si="62"/>
        <v>3047.4991365000001</v>
      </c>
      <c r="Y201" s="29">
        <f t="shared" si="63"/>
        <v>3047.4991365000001</v>
      </c>
      <c r="Z201" s="29">
        <f t="shared" si="64"/>
        <v>0</v>
      </c>
      <c r="AB201" s="29">
        <v>446520.02</v>
      </c>
      <c r="AC201" s="29">
        <v>446520.02</v>
      </c>
      <c r="AD201" s="29">
        <v>446520.02</v>
      </c>
      <c r="AF201" s="342">
        <v>446520.02</v>
      </c>
      <c r="AG201" s="342">
        <v>446520.02</v>
      </c>
      <c r="AH201" s="342">
        <v>446520.02</v>
      </c>
      <c r="AJ201" s="29">
        <v>1015.8330455</v>
      </c>
      <c r="AK201" s="29">
        <v>1015.8330455</v>
      </c>
      <c r="AL201" s="29">
        <v>1015.8330455</v>
      </c>
      <c r="AN201" s="342">
        <f t="shared" si="72"/>
        <v>1015.8330455</v>
      </c>
      <c r="AO201" s="342">
        <f t="shared" si="72"/>
        <v>1015.8330455</v>
      </c>
      <c r="AP201" s="342">
        <f t="shared" si="72"/>
        <v>1015.8330455</v>
      </c>
      <c r="AR201" s="29">
        <f t="shared" si="51"/>
        <v>3047.4991365000001</v>
      </c>
      <c r="AS201" s="29">
        <f t="shared" si="52"/>
        <v>3047.4991365000001</v>
      </c>
      <c r="AT201" s="29">
        <f t="shared" si="53"/>
        <v>0</v>
      </c>
      <c r="AV201" s="29">
        <f t="shared" si="54"/>
        <v>6094.9982730000002</v>
      </c>
      <c r="AW201" s="29">
        <f t="shared" si="54"/>
        <v>6094.9982730000002</v>
      </c>
      <c r="AX201" s="29">
        <f t="shared" si="55"/>
        <v>0</v>
      </c>
      <c r="AZ201" s="29">
        <v>446520.02</v>
      </c>
      <c r="BA201" s="29">
        <v>446520.02</v>
      </c>
      <c r="BB201" s="29">
        <v>446520.02</v>
      </c>
      <c r="BD201" s="342"/>
      <c r="BE201" s="342"/>
      <c r="BF201" s="342"/>
      <c r="BH201" s="29">
        <v>1015.8330455</v>
      </c>
      <c r="BI201" s="29">
        <v>1015.8330455</v>
      </c>
      <c r="BJ201" s="29">
        <v>1015.8330455</v>
      </c>
      <c r="BL201" s="342">
        <f t="shared" si="66"/>
        <v>0</v>
      </c>
      <c r="BM201" s="342">
        <f t="shared" si="66"/>
        <v>0</v>
      </c>
      <c r="BN201" s="342">
        <f t="shared" si="66"/>
        <v>0</v>
      </c>
      <c r="BP201" s="29">
        <f t="shared" si="67"/>
        <v>3047.4991365000001</v>
      </c>
      <c r="BQ201" s="29">
        <f t="shared" si="68"/>
        <v>0</v>
      </c>
      <c r="BR201" s="29">
        <f t="shared" si="69"/>
        <v>-3047.4991365000001</v>
      </c>
      <c r="BT201" s="29">
        <f t="shared" si="70"/>
        <v>9142.4974094999998</v>
      </c>
      <c r="BU201" s="29">
        <f t="shared" si="70"/>
        <v>6094.9982730000002</v>
      </c>
      <c r="BV201" s="29">
        <f t="shared" si="73"/>
        <v>-3047.4991364999996</v>
      </c>
      <c r="BX201" s="29">
        <v>446520.02</v>
      </c>
      <c r="BY201" s="29">
        <v>446520.02</v>
      </c>
      <c r="BZ201" s="29">
        <v>446520.02</v>
      </c>
      <c r="CB201" s="342"/>
      <c r="CC201" s="342"/>
      <c r="CD201" s="342"/>
      <c r="CF201" s="29">
        <v>1015.8330455</v>
      </c>
      <c r="CG201" s="29">
        <v>1015.8330455</v>
      </c>
      <c r="CH201" s="29">
        <v>1015.8330455</v>
      </c>
      <c r="CJ201" s="342">
        <f t="shared" si="71"/>
        <v>0</v>
      </c>
      <c r="CK201" s="342">
        <f t="shared" si="71"/>
        <v>0</v>
      </c>
      <c r="CL201" s="342">
        <f t="shared" si="71"/>
        <v>0</v>
      </c>
      <c r="CN201" s="29">
        <f t="shared" si="56"/>
        <v>3047.4991365000001</v>
      </c>
      <c r="CO201" s="29">
        <f t="shared" si="57"/>
        <v>0</v>
      </c>
      <c r="CP201" s="29">
        <f t="shared" si="58"/>
        <v>-3047.4991365000001</v>
      </c>
      <c r="CR201" s="29">
        <f t="shared" si="59"/>
        <v>12189.996546</v>
      </c>
      <c r="CS201" s="29">
        <f t="shared" si="59"/>
        <v>6094.9982730000002</v>
      </c>
      <c r="CT201" s="29">
        <f t="shared" si="60"/>
        <v>-6094.9982730000002</v>
      </c>
    </row>
    <row r="202" spans="1:98" x14ac:dyDescent="0.25">
      <c r="A202" s="343" t="s">
        <v>525</v>
      </c>
      <c r="B202" s="229">
        <v>3.6799999999999999E-2</v>
      </c>
      <c r="C202" s="229">
        <v>3.7699999999999997E-2</v>
      </c>
      <c r="D202" s="229">
        <v>3.7699999999999997E-2</v>
      </c>
      <c r="E202" s="229">
        <v>2.2499999999999999E-2</v>
      </c>
      <c r="F202" s="236">
        <v>403013</v>
      </c>
      <c r="G202" s="229"/>
      <c r="H202" s="342">
        <v>97996.900000000009</v>
      </c>
      <c r="I202" s="342">
        <v>97996.900000000009</v>
      </c>
      <c r="J202" s="342">
        <v>97996.900000000009</v>
      </c>
      <c r="K202" s="342"/>
      <c r="L202" s="342">
        <v>97996.900000000009</v>
      </c>
      <c r="M202" s="342">
        <v>97996.900000000009</v>
      </c>
      <c r="N202" s="342">
        <v>97996.900000000009</v>
      </c>
      <c r="O202" s="342"/>
      <c r="P202" s="238">
        <v>183.74418750000004</v>
      </c>
      <c r="Q202" s="238">
        <v>183.74418750000004</v>
      </c>
      <c r="R202" s="238">
        <v>183.74418750000004</v>
      </c>
      <c r="S202" s="238"/>
      <c r="T202" s="342">
        <f t="shared" si="61"/>
        <v>183.74418750000004</v>
      </c>
      <c r="U202" s="342">
        <f t="shared" si="61"/>
        <v>183.74418750000004</v>
      </c>
      <c r="V202" s="342">
        <f t="shared" si="61"/>
        <v>183.74418750000004</v>
      </c>
      <c r="W202" s="29"/>
      <c r="X202" s="29">
        <f t="shared" si="62"/>
        <v>551.23256250000009</v>
      </c>
      <c r="Y202" s="29">
        <f t="shared" si="63"/>
        <v>551.23256250000009</v>
      </c>
      <c r="Z202" s="29">
        <f t="shared" si="64"/>
        <v>0</v>
      </c>
      <c r="AB202" s="29">
        <v>97996.900000000009</v>
      </c>
      <c r="AC202" s="29">
        <v>97996.900000000009</v>
      </c>
      <c r="AD202" s="29">
        <v>97996.900000000009</v>
      </c>
      <c r="AF202" s="342">
        <v>97996.900000000009</v>
      </c>
      <c r="AG202" s="342">
        <v>97996.900000000009</v>
      </c>
      <c r="AH202" s="342">
        <v>97996.900000000009</v>
      </c>
      <c r="AJ202" s="29">
        <v>183.74418750000004</v>
      </c>
      <c r="AK202" s="29">
        <v>183.74418750000004</v>
      </c>
      <c r="AL202" s="29">
        <v>183.74418750000004</v>
      </c>
      <c r="AN202" s="342">
        <f t="shared" si="72"/>
        <v>183.74418750000004</v>
      </c>
      <c r="AO202" s="342">
        <f t="shared" si="72"/>
        <v>183.74418750000004</v>
      </c>
      <c r="AP202" s="342">
        <f t="shared" si="72"/>
        <v>183.74418750000004</v>
      </c>
      <c r="AR202" s="29">
        <f t="shared" ref="AR202:AR272" si="74">AJ202+AK202+AL202</f>
        <v>551.23256250000009</v>
      </c>
      <c r="AS202" s="29">
        <f t="shared" ref="AS202:AS272" si="75">AN202+AO202+AP202</f>
        <v>551.23256250000009</v>
      </c>
      <c r="AT202" s="29">
        <f t="shared" ref="AT202:AT272" si="76">AS202-AR202</f>
        <v>0</v>
      </c>
      <c r="AV202" s="29">
        <f t="shared" ref="AV202:AW272" si="77">+X202+AR202</f>
        <v>1102.4651250000002</v>
      </c>
      <c r="AW202" s="29">
        <f t="shared" si="77"/>
        <v>1102.4651250000002</v>
      </c>
      <c r="AX202" s="29">
        <f t="shared" ref="AX202:AX272" si="78">AW202-AV202</f>
        <v>0</v>
      </c>
      <c r="AZ202" s="29">
        <v>97996.900000000009</v>
      </c>
      <c r="BA202" s="29">
        <v>97996.900000000009</v>
      </c>
      <c r="BB202" s="29">
        <v>97996.900000000009</v>
      </c>
      <c r="BD202" s="342"/>
      <c r="BE202" s="342"/>
      <c r="BF202" s="342"/>
      <c r="BH202" s="29">
        <v>183.74418750000004</v>
      </c>
      <c r="BI202" s="29">
        <v>183.74418750000004</v>
      </c>
      <c r="BJ202" s="29">
        <v>183.74418750000004</v>
      </c>
      <c r="BL202" s="342">
        <f t="shared" si="66"/>
        <v>0</v>
      </c>
      <c r="BM202" s="342">
        <f t="shared" si="66"/>
        <v>0</v>
      </c>
      <c r="BN202" s="342">
        <f t="shared" si="66"/>
        <v>0</v>
      </c>
      <c r="BP202" s="29">
        <f t="shared" si="67"/>
        <v>551.23256250000009</v>
      </c>
      <c r="BQ202" s="29">
        <f t="shared" si="68"/>
        <v>0</v>
      </c>
      <c r="BR202" s="29">
        <f t="shared" si="69"/>
        <v>-551.23256250000009</v>
      </c>
      <c r="BT202" s="29">
        <f t="shared" si="70"/>
        <v>1653.6976875000003</v>
      </c>
      <c r="BU202" s="29">
        <f t="shared" si="70"/>
        <v>1102.4651250000002</v>
      </c>
      <c r="BV202" s="29">
        <f t="shared" si="73"/>
        <v>-551.23256250000009</v>
      </c>
      <c r="BX202" s="29">
        <v>97996.900000000009</v>
      </c>
      <c r="BY202" s="29">
        <v>97996.900000000009</v>
      </c>
      <c r="BZ202" s="29">
        <v>97996.900000000009</v>
      </c>
      <c r="CB202" s="342"/>
      <c r="CC202" s="342"/>
      <c r="CD202" s="342"/>
      <c r="CF202" s="29">
        <v>183.74418750000004</v>
      </c>
      <c r="CG202" s="29">
        <v>183.74418750000004</v>
      </c>
      <c r="CH202" s="29">
        <v>183.74418750000004</v>
      </c>
      <c r="CJ202" s="342">
        <f t="shared" si="71"/>
        <v>0</v>
      </c>
      <c r="CK202" s="342">
        <f t="shared" si="71"/>
        <v>0</v>
      </c>
      <c r="CL202" s="342">
        <f t="shared" si="71"/>
        <v>0</v>
      </c>
      <c r="CN202" s="29">
        <f t="shared" ref="CN202:CN272" si="79">CF202+CG202+CH202</f>
        <v>551.23256250000009</v>
      </c>
      <c r="CO202" s="29">
        <f t="shared" ref="CO202:CO272" si="80">CJ202+CK202+CL202</f>
        <v>0</v>
      </c>
      <c r="CP202" s="29">
        <f t="shared" ref="CP202:CP272" si="81">CO202-CN202</f>
        <v>-551.23256250000009</v>
      </c>
      <c r="CR202" s="29">
        <f t="shared" ref="CR202:CS272" si="82">+CN202+BT202</f>
        <v>2204.9302500000003</v>
      </c>
      <c r="CS202" s="29">
        <f t="shared" si="82"/>
        <v>1102.4651250000002</v>
      </c>
      <c r="CT202" s="29">
        <f t="shared" ref="CT202:CT272" si="83">CS202-CR202</f>
        <v>-1102.4651250000002</v>
      </c>
    </row>
    <row r="203" spans="1:98" x14ac:dyDescent="0.25">
      <c r="A203" s="343" t="s">
        <v>526</v>
      </c>
      <c r="B203" s="229">
        <v>3.6799999999999999E-2</v>
      </c>
      <c r="C203" s="229">
        <v>3.7699999999999997E-2</v>
      </c>
      <c r="D203" s="229">
        <v>3.7699999999999997E-2</v>
      </c>
      <c r="E203" s="229">
        <v>2.2499999999999999E-2</v>
      </c>
      <c r="F203" s="236">
        <v>403013</v>
      </c>
      <c r="G203" s="229"/>
      <c r="H203" s="342">
        <v>97861.58</v>
      </c>
      <c r="I203" s="342">
        <v>97861.58</v>
      </c>
      <c r="J203" s="342">
        <v>97861.58</v>
      </c>
      <c r="K203" s="342"/>
      <c r="L203" s="342">
        <v>97861.58</v>
      </c>
      <c r="M203" s="342">
        <v>97861.58</v>
      </c>
      <c r="N203" s="342">
        <v>97861.58</v>
      </c>
      <c r="O203" s="342"/>
      <c r="P203" s="238">
        <v>183.49046250000001</v>
      </c>
      <c r="Q203" s="238">
        <v>183.49046250000001</v>
      </c>
      <c r="R203" s="238">
        <v>183.49046250000001</v>
      </c>
      <c r="S203" s="238"/>
      <c r="T203" s="342">
        <f t="shared" si="61"/>
        <v>183.49046250000001</v>
      </c>
      <c r="U203" s="342">
        <f t="shared" si="61"/>
        <v>183.49046250000001</v>
      </c>
      <c r="V203" s="342">
        <f t="shared" si="61"/>
        <v>183.49046250000001</v>
      </c>
      <c r="W203" s="29"/>
      <c r="X203" s="29">
        <f t="shared" si="62"/>
        <v>550.47138749999999</v>
      </c>
      <c r="Y203" s="29">
        <f t="shared" si="63"/>
        <v>550.47138749999999</v>
      </c>
      <c r="Z203" s="29">
        <f t="shared" si="64"/>
        <v>0</v>
      </c>
      <c r="AB203" s="29">
        <v>97861.58</v>
      </c>
      <c r="AC203" s="29">
        <v>97861.58</v>
      </c>
      <c r="AD203" s="29">
        <v>97861.58</v>
      </c>
      <c r="AF203" s="342">
        <v>97861.58</v>
      </c>
      <c r="AG203" s="342">
        <v>97861.58</v>
      </c>
      <c r="AH203" s="342">
        <v>97861.58</v>
      </c>
      <c r="AJ203" s="29">
        <v>183.49046250000001</v>
      </c>
      <c r="AK203" s="29">
        <v>183.49046250000001</v>
      </c>
      <c r="AL203" s="29">
        <v>183.49046250000001</v>
      </c>
      <c r="AN203" s="342">
        <f t="shared" si="72"/>
        <v>183.49046250000001</v>
      </c>
      <c r="AO203" s="342">
        <f t="shared" si="72"/>
        <v>183.49046250000001</v>
      </c>
      <c r="AP203" s="342">
        <f t="shared" si="72"/>
        <v>183.49046250000001</v>
      </c>
      <c r="AR203" s="29">
        <f t="shared" si="74"/>
        <v>550.47138749999999</v>
      </c>
      <c r="AS203" s="29">
        <f t="shared" si="75"/>
        <v>550.47138749999999</v>
      </c>
      <c r="AT203" s="29">
        <f t="shared" si="76"/>
        <v>0</v>
      </c>
      <c r="AV203" s="29">
        <f t="shared" si="77"/>
        <v>1100.942775</v>
      </c>
      <c r="AW203" s="29">
        <f t="shared" si="77"/>
        <v>1100.942775</v>
      </c>
      <c r="AX203" s="29">
        <f t="shared" si="78"/>
        <v>0</v>
      </c>
      <c r="AZ203" s="29">
        <v>97861.58</v>
      </c>
      <c r="BA203" s="29">
        <v>97861.58</v>
      </c>
      <c r="BB203" s="29">
        <v>97861.58</v>
      </c>
      <c r="BD203" s="342"/>
      <c r="BE203" s="342"/>
      <c r="BF203" s="342"/>
      <c r="BH203" s="29">
        <v>183.49046250000001</v>
      </c>
      <c r="BI203" s="29">
        <v>183.49046250000001</v>
      </c>
      <c r="BJ203" s="29">
        <v>183.49046250000001</v>
      </c>
      <c r="BL203" s="342">
        <f t="shared" si="66"/>
        <v>0</v>
      </c>
      <c r="BM203" s="342">
        <f t="shared" si="66"/>
        <v>0</v>
      </c>
      <c r="BN203" s="342">
        <f t="shared" si="66"/>
        <v>0</v>
      </c>
      <c r="BP203" s="29">
        <f t="shared" si="67"/>
        <v>550.47138749999999</v>
      </c>
      <c r="BQ203" s="29">
        <f t="shared" si="68"/>
        <v>0</v>
      </c>
      <c r="BR203" s="29">
        <f t="shared" si="69"/>
        <v>-550.47138749999999</v>
      </c>
      <c r="BT203" s="29">
        <f t="shared" si="70"/>
        <v>1651.4141625</v>
      </c>
      <c r="BU203" s="29">
        <f t="shared" si="70"/>
        <v>1100.942775</v>
      </c>
      <c r="BV203" s="29">
        <f t="shared" si="73"/>
        <v>-550.47138749999999</v>
      </c>
      <c r="BX203" s="29">
        <v>97861.58</v>
      </c>
      <c r="BY203" s="29">
        <v>97861.58</v>
      </c>
      <c r="BZ203" s="29">
        <v>97861.58</v>
      </c>
      <c r="CB203" s="342"/>
      <c r="CC203" s="342"/>
      <c r="CD203" s="342"/>
      <c r="CF203" s="29">
        <v>183.49046250000001</v>
      </c>
      <c r="CG203" s="29">
        <v>183.49046250000001</v>
      </c>
      <c r="CH203" s="29">
        <v>183.49046250000001</v>
      </c>
      <c r="CJ203" s="342">
        <f t="shared" si="71"/>
        <v>0</v>
      </c>
      <c r="CK203" s="342">
        <f t="shared" si="71"/>
        <v>0</v>
      </c>
      <c r="CL203" s="342">
        <f t="shared" si="71"/>
        <v>0</v>
      </c>
      <c r="CN203" s="29">
        <f t="shared" si="79"/>
        <v>550.47138749999999</v>
      </c>
      <c r="CO203" s="29">
        <f t="shared" si="80"/>
        <v>0</v>
      </c>
      <c r="CP203" s="29">
        <f t="shared" si="81"/>
        <v>-550.47138749999999</v>
      </c>
      <c r="CR203" s="29">
        <f t="shared" si="82"/>
        <v>2201.88555</v>
      </c>
      <c r="CS203" s="29">
        <f t="shared" si="82"/>
        <v>1100.942775</v>
      </c>
      <c r="CT203" s="29">
        <f t="shared" si="83"/>
        <v>-1100.942775</v>
      </c>
    </row>
    <row r="204" spans="1:98" x14ac:dyDescent="0.25">
      <c r="A204" s="343" t="s">
        <v>527</v>
      </c>
      <c r="B204" s="229">
        <v>3.6299999999999999E-2</v>
      </c>
      <c r="C204" s="229">
        <v>3.6999999999999998E-2</v>
      </c>
      <c r="D204" s="229">
        <v>3.6999999999999998E-2</v>
      </c>
      <c r="E204" s="229">
        <v>2.35E-2</v>
      </c>
      <c r="F204" s="236">
        <v>403013</v>
      </c>
      <c r="G204" s="229"/>
      <c r="H204" s="342">
        <v>338423.07</v>
      </c>
      <c r="I204" s="342">
        <v>338423.07</v>
      </c>
      <c r="J204" s="342">
        <v>338423.07</v>
      </c>
      <c r="K204" s="342"/>
      <c r="L204" s="342">
        <v>338423.07</v>
      </c>
      <c r="M204" s="342">
        <v>338423.07</v>
      </c>
      <c r="N204" s="342">
        <v>338423.07</v>
      </c>
      <c r="O204" s="342"/>
      <c r="P204" s="238">
        <v>662.74517875000004</v>
      </c>
      <c r="Q204" s="238">
        <v>662.74517875000004</v>
      </c>
      <c r="R204" s="238">
        <v>662.74517875000004</v>
      </c>
      <c r="S204" s="238"/>
      <c r="T204" s="342">
        <f t="shared" si="61"/>
        <v>662.74517875000004</v>
      </c>
      <c r="U204" s="342">
        <f t="shared" si="61"/>
        <v>662.74517875000004</v>
      </c>
      <c r="V204" s="342">
        <f t="shared" si="61"/>
        <v>662.74517875000004</v>
      </c>
      <c r="W204" s="29"/>
      <c r="X204" s="29">
        <f t="shared" si="62"/>
        <v>1988.2355362500002</v>
      </c>
      <c r="Y204" s="29">
        <f t="shared" si="63"/>
        <v>1988.2355362500002</v>
      </c>
      <c r="Z204" s="29">
        <f t="shared" si="64"/>
        <v>0</v>
      </c>
      <c r="AB204" s="29">
        <v>338423.07</v>
      </c>
      <c r="AC204" s="29">
        <v>338423.07</v>
      </c>
      <c r="AD204" s="29">
        <v>338423.07</v>
      </c>
      <c r="AF204" s="342">
        <v>338423.07</v>
      </c>
      <c r="AG204" s="342">
        <v>338423.07</v>
      </c>
      <c r="AH204" s="342">
        <v>338423.07</v>
      </c>
      <c r="AJ204" s="29">
        <v>662.74517875000004</v>
      </c>
      <c r="AK204" s="29">
        <v>662.74517875000004</v>
      </c>
      <c r="AL204" s="29">
        <v>662.74517875000004</v>
      </c>
      <c r="AN204" s="342">
        <f t="shared" si="72"/>
        <v>662.74517875000004</v>
      </c>
      <c r="AO204" s="342">
        <f t="shared" si="72"/>
        <v>662.74517875000004</v>
      </c>
      <c r="AP204" s="342">
        <f t="shared" si="72"/>
        <v>662.74517875000004</v>
      </c>
      <c r="AR204" s="29">
        <f t="shared" si="74"/>
        <v>1988.2355362500002</v>
      </c>
      <c r="AS204" s="29">
        <f t="shared" si="75"/>
        <v>1988.2355362500002</v>
      </c>
      <c r="AT204" s="29">
        <f t="shared" si="76"/>
        <v>0</v>
      </c>
      <c r="AV204" s="29">
        <f t="shared" si="77"/>
        <v>3976.4710725000004</v>
      </c>
      <c r="AW204" s="29">
        <f t="shared" si="77"/>
        <v>3976.4710725000004</v>
      </c>
      <c r="AX204" s="29">
        <f t="shared" si="78"/>
        <v>0</v>
      </c>
      <c r="AZ204" s="29">
        <v>338423.07</v>
      </c>
      <c r="BA204" s="29">
        <v>338423.07</v>
      </c>
      <c r="BB204" s="29">
        <v>338423.07</v>
      </c>
      <c r="BD204" s="342"/>
      <c r="BE204" s="342"/>
      <c r="BF204" s="342"/>
      <c r="BH204" s="29">
        <v>662.74517875000004</v>
      </c>
      <c r="BI204" s="29">
        <v>662.74517875000004</v>
      </c>
      <c r="BJ204" s="29">
        <v>662.74517875000004</v>
      </c>
      <c r="BL204" s="342">
        <f t="shared" si="66"/>
        <v>0</v>
      </c>
      <c r="BM204" s="342">
        <f t="shared" si="66"/>
        <v>0</v>
      </c>
      <c r="BN204" s="342">
        <f t="shared" si="66"/>
        <v>0</v>
      </c>
      <c r="BP204" s="29">
        <f t="shared" si="67"/>
        <v>1988.2355362500002</v>
      </c>
      <c r="BQ204" s="29">
        <f t="shared" si="68"/>
        <v>0</v>
      </c>
      <c r="BR204" s="29">
        <f t="shared" si="69"/>
        <v>-1988.2355362500002</v>
      </c>
      <c r="BT204" s="29">
        <f t="shared" si="70"/>
        <v>5964.7066087500007</v>
      </c>
      <c r="BU204" s="29">
        <f t="shared" si="70"/>
        <v>3976.4710725000004</v>
      </c>
      <c r="BV204" s="29">
        <f t="shared" si="73"/>
        <v>-1988.2355362500002</v>
      </c>
      <c r="BX204" s="29">
        <v>338423.07</v>
      </c>
      <c r="BY204" s="29">
        <v>338423.07</v>
      </c>
      <c r="BZ204" s="29">
        <v>338423.07</v>
      </c>
      <c r="CB204" s="342"/>
      <c r="CC204" s="342"/>
      <c r="CD204" s="342"/>
      <c r="CF204" s="29">
        <v>662.74517875000004</v>
      </c>
      <c r="CG204" s="29">
        <v>662.74517875000004</v>
      </c>
      <c r="CH204" s="29">
        <v>662.74517875000004</v>
      </c>
      <c r="CJ204" s="342">
        <f t="shared" si="71"/>
        <v>0</v>
      </c>
      <c r="CK204" s="342">
        <f t="shared" si="71"/>
        <v>0</v>
      </c>
      <c r="CL204" s="342">
        <f t="shared" si="71"/>
        <v>0</v>
      </c>
      <c r="CN204" s="29">
        <f t="shared" si="79"/>
        <v>1988.2355362500002</v>
      </c>
      <c r="CO204" s="29">
        <f t="shared" si="80"/>
        <v>0</v>
      </c>
      <c r="CP204" s="29">
        <f t="shared" si="81"/>
        <v>-1988.2355362500002</v>
      </c>
      <c r="CR204" s="29">
        <f t="shared" si="82"/>
        <v>7952.9421450000009</v>
      </c>
      <c r="CS204" s="29">
        <f t="shared" si="82"/>
        <v>3976.4710725000004</v>
      </c>
      <c r="CT204" s="29">
        <f t="shared" si="83"/>
        <v>-3976.4710725000004</v>
      </c>
    </row>
    <row r="205" spans="1:98" x14ac:dyDescent="0.25">
      <c r="A205" s="343" t="s">
        <v>528</v>
      </c>
      <c r="B205" s="229">
        <v>3.6299999999999999E-2</v>
      </c>
      <c r="C205" s="229">
        <v>3.6999999999999998E-2</v>
      </c>
      <c r="D205" s="229">
        <v>3.6999999999999998E-2</v>
      </c>
      <c r="E205" s="229">
        <v>2.35E-2</v>
      </c>
      <c r="F205" s="236">
        <v>403013</v>
      </c>
      <c r="G205" s="229"/>
      <c r="H205" s="342">
        <v>337096.18</v>
      </c>
      <c r="I205" s="342">
        <v>337096.18</v>
      </c>
      <c r="J205" s="342">
        <v>337096.18</v>
      </c>
      <c r="K205" s="342"/>
      <c r="L205" s="342">
        <v>337096.18</v>
      </c>
      <c r="M205" s="342">
        <v>337096.18</v>
      </c>
      <c r="N205" s="342">
        <v>337096.18</v>
      </c>
      <c r="O205" s="342"/>
      <c r="P205" s="238">
        <v>660.14668583333332</v>
      </c>
      <c r="Q205" s="238">
        <v>660.14668583333332</v>
      </c>
      <c r="R205" s="238">
        <v>660.14668583333332</v>
      </c>
      <c r="S205" s="238"/>
      <c r="T205" s="342">
        <f t="shared" si="61"/>
        <v>660.14668583333332</v>
      </c>
      <c r="U205" s="342">
        <f t="shared" si="61"/>
        <v>660.14668583333332</v>
      </c>
      <c r="V205" s="342">
        <f t="shared" si="61"/>
        <v>660.14668583333332</v>
      </c>
      <c r="W205" s="29"/>
      <c r="X205" s="29">
        <f t="shared" si="62"/>
        <v>1980.4400575</v>
      </c>
      <c r="Y205" s="29">
        <f t="shared" si="63"/>
        <v>1980.4400575</v>
      </c>
      <c r="Z205" s="29">
        <f t="shared" si="64"/>
        <v>0</v>
      </c>
      <c r="AB205" s="29">
        <v>337096.18</v>
      </c>
      <c r="AC205" s="29">
        <v>337096.18</v>
      </c>
      <c r="AD205" s="29">
        <v>337096.18</v>
      </c>
      <c r="AF205" s="342">
        <v>337096.18</v>
      </c>
      <c r="AG205" s="342">
        <v>337096.18</v>
      </c>
      <c r="AH205" s="342">
        <v>337096.18</v>
      </c>
      <c r="AJ205" s="29">
        <v>660.14668583333332</v>
      </c>
      <c r="AK205" s="29">
        <v>660.14668583333332</v>
      </c>
      <c r="AL205" s="29">
        <v>660.14668583333332</v>
      </c>
      <c r="AN205" s="342">
        <f t="shared" si="72"/>
        <v>660.14668583333332</v>
      </c>
      <c r="AO205" s="342">
        <f t="shared" si="72"/>
        <v>660.14668583333332</v>
      </c>
      <c r="AP205" s="342">
        <f t="shared" si="72"/>
        <v>660.14668583333332</v>
      </c>
      <c r="AR205" s="29">
        <f t="shared" si="74"/>
        <v>1980.4400575</v>
      </c>
      <c r="AS205" s="29">
        <f t="shared" si="75"/>
        <v>1980.4400575</v>
      </c>
      <c r="AT205" s="29">
        <f t="shared" si="76"/>
        <v>0</v>
      </c>
      <c r="AV205" s="29">
        <f t="shared" si="77"/>
        <v>3960.8801149999999</v>
      </c>
      <c r="AW205" s="29">
        <f t="shared" si="77"/>
        <v>3960.8801149999999</v>
      </c>
      <c r="AX205" s="29">
        <f t="shared" si="78"/>
        <v>0</v>
      </c>
      <c r="AZ205" s="29">
        <v>337096.18</v>
      </c>
      <c r="BA205" s="29">
        <v>337096.18</v>
      </c>
      <c r="BB205" s="29">
        <v>337096.18</v>
      </c>
      <c r="BD205" s="342"/>
      <c r="BE205" s="342"/>
      <c r="BF205" s="342"/>
      <c r="BH205" s="29">
        <v>660.14668583333332</v>
      </c>
      <c r="BI205" s="29">
        <v>660.14668583333332</v>
      </c>
      <c r="BJ205" s="29">
        <v>660.14668583333332</v>
      </c>
      <c r="BL205" s="342">
        <f t="shared" si="66"/>
        <v>0</v>
      </c>
      <c r="BM205" s="342">
        <f t="shared" si="66"/>
        <v>0</v>
      </c>
      <c r="BN205" s="342">
        <f t="shared" si="66"/>
        <v>0</v>
      </c>
      <c r="BP205" s="29">
        <f t="shared" si="67"/>
        <v>1980.4400575</v>
      </c>
      <c r="BQ205" s="29">
        <f t="shared" si="68"/>
        <v>0</v>
      </c>
      <c r="BR205" s="29">
        <f t="shared" si="69"/>
        <v>-1980.4400575</v>
      </c>
      <c r="BT205" s="29">
        <f t="shared" si="70"/>
        <v>5941.3201724999999</v>
      </c>
      <c r="BU205" s="29">
        <f t="shared" si="70"/>
        <v>3960.8801149999999</v>
      </c>
      <c r="BV205" s="29">
        <f t="shared" si="73"/>
        <v>-1980.4400575</v>
      </c>
      <c r="BX205" s="29">
        <v>337096.18</v>
      </c>
      <c r="BY205" s="29">
        <v>337096.18</v>
      </c>
      <c r="BZ205" s="29">
        <v>337096.18</v>
      </c>
      <c r="CB205" s="342"/>
      <c r="CC205" s="342"/>
      <c r="CD205" s="342"/>
      <c r="CF205" s="29">
        <v>660.14668583333332</v>
      </c>
      <c r="CG205" s="29">
        <v>660.14668583333332</v>
      </c>
      <c r="CH205" s="29">
        <v>660.14668583333332</v>
      </c>
      <c r="CJ205" s="342">
        <f t="shared" si="71"/>
        <v>0</v>
      </c>
      <c r="CK205" s="342">
        <f t="shared" si="71"/>
        <v>0</v>
      </c>
      <c r="CL205" s="342">
        <f t="shared" si="71"/>
        <v>0</v>
      </c>
      <c r="CN205" s="29">
        <f t="shared" si="79"/>
        <v>1980.4400575</v>
      </c>
      <c r="CO205" s="29">
        <f t="shared" si="80"/>
        <v>0</v>
      </c>
      <c r="CP205" s="29">
        <f t="shared" si="81"/>
        <v>-1980.4400575</v>
      </c>
      <c r="CR205" s="29">
        <f t="shared" si="82"/>
        <v>7921.7602299999999</v>
      </c>
      <c r="CS205" s="29">
        <f t="shared" si="82"/>
        <v>3960.8801149999999</v>
      </c>
      <c r="CT205" s="29">
        <f t="shared" si="83"/>
        <v>-3960.8801149999999</v>
      </c>
    </row>
    <row r="206" spans="1:98" x14ac:dyDescent="0.25">
      <c r="A206" s="343" t="s">
        <v>529</v>
      </c>
      <c r="B206" s="229">
        <v>3.6499999999999998E-2</v>
      </c>
      <c r="C206" s="229">
        <v>3.7100000000000001E-2</v>
      </c>
      <c r="D206" s="229">
        <v>3.7100000000000001E-2</v>
      </c>
      <c r="E206" s="229">
        <v>2.35E-2</v>
      </c>
      <c r="F206" s="236">
        <v>403013</v>
      </c>
      <c r="G206" s="229"/>
      <c r="H206" s="342">
        <v>347146.53</v>
      </c>
      <c r="I206" s="342">
        <v>347146.53</v>
      </c>
      <c r="J206" s="342">
        <v>347146.53</v>
      </c>
      <c r="K206" s="342"/>
      <c r="L206" s="342">
        <v>347146.53</v>
      </c>
      <c r="M206" s="342">
        <v>347146.53</v>
      </c>
      <c r="N206" s="342">
        <v>347146.53</v>
      </c>
      <c r="O206" s="342"/>
      <c r="P206" s="238">
        <v>679.82862125000008</v>
      </c>
      <c r="Q206" s="238">
        <v>679.82862125000008</v>
      </c>
      <c r="R206" s="238">
        <v>679.82862125000008</v>
      </c>
      <c r="S206" s="238"/>
      <c r="T206" s="342">
        <f t="shared" si="61"/>
        <v>679.82862125000008</v>
      </c>
      <c r="U206" s="342">
        <f t="shared" si="61"/>
        <v>679.82862125000008</v>
      </c>
      <c r="V206" s="342">
        <f t="shared" si="61"/>
        <v>679.82862125000008</v>
      </c>
      <c r="W206" s="29"/>
      <c r="X206" s="29">
        <f t="shared" si="62"/>
        <v>2039.4858637500001</v>
      </c>
      <c r="Y206" s="29">
        <f t="shared" si="63"/>
        <v>2039.4858637500001</v>
      </c>
      <c r="Z206" s="29">
        <f t="shared" si="64"/>
        <v>0</v>
      </c>
      <c r="AB206" s="29">
        <v>347146.53</v>
      </c>
      <c r="AC206" s="29">
        <v>347146.53</v>
      </c>
      <c r="AD206" s="29">
        <v>347146.53</v>
      </c>
      <c r="AF206" s="342">
        <v>347146.53</v>
      </c>
      <c r="AG206" s="342">
        <v>347146.53</v>
      </c>
      <c r="AH206" s="342">
        <v>347146.53</v>
      </c>
      <c r="AJ206" s="29">
        <v>679.82862125000008</v>
      </c>
      <c r="AK206" s="29">
        <v>679.82862125000008</v>
      </c>
      <c r="AL206" s="29">
        <v>679.82862125000008</v>
      </c>
      <c r="AN206" s="342">
        <f t="shared" si="72"/>
        <v>679.82862125000008</v>
      </c>
      <c r="AO206" s="342">
        <f t="shared" si="72"/>
        <v>679.82862125000008</v>
      </c>
      <c r="AP206" s="342">
        <f t="shared" si="72"/>
        <v>679.82862125000008</v>
      </c>
      <c r="AR206" s="29">
        <f t="shared" si="74"/>
        <v>2039.4858637500001</v>
      </c>
      <c r="AS206" s="29">
        <f t="shared" si="75"/>
        <v>2039.4858637500001</v>
      </c>
      <c r="AT206" s="29">
        <f t="shared" si="76"/>
        <v>0</v>
      </c>
      <c r="AV206" s="29">
        <f t="shared" si="77"/>
        <v>4078.9717275000003</v>
      </c>
      <c r="AW206" s="29">
        <f t="shared" si="77"/>
        <v>4078.9717275000003</v>
      </c>
      <c r="AX206" s="29">
        <f t="shared" si="78"/>
        <v>0</v>
      </c>
      <c r="AZ206" s="29">
        <v>347146.53</v>
      </c>
      <c r="BA206" s="29">
        <v>347146.53</v>
      </c>
      <c r="BB206" s="29">
        <v>347146.53</v>
      </c>
      <c r="BD206" s="342"/>
      <c r="BE206" s="342"/>
      <c r="BF206" s="342"/>
      <c r="BH206" s="29">
        <v>679.82862125000008</v>
      </c>
      <c r="BI206" s="29">
        <v>679.82862125000008</v>
      </c>
      <c r="BJ206" s="29">
        <v>679.82862125000008</v>
      </c>
      <c r="BL206" s="342">
        <f t="shared" si="66"/>
        <v>0</v>
      </c>
      <c r="BM206" s="342">
        <f t="shared" si="66"/>
        <v>0</v>
      </c>
      <c r="BN206" s="342">
        <f t="shared" si="66"/>
        <v>0</v>
      </c>
      <c r="BP206" s="29">
        <f t="shared" si="67"/>
        <v>2039.4858637500001</v>
      </c>
      <c r="BQ206" s="29">
        <f t="shared" si="68"/>
        <v>0</v>
      </c>
      <c r="BR206" s="29">
        <f t="shared" si="69"/>
        <v>-2039.4858637500001</v>
      </c>
      <c r="BT206" s="29">
        <f t="shared" si="70"/>
        <v>6118.4575912500004</v>
      </c>
      <c r="BU206" s="29">
        <f t="shared" si="70"/>
        <v>4078.9717275000003</v>
      </c>
      <c r="BV206" s="29">
        <f t="shared" si="73"/>
        <v>-2039.4858637500001</v>
      </c>
      <c r="BX206" s="29">
        <v>347146.53</v>
      </c>
      <c r="BY206" s="29">
        <v>347146.53</v>
      </c>
      <c r="BZ206" s="29">
        <v>347146.53</v>
      </c>
      <c r="CB206" s="342"/>
      <c r="CC206" s="342"/>
      <c r="CD206" s="342"/>
      <c r="CF206" s="29">
        <v>679.82862125000008</v>
      </c>
      <c r="CG206" s="29">
        <v>679.82862125000008</v>
      </c>
      <c r="CH206" s="29">
        <v>679.82862125000008</v>
      </c>
      <c r="CJ206" s="342">
        <f t="shared" si="71"/>
        <v>0</v>
      </c>
      <c r="CK206" s="342">
        <f t="shared" si="71"/>
        <v>0</v>
      </c>
      <c r="CL206" s="342">
        <f t="shared" si="71"/>
        <v>0</v>
      </c>
      <c r="CN206" s="29">
        <f t="shared" si="79"/>
        <v>2039.4858637500001</v>
      </c>
      <c r="CO206" s="29">
        <f t="shared" si="80"/>
        <v>0</v>
      </c>
      <c r="CP206" s="29">
        <f t="shared" si="81"/>
        <v>-2039.4858637500001</v>
      </c>
      <c r="CR206" s="29">
        <f t="shared" si="82"/>
        <v>8157.9434550000005</v>
      </c>
      <c r="CS206" s="29">
        <f t="shared" si="82"/>
        <v>4078.9717275000003</v>
      </c>
      <c r="CT206" s="29">
        <f t="shared" si="83"/>
        <v>-4078.9717275000003</v>
      </c>
    </row>
    <row r="207" spans="1:98" x14ac:dyDescent="0.25">
      <c r="A207" s="343" t="s">
        <v>530</v>
      </c>
      <c r="B207" s="229">
        <v>3.8399999999999997E-2</v>
      </c>
      <c r="C207" s="229">
        <v>9.3100000000000002E-2</v>
      </c>
      <c r="D207" s="229">
        <v>9.3100000000000002E-2</v>
      </c>
      <c r="E207" s="229">
        <v>0.2359</v>
      </c>
      <c r="F207" s="236">
        <v>403013</v>
      </c>
      <c r="G207" s="229"/>
      <c r="H207" s="342">
        <v>0</v>
      </c>
      <c r="I207" s="342">
        <v>0</v>
      </c>
      <c r="J207" s="342">
        <v>0</v>
      </c>
      <c r="K207" s="342"/>
      <c r="L207" s="342">
        <v>0</v>
      </c>
      <c r="M207" s="342">
        <v>0</v>
      </c>
      <c r="N207" s="342">
        <v>0</v>
      </c>
      <c r="O207" s="342"/>
      <c r="P207" s="238">
        <v>0</v>
      </c>
      <c r="Q207" s="238">
        <v>0</v>
      </c>
      <c r="R207" s="238">
        <v>0</v>
      </c>
      <c r="S207" s="238"/>
      <c r="T207" s="342">
        <f t="shared" si="61"/>
        <v>0</v>
      </c>
      <c r="U207" s="342">
        <f t="shared" si="61"/>
        <v>0</v>
      </c>
      <c r="V207" s="342">
        <f t="shared" si="61"/>
        <v>0</v>
      </c>
      <c r="W207" s="29"/>
      <c r="X207" s="29">
        <f t="shared" si="62"/>
        <v>0</v>
      </c>
      <c r="Y207" s="29">
        <f t="shared" si="63"/>
        <v>0</v>
      </c>
      <c r="Z207" s="29">
        <f t="shared" si="64"/>
        <v>0</v>
      </c>
      <c r="AB207" s="29">
        <v>0</v>
      </c>
      <c r="AC207" s="29">
        <v>0</v>
      </c>
      <c r="AD207" s="29">
        <v>0</v>
      </c>
      <c r="AF207" s="342">
        <v>0</v>
      </c>
      <c r="AG207" s="342">
        <v>0</v>
      </c>
      <c r="AH207" s="342">
        <v>0</v>
      </c>
      <c r="AJ207" s="29">
        <v>0</v>
      </c>
      <c r="AK207" s="29">
        <v>0</v>
      </c>
      <c r="AL207" s="29">
        <v>0</v>
      </c>
      <c r="AN207" s="342">
        <f t="shared" si="72"/>
        <v>0</v>
      </c>
      <c r="AO207" s="342">
        <f t="shared" si="72"/>
        <v>0</v>
      </c>
      <c r="AP207" s="342">
        <f t="shared" si="72"/>
        <v>0</v>
      </c>
      <c r="AR207" s="29">
        <f t="shared" si="74"/>
        <v>0</v>
      </c>
      <c r="AS207" s="29">
        <f t="shared" si="75"/>
        <v>0</v>
      </c>
      <c r="AT207" s="29">
        <f t="shared" si="76"/>
        <v>0</v>
      </c>
      <c r="AV207" s="29">
        <f t="shared" si="77"/>
        <v>0</v>
      </c>
      <c r="AW207" s="29">
        <f t="shared" si="77"/>
        <v>0</v>
      </c>
      <c r="AX207" s="29">
        <f t="shared" si="78"/>
        <v>0</v>
      </c>
      <c r="AZ207" s="29">
        <v>0</v>
      </c>
      <c r="BA207" s="29">
        <v>0</v>
      </c>
      <c r="BB207" s="29">
        <v>0</v>
      </c>
      <c r="BD207" s="342"/>
      <c r="BE207" s="342"/>
      <c r="BF207" s="342"/>
      <c r="BH207" s="29">
        <v>0</v>
      </c>
      <c r="BI207" s="29">
        <v>0</v>
      </c>
      <c r="BJ207" s="29">
        <v>0</v>
      </c>
      <c r="BL207" s="342">
        <f t="shared" si="66"/>
        <v>0</v>
      </c>
      <c r="BM207" s="342">
        <f t="shared" si="66"/>
        <v>0</v>
      </c>
      <c r="BN207" s="342">
        <f t="shared" si="66"/>
        <v>0</v>
      </c>
      <c r="BP207" s="29">
        <f t="shared" si="67"/>
        <v>0</v>
      </c>
      <c r="BQ207" s="29">
        <f t="shared" si="68"/>
        <v>0</v>
      </c>
      <c r="BR207" s="29">
        <f t="shared" si="69"/>
        <v>0</v>
      </c>
      <c r="BT207" s="29">
        <f t="shared" si="70"/>
        <v>0</v>
      </c>
      <c r="BU207" s="29">
        <f t="shared" si="70"/>
        <v>0</v>
      </c>
      <c r="BV207" s="29">
        <f t="shared" si="73"/>
        <v>0</v>
      </c>
      <c r="BX207" s="29">
        <v>0</v>
      </c>
      <c r="BY207" s="29">
        <v>0</v>
      </c>
      <c r="BZ207" s="29">
        <v>0</v>
      </c>
      <c r="CB207" s="342"/>
      <c r="CC207" s="342"/>
      <c r="CD207" s="342"/>
      <c r="CF207" s="29">
        <v>0</v>
      </c>
      <c r="CG207" s="29">
        <v>0</v>
      </c>
      <c r="CH207" s="29">
        <v>0</v>
      </c>
      <c r="CJ207" s="342">
        <f t="shared" si="71"/>
        <v>0</v>
      </c>
      <c r="CK207" s="342">
        <f t="shared" si="71"/>
        <v>0</v>
      </c>
      <c r="CL207" s="342">
        <f t="shared" si="71"/>
        <v>0</v>
      </c>
      <c r="CN207" s="29">
        <f t="shared" si="79"/>
        <v>0</v>
      </c>
      <c r="CO207" s="29">
        <f t="shared" si="80"/>
        <v>0</v>
      </c>
      <c r="CP207" s="29">
        <f t="shared" si="81"/>
        <v>0</v>
      </c>
      <c r="CR207" s="29">
        <f t="shared" si="82"/>
        <v>0</v>
      </c>
      <c r="CS207" s="29">
        <f t="shared" si="82"/>
        <v>0</v>
      </c>
      <c r="CT207" s="29">
        <f t="shared" si="83"/>
        <v>0</v>
      </c>
    </row>
    <row r="208" spans="1:98" x14ac:dyDescent="0.25">
      <c r="A208" s="30" t="s">
        <v>531</v>
      </c>
      <c r="B208" s="229"/>
      <c r="C208" s="229"/>
      <c r="D208" s="229">
        <v>0</v>
      </c>
      <c r="E208" s="229">
        <v>0</v>
      </c>
      <c r="F208" s="236">
        <v>403013</v>
      </c>
      <c r="G208" s="229"/>
      <c r="H208" s="342">
        <v>0</v>
      </c>
      <c r="I208" s="342">
        <v>0</v>
      </c>
      <c r="J208" s="342">
        <v>0</v>
      </c>
      <c r="K208" s="342"/>
      <c r="L208" s="342">
        <v>0</v>
      </c>
      <c r="M208" s="342">
        <v>0</v>
      </c>
      <c r="N208" s="342">
        <v>0</v>
      </c>
      <c r="O208" s="342"/>
      <c r="P208" s="238">
        <v>0</v>
      </c>
      <c r="Q208" s="238">
        <v>0</v>
      </c>
      <c r="R208" s="238">
        <v>0</v>
      </c>
      <c r="S208" s="238"/>
      <c r="T208" s="342">
        <f t="shared" si="61"/>
        <v>0</v>
      </c>
      <c r="U208" s="342">
        <f t="shared" si="61"/>
        <v>0</v>
      </c>
      <c r="V208" s="342">
        <f t="shared" si="61"/>
        <v>0</v>
      </c>
      <c r="W208" s="29"/>
      <c r="X208" s="29">
        <f t="shared" si="62"/>
        <v>0</v>
      </c>
      <c r="Y208" s="29">
        <f t="shared" si="63"/>
        <v>0</v>
      </c>
      <c r="Z208" s="29">
        <f t="shared" si="64"/>
        <v>0</v>
      </c>
      <c r="AB208" s="29">
        <v>0</v>
      </c>
      <c r="AC208" s="29">
        <v>0</v>
      </c>
      <c r="AD208" s="29">
        <v>0</v>
      </c>
      <c r="AF208" s="342">
        <v>0</v>
      </c>
      <c r="AG208" s="342">
        <v>0</v>
      </c>
      <c r="AH208" s="342">
        <v>0</v>
      </c>
      <c r="AJ208" s="29">
        <v>0</v>
      </c>
      <c r="AK208" s="29">
        <v>0</v>
      </c>
      <c r="AL208" s="29">
        <v>0</v>
      </c>
      <c r="AN208" s="342">
        <f t="shared" si="72"/>
        <v>0</v>
      </c>
      <c r="AO208" s="342">
        <f t="shared" si="72"/>
        <v>0</v>
      </c>
      <c r="AP208" s="342">
        <f t="shared" si="72"/>
        <v>0</v>
      </c>
      <c r="AR208" s="29">
        <f t="shared" si="74"/>
        <v>0</v>
      </c>
      <c r="AS208" s="29">
        <f t="shared" si="75"/>
        <v>0</v>
      </c>
      <c r="AT208" s="29">
        <f t="shared" si="76"/>
        <v>0</v>
      </c>
      <c r="AV208" s="29">
        <f t="shared" si="77"/>
        <v>0</v>
      </c>
      <c r="AW208" s="29">
        <f t="shared" si="77"/>
        <v>0</v>
      </c>
      <c r="AX208" s="29">
        <f t="shared" si="78"/>
        <v>0</v>
      </c>
      <c r="AZ208" s="29">
        <v>0</v>
      </c>
      <c r="BA208" s="29">
        <v>0</v>
      </c>
      <c r="BB208" s="29">
        <v>0</v>
      </c>
      <c r="BD208" s="342"/>
      <c r="BE208" s="342"/>
      <c r="BF208" s="342"/>
      <c r="BH208" s="29">
        <v>0</v>
      </c>
      <c r="BI208" s="29">
        <v>0</v>
      </c>
      <c r="BJ208" s="29">
        <v>0</v>
      </c>
      <c r="BL208" s="342">
        <f t="shared" si="66"/>
        <v>0</v>
      </c>
      <c r="BM208" s="342">
        <f t="shared" si="66"/>
        <v>0</v>
      </c>
      <c r="BN208" s="342">
        <f t="shared" si="66"/>
        <v>0</v>
      </c>
      <c r="BP208" s="29">
        <f t="shared" si="67"/>
        <v>0</v>
      </c>
      <c r="BQ208" s="29">
        <f t="shared" si="68"/>
        <v>0</v>
      </c>
      <c r="BR208" s="29">
        <f t="shared" si="69"/>
        <v>0</v>
      </c>
      <c r="BT208" s="29">
        <f t="shared" si="70"/>
        <v>0</v>
      </c>
      <c r="BU208" s="29">
        <f t="shared" si="70"/>
        <v>0</v>
      </c>
      <c r="BV208" s="29">
        <f t="shared" si="73"/>
        <v>0</v>
      </c>
      <c r="BX208" s="29">
        <v>0</v>
      </c>
      <c r="BY208" s="29">
        <v>0</v>
      </c>
      <c r="BZ208" s="29">
        <v>0</v>
      </c>
      <c r="CB208" s="342"/>
      <c r="CC208" s="342"/>
      <c r="CD208" s="342"/>
      <c r="CF208" s="29">
        <v>0</v>
      </c>
      <c r="CG208" s="29">
        <v>0</v>
      </c>
      <c r="CH208" s="29">
        <v>0</v>
      </c>
      <c r="CJ208" s="342">
        <f t="shared" si="71"/>
        <v>0</v>
      </c>
      <c r="CK208" s="342">
        <f t="shared" si="71"/>
        <v>0</v>
      </c>
      <c r="CL208" s="342">
        <f t="shared" si="71"/>
        <v>0</v>
      </c>
      <c r="CN208" s="29">
        <f t="shared" si="79"/>
        <v>0</v>
      </c>
      <c r="CO208" s="29">
        <f t="shared" si="80"/>
        <v>0</v>
      </c>
      <c r="CP208" s="29">
        <f t="shared" si="81"/>
        <v>0</v>
      </c>
      <c r="CR208" s="29">
        <f t="shared" si="82"/>
        <v>0</v>
      </c>
      <c r="CS208" s="29">
        <f t="shared" si="82"/>
        <v>0</v>
      </c>
      <c r="CT208" s="29">
        <f t="shared" si="83"/>
        <v>0</v>
      </c>
    </row>
    <row r="209" spans="1:98" x14ac:dyDescent="0.25">
      <c r="A209" s="30" t="s">
        <v>532</v>
      </c>
      <c r="B209" s="229">
        <v>2.7900000000000001E-2</v>
      </c>
      <c r="C209" s="229">
        <v>3.3300000000000003E-2</v>
      </c>
      <c r="D209" s="229">
        <v>3.3300000000000003E-2</v>
      </c>
      <c r="E209" s="229">
        <v>3.7600000000000001E-2</v>
      </c>
      <c r="F209" s="236">
        <v>403013</v>
      </c>
      <c r="G209" s="229"/>
      <c r="H209" s="342">
        <v>77235122.099999994</v>
      </c>
      <c r="I209" s="342">
        <v>77232867.370000005</v>
      </c>
      <c r="J209" s="342">
        <v>77268719.5</v>
      </c>
      <c r="K209" s="342"/>
      <c r="L209" s="342">
        <v>86861444.239999995</v>
      </c>
      <c r="M209" s="342">
        <v>86767538.099999994</v>
      </c>
      <c r="N209" s="342">
        <v>86675978</v>
      </c>
      <c r="O209" s="342"/>
      <c r="P209" s="238">
        <v>242003.38257999998</v>
      </c>
      <c r="Q209" s="238">
        <v>241996.31775933338</v>
      </c>
      <c r="R209" s="238">
        <v>242108.65443333334</v>
      </c>
      <c r="S209" s="238"/>
      <c r="T209" s="342">
        <f t="shared" si="61"/>
        <v>272165.85861866665</v>
      </c>
      <c r="U209" s="342">
        <f t="shared" si="61"/>
        <v>271871.61937999999</v>
      </c>
      <c r="V209" s="342">
        <f t="shared" si="61"/>
        <v>271584.73106666666</v>
      </c>
      <c r="W209" s="29"/>
      <c r="X209" s="29">
        <f t="shared" si="62"/>
        <v>726108.3547726667</v>
      </c>
      <c r="Y209" s="29">
        <f t="shared" si="63"/>
        <v>815622.20906533336</v>
      </c>
      <c r="Z209" s="29">
        <f t="shared" si="64"/>
        <v>89513.854292666656</v>
      </c>
      <c r="AB209" s="29">
        <v>80210545.769999996</v>
      </c>
      <c r="AC209" s="29">
        <v>84079187.609999999</v>
      </c>
      <c r="AD209" s="29">
        <v>84942551.099999994</v>
      </c>
      <c r="AF209" s="342">
        <v>86760874.079999998</v>
      </c>
      <c r="AG209" s="342">
        <v>86823669.280000001</v>
      </c>
      <c r="AH209" s="342">
        <v>86856762.650000006</v>
      </c>
      <c r="AJ209" s="29">
        <v>251326.37674599999</v>
      </c>
      <c r="AK209" s="29">
        <v>263448.121178</v>
      </c>
      <c r="AL209" s="29">
        <v>266153.32678</v>
      </c>
      <c r="AN209" s="342">
        <f t="shared" si="72"/>
        <v>271850.73878399999</v>
      </c>
      <c r="AO209" s="342">
        <f t="shared" si="72"/>
        <v>272047.49707733333</v>
      </c>
      <c r="AP209" s="342">
        <f t="shared" si="72"/>
        <v>272151.18963666668</v>
      </c>
      <c r="AR209" s="29">
        <f t="shared" si="74"/>
        <v>780927.82470400003</v>
      </c>
      <c r="AS209" s="29">
        <f t="shared" si="75"/>
        <v>816049.425498</v>
      </c>
      <c r="AT209" s="29">
        <f t="shared" si="76"/>
        <v>35121.600793999969</v>
      </c>
      <c r="AV209" s="29">
        <f t="shared" si="77"/>
        <v>1507036.1794766667</v>
      </c>
      <c r="AW209" s="29">
        <f t="shared" si="77"/>
        <v>1631671.6345633334</v>
      </c>
      <c r="AX209" s="29">
        <f t="shared" si="78"/>
        <v>124635.45508666662</v>
      </c>
      <c r="AZ209" s="29">
        <v>85798919.430000007</v>
      </c>
      <c r="BA209" s="29">
        <v>86794259.769999996</v>
      </c>
      <c r="BB209" s="29">
        <v>86731376.319999993</v>
      </c>
      <c r="BD209" s="342"/>
      <c r="BE209" s="342"/>
      <c r="BF209" s="342"/>
      <c r="BH209" s="29">
        <v>268836.614214</v>
      </c>
      <c r="BI209" s="29">
        <v>271955.34727933333</v>
      </c>
      <c r="BJ209" s="29">
        <v>271758.31246933335</v>
      </c>
      <c r="BL209" s="342">
        <f t="shared" si="66"/>
        <v>0</v>
      </c>
      <c r="BM209" s="342">
        <f t="shared" si="66"/>
        <v>0</v>
      </c>
      <c r="BN209" s="342">
        <f t="shared" si="66"/>
        <v>0</v>
      </c>
      <c r="BP209" s="29">
        <f t="shared" si="67"/>
        <v>812550.27396266675</v>
      </c>
      <c r="BQ209" s="29">
        <f t="shared" si="68"/>
        <v>0</v>
      </c>
      <c r="BR209" s="29">
        <f t="shared" si="69"/>
        <v>-812550.27396266675</v>
      </c>
      <c r="BT209" s="29">
        <f t="shared" si="70"/>
        <v>2319586.4534393335</v>
      </c>
      <c r="BU209" s="29">
        <f t="shared" si="70"/>
        <v>1631671.6345633334</v>
      </c>
      <c r="BV209" s="29">
        <f t="shared" si="73"/>
        <v>-687914.81887600012</v>
      </c>
      <c r="BX209" s="29">
        <v>86602804.280000001</v>
      </c>
      <c r="BY209" s="29">
        <v>86581024.560000002</v>
      </c>
      <c r="BZ209" s="29">
        <v>86722199.849999994</v>
      </c>
      <c r="CB209" s="342"/>
      <c r="CC209" s="342"/>
      <c r="CD209" s="342"/>
      <c r="CF209" s="29">
        <v>271355.45341066667</v>
      </c>
      <c r="CG209" s="29">
        <v>271287.210288</v>
      </c>
      <c r="CH209" s="29">
        <v>271729.55953000003</v>
      </c>
      <c r="CJ209" s="342">
        <f t="shared" si="71"/>
        <v>0</v>
      </c>
      <c r="CK209" s="342">
        <f t="shared" si="71"/>
        <v>0</v>
      </c>
      <c r="CL209" s="342">
        <f t="shared" si="71"/>
        <v>0</v>
      </c>
      <c r="CN209" s="29">
        <f t="shared" si="79"/>
        <v>814372.2232286667</v>
      </c>
      <c r="CO209" s="29">
        <f t="shared" si="80"/>
        <v>0</v>
      </c>
      <c r="CP209" s="29">
        <f t="shared" si="81"/>
        <v>-814372.2232286667</v>
      </c>
      <c r="CR209" s="29">
        <f t="shared" si="82"/>
        <v>3133958.6766680004</v>
      </c>
      <c r="CS209" s="29">
        <f t="shared" si="82"/>
        <v>1631671.6345633334</v>
      </c>
      <c r="CT209" s="29">
        <f t="shared" si="83"/>
        <v>-1502287.0421046671</v>
      </c>
    </row>
    <row r="210" spans="1:98" x14ac:dyDescent="0.25">
      <c r="A210" s="343" t="s">
        <v>533</v>
      </c>
      <c r="B210" s="229">
        <v>4.3299999999999998E-2</v>
      </c>
      <c r="C210" s="229">
        <v>4.3999999999999997E-2</v>
      </c>
      <c r="D210" s="229">
        <v>4.3999999999999997E-2</v>
      </c>
      <c r="E210" s="229">
        <v>3.3700000000000001E-2</v>
      </c>
      <c r="F210" s="236">
        <v>403013</v>
      </c>
      <c r="G210" s="229"/>
      <c r="H210" s="342">
        <v>18461992.960000001</v>
      </c>
      <c r="I210" s="342">
        <v>18461992.960000001</v>
      </c>
      <c r="J210" s="342">
        <v>18563962</v>
      </c>
      <c r="K210" s="342"/>
      <c r="L210" s="342">
        <v>18609495.34</v>
      </c>
      <c r="M210" s="342">
        <v>18609495.34</v>
      </c>
      <c r="N210" s="342">
        <v>18609495.34</v>
      </c>
      <c r="O210" s="342"/>
      <c r="P210" s="238">
        <v>51847.430229333339</v>
      </c>
      <c r="Q210" s="238">
        <v>51847.430229333339</v>
      </c>
      <c r="R210" s="238">
        <v>52133.793283333333</v>
      </c>
      <c r="S210" s="238"/>
      <c r="T210" s="342">
        <f t="shared" si="61"/>
        <v>52261.66607983334</v>
      </c>
      <c r="U210" s="342">
        <f t="shared" si="61"/>
        <v>52261.66607983334</v>
      </c>
      <c r="V210" s="342">
        <f t="shared" si="61"/>
        <v>52261.66607983334</v>
      </c>
      <c r="W210" s="29"/>
      <c r="X210" s="29">
        <f t="shared" si="62"/>
        <v>155828.65374199999</v>
      </c>
      <c r="Y210" s="29">
        <f t="shared" si="63"/>
        <v>156784.99823950001</v>
      </c>
      <c r="Z210" s="29">
        <f t="shared" si="64"/>
        <v>956.34449750001659</v>
      </c>
      <c r="AB210" s="29">
        <v>18665931.039999999</v>
      </c>
      <c r="AC210" s="29">
        <v>18637713.190000001</v>
      </c>
      <c r="AD210" s="29">
        <v>18609495.34</v>
      </c>
      <c r="AF210" s="342">
        <v>18609495.34</v>
      </c>
      <c r="AG210" s="342">
        <v>18609495.34</v>
      </c>
      <c r="AH210" s="342">
        <v>18609495.34</v>
      </c>
      <c r="AJ210" s="29">
        <v>52420.156337333327</v>
      </c>
      <c r="AK210" s="29">
        <v>52340.91120858334</v>
      </c>
      <c r="AL210" s="29">
        <v>52261.66607983334</v>
      </c>
      <c r="AN210" s="342">
        <f t="shared" si="72"/>
        <v>52261.66607983334</v>
      </c>
      <c r="AO210" s="342">
        <f t="shared" si="72"/>
        <v>52261.66607983334</v>
      </c>
      <c r="AP210" s="342">
        <f t="shared" si="72"/>
        <v>52261.66607983334</v>
      </c>
      <c r="AR210" s="29">
        <f t="shared" si="74"/>
        <v>157022.73362575</v>
      </c>
      <c r="AS210" s="29">
        <f t="shared" si="75"/>
        <v>156784.99823950001</v>
      </c>
      <c r="AT210" s="29">
        <f t="shared" si="76"/>
        <v>-237.73538624998764</v>
      </c>
      <c r="AV210" s="29">
        <f t="shared" si="77"/>
        <v>312851.38736774999</v>
      </c>
      <c r="AW210" s="29">
        <f t="shared" si="77"/>
        <v>313569.99647900002</v>
      </c>
      <c r="AX210" s="29">
        <f t="shared" si="78"/>
        <v>718.60911125002895</v>
      </c>
      <c r="AZ210" s="29">
        <v>18609495.34</v>
      </c>
      <c r="BA210" s="29">
        <v>18609495.34</v>
      </c>
      <c r="BB210" s="29">
        <v>18609495.34</v>
      </c>
      <c r="BD210" s="342"/>
      <c r="BE210" s="342"/>
      <c r="BF210" s="342"/>
      <c r="BH210" s="29">
        <v>52261.66607983334</v>
      </c>
      <c r="BI210" s="29">
        <v>52261.66607983334</v>
      </c>
      <c r="BJ210" s="29">
        <v>52261.66607983334</v>
      </c>
      <c r="BL210" s="342">
        <f t="shared" si="66"/>
        <v>0</v>
      </c>
      <c r="BM210" s="342">
        <f t="shared" si="66"/>
        <v>0</v>
      </c>
      <c r="BN210" s="342">
        <f t="shared" si="66"/>
        <v>0</v>
      </c>
      <c r="BP210" s="29">
        <f t="shared" si="67"/>
        <v>156784.99823950001</v>
      </c>
      <c r="BQ210" s="29">
        <f t="shared" si="68"/>
        <v>0</v>
      </c>
      <c r="BR210" s="29">
        <f t="shared" si="69"/>
        <v>-156784.99823950001</v>
      </c>
      <c r="BT210" s="29">
        <f t="shared" si="70"/>
        <v>469636.38560725003</v>
      </c>
      <c r="BU210" s="29">
        <f t="shared" si="70"/>
        <v>313569.99647900002</v>
      </c>
      <c r="BV210" s="29">
        <f t="shared" si="73"/>
        <v>-156066.38912825001</v>
      </c>
      <c r="BX210" s="29">
        <v>18609495.34</v>
      </c>
      <c r="BY210" s="29">
        <v>18609495.34</v>
      </c>
      <c r="BZ210" s="29">
        <v>18609495.34</v>
      </c>
      <c r="CB210" s="342"/>
      <c r="CC210" s="342"/>
      <c r="CD210" s="342"/>
      <c r="CF210" s="29">
        <v>52261.66607983334</v>
      </c>
      <c r="CG210" s="29">
        <v>52261.66607983334</v>
      </c>
      <c r="CH210" s="29">
        <v>52261.66607983334</v>
      </c>
      <c r="CJ210" s="342">
        <f t="shared" si="71"/>
        <v>0</v>
      </c>
      <c r="CK210" s="342">
        <f t="shared" si="71"/>
        <v>0</v>
      </c>
      <c r="CL210" s="342">
        <f t="shared" si="71"/>
        <v>0</v>
      </c>
      <c r="CN210" s="29">
        <f t="shared" si="79"/>
        <v>156784.99823950001</v>
      </c>
      <c r="CO210" s="29">
        <f t="shared" si="80"/>
        <v>0</v>
      </c>
      <c r="CP210" s="29">
        <f t="shared" si="81"/>
        <v>-156784.99823950001</v>
      </c>
      <c r="CR210" s="29">
        <f t="shared" si="82"/>
        <v>626421.38384675002</v>
      </c>
      <c r="CS210" s="29">
        <f t="shared" si="82"/>
        <v>313569.99647900002</v>
      </c>
      <c r="CT210" s="29">
        <f t="shared" si="83"/>
        <v>-312851.38736774999</v>
      </c>
    </row>
    <row r="211" spans="1:98" x14ac:dyDescent="0.25">
      <c r="A211" s="343" t="s">
        <v>534</v>
      </c>
      <c r="B211" s="229">
        <v>5.9900000000000002E-2</v>
      </c>
      <c r="C211" s="229">
        <v>6.1699999999999998E-2</v>
      </c>
      <c r="D211" s="229">
        <v>6.1699999999999998E-2</v>
      </c>
      <c r="E211" s="229">
        <v>4.2300000000000004E-2</v>
      </c>
      <c r="F211" s="236">
        <v>403013</v>
      </c>
      <c r="G211" s="229"/>
      <c r="H211" s="342">
        <v>24418630.23</v>
      </c>
      <c r="I211" s="342">
        <v>24418630.23</v>
      </c>
      <c r="J211" s="342">
        <v>24418630.23</v>
      </c>
      <c r="K211" s="342"/>
      <c r="L211" s="342">
        <v>24438205.91</v>
      </c>
      <c r="M211" s="342">
        <v>24438205.91</v>
      </c>
      <c r="N211" s="342">
        <v>24438205.91</v>
      </c>
      <c r="O211" s="342"/>
      <c r="P211" s="238">
        <v>86075.671560750008</v>
      </c>
      <c r="Q211" s="238">
        <v>86075.671560750008</v>
      </c>
      <c r="R211" s="238">
        <v>86075.671560750008</v>
      </c>
      <c r="S211" s="238"/>
      <c r="T211" s="342">
        <f t="shared" si="61"/>
        <v>86144.675832750014</v>
      </c>
      <c r="U211" s="342">
        <f t="shared" si="61"/>
        <v>86144.675832750014</v>
      </c>
      <c r="V211" s="342">
        <f t="shared" si="61"/>
        <v>86144.675832750014</v>
      </c>
      <c r="W211" s="29"/>
      <c r="X211" s="29">
        <f t="shared" si="62"/>
        <v>258227.01468225004</v>
      </c>
      <c r="Y211" s="29">
        <f t="shared" si="63"/>
        <v>258434.02749825004</v>
      </c>
      <c r="Z211" s="29">
        <f t="shared" si="64"/>
        <v>207.0128160000022</v>
      </c>
      <c r="AB211" s="29">
        <v>24418630.23</v>
      </c>
      <c r="AC211" s="29">
        <v>24418630.23</v>
      </c>
      <c r="AD211" s="29">
        <v>24418630.23</v>
      </c>
      <c r="AF211" s="342">
        <v>24438205.91</v>
      </c>
      <c r="AG211" s="342">
        <v>24438205.91</v>
      </c>
      <c r="AH211" s="342">
        <v>24438205.91</v>
      </c>
      <c r="AJ211" s="29">
        <v>86075.671560750008</v>
      </c>
      <c r="AK211" s="29">
        <v>86075.671560750008</v>
      </c>
      <c r="AL211" s="29">
        <v>86075.671560750008</v>
      </c>
      <c r="AN211" s="342">
        <f t="shared" si="72"/>
        <v>86144.675832750014</v>
      </c>
      <c r="AO211" s="342">
        <f t="shared" si="72"/>
        <v>86144.675832750014</v>
      </c>
      <c r="AP211" s="342">
        <f t="shared" si="72"/>
        <v>86144.675832750014</v>
      </c>
      <c r="AR211" s="29">
        <f t="shared" si="74"/>
        <v>258227.01468225004</v>
      </c>
      <c r="AS211" s="29">
        <f t="shared" si="75"/>
        <v>258434.02749825004</v>
      </c>
      <c r="AT211" s="29">
        <f t="shared" si="76"/>
        <v>207.0128160000022</v>
      </c>
      <c r="AV211" s="29">
        <f t="shared" si="77"/>
        <v>516454.02936450008</v>
      </c>
      <c r="AW211" s="29">
        <f t="shared" si="77"/>
        <v>516868.05499650008</v>
      </c>
      <c r="AX211" s="29">
        <f t="shared" si="78"/>
        <v>414.02563200000441</v>
      </c>
      <c r="AZ211" s="29">
        <v>24418630.23</v>
      </c>
      <c r="BA211" s="29">
        <v>24428418.07</v>
      </c>
      <c r="BB211" s="29">
        <v>24438205.91</v>
      </c>
      <c r="BD211" s="342"/>
      <c r="BE211" s="342"/>
      <c r="BF211" s="342"/>
      <c r="BH211" s="29">
        <v>86075.671560750008</v>
      </c>
      <c r="BI211" s="29">
        <v>86110.173696750004</v>
      </c>
      <c r="BJ211" s="29">
        <v>86144.675832750014</v>
      </c>
      <c r="BL211" s="342">
        <f t="shared" si="66"/>
        <v>0</v>
      </c>
      <c r="BM211" s="342">
        <f t="shared" si="66"/>
        <v>0</v>
      </c>
      <c r="BN211" s="342">
        <f t="shared" si="66"/>
        <v>0</v>
      </c>
      <c r="BP211" s="29">
        <f t="shared" si="67"/>
        <v>258330.52109025003</v>
      </c>
      <c r="BQ211" s="29">
        <f t="shared" si="68"/>
        <v>0</v>
      </c>
      <c r="BR211" s="29">
        <f t="shared" si="69"/>
        <v>-258330.52109025003</v>
      </c>
      <c r="BT211" s="29">
        <f t="shared" si="70"/>
        <v>774784.55045475008</v>
      </c>
      <c r="BU211" s="29">
        <f t="shared" si="70"/>
        <v>516868.05499650008</v>
      </c>
      <c r="BV211" s="29">
        <f t="shared" si="73"/>
        <v>-257916.49545824999</v>
      </c>
      <c r="BX211" s="29">
        <v>24438205.91</v>
      </c>
      <c r="BY211" s="29">
        <v>24438205.91</v>
      </c>
      <c r="BZ211" s="29">
        <v>24438205.91</v>
      </c>
      <c r="CB211" s="342"/>
      <c r="CC211" s="342"/>
      <c r="CD211" s="342"/>
      <c r="CF211" s="29">
        <v>86144.675832750014</v>
      </c>
      <c r="CG211" s="29">
        <v>86144.675832750014</v>
      </c>
      <c r="CH211" s="29">
        <v>86144.675832750014</v>
      </c>
      <c r="CJ211" s="342">
        <f t="shared" si="71"/>
        <v>0</v>
      </c>
      <c r="CK211" s="342">
        <f t="shared" si="71"/>
        <v>0</v>
      </c>
      <c r="CL211" s="342">
        <f t="shared" si="71"/>
        <v>0</v>
      </c>
      <c r="CN211" s="29">
        <f t="shared" si="79"/>
        <v>258434.02749825004</v>
      </c>
      <c r="CO211" s="29">
        <f t="shared" si="80"/>
        <v>0</v>
      </c>
      <c r="CP211" s="29">
        <f t="shared" si="81"/>
        <v>-258434.02749825004</v>
      </c>
      <c r="CR211" s="29">
        <f t="shared" si="82"/>
        <v>1033218.5779530001</v>
      </c>
      <c r="CS211" s="29">
        <f t="shared" si="82"/>
        <v>516868.05499650008</v>
      </c>
      <c r="CT211" s="29">
        <f t="shared" si="83"/>
        <v>-516350.5229565</v>
      </c>
    </row>
    <row r="212" spans="1:98" x14ac:dyDescent="0.25">
      <c r="A212" s="343" t="s">
        <v>535</v>
      </c>
      <c r="B212" s="229">
        <v>5.0500000000000003E-2</v>
      </c>
      <c r="C212" s="229">
        <v>5.1999999999999998E-2</v>
      </c>
      <c r="D212" s="229">
        <v>5.1999999999999998E-2</v>
      </c>
      <c r="E212" s="229">
        <v>2.5599999999999998E-2</v>
      </c>
      <c r="F212" s="236">
        <v>403013</v>
      </c>
      <c r="G212" s="229"/>
      <c r="H212" s="342">
        <v>25918569.620000001</v>
      </c>
      <c r="I212" s="342">
        <v>25918569.620000001</v>
      </c>
      <c r="J212" s="342">
        <v>25918569.620000001</v>
      </c>
      <c r="K212" s="342"/>
      <c r="L212" s="342">
        <v>25918569.620000001</v>
      </c>
      <c r="M212" s="342">
        <v>25918569.620000001</v>
      </c>
      <c r="N212" s="342">
        <v>25918569.620000001</v>
      </c>
      <c r="O212" s="342"/>
      <c r="P212" s="238">
        <v>55292.948522666666</v>
      </c>
      <c r="Q212" s="238">
        <v>55292.948522666666</v>
      </c>
      <c r="R212" s="238">
        <v>55292.948522666666</v>
      </c>
      <c r="S212" s="238"/>
      <c r="T212" s="342">
        <f t="shared" si="61"/>
        <v>55292.948522666666</v>
      </c>
      <c r="U212" s="342">
        <f t="shared" si="61"/>
        <v>55292.948522666666</v>
      </c>
      <c r="V212" s="342">
        <f t="shared" si="61"/>
        <v>55292.948522666666</v>
      </c>
      <c r="W212" s="29"/>
      <c r="X212" s="29">
        <f t="shared" si="62"/>
        <v>165878.84556799999</v>
      </c>
      <c r="Y212" s="29">
        <f t="shared" si="63"/>
        <v>165878.84556799999</v>
      </c>
      <c r="Z212" s="29">
        <f t="shared" si="64"/>
        <v>0</v>
      </c>
      <c r="AB212" s="29">
        <v>25918569.620000001</v>
      </c>
      <c r="AC212" s="29">
        <v>25918569.620000001</v>
      </c>
      <c r="AD212" s="29">
        <v>25918569.620000001</v>
      </c>
      <c r="AF212" s="342">
        <v>25918569.620000001</v>
      </c>
      <c r="AG212" s="342">
        <v>25918569.620000001</v>
      </c>
      <c r="AH212" s="342">
        <v>25918569.620000001</v>
      </c>
      <c r="AJ212" s="29">
        <v>55292.948522666666</v>
      </c>
      <c r="AK212" s="29">
        <v>55292.948522666666</v>
      </c>
      <c r="AL212" s="29">
        <v>55292.948522666666</v>
      </c>
      <c r="AN212" s="342">
        <f t="shared" si="72"/>
        <v>55292.948522666666</v>
      </c>
      <c r="AO212" s="342">
        <f t="shared" si="72"/>
        <v>55292.948522666666</v>
      </c>
      <c r="AP212" s="342">
        <f t="shared" si="72"/>
        <v>55292.948522666666</v>
      </c>
      <c r="AR212" s="29">
        <f t="shared" si="74"/>
        <v>165878.84556799999</v>
      </c>
      <c r="AS212" s="29">
        <f t="shared" si="75"/>
        <v>165878.84556799999</v>
      </c>
      <c r="AT212" s="29">
        <f t="shared" si="76"/>
        <v>0</v>
      </c>
      <c r="AV212" s="29">
        <f t="shared" si="77"/>
        <v>331757.69113599998</v>
      </c>
      <c r="AW212" s="29">
        <f t="shared" si="77"/>
        <v>331757.69113599998</v>
      </c>
      <c r="AX212" s="29">
        <f t="shared" si="78"/>
        <v>0</v>
      </c>
      <c r="AZ212" s="29">
        <v>25918569.620000001</v>
      </c>
      <c r="BA212" s="29">
        <v>25918569.620000001</v>
      </c>
      <c r="BB212" s="29">
        <v>25918569.620000001</v>
      </c>
      <c r="BD212" s="342"/>
      <c r="BE212" s="342"/>
      <c r="BF212" s="342"/>
      <c r="BH212" s="29">
        <v>55292.948522666666</v>
      </c>
      <c r="BI212" s="29">
        <v>55292.948522666666</v>
      </c>
      <c r="BJ212" s="29">
        <v>55292.948522666666</v>
      </c>
      <c r="BL212" s="342">
        <f t="shared" si="66"/>
        <v>0</v>
      </c>
      <c r="BM212" s="342">
        <f t="shared" si="66"/>
        <v>0</v>
      </c>
      <c r="BN212" s="342">
        <f t="shared" si="66"/>
        <v>0</v>
      </c>
      <c r="BP212" s="29">
        <f t="shared" si="67"/>
        <v>165878.84556799999</v>
      </c>
      <c r="BQ212" s="29">
        <f t="shared" si="68"/>
        <v>0</v>
      </c>
      <c r="BR212" s="29">
        <f t="shared" si="69"/>
        <v>-165878.84556799999</v>
      </c>
      <c r="BT212" s="29">
        <f t="shared" si="70"/>
        <v>497636.53670399997</v>
      </c>
      <c r="BU212" s="29">
        <f t="shared" si="70"/>
        <v>331757.69113599998</v>
      </c>
      <c r="BV212" s="29">
        <f t="shared" si="73"/>
        <v>-165878.84556799999</v>
      </c>
      <c r="BX212" s="29">
        <v>25918569.620000001</v>
      </c>
      <c r="BY212" s="29">
        <v>25918569.620000001</v>
      </c>
      <c r="BZ212" s="29">
        <v>25918569.620000001</v>
      </c>
      <c r="CB212" s="342"/>
      <c r="CC212" s="342"/>
      <c r="CD212" s="342"/>
      <c r="CF212" s="29">
        <v>55292.948522666666</v>
      </c>
      <c r="CG212" s="29">
        <v>55292.948522666666</v>
      </c>
      <c r="CH212" s="29">
        <v>55292.948522666666</v>
      </c>
      <c r="CJ212" s="342">
        <f t="shared" si="71"/>
        <v>0</v>
      </c>
      <c r="CK212" s="342">
        <f t="shared" si="71"/>
        <v>0</v>
      </c>
      <c r="CL212" s="342">
        <f t="shared" si="71"/>
        <v>0</v>
      </c>
      <c r="CN212" s="29">
        <f t="shared" si="79"/>
        <v>165878.84556799999</v>
      </c>
      <c r="CO212" s="29">
        <f t="shared" si="80"/>
        <v>0</v>
      </c>
      <c r="CP212" s="29">
        <f t="shared" si="81"/>
        <v>-165878.84556799999</v>
      </c>
      <c r="CR212" s="29">
        <f t="shared" si="82"/>
        <v>663515.38227199996</v>
      </c>
      <c r="CS212" s="29">
        <f t="shared" si="82"/>
        <v>331757.69113599998</v>
      </c>
      <c r="CT212" s="29">
        <f t="shared" si="83"/>
        <v>-331757.69113599998</v>
      </c>
    </row>
    <row r="213" spans="1:98" x14ac:dyDescent="0.25">
      <c r="A213" s="32" t="s">
        <v>536</v>
      </c>
      <c r="B213" s="229">
        <v>0</v>
      </c>
      <c r="C213" s="229">
        <v>0.43769999999999998</v>
      </c>
      <c r="D213" s="229">
        <v>0.43769999999999998</v>
      </c>
      <c r="E213" s="229">
        <v>0</v>
      </c>
      <c r="F213" s="236">
        <v>403013</v>
      </c>
      <c r="G213" s="229"/>
      <c r="H213" s="342">
        <v>0</v>
      </c>
      <c r="I213" s="342">
        <v>0</v>
      </c>
      <c r="J213" s="342">
        <v>0</v>
      </c>
      <c r="K213" s="342"/>
      <c r="L213" s="342">
        <v>0</v>
      </c>
      <c r="M213" s="342">
        <v>0</v>
      </c>
      <c r="N213" s="342">
        <v>0</v>
      </c>
      <c r="O213" s="342"/>
      <c r="P213" s="238">
        <v>0</v>
      </c>
      <c r="Q213" s="238">
        <v>0</v>
      </c>
      <c r="R213" s="238">
        <v>0</v>
      </c>
      <c r="S213" s="238"/>
      <c r="T213" s="342">
        <f t="shared" si="61"/>
        <v>0</v>
      </c>
      <c r="U213" s="342">
        <f t="shared" si="61"/>
        <v>0</v>
      </c>
      <c r="V213" s="342">
        <f t="shared" si="61"/>
        <v>0</v>
      </c>
      <c r="W213" s="29"/>
      <c r="X213" s="29">
        <f t="shared" si="62"/>
        <v>0</v>
      </c>
      <c r="Y213" s="29">
        <f t="shared" si="63"/>
        <v>0</v>
      </c>
      <c r="Z213" s="29">
        <f t="shared" si="64"/>
        <v>0</v>
      </c>
      <c r="AB213" s="29">
        <v>0</v>
      </c>
      <c r="AC213" s="29">
        <v>0</v>
      </c>
      <c r="AD213" s="29">
        <v>0</v>
      </c>
      <c r="AF213" s="342">
        <v>0</v>
      </c>
      <c r="AG213" s="342">
        <v>0</v>
      </c>
      <c r="AH213" s="342">
        <v>0</v>
      </c>
      <c r="AJ213" s="29">
        <v>0</v>
      </c>
      <c r="AK213" s="29">
        <v>0</v>
      </c>
      <c r="AL213" s="29">
        <v>0</v>
      </c>
      <c r="AN213" s="342">
        <f t="shared" si="72"/>
        <v>0</v>
      </c>
      <c r="AO213" s="342">
        <f t="shared" si="72"/>
        <v>0</v>
      </c>
      <c r="AP213" s="342">
        <f t="shared" si="72"/>
        <v>0</v>
      </c>
      <c r="AR213" s="29">
        <f t="shared" si="74"/>
        <v>0</v>
      </c>
      <c r="AS213" s="29">
        <f t="shared" si="75"/>
        <v>0</v>
      </c>
      <c r="AT213" s="29">
        <f t="shared" si="76"/>
        <v>0</v>
      </c>
      <c r="AV213" s="29">
        <f t="shared" si="77"/>
        <v>0</v>
      </c>
      <c r="AW213" s="29">
        <f t="shared" si="77"/>
        <v>0</v>
      </c>
      <c r="AX213" s="29">
        <f t="shared" si="78"/>
        <v>0</v>
      </c>
      <c r="AZ213" s="29">
        <v>0</v>
      </c>
      <c r="BA213" s="29">
        <v>0</v>
      </c>
      <c r="BB213" s="29">
        <v>0</v>
      </c>
      <c r="BD213" s="342"/>
      <c r="BE213" s="342"/>
      <c r="BF213" s="342"/>
      <c r="BH213" s="29">
        <v>0</v>
      </c>
      <c r="BI213" s="29">
        <v>0</v>
      </c>
      <c r="BJ213" s="29">
        <v>0</v>
      </c>
      <c r="BL213" s="342">
        <f t="shared" si="66"/>
        <v>0</v>
      </c>
      <c r="BM213" s="342">
        <f t="shared" si="66"/>
        <v>0</v>
      </c>
      <c r="BN213" s="342">
        <f t="shared" si="66"/>
        <v>0</v>
      </c>
      <c r="BP213" s="29">
        <f t="shared" si="67"/>
        <v>0</v>
      </c>
      <c r="BQ213" s="29">
        <f t="shared" si="68"/>
        <v>0</v>
      </c>
      <c r="BR213" s="29">
        <f t="shared" si="69"/>
        <v>0</v>
      </c>
      <c r="BT213" s="29">
        <f t="shared" si="70"/>
        <v>0</v>
      </c>
      <c r="BU213" s="29">
        <f t="shared" si="70"/>
        <v>0</v>
      </c>
      <c r="BV213" s="29">
        <f t="shared" si="73"/>
        <v>0</v>
      </c>
      <c r="BX213" s="29">
        <v>0</v>
      </c>
      <c r="BY213" s="29">
        <v>0</v>
      </c>
      <c r="BZ213" s="29">
        <v>0</v>
      </c>
      <c r="CB213" s="342"/>
      <c r="CC213" s="342"/>
      <c r="CD213" s="342"/>
      <c r="CF213" s="29">
        <v>0</v>
      </c>
      <c r="CG213" s="29">
        <v>0</v>
      </c>
      <c r="CH213" s="29">
        <v>0</v>
      </c>
      <c r="CJ213" s="342">
        <f t="shared" si="71"/>
        <v>0</v>
      </c>
      <c r="CK213" s="342">
        <f t="shared" si="71"/>
        <v>0</v>
      </c>
      <c r="CL213" s="342">
        <f t="shared" si="71"/>
        <v>0</v>
      </c>
      <c r="CN213" s="29">
        <f t="shared" si="79"/>
        <v>0</v>
      </c>
      <c r="CO213" s="29">
        <f t="shared" si="80"/>
        <v>0</v>
      </c>
      <c r="CP213" s="29">
        <f t="shared" si="81"/>
        <v>0</v>
      </c>
      <c r="CR213" s="29">
        <f t="shared" si="82"/>
        <v>0</v>
      </c>
      <c r="CS213" s="29">
        <f t="shared" si="82"/>
        <v>0</v>
      </c>
      <c r="CT213" s="29">
        <f t="shared" si="83"/>
        <v>0</v>
      </c>
    </row>
    <row r="214" spans="1:98" x14ac:dyDescent="0.25">
      <c r="A214" s="343" t="s">
        <v>537</v>
      </c>
      <c r="B214" s="229">
        <v>0</v>
      </c>
      <c r="C214" s="229">
        <v>0.43769999999999998</v>
      </c>
      <c r="D214" s="229">
        <v>0.43769999999999998</v>
      </c>
      <c r="E214" s="229">
        <v>0</v>
      </c>
      <c r="F214" s="236">
        <v>403013</v>
      </c>
      <c r="G214" s="229"/>
      <c r="H214" s="342">
        <v>0</v>
      </c>
      <c r="I214" s="342">
        <v>0</v>
      </c>
      <c r="J214" s="342">
        <v>0</v>
      </c>
      <c r="K214" s="342"/>
      <c r="L214" s="342">
        <v>0</v>
      </c>
      <c r="M214" s="342">
        <v>0</v>
      </c>
      <c r="N214" s="342">
        <v>0</v>
      </c>
      <c r="O214" s="342"/>
      <c r="P214" s="238">
        <v>0</v>
      </c>
      <c r="Q214" s="238">
        <v>0</v>
      </c>
      <c r="R214" s="238">
        <v>0</v>
      </c>
      <c r="S214" s="238"/>
      <c r="T214" s="342">
        <f t="shared" si="61"/>
        <v>0</v>
      </c>
      <c r="U214" s="342">
        <f t="shared" si="61"/>
        <v>0</v>
      </c>
      <c r="V214" s="342">
        <f t="shared" si="61"/>
        <v>0</v>
      </c>
      <c r="W214" s="29"/>
      <c r="X214" s="29">
        <f t="shared" si="62"/>
        <v>0</v>
      </c>
      <c r="Y214" s="29">
        <f t="shared" si="63"/>
        <v>0</v>
      </c>
      <c r="Z214" s="29">
        <f t="shared" si="64"/>
        <v>0</v>
      </c>
      <c r="AB214" s="29">
        <v>0</v>
      </c>
      <c r="AC214" s="29">
        <v>0</v>
      </c>
      <c r="AD214" s="29">
        <v>0</v>
      </c>
      <c r="AF214" s="342">
        <v>0</v>
      </c>
      <c r="AG214" s="342">
        <v>0</v>
      </c>
      <c r="AH214" s="342">
        <v>0</v>
      </c>
      <c r="AJ214" s="29">
        <v>0</v>
      </c>
      <c r="AK214" s="29">
        <v>0</v>
      </c>
      <c r="AL214" s="29">
        <v>0</v>
      </c>
      <c r="AN214" s="342">
        <f t="shared" si="72"/>
        <v>0</v>
      </c>
      <c r="AO214" s="342">
        <f t="shared" si="72"/>
        <v>0</v>
      </c>
      <c r="AP214" s="342">
        <f t="shared" si="72"/>
        <v>0</v>
      </c>
      <c r="AR214" s="29">
        <f t="shared" si="74"/>
        <v>0</v>
      </c>
      <c r="AS214" s="29">
        <f t="shared" si="75"/>
        <v>0</v>
      </c>
      <c r="AT214" s="29">
        <f t="shared" si="76"/>
        <v>0</v>
      </c>
      <c r="AV214" s="29">
        <f t="shared" si="77"/>
        <v>0</v>
      </c>
      <c r="AW214" s="29">
        <f t="shared" si="77"/>
        <v>0</v>
      </c>
      <c r="AX214" s="29">
        <f t="shared" si="78"/>
        <v>0</v>
      </c>
      <c r="AZ214" s="29">
        <v>0</v>
      </c>
      <c r="BA214" s="29">
        <v>0</v>
      </c>
      <c r="BB214" s="29">
        <v>0</v>
      </c>
      <c r="BD214" s="342"/>
      <c r="BE214" s="342"/>
      <c r="BF214" s="342"/>
      <c r="BH214" s="29">
        <v>0</v>
      </c>
      <c r="BI214" s="29">
        <v>0</v>
      </c>
      <c r="BJ214" s="29">
        <v>0</v>
      </c>
      <c r="BL214" s="342">
        <f t="shared" si="66"/>
        <v>0</v>
      </c>
      <c r="BM214" s="342">
        <f t="shared" si="66"/>
        <v>0</v>
      </c>
      <c r="BN214" s="342">
        <f t="shared" si="66"/>
        <v>0</v>
      </c>
      <c r="BP214" s="29">
        <f t="shared" si="67"/>
        <v>0</v>
      </c>
      <c r="BQ214" s="29">
        <f t="shared" si="68"/>
        <v>0</v>
      </c>
      <c r="BR214" s="29">
        <f t="shared" si="69"/>
        <v>0</v>
      </c>
      <c r="BT214" s="29">
        <f t="shared" si="70"/>
        <v>0</v>
      </c>
      <c r="BU214" s="29">
        <f t="shared" si="70"/>
        <v>0</v>
      </c>
      <c r="BV214" s="29">
        <f t="shared" si="73"/>
        <v>0</v>
      </c>
      <c r="BX214" s="29">
        <v>0</v>
      </c>
      <c r="BY214" s="29">
        <v>0</v>
      </c>
      <c r="BZ214" s="29">
        <v>0</v>
      </c>
      <c r="CB214" s="342"/>
      <c r="CC214" s="342"/>
      <c r="CD214" s="342"/>
      <c r="CF214" s="29">
        <v>0</v>
      </c>
      <c r="CG214" s="29">
        <v>0</v>
      </c>
      <c r="CH214" s="29">
        <v>0</v>
      </c>
      <c r="CJ214" s="342">
        <f t="shared" si="71"/>
        <v>0</v>
      </c>
      <c r="CK214" s="342">
        <f t="shared" si="71"/>
        <v>0</v>
      </c>
      <c r="CL214" s="342">
        <f t="shared" si="71"/>
        <v>0</v>
      </c>
      <c r="CN214" s="29">
        <f t="shared" si="79"/>
        <v>0</v>
      </c>
      <c r="CO214" s="29">
        <f t="shared" si="80"/>
        <v>0</v>
      </c>
      <c r="CP214" s="29">
        <f t="shared" si="81"/>
        <v>0</v>
      </c>
      <c r="CR214" s="29">
        <f t="shared" si="82"/>
        <v>0</v>
      </c>
      <c r="CS214" s="29">
        <f t="shared" si="82"/>
        <v>0</v>
      </c>
      <c r="CT214" s="29">
        <f t="shared" si="83"/>
        <v>0</v>
      </c>
    </row>
    <row r="215" spans="1:98" x14ac:dyDescent="0.25">
      <c r="A215" s="343" t="s">
        <v>538</v>
      </c>
      <c r="B215" s="229">
        <v>4.5600000000000002E-2</v>
      </c>
      <c r="C215" s="229">
        <v>5.6000000000000001E-2</v>
      </c>
      <c r="D215" s="229">
        <v>5.6000000000000001E-2</v>
      </c>
      <c r="E215" s="229">
        <v>3.1599999999999996E-2</v>
      </c>
      <c r="F215" s="236">
        <v>403013</v>
      </c>
      <c r="G215" s="229"/>
      <c r="H215" s="342">
        <v>22146480.789999999</v>
      </c>
      <c r="I215" s="342">
        <v>22146480.789999999</v>
      </c>
      <c r="J215" s="342">
        <v>22146480.789999999</v>
      </c>
      <c r="K215" s="342"/>
      <c r="L215" s="342">
        <v>22146480.789999999</v>
      </c>
      <c r="M215" s="342">
        <v>22146480.789999999</v>
      </c>
      <c r="N215" s="342">
        <v>22146480.789999999</v>
      </c>
      <c r="O215" s="342"/>
      <c r="P215" s="238">
        <v>58319.066080333323</v>
      </c>
      <c r="Q215" s="238">
        <v>58319.066080333323</v>
      </c>
      <c r="R215" s="238">
        <v>58319.066080333323</v>
      </c>
      <c r="S215" s="238"/>
      <c r="T215" s="342">
        <f t="shared" si="61"/>
        <v>58319.066080333323</v>
      </c>
      <c r="U215" s="342">
        <f t="shared" si="61"/>
        <v>58319.066080333323</v>
      </c>
      <c r="V215" s="342">
        <f t="shared" si="61"/>
        <v>58319.066080333323</v>
      </c>
      <c r="W215" s="29"/>
      <c r="X215" s="29">
        <f t="shared" si="62"/>
        <v>174957.19824099998</v>
      </c>
      <c r="Y215" s="29">
        <f t="shared" si="63"/>
        <v>174957.19824099998</v>
      </c>
      <c r="Z215" s="29">
        <f t="shared" si="64"/>
        <v>0</v>
      </c>
      <c r="AB215" s="29">
        <v>22146480.789999999</v>
      </c>
      <c r="AC215" s="29">
        <v>22146480.789999999</v>
      </c>
      <c r="AD215" s="29">
        <v>22146480.789999999</v>
      </c>
      <c r="AF215" s="342">
        <v>22146480.789999999</v>
      </c>
      <c r="AG215" s="342">
        <v>22146480.789999999</v>
      </c>
      <c r="AH215" s="342">
        <v>22146480.789999999</v>
      </c>
      <c r="AJ215" s="29">
        <v>58319.066080333323</v>
      </c>
      <c r="AK215" s="29">
        <v>58319.066080333323</v>
      </c>
      <c r="AL215" s="29">
        <v>58319.066080333323</v>
      </c>
      <c r="AN215" s="342">
        <f t="shared" si="72"/>
        <v>58319.066080333323</v>
      </c>
      <c r="AO215" s="342">
        <f t="shared" si="72"/>
        <v>58319.066080333323</v>
      </c>
      <c r="AP215" s="342">
        <f t="shared" si="72"/>
        <v>58319.066080333323</v>
      </c>
      <c r="AR215" s="29">
        <f t="shared" si="74"/>
        <v>174957.19824099998</v>
      </c>
      <c r="AS215" s="29">
        <f t="shared" si="75"/>
        <v>174957.19824099998</v>
      </c>
      <c r="AT215" s="29">
        <f t="shared" si="76"/>
        <v>0</v>
      </c>
      <c r="AV215" s="29">
        <f t="shared" si="77"/>
        <v>349914.39648199995</v>
      </c>
      <c r="AW215" s="29">
        <f t="shared" si="77"/>
        <v>349914.39648199995</v>
      </c>
      <c r="AX215" s="29">
        <f t="shared" si="78"/>
        <v>0</v>
      </c>
      <c r="AZ215" s="29">
        <v>22146480.789999999</v>
      </c>
      <c r="BA215" s="29">
        <v>22146480.789999999</v>
      </c>
      <c r="BB215" s="29">
        <v>22146480.789999999</v>
      </c>
      <c r="BD215" s="342"/>
      <c r="BE215" s="342"/>
      <c r="BF215" s="342"/>
      <c r="BH215" s="29">
        <v>58319.066080333323</v>
      </c>
      <c r="BI215" s="29">
        <v>58319.066080333323</v>
      </c>
      <c r="BJ215" s="29">
        <v>58319.066080333323</v>
      </c>
      <c r="BL215" s="342">
        <f t="shared" si="66"/>
        <v>0</v>
      </c>
      <c r="BM215" s="342">
        <f t="shared" si="66"/>
        <v>0</v>
      </c>
      <c r="BN215" s="342">
        <f t="shared" si="66"/>
        <v>0</v>
      </c>
      <c r="BP215" s="29">
        <f t="shared" si="67"/>
        <v>174957.19824099998</v>
      </c>
      <c r="BQ215" s="29">
        <f t="shared" si="68"/>
        <v>0</v>
      </c>
      <c r="BR215" s="29">
        <f t="shared" si="69"/>
        <v>-174957.19824099998</v>
      </c>
      <c r="BT215" s="29">
        <f t="shared" si="70"/>
        <v>524871.59472299996</v>
      </c>
      <c r="BU215" s="29">
        <f t="shared" si="70"/>
        <v>349914.39648199995</v>
      </c>
      <c r="BV215" s="29">
        <f t="shared" si="73"/>
        <v>-174957.19824100001</v>
      </c>
      <c r="BX215" s="29">
        <v>22146480.789999999</v>
      </c>
      <c r="BY215" s="29">
        <v>22146480.789999999</v>
      </c>
      <c r="BZ215" s="29">
        <v>22146480.789999999</v>
      </c>
      <c r="CB215" s="342"/>
      <c r="CC215" s="342"/>
      <c r="CD215" s="342"/>
      <c r="CF215" s="29">
        <v>58319.066080333323</v>
      </c>
      <c r="CG215" s="29">
        <v>58319.066080333323</v>
      </c>
      <c r="CH215" s="29">
        <v>58319.066080333323</v>
      </c>
      <c r="CJ215" s="342">
        <f t="shared" si="71"/>
        <v>0</v>
      </c>
      <c r="CK215" s="342">
        <f t="shared" si="71"/>
        <v>0</v>
      </c>
      <c r="CL215" s="342">
        <f t="shared" si="71"/>
        <v>0</v>
      </c>
      <c r="CN215" s="29">
        <f t="shared" si="79"/>
        <v>174957.19824099998</v>
      </c>
      <c r="CO215" s="29">
        <f t="shared" si="80"/>
        <v>0</v>
      </c>
      <c r="CP215" s="29">
        <f t="shared" si="81"/>
        <v>-174957.19824099998</v>
      </c>
      <c r="CR215" s="29">
        <f t="shared" si="82"/>
        <v>699828.79296399991</v>
      </c>
      <c r="CS215" s="29">
        <f t="shared" si="82"/>
        <v>349914.39648199995</v>
      </c>
      <c r="CT215" s="29">
        <f t="shared" si="83"/>
        <v>-349914.39648199995</v>
      </c>
    </row>
    <row r="216" spans="1:98" x14ac:dyDescent="0.25">
      <c r="A216" s="343" t="s">
        <v>539</v>
      </c>
      <c r="B216" s="229">
        <v>4.0800000000000003E-2</v>
      </c>
      <c r="C216" s="229">
        <v>4.3400000000000001E-2</v>
      </c>
      <c r="D216" s="229">
        <v>4.3400000000000001E-2</v>
      </c>
      <c r="E216" s="229">
        <v>3.04E-2</v>
      </c>
      <c r="F216" s="236">
        <v>403013</v>
      </c>
      <c r="G216" s="229"/>
      <c r="H216" s="342">
        <v>15750203.57</v>
      </c>
      <c r="I216" s="342">
        <v>15750203.57</v>
      </c>
      <c r="J216" s="342">
        <v>15750203.57</v>
      </c>
      <c r="K216" s="342"/>
      <c r="L216" s="342">
        <v>15755571.84</v>
      </c>
      <c r="M216" s="342">
        <v>15755571.84</v>
      </c>
      <c r="N216" s="342">
        <v>15755571.84</v>
      </c>
      <c r="O216" s="342"/>
      <c r="P216" s="238">
        <v>39900.515710666667</v>
      </c>
      <c r="Q216" s="238">
        <v>39900.515710666667</v>
      </c>
      <c r="R216" s="238">
        <v>39900.515710666667</v>
      </c>
      <c r="S216" s="238"/>
      <c r="T216" s="342">
        <f t="shared" si="61"/>
        <v>39914.115328</v>
      </c>
      <c r="U216" s="342">
        <f t="shared" si="61"/>
        <v>39914.115328</v>
      </c>
      <c r="V216" s="342">
        <f t="shared" si="61"/>
        <v>39914.115328</v>
      </c>
      <c r="W216" s="29"/>
      <c r="X216" s="29">
        <f t="shared" si="62"/>
        <v>119701.54713200001</v>
      </c>
      <c r="Y216" s="29">
        <f t="shared" si="63"/>
        <v>119742.345984</v>
      </c>
      <c r="Z216" s="29">
        <f t="shared" si="64"/>
        <v>40.798851999992621</v>
      </c>
      <c r="AB216" s="29">
        <v>15750203.57</v>
      </c>
      <c r="AC216" s="29">
        <v>15750203.57</v>
      </c>
      <c r="AD216" s="29">
        <v>15750203.57</v>
      </c>
      <c r="AF216" s="342">
        <v>15755571.84</v>
      </c>
      <c r="AG216" s="342">
        <v>15754228.060000001</v>
      </c>
      <c r="AH216" s="342">
        <v>15752884.279999999</v>
      </c>
      <c r="AJ216" s="29">
        <v>39900.515710666667</v>
      </c>
      <c r="AK216" s="29">
        <v>39900.515710666667</v>
      </c>
      <c r="AL216" s="29">
        <v>39900.515710666667</v>
      </c>
      <c r="AN216" s="342">
        <f t="shared" si="72"/>
        <v>39914.115328</v>
      </c>
      <c r="AO216" s="342">
        <f t="shared" si="72"/>
        <v>39910.711085333336</v>
      </c>
      <c r="AP216" s="342">
        <f t="shared" si="72"/>
        <v>39907.306842666665</v>
      </c>
      <c r="AR216" s="29">
        <f t="shared" si="74"/>
        <v>119701.54713200001</v>
      </c>
      <c r="AS216" s="29">
        <f t="shared" si="75"/>
        <v>119732.133256</v>
      </c>
      <c r="AT216" s="29">
        <f t="shared" si="76"/>
        <v>30.586123999994015</v>
      </c>
      <c r="AV216" s="29">
        <f t="shared" si="77"/>
        <v>239403.09426400001</v>
      </c>
      <c r="AW216" s="29">
        <f t="shared" si="77"/>
        <v>239474.47924000002</v>
      </c>
      <c r="AX216" s="29">
        <f t="shared" si="78"/>
        <v>71.384976000001188</v>
      </c>
      <c r="AZ216" s="29">
        <v>15750203.57</v>
      </c>
      <c r="BA216" s="29">
        <v>15750203.57</v>
      </c>
      <c r="BB216" s="29">
        <v>15750203.57</v>
      </c>
      <c r="BD216" s="342"/>
      <c r="BE216" s="342"/>
      <c r="BF216" s="342"/>
      <c r="BH216" s="29">
        <v>39900.515710666667</v>
      </c>
      <c r="BI216" s="29">
        <v>39900.515710666667</v>
      </c>
      <c r="BJ216" s="29">
        <v>39900.515710666667</v>
      </c>
      <c r="BL216" s="342">
        <f t="shared" si="66"/>
        <v>0</v>
      </c>
      <c r="BM216" s="342">
        <f t="shared" si="66"/>
        <v>0</v>
      </c>
      <c r="BN216" s="342">
        <f t="shared" si="66"/>
        <v>0</v>
      </c>
      <c r="BP216" s="29">
        <f t="shared" si="67"/>
        <v>119701.54713200001</v>
      </c>
      <c r="BQ216" s="29">
        <f t="shared" si="68"/>
        <v>0</v>
      </c>
      <c r="BR216" s="29">
        <f t="shared" si="69"/>
        <v>-119701.54713200001</v>
      </c>
      <c r="BT216" s="29">
        <f t="shared" si="70"/>
        <v>359104.64139600005</v>
      </c>
      <c r="BU216" s="29">
        <f t="shared" si="70"/>
        <v>239474.47924000002</v>
      </c>
      <c r="BV216" s="29">
        <f t="shared" si="73"/>
        <v>-119630.16215600003</v>
      </c>
      <c r="BX216" s="29">
        <v>15752887.710000001</v>
      </c>
      <c r="BY216" s="29">
        <v>15755571.84</v>
      </c>
      <c r="BZ216" s="29">
        <v>15755571.84</v>
      </c>
      <c r="CB216" s="342"/>
      <c r="CC216" s="342"/>
      <c r="CD216" s="342"/>
      <c r="CF216" s="29">
        <v>39907.315532000001</v>
      </c>
      <c r="CG216" s="29">
        <v>39914.115328</v>
      </c>
      <c r="CH216" s="29">
        <v>39914.115328</v>
      </c>
      <c r="CJ216" s="342">
        <f t="shared" si="71"/>
        <v>0</v>
      </c>
      <c r="CK216" s="342">
        <f t="shared" si="71"/>
        <v>0</v>
      </c>
      <c r="CL216" s="342">
        <f t="shared" si="71"/>
        <v>0</v>
      </c>
      <c r="CN216" s="29">
        <f t="shared" si="79"/>
        <v>119735.54618799999</v>
      </c>
      <c r="CO216" s="29">
        <f t="shared" si="80"/>
        <v>0</v>
      </c>
      <c r="CP216" s="29">
        <f t="shared" si="81"/>
        <v>-119735.54618799999</v>
      </c>
      <c r="CR216" s="29">
        <f t="shared" si="82"/>
        <v>478840.18758400006</v>
      </c>
      <c r="CS216" s="29">
        <f t="shared" si="82"/>
        <v>239474.47924000002</v>
      </c>
      <c r="CT216" s="29">
        <f t="shared" si="83"/>
        <v>-239365.70834400004</v>
      </c>
    </row>
    <row r="217" spans="1:98" x14ac:dyDescent="0.25">
      <c r="A217" s="343" t="s">
        <v>540</v>
      </c>
      <c r="B217" s="229">
        <v>4.3700000000000003E-2</v>
      </c>
      <c r="C217" s="229">
        <v>4.3400000000000001E-2</v>
      </c>
      <c r="D217" s="229">
        <v>4.3400000000000001E-2</v>
      </c>
      <c r="E217" s="229">
        <v>3.2099999999999997E-2</v>
      </c>
      <c r="F217" s="236">
        <v>403013</v>
      </c>
      <c r="G217" s="229"/>
      <c r="H217" s="342">
        <v>19119727.57</v>
      </c>
      <c r="I217" s="342">
        <v>19119727.57</v>
      </c>
      <c r="J217" s="342">
        <v>19119727.57</v>
      </c>
      <c r="K217" s="342"/>
      <c r="L217" s="342">
        <v>19173728.18</v>
      </c>
      <c r="M217" s="342">
        <v>19174458.149999999</v>
      </c>
      <c r="N217" s="342">
        <v>19167604.75</v>
      </c>
      <c r="O217" s="342"/>
      <c r="P217" s="238">
        <v>51145.271249749996</v>
      </c>
      <c r="Q217" s="238">
        <v>51145.271249749996</v>
      </c>
      <c r="R217" s="238">
        <v>51145.271249749996</v>
      </c>
      <c r="S217" s="238"/>
      <c r="T217" s="342">
        <f t="shared" si="61"/>
        <v>51289.722881499998</v>
      </c>
      <c r="U217" s="342">
        <f t="shared" si="61"/>
        <v>51291.675551249995</v>
      </c>
      <c r="V217" s="342">
        <f t="shared" si="61"/>
        <v>51273.342706249998</v>
      </c>
      <c r="W217" s="29"/>
      <c r="X217" s="29">
        <f t="shared" si="62"/>
        <v>153435.81374925</v>
      </c>
      <c r="Y217" s="29">
        <f t="shared" si="63"/>
        <v>153854.74113899999</v>
      </c>
      <c r="Z217" s="29">
        <f t="shared" si="64"/>
        <v>418.9273897499952</v>
      </c>
      <c r="AB217" s="29">
        <v>19119727.57</v>
      </c>
      <c r="AC217" s="29">
        <v>19119727.57</v>
      </c>
      <c r="AD217" s="29">
        <v>19119727.57</v>
      </c>
      <c r="AF217" s="342">
        <v>19160026.940000001</v>
      </c>
      <c r="AG217" s="342">
        <v>19160032.48</v>
      </c>
      <c r="AH217" s="342">
        <v>19160072.699999999</v>
      </c>
      <c r="AJ217" s="29">
        <v>51145.271249749996</v>
      </c>
      <c r="AK217" s="29">
        <v>51145.271249749996</v>
      </c>
      <c r="AL217" s="29">
        <v>51145.271249749996</v>
      </c>
      <c r="AN217" s="342">
        <f t="shared" si="72"/>
        <v>51253.072064500004</v>
      </c>
      <c r="AO217" s="342">
        <f t="shared" si="72"/>
        <v>51253.086883999997</v>
      </c>
      <c r="AP217" s="342">
        <f t="shared" si="72"/>
        <v>51253.194472499999</v>
      </c>
      <c r="AR217" s="29">
        <f t="shared" si="74"/>
        <v>153435.81374925</v>
      </c>
      <c r="AS217" s="29">
        <f t="shared" si="75"/>
        <v>153759.35342100001</v>
      </c>
      <c r="AT217" s="29">
        <f t="shared" si="76"/>
        <v>323.53967175001162</v>
      </c>
      <c r="AV217" s="29">
        <f t="shared" si="77"/>
        <v>306871.62749849999</v>
      </c>
      <c r="AW217" s="29">
        <f t="shared" si="77"/>
        <v>307614.09456</v>
      </c>
      <c r="AX217" s="29">
        <f t="shared" si="78"/>
        <v>742.46706150000682</v>
      </c>
      <c r="AZ217" s="29">
        <v>19110031.57</v>
      </c>
      <c r="BA217" s="29">
        <v>19111710.620000001</v>
      </c>
      <c r="BB217" s="29">
        <v>19123085.670000002</v>
      </c>
      <c r="BD217" s="342"/>
      <c r="BE217" s="342"/>
      <c r="BF217" s="342"/>
      <c r="BH217" s="29">
        <v>51119.334449749993</v>
      </c>
      <c r="BI217" s="29">
        <v>51123.825908499995</v>
      </c>
      <c r="BJ217" s="29">
        <v>51154.254167250001</v>
      </c>
      <c r="BL217" s="342">
        <f t="shared" si="66"/>
        <v>0</v>
      </c>
      <c r="BM217" s="342">
        <f t="shared" si="66"/>
        <v>0</v>
      </c>
      <c r="BN217" s="342">
        <f t="shared" si="66"/>
        <v>0</v>
      </c>
      <c r="BP217" s="29">
        <f t="shared" si="67"/>
        <v>153397.4145255</v>
      </c>
      <c r="BQ217" s="29">
        <f t="shared" si="68"/>
        <v>0</v>
      </c>
      <c r="BR217" s="29">
        <f t="shared" si="69"/>
        <v>-153397.4145255</v>
      </c>
      <c r="BT217" s="29">
        <f t="shared" si="70"/>
        <v>460269.04202399997</v>
      </c>
      <c r="BU217" s="29">
        <f t="shared" si="70"/>
        <v>307614.09456</v>
      </c>
      <c r="BV217" s="29">
        <f t="shared" si="73"/>
        <v>-152654.94746399997</v>
      </c>
      <c r="BX217" s="29">
        <v>19123085.670000002</v>
      </c>
      <c r="BY217" s="29">
        <v>19123085.670000002</v>
      </c>
      <c r="BZ217" s="29">
        <v>19148406.93</v>
      </c>
      <c r="CB217" s="342"/>
      <c r="CC217" s="342"/>
      <c r="CD217" s="342"/>
      <c r="CF217" s="29">
        <v>51154.254167250001</v>
      </c>
      <c r="CG217" s="29">
        <v>51154.254167250001</v>
      </c>
      <c r="CH217" s="29">
        <v>51221.988537749996</v>
      </c>
      <c r="CJ217" s="342">
        <f t="shared" si="71"/>
        <v>0</v>
      </c>
      <c r="CK217" s="342">
        <f t="shared" si="71"/>
        <v>0</v>
      </c>
      <c r="CL217" s="342">
        <f t="shared" si="71"/>
        <v>0</v>
      </c>
      <c r="CN217" s="29">
        <f t="shared" si="79"/>
        <v>153530.49687224999</v>
      </c>
      <c r="CO217" s="29">
        <f t="shared" si="80"/>
        <v>0</v>
      </c>
      <c r="CP217" s="29">
        <f t="shared" si="81"/>
        <v>-153530.49687224999</v>
      </c>
      <c r="CR217" s="29">
        <f t="shared" si="82"/>
        <v>613799.53889624996</v>
      </c>
      <c r="CS217" s="29">
        <f t="shared" si="82"/>
        <v>307614.09456</v>
      </c>
      <c r="CT217" s="29">
        <f t="shared" si="83"/>
        <v>-306185.44433624996</v>
      </c>
    </row>
    <row r="218" spans="1:98" x14ac:dyDescent="0.25">
      <c r="A218" s="343" t="s">
        <v>541</v>
      </c>
      <c r="B218" s="229">
        <v>4.4900000000000002E-2</v>
      </c>
      <c r="C218" s="229">
        <v>4.3499999999999997E-2</v>
      </c>
      <c r="D218" s="229">
        <v>4.3499999999999997E-2</v>
      </c>
      <c r="E218" s="229">
        <v>3.0799999999999998E-2</v>
      </c>
      <c r="F218" s="236">
        <v>403013</v>
      </c>
      <c r="G218" s="229"/>
      <c r="H218" s="342">
        <v>14760271.630000001</v>
      </c>
      <c r="I218" s="342">
        <v>14760271.630000001</v>
      </c>
      <c r="J218" s="342">
        <v>14760271.630000001</v>
      </c>
      <c r="K218" s="342"/>
      <c r="L218" s="342">
        <v>14760271.630000001</v>
      </c>
      <c r="M218" s="342">
        <v>14760271.630000001</v>
      </c>
      <c r="N218" s="342">
        <v>14760271.630000001</v>
      </c>
      <c r="O218" s="342"/>
      <c r="P218" s="238">
        <v>37884.697183666663</v>
      </c>
      <c r="Q218" s="238">
        <v>37884.697183666663</v>
      </c>
      <c r="R218" s="238">
        <v>37884.697183666663</v>
      </c>
      <c r="S218" s="238"/>
      <c r="T218" s="342">
        <f t="shared" si="61"/>
        <v>37884.697183666663</v>
      </c>
      <c r="U218" s="342">
        <f t="shared" si="61"/>
        <v>37884.697183666663</v>
      </c>
      <c r="V218" s="342">
        <f t="shared" si="61"/>
        <v>37884.697183666663</v>
      </c>
      <c r="W218" s="29"/>
      <c r="X218" s="29">
        <f t="shared" si="62"/>
        <v>113654.09155099999</v>
      </c>
      <c r="Y218" s="29">
        <f t="shared" si="63"/>
        <v>113654.09155099999</v>
      </c>
      <c r="Z218" s="29">
        <f t="shared" si="64"/>
        <v>0</v>
      </c>
      <c r="AB218" s="29">
        <v>14760271.630000001</v>
      </c>
      <c r="AC218" s="29">
        <v>14760271.630000001</v>
      </c>
      <c r="AD218" s="29">
        <v>14760271.630000001</v>
      </c>
      <c r="AF218" s="342">
        <v>14760271.630000001</v>
      </c>
      <c r="AG218" s="342">
        <v>14760271.630000001</v>
      </c>
      <c r="AH218" s="342">
        <v>14760271.630000001</v>
      </c>
      <c r="AJ218" s="29">
        <v>37884.697183666663</v>
      </c>
      <c r="AK218" s="29">
        <v>37884.697183666663</v>
      </c>
      <c r="AL218" s="29">
        <v>37884.697183666663</v>
      </c>
      <c r="AN218" s="342">
        <f t="shared" si="72"/>
        <v>37884.697183666663</v>
      </c>
      <c r="AO218" s="342">
        <f t="shared" si="72"/>
        <v>37884.697183666663</v>
      </c>
      <c r="AP218" s="342">
        <f t="shared" si="72"/>
        <v>37884.697183666663</v>
      </c>
      <c r="AR218" s="29">
        <f t="shared" si="74"/>
        <v>113654.09155099999</v>
      </c>
      <c r="AS218" s="29">
        <f t="shared" si="75"/>
        <v>113654.09155099999</v>
      </c>
      <c r="AT218" s="29">
        <f t="shared" si="76"/>
        <v>0</v>
      </c>
      <c r="AV218" s="29">
        <f t="shared" si="77"/>
        <v>227308.18310199998</v>
      </c>
      <c r="AW218" s="29">
        <f t="shared" si="77"/>
        <v>227308.18310199998</v>
      </c>
      <c r="AX218" s="29">
        <f t="shared" si="78"/>
        <v>0</v>
      </c>
      <c r="AZ218" s="29">
        <v>14760271.630000001</v>
      </c>
      <c r="BA218" s="29">
        <v>14760271.630000001</v>
      </c>
      <c r="BB218" s="29">
        <v>14760271.630000001</v>
      </c>
      <c r="BD218" s="342"/>
      <c r="BE218" s="342"/>
      <c r="BF218" s="342"/>
      <c r="BH218" s="29">
        <v>37884.697183666663</v>
      </c>
      <c r="BI218" s="29">
        <v>37884.697183666663</v>
      </c>
      <c r="BJ218" s="29">
        <v>37884.697183666663</v>
      </c>
      <c r="BL218" s="342">
        <f t="shared" si="66"/>
        <v>0</v>
      </c>
      <c r="BM218" s="342">
        <f t="shared" si="66"/>
        <v>0</v>
      </c>
      <c r="BN218" s="342">
        <f t="shared" si="66"/>
        <v>0</v>
      </c>
      <c r="BP218" s="29">
        <f t="shared" si="67"/>
        <v>113654.09155099999</v>
      </c>
      <c r="BQ218" s="29">
        <f t="shared" si="68"/>
        <v>0</v>
      </c>
      <c r="BR218" s="29">
        <f t="shared" si="69"/>
        <v>-113654.09155099999</v>
      </c>
      <c r="BT218" s="29">
        <f t="shared" si="70"/>
        <v>340962.27465299994</v>
      </c>
      <c r="BU218" s="29">
        <f t="shared" si="70"/>
        <v>227308.18310199998</v>
      </c>
      <c r="BV218" s="29">
        <f t="shared" si="73"/>
        <v>-113654.09155099996</v>
      </c>
      <c r="BX218" s="29">
        <v>14760271.630000001</v>
      </c>
      <c r="BY218" s="29">
        <v>14760271.630000001</v>
      </c>
      <c r="BZ218" s="29">
        <v>14760271.630000001</v>
      </c>
      <c r="CB218" s="342"/>
      <c r="CC218" s="342"/>
      <c r="CD218" s="342"/>
      <c r="CF218" s="29">
        <v>37884.697183666663</v>
      </c>
      <c r="CG218" s="29">
        <v>37884.697183666663</v>
      </c>
      <c r="CH218" s="29">
        <v>37884.697183666663</v>
      </c>
      <c r="CJ218" s="342">
        <f t="shared" si="71"/>
        <v>0</v>
      </c>
      <c r="CK218" s="342">
        <f t="shared" si="71"/>
        <v>0</v>
      </c>
      <c r="CL218" s="342">
        <f t="shared" si="71"/>
        <v>0</v>
      </c>
      <c r="CN218" s="29">
        <f t="shared" si="79"/>
        <v>113654.09155099999</v>
      </c>
      <c r="CO218" s="29">
        <f t="shared" si="80"/>
        <v>0</v>
      </c>
      <c r="CP218" s="29">
        <f t="shared" si="81"/>
        <v>-113654.09155099999</v>
      </c>
      <c r="CR218" s="29">
        <f t="shared" si="82"/>
        <v>454616.36620399996</v>
      </c>
      <c r="CS218" s="29">
        <f t="shared" si="82"/>
        <v>227308.18310199998</v>
      </c>
      <c r="CT218" s="29">
        <f t="shared" si="83"/>
        <v>-227308.18310199998</v>
      </c>
    </row>
    <row r="219" spans="1:98" x14ac:dyDescent="0.25">
      <c r="A219" s="343" t="s">
        <v>542</v>
      </c>
      <c r="B219" s="229">
        <v>4.0300000000000002E-2</v>
      </c>
      <c r="C219" s="229">
        <v>4.3700000000000003E-2</v>
      </c>
      <c r="D219" s="229">
        <v>4.3700000000000003E-2</v>
      </c>
      <c r="E219" s="229">
        <v>3.1999999999999994E-2</v>
      </c>
      <c r="F219" s="236">
        <v>403013</v>
      </c>
      <c r="G219" s="229"/>
      <c r="H219" s="342">
        <v>16081202.310000001</v>
      </c>
      <c r="I219" s="342">
        <v>16081246.84</v>
      </c>
      <c r="J219" s="342">
        <v>16081410.359999999</v>
      </c>
      <c r="K219" s="342"/>
      <c r="L219" s="342">
        <v>16242215.220000001</v>
      </c>
      <c r="M219" s="342">
        <v>16186761.15</v>
      </c>
      <c r="N219" s="342">
        <v>16131495.43</v>
      </c>
      <c r="O219" s="342"/>
      <c r="P219" s="238">
        <v>42883.206159999994</v>
      </c>
      <c r="Q219" s="238">
        <v>42883.324906666654</v>
      </c>
      <c r="R219" s="238">
        <v>42883.760959999992</v>
      </c>
      <c r="S219" s="238"/>
      <c r="T219" s="342">
        <f t="shared" si="61"/>
        <v>43312.573919999995</v>
      </c>
      <c r="U219" s="342">
        <f t="shared" si="61"/>
        <v>43164.696399999993</v>
      </c>
      <c r="V219" s="342">
        <f t="shared" si="61"/>
        <v>43017.321146666662</v>
      </c>
      <c r="W219" s="29"/>
      <c r="X219" s="29">
        <f t="shared" si="62"/>
        <v>128650.29202666663</v>
      </c>
      <c r="Y219" s="29">
        <f t="shared" si="63"/>
        <v>129494.59146666664</v>
      </c>
      <c r="Z219" s="29">
        <f t="shared" si="64"/>
        <v>844.29944000000251</v>
      </c>
      <c r="AB219" s="29">
        <v>16081908.960000001</v>
      </c>
      <c r="AC219" s="29">
        <v>16153472.720000001</v>
      </c>
      <c r="AD219" s="29">
        <v>16211333.359999999</v>
      </c>
      <c r="AF219" s="342">
        <v>16131683.77</v>
      </c>
      <c r="AG219" s="342">
        <v>16129736.23</v>
      </c>
      <c r="AH219" s="342">
        <v>16127788.68</v>
      </c>
      <c r="AJ219" s="29">
        <v>42885.09055999999</v>
      </c>
      <c r="AK219" s="29">
        <v>43075.927253333328</v>
      </c>
      <c r="AL219" s="29">
        <v>43230.222293333325</v>
      </c>
      <c r="AN219" s="342">
        <f t="shared" si="72"/>
        <v>43017.823386666656</v>
      </c>
      <c r="AO219" s="342">
        <f t="shared" si="72"/>
        <v>43012.629946666661</v>
      </c>
      <c r="AP219" s="342">
        <f t="shared" si="72"/>
        <v>43007.436479999989</v>
      </c>
      <c r="AR219" s="29">
        <f t="shared" si="74"/>
        <v>129191.24010666664</v>
      </c>
      <c r="AS219" s="29">
        <f t="shared" si="75"/>
        <v>129037.8898133333</v>
      </c>
      <c r="AT219" s="29">
        <f t="shared" si="76"/>
        <v>-153.35029333333659</v>
      </c>
      <c r="AV219" s="29">
        <f t="shared" si="77"/>
        <v>257841.53213333327</v>
      </c>
      <c r="AW219" s="29">
        <f t="shared" si="77"/>
        <v>258532.48127999995</v>
      </c>
      <c r="AX219" s="29">
        <f t="shared" si="78"/>
        <v>690.94914666668046</v>
      </c>
      <c r="AZ219" s="29">
        <v>16197965.32</v>
      </c>
      <c r="BA219" s="29">
        <v>16197965.32</v>
      </c>
      <c r="BB219" s="29">
        <v>16208850.41</v>
      </c>
      <c r="BD219" s="342"/>
      <c r="BE219" s="342"/>
      <c r="BF219" s="342"/>
      <c r="BH219" s="29">
        <v>43194.574186666658</v>
      </c>
      <c r="BI219" s="29">
        <v>43194.574186666658</v>
      </c>
      <c r="BJ219" s="29">
        <v>43223.601093333324</v>
      </c>
      <c r="BL219" s="342">
        <f t="shared" si="66"/>
        <v>0</v>
      </c>
      <c r="BM219" s="342">
        <f t="shared" si="66"/>
        <v>0</v>
      </c>
      <c r="BN219" s="342">
        <f t="shared" si="66"/>
        <v>0</v>
      </c>
      <c r="BP219" s="29">
        <f t="shared" si="67"/>
        <v>129612.74946666663</v>
      </c>
      <c r="BQ219" s="29">
        <f t="shared" si="68"/>
        <v>0</v>
      </c>
      <c r="BR219" s="29">
        <f t="shared" si="69"/>
        <v>-129612.74946666663</v>
      </c>
      <c r="BT219" s="29">
        <f t="shared" si="70"/>
        <v>387454.28159999987</v>
      </c>
      <c r="BU219" s="29">
        <f t="shared" si="70"/>
        <v>258532.48127999995</v>
      </c>
      <c r="BV219" s="29">
        <f t="shared" si="73"/>
        <v>-128921.80031999992</v>
      </c>
      <c r="BX219" s="29">
        <v>16230975.359999999</v>
      </c>
      <c r="BY219" s="29">
        <v>16242215.220000001</v>
      </c>
      <c r="BZ219" s="29">
        <v>16242215.220000001</v>
      </c>
      <c r="CB219" s="342"/>
      <c r="CC219" s="342"/>
      <c r="CD219" s="342"/>
      <c r="CF219" s="29">
        <v>43282.600959999989</v>
      </c>
      <c r="CG219" s="29">
        <v>43312.573919999995</v>
      </c>
      <c r="CH219" s="29">
        <v>43312.573919999995</v>
      </c>
      <c r="CJ219" s="342">
        <f t="shared" si="71"/>
        <v>0</v>
      </c>
      <c r="CK219" s="342">
        <f t="shared" si="71"/>
        <v>0</v>
      </c>
      <c r="CL219" s="342">
        <f t="shared" si="71"/>
        <v>0</v>
      </c>
      <c r="CN219" s="29">
        <f t="shared" si="79"/>
        <v>129907.74879999997</v>
      </c>
      <c r="CO219" s="29">
        <f t="shared" si="80"/>
        <v>0</v>
      </c>
      <c r="CP219" s="29">
        <f t="shared" si="81"/>
        <v>-129907.74879999997</v>
      </c>
      <c r="CR219" s="29">
        <f t="shared" si="82"/>
        <v>517362.03039999981</v>
      </c>
      <c r="CS219" s="29">
        <f t="shared" si="82"/>
        <v>258532.48127999995</v>
      </c>
      <c r="CT219" s="29">
        <f t="shared" si="83"/>
        <v>-258829.54911999987</v>
      </c>
    </row>
    <row r="220" spans="1:98" x14ac:dyDescent="0.25">
      <c r="A220" s="343" t="s">
        <v>543</v>
      </c>
      <c r="B220" s="229">
        <v>4.0300000000000002E-2</v>
      </c>
      <c r="C220" s="229">
        <v>4.4200000000000003E-2</v>
      </c>
      <c r="D220" s="229">
        <v>4.4200000000000003E-2</v>
      </c>
      <c r="E220" s="229">
        <v>3.0599999999999999E-2</v>
      </c>
      <c r="F220" s="236">
        <v>403013</v>
      </c>
      <c r="G220" s="229"/>
      <c r="H220" s="342">
        <v>16339138.720000001</v>
      </c>
      <c r="I220" s="342">
        <v>16339138.720000001</v>
      </c>
      <c r="J220" s="342">
        <v>16339234.5</v>
      </c>
      <c r="K220" s="342"/>
      <c r="L220" s="342">
        <v>16365007.34</v>
      </c>
      <c r="M220" s="342">
        <v>16365007.34</v>
      </c>
      <c r="N220" s="342">
        <v>16368799.02</v>
      </c>
      <c r="O220" s="342"/>
      <c r="P220" s="238">
        <v>41664.803736000002</v>
      </c>
      <c r="Q220" s="238">
        <v>41664.803736000002</v>
      </c>
      <c r="R220" s="238">
        <v>41665.047975000001</v>
      </c>
      <c r="S220" s="238"/>
      <c r="T220" s="342">
        <f t="shared" si="61"/>
        <v>41730.768716999999</v>
      </c>
      <c r="U220" s="342">
        <f t="shared" si="61"/>
        <v>41730.768716999999</v>
      </c>
      <c r="V220" s="342">
        <f t="shared" si="61"/>
        <v>41740.437501</v>
      </c>
      <c r="W220" s="29"/>
      <c r="X220" s="29">
        <f t="shared" si="62"/>
        <v>124994.655447</v>
      </c>
      <c r="Y220" s="29">
        <f t="shared" si="63"/>
        <v>125201.97493500001</v>
      </c>
      <c r="Z220" s="29">
        <f t="shared" si="64"/>
        <v>207.31948800000828</v>
      </c>
      <c r="AB220" s="29">
        <v>16346673.33</v>
      </c>
      <c r="AC220" s="29">
        <v>16424511.300000001</v>
      </c>
      <c r="AD220" s="29">
        <v>16430006.77</v>
      </c>
      <c r="AF220" s="342">
        <v>16372590.699999999</v>
      </c>
      <c r="AG220" s="342">
        <v>16372590.699999999</v>
      </c>
      <c r="AH220" s="342">
        <v>16372590.699999999</v>
      </c>
      <c r="AJ220" s="29">
        <v>41684.016991500001</v>
      </c>
      <c r="AK220" s="29">
        <v>41882.503814999996</v>
      </c>
      <c r="AL220" s="29">
        <v>41896.517263499998</v>
      </c>
      <c r="AN220" s="342">
        <f t="shared" si="72"/>
        <v>41750.106284999994</v>
      </c>
      <c r="AO220" s="342">
        <f t="shared" si="72"/>
        <v>41750.106284999994</v>
      </c>
      <c r="AP220" s="342">
        <f t="shared" si="72"/>
        <v>41750.106284999994</v>
      </c>
      <c r="AR220" s="29">
        <f t="shared" si="74"/>
        <v>125463.03806999998</v>
      </c>
      <c r="AS220" s="29">
        <f t="shared" si="75"/>
        <v>125250.31885499999</v>
      </c>
      <c r="AT220" s="29">
        <f t="shared" si="76"/>
        <v>-212.71921499999007</v>
      </c>
      <c r="AV220" s="29">
        <f t="shared" si="77"/>
        <v>250457.69351699998</v>
      </c>
      <c r="AW220" s="29">
        <f t="shared" si="77"/>
        <v>250452.29379</v>
      </c>
      <c r="AX220" s="29">
        <f t="shared" si="78"/>
        <v>-5.3997269999817945</v>
      </c>
      <c r="AZ220" s="29">
        <v>16365007.34</v>
      </c>
      <c r="BA220" s="29">
        <v>16365007.34</v>
      </c>
      <c r="BB220" s="29">
        <v>16365007.34</v>
      </c>
      <c r="BD220" s="342"/>
      <c r="BE220" s="342"/>
      <c r="BF220" s="342"/>
      <c r="BH220" s="29">
        <v>41730.768716999999</v>
      </c>
      <c r="BI220" s="29">
        <v>41730.768716999999</v>
      </c>
      <c r="BJ220" s="29">
        <v>41730.768716999999</v>
      </c>
      <c r="BL220" s="342">
        <f t="shared" si="66"/>
        <v>0</v>
      </c>
      <c r="BM220" s="342">
        <f t="shared" si="66"/>
        <v>0</v>
      </c>
      <c r="BN220" s="342">
        <f t="shared" si="66"/>
        <v>0</v>
      </c>
      <c r="BP220" s="29">
        <f t="shared" si="67"/>
        <v>125192.306151</v>
      </c>
      <c r="BQ220" s="29">
        <f t="shared" si="68"/>
        <v>0</v>
      </c>
      <c r="BR220" s="29">
        <f t="shared" si="69"/>
        <v>-125192.306151</v>
      </c>
      <c r="BT220" s="29">
        <f t="shared" si="70"/>
        <v>375649.99966799997</v>
      </c>
      <c r="BU220" s="29">
        <f t="shared" si="70"/>
        <v>250452.29379</v>
      </c>
      <c r="BV220" s="29">
        <f t="shared" si="73"/>
        <v>-125197.70587799998</v>
      </c>
      <c r="BX220" s="29">
        <v>16365007.34</v>
      </c>
      <c r="BY220" s="29">
        <v>16365007.34</v>
      </c>
      <c r="BZ220" s="29">
        <v>16365007.34</v>
      </c>
      <c r="CB220" s="342"/>
      <c r="CC220" s="342"/>
      <c r="CD220" s="342"/>
      <c r="CF220" s="29">
        <v>41730.768716999999</v>
      </c>
      <c r="CG220" s="29">
        <v>41730.768716999999</v>
      </c>
      <c r="CH220" s="29">
        <v>41730.768716999999</v>
      </c>
      <c r="CJ220" s="342">
        <f t="shared" si="71"/>
        <v>0</v>
      </c>
      <c r="CK220" s="342">
        <f t="shared" si="71"/>
        <v>0</v>
      </c>
      <c r="CL220" s="342">
        <f t="shared" si="71"/>
        <v>0</v>
      </c>
      <c r="CN220" s="29">
        <f t="shared" si="79"/>
        <v>125192.306151</v>
      </c>
      <c r="CO220" s="29">
        <f t="shared" si="80"/>
        <v>0</v>
      </c>
      <c r="CP220" s="29">
        <f t="shared" si="81"/>
        <v>-125192.306151</v>
      </c>
      <c r="CR220" s="29">
        <f t="shared" si="82"/>
        <v>500842.305819</v>
      </c>
      <c r="CS220" s="29">
        <f t="shared" si="82"/>
        <v>250452.29379</v>
      </c>
      <c r="CT220" s="29">
        <f t="shared" si="83"/>
        <v>-250390.012029</v>
      </c>
    </row>
    <row r="221" spans="1:98" x14ac:dyDescent="0.25">
      <c r="A221" s="343" t="s">
        <v>544</v>
      </c>
      <c r="B221" s="229">
        <v>4.0800000000000003E-2</v>
      </c>
      <c r="C221" s="229">
        <v>4.3400000000000001E-2</v>
      </c>
      <c r="D221" s="229">
        <v>4.3400000000000001E-2</v>
      </c>
      <c r="E221" s="229">
        <v>3.0199999999999998E-2</v>
      </c>
      <c r="F221" s="236">
        <v>403013</v>
      </c>
      <c r="G221" s="229"/>
      <c r="H221" s="342">
        <v>15987833.4</v>
      </c>
      <c r="I221" s="342">
        <v>15987833.4</v>
      </c>
      <c r="J221" s="342">
        <v>15987833.4</v>
      </c>
      <c r="K221" s="342"/>
      <c r="L221" s="342">
        <v>15987833.4</v>
      </c>
      <c r="M221" s="342">
        <v>15987833.4</v>
      </c>
      <c r="N221" s="342">
        <v>15987833.4</v>
      </c>
      <c r="O221" s="342"/>
      <c r="P221" s="238">
        <v>40236.04739</v>
      </c>
      <c r="Q221" s="238">
        <v>40236.04739</v>
      </c>
      <c r="R221" s="238">
        <v>40236.04739</v>
      </c>
      <c r="S221" s="238"/>
      <c r="T221" s="342">
        <f t="shared" si="61"/>
        <v>40236.04739</v>
      </c>
      <c r="U221" s="342">
        <f t="shared" si="61"/>
        <v>40236.04739</v>
      </c>
      <c r="V221" s="342">
        <f t="shared" si="61"/>
        <v>40236.04739</v>
      </c>
      <c r="W221" s="29"/>
      <c r="X221" s="29">
        <f t="shared" si="62"/>
        <v>120708.14217000001</v>
      </c>
      <c r="Y221" s="29">
        <f t="shared" si="63"/>
        <v>120708.14217000001</v>
      </c>
      <c r="Z221" s="29">
        <f t="shared" si="64"/>
        <v>0</v>
      </c>
      <c r="AB221" s="29">
        <v>15987833.4</v>
      </c>
      <c r="AC221" s="29">
        <v>15987833.4</v>
      </c>
      <c r="AD221" s="29">
        <v>15987833.4</v>
      </c>
      <c r="AF221" s="342">
        <v>15987833.4</v>
      </c>
      <c r="AG221" s="342">
        <v>15987833.4</v>
      </c>
      <c r="AH221" s="342">
        <v>15992571.48</v>
      </c>
      <c r="AJ221" s="29">
        <v>40236.04739</v>
      </c>
      <c r="AK221" s="29">
        <v>40236.04739</v>
      </c>
      <c r="AL221" s="29">
        <v>40236.04739</v>
      </c>
      <c r="AN221" s="342">
        <f t="shared" si="72"/>
        <v>40236.04739</v>
      </c>
      <c r="AO221" s="342">
        <f t="shared" si="72"/>
        <v>40236.04739</v>
      </c>
      <c r="AP221" s="342">
        <f t="shared" si="72"/>
        <v>40247.971557999997</v>
      </c>
      <c r="AR221" s="29">
        <f t="shared" si="74"/>
        <v>120708.14217000001</v>
      </c>
      <c r="AS221" s="29">
        <f t="shared" si="75"/>
        <v>120720.066338</v>
      </c>
      <c r="AT221" s="29">
        <f t="shared" si="76"/>
        <v>11.924167999997735</v>
      </c>
      <c r="AV221" s="29">
        <f t="shared" si="77"/>
        <v>241416.28434000001</v>
      </c>
      <c r="AW221" s="29">
        <f t="shared" si="77"/>
        <v>241428.20850800001</v>
      </c>
      <c r="AX221" s="29">
        <f t="shared" si="78"/>
        <v>11.924167999997735</v>
      </c>
      <c r="AZ221" s="29">
        <v>15987833.4</v>
      </c>
      <c r="BA221" s="29">
        <v>15987833.4</v>
      </c>
      <c r="BB221" s="29">
        <v>15987833.4</v>
      </c>
      <c r="BD221" s="342"/>
      <c r="BE221" s="342"/>
      <c r="BF221" s="342"/>
      <c r="BH221" s="29">
        <v>40236.04739</v>
      </c>
      <c r="BI221" s="29">
        <v>40236.04739</v>
      </c>
      <c r="BJ221" s="29">
        <v>40236.04739</v>
      </c>
      <c r="BL221" s="342">
        <f t="shared" si="66"/>
        <v>0</v>
      </c>
      <c r="BM221" s="342">
        <f t="shared" si="66"/>
        <v>0</v>
      </c>
      <c r="BN221" s="342">
        <f t="shared" si="66"/>
        <v>0</v>
      </c>
      <c r="BP221" s="29">
        <f t="shared" si="67"/>
        <v>120708.14217000001</v>
      </c>
      <c r="BQ221" s="29">
        <f t="shared" si="68"/>
        <v>0</v>
      </c>
      <c r="BR221" s="29">
        <f t="shared" si="69"/>
        <v>-120708.14217000001</v>
      </c>
      <c r="BT221" s="29">
        <f t="shared" si="70"/>
        <v>362124.42651000002</v>
      </c>
      <c r="BU221" s="29">
        <f t="shared" si="70"/>
        <v>241428.20850800001</v>
      </c>
      <c r="BV221" s="29">
        <f t="shared" si="73"/>
        <v>-120696.21800200001</v>
      </c>
      <c r="BX221" s="29">
        <v>15987833.4</v>
      </c>
      <c r="BY221" s="29">
        <v>15987833.4</v>
      </c>
      <c r="BZ221" s="29">
        <v>15987833.4</v>
      </c>
      <c r="CB221" s="342"/>
      <c r="CC221" s="342"/>
      <c r="CD221" s="342"/>
      <c r="CF221" s="29">
        <v>40236.04739</v>
      </c>
      <c r="CG221" s="29">
        <v>40236.04739</v>
      </c>
      <c r="CH221" s="29">
        <v>40236.04739</v>
      </c>
      <c r="CJ221" s="342">
        <f t="shared" si="71"/>
        <v>0</v>
      </c>
      <c r="CK221" s="342">
        <f t="shared" si="71"/>
        <v>0</v>
      </c>
      <c r="CL221" s="342">
        <f t="shared" si="71"/>
        <v>0</v>
      </c>
      <c r="CN221" s="29">
        <f t="shared" si="79"/>
        <v>120708.14217000001</v>
      </c>
      <c r="CO221" s="29">
        <f t="shared" si="80"/>
        <v>0</v>
      </c>
      <c r="CP221" s="29">
        <f t="shared" si="81"/>
        <v>-120708.14217000001</v>
      </c>
      <c r="CR221" s="29">
        <f t="shared" si="82"/>
        <v>482832.56868000003</v>
      </c>
      <c r="CS221" s="29">
        <f t="shared" si="82"/>
        <v>241428.20850800001</v>
      </c>
      <c r="CT221" s="29">
        <f t="shared" si="83"/>
        <v>-241404.36017200002</v>
      </c>
    </row>
    <row r="222" spans="1:98" x14ac:dyDescent="0.25">
      <c r="A222" s="343" t="s">
        <v>545</v>
      </c>
      <c r="B222" s="229"/>
      <c r="C222" s="229">
        <v>4.6100000000000002E-2</v>
      </c>
      <c r="D222" s="229">
        <v>4.6100000000000002E-2</v>
      </c>
      <c r="E222" s="229">
        <v>4.41E-2</v>
      </c>
      <c r="F222" s="236">
        <v>403013</v>
      </c>
      <c r="G222" s="229"/>
      <c r="H222" s="342">
        <v>57651.55</v>
      </c>
      <c r="I222" s="342">
        <v>57651.55</v>
      </c>
      <c r="J222" s="342">
        <v>57651.55</v>
      </c>
      <c r="K222" s="342"/>
      <c r="L222" s="342">
        <v>0</v>
      </c>
      <c r="M222" s="342">
        <v>0</v>
      </c>
      <c r="N222" s="342">
        <v>0</v>
      </c>
      <c r="O222" s="342"/>
      <c r="P222" s="238">
        <v>211.86944625000001</v>
      </c>
      <c r="Q222" s="238">
        <v>211.86944625000001</v>
      </c>
      <c r="R222" s="238">
        <v>211.86944625000001</v>
      </c>
      <c r="S222" s="238"/>
      <c r="T222" s="342">
        <f t="shared" si="61"/>
        <v>0</v>
      </c>
      <c r="U222" s="342">
        <f t="shared" si="61"/>
        <v>0</v>
      </c>
      <c r="V222" s="342">
        <f t="shared" si="61"/>
        <v>0</v>
      </c>
      <c r="W222" s="29"/>
      <c r="X222" s="29"/>
      <c r="Y222" s="29"/>
      <c r="Z222" s="29"/>
      <c r="AB222" s="29">
        <v>57651.55</v>
      </c>
      <c r="AC222" s="29">
        <v>57651.55</v>
      </c>
      <c r="AD222" s="29">
        <v>57651.55</v>
      </c>
      <c r="AF222" s="342">
        <v>0</v>
      </c>
      <c r="AG222" s="342">
        <v>0</v>
      </c>
      <c r="AH222" s="342">
        <v>0</v>
      </c>
      <c r="AJ222" s="29">
        <v>211.86944625000001</v>
      </c>
      <c r="AK222" s="29">
        <v>211.86944625000001</v>
      </c>
      <c r="AL222" s="29">
        <v>211.86944625000001</v>
      </c>
      <c r="AN222" s="342">
        <f t="shared" si="72"/>
        <v>0</v>
      </c>
      <c r="AO222" s="342">
        <f t="shared" si="72"/>
        <v>0</v>
      </c>
      <c r="AP222" s="342">
        <f t="shared" si="72"/>
        <v>0</v>
      </c>
      <c r="AR222" s="29">
        <f t="shared" si="74"/>
        <v>635.60833875000003</v>
      </c>
      <c r="AS222" s="29">
        <f t="shared" si="75"/>
        <v>0</v>
      </c>
      <c r="AT222" s="29">
        <f t="shared" si="76"/>
        <v>-635.60833875000003</v>
      </c>
      <c r="AV222" s="29">
        <f t="shared" si="77"/>
        <v>635.60833875000003</v>
      </c>
      <c r="AW222" s="29">
        <f t="shared" si="77"/>
        <v>0</v>
      </c>
      <c r="AX222" s="29">
        <f t="shared" si="78"/>
        <v>-635.60833875000003</v>
      </c>
      <c r="AZ222" s="29">
        <v>57651.55</v>
      </c>
      <c r="BA222" s="29">
        <v>57651.55</v>
      </c>
      <c r="BB222" s="29">
        <v>57651.55</v>
      </c>
      <c r="BD222" s="342"/>
      <c r="BE222" s="342"/>
      <c r="BF222" s="342"/>
      <c r="BH222" s="29">
        <v>211.86944625000001</v>
      </c>
      <c r="BI222" s="29">
        <v>211.86944625000001</v>
      </c>
      <c r="BJ222" s="29">
        <v>211.86944625000001</v>
      </c>
      <c r="BL222" s="342">
        <f t="shared" si="66"/>
        <v>0</v>
      </c>
      <c r="BM222" s="342">
        <f t="shared" si="66"/>
        <v>0</v>
      </c>
      <c r="BN222" s="342">
        <f t="shared" si="66"/>
        <v>0</v>
      </c>
      <c r="BP222" s="29">
        <f t="shared" si="67"/>
        <v>635.60833875000003</v>
      </c>
      <c r="BQ222" s="29">
        <f t="shared" si="68"/>
        <v>0</v>
      </c>
      <c r="BR222" s="29">
        <f t="shared" si="69"/>
        <v>-635.60833875000003</v>
      </c>
      <c r="BT222" s="29">
        <f t="shared" si="70"/>
        <v>1271.2166775000001</v>
      </c>
      <c r="BU222" s="29">
        <f t="shared" si="70"/>
        <v>0</v>
      </c>
      <c r="BV222" s="29">
        <f t="shared" si="73"/>
        <v>-1271.2166775000001</v>
      </c>
      <c r="BX222" s="29">
        <v>57651.55</v>
      </c>
      <c r="BY222" s="29">
        <v>57651.55</v>
      </c>
      <c r="BZ222" s="29">
        <v>57651.55</v>
      </c>
      <c r="CB222" s="342"/>
      <c r="CC222" s="342"/>
      <c r="CD222" s="342"/>
      <c r="CF222" s="29">
        <v>211.86944625000001</v>
      </c>
      <c r="CG222" s="29">
        <v>211.86944625000001</v>
      </c>
      <c r="CH222" s="29">
        <v>211.86944625000001</v>
      </c>
      <c r="CJ222" s="342">
        <f t="shared" si="71"/>
        <v>0</v>
      </c>
      <c r="CK222" s="342">
        <f t="shared" si="71"/>
        <v>0</v>
      </c>
      <c r="CL222" s="342">
        <f t="shared" si="71"/>
        <v>0</v>
      </c>
      <c r="CN222" s="29">
        <f t="shared" si="79"/>
        <v>635.60833875000003</v>
      </c>
      <c r="CO222" s="29">
        <f t="shared" si="80"/>
        <v>0</v>
      </c>
      <c r="CP222" s="29">
        <f t="shared" si="81"/>
        <v>-635.60833875000003</v>
      </c>
      <c r="CR222" s="29">
        <f t="shared" si="82"/>
        <v>1906.8250162500001</v>
      </c>
      <c r="CS222" s="29">
        <f t="shared" si="82"/>
        <v>0</v>
      </c>
      <c r="CT222" s="29">
        <f t="shared" si="83"/>
        <v>-1906.8250162500001</v>
      </c>
    </row>
    <row r="223" spans="1:98" x14ac:dyDescent="0.25">
      <c r="A223" s="343" t="s">
        <v>546</v>
      </c>
      <c r="B223" s="229">
        <v>4.7600000000000003E-2</v>
      </c>
      <c r="C223" s="229">
        <v>5.6800000000000003E-2</v>
      </c>
      <c r="D223" s="229">
        <v>5.6800000000000003E-2</v>
      </c>
      <c r="E223" s="229">
        <v>0</v>
      </c>
      <c r="F223" s="236">
        <v>403013</v>
      </c>
      <c r="G223" s="229"/>
      <c r="H223" s="342">
        <v>0</v>
      </c>
      <c r="I223" s="342">
        <v>0</v>
      </c>
      <c r="J223" s="342">
        <v>0</v>
      </c>
      <c r="K223" s="342"/>
      <c r="L223" s="342">
        <v>0</v>
      </c>
      <c r="M223" s="342">
        <v>0</v>
      </c>
      <c r="N223" s="342">
        <v>0</v>
      </c>
      <c r="O223" s="342"/>
      <c r="P223" s="238">
        <v>0</v>
      </c>
      <c r="Q223" s="238">
        <v>0</v>
      </c>
      <c r="R223" s="238">
        <v>0</v>
      </c>
      <c r="S223" s="238"/>
      <c r="T223" s="342">
        <f t="shared" si="61"/>
        <v>0</v>
      </c>
      <c r="U223" s="342">
        <f t="shared" si="61"/>
        <v>0</v>
      </c>
      <c r="V223" s="342">
        <f t="shared" si="61"/>
        <v>0</v>
      </c>
      <c r="W223" s="29"/>
      <c r="X223" s="29">
        <f t="shared" si="62"/>
        <v>0</v>
      </c>
      <c r="Y223" s="29">
        <f t="shared" si="63"/>
        <v>0</v>
      </c>
      <c r="Z223" s="29">
        <f t="shared" si="64"/>
        <v>0</v>
      </c>
      <c r="AB223" s="29">
        <v>0</v>
      </c>
      <c r="AC223" s="29">
        <v>0</v>
      </c>
      <c r="AD223" s="29">
        <v>0</v>
      </c>
      <c r="AF223" s="342">
        <v>0</v>
      </c>
      <c r="AG223" s="342">
        <v>0</v>
      </c>
      <c r="AH223" s="342">
        <v>0</v>
      </c>
      <c r="AJ223" s="29">
        <v>0</v>
      </c>
      <c r="AK223" s="29">
        <v>0</v>
      </c>
      <c r="AL223" s="29">
        <v>0</v>
      </c>
      <c r="AN223" s="342">
        <f t="shared" si="72"/>
        <v>0</v>
      </c>
      <c r="AO223" s="342">
        <f t="shared" si="72"/>
        <v>0</v>
      </c>
      <c r="AP223" s="342">
        <f t="shared" si="72"/>
        <v>0</v>
      </c>
      <c r="AR223" s="29">
        <f t="shared" si="74"/>
        <v>0</v>
      </c>
      <c r="AS223" s="29">
        <f t="shared" si="75"/>
        <v>0</v>
      </c>
      <c r="AT223" s="29">
        <f t="shared" si="76"/>
        <v>0</v>
      </c>
      <c r="AV223" s="29">
        <f t="shared" si="77"/>
        <v>0</v>
      </c>
      <c r="AW223" s="29">
        <f t="shared" si="77"/>
        <v>0</v>
      </c>
      <c r="AX223" s="29">
        <f t="shared" si="78"/>
        <v>0</v>
      </c>
      <c r="AZ223" s="29">
        <v>0</v>
      </c>
      <c r="BA223" s="29">
        <v>0</v>
      </c>
      <c r="BB223" s="29">
        <v>0</v>
      </c>
      <c r="BD223" s="342"/>
      <c r="BE223" s="342"/>
      <c r="BF223" s="342"/>
      <c r="BH223" s="29">
        <v>0</v>
      </c>
      <c r="BI223" s="29">
        <v>0</v>
      </c>
      <c r="BJ223" s="29">
        <v>0</v>
      </c>
      <c r="BL223" s="342">
        <f t="shared" si="66"/>
        <v>0</v>
      </c>
      <c r="BM223" s="342">
        <f t="shared" si="66"/>
        <v>0</v>
      </c>
      <c r="BN223" s="342">
        <f t="shared" si="66"/>
        <v>0</v>
      </c>
      <c r="BP223" s="29">
        <f t="shared" si="67"/>
        <v>0</v>
      </c>
      <c r="BQ223" s="29">
        <f t="shared" si="68"/>
        <v>0</v>
      </c>
      <c r="BR223" s="29">
        <f t="shared" si="69"/>
        <v>0</v>
      </c>
      <c r="BT223" s="29">
        <f t="shared" si="70"/>
        <v>0</v>
      </c>
      <c r="BU223" s="29">
        <f t="shared" si="70"/>
        <v>0</v>
      </c>
      <c r="BV223" s="29">
        <f t="shared" si="73"/>
        <v>0</v>
      </c>
      <c r="BX223" s="29">
        <v>0</v>
      </c>
      <c r="BY223" s="29">
        <v>0</v>
      </c>
      <c r="BZ223" s="29">
        <v>0</v>
      </c>
      <c r="CB223" s="342"/>
      <c r="CC223" s="342"/>
      <c r="CD223" s="342"/>
      <c r="CF223" s="29">
        <v>0</v>
      </c>
      <c r="CG223" s="29">
        <v>0</v>
      </c>
      <c r="CH223" s="29">
        <v>0</v>
      </c>
      <c r="CJ223" s="342">
        <f t="shared" si="71"/>
        <v>0</v>
      </c>
      <c r="CK223" s="342">
        <f t="shared" si="71"/>
        <v>0</v>
      </c>
      <c r="CL223" s="342">
        <f t="shared" si="71"/>
        <v>0</v>
      </c>
      <c r="CN223" s="29">
        <f t="shared" si="79"/>
        <v>0</v>
      </c>
      <c r="CO223" s="29">
        <f t="shared" si="80"/>
        <v>0</v>
      </c>
      <c r="CP223" s="29">
        <f t="shared" si="81"/>
        <v>0</v>
      </c>
      <c r="CR223" s="29">
        <f t="shared" si="82"/>
        <v>0</v>
      </c>
      <c r="CS223" s="29">
        <f t="shared" si="82"/>
        <v>0</v>
      </c>
      <c r="CT223" s="29">
        <f t="shared" si="83"/>
        <v>0</v>
      </c>
    </row>
    <row r="224" spans="1:98" x14ac:dyDescent="0.25">
      <c r="A224" s="30" t="s">
        <v>547</v>
      </c>
      <c r="B224" s="229">
        <v>3.1099999999999999E-2</v>
      </c>
      <c r="C224" s="229">
        <v>2.7E-2</v>
      </c>
      <c r="D224" s="229">
        <v>2.7E-2</v>
      </c>
      <c r="E224" s="229">
        <v>2.7300000000000001E-2</v>
      </c>
      <c r="F224" s="236">
        <v>403013</v>
      </c>
      <c r="G224" s="229"/>
      <c r="H224" s="342">
        <v>17620791.859999999</v>
      </c>
      <c r="I224" s="342">
        <v>17620828.899999999</v>
      </c>
      <c r="J224" s="342">
        <v>17620828.899999999</v>
      </c>
      <c r="K224" s="342"/>
      <c r="L224" s="342">
        <v>18062534.09</v>
      </c>
      <c r="M224" s="342">
        <v>18062534.09</v>
      </c>
      <c r="N224" s="342">
        <v>18062534.09</v>
      </c>
      <c r="O224" s="342"/>
      <c r="P224" s="238">
        <v>40087.301481499999</v>
      </c>
      <c r="Q224" s="238">
        <v>40087.385747499997</v>
      </c>
      <c r="R224" s="238">
        <v>40087.385747499997</v>
      </c>
      <c r="S224" s="238"/>
      <c r="T224" s="342">
        <f t="shared" si="61"/>
        <v>41092.265054750002</v>
      </c>
      <c r="U224" s="342">
        <f t="shared" si="61"/>
        <v>41092.265054750002</v>
      </c>
      <c r="V224" s="342">
        <f t="shared" si="61"/>
        <v>41092.265054750002</v>
      </c>
      <c r="W224" s="29"/>
      <c r="X224" s="29">
        <f t="shared" si="62"/>
        <v>120262.0729765</v>
      </c>
      <c r="Y224" s="29">
        <f t="shared" si="63"/>
        <v>123276.79516425001</v>
      </c>
      <c r="Z224" s="29">
        <f t="shared" si="64"/>
        <v>3014.7221877500124</v>
      </c>
      <c r="AB224" s="29">
        <v>17829199.809999999</v>
      </c>
      <c r="AC224" s="29">
        <v>18037924.890000001</v>
      </c>
      <c r="AD224" s="29">
        <v>18038279.07</v>
      </c>
      <c r="AF224" s="342">
        <v>18062534.09</v>
      </c>
      <c r="AG224" s="342">
        <v>17950778.960000001</v>
      </c>
      <c r="AH224" s="342">
        <v>17839023.82</v>
      </c>
      <c r="AJ224" s="29">
        <v>40561.429567749998</v>
      </c>
      <c r="AK224" s="29">
        <v>41036.279124750006</v>
      </c>
      <c r="AL224" s="29">
        <v>41037.084884250005</v>
      </c>
      <c r="AN224" s="342">
        <f t="shared" si="72"/>
        <v>41092.265054750002</v>
      </c>
      <c r="AO224" s="342">
        <f t="shared" si="72"/>
        <v>40838.022134000006</v>
      </c>
      <c r="AP224" s="342">
        <f t="shared" si="72"/>
        <v>40583.779190500005</v>
      </c>
      <c r="AR224" s="29">
        <f t="shared" si="74"/>
        <v>122634.79357675</v>
      </c>
      <c r="AS224" s="29">
        <f t="shared" si="75"/>
        <v>122514.06637925001</v>
      </c>
      <c r="AT224" s="29">
        <f t="shared" si="76"/>
        <v>-120.72719749998942</v>
      </c>
      <c r="AV224" s="29">
        <f t="shared" si="77"/>
        <v>242896.86655325</v>
      </c>
      <c r="AW224" s="29">
        <f t="shared" si="77"/>
        <v>245790.86154350004</v>
      </c>
      <c r="AX224" s="29">
        <f t="shared" si="78"/>
        <v>2893.9949902500375</v>
      </c>
      <c r="AZ224" s="29">
        <v>18038279.07</v>
      </c>
      <c r="BA224" s="29">
        <v>18050890.719999999</v>
      </c>
      <c r="BB224" s="29">
        <v>18063502.359999999</v>
      </c>
      <c r="BD224" s="342"/>
      <c r="BE224" s="342"/>
      <c r="BF224" s="342"/>
      <c r="BH224" s="29">
        <v>41037.084884250005</v>
      </c>
      <c r="BI224" s="29">
        <v>41065.776387999998</v>
      </c>
      <c r="BJ224" s="29">
        <v>41094.467869</v>
      </c>
      <c r="BL224" s="342">
        <f t="shared" si="66"/>
        <v>0</v>
      </c>
      <c r="BM224" s="342">
        <f t="shared" si="66"/>
        <v>0</v>
      </c>
      <c r="BN224" s="342">
        <f t="shared" si="66"/>
        <v>0</v>
      </c>
      <c r="BP224" s="29">
        <f t="shared" si="67"/>
        <v>123197.32914125001</v>
      </c>
      <c r="BQ224" s="29">
        <f t="shared" si="68"/>
        <v>0</v>
      </c>
      <c r="BR224" s="29">
        <f t="shared" si="69"/>
        <v>-123197.32914125001</v>
      </c>
      <c r="BT224" s="29">
        <f t="shared" si="70"/>
        <v>366094.1956945</v>
      </c>
      <c r="BU224" s="29">
        <f t="shared" si="70"/>
        <v>245790.86154350004</v>
      </c>
      <c r="BV224" s="29">
        <f t="shared" si="73"/>
        <v>-120303.33415099996</v>
      </c>
      <c r="BX224" s="29">
        <v>18063517.98</v>
      </c>
      <c r="BY224" s="29">
        <v>18063533.600000001</v>
      </c>
      <c r="BZ224" s="29">
        <v>18063033.850000001</v>
      </c>
      <c r="CB224" s="342"/>
      <c r="CC224" s="342"/>
      <c r="CD224" s="342"/>
      <c r="CF224" s="29">
        <v>41094.503404499999</v>
      </c>
      <c r="CG224" s="29">
        <v>41094.538940000006</v>
      </c>
      <c r="CH224" s="29">
        <v>41093.402008750003</v>
      </c>
      <c r="CJ224" s="342">
        <f t="shared" si="71"/>
        <v>0</v>
      </c>
      <c r="CK224" s="342">
        <f t="shared" si="71"/>
        <v>0</v>
      </c>
      <c r="CL224" s="342">
        <f t="shared" si="71"/>
        <v>0</v>
      </c>
      <c r="CN224" s="29">
        <f t="shared" si="79"/>
        <v>123282.44435325</v>
      </c>
      <c r="CO224" s="29">
        <f t="shared" si="80"/>
        <v>0</v>
      </c>
      <c r="CP224" s="29">
        <f t="shared" si="81"/>
        <v>-123282.44435325</v>
      </c>
      <c r="CR224" s="29">
        <f t="shared" si="82"/>
        <v>489376.64004774997</v>
      </c>
      <c r="CS224" s="29">
        <f t="shared" si="82"/>
        <v>245790.86154350004</v>
      </c>
      <c r="CT224" s="29">
        <f t="shared" si="83"/>
        <v>-243585.77850424993</v>
      </c>
    </row>
    <row r="225" spans="1:98" x14ac:dyDescent="0.25">
      <c r="A225" s="343" t="s">
        <v>548</v>
      </c>
      <c r="B225" s="229">
        <v>3.61E-2</v>
      </c>
      <c r="C225" s="229">
        <v>4.0500000000000001E-2</v>
      </c>
      <c r="D225" s="229">
        <v>4.0500000000000001E-2</v>
      </c>
      <c r="E225" s="229">
        <v>2.4E-2</v>
      </c>
      <c r="F225" s="236">
        <v>403013</v>
      </c>
      <c r="G225" s="229"/>
      <c r="H225" s="342">
        <v>3448727.25</v>
      </c>
      <c r="I225" s="342">
        <v>3448727.25</v>
      </c>
      <c r="J225" s="342">
        <v>3448727.25</v>
      </c>
      <c r="K225" s="342"/>
      <c r="L225" s="342">
        <v>3448727.25</v>
      </c>
      <c r="M225" s="342">
        <v>3448727.25</v>
      </c>
      <c r="N225" s="342">
        <v>3448727.25</v>
      </c>
      <c r="O225" s="342"/>
      <c r="P225" s="238">
        <v>6897.4544999999998</v>
      </c>
      <c r="Q225" s="238">
        <v>6897.4544999999998</v>
      </c>
      <c r="R225" s="238">
        <v>6897.4544999999998</v>
      </c>
      <c r="S225" s="238"/>
      <c r="T225" s="342">
        <f t="shared" si="61"/>
        <v>6897.4544999999998</v>
      </c>
      <c r="U225" s="342">
        <f t="shared" si="61"/>
        <v>6897.4544999999998</v>
      </c>
      <c r="V225" s="342">
        <f t="shared" si="61"/>
        <v>6897.4544999999998</v>
      </c>
      <c r="W225" s="29"/>
      <c r="X225" s="29">
        <f t="shared" si="62"/>
        <v>20692.363499999999</v>
      </c>
      <c r="Y225" s="29">
        <f t="shared" si="63"/>
        <v>20692.363499999999</v>
      </c>
      <c r="Z225" s="29">
        <f t="shared" si="64"/>
        <v>0</v>
      </c>
      <c r="AB225" s="29">
        <v>3448727.25</v>
      </c>
      <c r="AC225" s="29">
        <v>3448727.25</v>
      </c>
      <c r="AD225" s="29">
        <v>3448727.25</v>
      </c>
      <c r="AF225" s="342">
        <v>3448727.25</v>
      </c>
      <c r="AG225" s="342">
        <v>3448727.25</v>
      </c>
      <c r="AH225" s="342">
        <v>3448727.25</v>
      </c>
      <c r="AJ225" s="29">
        <v>6897.4544999999998</v>
      </c>
      <c r="AK225" s="29">
        <v>6897.4544999999998</v>
      </c>
      <c r="AL225" s="29">
        <v>6897.4544999999998</v>
      </c>
      <c r="AN225" s="342">
        <f t="shared" si="72"/>
        <v>6897.4544999999998</v>
      </c>
      <c r="AO225" s="342">
        <f t="shared" si="72"/>
        <v>6897.4544999999998</v>
      </c>
      <c r="AP225" s="342">
        <f t="shared" si="72"/>
        <v>6897.4544999999998</v>
      </c>
      <c r="AR225" s="29">
        <f t="shared" si="74"/>
        <v>20692.363499999999</v>
      </c>
      <c r="AS225" s="29">
        <f t="shared" si="75"/>
        <v>20692.363499999999</v>
      </c>
      <c r="AT225" s="29">
        <f t="shared" si="76"/>
        <v>0</v>
      </c>
      <c r="AV225" s="29">
        <f t="shared" si="77"/>
        <v>41384.726999999999</v>
      </c>
      <c r="AW225" s="29">
        <f t="shared" si="77"/>
        <v>41384.726999999999</v>
      </c>
      <c r="AX225" s="29">
        <f t="shared" si="78"/>
        <v>0</v>
      </c>
      <c r="AZ225" s="29">
        <v>3448727.25</v>
      </c>
      <c r="BA225" s="29">
        <v>3448727.25</v>
      </c>
      <c r="BB225" s="29">
        <v>3448727.25</v>
      </c>
      <c r="BD225" s="342"/>
      <c r="BE225" s="342"/>
      <c r="BF225" s="342"/>
      <c r="BH225" s="29">
        <v>6897.4544999999998</v>
      </c>
      <c r="BI225" s="29">
        <v>6897.4544999999998</v>
      </c>
      <c r="BJ225" s="29">
        <v>6897.4544999999998</v>
      </c>
      <c r="BL225" s="342">
        <f t="shared" si="66"/>
        <v>0</v>
      </c>
      <c r="BM225" s="342">
        <f t="shared" si="66"/>
        <v>0</v>
      </c>
      <c r="BN225" s="342">
        <f t="shared" si="66"/>
        <v>0</v>
      </c>
      <c r="BP225" s="29">
        <f t="shared" si="67"/>
        <v>20692.363499999999</v>
      </c>
      <c r="BQ225" s="29">
        <f t="shared" si="68"/>
        <v>0</v>
      </c>
      <c r="BR225" s="29">
        <f t="shared" si="69"/>
        <v>-20692.363499999999</v>
      </c>
      <c r="BT225" s="29">
        <f t="shared" si="70"/>
        <v>62077.090499999998</v>
      </c>
      <c r="BU225" s="29">
        <f t="shared" si="70"/>
        <v>41384.726999999999</v>
      </c>
      <c r="BV225" s="29">
        <f t="shared" si="73"/>
        <v>-20692.363499999999</v>
      </c>
      <c r="BX225" s="29">
        <v>3448727.25</v>
      </c>
      <c r="BY225" s="29">
        <v>3448727.25</v>
      </c>
      <c r="BZ225" s="29">
        <v>3448727.25</v>
      </c>
      <c r="CB225" s="342"/>
      <c r="CC225" s="342"/>
      <c r="CD225" s="342"/>
      <c r="CF225" s="29">
        <v>6897.4544999999998</v>
      </c>
      <c r="CG225" s="29">
        <v>6897.4544999999998</v>
      </c>
      <c r="CH225" s="29">
        <v>6897.4544999999998</v>
      </c>
      <c r="CJ225" s="342">
        <f t="shared" si="71"/>
        <v>0</v>
      </c>
      <c r="CK225" s="342">
        <f t="shared" si="71"/>
        <v>0</v>
      </c>
      <c r="CL225" s="342">
        <f t="shared" si="71"/>
        <v>0</v>
      </c>
      <c r="CN225" s="29">
        <f t="shared" si="79"/>
        <v>20692.363499999999</v>
      </c>
      <c r="CO225" s="29">
        <f t="shared" si="80"/>
        <v>0</v>
      </c>
      <c r="CP225" s="29">
        <f t="shared" si="81"/>
        <v>-20692.363499999999</v>
      </c>
      <c r="CR225" s="29">
        <f t="shared" si="82"/>
        <v>82769.453999999998</v>
      </c>
      <c r="CS225" s="29">
        <f t="shared" si="82"/>
        <v>41384.726999999999</v>
      </c>
      <c r="CT225" s="29">
        <f t="shared" si="83"/>
        <v>-41384.726999999999</v>
      </c>
    </row>
    <row r="226" spans="1:98" x14ac:dyDescent="0.25">
      <c r="A226" s="343" t="s">
        <v>549</v>
      </c>
      <c r="B226" s="229">
        <v>3.7900000000000003E-2</v>
      </c>
      <c r="C226" s="229">
        <v>4.3200000000000002E-2</v>
      </c>
      <c r="D226" s="229">
        <v>4.3200000000000002E-2</v>
      </c>
      <c r="E226" s="229">
        <v>2.0299999999999999E-2</v>
      </c>
      <c r="F226" s="236">
        <v>403013</v>
      </c>
      <c r="G226" s="229"/>
      <c r="H226" s="342">
        <v>2449473.2200000002</v>
      </c>
      <c r="I226" s="342">
        <v>2449473.2200000002</v>
      </c>
      <c r="J226" s="342">
        <v>2449473.2200000002</v>
      </c>
      <c r="K226" s="342"/>
      <c r="L226" s="342">
        <v>2449473.2200000002</v>
      </c>
      <c r="M226" s="342">
        <v>2449473.2200000002</v>
      </c>
      <c r="N226" s="342">
        <v>2449473.2200000002</v>
      </c>
      <c r="O226" s="342"/>
      <c r="P226" s="238">
        <v>4143.692197166667</v>
      </c>
      <c r="Q226" s="238">
        <v>4143.692197166667</v>
      </c>
      <c r="R226" s="238">
        <v>4143.692197166667</v>
      </c>
      <c r="S226" s="238"/>
      <c r="T226" s="342">
        <f t="shared" si="61"/>
        <v>4143.692197166667</v>
      </c>
      <c r="U226" s="342">
        <f t="shared" si="61"/>
        <v>4143.692197166667</v>
      </c>
      <c r="V226" s="342">
        <f t="shared" si="61"/>
        <v>4143.692197166667</v>
      </c>
      <c r="W226" s="29"/>
      <c r="X226" s="29">
        <f t="shared" si="62"/>
        <v>12431.076591500001</v>
      </c>
      <c r="Y226" s="29">
        <f t="shared" si="63"/>
        <v>12431.076591500001</v>
      </c>
      <c r="Z226" s="29">
        <f t="shared" si="64"/>
        <v>0</v>
      </c>
      <c r="AB226" s="29">
        <v>2449473.2200000002</v>
      </c>
      <c r="AC226" s="29">
        <v>2449473.2200000002</v>
      </c>
      <c r="AD226" s="29">
        <v>2449473.2200000002</v>
      </c>
      <c r="AF226" s="342">
        <v>2449473.2200000002</v>
      </c>
      <c r="AG226" s="342">
        <v>2449473.2200000002</v>
      </c>
      <c r="AH226" s="342">
        <v>2449473.2200000002</v>
      </c>
      <c r="AJ226" s="29">
        <v>4143.692197166667</v>
      </c>
      <c r="AK226" s="29">
        <v>4143.692197166667</v>
      </c>
      <c r="AL226" s="29">
        <v>4143.692197166667</v>
      </c>
      <c r="AN226" s="342">
        <f t="shared" si="72"/>
        <v>4143.692197166667</v>
      </c>
      <c r="AO226" s="342">
        <f t="shared" si="72"/>
        <v>4143.692197166667</v>
      </c>
      <c r="AP226" s="342">
        <f t="shared" si="72"/>
        <v>4143.692197166667</v>
      </c>
      <c r="AR226" s="29">
        <f t="shared" si="74"/>
        <v>12431.076591500001</v>
      </c>
      <c r="AS226" s="29">
        <f t="shared" si="75"/>
        <v>12431.076591500001</v>
      </c>
      <c r="AT226" s="29">
        <f t="shared" si="76"/>
        <v>0</v>
      </c>
      <c r="AV226" s="29">
        <f t="shared" si="77"/>
        <v>24862.153183000002</v>
      </c>
      <c r="AW226" s="29">
        <f t="shared" si="77"/>
        <v>24862.153183000002</v>
      </c>
      <c r="AX226" s="29">
        <f t="shared" si="78"/>
        <v>0</v>
      </c>
      <c r="AZ226" s="29">
        <v>2449473.2200000002</v>
      </c>
      <c r="BA226" s="29">
        <v>2449473.2200000002</v>
      </c>
      <c r="BB226" s="29">
        <v>2449473.2200000002</v>
      </c>
      <c r="BD226" s="342"/>
      <c r="BE226" s="342"/>
      <c r="BF226" s="342"/>
      <c r="BH226" s="29">
        <v>4143.692197166667</v>
      </c>
      <c r="BI226" s="29">
        <v>4143.692197166667</v>
      </c>
      <c r="BJ226" s="29">
        <v>4143.692197166667</v>
      </c>
      <c r="BL226" s="342">
        <f t="shared" si="66"/>
        <v>0</v>
      </c>
      <c r="BM226" s="342">
        <f t="shared" si="66"/>
        <v>0</v>
      </c>
      <c r="BN226" s="342">
        <f t="shared" si="66"/>
        <v>0</v>
      </c>
      <c r="BP226" s="29">
        <f t="shared" si="67"/>
        <v>12431.076591500001</v>
      </c>
      <c r="BQ226" s="29">
        <f t="shared" si="68"/>
        <v>0</v>
      </c>
      <c r="BR226" s="29">
        <f t="shared" si="69"/>
        <v>-12431.076591500001</v>
      </c>
      <c r="BT226" s="29">
        <f t="shared" si="70"/>
        <v>37293.229774500003</v>
      </c>
      <c r="BU226" s="29">
        <f t="shared" si="70"/>
        <v>24862.153183000002</v>
      </c>
      <c r="BV226" s="29">
        <f t="shared" si="73"/>
        <v>-12431.076591500001</v>
      </c>
      <c r="BX226" s="29">
        <v>2449473.2200000002</v>
      </c>
      <c r="BY226" s="29">
        <v>2449473.2200000002</v>
      </c>
      <c r="BZ226" s="29">
        <v>2449473.2200000002</v>
      </c>
      <c r="CB226" s="342"/>
      <c r="CC226" s="342"/>
      <c r="CD226" s="342"/>
      <c r="CF226" s="29">
        <v>4143.692197166667</v>
      </c>
      <c r="CG226" s="29">
        <v>4143.692197166667</v>
      </c>
      <c r="CH226" s="29">
        <v>4143.692197166667</v>
      </c>
      <c r="CJ226" s="342">
        <f t="shared" si="71"/>
        <v>0</v>
      </c>
      <c r="CK226" s="342">
        <f t="shared" si="71"/>
        <v>0</v>
      </c>
      <c r="CL226" s="342">
        <f t="shared" si="71"/>
        <v>0</v>
      </c>
      <c r="CN226" s="29">
        <f t="shared" si="79"/>
        <v>12431.076591500001</v>
      </c>
      <c r="CO226" s="29">
        <f t="shared" si="80"/>
        <v>0</v>
      </c>
      <c r="CP226" s="29">
        <f t="shared" si="81"/>
        <v>-12431.076591500001</v>
      </c>
      <c r="CR226" s="29">
        <f t="shared" si="82"/>
        <v>49724.306366000004</v>
      </c>
      <c r="CS226" s="29">
        <f t="shared" si="82"/>
        <v>24862.153183000002</v>
      </c>
      <c r="CT226" s="29">
        <f t="shared" si="83"/>
        <v>-24862.153183000002</v>
      </c>
    </row>
    <row r="227" spans="1:98" x14ac:dyDescent="0.25">
      <c r="A227" s="343" t="s">
        <v>550</v>
      </c>
      <c r="B227" s="229">
        <v>3.8399999999999997E-2</v>
      </c>
      <c r="C227" s="229">
        <v>4.3799999999999999E-2</v>
      </c>
      <c r="D227" s="229">
        <v>4.3799999999999999E-2</v>
      </c>
      <c r="E227" s="229">
        <v>2.46E-2</v>
      </c>
      <c r="F227" s="236">
        <v>403013</v>
      </c>
      <c r="G227" s="229"/>
      <c r="H227" s="342">
        <v>2508210.1800000002</v>
      </c>
      <c r="I227" s="342">
        <v>2508210.1800000002</v>
      </c>
      <c r="J227" s="342">
        <v>2508210.1800000002</v>
      </c>
      <c r="K227" s="342"/>
      <c r="L227" s="342">
        <v>2508210.1800000002</v>
      </c>
      <c r="M227" s="342">
        <v>2508210.1800000002</v>
      </c>
      <c r="N227" s="342">
        <v>2508210.1800000002</v>
      </c>
      <c r="O227" s="342"/>
      <c r="P227" s="238">
        <v>5141.8308690000003</v>
      </c>
      <c r="Q227" s="238">
        <v>5141.8308690000003</v>
      </c>
      <c r="R227" s="238">
        <v>5141.8308690000003</v>
      </c>
      <c r="S227" s="238"/>
      <c r="T227" s="342">
        <f t="shared" si="61"/>
        <v>5141.8308690000003</v>
      </c>
      <c r="U227" s="342">
        <f t="shared" si="61"/>
        <v>5141.8308690000003</v>
      </c>
      <c r="V227" s="342">
        <f t="shared" si="61"/>
        <v>5141.8308690000003</v>
      </c>
      <c r="W227" s="29"/>
      <c r="X227" s="29">
        <f t="shared" si="62"/>
        <v>15425.492607</v>
      </c>
      <c r="Y227" s="29">
        <f t="shared" si="63"/>
        <v>15425.492607</v>
      </c>
      <c r="Z227" s="29">
        <f t="shared" si="64"/>
        <v>0</v>
      </c>
      <c r="AB227" s="29">
        <v>2508210.1800000002</v>
      </c>
      <c r="AC227" s="29">
        <v>2508210.1800000002</v>
      </c>
      <c r="AD227" s="29">
        <v>2508210.1800000002</v>
      </c>
      <c r="AF227" s="342">
        <v>2508210.1800000002</v>
      </c>
      <c r="AG227" s="342">
        <v>2508210.1800000002</v>
      </c>
      <c r="AH227" s="342">
        <v>2508210.1800000002</v>
      </c>
      <c r="AJ227" s="29">
        <v>5141.8308690000003</v>
      </c>
      <c r="AK227" s="29">
        <v>5141.8308690000003</v>
      </c>
      <c r="AL227" s="29">
        <v>5141.8308690000003</v>
      </c>
      <c r="AN227" s="342">
        <f t="shared" si="72"/>
        <v>5141.8308690000003</v>
      </c>
      <c r="AO227" s="342">
        <f t="shared" si="72"/>
        <v>5141.8308690000003</v>
      </c>
      <c r="AP227" s="342">
        <f t="shared" si="72"/>
        <v>5141.8308690000003</v>
      </c>
      <c r="AR227" s="29">
        <f t="shared" si="74"/>
        <v>15425.492607</v>
      </c>
      <c r="AS227" s="29">
        <f t="shared" si="75"/>
        <v>15425.492607</v>
      </c>
      <c r="AT227" s="29">
        <f t="shared" si="76"/>
        <v>0</v>
      </c>
      <c r="AV227" s="29">
        <f t="shared" si="77"/>
        <v>30850.985214</v>
      </c>
      <c r="AW227" s="29">
        <f t="shared" si="77"/>
        <v>30850.985214</v>
      </c>
      <c r="AX227" s="29">
        <f t="shared" si="78"/>
        <v>0</v>
      </c>
      <c r="AZ227" s="29">
        <v>2508210.1800000002</v>
      </c>
      <c r="BA227" s="29">
        <v>2508210.1800000002</v>
      </c>
      <c r="BB227" s="29">
        <v>2508210.1800000002</v>
      </c>
      <c r="BD227" s="342"/>
      <c r="BE227" s="342"/>
      <c r="BF227" s="342"/>
      <c r="BH227" s="29">
        <v>5141.8308690000003</v>
      </c>
      <c r="BI227" s="29">
        <v>5141.8308690000003</v>
      </c>
      <c r="BJ227" s="29">
        <v>5141.8308690000003</v>
      </c>
      <c r="BL227" s="342">
        <f t="shared" si="66"/>
        <v>0</v>
      </c>
      <c r="BM227" s="342">
        <f t="shared" si="66"/>
        <v>0</v>
      </c>
      <c r="BN227" s="342">
        <f t="shared" si="66"/>
        <v>0</v>
      </c>
      <c r="BP227" s="29">
        <f t="shared" si="67"/>
        <v>15425.492607</v>
      </c>
      <c r="BQ227" s="29">
        <f t="shared" si="68"/>
        <v>0</v>
      </c>
      <c r="BR227" s="29">
        <f t="shared" si="69"/>
        <v>-15425.492607</v>
      </c>
      <c r="BT227" s="29">
        <f t="shared" si="70"/>
        <v>46276.477821</v>
      </c>
      <c r="BU227" s="29">
        <f t="shared" si="70"/>
        <v>30850.985214</v>
      </c>
      <c r="BV227" s="29">
        <f t="shared" si="73"/>
        <v>-15425.492607</v>
      </c>
      <c r="BX227" s="29">
        <v>2508210.1800000002</v>
      </c>
      <c r="BY227" s="29">
        <v>2508210.1800000002</v>
      </c>
      <c r="BZ227" s="29">
        <v>2508210.1800000002</v>
      </c>
      <c r="CB227" s="342"/>
      <c r="CC227" s="342"/>
      <c r="CD227" s="342"/>
      <c r="CF227" s="29">
        <v>5141.8308690000003</v>
      </c>
      <c r="CG227" s="29">
        <v>5141.8308690000003</v>
      </c>
      <c r="CH227" s="29">
        <v>5141.8308690000003</v>
      </c>
      <c r="CJ227" s="342">
        <f t="shared" si="71"/>
        <v>0</v>
      </c>
      <c r="CK227" s="342">
        <f t="shared" si="71"/>
        <v>0</v>
      </c>
      <c r="CL227" s="342">
        <f t="shared" si="71"/>
        <v>0</v>
      </c>
      <c r="CN227" s="29">
        <f t="shared" si="79"/>
        <v>15425.492607</v>
      </c>
      <c r="CO227" s="29">
        <f t="shared" si="80"/>
        <v>0</v>
      </c>
      <c r="CP227" s="29">
        <f t="shared" si="81"/>
        <v>-15425.492607</v>
      </c>
      <c r="CR227" s="29">
        <f t="shared" si="82"/>
        <v>61701.970428000001</v>
      </c>
      <c r="CS227" s="29">
        <f t="shared" si="82"/>
        <v>30850.985214</v>
      </c>
      <c r="CT227" s="29">
        <f t="shared" si="83"/>
        <v>-30850.985214</v>
      </c>
    </row>
    <row r="228" spans="1:98" x14ac:dyDescent="0.25">
      <c r="A228" s="343" t="s">
        <v>551</v>
      </c>
      <c r="B228" s="229">
        <v>4.6100000000000002E-2</v>
      </c>
      <c r="C228" s="229">
        <v>4.6100000000000002E-2</v>
      </c>
      <c r="D228" s="229">
        <v>4.6100000000000002E-2</v>
      </c>
      <c r="E228" s="229">
        <v>4.6300000000000001E-2</v>
      </c>
      <c r="F228" s="236">
        <v>403013</v>
      </c>
      <c r="G228" s="229"/>
      <c r="H228" s="342">
        <v>8363103.3600000003</v>
      </c>
      <c r="I228" s="342">
        <v>8363103.3600000003</v>
      </c>
      <c r="J228" s="342">
        <v>8363103.3600000003</v>
      </c>
      <c r="K228" s="342"/>
      <c r="L228" s="342">
        <v>0</v>
      </c>
      <c r="M228" s="342">
        <v>0</v>
      </c>
      <c r="N228" s="342">
        <v>0</v>
      </c>
      <c r="O228" s="342"/>
      <c r="P228" s="238">
        <v>32267.640464</v>
      </c>
      <c r="Q228" s="238">
        <v>32267.640464</v>
      </c>
      <c r="R228" s="238">
        <v>32267.640464</v>
      </c>
      <c r="S228" s="238"/>
      <c r="T228" s="342">
        <f t="shared" si="61"/>
        <v>0</v>
      </c>
      <c r="U228" s="342">
        <f t="shared" si="61"/>
        <v>0</v>
      </c>
      <c r="V228" s="342">
        <f t="shared" si="61"/>
        <v>0</v>
      </c>
      <c r="W228" s="29"/>
      <c r="X228" s="29">
        <f t="shared" si="62"/>
        <v>96802.921392000004</v>
      </c>
      <c r="Y228" s="29">
        <f t="shared" si="63"/>
        <v>0</v>
      </c>
      <c r="Z228" s="29">
        <f t="shared" si="64"/>
        <v>-96802.921392000004</v>
      </c>
      <c r="AB228" s="29">
        <v>8363103.3600000003</v>
      </c>
      <c r="AC228" s="29">
        <v>8363103.3600000003</v>
      </c>
      <c r="AD228" s="29">
        <v>8363103.3600000003</v>
      </c>
      <c r="AF228" s="342">
        <v>0</v>
      </c>
      <c r="AG228" s="342">
        <v>0</v>
      </c>
      <c r="AH228" s="342">
        <v>0</v>
      </c>
      <c r="AJ228" s="29">
        <v>32267.640464</v>
      </c>
      <c r="AK228" s="29">
        <v>32267.640464</v>
      </c>
      <c r="AL228" s="29">
        <v>32267.640464</v>
      </c>
      <c r="AN228" s="342">
        <f t="shared" si="72"/>
        <v>0</v>
      </c>
      <c r="AO228" s="342">
        <f t="shared" si="72"/>
        <v>0</v>
      </c>
      <c r="AP228" s="342">
        <f t="shared" si="72"/>
        <v>0</v>
      </c>
      <c r="AR228" s="29">
        <f t="shared" si="74"/>
        <v>96802.921392000004</v>
      </c>
      <c r="AS228" s="29">
        <f t="shared" si="75"/>
        <v>0</v>
      </c>
      <c r="AT228" s="29">
        <f t="shared" si="76"/>
        <v>-96802.921392000004</v>
      </c>
      <c r="AV228" s="29">
        <f t="shared" si="77"/>
        <v>193605.84278400001</v>
      </c>
      <c r="AW228" s="29">
        <f t="shared" si="77"/>
        <v>0</v>
      </c>
      <c r="AX228" s="29">
        <f t="shared" si="78"/>
        <v>-193605.84278400001</v>
      </c>
      <c r="AZ228" s="29">
        <v>8363103.3600000003</v>
      </c>
      <c r="BA228" s="29">
        <v>8363103.3600000003</v>
      </c>
      <c r="BB228" s="29">
        <v>8363103.3600000003</v>
      </c>
      <c r="BD228" s="342"/>
      <c r="BE228" s="342"/>
      <c r="BF228" s="342"/>
      <c r="BH228" s="29">
        <v>32267.640464</v>
      </c>
      <c r="BI228" s="29">
        <v>32267.640464</v>
      </c>
      <c r="BJ228" s="29">
        <v>32267.640464</v>
      </c>
      <c r="BL228" s="342">
        <f t="shared" si="66"/>
        <v>0</v>
      </c>
      <c r="BM228" s="342">
        <f t="shared" si="66"/>
        <v>0</v>
      </c>
      <c r="BN228" s="342">
        <f t="shared" si="66"/>
        <v>0</v>
      </c>
      <c r="BP228" s="29">
        <f t="shared" si="67"/>
        <v>96802.921392000004</v>
      </c>
      <c r="BQ228" s="29">
        <f t="shared" si="68"/>
        <v>0</v>
      </c>
      <c r="BR228" s="29">
        <f t="shared" si="69"/>
        <v>-96802.921392000004</v>
      </c>
      <c r="BT228" s="29">
        <f t="shared" si="70"/>
        <v>290408.76417600003</v>
      </c>
      <c r="BU228" s="29">
        <f t="shared" si="70"/>
        <v>0</v>
      </c>
      <c r="BV228" s="29">
        <f t="shared" si="73"/>
        <v>-290408.76417600003</v>
      </c>
      <c r="BX228" s="29">
        <v>8363103.3600000003</v>
      </c>
      <c r="BY228" s="29">
        <v>8363103.3600000003</v>
      </c>
      <c r="BZ228" s="29">
        <v>8363103.3600000003</v>
      </c>
      <c r="CB228" s="342"/>
      <c r="CC228" s="342"/>
      <c r="CD228" s="342"/>
      <c r="CF228" s="29">
        <v>32267.640464</v>
      </c>
      <c r="CG228" s="29">
        <v>32267.640464</v>
      </c>
      <c r="CH228" s="29">
        <v>32267.640464</v>
      </c>
      <c r="CJ228" s="342">
        <f t="shared" si="71"/>
        <v>0</v>
      </c>
      <c r="CK228" s="342">
        <f t="shared" si="71"/>
        <v>0</v>
      </c>
      <c r="CL228" s="342">
        <f t="shared" si="71"/>
        <v>0</v>
      </c>
      <c r="CN228" s="29">
        <f t="shared" si="79"/>
        <v>96802.921392000004</v>
      </c>
      <c r="CO228" s="29">
        <f t="shared" si="80"/>
        <v>0</v>
      </c>
      <c r="CP228" s="29">
        <f t="shared" si="81"/>
        <v>-96802.921392000004</v>
      </c>
      <c r="CR228" s="29">
        <f t="shared" si="82"/>
        <v>387211.68556800002</v>
      </c>
      <c r="CS228" s="29">
        <f t="shared" si="82"/>
        <v>0</v>
      </c>
      <c r="CT228" s="29">
        <f t="shared" si="83"/>
        <v>-387211.68556800002</v>
      </c>
    </row>
    <row r="229" spans="1:98" x14ac:dyDescent="0.25">
      <c r="A229" s="343" t="s">
        <v>552</v>
      </c>
      <c r="B229" s="229">
        <v>4.6100000000000002E-2</v>
      </c>
      <c r="C229" s="229">
        <v>4.6100000000000002E-2</v>
      </c>
      <c r="D229" s="229"/>
      <c r="E229" s="229">
        <v>4.6300000000000001E-2</v>
      </c>
      <c r="F229" s="236">
        <v>403013</v>
      </c>
      <c r="G229" s="229"/>
      <c r="H229" s="342">
        <v>321863.26</v>
      </c>
      <c r="I229" s="342">
        <v>281446.76</v>
      </c>
      <c r="J229" s="342">
        <v>321786.01</v>
      </c>
      <c r="K229" s="342"/>
      <c r="L229" s="342">
        <v>0</v>
      </c>
      <c r="M229" s="342">
        <v>0</v>
      </c>
      <c r="N229" s="342">
        <v>0</v>
      </c>
      <c r="O229" s="342"/>
      <c r="P229" s="238">
        <v>1241.8557448333333</v>
      </c>
      <c r="Q229" s="238">
        <v>1085.9154156666666</v>
      </c>
      <c r="R229" s="238">
        <v>1241.5576885833334</v>
      </c>
      <c r="S229" s="238"/>
      <c r="T229" s="342">
        <f t="shared" si="61"/>
        <v>0</v>
      </c>
      <c r="U229" s="342">
        <f t="shared" si="61"/>
        <v>0</v>
      </c>
      <c r="V229" s="342">
        <f t="shared" si="61"/>
        <v>0</v>
      </c>
      <c r="W229" s="29"/>
      <c r="X229" s="29">
        <f t="shared" si="62"/>
        <v>3569.3288490833334</v>
      </c>
      <c r="Y229" s="29">
        <f t="shared" si="63"/>
        <v>0</v>
      </c>
      <c r="Z229" s="29">
        <f t="shared" si="64"/>
        <v>-3569.3288490833334</v>
      </c>
      <c r="AB229" s="29">
        <v>379966.27</v>
      </c>
      <c r="AC229" s="29">
        <v>394853.88</v>
      </c>
      <c r="AD229" s="29">
        <v>397752.94</v>
      </c>
      <c r="AF229" s="342">
        <v>0</v>
      </c>
      <c r="AG229" s="342">
        <v>0</v>
      </c>
      <c r="AH229" s="342">
        <v>0</v>
      </c>
      <c r="AJ229" s="29">
        <v>1466.0365250833336</v>
      </c>
      <c r="AK229" s="29">
        <v>1523.477887</v>
      </c>
      <c r="AL229" s="29">
        <v>1534.6634268333335</v>
      </c>
      <c r="AN229" s="342">
        <f t="shared" si="72"/>
        <v>0</v>
      </c>
      <c r="AO229" s="342">
        <f t="shared" si="72"/>
        <v>0</v>
      </c>
      <c r="AP229" s="342">
        <f t="shared" si="72"/>
        <v>0</v>
      </c>
      <c r="AR229" s="29">
        <f t="shared" si="74"/>
        <v>4524.1778389166675</v>
      </c>
      <c r="AS229" s="29">
        <f t="shared" si="75"/>
        <v>0</v>
      </c>
      <c r="AT229" s="29">
        <f t="shared" si="76"/>
        <v>-4524.1778389166675</v>
      </c>
      <c r="AV229" s="29">
        <f t="shared" si="77"/>
        <v>8093.5066880000013</v>
      </c>
      <c r="AW229" s="29">
        <f t="shared" si="77"/>
        <v>0</v>
      </c>
      <c r="AX229" s="29">
        <f t="shared" si="78"/>
        <v>-8093.5066880000013</v>
      </c>
      <c r="AZ229" s="29">
        <v>397752.94</v>
      </c>
      <c r="BA229" s="29">
        <v>395820.24</v>
      </c>
      <c r="BB229" s="29">
        <v>393945.51</v>
      </c>
      <c r="BD229" s="342"/>
      <c r="BE229" s="342"/>
      <c r="BF229" s="342"/>
      <c r="BH229" s="29">
        <v>1534.6634268333335</v>
      </c>
      <c r="BI229" s="29">
        <v>1527.206426</v>
      </c>
      <c r="BJ229" s="29">
        <v>1519.9730927500002</v>
      </c>
      <c r="BL229" s="342">
        <f t="shared" si="66"/>
        <v>0</v>
      </c>
      <c r="BM229" s="342">
        <f t="shared" si="66"/>
        <v>0</v>
      </c>
      <c r="BN229" s="342">
        <f t="shared" si="66"/>
        <v>0</v>
      </c>
      <c r="BP229" s="29">
        <f t="shared" si="67"/>
        <v>4581.8429455833339</v>
      </c>
      <c r="BQ229" s="29">
        <f t="shared" si="68"/>
        <v>0</v>
      </c>
      <c r="BR229" s="29">
        <f t="shared" si="69"/>
        <v>-4581.8429455833339</v>
      </c>
      <c r="BT229" s="29">
        <f t="shared" si="70"/>
        <v>12675.349633583335</v>
      </c>
      <c r="BU229" s="29">
        <f t="shared" si="70"/>
        <v>0</v>
      </c>
      <c r="BV229" s="29">
        <f t="shared" si="73"/>
        <v>-12675.349633583335</v>
      </c>
      <c r="BX229" s="29">
        <v>394003.49</v>
      </c>
      <c r="BY229" s="29">
        <v>394003.49</v>
      </c>
      <c r="BZ229" s="29">
        <v>394003.49</v>
      </c>
      <c r="CB229" s="342"/>
      <c r="CC229" s="342"/>
      <c r="CD229" s="342"/>
      <c r="CF229" s="29">
        <v>1520.1967989166667</v>
      </c>
      <c r="CG229" s="29">
        <v>1520.1967989166667</v>
      </c>
      <c r="CH229" s="29">
        <v>1520.1967989166667</v>
      </c>
      <c r="CJ229" s="342">
        <f t="shared" si="71"/>
        <v>0</v>
      </c>
      <c r="CK229" s="342">
        <f t="shared" si="71"/>
        <v>0</v>
      </c>
      <c r="CL229" s="342">
        <f t="shared" si="71"/>
        <v>0</v>
      </c>
      <c r="CN229" s="29">
        <f t="shared" si="79"/>
        <v>4560.5903967499999</v>
      </c>
      <c r="CO229" s="29">
        <f t="shared" si="80"/>
        <v>0</v>
      </c>
      <c r="CP229" s="29">
        <f t="shared" si="81"/>
        <v>-4560.5903967499999</v>
      </c>
      <c r="CR229" s="29">
        <f t="shared" si="82"/>
        <v>17235.940030333335</v>
      </c>
      <c r="CS229" s="29">
        <f t="shared" si="82"/>
        <v>0</v>
      </c>
      <c r="CT229" s="29">
        <f t="shared" si="83"/>
        <v>-17235.940030333335</v>
      </c>
    </row>
    <row r="230" spans="1:98" x14ac:dyDescent="0.25">
      <c r="A230" s="343" t="s">
        <v>553</v>
      </c>
      <c r="B230" s="229">
        <v>0</v>
      </c>
      <c r="C230" s="229">
        <v>0</v>
      </c>
      <c r="D230" s="229">
        <v>0</v>
      </c>
      <c r="E230" s="229">
        <v>0</v>
      </c>
      <c r="F230" s="236">
        <v>403013</v>
      </c>
      <c r="G230" s="229"/>
      <c r="H230" s="342">
        <v>0</v>
      </c>
      <c r="I230" s="342">
        <v>0</v>
      </c>
      <c r="J230" s="342">
        <v>0</v>
      </c>
      <c r="K230" s="342"/>
      <c r="L230" s="342">
        <v>0</v>
      </c>
      <c r="M230" s="342">
        <v>0</v>
      </c>
      <c r="N230" s="342">
        <v>0</v>
      </c>
      <c r="O230" s="342"/>
      <c r="P230" s="238">
        <v>0</v>
      </c>
      <c r="Q230" s="238">
        <v>0</v>
      </c>
      <c r="R230" s="238">
        <v>0</v>
      </c>
      <c r="S230" s="238"/>
      <c r="T230" s="342">
        <f t="shared" si="61"/>
        <v>0</v>
      </c>
      <c r="U230" s="342">
        <f t="shared" si="61"/>
        <v>0</v>
      </c>
      <c r="V230" s="342">
        <f t="shared" si="61"/>
        <v>0</v>
      </c>
      <c r="W230" s="29"/>
      <c r="X230" s="29">
        <f t="shared" si="62"/>
        <v>0</v>
      </c>
      <c r="Y230" s="29">
        <f t="shared" si="63"/>
        <v>0</v>
      </c>
      <c r="Z230" s="29">
        <f t="shared" si="64"/>
        <v>0</v>
      </c>
      <c r="AB230" s="29">
        <v>0</v>
      </c>
      <c r="AC230" s="29">
        <v>0</v>
      </c>
      <c r="AD230" s="29">
        <v>0</v>
      </c>
      <c r="AF230" s="342">
        <v>0</v>
      </c>
      <c r="AG230" s="342">
        <v>0</v>
      </c>
      <c r="AH230" s="342">
        <v>0</v>
      </c>
      <c r="AJ230" s="29">
        <v>0</v>
      </c>
      <c r="AK230" s="29">
        <v>0</v>
      </c>
      <c r="AL230" s="29">
        <v>0</v>
      </c>
      <c r="AN230" s="342">
        <f t="shared" si="72"/>
        <v>0</v>
      </c>
      <c r="AO230" s="342">
        <f t="shared" si="72"/>
        <v>0</v>
      </c>
      <c r="AP230" s="342">
        <f t="shared" si="72"/>
        <v>0</v>
      </c>
      <c r="AR230" s="29">
        <f t="shared" si="74"/>
        <v>0</v>
      </c>
      <c r="AS230" s="29">
        <f t="shared" si="75"/>
        <v>0</v>
      </c>
      <c r="AT230" s="29">
        <f t="shared" si="76"/>
        <v>0</v>
      </c>
      <c r="AV230" s="29">
        <f t="shared" si="77"/>
        <v>0</v>
      </c>
      <c r="AW230" s="29">
        <f t="shared" si="77"/>
        <v>0</v>
      </c>
      <c r="AX230" s="29">
        <f t="shared" si="78"/>
        <v>0</v>
      </c>
      <c r="AZ230" s="29">
        <v>0</v>
      </c>
      <c r="BA230" s="29">
        <v>0</v>
      </c>
      <c r="BB230" s="29">
        <v>0</v>
      </c>
      <c r="BD230" s="342"/>
      <c r="BE230" s="342"/>
      <c r="BF230" s="342"/>
      <c r="BH230" s="29">
        <v>0</v>
      </c>
      <c r="BI230" s="29">
        <v>0</v>
      </c>
      <c r="BJ230" s="29">
        <v>0</v>
      </c>
      <c r="BL230" s="342">
        <f t="shared" si="66"/>
        <v>0</v>
      </c>
      <c r="BM230" s="342">
        <f t="shared" si="66"/>
        <v>0</v>
      </c>
      <c r="BN230" s="342">
        <f t="shared" si="66"/>
        <v>0</v>
      </c>
      <c r="BP230" s="29">
        <f t="shared" si="67"/>
        <v>0</v>
      </c>
      <c r="BQ230" s="29">
        <f t="shared" si="68"/>
        <v>0</v>
      </c>
      <c r="BR230" s="29">
        <f t="shared" si="69"/>
        <v>0</v>
      </c>
      <c r="BT230" s="29">
        <f t="shared" si="70"/>
        <v>0</v>
      </c>
      <c r="BU230" s="29">
        <f t="shared" si="70"/>
        <v>0</v>
      </c>
      <c r="BV230" s="29">
        <f t="shared" si="73"/>
        <v>0</v>
      </c>
      <c r="BX230" s="29">
        <v>0</v>
      </c>
      <c r="BY230" s="29">
        <v>0</v>
      </c>
      <c r="BZ230" s="29">
        <v>0</v>
      </c>
      <c r="CB230" s="342"/>
      <c r="CC230" s="342"/>
      <c r="CD230" s="342"/>
      <c r="CF230" s="29">
        <v>0</v>
      </c>
      <c r="CG230" s="29">
        <v>0</v>
      </c>
      <c r="CH230" s="29">
        <v>0</v>
      </c>
      <c r="CJ230" s="342">
        <f t="shared" si="71"/>
        <v>0</v>
      </c>
      <c r="CK230" s="342">
        <f t="shared" si="71"/>
        <v>0</v>
      </c>
      <c r="CL230" s="342">
        <f t="shared" si="71"/>
        <v>0</v>
      </c>
      <c r="CN230" s="29">
        <f t="shared" si="79"/>
        <v>0</v>
      </c>
      <c r="CO230" s="29">
        <f t="shared" si="80"/>
        <v>0</v>
      </c>
      <c r="CP230" s="29">
        <f t="shared" si="81"/>
        <v>0</v>
      </c>
      <c r="CR230" s="29">
        <f t="shared" si="82"/>
        <v>0</v>
      </c>
      <c r="CS230" s="29">
        <f t="shared" si="82"/>
        <v>0</v>
      </c>
      <c r="CT230" s="29">
        <f t="shared" si="83"/>
        <v>0</v>
      </c>
    </row>
    <row r="231" spans="1:98" x14ac:dyDescent="0.25">
      <c r="A231" s="343" t="s">
        <v>554</v>
      </c>
      <c r="B231" s="229">
        <v>0</v>
      </c>
      <c r="C231" s="229">
        <v>0</v>
      </c>
      <c r="D231" s="229">
        <v>0</v>
      </c>
      <c r="E231" s="229">
        <v>2.9000000000000002E-3</v>
      </c>
      <c r="F231" s="236">
        <v>403013</v>
      </c>
      <c r="G231" s="229"/>
      <c r="H231" s="342">
        <v>3334806.29</v>
      </c>
      <c r="I231" s="342">
        <v>3334806.29</v>
      </c>
      <c r="J231" s="342">
        <v>3334806.29</v>
      </c>
      <c r="K231" s="342"/>
      <c r="L231" s="342">
        <v>3334058.45</v>
      </c>
      <c r="M231" s="342">
        <v>3334058.45</v>
      </c>
      <c r="N231" s="342">
        <v>3334058.45</v>
      </c>
      <c r="O231" s="342"/>
      <c r="P231" s="238">
        <v>805.91152008333347</v>
      </c>
      <c r="Q231" s="238">
        <v>805.91152008333347</v>
      </c>
      <c r="R231" s="238">
        <v>805.91152008333347</v>
      </c>
      <c r="S231" s="238"/>
      <c r="T231" s="342">
        <f t="shared" si="61"/>
        <v>805.73079208333354</v>
      </c>
      <c r="U231" s="342">
        <f t="shared" si="61"/>
        <v>805.73079208333354</v>
      </c>
      <c r="V231" s="342">
        <f t="shared" si="61"/>
        <v>805.73079208333354</v>
      </c>
      <c r="W231" s="29"/>
      <c r="X231" s="29">
        <f t="shared" si="62"/>
        <v>2417.7345602500004</v>
      </c>
      <c r="Y231" s="29">
        <f t="shared" si="63"/>
        <v>2417.1923762500005</v>
      </c>
      <c r="Z231" s="29">
        <f t="shared" si="64"/>
        <v>-0.54218399999990652</v>
      </c>
      <c r="AB231" s="29">
        <v>3334806.29</v>
      </c>
      <c r="AC231" s="29">
        <v>3334806.29</v>
      </c>
      <c r="AD231" s="29">
        <v>3334806.29</v>
      </c>
      <c r="AF231" s="342">
        <v>3334058.45</v>
      </c>
      <c r="AG231" s="342">
        <v>3334058.45</v>
      </c>
      <c r="AH231" s="342">
        <v>3334058.45</v>
      </c>
      <c r="AJ231" s="29">
        <v>805.91152008333347</v>
      </c>
      <c r="AK231" s="29">
        <v>805.91152008333347</v>
      </c>
      <c r="AL231" s="29">
        <v>805.91152008333347</v>
      </c>
      <c r="AN231" s="342">
        <f t="shared" si="72"/>
        <v>805.73079208333354</v>
      </c>
      <c r="AO231" s="342">
        <f t="shared" si="72"/>
        <v>805.73079208333354</v>
      </c>
      <c r="AP231" s="342">
        <f t="shared" si="72"/>
        <v>805.73079208333354</v>
      </c>
      <c r="AR231" s="29">
        <f t="shared" si="74"/>
        <v>2417.7345602500004</v>
      </c>
      <c r="AS231" s="29">
        <f t="shared" si="75"/>
        <v>2417.1923762500005</v>
      </c>
      <c r="AT231" s="29">
        <f t="shared" si="76"/>
        <v>-0.54218399999990652</v>
      </c>
      <c r="AV231" s="29">
        <f t="shared" si="77"/>
        <v>4835.4691205000008</v>
      </c>
      <c r="AW231" s="29">
        <f t="shared" si="77"/>
        <v>4834.384752500001</v>
      </c>
      <c r="AX231" s="29">
        <f t="shared" si="78"/>
        <v>-1.084367999999813</v>
      </c>
      <c r="AZ231" s="29">
        <v>3334432.37</v>
      </c>
      <c r="BA231" s="29">
        <v>3334058.45</v>
      </c>
      <c r="BB231" s="29">
        <v>3334058.45</v>
      </c>
      <c r="BD231" s="342"/>
      <c r="BE231" s="342"/>
      <c r="BF231" s="342"/>
      <c r="BH231" s="29">
        <v>805.82115608333345</v>
      </c>
      <c r="BI231" s="29">
        <v>805.73079208333354</v>
      </c>
      <c r="BJ231" s="29">
        <v>805.73079208333354</v>
      </c>
      <c r="BL231" s="342">
        <f t="shared" si="66"/>
        <v>0</v>
      </c>
      <c r="BM231" s="342">
        <f t="shared" si="66"/>
        <v>0</v>
      </c>
      <c r="BN231" s="342">
        <f t="shared" si="66"/>
        <v>0</v>
      </c>
      <c r="BP231" s="29">
        <f t="shared" si="67"/>
        <v>2417.2827402500006</v>
      </c>
      <c r="BQ231" s="29">
        <f t="shared" si="68"/>
        <v>0</v>
      </c>
      <c r="BR231" s="29">
        <f t="shared" si="69"/>
        <v>-2417.2827402500006</v>
      </c>
      <c r="BT231" s="29">
        <f t="shared" si="70"/>
        <v>7252.7518607500015</v>
      </c>
      <c r="BU231" s="29">
        <f t="shared" si="70"/>
        <v>4834.384752500001</v>
      </c>
      <c r="BV231" s="29">
        <f t="shared" si="73"/>
        <v>-2418.3671082500005</v>
      </c>
      <c r="BX231" s="29">
        <v>3334058.45</v>
      </c>
      <c r="BY231" s="29">
        <v>3334058.45</v>
      </c>
      <c r="BZ231" s="29">
        <v>3334058.45</v>
      </c>
      <c r="CB231" s="342"/>
      <c r="CC231" s="342"/>
      <c r="CD231" s="342"/>
      <c r="CF231" s="29">
        <v>805.73079208333354</v>
      </c>
      <c r="CG231" s="29">
        <v>805.73079208333354</v>
      </c>
      <c r="CH231" s="29">
        <v>805.73079208333354</v>
      </c>
      <c r="CJ231" s="342">
        <f t="shared" si="71"/>
        <v>0</v>
      </c>
      <c r="CK231" s="342">
        <f t="shared" si="71"/>
        <v>0</v>
      </c>
      <c r="CL231" s="342">
        <f t="shared" si="71"/>
        <v>0</v>
      </c>
      <c r="CN231" s="29">
        <f t="shared" si="79"/>
        <v>2417.1923762500005</v>
      </c>
      <c r="CO231" s="29">
        <f t="shared" si="80"/>
        <v>0</v>
      </c>
      <c r="CP231" s="29">
        <f t="shared" si="81"/>
        <v>-2417.1923762500005</v>
      </c>
      <c r="CR231" s="29">
        <f t="shared" si="82"/>
        <v>9669.9442370000015</v>
      </c>
      <c r="CS231" s="29">
        <f t="shared" si="82"/>
        <v>4834.384752500001</v>
      </c>
      <c r="CT231" s="29">
        <f t="shared" si="83"/>
        <v>-4835.5594845000005</v>
      </c>
    </row>
    <row r="232" spans="1:98" x14ac:dyDescent="0.25">
      <c r="A232" s="343" t="s">
        <v>555</v>
      </c>
      <c r="B232" s="229">
        <v>3.2599999999999997E-2</v>
      </c>
      <c r="C232" s="229">
        <v>4.36E-2</v>
      </c>
      <c r="D232" s="229">
        <v>4.36E-2</v>
      </c>
      <c r="E232" s="229">
        <v>2.58E-2</v>
      </c>
      <c r="F232" s="236">
        <v>403013</v>
      </c>
      <c r="G232" s="229"/>
      <c r="H232" s="342">
        <v>6617186.21</v>
      </c>
      <c r="I232" s="342">
        <v>6536267.5800000001</v>
      </c>
      <c r="J232" s="342">
        <v>6452302.3899999997</v>
      </c>
      <c r="K232" s="342"/>
      <c r="L232" s="342">
        <v>6528547.54</v>
      </c>
      <c r="M232" s="342">
        <v>6528848.0300000003</v>
      </c>
      <c r="N232" s="342">
        <v>6529148.5199999996</v>
      </c>
      <c r="O232" s="342"/>
      <c r="P232" s="238">
        <v>14226.950351500001</v>
      </c>
      <c r="Q232" s="238">
        <v>14052.975296999999</v>
      </c>
      <c r="R232" s="238">
        <v>13872.450138499999</v>
      </c>
      <c r="S232" s="238"/>
      <c r="T232" s="342">
        <f t="shared" si="61"/>
        <v>14036.377210999999</v>
      </c>
      <c r="U232" s="342">
        <f t="shared" si="61"/>
        <v>14037.0232645</v>
      </c>
      <c r="V232" s="342">
        <f t="shared" si="61"/>
        <v>14037.669318</v>
      </c>
      <c r="W232" s="29"/>
      <c r="X232" s="29">
        <f t="shared" si="62"/>
        <v>42152.375786999997</v>
      </c>
      <c r="Y232" s="29">
        <f t="shared" si="63"/>
        <v>42111.069793499999</v>
      </c>
      <c r="Z232" s="29">
        <f t="shared" si="64"/>
        <v>-41.305993499998294</v>
      </c>
      <c r="AB232" s="29">
        <v>6453667.8099999996</v>
      </c>
      <c r="AC232" s="29">
        <v>6455033.2199999997</v>
      </c>
      <c r="AD232" s="29">
        <v>6455033.2199999997</v>
      </c>
      <c r="AF232" s="342">
        <v>6529148.5199999996</v>
      </c>
      <c r="AG232" s="342">
        <v>6529148.5199999996</v>
      </c>
      <c r="AH232" s="342">
        <v>6529148.5199999996</v>
      </c>
      <c r="AJ232" s="29">
        <v>13875.385791499999</v>
      </c>
      <c r="AK232" s="29">
        <v>13878.321422999999</v>
      </c>
      <c r="AL232" s="29">
        <v>13878.321422999999</v>
      </c>
      <c r="AN232" s="342">
        <f t="shared" si="72"/>
        <v>14037.669318</v>
      </c>
      <c r="AO232" s="342">
        <f t="shared" si="72"/>
        <v>14037.669318</v>
      </c>
      <c r="AP232" s="342">
        <f t="shared" si="72"/>
        <v>14037.669318</v>
      </c>
      <c r="AR232" s="29">
        <f t="shared" si="74"/>
        <v>41632.0286375</v>
      </c>
      <c r="AS232" s="29">
        <f t="shared" si="75"/>
        <v>42113.007954000001</v>
      </c>
      <c r="AT232" s="29">
        <f t="shared" si="76"/>
        <v>480.979316500001</v>
      </c>
      <c r="AV232" s="29">
        <f t="shared" si="77"/>
        <v>83784.404424499997</v>
      </c>
      <c r="AW232" s="29">
        <f t="shared" si="77"/>
        <v>84224.077747500007</v>
      </c>
      <c r="AX232" s="29">
        <f t="shared" si="78"/>
        <v>439.67332300000999</v>
      </c>
      <c r="AZ232" s="29">
        <v>6455033.2199999997</v>
      </c>
      <c r="BA232" s="29">
        <v>6455033.2199999997</v>
      </c>
      <c r="BB232" s="29">
        <v>6450881.7999999998</v>
      </c>
      <c r="BD232" s="342"/>
      <c r="BE232" s="342"/>
      <c r="BF232" s="342"/>
      <c r="BH232" s="29">
        <v>13878.321422999999</v>
      </c>
      <c r="BI232" s="29">
        <v>13878.321422999999</v>
      </c>
      <c r="BJ232" s="29">
        <v>13869.39587</v>
      </c>
      <c r="BL232" s="342">
        <f t="shared" si="66"/>
        <v>0</v>
      </c>
      <c r="BM232" s="342">
        <f t="shared" si="66"/>
        <v>0</v>
      </c>
      <c r="BN232" s="342">
        <f t="shared" si="66"/>
        <v>0</v>
      </c>
      <c r="BP232" s="29">
        <f t="shared" si="67"/>
        <v>41626.038715999995</v>
      </c>
      <c r="BQ232" s="29">
        <f t="shared" si="68"/>
        <v>0</v>
      </c>
      <c r="BR232" s="29">
        <f t="shared" si="69"/>
        <v>-41626.038715999995</v>
      </c>
      <c r="BT232" s="29">
        <f t="shared" si="70"/>
        <v>125410.44314049999</v>
      </c>
      <c r="BU232" s="29">
        <f t="shared" si="70"/>
        <v>84224.077747500007</v>
      </c>
      <c r="BV232" s="29">
        <f t="shared" si="73"/>
        <v>-41186.365392999985</v>
      </c>
      <c r="BX232" s="29">
        <v>6446730.3799999999</v>
      </c>
      <c r="BY232" s="29">
        <v>6491970.0999999996</v>
      </c>
      <c r="BZ232" s="29">
        <v>6532878.6799999997</v>
      </c>
      <c r="CB232" s="342"/>
      <c r="CC232" s="342"/>
      <c r="CD232" s="342"/>
      <c r="CF232" s="29">
        <v>13860.470316999999</v>
      </c>
      <c r="CG232" s="29">
        <v>13957.735715000001</v>
      </c>
      <c r="CH232" s="29">
        <v>14045.689162000001</v>
      </c>
      <c r="CJ232" s="342">
        <f t="shared" si="71"/>
        <v>0</v>
      </c>
      <c r="CK232" s="342">
        <f t="shared" si="71"/>
        <v>0</v>
      </c>
      <c r="CL232" s="342">
        <f t="shared" si="71"/>
        <v>0</v>
      </c>
      <c r="CN232" s="29">
        <f t="shared" si="79"/>
        <v>41863.895194000004</v>
      </c>
      <c r="CO232" s="29">
        <f t="shared" si="80"/>
        <v>0</v>
      </c>
      <c r="CP232" s="29">
        <f t="shared" si="81"/>
        <v>-41863.895194000004</v>
      </c>
      <c r="CR232" s="29">
        <f t="shared" si="82"/>
        <v>167274.3383345</v>
      </c>
      <c r="CS232" s="29">
        <f t="shared" si="82"/>
        <v>84224.077747500007</v>
      </c>
      <c r="CT232" s="29">
        <f t="shared" si="83"/>
        <v>-83050.260586999997</v>
      </c>
    </row>
    <row r="233" spans="1:98" x14ac:dyDescent="0.25">
      <c r="A233" s="343" t="s">
        <v>556</v>
      </c>
      <c r="B233" s="229"/>
      <c r="C233" s="229"/>
      <c r="D233" s="229">
        <v>4.6100000000000002E-2</v>
      </c>
      <c r="E233" s="229">
        <v>4.5399999999999996E-2</v>
      </c>
      <c r="F233" s="236">
        <v>403013</v>
      </c>
      <c r="G233" s="229"/>
      <c r="H233" s="342">
        <v>219926.17</v>
      </c>
      <c r="I233" s="342">
        <v>219926.17</v>
      </c>
      <c r="J233" s="342">
        <v>219926.17</v>
      </c>
      <c r="K233" s="342"/>
      <c r="L233" s="342">
        <v>0</v>
      </c>
      <c r="M233" s="342">
        <v>0</v>
      </c>
      <c r="N233" s="342">
        <v>0</v>
      </c>
      <c r="O233" s="342"/>
      <c r="P233" s="238">
        <v>832.05400983333323</v>
      </c>
      <c r="Q233" s="238">
        <v>832.05400983333323</v>
      </c>
      <c r="R233" s="238">
        <v>832.05400983333323</v>
      </c>
      <c r="S233" s="238"/>
      <c r="T233" s="342">
        <f t="shared" si="61"/>
        <v>0</v>
      </c>
      <c r="U233" s="342">
        <f t="shared" si="61"/>
        <v>0</v>
      </c>
      <c r="V233" s="342">
        <f t="shared" si="61"/>
        <v>0</v>
      </c>
      <c r="W233" s="29"/>
      <c r="X233" s="29">
        <f t="shared" si="62"/>
        <v>2496.1620294999998</v>
      </c>
      <c r="Y233" s="29">
        <f t="shared" si="63"/>
        <v>0</v>
      </c>
      <c r="Z233" s="29">
        <f t="shared" si="64"/>
        <v>-2496.1620294999998</v>
      </c>
      <c r="AB233" s="29">
        <v>219926.17</v>
      </c>
      <c r="AC233" s="29">
        <v>219926.17</v>
      </c>
      <c r="AD233" s="29">
        <v>219926.17</v>
      </c>
      <c r="AF233" s="342">
        <v>0</v>
      </c>
      <c r="AG233" s="342">
        <v>0</v>
      </c>
      <c r="AH233" s="342">
        <v>0</v>
      </c>
      <c r="AJ233" s="29">
        <v>832.05400983333323</v>
      </c>
      <c r="AK233" s="29">
        <v>832.05400983333323</v>
      </c>
      <c r="AL233" s="29">
        <v>832.05400983333323</v>
      </c>
      <c r="AN233" s="342">
        <f t="shared" si="72"/>
        <v>0</v>
      </c>
      <c r="AO233" s="342">
        <f t="shared" si="72"/>
        <v>0</v>
      </c>
      <c r="AP233" s="342">
        <f t="shared" si="72"/>
        <v>0</v>
      </c>
      <c r="AR233" s="29">
        <f t="shared" si="74"/>
        <v>2496.1620294999998</v>
      </c>
      <c r="AS233" s="29">
        <f t="shared" si="75"/>
        <v>0</v>
      </c>
      <c r="AT233" s="29">
        <f t="shared" si="76"/>
        <v>-2496.1620294999998</v>
      </c>
      <c r="AV233" s="29">
        <f t="shared" si="77"/>
        <v>4992.3240589999996</v>
      </c>
      <c r="AW233" s="29">
        <f t="shared" si="77"/>
        <v>0</v>
      </c>
      <c r="AX233" s="29">
        <f t="shared" si="78"/>
        <v>-4992.3240589999996</v>
      </c>
      <c r="AZ233" s="29">
        <v>219926.17</v>
      </c>
      <c r="BA233" s="29">
        <v>219926.17</v>
      </c>
      <c r="BB233" s="29">
        <v>219926.17</v>
      </c>
      <c r="BD233" s="342"/>
      <c r="BE233" s="342"/>
      <c r="BF233" s="342"/>
      <c r="BH233" s="29">
        <v>832.05400983333323</v>
      </c>
      <c r="BI233" s="29">
        <v>832.05400983333323</v>
      </c>
      <c r="BJ233" s="29">
        <v>832.05400983333323</v>
      </c>
      <c r="BL233" s="342">
        <f t="shared" si="66"/>
        <v>0</v>
      </c>
      <c r="BM233" s="342">
        <f t="shared" si="66"/>
        <v>0</v>
      </c>
      <c r="BN233" s="342">
        <f t="shared" si="66"/>
        <v>0</v>
      </c>
      <c r="BP233" s="29">
        <f t="shared" si="67"/>
        <v>2496.1620294999998</v>
      </c>
      <c r="BQ233" s="29">
        <f t="shared" si="68"/>
        <v>0</v>
      </c>
      <c r="BR233" s="29">
        <f t="shared" si="69"/>
        <v>-2496.1620294999998</v>
      </c>
      <c r="BT233" s="29">
        <f t="shared" si="70"/>
        <v>7488.4860884999998</v>
      </c>
      <c r="BU233" s="29">
        <f t="shared" si="70"/>
        <v>0</v>
      </c>
      <c r="BV233" s="29">
        <f t="shared" si="73"/>
        <v>-7488.4860884999998</v>
      </c>
      <c r="BX233" s="29">
        <v>219926.17</v>
      </c>
      <c r="BY233" s="29">
        <v>219926.17</v>
      </c>
      <c r="BZ233" s="29">
        <v>219926.17</v>
      </c>
      <c r="CB233" s="342"/>
      <c r="CC233" s="342"/>
      <c r="CD233" s="342"/>
      <c r="CF233" s="29">
        <v>832.05400983333323</v>
      </c>
      <c r="CG233" s="29">
        <v>832.05400983333323</v>
      </c>
      <c r="CH233" s="29">
        <v>832.05400983333323</v>
      </c>
      <c r="CJ233" s="342">
        <f t="shared" si="71"/>
        <v>0</v>
      </c>
      <c r="CK233" s="342">
        <f t="shared" si="71"/>
        <v>0</v>
      </c>
      <c r="CL233" s="342">
        <f t="shared" si="71"/>
        <v>0</v>
      </c>
      <c r="CN233" s="29">
        <f t="shared" si="79"/>
        <v>2496.1620294999998</v>
      </c>
      <c r="CO233" s="29">
        <f t="shared" si="80"/>
        <v>0</v>
      </c>
      <c r="CP233" s="29">
        <f t="shared" si="81"/>
        <v>-2496.1620294999998</v>
      </c>
      <c r="CR233" s="29">
        <f t="shared" si="82"/>
        <v>9984.6481179999992</v>
      </c>
      <c r="CS233" s="29">
        <f t="shared" si="82"/>
        <v>0</v>
      </c>
      <c r="CT233" s="29">
        <f t="shared" si="83"/>
        <v>-9984.6481179999992</v>
      </c>
    </row>
    <row r="234" spans="1:98" x14ac:dyDescent="0.25">
      <c r="A234" s="343" t="s">
        <v>557</v>
      </c>
      <c r="B234" s="229"/>
      <c r="C234" s="229"/>
      <c r="D234" s="229">
        <v>4.6100000000000002E-2</v>
      </c>
      <c r="E234" s="229">
        <v>4.5399999999999996E-2</v>
      </c>
      <c r="F234" s="236">
        <v>403013</v>
      </c>
      <c r="G234" s="229"/>
      <c r="H234" s="342">
        <v>309710.90000000002</v>
      </c>
      <c r="I234" s="342">
        <v>309710.90000000002</v>
      </c>
      <c r="J234" s="342">
        <v>309710.90000000002</v>
      </c>
      <c r="K234" s="342"/>
      <c r="L234" s="342">
        <v>0</v>
      </c>
      <c r="M234" s="342">
        <v>0</v>
      </c>
      <c r="N234" s="342">
        <v>0</v>
      </c>
      <c r="O234" s="342"/>
      <c r="P234" s="238">
        <v>1171.7395716666667</v>
      </c>
      <c r="Q234" s="238">
        <v>1171.7395716666667</v>
      </c>
      <c r="R234" s="238">
        <v>1171.7395716666667</v>
      </c>
      <c r="S234" s="238"/>
      <c r="T234" s="342">
        <f t="shared" si="61"/>
        <v>0</v>
      </c>
      <c r="U234" s="342">
        <f t="shared" si="61"/>
        <v>0</v>
      </c>
      <c r="V234" s="342">
        <f t="shared" si="61"/>
        <v>0</v>
      </c>
      <c r="W234" s="29"/>
      <c r="X234" s="29">
        <f t="shared" ref="X234:X279" si="84">P234+Q234+R234</f>
        <v>3515.218715</v>
      </c>
      <c r="Y234" s="29">
        <f t="shared" ref="Y234:Y279" si="85">T234+U234+V234</f>
        <v>0</v>
      </c>
      <c r="Z234" s="29">
        <f t="shared" ref="Z234:Z279" si="86">Y234-X234</f>
        <v>-3515.218715</v>
      </c>
      <c r="AB234" s="29">
        <v>309710.90000000002</v>
      </c>
      <c r="AC234" s="29">
        <v>309710.90000000002</v>
      </c>
      <c r="AD234" s="29">
        <v>309710.90000000002</v>
      </c>
      <c r="AF234" s="342">
        <v>0</v>
      </c>
      <c r="AG234" s="342">
        <v>0</v>
      </c>
      <c r="AH234" s="342">
        <v>0</v>
      </c>
      <c r="AJ234" s="29">
        <v>1171.7395716666667</v>
      </c>
      <c r="AK234" s="29">
        <v>1171.7395716666667</v>
      </c>
      <c r="AL234" s="29">
        <v>1171.7395716666667</v>
      </c>
      <c r="AN234" s="342">
        <f t="shared" si="72"/>
        <v>0</v>
      </c>
      <c r="AO234" s="342">
        <f t="shared" si="72"/>
        <v>0</v>
      </c>
      <c r="AP234" s="342">
        <f t="shared" si="72"/>
        <v>0</v>
      </c>
      <c r="AR234" s="29">
        <f t="shared" si="74"/>
        <v>3515.218715</v>
      </c>
      <c r="AS234" s="29">
        <f t="shared" si="75"/>
        <v>0</v>
      </c>
      <c r="AT234" s="29">
        <f t="shared" si="76"/>
        <v>-3515.218715</v>
      </c>
      <c r="AV234" s="29">
        <f t="shared" si="77"/>
        <v>7030.4374299999999</v>
      </c>
      <c r="AW234" s="29">
        <f t="shared" si="77"/>
        <v>0</v>
      </c>
      <c r="AX234" s="29">
        <f t="shared" si="78"/>
        <v>-7030.4374299999999</v>
      </c>
      <c r="AZ234" s="29">
        <v>309710.90000000002</v>
      </c>
      <c r="BA234" s="29">
        <v>309710.90000000002</v>
      </c>
      <c r="BB234" s="29">
        <v>309710.90000000002</v>
      </c>
      <c r="BD234" s="342"/>
      <c r="BE234" s="342"/>
      <c r="BF234" s="342"/>
      <c r="BH234" s="29">
        <v>1171.7395716666667</v>
      </c>
      <c r="BI234" s="29">
        <v>1171.7395716666667</v>
      </c>
      <c r="BJ234" s="29">
        <v>1171.7395716666667</v>
      </c>
      <c r="BL234" s="342">
        <f t="shared" si="66"/>
        <v>0</v>
      </c>
      <c r="BM234" s="342">
        <f t="shared" si="66"/>
        <v>0</v>
      </c>
      <c r="BN234" s="342">
        <f t="shared" si="66"/>
        <v>0</v>
      </c>
      <c r="BP234" s="29">
        <f t="shared" si="67"/>
        <v>3515.218715</v>
      </c>
      <c r="BQ234" s="29">
        <f t="shared" si="68"/>
        <v>0</v>
      </c>
      <c r="BR234" s="29">
        <f t="shared" si="69"/>
        <v>-3515.218715</v>
      </c>
      <c r="BT234" s="29">
        <f t="shared" si="70"/>
        <v>10545.656145000001</v>
      </c>
      <c r="BU234" s="29">
        <f t="shared" si="70"/>
        <v>0</v>
      </c>
      <c r="BV234" s="29">
        <f t="shared" si="73"/>
        <v>-10545.656145000001</v>
      </c>
      <c r="BX234" s="29">
        <v>309710.90000000002</v>
      </c>
      <c r="BY234" s="29">
        <v>309710.90000000002</v>
      </c>
      <c r="BZ234" s="29">
        <v>309710.90000000002</v>
      </c>
      <c r="CB234" s="342"/>
      <c r="CC234" s="342"/>
      <c r="CD234" s="342"/>
      <c r="CF234" s="29">
        <v>1171.7395716666667</v>
      </c>
      <c r="CG234" s="29">
        <v>1171.7395716666667</v>
      </c>
      <c r="CH234" s="29">
        <v>1171.7395716666667</v>
      </c>
      <c r="CJ234" s="342">
        <f t="shared" si="71"/>
        <v>0</v>
      </c>
      <c r="CK234" s="342">
        <f t="shared" si="71"/>
        <v>0</v>
      </c>
      <c r="CL234" s="342">
        <f t="shared" si="71"/>
        <v>0</v>
      </c>
      <c r="CN234" s="29">
        <f t="shared" si="79"/>
        <v>3515.218715</v>
      </c>
      <c r="CO234" s="29">
        <f t="shared" si="80"/>
        <v>0</v>
      </c>
      <c r="CP234" s="29">
        <f t="shared" si="81"/>
        <v>-3515.218715</v>
      </c>
      <c r="CR234" s="29">
        <f t="shared" si="82"/>
        <v>14060.87486</v>
      </c>
      <c r="CS234" s="29">
        <f t="shared" si="82"/>
        <v>0</v>
      </c>
      <c r="CT234" s="29">
        <f t="shared" si="83"/>
        <v>-14060.87486</v>
      </c>
    </row>
    <row r="235" spans="1:98" x14ac:dyDescent="0.25">
      <c r="A235" s="343" t="s">
        <v>558</v>
      </c>
      <c r="B235" s="229"/>
      <c r="C235" s="229"/>
      <c r="D235" s="229">
        <v>4.6100000000000002E-2</v>
      </c>
      <c r="E235" s="229">
        <v>4.5399999999999996E-2</v>
      </c>
      <c r="F235" s="236">
        <v>403013</v>
      </c>
      <c r="G235" s="229"/>
      <c r="H235" s="342">
        <v>277944.41000000003</v>
      </c>
      <c r="I235" s="342">
        <v>277944.41000000003</v>
      </c>
      <c r="J235" s="342">
        <v>277944.41000000003</v>
      </c>
      <c r="K235" s="342"/>
      <c r="L235" s="342">
        <v>0</v>
      </c>
      <c r="M235" s="342">
        <v>0</v>
      </c>
      <c r="N235" s="342">
        <v>0</v>
      </c>
      <c r="O235" s="342"/>
      <c r="P235" s="238">
        <v>1051.5563511666667</v>
      </c>
      <c r="Q235" s="238">
        <v>1051.5563511666667</v>
      </c>
      <c r="R235" s="238">
        <v>1051.5563511666667</v>
      </c>
      <c r="S235" s="238"/>
      <c r="T235" s="342">
        <f t="shared" si="61"/>
        <v>0</v>
      </c>
      <c r="U235" s="342">
        <f t="shared" si="61"/>
        <v>0</v>
      </c>
      <c r="V235" s="342">
        <f t="shared" si="61"/>
        <v>0</v>
      </c>
      <c r="W235" s="29"/>
      <c r="X235" s="29">
        <f t="shared" si="84"/>
        <v>3154.6690534999998</v>
      </c>
      <c r="Y235" s="29">
        <f t="shared" si="85"/>
        <v>0</v>
      </c>
      <c r="Z235" s="29">
        <f t="shared" si="86"/>
        <v>-3154.6690534999998</v>
      </c>
      <c r="AB235" s="29">
        <v>277944.41000000003</v>
      </c>
      <c r="AC235" s="29">
        <v>277944.41000000003</v>
      </c>
      <c r="AD235" s="29">
        <v>277944.41000000003</v>
      </c>
      <c r="AF235" s="342">
        <v>0</v>
      </c>
      <c r="AG235" s="342">
        <v>0</v>
      </c>
      <c r="AH235" s="342">
        <v>0</v>
      </c>
      <c r="AJ235" s="29">
        <v>1051.5563511666667</v>
      </c>
      <c r="AK235" s="29">
        <v>1051.5563511666667</v>
      </c>
      <c r="AL235" s="29">
        <v>1051.5563511666667</v>
      </c>
      <c r="AN235" s="342">
        <f t="shared" si="72"/>
        <v>0</v>
      </c>
      <c r="AO235" s="342">
        <f t="shared" si="72"/>
        <v>0</v>
      </c>
      <c r="AP235" s="342">
        <f t="shared" si="72"/>
        <v>0</v>
      </c>
      <c r="AR235" s="29">
        <f t="shared" si="74"/>
        <v>3154.6690534999998</v>
      </c>
      <c r="AS235" s="29">
        <f t="shared" si="75"/>
        <v>0</v>
      </c>
      <c r="AT235" s="29">
        <f t="shared" si="76"/>
        <v>-3154.6690534999998</v>
      </c>
      <c r="AV235" s="29">
        <f t="shared" si="77"/>
        <v>6309.3381069999996</v>
      </c>
      <c r="AW235" s="29">
        <f t="shared" si="77"/>
        <v>0</v>
      </c>
      <c r="AX235" s="29">
        <f t="shared" si="78"/>
        <v>-6309.3381069999996</v>
      </c>
      <c r="AZ235" s="29">
        <v>277944.41000000003</v>
      </c>
      <c r="BA235" s="29">
        <v>277944.41000000003</v>
      </c>
      <c r="BB235" s="29">
        <v>277944.41000000003</v>
      </c>
      <c r="BD235" s="342"/>
      <c r="BE235" s="342"/>
      <c r="BF235" s="342"/>
      <c r="BH235" s="29">
        <v>1051.5563511666667</v>
      </c>
      <c r="BI235" s="29">
        <v>1051.5563511666667</v>
      </c>
      <c r="BJ235" s="29">
        <v>1051.5563511666667</v>
      </c>
      <c r="BL235" s="342">
        <f t="shared" si="66"/>
        <v>0</v>
      </c>
      <c r="BM235" s="342">
        <f t="shared" si="66"/>
        <v>0</v>
      </c>
      <c r="BN235" s="342">
        <f t="shared" si="66"/>
        <v>0</v>
      </c>
      <c r="BP235" s="29">
        <f t="shared" si="67"/>
        <v>3154.6690534999998</v>
      </c>
      <c r="BQ235" s="29">
        <f t="shared" si="68"/>
        <v>0</v>
      </c>
      <c r="BR235" s="29">
        <f t="shared" si="69"/>
        <v>-3154.6690534999998</v>
      </c>
      <c r="BT235" s="29">
        <f t="shared" si="70"/>
        <v>9464.0071604999994</v>
      </c>
      <c r="BU235" s="29">
        <f t="shared" si="70"/>
        <v>0</v>
      </c>
      <c r="BV235" s="29">
        <f t="shared" si="73"/>
        <v>-9464.0071604999994</v>
      </c>
      <c r="BX235" s="29">
        <v>277944.41000000003</v>
      </c>
      <c r="BY235" s="29">
        <v>277944.41000000003</v>
      </c>
      <c r="BZ235" s="29">
        <v>277944.41000000003</v>
      </c>
      <c r="CB235" s="342"/>
      <c r="CC235" s="342"/>
      <c r="CD235" s="342"/>
      <c r="CF235" s="29">
        <v>1051.5563511666667</v>
      </c>
      <c r="CG235" s="29">
        <v>1051.5563511666667</v>
      </c>
      <c r="CH235" s="29">
        <v>1051.5563511666667</v>
      </c>
      <c r="CJ235" s="342">
        <f t="shared" si="71"/>
        <v>0</v>
      </c>
      <c r="CK235" s="342">
        <f t="shared" si="71"/>
        <v>0</v>
      </c>
      <c r="CL235" s="342">
        <f t="shared" si="71"/>
        <v>0</v>
      </c>
      <c r="CN235" s="29">
        <f t="shared" si="79"/>
        <v>3154.6690534999998</v>
      </c>
      <c r="CO235" s="29">
        <f t="shared" si="80"/>
        <v>0</v>
      </c>
      <c r="CP235" s="29">
        <f t="shared" si="81"/>
        <v>-3154.6690534999998</v>
      </c>
      <c r="CR235" s="29">
        <f t="shared" si="82"/>
        <v>12618.676213999999</v>
      </c>
      <c r="CS235" s="29">
        <f t="shared" si="82"/>
        <v>0</v>
      </c>
      <c r="CT235" s="29">
        <f t="shared" si="83"/>
        <v>-12618.676213999999</v>
      </c>
    </row>
    <row r="236" spans="1:98" x14ac:dyDescent="0.25">
      <c r="A236" s="343" t="s">
        <v>559</v>
      </c>
      <c r="B236" s="229"/>
      <c r="C236" s="229"/>
      <c r="D236" s="229">
        <v>4.6100000000000002E-2</v>
      </c>
      <c r="E236" s="229">
        <v>4.5399999999999996E-2</v>
      </c>
      <c r="F236" s="236">
        <v>403013</v>
      </c>
      <c r="G236" s="229"/>
      <c r="H236" s="342">
        <v>316034.2</v>
      </c>
      <c r="I236" s="342">
        <v>316034.2</v>
      </c>
      <c r="J236" s="342">
        <v>316034.2</v>
      </c>
      <c r="K236" s="342"/>
      <c r="L236" s="342">
        <v>0</v>
      </c>
      <c r="M236" s="342">
        <v>0</v>
      </c>
      <c r="N236" s="342">
        <v>0</v>
      </c>
      <c r="O236" s="342"/>
      <c r="P236" s="238">
        <v>1195.6627233333331</v>
      </c>
      <c r="Q236" s="238">
        <v>1195.6627233333331</v>
      </c>
      <c r="R236" s="238">
        <v>1195.6627233333331</v>
      </c>
      <c r="S236" s="238"/>
      <c r="T236" s="342">
        <f t="shared" si="61"/>
        <v>0</v>
      </c>
      <c r="U236" s="342">
        <f t="shared" si="61"/>
        <v>0</v>
      </c>
      <c r="V236" s="342">
        <f t="shared" si="61"/>
        <v>0</v>
      </c>
      <c r="W236" s="29"/>
      <c r="X236" s="29">
        <f t="shared" si="84"/>
        <v>3586.9881699999996</v>
      </c>
      <c r="Y236" s="29">
        <f t="shared" si="85"/>
        <v>0</v>
      </c>
      <c r="Z236" s="29">
        <f t="shared" si="86"/>
        <v>-3586.9881699999996</v>
      </c>
      <c r="AB236" s="29">
        <v>316034.2</v>
      </c>
      <c r="AC236" s="29">
        <v>316034.2</v>
      </c>
      <c r="AD236" s="29">
        <v>316034.2</v>
      </c>
      <c r="AF236" s="342">
        <v>0</v>
      </c>
      <c r="AG236" s="342">
        <v>0</v>
      </c>
      <c r="AH236" s="342">
        <v>0</v>
      </c>
      <c r="AJ236" s="29">
        <v>1195.6627233333331</v>
      </c>
      <c r="AK236" s="29">
        <v>1195.6627233333331</v>
      </c>
      <c r="AL236" s="29">
        <v>1195.6627233333331</v>
      </c>
      <c r="AN236" s="342">
        <f t="shared" si="72"/>
        <v>0</v>
      </c>
      <c r="AO236" s="342">
        <f t="shared" si="72"/>
        <v>0</v>
      </c>
      <c r="AP236" s="342">
        <f t="shared" si="72"/>
        <v>0</v>
      </c>
      <c r="AR236" s="29">
        <f t="shared" si="74"/>
        <v>3586.9881699999996</v>
      </c>
      <c r="AS236" s="29">
        <f t="shared" si="75"/>
        <v>0</v>
      </c>
      <c r="AT236" s="29">
        <f t="shared" si="76"/>
        <v>-3586.9881699999996</v>
      </c>
      <c r="AV236" s="29">
        <f t="shared" si="77"/>
        <v>7173.9763399999993</v>
      </c>
      <c r="AW236" s="29">
        <f t="shared" si="77"/>
        <v>0</v>
      </c>
      <c r="AX236" s="29">
        <f t="shared" si="78"/>
        <v>-7173.9763399999993</v>
      </c>
      <c r="AZ236" s="29">
        <v>316034.2</v>
      </c>
      <c r="BA236" s="29">
        <v>316034.2</v>
      </c>
      <c r="BB236" s="29">
        <v>316034.2</v>
      </c>
      <c r="BD236" s="342"/>
      <c r="BE236" s="342"/>
      <c r="BF236" s="342"/>
      <c r="BH236" s="29">
        <v>1195.6627233333331</v>
      </c>
      <c r="BI236" s="29">
        <v>1195.6627233333331</v>
      </c>
      <c r="BJ236" s="29">
        <v>1195.6627233333331</v>
      </c>
      <c r="BL236" s="342">
        <f t="shared" si="66"/>
        <v>0</v>
      </c>
      <c r="BM236" s="342">
        <f t="shared" si="66"/>
        <v>0</v>
      </c>
      <c r="BN236" s="342">
        <f t="shared" si="66"/>
        <v>0</v>
      </c>
      <c r="BP236" s="29">
        <f t="shared" si="67"/>
        <v>3586.9881699999996</v>
      </c>
      <c r="BQ236" s="29">
        <f t="shared" si="68"/>
        <v>0</v>
      </c>
      <c r="BR236" s="29">
        <f t="shared" si="69"/>
        <v>-3586.9881699999996</v>
      </c>
      <c r="BT236" s="29">
        <f t="shared" si="70"/>
        <v>10760.964509999998</v>
      </c>
      <c r="BU236" s="29">
        <f t="shared" si="70"/>
        <v>0</v>
      </c>
      <c r="BV236" s="29">
        <f t="shared" si="73"/>
        <v>-10760.964509999998</v>
      </c>
      <c r="BX236" s="29">
        <v>316034.2</v>
      </c>
      <c r="BY236" s="29">
        <v>316034.2</v>
      </c>
      <c r="BZ236" s="29">
        <v>316034.2</v>
      </c>
      <c r="CB236" s="342"/>
      <c r="CC236" s="342"/>
      <c r="CD236" s="342"/>
      <c r="CF236" s="29">
        <v>1195.6627233333331</v>
      </c>
      <c r="CG236" s="29">
        <v>1195.6627233333331</v>
      </c>
      <c r="CH236" s="29">
        <v>1195.6627233333331</v>
      </c>
      <c r="CJ236" s="342">
        <f t="shared" si="71"/>
        <v>0</v>
      </c>
      <c r="CK236" s="342">
        <f t="shared" si="71"/>
        <v>0</v>
      </c>
      <c r="CL236" s="342">
        <f t="shared" si="71"/>
        <v>0</v>
      </c>
      <c r="CN236" s="29">
        <f t="shared" si="79"/>
        <v>3586.9881699999996</v>
      </c>
      <c r="CO236" s="29">
        <f t="shared" si="80"/>
        <v>0</v>
      </c>
      <c r="CP236" s="29">
        <f t="shared" si="81"/>
        <v>-3586.9881699999996</v>
      </c>
      <c r="CR236" s="29">
        <f t="shared" si="82"/>
        <v>14347.952679999999</v>
      </c>
      <c r="CS236" s="29">
        <f t="shared" si="82"/>
        <v>0</v>
      </c>
      <c r="CT236" s="29">
        <f t="shared" si="83"/>
        <v>-14347.952679999999</v>
      </c>
    </row>
    <row r="237" spans="1:98" x14ac:dyDescent="0.25">
      <c r="A237" s="343" t="s">
        <v>560</v>
      </c>
      <c r="B237" s="229"/>
      <c r="C237" s="229"/>
      <c r="D237" s="229">
        <v>4.6100000000000002E-2</v>
      </c>
      <c r="E237" s="229">
        <v>4.5399999999999996E-2</v>
      </c>
      <c r="F237" s="236">
        <v>403013</v>
      </c>
      <c r="G237" s="229"/>
      <c r="H237" s="342">
        <v>482671.35000000003</v>
      </c>
      <c r="I237" s="342">
        <v>482671.35000000003</v>
      </c>
      <c r="J237" s="342">
        <v>482671.35000000003</v>
      </c>
      <c r="K237" s="342"/>
      <c r="L237" s="342">
        <v>0</v>
      </c>
      <c r="M237" s="342">
        <v>0</v>
      </c>
      <c r="N237" s="342">
        <v>0</v>
      </c>
      <c r="O237" s="342"/>
      <c r="P237" s="238">
        <v>1826.1066074999999</v>
      </c>
      <c r="Q237" s="238">
        <v>1826.1066074999999</v>
      </c>
      <c r="R237" s="238">
        <v>1826.1066074999999</v>
      </c>
      <c r="S237" s="238"/>
      <c r="T237" s="342">
        <f t="shared" si="61"/>
        <v>0</v>
      </c>
      <c r="U237" s="342">
        <f t="shared" si="61"/>
        <v>0</v>
      </c>
      <c r="V237" s="342">
        <f t="shared" si="61"/>
        <v>0</v>
      </c>
      <c r="W237" s="29"/>
      <c r="X237" s="29">
        <f t="shared" si="84"/>
        <v>5478.3198224999996</v>
      </c>
      <c r="Y237" s="29">
        <f t="shared" si="85"/>
        <v>0</v>
      </c>
      <c r="Z237" s="29">
        <f t="shared" si="86"/>
        <v>-5478.3198224999996</v>
      </c>
      <c r="AB237" s="29">
        <v>482671.35000000003</v>
      </c>
      <c r="AC237" s="29">
        <v>482671.35000000003</v>
      </c>
      <c r="AD237" s="29">
        <v>482671.35000000003</v>
      </c>
      <c r="AF237" s="342">
        <v>0</v>
      </c>
      <c r="AG237" s="342">
        <v>0</v>
      </c>
      <c r="AH237" s="342">
        <v>0</v>
      </c>
      <c r="AJ237" s="29">
        <v>1826.1066074999999</v>
      </c>
      <c r="AK237" s="29">
        <v>1826.1066074999999</v>
      </c>
      <c r="AL237" s="29">
        <v>1826.1066074999999</v>
      </c>
      <c r="AN237" s="342">
        <f t="shared" si="72"/>
        <v>0</v>
      </c>
      <c r="AO237" s="342">
        <f t="shared" si="72"/>
        <v>0</v>
      </c>
      <c r="AP237" s="342">
        <f t="shared" si="72"/>
        <v>0</v>
      </c>
      <c r="AR237" s="29">
        <f t="shared" si="74"/>
        <v>5478.3198224999996</v>
      </c>
      <c r="AS237" s="29">
        <f t="shared" si="75"/>
        <v>0</v>
      </c>
      <c r="AT237" s="29">
        <f t="shared" si="76"/>
        <v>-5478.3198224999996</v>
      </c>
      <c r="AV237" s="29">
        <f t="shared" si="77"/>
        <v>10956.639644999999</v>
      </c>
      <c r="AW237" s="29">
        <f t="shared" si="77"/>
        <v>0</v>
      </c>
      <c r="AX237" s="29">
        <f t="shared" si="78"/>
        <v>-10956.639644999999</v>
      </c>
      <c r="AZ237" s="29">
        <v>482671.35000000003</v>
      </c>
      <c r="BA237" s="29">
        <v>482671.35000000003</v>
      </c>
      <c r="BB237" s="29">
        <v>482671.35000000003</v>
      </c>
      <c r="BD237" s="342"/>
      <c r="BE237" s="342"/>
      <c r="BF237" s="342"/>
      <c r="BH237" s="29">
        <v>1826.1066074999999</v>
      </c>
      <c r="BI237" s="29">
        <v>1826.1066074999999</v>
      </c>
      <c r="BJ237" s="29">
        <v>1826.1066074999999</v>
      </c>
      <c r="BL237" s="342">
        <f t="shared" si="66"/>
        <v>0</v>
      </c>
      <c r="BM237" s="342">
        <f t="shared" si="66"/>
        <v>0</v>
      </c>
      <c r="BN237" s="342">
        <f t="shared" si="66"/>
        <v>0</v>
      </c>
      <c r="BP237" s="29">
        <f t="shared" si="67"/>
        <v>5478.3198224999996</v>
      </c>
      <c r="BQ237" s="29">
        <f t="shared" si="68"/>
        <v>0</v>
      </c>
      <c r="BR237" s="29">
        <f t="shared" si="69"/>
        <v>-5478.3198224999996</v>
      </c>
      <c r="BT237" s="29">
        <f t="shared" si="70"/>
        <v>16434.959467499997</v>
      </c>
      <c r="BU237" s="29">
        <f t="shared" si="70"/>
        <v>0</v>
      </c>
      <c r="BV237" s="29">
        <f t="shared" si="73"/>
        <v>-16434.959467499997</v>
      </c>
      <c r="BX237" s="29">
        <v>482671.35000000003</v>
      </c>
      <c r="BY237" s="29">
        <v>482671.35000000003</v>
      </c>
      <c r="BZ237" s="29">
        <v>482671.35000000003</v>
      </c>
      <c r="CB237" s="342"/>
      <c r="CC237" s="342"/>
      <c r="CD237" s="342"/>
      <c r="CF237" s="29">
        <v>1826.1066074999999</v>
      </c>
      <c r="CG237" s="29">
        <v>1826.1066074999999</v>
      </c>
      <c r="CH237" s="29">
        <v>1826.1066074999999</v>
      </c>
      <c r="CJ237" s="342">
        <f t="shared" si="71"/>
        <v>0</v>
      </c>
      <c r="CK237" s="342">
        <f t="shared" si="71"/>
        <v>0</v>
      </c>
      <c r="CL237" s="342">
        <f t="shared" si="71"/>
        <v>0</v>
      </c>
      <c r="CN237" s="29">
        <f t="shared" si="79"/>
        <v>5478.3198224999996</v>
      </c>
      <c r="CO237" s="29">
        <f t="shared" si="80"/>
        <v>0</v>
      </c>
      <c r="CP237" s="29">
        <f t="shared" si="81"/>
        <v>-5478.3198224999996</v>
      </c>
      <c r="CR237" s="29">
        <f t="shared" si="82"/>
        <v>21913.279289999999</v>
      </c>
      <c r="CS237" s="29">
        <f t="shared" si="82"/>
        <v>0</v>
      </c>
      <c r="CT237" s="29">
        <f t="shared" si="83"/>
        <v>-21913.279289999999</v>
      </c>
    </row>
    <row r="238" spans="1:98" x14ac:dyDescent="0.25">
      <c r="A238" s="343" t="s">
        <v>561</v>
      </c>
      <c r="B238" s="229">
        <v>3.4700000000000002E-2</v>
      </c>
      <c r="C238" s="229">
        <v>3.6600000000000001E-2</v>
      </c>
      <c r="D238" s="229">
        <v>3.6600000000000001E-2</v>
      </c>
      <c r="E238" s="229">
        <v>2.4900000000000002E-2</v>
      </c>
      <c r="F238" s="236">
        <v>403013</v>
      </c>
      <c r="G238" s="229"/>
      <c r="H238" s="342">
        <v>1974606.31</v>
      </c>
      <c r="I238" s="342">
        <v>1974606.31</v>
      </c>
      <c r="J238" s="342">
        <v>1974606.31</v>
      </c>
      <c r="K238" s="342"/>
      <c r="L238" s="342">
        <v>1974606.31</v>
      </c>
      <c r="M238" s="342">
        <v>1974606.31</v>
      </c>
      <c r="N238" s="342">
        <v>1974606.31</v>
      </c>
      <c r="O238" s="342"/>
      <c r="P238" s="238">
        <v>4097.3080932500006</v>
      </c>
      <c r="Q238" s="238">
        <v>4097.3080932500006</v>
      </c>
      <c r="R238" s="238">
        <v>4097.3080932500006</v>
      </c>
      <c r="S238" s="238"/>
      <c r="T238" s="342">
        <f t="shared" si="61"/>
        <v>4097.3080932500006</v>
      </c>
      <c r="U238" s="342">
        <f t="shared" si="61"/>
        <v>4097.3080932500006</v>
      </c>
      <c r="V238" s="342">
        <f t="shared" si="61"/>
        <v>4097.3080932500006</v>
      </c>
      <c r="W238" s="29"/>
      <c r="X238" s="29">
        <f t="shared" si="84"/>
        <v>12291.924279750001</v>
      </c>
      <c r="Y238" s="29">
        <f t="shared" si="85"/>
        <v>12291.924279750001</v>
      </c>
      <c r="Z238" s="29">
        <f t="shared" si="86"/>
        <v>0</v>
      </c>
      <c r="AB238" s="29">
        <v>1974606.31</v>
      </c>
      <c r="AC238" s="29">
        <v>1974606.31</v>
      </c>
      <c r="AD238" s="29">
        <v>1974606.31</v>
      </c>
      <c r="AF238" s="342">
        <v>1974606.31</v>
      </c>
      <c r="AG238" s="342">
        <v>1974606.31</v>
      </c>
      <c r="AH238" s="342">
        <v>1974606.31</v>
      </c>
      <c r="AJ238" s="29">
        <v>4097.3080932500006</v>
      </c>
      <c r="AK238" s="29">
        <v>4097.3080932500006</v>
      </c>
      <c r="AL238" s="29">
        <v>4097.3080932500006</v>
      </c>
      <c r="AN238" s="342">
        <f t="shared" si="72"/>
        <v>4097.3080932500006</v>
      </c>
      <c r="AO238" s="342">
        <f t="shared" si="72"/>
        <v>4097.3080932500006</v>
      </c>
      <c r="AP238" s="342">
        <f t="shared" si="72"/>
        <v>4097.3080932500006</v>
      </c>
      <c r="AR238" s="29">
        <f t="shared" si="74"/>
        <v>12291.924279750001</v>
      </c>
      <c r="AS238" s="29">
        <f t="shared" si="75"/>
        <v>12291.924279750001</v>
      </c>
      <c r="AT238" s="29">
        <f t="shared" si="76"/>
        <v>0</v>
      </c>
      <c r="AV238" s="29">
        <f t="shared" si="77"/>
        <v>24583.848559500002</v>
      </c>
      <c r="AW238" s="29">
        <f t="shared" si="77"/>
        <v>24583.848559500002</v>
      </c>
      <c r="AX238" s="29">
        <f t="shared" si="78"/>
        <v>0</v>
      </c>
      <c r="AZ238" s="29">
        <v>1974606.31</v>
      </c>
      <c r="BA238" s="29">
        <v>1974606.31</v>
      </c>
      <c r="BB238" s="29">
        <v>1974606.31</v>
      </c>
      <c r="BD238" s="342"/>
      <c r="BE238" s="342"/>
      <c r="BF238" s="342"/>
      <c r="BH238" s="29">
        <v>4097.3080932500006</v>
      </c>
      <c r="BI238" s="29">
        <v>4097.3080932500006</v>
      </c>
      <c r="BJ238" s="29">
        <v>4097.3080932500006</v>
      </c>
      <c r="BL238" s="342">
        <f t="shared" si="66"/>
        <v>0</v>
      </c>
      <c r="BM238" s="342">
        <f t="shared" si="66"/>
        <v>0</v>
      </c>
      <c r="BN238" s="342">
        <f t="shared" si="66"/>
        <v>0</v>
      </c>
      <c r="BP238" s="29">
        <f t="shared" si="67"/>
        <v>12291.924279750001</v>
      </c>
      <c r="BQ238" s="29">
        <f t="shared" si="68"/>
        <v>0</v>
      </c>
      <c r="BR238" s="29">
        <f t="shared" si="69"/>
        <v>-12291.924279750001</v>
      </c>
      <c r="BT238" s="29">
        <f t="shared" si="70"/>
        <v>36875.772839249999</v>
      </c>
      <c r="BU238" s="29">
        <f t="shared" si="70"/>
        <v>24583.848559500002</v>
      </c>
      <c r="BV238" s="29">
        <f t="shared" si="73"/>
        <v>-12291.924279749997</v>
      </c>
      <c r="BX238" s="29">
        <v>1974606.31</v>
      </c>
      <c r="BY238" s="29">
        <v>1974606.31</v>
      </c>
      <c r="BZ238" s="29">
        <v>1974606.31</v>
      </c>
      <c r="CB238" s="342"/>
      <c r="CC238" s="342"/>
      <c r="CD238" s="342"/>
      <c r="CF238" s="29">
        <v>4097.3080932500006</v>
      </c>
      <c r="CG238" s="29">
        <v>4097.3080932500006</v>
      </c>
      <c r="CH238" s="29">
        <v>4097.3080932500006</v>
      </c>
      <c r="CJ238" s="342">
        <f t="shared" si="71"/>
        <v>0</v>
      </c>
      <c r="CK238" s="342">
        <f t="shared" si="71"/>
        <v>0</v>
      </c>
      <c r="CL238" s="342">
        <f t="shared" si="71"/>
        <v>0</v>
      </c>
      <c r="CN238" s="29">
        <f t="shared" si="79"/>
        <v>12291.924279750001</v>
      </c>
      <c r="CO238" s="29">
        <f t="shared" si="80"/>
        <v>0</v>
      </c>
      <c r="CP238" s="29">
        <f t="shared" si="81"/>
        <v>-12291.924279750001</v>
      </c>
      <c r="CR238" s="29">
        <f t="shared" si="82"/>
        <v>49167.697119000004</v>
      </c>
      <c r="CS238" s="29">
        <f t="shared" si="82"/>
        <v>24583.848559500002</v>
      </c>
      <c r="CT238" s="29">
        <f t="shared" si="83"/>
        <v>-24583.848559500002</v>
      </c>
    </row>
    <row r="239" spans="1:98" x14ac:dyDescent="0.25">
      <c r="A239" s="343" t="s">
        <v>562</v>
      </c>
      <c r="B239" s="229">
        <v>3.5000000000000003E-2</v>
      </c>
      <c r="C239" s="229">
        <v>3.73E-2</v>
      </c>
      <c r="D239" s="229">
        <v>3.73E-2</v>
      </c>
      <c r="E239" s="229">
        <v>2.35E-2</v>
      </c>
      <c r="F239" s="236">
        <v>403013</v>
      </c>
      <c r="G239" s="229"/>
      <c r="H239" s="342">
        <v>1635904.01</v>
      </c>
      <c r="I239" s="342">
        <v>1635904.01</v>
      </c>
      <c r="J239" s="342">
        <v>1635904.01</v>
      </c>
      <c r="K239" s="342"/>
      <c r="L239" s="342">
        <v>1635904.01</v>
      </c>
      <c r="M239" s="342">
        <v>1635904.01</v>
      </c>
      <c r="N239" s="342">
        <v>1635904.01</v>
      </c>
      <c r="O239" s="342"/>
      <c r="P239" s="238">
        <v>3203.6453529166665</v>
      </c>
      <c r="Q239" s="238">
        <v>3203.6453529166665</v>
      </c>
      <c r="R239" s="238">
        <v>3203.6453529166665</v>
      </c>
      <c r="S239" s="238"/>
      <c r="T239" s="342">
        <f t="shared" si="61"/>
        <v>3203.6453529166665</v>
      </c>
      <c r="U239" s="342">
        <f t="shared" si="61"/>
        <v>3203.6453529166665</v>
      </c>
      <c r="V239" s="342">
        <f t="shared" si="61"/>
        <v>3203.6453529166665</v>
      </c>
      <c r="W239" s="29"/>
      <c r="X239" s="29">
        <f t="shared" si="84"/>
        <v>9610.9360587499996</v>
      </c>
      <c r="Y239" s="29">
        <f t="shared" si="85"/>
        <v>9610.9360587499996</v>
      </c>
      <c r="Z239" s="29">
        <f t="shared" si="86"/>
        <v>0</v>
      </c>
      <c r="AB239" s="29">
        <v>1635904.01</v>
      </c>
      <c r="AC239" s="29">
        <v>1635904.01</v>
      </c>
      <c r="AD239" s="29">
        <v>1635904.01</v>
      </c>
      <c r="AF239" s="342">
        <v>1635904.01</v>
      </c>
      <c r="AG239" s="342">
        <v>1635904.01</v>
      </c>
      <c r="AH239" s="342">
        <v>1635904.01</v>
      </c>
      <c r="AJ239" s="29">
        <v>3203.6453529166665</v>
      </c>
      <c r="AK239" s="29">
        <v>3203.6453529166665</v>
      </c>
      <c r="AL239" s="29">
        <v>3203.6453529166665</v>
      </c>
      <c r="AN239" s="342">
        <f t="shared" si="72"/>
        <v>3203.6453529166665</v>
      </c>
      <c r="AO239" s="342">
        <f t="shared" si="72"/>
        <v>3203.6453529166665</v>
      </c>
      <c r="AP239" s="342">
        <f t="shared" si="72"/>
        <v>3203.6453529166665</v>
      </c>
      <c r="AR239" s="29">
        <f t="shared" si="74"/>
        <v>9610.9360587499996</v>
      </c>
      <c r="AS239" s="29">
        <f t="shared" si="75"/>
        <v>9610.9360587499996</v>
      </c>
      <c r="AT239" s="29">
        <f t="shared" si="76"/>
        <v>0</v>
      </c>
      <c r="AV239" s="29">
        <f t="shared" si="77"/>
        <v>19221.872117499999</v>
      </c>
      <c r="AW239" s="29">
        <f t="shared" si="77"/>
        <v>19221.872117499999</v>
      </c>
      <c r="AX239" s="29">
        <f t="shared" si="78"/>
        <v>0</v>
      </c>
      <c r="AZ239" s="29">
        <v>1635904.01</v>
      </c>
      <c r="BA239" s="29">
        <v>1635904.01</v>
      </c>
      <c r="BB239" s="29">
        <v>1635904.01</v>
      </c>
      <c r="BD239" s="342"/>
      <c r="BE239" s="342"/>
      <c r="BF239" s="342"/>
      <c r="BH239" s="29">
        <v>3203.6453529166665</v>
      </c>
      <c r="BI239" s="29">
        <v>3203.6453529166665</v>
      </c>
      <c r="BJ239" s="29">
        <v>3203.6453529166665</v>
      </c>
      <c r="BL239" s="342">
        <f t="shared" si="66"/>
        <v>0</v>
      </c>
      <c r="BM239" s="342">
        <f t="shared" si="66"/>
        <v>0</v>
      </c>
      <c r="BN239" s="342">
        <f t="shared" si="66"/>
        <v>0</v>
      </c>
      <c r="BP239" s="29">
        <f t="shared" si="67"/>
        <v>9610.9360587499996</v>
      </c>
      <c r="BQ239" s="29">
        <f t="shared" si="68"/>
        <v>0</v>
      </c>
      <c r="BR239" s="29">
        <f t="shared" si="69"/>
        <v>-9610.9360587499996</v>
      </c>
      <c r="BT239" s="29">
        <f t="shared" si="70"/>
        <v>28832.808176250001</v>
      </c>
      <c r="BU239" s="29">
        <f t="shared" si="70"/>
        <v>19221.872117499999</v>
      </c>
      <c r="BV239" s="29">
        <f t="shared" si="73"/>
        <v>-9610.9360587500014</v>
      </c>
      <c r="BX239" s="29">
        <v>1635904.01</v>
      </c>
      <c r="BY239" s="29">
        <v>1635904.01</v>
      </c>
      <c r="BZ239" s="29">
        <v>1635904.01</v>
      </c>
      <c r="CB239" s="342"/>
      <c r="CC239" s="342"/>
      <c r="CD239" s="342"/>
      <c r="CF239" s="29">
        <v>3203.6453529166665</v>
      </c>
      <c r="CG239" s="29">
        <v>3203.6453529166665</v>
      </c>
      <c r="CH239" s="29">
        <v>3203.6453529166665</v>
      </c>
      <c r="CJ239" s="342">
        <f t="shared" si="71"/>
        <v>0</v>
      </c>
      <c r="CK239" s="342">
        <f t="shared" si="71"/>
        <v>0</v>
      </c>
      <c r="CL239" s="342">
        <f t="shared" si="71"/>
        <v>0</v>
      </c>
      <c r="CN239" s="29">
        <f t="shared" si="79"/>
        <v>9610.9360587499996</v>
      </c>
      <c r="CO239" s="29">
        <f t="shared" si="80"/>
        <v>0</v>
      </c>
      <c r="CP239" s="29">
        <f t="shared" si="81"/>
        <v>-9610.9360587499996</v>
      </c>
      <c r="CR239" s="29">
        <f t="shared" si="82"/>
        <v>38443.744234999998</v>
      </c>
      <c r="CS239" s="29">
        <f t="shared" si="82"/>
        <v>19221.872117499999</v>
      </c>
      <c r="CT239" s="29">
        <f t="shared" si="83"/>
        <v>-19221.872117499999</v>
      </c>
    </row>
    <row r="240" spans="1:98" x14ac:dyDescent="0.25">
      <c r="A240" s="343" t="s">
        <v>563</v>
      </c>
      <c r="B240" s="229">
        <v>3.5000000000000003E-2</v>
      </c>
      <c r="C240" s="229">
        <v>3.73E-2</v>
      </c>
      <c r="D240" s="229">
        <v>3.73E-2</v>
      </c>
      <c r="E240" s="229">
        <v>2.3899999999999998E-2</v>
      </c>
      <c r="F240" s="236">
        <v>403013</v>
      </c>
      <c r="G240" s="229"/>
      <c r="H240" s="342">
        <v>1595963.67</v>
      </c>
      <c r="I240" s="342">
        <v>1595963.67</v>
      </c>
      <c r="J240" s="342">
        <v>1595963.67</v>
      </c>
      <c r="K240" s="342"/>
      <c r="L240" s="342">
        <v>1595963.67</v>
      </c>
      <c r="M240" s="342">
        <v>1595963.67</v>
      </c>
      <c r="N240" s="342">
        <v>1595963.67</v>
      </c>
      <c r="O240" s="342"/>
      <c r="P240" s="238">
        <v>3178.6276427499997</v>
      </c>
      <c r="Q240" s="238">
        <v>3178.6276427499997</v>
      </c>
      <c r="R240" s="238">
        <v>3178.6276427499997</v>
      </c>
      <c r="S240" s="238"/>
      <c r="T240" s="342">
        <f t="shared" si="61"/>
        <v>3178.6276427499997</v>
      </c>
      <c r="U240" s="342">
        <f t="shared" si="61"/>
        <v>3178.6276427499997</v>
      </c>
      <c r="V240" s="342">
        <f t="shared" si="61"/>
        <v>3178.6276427499997</v>
      </c>
      <c r="W240" s="29"/>
      <c r="X240" s="29">
        <f t="shared" si="84"/>
        <v>9535.8829282499992</v>
      </c>
      <c r="Y240" s="29">
        <f t="shared" si="85"/>
        <v>9535.8829282499992</v>
      </c>
      <c r="Z240" s="29">
        <f t="shared" si="86"/>
        <v>0</v>
      </c>
      <c r="AB240" s="29">
        <v>1595963.67</v>
      </c>
      <c r="AC240" s="29">
        <v>1595963.67</v>
      </c>
      <c r="AD240" s="29">
        <v>1595963.67</v>
      </c>
      <c r="AF240" s="342">
        <v>1595963.67</v>
      </c>
      <c r="AG240" s="342">
        <v>1595963.67</v>
      </c>
      <c r="AH240" s="342">
        <v>1595963.67</v>
      </c>
      <c r="AJ240" s="29">
        <v>3178.6276427499997</v>
      </c>
      <c r="AK240" s="29">
        <v>3178.6276427499997</v>
      </c>
      <c r="AL240" s="29">
        <v>3178.6276427499997</v>
      </c>
      <c r="AN240" s="342">
        <f t="shared" si="72"/>
        <v>3178.6276427499997</v>
      </c>
      <c r="AO240" s="342">
        <f t="shared" si="72"/>
        <v>3178.6276427499997</v>
      </c>
      <c r="AP240" s="342">
        <f t="shared" si="72"/>
        <v>3178.6276427499997</v>
      </c>
      <c r="AR240" s="29">
        <f t="shared" si="74"/>
        <v>9535.8829282499992</v>
      </c>
      <c r="AS240" s="29">
        <f t="shared" si="75"/>
        <v>9535.8829282499992</v>
      </c>
      <c r="AT240" s="29">
        <f t="shared" si="76"/>
        <v>0</v>
      </c>
      <c r="AV240" s="29">
        <f t="shared" si="77"/>
        <v>19071.765856499998</v>
      </c>
      <c r="AW240" s="29">
        <f t="shared" si="77"/>
        <v>19071.765856499998</v>
      </c>
      <c r="AX240" s="29">
        <f t="shared" si="78"/>
        <v>0</v>
      </c>
      <c r="AZ240" s="29">
        <v>1595963.67</v>
      </c>
      <c r="BA240" s="29">
        <v>1595963.67</v>
      </c>
      <c r="BB240" s="29">
        <v>1595963.67</v>
      </c>
      <c r="BD240" s="342"/>
      <c r="BE240" s="342"/>
      <c r="BF240" s="342"/>
      <c r="BH240" s="29">
        <v>3178.6276427499997</v>
      </c>
      <c r="BI240" s="29">
        <v>3178.6276427499997</v>
      </c>
      <c r="BJ240" s="29">
        <v>3178.6276427499997</v>
      </c>
      <c r="BL240" s="342">
        <f t="shared" si="66"/>
        <v>0</v>
      </c>
      <c r="BM240" s="342">
        <f t="shared" si="66"/>
        <v>0</v>
      </c>
      <c r="BN240" s="342">
        <f t="shared" si="66"/>
        <v>0</v>
      </c>
      <c r="BP240" s="29">
        <f t="shared" si="67"/>
        <v>9535.8829282499992</v>
      </c>
      <c r="BQ240" s="29">
        <f t="shared" si="68"/>
        <v>0</v>
      </c>
      <c r="BR240" s="29">
        <f t="shared" si="69"/>
        <v>-9535.8829282499992</v>
      </c>
      <c r="BT240" s="29">
        <f t="shared" si="70"/>
        <v>28607.648784749996</v>
      </c>
      <c r="BU240" s="29">
        <f t="shared" si="70"/>
        <v>19071.765856499998</v>
      </c>
      <c r="BV240" s="29">
        <f t="shared" si="73"/>
        <v>-9535.8829282499973</v>
      </c>
      <c r="BX240" s="29">
        <v>1595963.67</v>
      </c>
      <c r="BY240" s="29">
        <v>1595963.67</v>
      </c>
      <c r="BZ240" s="29">
        <v>1595963.67</v>
      </c>
      <c r="CB240" s="342"/>
      <c r="CC240" s="342"/>
      <c r="CD240" s="342"/>
      <c r="CF240" s="29">
        <v>3178.6276427499997</v>
      </c>
      <c r="CG240" s="29">
        <v>3178.6276427499997</v>
      </c>
      <c r="CH240" s="29">
        <v>3178.6276427499997</v>
      </c>
      <c r="CJ240" s="342">
        <f t="shared" si="71"/>
        <v>0</v>
      </c>
      <c r="CK240" s="342">
        <f t="shared" si="71"/>
        <v>0</v>
      </c>
      <c r="CL240" s="342">
        <f t="shared" si="71"/>
        <v>0</v>
      </c>
      <c r="CN240" s="29">
        <f t="shared" si="79"/>
        <v>9535.8829282499992</v>
      </c>
      <c r="CO240" s="29">
        <f t="shared" si="80"/>
        <v>0</v>
      </c>
      <c r="CP240" s="29">
        <f t="shared" si="81"/>
        <v>-9535.8829282499992</v>
      </c>
      <c r="CR240" s="29">
        <f t="shared" si="82"/>
        <v>38143.531712999997</v>
      </c>
      <c r="CS240" s="29">
        <f t="shared" si="82"/>
        <v>19071.765856499998</v>
      </c>
      <c r="CT240" s="29">
        <f t="shared" si="83"/>
        <v>-19071.765856499998</v>
      </c>
    </row>
    <row r="241" spans="1:98" x14ac:dyDescent="0.25">
      <c r="A241" s="343" t="s">
        <v>564</v>
      </c>
      <c r="B241" s="229">
        <v>3.4599999999999999E-2</v>
      </c>
      <c r="C241" s="229">
        <v>3.6400000000000002E-2</v>
      </c>
      <c r="D241" s="229">
        <v>3.6400000000000002E-2</v>
      </c>
      <c r="E241" s="229">
        <v>2.4300000000000002E-2</v>
      </c>
      <c r="F241" s="236">
        <v>403013</v>
      </c>
      <c r="G241" s="229"/>
      <c r="H241" s="342">
        <v>1793484.1400000001</v>
      </c>
      <c r="I241" s="342">
        <v>1793484.1400000001</v>
      </c>
      <c r="J241" s="342">
        <v>1793484.1400000001</v>
      </c>
      <c r="K241" s="342"/>
      <c r="L241" s="342">
        <v>1793484.1400000001</v>
      </c>
      <c r="M241" s="342">
        <v>1793484.1400000001</v>
      </c>
      <c r="N241" s="342">
        <v>1793484.1400000001</v>
      </c>
      <c r="O241" s="342"/>
      <c r="P241" s="238">
        <v>3631.8053835000005</v>
      </c>
      <c r="Q241" s="238">
        <v>3631.8053835000005</v>
      </c>
      <c r="R241" s="238">
        <v>3631.8053835000005</v>
      </c>
      <c r="S241" s="238"/>
      <c r="T241" s="342">
        <f t="shared" si="61"/>
        <v>3631.8053835000005</v>
      </c>
      <c r="U241" s="342">
        <f t="shared" si="61"/>
        <v>3631.8053835000005</v>
      </c>
      <c r="V241" s="342">
        <f t="shared" si="61"/>
        <v>3631.8053835000005</v>
      </c>
      <c r="W241" s="29"/>
      <c r="X241" s="29">
        <f t="shared" si="84"/>
        <v>10895.416150500001</v>
      </c>
      <c r="Y241" s="29">
        <f t="shared" si="85"/>
        <v>10895.416150500001</v>
      </c>
      <c r="Z241" s="29">
        <f t="shared" si="86"/>
        <v>0</v>
      </c>
      <c r="AB241" s="29">
        <v>1793484.1400000001</v>
      </c>
      <c r="AC241" s="29">
        <v>1793484.1400000001</v>
      </c>
      <c r="AD241" s="29">
        <v>1793484.1400000001</v>
      </c>
      <c r="AF241" s="342">
        <v>1793484.1400000001</v>
      </c>
      <c r="AG241" s="342">
        <v>1793484.1400000001</v>
      </c>
      <c r="AH241" s="342">
        <v>1793484.1400000001</v>
      </c>
      <c r="AJ241" s="29">
        <v>3631.8053835000005</v>
      </c>
      <c r="AK241" s="29">
        <v>3631.8053835000005</v>
      </c>
      <c r="AL241" s="29">
        <v>3631.8053835000005</v>
      </c>
      <c r="AN241" s="342">
        <f t="shared" si="72"/>
        <v>3631.8053835000005</v>
      </c>
      <c r="AO241" s="342">
        <f t="shared" si="72"/>
        <v>3631.8053835000005</v>
      </c>
      <c r="AP241" s="342">
        <f t="shared" si="72"/>
        <v>3631.8053835000005</v>
      </c>
      <c r="AR241" s="29">
        <f t="shared" si="74"/>
        <v>10895.416150500001</v>
      </c>
      <c r="AS241" s="29">
        <f t="shared" si="75"/>
        <v>10895.416150500001</v>
      </c>
      <c r="AT241" s="29">
        <f t="shared" si="76"/>
        <v>0</v>
      </c>
      <c r="AV241" s="29">
        <f t="shared" si="77"/>
        <v>21790.832301000002</v>
      </c>
      <c r="AW241" s="29">
        <f t="shared" si="77"/>
        <v>21790.832301000002</v>
      </c>
      <c r="AX241" s="29">
        <f t="shared" si="78"/>
        <v>0</v>
      </c>
      <c r="AZ241" s="29">
        <v>1793484.1400000001</v>
      </c>
      <c r="BA241" s="29">
        <v>1793484.1400000001</v>
      </c>
      <c r="BB241" s="29">
        <v>1793484.1400000001</v>
      </c>
      <c r="BD241" s="342"/>
      <c r="BE241" s="342"/>
      <c r="BF241" s="342"/>
      <c r="BH241" s="29">
        <v>3631.8053835000005</v>
      </c>
      <c r="BI241" s="29">
        <v>3631.8053835000005</v>
      </c>
      <c r="BJ241" s="29">
        <v>3631.8053835000005</v>
      </c>
      <c r="BL241" s="342">
        <f t="shared" si="66"/>
        <v>0</v>
      </c>
      <c r="BM241" s="342">
        <f t="shared" si="66"/>
        <v>0</v>
      </c>
      <c r="BN241" s="342">
        <f t="shared" si="66"/>
        <v>0</v>
      </c>
      <c r="BP241" s="29">
        <f t="shared" si="67"/>
        <v>10895.416150500001</v>
      </c>
      <c r="BQ241" s="29">
        <f t="shared" si="68"/>
        <v>0</v>
      </c>
      <c r="BR241" s="29">
        <f t="shared" si="69"/>
        <v>-10895.416150500001</v>
      </c>
      <c r="BT241" s="29">
        <f t="shared" si="70"/>
        <v>32686.248451500003</v>
      </c>
      <c r="BU241" s="29">
        <f t="shared" si="70"/>
        <v>21790.832301000002</v>
      </c>
      <c r="BV241" s="29">
        <f t="shared" si="73"/>
        <v>-10895.416150500001</v>
      </c>
      <c r="BX241" s="29">
        <v>1793484.1400000001</v>
      </c>
      <c r="BY241" s="29">
        <v>1793484.1400000001</v>
      </c>
      <c r="BZ241" s="29">
        <v>1793484.1400000001</v>
      </c>
      <c r="CB241" s="342"/>
      <c r="CC241" s="342"/>
      <c r="CD241" s="342"/>
      <c r="CF241" s="29">
        <v>3631.8053835000005</v>
      </c>
      <c r="CG241" s="29">
        <v>3631.8053835000005</v>
      </c>
      <c r="CH241" s="29">
        <v>3631.8053835000005</v>
      </c>
      <c r="CJ241" s="342">
        <f t="shared" si="71"/>
        <v>0</v>
      </c>
      <c r="CK241" s="342">
        <f t="shared" si="71"/>
        <v>0</v>
      </c>
      <c r="CL241" s="342">
        <f t="shared" si="71"/>
        <v>0</v>
      </c>
      <c r="CN241" s="29">
        <f t="shared" si="79"/>
        <v>10895.416150500001</v>
      </c>
      <c r="CO241" s="29">
        <f t="shared" si="80"/>
        <v>0</v>
      </c>
      <c r="CP241" s="29">
        <f t="shared" si="81"/>
        <v>-10895.416150500001</v>
      </c>
      <c r="CR241" s="29">
        <f t="shared" si="82"/>
        <v>43581.664602000004</v>
      </c>
      <c r="CS241" s="29">
        <f t="shared" si="82"/>
        <v>21790.832301000002</v>
      </c>
      <c r="CT241" s="29">
        <f t="shared" si="83"/>
        <v>-21790.832301000002</v>
      </c>
    </row>
    <row r="242" spans="1:98" x14ac:dyDescent="0.25">
      <c r="A242" s="343" t="s">
        <v>565</v>
      </c>
      <c r="B242" s="229">
        <v>3.4599999999999999E-2</v>
      </c>
      <c r="C242" s="229">
        <v>3.6400000000000002E-2</v>
      </c>
      <c r="D242" s="229">
        <v>3.6400000000000002E-2</v>
      </c>
      <c r="E242" s="229">
        <v>2.4300000000000002E-2</v>
      </c>
      <c r="F242" s="236">
        <v>403013</v>
      </c>
      <c r="G242" s="229"/>
      <c r="H242" s="342">
        <v>1783864.62</v>
      </c>
      <c r="I242" s="342">
        <v>1783864.62</v>
      </c>
      <c r="J242" s="342">
        <v>1783864.62</v>
      </c>
      <c r="K242" s="342"/>
      <c r="L242" s="342">
        <v>1783864.62</v>
      </c>
      <c r="M242" s="342">
        <v>1783864.62</v>
      </c>
      <c r="N242" s="342">
        <v>1783864.62</v>
      </c>
      <c r="O242" s="342"/>
      <c r="P242" s="238">
        <v>3612.3258555000007</v>
      </c>
      <c r="Q242" s="238">
        <v>3612.3258555000007</v>
      </c>
      <c r="R242" s="238">
        <v>3612.3258555000007</v>
      </c>
      <c r="S242" s="238"/>
      <c r="T242" s="342">
        <f t="shared" si="61"/>
        <v>3612.3258555000007</v>
      </c>
      <c r="U242" s="342">
        <f t="shared" si="61"/>
        <v>3612.3258555000007</v>
      </c>
      <c r="V242" s="342">
        <f t="shared" si="61"/>
        <v>3612.3258555000007</v>
      </c>
      <c r="W242" s="29"/>
      <c r="X242" s="29">
        <f t="shared" si="84"/>
        <v>10836.977566500002</v>
      </c>
      <c r="Y242" s="29">
        <f t="shared" si="85"/>
        <v>10836.977566500002</v>
      </c>
      <c r="Z242" s="29">
        <f t="shared" si="86"/>
        <v>0</v>
      </c>
      <c r="AB242" s="29">
        <v>1783864.62</v>
      </c>
      <c r="AC242" s="29">
        <v>1783864.62</v>
      </c>
      <c r="AD242" s="29">
        <v>1783864.62</v>
      </c>
      <c r="AF242" s="342">
        <v>1783864.62</v>
      </c>
      <c r="AG242" s="342">
        <v>1783864.62</v>
      </c>
      <c r="AH242" s="342">
        <v>1783864.62</v>
      </c>
      <c r="AJ242" s="29">
        <v>3612.3258555000007</v>
      </c>
      <c r="AK242" s="29">
        <v>3612.3258555000007</v>
      </c>
      <c r="AL242" s="29">
        <v>3612.3258555000007</v>
      </c>
      <c r="AN242" s="342">
        <f t="shared" si="72"/>
        <v>3612.3258555000007</v>
      </c>
      <c r="AO242" s="342">
        <f t="shared" si="72"/>
        <v>3612.3258555000007</v>
      </c>
      <c r="AP242" s="342">
        <f t="shared" si="72"/>
        <v>3612.3258555000007</v>
      </c>
      <c r="AR242" s="29">
        <f t="shared" si="74"/>
        <v>10836.977566500002</v>
      </c>
      <c r="AS242" s="29">
        <f t="shared" si="75"/>
        <v>10836.977566500002</v>
      </c>
      <c r="AT242" s="29">
        <f t="shared" si="76"/>
        <v>0</v>
      </c>
      <c r="AV242" s="29">
        <f t="shared" si="77"/>
        <v>21673.955133000003</v>
      </c>
      <c r="AW242" s="29">
        <f t="shared" si="77"/>
        <v>21673.955133000003</v>
      </c>
      <c r="AX242" s="29">
        <f t="shared" si="78"/>
        <v>0</v>
      </c>
      <c r="AZ242" s="29">
        <v>1783864.62</v>
      </c>
      <c r="BA242" s="29">
        <v>1783864.62</v>
      </c>
      <c r="BB242" s="29">
        <v>1783864.62</v>
      </c>
      <c r="BD242" s="342"/>
      <c r="BE242" s="342"/>
      <c r="BF242" s="342"/>
      <c r="BH242" s="29">
        <v>3612.3258555000007</v>
      </c>
      <c r="BI242" s="29">
        <v>3612.3258555000007</v>
      </c>
      <c r="BJ242" s="29">
        <v>3612.3258555000007</v>
      </c>
      <c r="BL242" s="342">
        <f t="shared" si="66"/>
        <v>0</v>
      </c>
      <c r="BM242" s="342">
        <f t="shared" si="66"/>
        <v>0</v>
      </c>
      <c r="BN242" s="342">
        <f t="shared" si="66"/>
        <v>0</v>
      </c>
      <c r="BP242" s="29">
        <f t="shared" si="67"/>
        <v>10836.977566500002</v>
      </c>
      <c r="BQ242" s="29">
        <f t="shared" si="68"/>
        <v>0</v>
      </c>
      <c r="BR242" s="29">
        <f t="shared" si="69"/>
        <v>-10836.977566500002</v>
      </c>
      <c r="BT242" s="29">
        <f t="shared" si="70"/>
        <v>32510.932699500005</v>
      </c>
      <c r="BU242" s="29">
        <f t="shared" si="70"/>
        <v>21673.955133000003</v>
      </c>
      <c r="BV242" s="29">
        <f t="shared" si="73"/>
        <v>-10836.977566500002</v>
      </c>
      <c r="BX242" s="29">
        <v>1783864.62</v>
      </c>
      <c r="BY242" s="29">
        <v>1783864.62</v>
      </c>
      <c r="BZ242" s="29">
        <v>1783864.62</v>
      </c>
      <c r="CB242" s="342"/>
      <c r="CC242" s="342"/>
      <c r="CD242" s="342"/>
      <c r="CF242" s="29">
        <v>3612.3258555000007</v>
      </c>
      <c r="CG242" s="29">
        <v>3612.3258555000007</v>
      </c>
      <c r="CH242" s="29">
        <v>3612.3258555000007</v>
      </c>
      <c r="CJ242" s="342">
        <f t="shared" si="71"/>
        <v>0</v>
      </c>
      <c r="CK242" s="342">
        <f t="shared" si="71"/>
        <v>0</v>
      </c>
      <c r="CL242" s="342">
        <f t="shared" si="71"/>
        <v>0</v>
      </c>
      <c r="CN242" s="29">
        <f t="shared" si="79"/>
        <v>10836.977566500002</v>
      </c>
      <c r="CO242" s="29">
        <f t="shared" si="80"/>
        <v>0</v>
      </c>
      <c r="CP242" s="29">
        <f t="shared" si="81"/>
        <v>-10836.977566500002</v>
      </c>
      <c r="CR242" s="29">
        <f t="shared" si="82"/>
        <v>43347.910266000006</v>
      </c>
      <c r="CS242" s="29">
        <f t="shared" si="82"/>
        <v>21673.955133000003</v>
      </c>
      <c r="CT242" s="29">
        <f t="shared" si="83"/>
        <v>-21673.955133000003</v>
      </c>
    </row>
    <row r="243" spans="1:98" x14ac:dyDescent="0.25">
      <c r="A243" s="343" t="s">
        <v>566</v>
      </c>
      <c r="B243" s="229">
        <v>3.4700000000000002E-2</v>
      </c>
      <c r="C243" s="229">
        <v>3.6600000000000001E-2</v>
      </c>
      <c r="D243" s="229">
        <v>3.6600000000000001E-2</v>
      </c>
      <c r="E243" s="229">
        <v>3.27E-2</v>
      </c>
      <c r="F243" s="236">
        <v>403013</v>
      </c>
      <c r="G243" s="229"/>
      <c r="H243" s="342">
        <v>1996602.87</v>
      </c>
      <c r="I243" s="342">
        <v>1996602.87</v>
      </c>
      <c r="J243" s="342">
        <v>1996602.87</v>
      </c>
      <c r="K243" s="342"/>
      <c r="L243" s="342">
        <v>1996602.87</v>
      </c>
      <c r="M243" s="342">
        <v>1996602.87</v>
      </c>
      <c r="N243" s="342">
        <v>1996602.87</v>
      </c>
      <c r="O243" s="342"/>
      <c r="P243" s="238">
        <v>5440.7428207500006</v>
      </c>
      <c r="Q243" s="238">
        <v>5440.7428207500006</v>
      </c>
      <c r="R243" s="238">
        <v>5440.7428207500006</v>
      </c>
      <c r="S243" s="238"/>
      <c r="T243" s="342">
        <f t="shared" si="61"/>
        <v>5440.7428207500006</v>
      </c>
      <c r="U243" s="342">
        <f t="shared" si="61"/>
        <v>5440.7428207500006</v>
      </c>
      <c r="V243" s="342">
        <f t="shared" si="61"/>
        <v>5440.7428207500006</v>
      </c>
      <c r="W243" s="29"/>
      <c r="X243" s="29">
        <f t="shared" si="84"/>
        <v>16322.228462250001</v>
      </c>
      <c r="Y243" s="29">
        <f t="shared" si="85"/>
        <v>16322.228462250001</v>
      </c>
      <c r="Z243" s="29">
        <f t="shared" si="86"/>
        <v>0</v>
      </c>
      <c r="AB243" s="29">
        <v>1996602.87</v>
      </c>
      <c r="AC243" s="29">
        <v>1996602.87</v>
      </c>
      <c r="AD243" s="29">
        <v>1996602.87</v>
      </c>
      <c r="AF243" s="342">
        <v>1996602.87</v>
      </c>
      <c r="AG243" s="342">
        <v>1996602.87</v>
      </c>
      <c r="AH243" s="342">
        <v>1996602.87</v>
      </c>
      <c r="AJ243" s="29">
        <v>5440.7428207500006</v>
      </c>
      <c r="AK243" s="29">
        <v>5440.7428207500006</v>
      </c>
      <c r="AL243" s="29">
        <v>5440.7428207500006</v>
      </c>
      <c r="AN243" s="342">
        <f t="shared" ref="AN243:AP280" si="87">AF243*$E243/12</f>
        <v>5440.7428207500006</v>
      </c>
      <c r="AO243" s="342">
        <f t="shared" si="87"/>
        <v>5440.7428207500006</v>
      </c>
      <c r="AP243" s="342">
        <f t="shared" si="87"/>
        <v>5440.7428207500006</v>
      </c>
      <c r="AR243" s="29">
        <f t="shared" si="74"/>
        <v>16322.228462250001</v>
      </c>
      <c r="AS243" s="29">
        <f t="shared" si="75"/>
        <v>16322.228462250001</v>
      </c>
      <c r="AT243" s="29">
        <f t="shared" si="76"/>
        <v>0</v>
      </c>
      <c r="AV243" s="29">
        <f t="shared" si="77"/>
        <v>32644.456924500002</v>
      </c>
      <c r="AW243" s="29">
        <f t="shared" si="77"/>
        <v>32644.456924500002</v>
      </c>
      <c r="AX243" s="29">
        <f t="shared" si="78"/>
        <v>0</v>
      </c>
      <c r="AZ243" s="29">
        <v>1996602.87</v>
      </c>
      <c r="BA243" s="29">
        <v>1996602.87</v>
      </c>
      <c r="BB243" s="29">
        <v>1996602.87</v>
      </c>
      <c r="BD243" s="342"/>
      <c r="BE243" s="342"/>
      <c r="BF243" s="342"/>
      <c r="BH243" s="29">
        <v>5440.7428207500006</v>
      </c>
      <c r="BI243" s="29">
        <v>5440.7428207500006</v>
      </c>
      <c r="BJ243" s="29">
        <v>5440.7428207500006</v>
      </c>
      <c r="BL243" s="342">
        <f t="shared" si="66"/>
        <v>0</v>
      </c>
      <c r="BM243" s="342">
        <f t="shared" si="66"/>
        <v>0</v>
      </c>
      <c r="BN243" s="342">
        <f t="shared" si="66"/>
        <v>0</v>
      </c>
      <c r="BP243" s="29">
        <f t="shared" si="67"/>
        <v>16322.228462250001</v>
      </c>
      <c r="BQ243" s="29">
        <f t="shared" si="68"/>
        <v>0</v>
      </c>
      <c r="BR243" s="29">
        <f t="shared" si="69"/>
        <v>-16322.228462250001</v>
      </c>
      <c r="BT243" s="29">
        <f t="shared" si="70"/>
        <v>48966.685386750003</v>
      </c>
      <c r="BU243" s="29">
        <f t="shared" si="70"/>
        <v>32644.456924500002</v>
      </c>
      <c r="BV243" s="29">
        <f t="shared" si="73"/>
        <v>-16322.228462250001</v>
      </c>
      <c r="BX243" s="29">
        <v>1996602.87</v>
      </c>
      <c r="BY243" s="29">
        <v>1996602.87</v>
      </c>
      <c r="BZ243" s="29">
        <v>1996602.87</v>
      </c>
      <c r="CB243" s="342"/>
      <c r="CC243" s="342"/>
      <c r="CD243" s="342"/>
      <c r="CF243" s="29">
        <v>5440.7428207500006</v>
      </c>
      <c r="CG243" s="29">
        <v>5440.7428207500006</v>
      </c>
      <c r="CH243" s="29">
        <v>5440.7428207500006</v>
      </c>
      <c r="CJ243" s="342">
        <f t="shared" si="71"/>
        <v>0</v>
      </c>
      <c r="CK243" s="342">
        <f t="shared" si="71"/>
        <v>0</v>
      </c>
      <c r="CL243" s="342">
        <f t="shared" si="71"/>
        <v>0</v>
      </c>
      <c r="CN243" s="29">
        <f t="shared" si="79"/>
        <v>16322.228462250001</v>
      </c>
      <c r="CO243" s="29">
        <f t="shared" si="80"/>
        <v>0</v>
      </c>
      <c r="CP243" s="29">
        <f t="shared" si="81"/>
        <v>-16322.228462250001</v>
      </c>
      <c r="CR243" s="29">
        <f t="shared" si="82"/>
        <v>65288.913849000004</v>
      </c>
      <c r="CS243" s="29">
        <f t="shared" si="82"/>
        <v>32644.456924500002</v>
      </c>
      <c r="CT243" s="29">
        <f t="shared" si="83"/>
        <v>-32644.456924500002</v>
      </c>
    </row>
    <row r="244" spans="1:98" x14ac:dyDescent="0.25">
      <c r="A244" s="343" t="s">
        <v>567</v>
      </c>
      <c r="B244" s="229">
        <v>0</v>
      </c>
      <c r="C244" s="229">
        <v>0</v>
      </c>
      <c r="D244" s="229">
        <v>0</v>
      </c>
      <c r="E244" s="229">
        <v>4.41E-2</v>
      </c>
      <c r="F244" s="236">
        <v>403013</v>
      </c>
      <c r="G244" s="229"/>
      <c r="H244" s="342">
        <v>0</v>
      </c>
      <c r="I244" s="342">
        <v>0</v>
      </c>
      <c r="J244" s="342">
        <v>0</v>
      </c>
      <c r="K244" s="342"/>
      <c r="L244" s="342">
        <v>0</v>
      </c>
      <c r="M244" s="342">
        <v>0</v>
      </c>
      <c r="N244" s="342">
        <v>0</v>
      </c>
      <c r="O244" s="342"/>
      <c r="P244" s="238">
        <v>0</v>
      </c>
      <c r="Q244" s="238">
        <v>0</v>
      </c>
      <c r="R244" s="238">
        <v>0</v>
      </c>
      <c r="S244" s="238"/>
      <c r="T244" s="342">
        <f t="shared" si="61"/>
        <v>0</v>
      </c>
      <c r="U244" s="342">
        <f t="shared" si="61"/>
        <v>0</v>
      </c>
      <c r="V244" s="342">
        <f t="shared" si="61"/>
        <v>0</v>
      </c>
      <c r="W244" s="29"/>
      <c r="X244" s="29">
        <f t="shared" si="84"/>
        <v>0</v>
      </c>
      <c r="Y244" s="29">
        <f t="shared" si="85"/>
        <v>0</v>
      </c>
      <c r="Z244" s="29">
        <f t="shared" si="86"/>
        <v>0</v>
      </c>
      <c r="AB244" s="29">
        <v>0</v>
      </c>
      <c r="AC244" s="29">
        <v>0</v>
      </c>
      <c r="AD244" s="29">
        <v>0</v>
      </c>
      <c r="AF244" s="342">
        <v>0</v>
      </c>
      <c r="AG244" s="342">
        <v>0</v>
      </c>
      <c r="AH244" s="342">
        <v>0</v>
      </c>
      <c r="AJ244" s="29">
        <v>0</v>
      </c>
      <c r="AK244" s="29">
        <v>0</v>
      </c>
      <c r="AL244" s="29">
        <v>0</v>
      </c>
      <c r="AN244" s="342">
        <f t="shared" si="87"/>
        <v>0</v>
      </c>
      <c r="AO244" s="342">
        <f t="shared" si="87"/>
        <v>0</v>
      </c>
      <c r="AP244" s="342">
        <f t="shared" si="87"/>
        <v>0</v>
      </c>
      <c r="AR244" s="29">
        <f t="shared" si="74"/>
        <v>0</v>
      </c>
      <c r="AS244" s="29">
        <f t="shared" si="75"/>
        <v>0</v>
      </c>
      <c r="AT244" s="29">
        <f t="shared" si="76"/>
        <v>0</v>
      </c>
      <c r="AV244" s="29">
        <f t="shared" si="77"/>
        <v>0</v>
      </c>
      <c r="AW244" s="29">
        <f t="shared" si="77"/>
        <v>0</v>
      </c>
      <c r="AX244" s="29">
        <f t="shared" si="78"/>
        <v>0</v>
      </c>
      <c r="AZ244" s="29">
        <v>0</v>
      </c>
      <c r="BA244" s="29">
        <v>0</v>
      </c>
      <c r="BB244" s="29">
        <v>0</v>
      </c>
      <c r="BD244" s="342"/>
      <c r="BE244" s="342"/>
      <c r="BF244" s="342"/>
      <c r="BH244" s="29">
        <v>0</v>
      </c>
      <c r="BI244" s="29">
        <v>0</v>
      </c>
      <c r="BJ244" s="29">
        <v>0</v>
      </c>
      <c r="BL244" s="342">
        <f t="shared" si="66"/>
        <v>0</v>
      </c>
      <c r="BM244" s="342">
        <f t="shared" si="66"/>
        <v>0</v>
      </c>
      <c r="BN244" s="342">
        <f t="shared" si="66"/>
        <v>0</v>
      </c>
      <c r="BP244" s="29">
        <f t="shared" si="67"/>
        <v>0</v>
      </c>
      <c r="BQ244" s="29">
        <f t="shared" si="68"/>
        <v>0</v>
      </c>
      <c r="BR244" s="29">
        <f t="shared" si="69"/>
        <v>0</v>
      </c>
      <c r="BT244" s="29">
        <f t="shared" si="70"/>
        <v>0</v>
      </c>
      <c r="BU244" s="29">
        <f t="shared" si="70"/>
        <v>0</v>
      </c>
      <c r="BV244" s="29">
        <f t="shared" si="73"/>
        <v>0</v>
      </c>
      <c r="BX244" s="29">
        <v>0</v>
      </c>
      <c r="BY244" s="29">
        <v>0</v>
      </c>
      <c r="BZ244" s="29">
        <v>0</v>
      </c>
      <c r="CB244" s="342"/>
      <c r="CC244" s="342"/>
      <c r="CD244" s="342"/>
      <c r="CF244" s="29">
        <v>0</v>
      </c>
      <c r="CG244" s="29">
        <v>0</v>
      </c>
      <c r="CH244" s="29">
        <v>0</v>
      </c>
      <c r="CJ244" s="342">
        <f t="shared" si="71"/>
        <v>0</v>
      </c>
      <c r="CK244" s="342">
        <f t="shared" si="71"/>
        <v>0</v>
      </c>
      <c r="CL244" s="342">
        <f t="shared" si="71"/>
        <v>0</v>
      </c>
      <c r="CN244" s="29">
        <f t="shared" si="79"/>
        <v>0</v>
      </c>
      <c r="CO244" s="29">
        <f t="shared" si="80"/>
        <v>0</v>
      </c>
      <c r="CP244" s="29">
        <f t="shared" si="81"/>
        <v>0</v>
      </c>
      <c r="CR244" s="29">
        <f t="shared" si="82"/>
        <v>0</v>
      </c>
      <c r="CS244" s="29">
        <f t="shared" si="82"/>
        <v>0</v>
      </c>
      <c r="CT244" s="29">
        <f t="shared" si="83"/>
        <v>0</v>
      </c>
    </row>
    <row r="245" spans="1:98" x14ac:dyDescent="0.25">
      <c r="A245" s="343" t="s">
        <v>568</v>
      </c>
      <c r="B245" s="229"/>
      <c r="C245" s="229">
        <v>4.36E-2</v>
      </c>
      <c r="D245" s="229">
        <v>4.36E-2</v>
      </c>
      <c r="E245" s="229">
        <v>2.24E-2</v>
      </c>
      <c r="F245" s="236">
        <v>403013</v>
      </c>
      <c r="G245" s="229"/>
      <c r="H245" s="342">
        <v>27319.98</v>
      </c>
      <c r="I245" s="342">
        <v>27319.98</v>
      </c>
      <c r="J245" s="342">
        <v>27319.98</v>
      </c>
      <c r="K245" s="342"/>
      <c r="L245" s="342">
        <v>0</v>
      </c>
      <c r="M245" s="342">
        <v>0</v>
      </c>
      <c r="N245" s="342">
        <v>0</v>
      </c>
      <c r="O245" s="342"/>
      <c r="P245" s="238">
        <v>50.997295999999999</v>
      </c>
      <c r="Q245" s="238">
        <v>50.997295999999999</v>
      </c>
      <c r="R245" s="238">
        <v>50.997295999999999</v>
      </c>
      <c r="S245" s="238"/>
      <c r="T245" s="342">
        <f t="shared" si="61"/>
        <v>0</v>
      </c>
      <c r="U245" s="342">
        <f t="shared" si="61"/>
        <v>0</v>
      </c>
      <c r="V245" s="342">
        <f t="shared" si="61"/>
        <v>0</v>
      </c>
      <c r="W245" s="29"/>
      <c r="X245" s="29">
        <f t="shared" si="84"/>
        <v>152.99188799999999</v>
      </c>
      <c r="Y245" s="29">
        <f t="shared" si="85"/>
        <v>0</v>
      </c>
      <c r="Z245" s="29">
        <f t="shared" si="86"/>
        <v>-152.99188799999999</v>
      </c>
      <c r="AB245" s="29">
        <v>27319.98</v>
      </c>
      <c r="AC245" s="29">
        <v>27319.98</v>
      </c>
      <c r="AD245" s="29">
        <v>27319.98</v>
      </c>
      <c r="AF245" s="342">
        <v>0</v>
      </c>
      <c r="AG245" s="342">
        <v>0</v>
      </c>
      <c r="AH245" s="342">
        <v>0</v>
      </c>
      <c r="AJ245" s="29">
        <v>50.997295999999999</v>
      </c>
      <c r="AK245" s="29">
        <v>50.997295999999999</v>
      </c>
      <c r="AL245" s="29">
        <v>50.997295999999999</v>
      </c>
      <c r="AN245" s="342">
        <f t="shared" si="87"/>
        <v>0</v>
      </c>
      <c r="AO245" s="342">
        <f t="shared" si="87"/>
        <v>0</v>
      </c>
      <c r="AP245" s="342">
        <f t="shared" si="87"/>
        <v>0</v>
      </c>
      <c r="AR245" s="29">
        <f t="shared" si="74"/>
        <v>152.99188799999999</v>
      </c>
      <c r="AS245" s="29">
        <f t="shared" si="75"/>
        <v>0</v>
      </c>
      <c r="AT245" s="29">
        <f t="shared" si="76"/>
        <v>-152.99188799999999</v>
      </c>
      <c r="AV245" s="29">
        <f t="shared" si="77"/>
        <v>305.98377599999998</v>
      </c>
      <c r="AW245" s="29">
        <f t="shared" si="77"/>
        <v>0</v>
      </c>
      <c r="AX245" s="29">
        <f t="shared" si="78"/>
        <v>-305.98377599999998</v>
      </c>
      <c r="AZ245" s="29">
        <v>27319.98</v>
      </c>
      <c r="BA245" s="29">
        <v>27319.98</v>
      </c>
      <c r="BB245" s="29">
        <v>27319.98</v>
      </c>
      <c r="BD245" s="342"/>
      <c r="BE245" s="342"/>
      <c r="BF245" s="342"/>
      <c r="BH245" s="29">
        <v>50.997295999999999</v>
      </c>
      <c r="BI245" s="29">
        <v>50.997295999999999</v>
      </c>
      <c r="BJ245" s="29">
        <v>50.997295999999999</v>
      </c>
      <c r="BL245" s="342">
        <f t="shared" si="66"/>
        <v>0</v>
      </c>
      <c r="BM245" s="342">
        <f t="shared" si="66"/>
        <v>0</v>
      </c>
      <c r="BN245" s="342">
        <f t="shared" si="66"/>
        <v>0</v>
      </c>
      <c r="BP245" s="29">
        <f t="shared" si="67"/>
        <v>152.99188799999999</v>
      </c>
      <c r="BQ245" s="29">
        <f t="shared" si="68"/>
        <v>0</v>
      </c>
      <c r="BR245" s="29">
        <f t="shared" si="69"/>
        <v>-152.99188799999999</v>
      </c>
      <c r="BT245" s="29">
        <f t="shared" si="70"/>
        <v>458.97566399999994</v>
      </c>
      <c r="BU245" s="29">
        <f t="shared" si="70"/>
        <v>0</v>
      </c>
      <c r="BV245" s="29">
        <f t="shared" si="73"/>
        <v>-458.97566399999994</v>
      </c>
      <c r="BX245" s="29">
        <v>27319.98</v>
      </c>
      <c r="BY245" s="29">
        <v>27319.98</v>
      </c>
      <c r="BZ245" s="29">
        <v>27319.98</v>
      </c>
      <c r="CB245" s="342"/>
      <c r="CC245" s="342"/>
      <c r="CD245" s="342"/>
      <c r="CF245" s="29">
        <v>50.997295999999999</v>
      </c>
      <c r="CG245" s="29">
        <v>50.997295999999999</v>
      </c>
      <c r="CH245" s="29">
        <v>50.997295999999999</v>
      </c>
      <c r="CJ245" s="342">
        <f t="shared" si="71"/>
        <v>0</v>
      </c>
      <c r="CK245" s="342">
        <f t="shared" si="71"/>
        <v>0</v>
      </c>
      <c r="CL245" s="342">
        <f t="shared" si="71"/>
        <v>0</v>
      </c>
      <c r="CN245" s="29">
        <f t="shared" si="79"/>
        <v>152.99188799999999</v>
      </c>
      <c r="CO245" s="29">
        <f t="shared" si="80"/>
        <v>0</v>
      </c>
      <c r="CP245" s="29">
        <f t="shared" si="81"/>
        <v>-152.99188799999999</v>
      </c>
      <c r="CR245" s="29">
        <f t="shared" si="82"/>
        <v>611.96755199999996</v>
      </c>
      <c r="CS245" s="29">
        <f t="shared" si="82"/>
        <v>0</v>
      </c>
      <c r="CT245" s="29">
        <f t="shared" si="83"/>
        <v>-611.96755199999996</v>
      </c>
    </row>
    <row r="246" spans="1:98" x14ac:dyDescent="0.25">
      <c r="A246" s="30" t="s">
        <v>569</v>
      </c>
      <c r="B246" s="229">
        <v>0</v>
      </c>
      <c r="C246" s="229">
        <v>5.3699999999999998E-2</v>
      </c>
      <c r="D246" s="229">
        <v>5.3699999999999998E-2</v>
      </c>
      <c r="E246" s="229">
        <v>0</v>
      </c>
      <c r="F246" s="236">
        <v>403013</v>
      </c>
      <c r="G246" s="229"/>
      <c r="H246" s="342">
        <v>0</v>
      </c>
      <c r="I246" s="342">
        <v>0</v>
      </c>
      <c r="J246" s="342">
        <v>0</v>
      </c>
      <c r="K246" s="342"/>
      <c r="L246" s="342">
        <v>0</v>
      </c>
      <c r="M246" s="342">
        <v>0</v>
      </c>
      <c r="N246" s="342">
        <v>0</v>
      </c>
      <c r="O246" s="342"/>
      <c r="P246" s="238">
        <v>0</v>
      </c>
      <c r="Q246" s="238">
        <v>0</v>
      </c>
      <c r="R246" s="238">
        <v>0</v>
      </c>
      <c r="S246" s="238"/>
      <c r="T246" s="342">
        <f t="shared" si="61"/>
        <v>0</v>
      </c>
      <c r="U246" s="342">
        <f t="shared" si="61"/>
        <v>0</v>
      </c>
      <c r="V246" s="342">
        <f t="shared" si="61"/>
        <v>0</v>
      </c>
      <c r="W246" s="29"/>
      <c r="X246" s="29">
        <f t="shared" si="84"/>
        <v>0</v>
      </c>
      <c r="Y246" s="29">
        <f t="shared" si="85"/>
        <v>0</v>
      </c>
      <c r="Z246" s="29">
        <f t="shared" si="86"/>
        <v>0</v>
      </c>
      <c r="AB246" s="29">
        <v>0</v>
      </c>
      <c r="AC246" s="29">
        <v>0</v>
      </c>
      <c r="AD246" s="29">
        <v>0</v>
      </c>
      <c r="AF246" s="342">
        <v>0</v>
      </c>
      <c r="AG246" s="342">
        <v>0</v>
      </c>
      <c r="AH246" s="342">
        <v>0</v>
      </c>
      <c r="AJ246" s="29">
        <v>0</v>
      </c>
      <c r="AK246" s="29">
        <v>0</v>
      </c>
      <c r="AL246" s="29">
        <v>0</v>
      </c>
      <c r="AN246" s="342">
        <f t="shared" si="87"/>
        <v>0</v>
      </c>
      <c r="AO246" s="342">
        <f t="shared" si="87"/>
        <v>0</v>
      </c>
      <c r="AP246" s="342">
        <f t="shared" si="87"/>
        <v>0</v>
      </c>
      <c r="AR246" s="29">
        <f t="shared" si="74"/>
        <v>0</v>
      </c>
      <c r="AS246" s="29">
        <f t="shared" si="75"/>
        <v>0</v>
      </c>
      <c r="AT246" s="29">
        <f t="shared" si="76"/>
        <v>0</v>
      </c>
      <c r="AV246" s="29">
        <f t="shared" si="77"/>
        <v>0</v>
      </c>
      <c r="AW246" s="29">
        <f t="shared" si="77"/>
        <v>0</v>
      </c>
      <c r="AX246" s="29">
        <f t="shared" si="78"/>
        <v>0</v>
      </c>
      <c r="AZ246" s="29">
        <v>0</v>
      </c>
      <c r="BA246" s="29">
        <v>0</v>
      </c>
      <c r="BB246" s="29">
        <v>0</v>
      </c>
      <c r="BD246" s="342"/>
      <c r="BE246" s="342"/>
      <c r="BF246" s="342"/>
      <c r="BH246" s="29">
        <v>0</v>
      </c>
      <c r="BI246" s="29">
        <v>0</v>
      </c>
      <c r="BJ246" s="29">
        <v>0</v>
      </c>
      <c r="BL246" s="342">
        <f t="shared" si="66"/>
        <v>0</v>
      </c>
      <c r="BM246" s="342">
        <f t="shared" si="66"/>
        <v>0</v>
      </c>
      <c r="BN246" s="342">
        <f t="shared" si="66"/>
        <v>0</v>
      </c>
      <c r="BP246" s="29">
        <f t="shared" si="67"/>
        <v>0</v>
      </c>
      <c r="BQ246" s="29">
        <f t="shared" si="68"/>
        <v>0</v>
      </c>
      <c r="BR246" s="29">
        <f t="shared" si="69"/>
        <v>0</v>
      </c>
      <c r="BT246" s="29">
        <f t="shared" si="70"/>
        <v>0</v>
      </c>
      <c r="BU246" s="29">
        <f t="shared" si="70"/>
        <v>0</v>
      </c>
      <c r="BV246" s="29">
        <f t="shared" si="73"/>
        <v>0</v>
      </c>
      <c r="BX246" s="29">
        <v>0</v>
      </c>
      <c r="BY246" s="29">
        <v>0</v>
      </c>
      <c r="BZ246" s="29">
        <v>0</v>
      </c>
      <c r="CB246" s="342"/>
      <c r="CC246" s="342"/>
      <c r="CD246" s="342"/>
      <c r="CF246" s="29">
        <v>0</v>
      </c>
      <c r="CG246" s="29">
        <v>0</v>
      </c>
      <c r="CH246" s="29">
        <v>0</v>
      </c>
      <c r="CJ246" s="342">
        <f t="shared" si="71"/>
        <v>0</v>
      </c>
      <c r="CK246" s="342">
        <f t="shared" si="71"/>
        <v>0</v>
      </c>
      <c r="CL246" s="342">
        <f t="shared" si="71"/>
        <v>0</v>
      </c>
      <c r="CN246" s="29">
        <f t="shared" si="79"/>
        <v>0</v>
      </c>
      <c r="CO246" s="29">
        <f t="shared" si="80"/>
        <v>0</v>
      </c>
      <c r="CP246" s="29">
        <f t="shared" si="81"/>
        <v>0</v>
      </c>
      <c r="CR246" s="29">
        <f t="shared" si="82"/>
        <v>0</v>
      </c>
      <c r="CS246" s="29">
        <f t="shared" si="82"/>
        <v>0</v>
      </c>
      <c r="CT246" s="29">
        <f t="shared" si="83"/>
        <v>0</v>
      </c>
    </row>
    <row r="247" spans="1:98" x14ac:dyDescent="0.25">
      <c r="A247" s="30" t="s">
        <v>570</v>
      </c>
      <c r="B247" s="229">
        <v>2.9700000000000001E-2</v>
      </c>
      <c r="C247" s="229">
        <v>2.8799999999999999E-2</v>
      </c>
      <c r="D247" s="229">
        <v>2.8799999999999999E-2</v>
      </c>
      <c r="E247" s="229">
        <v>2.93E-2</v>
      </c>
      <c r="F247" s="236">
        <v>403013</v>
      </c>
      <c r="G247" s="229"/>
      <c r="H247" s="342">
        <v>8358599.2999999998</v>
      </c>
      <c r="I247" s="342">
        <v>8358599.2999999998</v>
      </c>
      <c r="J247" s="342">
        <v>8358599.2999999998</v>
      </c>
      <c r="K247" s="342"/>
      <c r="L247" s="342">
        <v>8376273.4299999997</v>
      </c>
      <c r="M247" s="342">
        <v>8377267</v>
      </c>
      <c r="N247" s="342">
        <v>8378544.2699999996</v>
      </c>
      <c r="O247" s="342"/>
      <c r="P247" s="238">
        <v>20408.91329083333</v>
      </c>
      <c r="Q247" s="238">
        <v>20408.91329083333</v>
      </c>
      <c r="R247" s="238">
        <v>20408.91329083333</v>
      </c>
      <c r="S247" s="238"/>
      <c r="T247" s="342">
        <f t="shared" si="61"/>
        <v>20452.067624916664</v>
      </c>
      <c r="U247" s="342">
        <f t="shared" si="61"/>
        <v>20454.493591666665</v>
      </c>
      <c r="V247" s="342">
        <f t="shared" si="61"/>
        <v>20457.61225925</v>
      </c>
      <c r="W247" s="29"/>
      <c r="X247" s="29">
        <f t="shared" si="84"/>
        <v>61226.739872499995</v>
      </c>
      <c r="Y247" s="29">
        <f t="shared" si="85"/>
        <v>61364.173475833333</v>
      </c>
      <c r="Z247" s="29">
        <f t="shared" si="86"/>
        <v>137.4336033333384</v>
      </c>
      <c r="AB247" s="29">
        <v>8358599.2999999998</v>
      </c>
      <c r="AC247" s="29">
        <v>8359781.79</v>
      </c>
      <c r="AD247" s="29">
        <v>8360987.9299999997</v>
      </c>
      <c r="AF247" s="342">
        <v>8380681.8899999997</v>
      </c>
      <c r="AG247" s="342">
        <v>8380810.9500000002</v>
      </c>
      <c r="AH247" s="342">
        <v>8379086.0899999999</v>
      </c>
      <c r="AJ247" s="29">
        <v>20408.91329083333</v>
      </c>
      <c r="AK247" s="29">
        <v>20411.800537250001</v>
      </c>
      <c r="AL247" s="29">
        <v>20414.745529083331</v>
      </c>
      <c r="AN247" s="342">
        <f t="shared" si="87"/>
        <v>20462.831614749997</v>
      </c>
      <c r="AO247" s="342">
        <f t="shared" si="87"/>
        <v>20463.146736250001</v>
      </c>
      <c r="AP247" s="342">
        <f t="shared" si="87"/>
        <v>20458.935203083332</v>
      </c>
      <c r="AR247" s="29">
        <f t="shared" si="74"/>
        <v>61235.459357166663</v>
      </c>
      <c r="AS247" s="29">
        <f t="shared" si="75"/>
        <v>61384.91355408333</v>
      </c>
      <c r="AT247" s="29">
        <f t="shared" si="76"/>
        <v>149.45419691666757</v>
      </c>
      <c r="AV247" s="29">
        <f t="shared" si="77"/>
        <v>122462.19922966666</v>
      </c>
      <c r="AW247" s="29">
        <f t="shared" si="77"/>
        <v>122749.08702991667</v>
      </c>
      <c r="AX247" s="29">
        <f t="shared" si="78"/>
        <v>286.88780025001324</v>
      </c>
      <c r="AZ247" s="29">
        <v>8361011.5800000001</v>
      </c>
      <c r="BA247" s="29">
        <v>8361011.5800000001</v>
      </c>
      <c r="BB247" s="29">
        <v>8361011.5800000001</v>
      </c>
      <c r="BD247" s="342"/>
      <c r="BE247" s="342"/>
      <c r="BF247" s="342"/>
      <c r="BH247" s="29">
        <v>20414.803274499998</v>
      </c>
      <c r="BI247" s="29">
        <v>20414.803274499998</v>
      </c>
      <c r="BJ247" s="29">
        <v>20414.803274499998</v>
      </c>
      <c r="BL247" s="342">
        <f t="shared" si="66"/>
        <v>0</v>
      </c>
      <c r="BM247" s="342">
        <f t="shared" si="66"/>
        <v>0</v>
      </c>
      <c r="BN247" s="342">
        <f t="shared" si="66"/>
        <v>0</v>
      </c>
      <c r="BP247" s="29">
        <f t="shared" si="67"/>
        <v>61244.409823499998</v>
      </c>
      <c r="BQ247" s="29">
        <f t="shared" ref="BQ247:BQ280" si="88">BL247+BM247+BN247</f>
        <v>0</v>
      </c>
      <c r="BR247" s="29">
        <f t="shared" si="69"/>
        <v>-61244.409823499998</v>
      </c>
      <c r="BT247" s="29">
        <f t="shared" si="70"/>
        <v>183706.60905316664</v>
      </c>
      <c r="BU247" s="29">
        <f t="shared" si="70"/>
        <v>122749.08702991667</v>
      </c>
      <c r="BV247" s="29">
        <f t="shared" si="73"/>
        <v>-60957.522023249971</v>
      </c>
      <c r="BX247" s="29">
        <v>8361011.5800000001</v>
      </c>
      <c r="BY247" s="29">
        <v>8361011.5800000001</v>
      </c>
      <c r="BZ247" s="29">
        <v>8368642.5099999998</v>
      </c>
      <c r="CB247" s="342"/>
      <c r="CC247" s="342"/>
      <c r="CD247" s="342"/>
      <c r="CF247" s="29">
        <v>20414.803274499998</v>
      </c>
      <c r="CG247" s="29">
        <v>20414.803274499998</v>
      </c>
      <c r="CH247" s="29">
        <v>20433.435461916666</v>
      </c>
      <c r="CJ247" s="342">
        <f t="shared" si="71"/>
        <v>0</v>
      </c>
      <c r="CK247" s="342">
        <f t="shared" si="71"/>
        <v>0</v>
      </c>
      <c r="CL247" s="342">
        <f t="shared" si="71"/>
        <v>0</v>
      </c>
      <c r="CN247" s="29">
        <f t="shared" si="79"/>
        <v>61263.042010916659</v>
      </c>
      <c r="CO247" s="29">
        <f t="shared" si="80"/>
        <v>0</v>
      </c>
      <c r="CP247" s="29">
        <f t="shared" si="81"/>
        <v>-61263.042010916659</v>
      </c>
      <c r="CR247" s="29">
        <f t="shared" si="82"/>
        <v>244969.6510640833</v>
      </c>
      <c r="CS247" s="29">
        <f t="shared" si="82"/>
        <v>122749.08702991667</v>
      </c>
      <c r="CT247" s="29">
        <f t="shared" si="83"/>
        <v>-122220.56403416663</v>
      </c>
    </row>
    <row r="248" spans="1:98" x14ac:dyDescent="0.25">
      <c r="A248" s="343" t="s">
        <v>571</v>
      </c>
      <c r="B248" s="229">
        <v>3.5999999999999997E-2</v>
      </c>
      <c r="C248" s="229">
        <v>4.02E-2</v>
      </c>
      <c r="D248" s="229">
        <v>4.02E-2</v>
      </c>
      <c r="E248" s="229">
        <v>2.0899999999999998E-2</v>
      </c>
      <c r="F248" s="236">
        <v>403013</v>
      </c>
      <c r="G248" s="229"/>
      <c r="H248" s="342">
        <v>2654176.64</v>
      </c>
      <c r="I248" s="342">
        <v>2654176.64</v>
      </c>
      <c r="J248" s="342">
        <v>2654176.64</v>
      </c>
      <c r="K248" s="342"/>
      <c r="L248" s="342">
        <v>2654176.64</v>
      </c>
      <c r="M248" s="342">
        <v>2654176.64</v>
      </c>
      <c r="N248" s="342">
        <v>2654176.64</v>
      </c>
      <c r="O248" s="342"/>
      <c r="P248" s="238">
        <v>4622.6909813333332</v>
      </c>
      <c r="Q248" s="238">
        <v>4622.6909813333332</v>
      </c>
      <c r="R248" s="238">
        <v>4622.6909813333332</v>
      </c>
      <c r="S248" s="238"/>
      <c r="T248" s="342">
        <f t="shared" si="61"/>
        <v>4622.6909813333332</v>
      </c>
      <c r="U248" s="342">
        <f t="shared" si="61"/>
        <v>4622.6909813333332</v>
      </c>
      <c r="V248" s="342">
        <f t="shared" si="61"/>
        <v>4622.6909813333332</v>
      </c>
      <c r="W248" s="29"/>
      <c r="X248" s="29">
        <f t="shared" si="84"/>
        <v>13868.072944</v>
      </c>
      <c r="Y248" s="29">
        <f t="shared" si="85"/>
        <v>13868.072944</v>
      </c>
      <c r="Z248" s="29">
        <f t="shared" si="86"/>
        <v>0</v>
      </c>
      <c r="AB248" s="29">
        <v>2654176.64</v>
      </c>
      <c r="AC248" s="29">
        <v>2654176.64</v>
      </c>
      <c r="AD248" s="29">
        <v>2654176.64</v>
      </c>
      <c r="AF248" s="342">
        <v>2654176.64</v>
      </c>
      <c r="AG248" s="342">
        <v>2654176.64</v>
      </c>
      <c r="AH248" s="342">
        <v>2654176.64</v>
      </c>
      <c r="AJ248" s="29">
        <v>4622.6909813333332</v>
      </c>
      <c r="AK248" s="29">
        <v>4622.6909813333332</v>
      </c>
      <c r="AL248" s="29">
        <v>4622.6909813333332</v>
      </c>
      <c r="AN248" s="342">
        <f t="shared" si="87"/>
        <v>4622.6909813333332</v>
      </c>
      <c r="AO248" s="342">
        <f t="shared" si="87"/>
        <v>4622.6909813333332</v>
      </c>
      <c r="AP248" s="342">
        <f t="shared" si="87"/>
        <v>4622.6909813333332</v>
      </c>
      <c r="AR248" s="29">
        <f t="shared" si="74"/>
        <v>13868.072944</v>
      </c>
      <c r="AS248" s="29">
        <f t="shared" si="75"/>
        <v>13868.072944</v>
      </c>
      <c r="AT248" s="29">
        <f t="shared" si="76"/>
        <v>0</v>
      </c>
      <c r="AV248" s="29">
        <f t="shared" si="77"/>
        <v>27736.145887999999</v>
      </c>
      <c r="AW248" s="29">
        <f t="shared" si="77"/>
        <v>27736.145887999999</v>
      </c>
      <c r="AX248" s="29">
        <f t="shared" si="78"/>
        <v>0</v>
      </c>
      <c r="AZ248" s="29">
        <v>2654176.64</v>
      </c>
      <c r="BA248" s="29">
        <v>2654176.64</v>
      </c>
      <c r="BB248" s="29">
        <v>2654176.64</v>
      </c>
      <c r="BD248" s="342"/>
      <c r="BE248" s="342"/>
      <c r="BF248" s="342"/>
      <c r="BH248" s="29">
        <v>4622.6909813333332</v>
      </c>
      <c r="BI248" s="29">
        <v>4622.6909813333332</v>
      </c>
      <c r="BJ248" s="29">
        <v>4622.6909813333332</v>
      </c>
      <c r="BL248" s="342">
        <f t="shared" si="66"/>
        <v>0</v>
      </c>
      <c r="BM248" s="342">
        <f t="shared" si="66"/>
        <v>0</v>
      </c>
      <c r="BN248" s="342">
        <f t="shared" si="66"/>
        <v>0</v>
      </c>
      <c r="BP248" s="29">
        <f t="shared" si="67"/>
        <v>13868.072944</v>
      </c>
      <c r="BQ248" s="29">
        <f t="shared" si="88"/>
        <v>0</v>
      </c>
      <c r="BR248" s="29">
        <f t="shared" si="69"/>
        <v>-13868.072944</v>
      </c>
      <c r="BT248" s="29">
        <f t="shared" si="70"/>
        <v>41604.218831999999</v>
      </c>
      <c r="BU248" s="29">
        <f t="shared" si="70"/>
        <v>27736.145887999999</v>
      </c>
      <c r="BV248" s="29">
        <f t="shared" si="73"/>
        <v>-13868.072944</v>
      </c>
      <c r="BX248" s="29">
        <v>2654176.64</v>
      </c>
      <c r="BY248" s="29">
        <v>2654176.64</v>
      </c>
      <c r="BZ248" s="29">
        <v>2654176.64</v>
      </c>
      <c r="CB248" s="342"/>
      <c r="CC248" s="342"/>
      <c r="CD248" s="342"/>
      <c r="CF248" s="29">
        <v>4622.6909813333332</v>
      </c>
      <c r="CG248" s="29">
        <v>4622.6909813333332</v>
      </c>
      <c r="CH248" s="29">
        <v>4622.6909813333332</v>
      </c>
      <c r="CJ248" s="342">
        <f t="shared" si="71"/>
        <v>0</v>
      </c>
      <c r="CK248" s="342">
        <f t="shared" si="71"/>
        <v>0</v>
      </c>
      <c r="CL248" s="342">
        <f t="shared" si="71"/>
        <v>0</v>
      </c>
      <c r="CN248" s="29">
        <f t="shared" si="79"/>
        <v>13868.072944</v>
      </c>
      <c r="CO248" s="29">
        <f t="shared" si="80"/>
        <v>0</v>
      </c>
      <c r="CP248" s="29">
        <f t="shared" si="81"/>
        <v>-13868.072944</v>
      </c>
      <c r="CR248" s="29">
        <f t="shared" si="82"/>
        <v>55472.291775999998</v>
      </c>
      <c r="CS248" s="29">
        <f t="shared" si="82"/>
        <v>27736.145887999999</v>
      </c>
      <c r="CT248" s="29">
        <f t="shared" si="83"/>
        <v>-27736.145887999999</v>
      </c>
    </row>
    <row r="249" spans="1:98" x14ac:dyDescent="0.25">
      <c r="A249" s="30" t="s">
        <v>572</v>
      </c>
      <c r="B249" s="229">
        <v>3.9100000000000003E-2</v>
      </c>
      <c r="C249" s="229">
        <v>4.48E-2</v>
      </c>
      <c r="D249" s="229">
        <v>4.48E-2</v>
      </c>
      <c r="E249" s="229">
        <v>0.03</v>
      </c>
      <c r="F249" s="236">
        <v>403013</v>
      </c>
      <c r="G249" s="229"/>
      <c r="H249" s="342">
        <v>1052246.1299999999</v>
      </c>
      <c r="I249" s="342">
        <v>1052246.1299999999</v>
      </c>
      <c r="J249" s="342">
        <v>1052246.1299999999</v>
      </c>
      <c r="K249" s="342"/>
      <c r="L249" s="342">
        <v>1052246.1299999999</v>
      </c>
      <c r="M249" s="342">
        <v>1052246.1299999999</v>
      </c>
      <c r="N249" s="342">
        <v>1055409.02</v>
      </c>
      <c r="O249" s="342"/>
      <c r="P249" s="238">
        <v>2630.6153249999998</v>
      </c>
      <c r="Q249" s="238">
        <v>2630.6153249999998</v>
      </c>
      <c r="R249" s="238">
        <v>2630.6153249999998</v>
      </c>
      <c r="S249" s="238"/>
      <c r="T249" s="342">
        <f t="shared" si="61"/>
        <v>2630.6153249999998</v>
      </c>
      <c r="U249" s="342">
        <f t="shared" si="61"/>
        <v>2630.6153249999998</v>
      </c>
      <c r="V249" s="342">
        <f t="shared" si="61"/>
        <v>2638.5225500000001</v>
      </c>
      <c r="W249" s="29"/>
      <c r="X249" s="29">
        <f t="shared" si="84"/>
        <v>7891.8459749999993</v>
      </c>
      <c r="Y249" s="29">
        <f t="shared" si="85"/>
        <v>7899.7531999999992</v>
      </c>
      <c r="Z249" s="29">
        <f t="shared" si="86"/>
        <v>7.9072249999999258</v>
      </c>
      <c r="AB249" s="29">
        <v>1052246.1299999999</v>
      </c>
      <c r="AC249" s="29">
        <v>1052246.1299999999</v>
      </c>
      <c r="AD249" s="29">
        <v>1052246.1299999999</v>
      </c>
      <c r="AF249" s="342">
        <v>1058571.9099999999</v>
      </c>
      <c r="AG249" s="342">
        <v>1058571.9099999999</v>
      </c>
      <c r="AH249" s="342">
        <v>1058571.9099999999</v>
      </c>
      <c r="AJ249" s="29">
        <v>2630.6153249999998</v>
      </c>
      <c r="AK249" s="29">
        <v>2630.6153249999998</v>
      </c>
      <c r="AL249" s="29">
        <v>2630.6153249999998</v>
      </c>
      <c r="AN249" s="342">
        <f t="shared" si="87"/>
        <v>2646.4297749999996</v>
      </c>
      <c r="AO249" s="342">
        <f t="shared" si="87"/>
        <v>2646.4297749999996</v>
      </c>
      <c r="AP249" s="342">
        <f t="shared" si="87"/>
        <v>2646.4297749999996</v>
      </c>
      <c r="AR249" s="29">
        <f t="shared" si="74"/>
        <v>7891.8459749999993</v>
      </c>
      <c r="AS249" s="29">
        <f t="shared" si="75"/>
        <v>7939.2893249999988</v>
      </c>
      <c r="AT249" s="29">
        <f t="shared" si="76"/>
        <v>47.443349999999555</v>
      </c>
      <c r="AV249" s="29">
        <f t="shared" si="77"/>
        <v>15783.691949999999</v>
      </c>
      <c r="AW249" s="29">
        <f t="shared" si="77"/>
        <v>15839.042524999997</v>
      </c>
      <c r="AX249" s="29">
        <f t="shared" si="78"/>
        <v>55.350574999998571</v>
      </c>
      <c r="AZ249" s="29">
        <v>1052246.1299999999</v>
      </c>
      <c r="BA249" s="29">
        <v>1052246.1299999999</v>
      </c>
      <c r="BB249" s="29">
        <v>1052246.1299999999</v>
      </c>
      <c r="BD249" s="342"/>
      <c r="BE249" s="342"/>
      <c r="BF249" s="342"/>
      <c r="BH249" s="29">
        <v>2630.6153249999998</v>
      </c>
      <c r="BI249" s="29">
        <v>2630.6153249999998</v>
      </c>
      <c r="BJ249" s="29">
        <v>2630.6153249999998</v>
      </c>
      <c r="BL249" s="342">
        <f t="shared" si="66"/>
        <v>0</v>
      </c>
      <c r="BM249" s="342">
        <f t="shared" si="66"/>
        <v>0</v>
      </c>
      <c r="BN249" s="342">
        <f t="shared" si="66"/>
        <v>0</v>
      </c>
      <c r="BP249" s="29">
        <f t="shared" si="67"/>
        <v>7891.8459749999993</v>
      </c>
      <c r="BQ249" s="29">
        <f t="shared" si="88"/>
        <v>0</v>
      </c>
      <c r="BR249" s="29">
        <f t="shared" si="69"/>
        <v>-7891.8459749999993</v>
      </c>
      <c r="BT249" s="29">
        <f t="shared" si="70"/>
        <v>23675.537924999997</v>
      </c>
      <c r="BU249" s="29">
        <f t="shared" si="70"/>
        <v>15839.042524999997</v>
      </c>
      <c r="BV249" s="29">
        <f t="shared" si="73"/>
        <v>-7836.4953999999998</v>
      </c>
      <c r="BX249" s="29">
        <v>1052246.1299999999</v>
      </c>
      <c r="BY249" s="29">
        <v>1052246.1299999999</v>
      </c>
      <c r="BZ249" s="29">
        <v>1052246.1299999999</v>
      </c>
      <c r="CB249" s="342"/>
      <c r="CC249" s="342"/>
      <c r="CD249" s="342"/>
      <c r="CF249" s="29">
        <v>2630.6153249999998</v>
      </c>
      <c r="CG249" s="29">
        <v>2630.6153249999998</v>
      </c>
      <c r="CH249" s="29">
        <v>2630.6153249999998</v>
      </c>
      <c r="CJ249" s="342">
        <f t="shared" si="71"/>
        <v>0</v>
      </c>
      <c r="CK249" s="342">
        <f t="shared" si="71"/>
        <v>0</v>
      </c>
      <c r="CL249" s="342">
        <f t="shared" si="71"/>
        <v>0</v>
      </c>
      <c r="CN249" s="29">
        <f t="shared" si="79"/>
        <v>7891.8459749999993</v>
      </c>
      <c r="CO249" s="29">
        <f t="shared" si="80"/>
        <v>0</v>
      </c>
      <c r="CP249" s="29">
        <f t="shared" si="81"/>
        <v>-7891.8459749999993</v>
      </c>
      <c r="CR249" s="29">
        <f t="shared" si="82"/>
        <v>31567.383899999997</v>
      </c>
      <c r="CS249" s="29">
        <f t="shared" si="82"/>
        <v>15839.042524999997</v>
      </c>
      <c r="CT249" s="29">
        <f t="shared" si="83"/>
        <v>-15728.341375</v>
      </c>
    </row>
    <row r="250" spans="1:98" x14ac:dyDescent="0.25">
      <c r="A250" s="30" t="s">
        <v>573</v>
      </c>
      <c r="B250" s="229">
        <v>3.9399999999999998E-2</v>
      </c>
      <c r="C250" s="229">
        <v>4.5100000000000001E-2</v>
      </c>
      <c r="D250" s="229">
        <v>4.5100000000000001E-2</v>
      </c>
      <c r="E250" s="229">
        <v>2.6200000000000001E-2</v>
      </c>
      <c r="F250" s="236">
        <v>403013</v>
      </c>
      <c r="G250" s="229"/>
      <c r="H250" s="342">
        <v>1140531.74</v>
      </c>
      <c r="I250" s="342">
        <v>1140531.74</v>
      </c>
      <c r="J250" s="342">
        <v>1140531.74</v>
      </c>
      <c r="K250" s="342"/>
      <c r="L250" s="342">
        <v>1140531.74</v>
      </c>
      <c r="M250" s="342">
        <v>1140531.74</v>
      </c>
      <c r="N250" s="342">
        <v>1140531.74</v>
      </c>
      <c r="O250" s="342"/>
      <c r="P250" s="238">
        <v>2490.1609656666665</v>
      </c>
      <c r="Q250" s="238">
        <v>2490.1609656666665</v>
      </c>
      <c r="R250" s="238">
        <v>2490.1609656666665</v>
      </c>
      <c r="S250" s="238"/>
      <c r="T250" s="342">
        <f t="shared" si="61"/>
        <v>2490.1609656666665</v>
      </c>
      <c r="U250" s="342">
        <f t="shared" si="61"/>
        <v>2490.1609656666665</v>
      </c>
      <c r="V250" s="342">
        <f t="shared" si="61"/>
        <v>2490.1609656666665</v>
      </c>
      <c r="W250" s="29"/>
      <c r="X250" s="29">
        <f t="shared" si="84"/>
        <v>7470.4828969999999</v>
      </c>
      <c r="Y250" s="29">
        <f t="shared" si="85"/>
        <v>7470.4828969999999</v>
      </c>
      <c r="Z250" s="29">
        <f t="shared" si="86"/>
        <v>0</v>
      </c>
      <c r="AB250" s="29">
        <v>1140531.74</v>
      </c>
      <c r="AC250" s="29">
        <v>1140531.74</v>
      </c>
      <c r="AD250" s="29">
        <v>1140531.74</v>
      </c>
      <c r="AF250" s="342">
        <v>1140531.74</v>
      </c>
      <c r="AG250" s="342">
        <v>1140531.74</v>
      </c>
      <c r="AH250" s="342">
        <v>1140531.74</v>
      </c>
      <c r="AJ250" s="29">
        <v>2490.1609656666665</v>
      </c>
      <c r="AK250" s="29">
        <v>2490.1609656666665</v>
      </c>
      <c r="AL250" s="29">
        <v>2490.1609656666665</v>
      </c>
      <c r="AN250" s="342">
        <f t="shared" si="87"/>
        <v>2490.1609656666665</v>
      </c>
      <c r="AO250" s="342">
        <f t="shared" si="87"/>
        <v>2490.1609656666665</v>
      </c>
      <c r="AP250" s="342">
        <f t="shared" si="87"/>
        <v>2490.1609656666665</v>
      </c>
      <c r="AR250" s="29">
        <f t="shared" si="74"/>
        <v>7470.4828969999999</v>
      </c>
      <c r="AS250" s="29">
        <f t="shared" si="75"/>
        <v>7470.4828969999999</v>
      </c>
      <c r="AT250" s="29">
        <f t="shared" si="76"/>
        <v>0</v>
      </c>
      <c r="AV250" s="29">
        <f t="shared" si="77"/>
        <v>14940.965794</v>
      </c>
      <c r="AW250" s="29">
        <f t="shared" si="77"/>
        <v>14940.965794</v>
      </c>
      <c r="AX250" s="29">
        <f t="shared" si="78"/>
        <v>0</v>
      </c>
      <c r="AZ250" s="29">
        <v>1140531.74</v>
      </c>
      <c r="BA250" s="29">
        <v>1140531.74</v>
      </c>
      <c r="BB250" s="29">
        <v>1140531.74</v>
      </c>
      <c r="BD250" s="342"/>
      <c r="BE250" s="342"/>
      <c r="BF250" s="342"/>
      <c r="BH250" s="29">
        <v>2490.1609656666665</v>
      </c>
      <c r="BI250" s="29">
        <v>2490.1609656666665</v>
      </c>
      <c r="BJ250" s="29">
        <v>2490.1609656666665</v>
      </c>
      <c r="BL250" s="342">
        <f t="shared" si="66"/>
        <v>0</v>
      </c>
      <c r="BM250" s="342">
        <f t="shared" si="66"/>
        <v>0</v>
      </c>
      <c r="BN250" s="342">
        <f t="shared" si="66"/>
        <v>0</v>
      </c>
      <c r="BP250" s="29">
        <f t="shared" si="67"/>
        <v>7470.4828969999999</v>
      </c>
      <c r="BQ250" s="29">
        <f t="shared" si="88"/>
        <v>0</v>
      </c>
      <c r="BR250" s="29">
        <f t="shared" si="69"/>
        <v>-7470.4828969999999</v>
      </c>
      <c r="BT250" s="29">
        <f t="shared" si="70"/>
        <v>22411.448690999998</v>
      </c>
      <c r="BU250" s="29">
        <f t="shared" si="70"/>
        <v>14940.965794</v>
      </c>
      <c r="BV250" s="29">
        <f t="shared" si="73"/>
        <v>-7470.482896999998</v>
      </c>
      <c r="BX250" s="29">
        <v>1140531.74</v>
      </c>
      <c r="BY250" s="29">
        <v>1140531.74</v>
      </c>
      <c r="BZ250" s="29">
        <v>1140531.74</v>
      </c>
      <c r="CB250" s="342"/>
      <c r="CC250" s="342"/>
      <c r="CD250" s="342"/>
      <c r="CF250" s="29">
        <v>2490.1609656666665</v>
      </c>
      <c r="CG250" s="29">
        <v>2490.1609656666665</v>
      </c>
      <c r="CH250" s="29">
        <v>2490.1609656666665</v>
      </c>
      <c r="CJ250" s="342">
        <f t="shared" si="71"/>
        <v>0</v>
      </c>
      <c r="CK250" s="342">
        <f t="shared" si="71"/>
        <v>0</v>
      </c>
      <c r="CL250" s="342">
        <f t="shared" si="71"/>
        <v>0</v>
      </c>
      <c r="CN250" s="29">
        <f t="shared" si="79"/>
        <v>7470.4828969999999</v>
      </c>
      <c r="CO250" s="29">
        <f t="shared" si="80"/>
        <v>0</v>
      </c>
      <c r="CP250" s="29">
        <f t="shared" si="81"/>
        <v>-7470.4828969999999</v>
      </c>
      <c r="CR250" s="29">
        <f t="shared" si="82"/>
        <v>29881.931587999999</v>
      </c>
      <c r="CS250" s="29">
        <f t="shared" si="82"/>
        <v>14940.965794</v>
      </c>
      <c r="CT250" s="29">
        <f t="shared" si="83"/>
        <v>-14940.965794</v>
      </c>
    </row>
    <row r="251" spans="1:98" x14ac:dyDescent="0.25">
      <c r="A251" s="30" t="s">
        <v>574</v>
      </c>
      <c r="B251" s="229">
        <v>4.36E-2</v>
      </c>
      <c r="C251" s="229">
        <v>4.36E-2</v>
      </c>
      <c r="D251" s="229">
        <v>4.36E-2</v>
      </c>
      <c r="E251" s="229">
        <v>4.0399999999999998E-2</v>
      </c>
      <c r="F251" s="236">
        <v>403013</v>
      </c>
      <c r="G251" s="229"/>
      <c r="H251" s="342">
        <v>287395.28000000003</v>
      </c>
      <c r="I251" s="342">
        <v>289718.53000000003</v>
      </c>
      <c r="J251" s="342">
        <v>289718.53000000003</v>
      </c>
      <c r="K251" s="342"/>
      <c r="L251" s="342">
        <v>0</v>
      </c>
      <c r="M251" s="342">
        <v>0</v>
      </c>
      <c r="N251" s="342">
        <v>0</v>
      </c>
      <c r="O251" s="342"/>
      <c r="P251" s="238">
        <v>967.56410933333336</v>
      </c>
      <c r="Q251" s="238">
        <v>975.38571766666666</v>
      </c>
      <c r="R251" s="238">
        <v>975.38571766666666</v>
      </c>
      <c r="S251" s="238"/>
      <c r="T251" s="342">
        <f t="shared" si="61"/>
        <v>0</v>
      </c>
      <c r="U251" s="342">
        <f t="shared" si="61"/>
        <v>0</v>
      </c>
      <c r="V251" s="342">
        <f t="shared" si="61"/>
        <v>0</v>
      </c>
      <c r="W251" s="29"/>
      <c r="X251" s="29">
        <f t="shared" si="84"/>
        <v>2918.3355446666665</v>
      </c>
      <c r="Y251" s="29">
        <f t="shared" si="85"/>
        <v>0</v>
      </c>
      <c r="Z251" s="29">
        <f t="shared" si="86"/>
        <v>-2918.3355446666665</v>
      </c>
      <c r="AB251" s="29">
        <v>289718.53000000003</v>
      </c>
      <c r="AC251" s="29">
        <v>289718.53000000003</v>
      </c>
      <c r="AD251" s="29">
        <v>289718.53000000003</v>
      </c>
      <c r="AF251" s="342">
        <v>0</v>
      </c>
      <c r="AG251" s="342">
        <v>0</v>
      </c>
      <c r="AH251" s="342">
        <v>0</v>
      </c>
      <c r="AJ251" s="29">
        <v>975.38571766666666</v>
      </c>
      <c r="AK251" s="29">
        <v>975.38571766666666</v>
      </c>
      <c r="AL251" s="29">
        <v>975.38571766666666</v>
      </c>
      <c r="AN251" s="342">
        <f t="shared" si="87"/>
        <v>0</v>
      </c>
      <c r="AO251" s="342">
        <f t="shared" si="87"/>
        <v>0</v>
      </c>
      <c r="AP251" s="342">
        <f t="shared" si="87"/>
        <v>0</v>
      </c>
      <c r="AR251" s="29">
        <f t="shared" si="74"/>
        <v>2926.1571530000001</v>
      </c>
      <c r="AS251" s="29">
        <f t="shared" si="75"/>
        <v>0</v>
      </c>
      <c r="AT251" s="29">
        <f t="shared" si="76"/>
        <v>-2926.1571530000001</v>
      </c>
      <c r="AV251" s="29">
        <f t="shared" si="77"/>
        <v>5844.4926976666666</v>
      </c>
      <c r="AW251" s="29">
        <f t="shared" si="77"/>
        <v>0</v>
      </c>
      <c r="AX251" s="29">
        <f t="shared" si="78"/>
        <v>-5844.4926976666666</v>
      </c>
      <c r="AZ251" s="29">
        <v>289718.53000000003</v>
      </c>
      <c r="BA251" s="29">
        <v>289718.53000000003</v>
      </c>
      <c r="BB251" s="29">
        <v>289718.53000000003</v>
      </c>
      <c r="BD251" s="342"/>
      <c r="BE251" s="342"/>
      <c r="BF251" s="342"/>
      <c r="BH251" s="29">
        <v>975.38571766666666</v>
      </c>
      <c r="BI251" s="29">
        <v>975.38571766666666</v>
      </c>
      <c r="BJ251" s="29">
        <v>975.38571766666666</v>
      </c>
      <c r="BL251" s="342">
        <f t="shared" si="66"/>
        <v>0</v>
      </c>
      <c r="BM251" s="342">
        <f t="shared" si="66"/>
        <v>0</v>
      </c>
      <c r="BN251" s="342">
        <f t="shared" si="66"/>
        <v>0</v>
      </c>
      <c r="BP251" s="29">
        <f t="shared" si="67"/>
        <v>2926.1571530000001</v>
      </c>
      <c r="BQ251" s="29">
        <f t="shared" si="88"/>
        <v>0</v>
      </c>
      <c r="BR251" s="29">
        <f t="shared" si="69"/>
        <v>-2926.1571530000001</v>
      </c>
      <c r="BT251" s="29">
        <f t="shared" si="70"/>
        <v>8770.6498506666667</v>
      </c>
      <c r="BU251" s="29">
        <f t="shared" si="70"/>
        <v>0</v>
      </c>
      <c r="BV251" s="29">
        <f t="shared" si="73"/>
        <v>-8770.6498506666667</v>
      </c>
      <c r="BX251" s="29">
        <v>289718.53000000003</v>
      </c>
      <c r="BY251" s="29">
        <v>289718.53000000003</v>
      </c>
      <c r="BZ251" s="29">
        <v>289718.53000000003</v>
      </c>
      <c r="CB251" s="342"/>
      <c r="CC251" s="342"/>
      <c r="CD251" s="342"/>
      <c r="CF251" s="29">
        <v>975.38571766666666</v>
      </c>
      <c r="CG251" s="29">
        <v>975.38571766666666</v>
      </c>
      <c r="CH251" s="29">
        <v>975.38571766666666</v>
      </c>
      <c r="CJ251" s="342">
        <f t="shared" si="71"/>
        <v>0</v>
      </c>
      <c r="CK251" s="342">
        <f t="shared" si="71"/>
        <v>0</v>
      </c>
      <c r="CL251" s="342">
        <f t="shared" si="71"/>
        <v>0</v>
      </c>
      <c r="CN251" s="29">
        <f t="shared" si="79"/>
        <v>2926.1571530000001</v>
      </c>
      <c r="CO251" s="29">
        <f t="shared" si="80"/>
        <v>0</v>
      </c>
      <c r="CP251" s="29">
        <f t="shared" si="81"/>
        <v>-2926.1571530000001</v>
      </c>
      <c r="CR251" s="29">
        <f t="shared" si="82"/>
        <v>11696.807003666667</v>
      </c>
      <c r="CS251" s="29">
        <f t="shared" si="82"/>
        <v>0</v>
      </c>
      <c r="CT251" s="29">
        <f t="shared" si="83"/>
        <v>-11696.807003666667</v>
      </c>
    </row>
    <row r="252" spans="1:98" x14ac:dyDescent="0.25">
      <c r="A252" s="343" t="s">
        <v>575</v>
      </c>
      <c r="B252" s="229">
        <v>0</v>
      </c>
      <c r="C252" s="229">
        <v>0.38279999999999997</v>
      </c>
      <c r="D252" s="229">
        <v>0.38279999999999997</v>
      </c>
      <c r="E252" s="229">
        <v>0</v>
      </c>
      <c r="F252" s="236">
        <v>403013</v>
      </c>
      <c r="G252" s="229"/>
      <c r="H252" s="342">
        <v>0</v>
      </c>
      <c r="I252" s="342">
        <v>0</v>
      </c>
      <c r="J252" s="342">
        <v>0</v>
      </c>
      <c r="K252" s="342"/>
      <c r="L252" s="342">
        <v>0</v>
      </c>
      <c r="M252" s="342">
        <v>0</v>
      </c>
      <c r="N252" s="342">
        <v>0</v>
      </c>
      <c r="O252" s="342"/>
      <c r="P252" s="238">
        <v>0</v>
      </c>
      <c r="Q252" s="238">
        <v>0</v>
      </c>
      <c r="R252" s="238">
        <v>0</v>
      </c>
      <c r="S252" s="238"/>
      <c r="T252" s="342">
        <f t="shared" si="61"/>
        <v>0</v>
      </c>
      <c r="U252" s="342">
        <f t="shared" si="61"/>
        <v>0</v>
      </c>
      <c r="V252" s="342">
        <f t="shared" si="61"/>
        <v>0</v>
      </c>
      <c r="W252" s="29"/>
      <c r="X252" s="29">
        <f t="shared" si="84"/>
        <v>0</v>
      </c>
      <c r="Y252" s="29">
        <f t="shared" si="85"/>
        <v>0</v>
      </c>
      <c r="Z252" s="29">
        <f t="shared" si="86"/>
        <v>0</v>
      </c>
      <c r="AB252" s="29">
        <v>0</v>
      </c>
      <c r="AC252" s="29">
        <v>0</v>
      </c>
      <c r="AD252" s="29">
        <v>0</v>
      </c>
      <c r="AF252" s="342">
        <v>0</v>
      </c>
      <c r="AG252" s="342">
        <v>0</v>
      </c>
      <c r="AH252" s="342">
        <v>0</v>
      </c>
      <c r="AJ252" s="29">
        <v>0</v>
      </c>
      <c r="AK252" s="29">
        <v>0</v>
      </c>
      <c r="AL252" s="29">
        <v>0</v>
      </c>
      <c r="AN252" s="342">
        <f t="shared" si="87"/>
        <v>0</v>
      </c>
      <c r="AO252" s="342">
        <f t="shared" si="87"/>
        <v>0</v>
      </c>
      <c r="AP252" s="342">
        <f t="shared" si="87"/>
        <v>0</v>
      </c>
      <c r="AR252" s="29">
        <f t="shared" si="74"/>
        <v>0</v>
      </c>
      <c r="AS252" s="29">
        <f t="shared" si="75"/>
        <v>0</v>
      </c>
      <c r="AT252" s="29">
        <f t="shared" si="76"/>
        <v>0</v>
      </c>
      <c r="AV252" s="29">
        <f t="shared" si="77"/>
        <v>0</v>
      </c>
      <c r="AW252" s="29">
        <f t="shared" si="77"/>
        <v>0</v>
      </c>
      <c r="AX252" s="29">
        <f t="shared" si="78"/>
        <v>0</v>
      </c>
      <c r="AZ252" s="29">
        <v>0</v>
      </c>
      <c r="BA252" s="29">
        <v>0</v>
      </c>
      <c r="BB252" s="29">
        <v>0</v>
      </c>
      <c r="BD252" s="342"/>
      <c r="BE252" s="342"/>
      <c r="BF252" s="342"/>
      <c r="BH252" s="29">
        <v>0</v>
      </c>
      <c r="BI252" s="29">
        <v>0</v>
      </c>
      <c r="BJ252" s="29">
        <v>0</v>
      </c>
      <c r="BL252" s="342">
        <f t="shared" si="66"/>
        <v>0</v>
      </c>
      <c r="BM252" s="342">
        <f t="shared" si="66"/>
        <v>0</v>
      </c>
      <c r="BN252" s="342">
        <f t="shared" si="66"/>
        <v>0</v>
      </c>
      <c r="BP252" s="29">
        <f t="shared" si="67"/>
        <v>0</v>
      </c>
      <c r="BQ252" s="29">
        <f t="shared" si="88"/>
        <v>0</v>
      </c>
      <c r="BR252" s="29">
        <f t="shared" si="69"/>
        <v>0</v>
      </c>
      <c r="BT252" s="29">
        <f t="shared" si="70"/>
        <v>0</v>
      </c>
      <c r="BU252" s="29">
        <f t="shared" si="70"/>
        <v>0</v>
      </c>
      <c r="BV252" s="29">
        <f t="shared" si="73"/>
        <v>0</v>
      </c>
      <c r="BX252" s="29">
        <v>0</v>
      </c>
      <c r="BY252" s="29">
        <v>0</v>
      </c>
      <c r="BZ252" s="29">
        <v>0</v>
      </c>
      <c r="CB252" s="342"/>
      <c r="CC252" s="342"/>
      <c r="CD252" s="342"/>
      <c r="CF252" s="29">
        <v>0</v>
      </c>
      <c r="CG252" s="29">
        <v>0</v>
      </c>
      <c r="CH252" s="29">
        <v>0</v>
      </c>
      <c r="CJ252" s="342">
        <f t="shared" si="71"/>
        <v>0</v>
      </c>
      <c r="CK252" s="342">
        <f t="shared" si="71"/>
        <v>0</v>
      </c>
      <c r="CL252" s="342">
        <f t="shared" si="71"/>
        <v>0</v>
      </c>
      <c r="CN252" s="29">
        <f t="shared" si="79"/>
        <v>0</v>
      </c>
      <c r="CO252" s="29">
        <f t="shared" si="80"/>
        <v>0</v>
      </c>
      <c r="CP252" s="29">
        <f t="shared" si="81"/>
        <v>0</v>
      </c>
      <c r="CR252" s="29">
        <f t="shared" si="82"/>
        <v>0</v>
      </c>
      <c r="CS252" s="29">
        <f t="shared" si="82"/>
        <v>0</v>
      </c>
      <c r="CT252" s="29">
        <f t="shared" si="83"/>
        <v>0</v>
      </c>
    </row>
    <row r="253" spans="1:98" x14ac:dyDescent="0.25">
      <c r="A253" s="343" t="s">
        <v>576</v>
      </c>
      <c r="B253" s="229">
        <v>0.1371</v>
      </c>
      <c r="C253" s="229">
        <v>0.18329999999999999</v>
      </c>
      <c r="D253" s="229">
        <v>0.18329999999999999</v>
      </c>
      <c r="E253" s="229">
        <v>0</v>
      </c>
      <c r="F253" s="236">
        <v>403013</v>
      </c>
      <c r="G253" s="229"/>
      <c r="H253" s="342">
        <v>901218.54</v>
      </c>
      <c r="I253" s="342">
        <v>901218.54</v>
      </c>
      <c r="J253" s="342">
        <v>901218.54</v>
      </c>
      <c r="K253" s="342"/>
      <c r="L253" s="342">
        <v>933553.74</v>
      </c>
      <c r="M253" s="342">
        <v>933553.74</v>
      </c>
      <c r="N253" s="342">
        <v>933553.74</v>
      </c>
      <c r="O253" s="342"/>
      <c r="P253" s="238">
        <v>0</v>
      </c>
      <c r="Q253" s="238">
        <v>0</v>
      </c>
      <c r="R253" s="238">
        <v>0</v>
      </c>
      <c r="S253" s="238"/>
      <c r="T253" s="342">
        <f t="shared" si="61"/>
        <v>0</v>
      </c>
      <c r="U253" s="342">
        <f t="shared" si="61"/>
        <v>0</v>
      </c>
      <c r="V253" s="342">
        <f t="shared" si="61"/>
        <v>0</v>
      </c>
      <c r="W253" s="29"/>
      <c r="X253" s="29">
        <f t="shared" si="84"/>
        <v>0</v>
      </c>
      <c r="Y253" s="29">
        <f t="shared" si="85"/>
        <v>0</v>
      </c>
      <c r="Z253" s="29">
        <f t="shared" si="86"/>
        <v>0</v>
      </c>
      <c r="AB253" s="29">
        <v>917416.09</v>
      </c>
      <c r="AC253" s="29">
        <v>933613.64</v>
      </c>
      <c r="AD253" s="29">
        <v>933613.64</v>
      </c>
      <c r="AF253" s="342">
        <v>933553.74</v>
      </c>
      <c r="AG253" s="342">
        <v>933553.74</v>
      </c>
      <c r="AH253" s="342">
        <v>933553.74</v>
      </c>
      <c r="AJ253" s="29">
        <v>0</v>
      </c>
      <c r="AK253" s="29">
        <v>0</v>
      </c>
      <c r="AL253" s="29">
        <v>0</v>
      </c>
      <c r="AN253" s="342">
        <f t="shared" si="87"/>
        <v>0</v>
      </c>
      <c r="AO253" s="342">
        <f t="shared" si="87"/>
        <v>0</v>
      </c>
      <c r="AP253" s="342">
        <f t="shared" si="87"/>
        <v>0</v>
      </c>
      <c r="AR253" s="29">
        <f t="shared" si="74"/>
        <v>0</v>
      </c>
      <c r="AS253" s="29">
        <f t="shared" si="75"/>
        <v>0</v>
      </c>
      <c r="AT253" s="29">
        <f t="shared" si="76"/>
        <v>0</v>
      </c>
      <c r="AV253" s="29">
        <f t="shared" si="77"/>
        <v>0</v>
      </c>
      <c r="AW253" s="29">
        <f t="shared" si="77"/>
        <v>0</v>
      </c>
      <c r="AX253" s="29">
        <f t="shared" si="78"/>
        <v>0</v>
      </c>
      <c r="AZ253" s="29">
        <v>933583.69000000006</v>
      </c>
      <c r="BA253" s="29">
        <v>933553.74</v>
      </c>
      <c r="BB253" s="29">
        <v>933553.74</v>
      </c>
      <c r="BD253" s="342"/>
      <c r="BE253" s="342"/>
      <c r="BF253" s="342"/>
      <c r="BH253" s="29">
        <v>0</v>
      </c>
      <c r="BI253" s="29">
        <v>0</v>
      </c>
      <c r="BJ253" s="29">
        <v>0</v>
      </c>
      <c r="BL253" s="342">
        <f t="shared" si="66"/>
        <v>0</v>
      </c>
      <c r="BM253" s="342">
        <f t="shared" si="66"/>
        <v>0</v>
      </c>
      <c r="BN253" s="342">
        <f t="shared" si="66"/>
        <v>0</v>
      </c>
      <c r="BP253" s="29">
        <f t="shared" si="67"/>
        <v>0</v>
      </c>
      <c r="BQ253" s="29">
        <f t="shared" si="88"/>
        <v>0</v>
      </c>
      <c r="BR253" s="29">
        <f t="shared" si="69"/>
        <v>0</v>
      </c>
      <c r="BT253" s="29">
        <f t="shared" si="70"/>
        <v>0</v>
      </c>
      <c r="BU253" s="29">
        <f t="shared" si="70"/>
        <v>0</v>
      </c>
      <c r="BV253" s="29">
        <f t="shared" si="73"/>
        <v>0</v>
      </c>
      <c r="BX253" s="29">
        <v>933553.74</v>
      </c>
      <c r="BY253" s="29">
        <v>933553.74</v>
      </c>
      <c r="BZ253" s="29">
        <v>933553.74</v>
      </c>
      <c r="CB253" s="342"/>
      <c r="CC253" s="342"/>
      <c r="CD253" s="342"/>
      <c r="CF253" s="29">
        <v>0</v>
      </c>
      <c r="CG253" s="29">
        <v>0</v>
      </c>
      <c r="CH253" s="29">
        <v>0</v>
      </c>
      <c r="CJ253" s="342">
        <f t="shared" si="71"/>
        <v>0</v>
      </c>
      <c r="CK253" s="342">
        <f t="shared" si="71"/>
        <v>0</v>
      </c>
      <c r="CL253" s="342">
        <f t="shared" si="71"/>
        <v>0</v>
      </c>
      <c r="CN253" s="29">
        <f t="shared" si="79"/>
        <v>0</v>
      </c>
      <c r="CO253" s="29">
        <f t="shared" si="80"/>
        <v>0</v>
      </c>
      <c r="CP253" s="29">
        <f t="shared" si="81"/>
        <v>0</v>
      </c>
      <c r="CR253" s="29">
        <f t="shared" si="82"/>
        <v>0</v>
      </c>
      <c r="CS253" s="29">
        <f t="shared" si="82"/>
        <v>0</v>
      </c>
      <c r="CT253" s="29">
        <f t="shared" si="83"/>
        <v>0</v>
      </c>
    </row>
    <row r="254" spans="1:98" x14ac:dyDescent="0.25">
      <c r="A254" s="343" t="s">
        <v>577</v>
      </c>
      <c r="B254" s="229">
        <v>3.5999999999999997E-2</v>
      </c>
      <c r="C254" s="229">
        <v>4.1000000000000002E-2</v>
      </c>
      <c r="D254" s="229">
        <v>4.1000000000000002E-2</v>
      </c>
      <c r="E254" s="229">
        <v>1.6E-2</v>
      </c>
      <c r="F254" s="236">
        <v>403013</v>
      </c>
      <c r="G254" s="229"/>
      <c r="H254" s="342">
        <v>2866259.99</v>
      </c>
      <c r="I254" s="342">
        <v>2866259.99</v>
      </c>
      <c r="J254" s="342">
        <v>2866259.99</v>
      </c>
      <c r="K254" s="342"/>
      <c r="L254" s="342">
        <v>2880708.61</v>
      </c>
      <c r="M254" s="342">
        <v>2880708.61</v>
      </c>
      <c r="N254" s="342">
        <v>2880708.61</v>
      </c>
      <c r="O254" s="342"/>
      <c r="P254" s="238">
        <v>3821.6799866666674</v>
      </c>
      <c r="Q254" s="238">
        <v>3821.6799866666674</v>
      </c>
      <c r="R254" s="238">
        <v>3821.6799866666674</v>
      </c>
      <c r="S254" s="238"/>
      <c r="T254" s="342">
        <f t="shared" si="61"/>
        <v>3840.9448133333335</v>
      </c>
      <c r="U254" s="342">
        <f t="shared" si="61"/>
        <v>3840.9448133333335</v>
      </c>
      <c r="V254" s="342">
        <f t="shared" si="61"/>
        <v>3840.9448133333335</v>
      </c>
      <c r="W254" s="29"/>
      <c r="X254" s="29">
        <f t="shared" si="84"/>
        <v>11465.039960000002</v>
      </c>
      <c r="Y254" s="29">
        <f t="shared" si="85"/>
        <v>11522.834440000001</v>
      </c>
      <c r="Z254" s="29">
        <f t="shared" si="86"/>
        <v>57.794479999998657</v>
      </c>
      <c r="AB254" s="29">
        <v>2866259.99</v>
      </c>
      <c r="AC254" s="29">
        <v>2866259.99</v>
      </c>
      <c r="AD254" s="29">
        <v>2866259.99</v>
      </c>
      <c r="AF254" s="342">
        <v>2880708.61</v>
      </c>
      <c r="AG254" s="342">
        <v>2880708.61</v>
      </c>
      <c r="AH254" s="342">
        <v>2880708.61</v>
      </c>
      <c r="AJ254" s="29">
        <v>3821.6799866666674</v>
      </c>
      <c r="AK254" s="29">
        <v>3821.6799866666674</v>
      </c>
      <c r="AL254" s="29">
        <v>3821.6799866666674</v>
      </c>
      <c r="AN254" s="342">
        <f t="shared" si="87"/>
        <v>3840.9448133333335</v>
      </c>
      <c r="AO254" s="342">
        <f t="shared" si="87"/>
        <v>3840.9448133333335</v>
      </c>
      <c r="AP254" s="342">
        <f t="shared" si="87"/>
        <v>3840.9448133333335</v>
      </c>
      <c r="AR254" s="29">
        <f t="shared" si="74"/>
        <v>11465.039960000002</v>
      </c>
      <c r="AS254" s="29">
        <f t="shared" si="75"/>
        <v>11522.834440000001</v>
      </c>
      <c r="AT254" s="29">
        <f t="shared" si="76"/>
        <v>57.794479999998657</v>
      </c>
      <c r="AV254" s="29">
        <f t="shared" si="77"/>
        <v>22930.079920000004</v>
      </c>
      <c r="AW254" s="29">
        <f t="shared" si="77"/>
        <v>23045.668880000001</v>
      </c>
      <c r="AX254" s="29">
        <f t="shared" si="78"/>
        <v>115.58895999999731</v>
      </c>
      <c r="AZ254" s="29">
        <v>2866259.99</v>
      </c>
      <c r="BA254" s="29">
        <v>2866259.99</v>
      </c>
      <c r="BB254" s="29">
        <v>2866259.99</v>
      </c>
      <c r="BD254" s="342"/>
      <c r="BE254" s="342"/>
      <c r="BF254" s="342"/>
      <c r="BH254" s="29">
        <v>3821.6799866666674</v>
      </c>
      <c r="BI254" s="29">
        <v>3821.6799866666674</v>
      </c>
      <c r="BJ254" s="29">
        <v>3821.6799866666674</v>
      </c>
      <c r="BL254" s="342">
        <f t="shared" si="66"/>
        <v>0</v>
      </c>
      <c r="BM254" s="342">
        <f t="shared" si="66"/>
        <v>0</v>
      </c>
      <c r="BN254" s="342">
        <f t="shared" si="66"/>
        <v>0</v>
      </c>
      <c r="BP254" s="29">
        <f t="shared" si="67"/>
        <v>11465.039960000002</v>
      </c>
      <c r="BQ254" s="29">
        <f t="shared" si="88"/>
        <v>0</v>
      </c>
      <c r="BR254" s="29">
        <f t="shared" si="69"/>
        <v>-11465.039960000002</v>
      </c>
      <c r="BT254" s="29">
        <f t="shared" si="70"/>
        <v>34395.119880000006</v>
      </c>
      <c r="BU254" s="29">
        <f t="shared" si="70"/>
        <v>23045.668880000001</v>
      </c>
      <c r="BV254" s="29">
        <f t="shared" si="73"/>
        <v>-11349.451000000005</v>
      </c>
      <c r="BX254" s="29">
        <v>2866259.99</v>
      </c>
      <c r="BY254" s="29">
        <v>2873484.3</v>
      </c>
      <c r="BZ254" s="29">
        <v>2880708.61</v>
      </c>
      <c r="CB254" s="342"/>
      <c r="CC254" s="342"/>
      <c r="CD254" s="342"/>
      <c r="CF254" s="29">
        <v>3821.6799866666674</v>
      </c>
      <c r="CG254" s="29">
        <v>3831.3124000000003</v>
      </c>
      <c r="CH254" s="29">
        <v>3840.9448133333335</v>
      </c>
      <c r="CJ254" s="342">
        <f t="shared" si="71"/>
        <v>0</v>
      </c>
      <c r="CK254" s="342">
        <f t="shared" si="71"/>
        <v>0</v>
      </c>
      <c r="CL254" s="342">
        <f t="shared" si="71"/>
        <v>0</v>
      </c>
      <c r="CN254" s="29">
        <f t="shared" si="79"/>
        <v>11493.9372</v>
      </c>
      <c r="CO254" s="29">
        <f t="shared" si="80"/>
        <v>0</v>
      </c>
      <c r="CP254" s="29">
        <f t="shared" si="81"/>
        <v>-11493.9372</v>
      </c>
      <c r="CR254" s="29">
        <f t="shared" si="82"/>
        <v>45889.057080000006</v>
      </c>
      <c r="CS254" s="29">
        <f t="shared" si="82"/>
        <v>23045.668880000001</v>
      </c>
      <c r="CT254" s="29">
        <f t="shared" si="83"/>
        <v>-22843.388200000005</v>
      </c>
    </row>
    <row r="255" spans="1:98" x14ac:dyDescent="0.25">
      <c r="A255" s="343" t="s">
        <v>578</v>
      </c>
      <c r="B255" s="229"/>
      <c r="C255" s="229">
        <v>4.36E-2</v>
      </c>
      <c r="D255" s="229">
        <v>4.36E-2</v>
      </c>
      <c r="E255" s="229">
        <v>4.36E-2</v>
      </c>
      <c r="F255" s="236">
        <v>403013</v>
      </c>
      <c r="G255" s="229"/>
      <c r="H255" s="342">
        <v>267805.52</v>
      </c>
      <c r="I255" s="342">
        <v>276171.19</v>
      </c>
      <c r="J255" s="342">
        <v>276171.19</v>
      </c>
      <c r="K255" s="342"/>
      <c r="L255" s="342">
        <v>0</v>
      </c>
      <c r="M255" s="342">
        <v>0</v>
      </c>
      <c r="N255" s="342">
        <v>0</v>
      </c>
      <c r="O255" s="342"/>
      <c r="P255" s="238">
        <v>973.02672266666684</v>
      </c>
      <c r="Q255" s="238">
        <v>1003.4219903333333</v>
      </c>
      <c r="R255" s="238">
        <v>1003.4219903333333</v>
      </c>
      <c r="S255" s="238"/>
      <c r="T255" s="342">
        <f t="shared" ref="T255:V280" si="89">L255*$E255/12</f>
        <v>0</v>
      </c>
      <c r="U255" s="342">
        <f t="shared" si="89"/>
        <v>0</v>
      </c>
      <c r="V255" s="342">
        <f t="shared" si="89"/>
        <v>0</v>
      </c>
      <c r="W255" s="29"/>
      <c r="X255" s="29">
        <f t="shared" si="84"/>
        <v>2979.8707033333335</v>
      </c>
      <c r="Y255" s="29">
        <f t="shared" si="85"/>
        <v>0</v>
      </c>
      <c r="Z255" s="29">
        <f t="shared" si="86"/>
        <v>-2979.8707033333335</v>
      </c>
      <c r="AB255" s="29">
        <v>276171.19</v>
      </c>
      <c r="AC255" s="29">
        <v>276171.19</v>
      </c>
      <c r="AD255" s="29">
        <v>276171.19</v>
      </c>
      <c r="AF255" s="342">
        <v>0</v>
      </c>
      <c r="AG255" s="342">
        <v>0</v>
      </c>
      <c r="AH255" s="342">
        <v>0</v>
      </c>
      <c r="AJ255" s="29">
        <v>1003.4219903333333</v>
      </c>
      <c r="AK255" s="29">
        <v>1003.4219903333333</v>
      </c>
      <c r="AL255" s="29">
        <v>1003.4219903333333</v>
      </c>
      <c r="AN255" s="342">
        <f t="shared" si="87"/>
        <v>0</v>
      </c>
      <c r="AO255" s="342">
        <f t="shared" si="87"/>
        <v>0</v>
      </c>
      <c r="AP255" s="342">
        <f t="shared" si="87"/>
        <v>0</v>
      </c>
      <c r="AR255" s="29">
        <f t="shared" si="74"/>
        <v>3010.2659709999998</v>
      </c>
      <c r="AS255" s="29">
        <f t="shared" si="75"/>
        <v>0</v>
      </c>
      <c r="AT255" s="29">
        <f t="shared" si="76"/>
        <v>-3010.2659709999998</v>
      </c>
      <c r="AV255" s="29">
        <f t="shared" si="77"/>
        <v>5990.1366743333328</v>
      </c>
      <c r="AW255" s="29">
        <f t="shared" si="77"/>
        <v>0</v>
      </c>
      <c r="AX255" s="29">
        <f t="shared" si="78"/>
        <v>-5990.1366743333328</v>
      </c>
      <c r="AZ255" s="29">
        <v>276171.19</v>
      </c>
      <c r="BA255" s="29">
        <v>276171.19</v>
      </c>
      <c r="BB255" s="29">
        <v>276171.19</v>
      </c>
      <c r="BD255" s="342"/>
      <c r="BE255" s="342"/>
      <c r="BF255" s="342"/>
      <c r="BH255" s="29">
        <v>1003.4219903333333</v>
      </c>
      <c r="BI255" s="29">
        <v>1003.4219903333333</v>
      </c>
      <c r="BJ255" s="29">
        <v>1003.4219903333333</v>
      </c>
      <c r="BL255" s="342">
        <f t="shared" ref="BL255:BN280" si="90">BD255*$E255/12</f>
        <v>0</v>
      </c>
      <c r="BM255" s="342">
        <f t="shared" si="90"/>
        <v>0</v>
      </c>
      <c r="BN255" s="342">
        <f t="shared" si="90"/>
        <v>0</v>
      </c>
      <c r="BP255" s="29">
        <f t="shared" si="67"/>
        <v>3010.2659709999998</v>
      </c>
      <c r="BQ255" s="29">
        <f t="shared" si="88"/>
        <v>0</v>
      </c>
      <c r="BR255" s="29">
        <f t="shared" si="69"/>
        <v>-3010.2659709999998</v>
      </c>
      <c r="BT255" s="29">
        <f t="shared" si="70"/>
        <v>9000.4026453333317</v>
      </c>
      <c r="BU255" s="29">
        <f t="shared" si="70"/>
        <v>0</v>
      </c>
      <c r="BV255" s="29">
        <f t="shared" si="73"/>
        <v>-9000.4026453333317</v>
      </c>
      <c r="BX255" s="29">
        <v>276171.19</v>
      </c>
      <c r="BY255" s="29">
        <v>276171.19</v>
      </c>
      <c r="BZ255" s="29">
        <v>276171.19</v>
      </c>
      <c r="CB255" s="342"/>
      <c r="CC255" s="342"/>
      <c r="CD255" s="342"/>
      <c r="CF255" s="29">
        <v>1003.4219903333333</v>
      </c>
      <c r="CG255" s="29">
        <v>1003.4219903333333</v>
      </c>
      <c r="CH255" s="29">
        <v>1003.4219903333333</v>
      </c>
      <c r="CJ255" s="342">
        <f t="shared" ref="CJ255:CL280" si="91">CB255*$E255/12</f>
        <v>0</v>
      </c>
      <c r="CK255" s="342">
        <f t="shared" si="91"/>
        <v>0</v>
      </c>
      <c r="CL255" s="342">
        <f t="shared" si="91"/>
        <v>0</v>
      </c>
      <c r="CN255" s="29">
        <f t="shared" si="79"/>
        <v>3010.2659709999998</v>
      </c>
      <c r="CO255" s="29">
        <f t="shared" si="80"/>
        <v>0</v>
      </c>
      <c r="CP255" s="29">
        <f t="shared" si="81"/>
        <v>-3010.2659709999998</v>
      </c>
      <c r="CR255" s="29">
        <f t="shared" si="82"/>
        <v>12010.668616333332</v>
      </c>
      <c r="CS255" s="29">
        <f t="shared" si="82"/>
        <v>0</v>
      </c>
      <c r="CT255" s="29">
        <f t="shared" si="83"/>
        <v>-12010.668616333332</v>
      </c>
    </row>
    <row r="256" spans="1:98" x14ac:dyDescent="0.25">
      <c r="A256" s="343" t="s">
        <v>579</v>
      </c>
      <c r="B256" s="229"/>
      <c r="C256" s="229"/>
      <c r="D256" s="229">
        <v>4.36E-2</v>
      </c>
      <c r="E256" s="229">
        <v>4.36E-2</v>
      </c>
      <c r="F256" s="236">
        <v>403013</v>
      </c>
      <c r="G256" s="229"/>
      <c r="H256" s="342">
        <v>7800.04</v>
      </c>
      <c r="I256" s="342">
        <v>7800.04</v>
      </c>
      <c r="J256" s="342">
        <v>7800.04</v>
      </c>
      <c r="K256" s="342"/>
      <c r="L256" s="342">
        <v>0</v>
      </c>
      <c r="M256" s="342">
        <v>0</v>
      </c>
      <c r="N256" s="342">
        <v>0</v>
      </c>
      <c r="O256" s="342"/>
      <c r="P256" s="238">
        <v>28.340145333333336</v>
      </c>
      <c r="Q256" s="238">
        <v>28.340145333333336</v>
      </c>
      <c r="R256" s="238">
        <v>28.340145333333336</v>
      </c>
      <c r="S256" s="238"/>
      <c r="T256" s="342">
        <f t="shared" si="89"/>
        <v>0</v>
      </c>
      <c r="U256" s="342">
        <f t="shared" si="89"/>
        <v>0</v>
      </c>
      <c r="V256" s="342">
        <f t="shared" si="89"/>
        <v>0</v>
      </c>
      <c r="W256" s="29"/>
      <c r="X256" s="29">
        <f t="shared" si="84"/>
        <v>85.020436000000004</v>
      </c>
      <c r="Y256" s="29">
        <f t="shared" si="85"/>
        <v>0</v>
      </c>
      <c r="Z256" s="29">
        <f t="shared" si="86"/>
        <v>-85.020436000000004</v>
      </c>
      <c r="AB256" s="29">
        <v>7800.04</v>
      </c>
      <c r="AC256" s="29">
        <v>7800.04</v>
      </c>
      <c r="AD256" s="29">
        <v>7800.04</v>
      </c>
      <c r="AF256" s="342">
        <v>0</v>
      </c>
      <c r="AG256" s="342">
        <v>0</v>
      </c>
      <c r="AH256" s="342">
        <v>0</v>
      </c>
      <c r="AJ256" s="29">
        <v>28.340145333333336</v>
      </c>
      <c r="AK256" s="29">
        <v>28.340145333333336</v>
      </c>
      <c r="AL256" s="29">
        <v>28.340145333333336</v>
      </c>
      <c r="AN256" s="342">
        <f t="shared" si="87"/>
        <v>0</v>
      </c>
      <c r="AO256" s="342">
        <f t="shared" si="87"/>
        <v>0</v>
      </c>
      <c r="AP256" s="342">
        <f t="shared" si="87"/>
        <v>0</v>
      </c>
      <c r="AR256" s="29">
        <f t="shared" si="74"/>
        <v>85.020436000000004</v>
      </c>
      <c r="AS256" s="29">
        <f t="shared" si="75"/>
        <v>0</v>
      </c>
      <c r="AT256" s="29">
        <f t="shared" si="76"/>
        <v>-85.020436000000004</v>
      </c>
      <c r="AV256" s="29">
        <f t="shared" si="77"/>
        <v>170.04087200000001</v>
      </c>
      <c r="AW256" s="29">
        <f t="shared" si="77"/>
        <v>0</v>
      </c>
      <c r="AX256" s="29">
        <f t="shared" si="78"/>
        <v>-170.04087200000001</v>
      </c>
      <c r="AZ256" s="29">
        <v>7800.04</v>
      </c>
      <c r="BA256" s="29">
        <v>7800.04</v>
      </c>
      <c r="BB256" s="29">
        <v>7800.04</v>
      </c>
      <c r="BD256" s="342"/>
      <c r="BE256" s="342"/>
      <c r="BF256" s="342"/>
      <c r="BH256" s="29">
        <v>28.340145333333336</v>
      </c>
      <c r="BI256" s="29">
        <v>28.340145333333336</v>
      </c>
      <c r="BJ256" s="29">
        <v>28.340145333333336</v>
      </c>
      <c r="BL256" s="342">
        <f t="shared" si="90"/>
        <v>0</v>
      </c>
      <c r="BM256" s="342">
        <f t="shared" si="90"/>
        <v>0</v>
      </c>
      <c r="BN256" s="342">
        <f t="shared" si="90"/>
        <v>0</v>
      </c>
      <c r="BP256" s="29">
        <f t="shared" si="67"/>
        <v>85.020436000000004</v>
      </c>
      <c r="BQ256" s="29">
        <f t="shared" si="88"/>
        <v>0</v>
      </c>
      <c r="BR256" s="29">
        <f t="shared" si="69"/>
        <v>-85.020436000000004</v>
      </c>
      <c r="BT256" s="29">
        <f t="shared" si="70"/>
        <v>255.061308</v>
      </c>
      <c r="BU256" s="29">
        <f t="shared" si="70"/>
        <v>0</v>
      </c>
      <c r="BV256" s="29">
        <f t="shared" si="73"/>
        <v>-255.061308</v>
      </c>
      <c r="BX256" s="29">
        <v>7800.04</v>
      </c>
      <c r="BY256" s="29">
        <v>7800.04</v>
      </c>
      <c r="BZ256" s="29">
        <v>7800.04</v>
      </c>
      <c r="CB256" s="342"/>
      <c r="CC256" s="342"/>
      <c r="CD256" s="342"/>
      <c r="CF256" s="29">
        <v>28.340145333333336</v>
      </c>
      <c r="CG256" s="29">
        <v>28.340145333333336</v>
      </c>
      <c r="CH256" s="29">
        <v>28.340145333333336</v>
      </c>
      <c r="CJ256" s="342">
        <f t="shared" si="91"/>
        <v>0</v>
      </c>
      <c r="CK256" s="342">
        <f t="shared" si="91"/>
        <v>0</v>
      </c>
      <c r="CL256" s="342">
        <f t="shared" si="91"/>
        <v>0</v>
      </c>
      <c r="CN256" s="29">
        <f t="shared" si="79"/>
        <v>85.020436000000004</v>
      </c>
      <c r="CO256" s="29">
        <f t="shared" si="80"/>
        <v>0</v>
      </c>
      <c r="CP256" s="29">
        <f t="shared" si="81"/>
        <v>-85.020436000000004</v>
      </c>
      <c r="CR256" s="29">
        <f t="shared" si="82"/>
        <v>340.08174400000001</v>
      </c>
      <c r="CS256" s="29">
        <f t="shared" si="82"/>
        <v>0</v>
      </c>
      <c r="CT256" s="29">
        <f t="shared" si="83"/>
        <v>-340.08174400000001</v>
      </c>
    </row>
    <row r="257" spans="1:98" x14ac:dyDescent="0.25">
      <c r="A257" s="343" t="s">
        <v>580</v>
      </c>
      <c r="B257" s="229">
        <v>3.73E-2</v>
      </c>
      <c r="C257" s="229">
        <v>3.8800000000000001E-2</v>
      </c>
      <c r="D257" s="229">
        <v>3.8800000000000001E-2</v>
      </c>
      <c r="E257" s="229">
        <v>2.9599999999999998E-2</v>
      </c>
      <c r="F257" s="236">
        <v>403013</v>
      </c>
      <c r="G257" s="229"/>
      <c r="H257" s="342">
        <v>6625665.4299999997</v>
      </c>
      <c r="I257" s="342">
        <v>6625665.4299999997</v>
      </c>
      <c r="J257" s="342">
        <v>6625665.4299999997</v>
      </c>
      <c r="K257" s="342"/>
      <c r="L257" s="342">
        <v>6625665.4299999997</v>
      </c>
      <c r="M257" s="342">
        <v>6625665.4299999997</v>
      </c>
      <c r="N257" s="342">
        <v>6625665.4299999997</v>
      </c>
      <c r="O257" s="342"/>
      <c r="P257" s="238">
        <v>16343.308060666664</v>
      </c>
      <c r="Q257" s="238">
        <v>16343.308060666664</v>
      </c>
      <c r="R257" s="238">
        <v>16343.308060666664</v>
      </c>
      <c r="S257" s="238"/>
      <c r="T257" s="342">
        <f t="shared" si="89"/>
        <v>16343.308060666664</v>
      </c>
      <c r="U257" s="342">
        <f t="shared" si="89"/>
        <v>16343.308060666664</v>
      </c>
      <c r="V257" s="342">
        <f t="shared" si="89"/>
        <v>16343.308060666664</v>
      </c>
      <c r="W257" s="29"/>
      <c r="X257" s="29">
        <f t="shared" si="84"/>
        <v>49029.924181999995</v>
      </c>
      <c r="Y257" s="29">
        <f t="shared" si="85"/>
        <v>49029.924181999995</v>
      </c>
      <c r="Z257" s="29">
        <f t="shared" si="86"/>
        <v>0</v>
      </c>
      <c r="AB257" s="29">
        <v>6625665.4299999997</v>
      </c>
      <c r="AC257" s="29">
        <v>6625665.4299999997</v>
      </c>
      <c r="AD257" s="29">
        <v>6625665.4299999997</v>
      </c>
      <c r="AF257" s="342">
        <v>6625665.4299999997</v>
      </c>
      <c r="AG257" s="342">
        <v>6625665.4299999997</v>
      </c>
      <c r="AH257" s="342">
        <v>6625665.4299999997</v>
      </c>
      <c r="AJ257" s="29">
        <v>16343.308060666664</v>
      </c>
      <c r="AK257" s="29">
        <v>16343.308060666664</v>
      </c>
      <c r="AL257" s="29">
        <v>16343.308060666664</v>
      </c>
      <c r="AN257" s="342">
        <f t="shared" si="87"/>
        <v>16343.308060666664</v>
      </c>
      <c r="AO257" s="342">
        <f t="shared" si="87"/>
        <v>16343.308060666664</v>
      </c>
      <c r="AP257" s="342">
        <f t="shared" si="87"/>
        <v>16343.308060666664</v>
      </c>
      <c r="AR257" s="29">
        <f t="shared" si="74"/>
        <v>49029.924181999995</v>
      </c>
      <c r="AS257" s="29">
        <f t="shared" si="75"/>
        <v>49029.924181999995</v>
      </c>
      <c r="AT257" s="29">
        <f t="shared" si="76"/>
        <v>0</v>
      </c>
      <c r="AV257" s="29">
        <f t="shared" si="77"/>
        <v>98059.84836399999</v>
      </c>
      <c r="AW257" s="29">
        <f t="shared" si="77"/>
        <v>98059.84836399999</v>
      </c>
      <c r="AX257" s="29">
        <f t="shared" si="78"/>
        <v>0</v>
      </c>
      <c r="AZ257" s="29">
        <v>6625665.4299999997</v>
      </c>
      <c r="BA257" s="29">
        <v>6625665.4299999997</v>
      </c>
      <c r="BB257" s="29">
        <v>6625665.4299999997</v>
      </c>
      <c r="BD257" s="342"/>
      <c r="BE257" s="342"/>
      <c r="BF257" s="342"/>
      <c r="BH257" s="29">
        <v>16343.308060666664</v>
      </c>
      <c r="BI257" s="29">
        <v>16343.308060666664</v>
      </c>
      <c r="BJ257" s="29">
        <v>16343.308060666664</v>
      </c>
      <c r="BL257" s="342">
        <f t="shared" si="90"/>
        <v>0</v>
      </c>
      <c r="BM257" s="342">
        <f t="shared" si="90"/>
        <v>0</v>
      </c>
      <c r="BN257" s="342">
        <f t="shared" si="90"/>
        <v>0</v>
      </c>
      <c r="BP257" s="29">
        <f t="shared" si="67"/>
        <v>49029.924181999995</v>
      </c>
      <c r="BQ257" s="29">
        <f t="shared" si="88"/>
        <v>0</v>
      </c>
      <c r="BR257" s="29">
        <f t="shared" si="69"/>
        <v>-49029.924181999995</v>
      </c>
      <c r="BT257" s="29">
        <f t="shared" si="70"/>
        <v>147089.77254599999</v>
      </c>
      <c r="BU257" s="29">
        <f t="shared" si="70"/>
        <v>98059.84836399999</v>
      </c>
      <c r="BV257" s="29">
        <f t="shared" si="73"/>
        <v>-49029.924182000002</v>
      </c>
      <c r="BX257" s="29">
        <v>6625665.4299999997</v>
      </c>
      <c r="BY257" s="29">
        <v>6625665.4299999997</v>
      </c>
      <c r="BZ257" s="29">
        <v>6625665.4299999997</v>
      </c>
      <c r="CB257" s="342"/>
      <c r="CC257" s="342"/>
      <c r="CD257" s="342"/>
      <c r="CF257" s="29">
        <v>16343.308060666664</v>
      </c>
      <c r="CG257" s="29">
        <v>16343.308060666664</v>
      </c>
      <c r="CH257" s="29">
        <v>16343.308060666664</v>
      </c>
      <c r="CJ257" s="342">
        <f t="shared" si="91"/>
        <v>0</v>
      </c>
      <c r="CK257" s="342">
        <f t="shared" si="91"/>
        <v>0</v>
      </c>
      <c r="CL257" s="342">
        <f t="shared" si="91"/>
        <v>0</v>
      </c>
      <c r="CN257" s="29">
        <f t="shared" si="79"/>
        <v>49029.924181999995</v>
      </c>
      <c r="CO257" s="29">
        <f t="shared" si="80"/>
        <v>0</v>
      </c>
      <c r="CP257" s="29">
        <f t="shared" si="81"/>
        <v>-49029.924181999995</v>
      </c>
      <c r="CR257" s="29">
        <f t="shared" si="82"/>
        <v>196119.69672799998</v>
      </c>
      <c r="CS257" s="29">
        <f t="shared" si="82"/>
        <v>98059.84836399999</v>
      </c>
      <c r="CT257" s="29">
        <f t="shared" si="83"/>
        <v>-98059.84836399999</v>
      </c>
    </row>
    <row r="258" spans="1:98" x14ac:dyDescent="0.25">
      <c r="A258" s="30" t="s">
        <v>581</v>
      </c>
      <c r="B258" s="229">
        <v>3.6999999999999998E-2</v>
      </c>
      <c r="C258" s="229">
        <v>4.2599999999999999E-2</v>
      </c>
      <c r="D258" s="229">
        <v>4.2599999999999999E-2</v>
      </c>
      <c r="E258" s="229">
        <v>2.6200000000000001E-2</v>
      </c>
      <c r="F258" s="236">
        <v>403013</v>
      </c>
      <c r="G258" s="229"/>
      <c r="H258" s="342">
        <v>800625.37</v>
      </c>
      <c r="I258" s="342">
        <v>800625.37</v>
      </c>
      <c r="J258" s="342">
        <v>800625.37</v>
      </c>
      <c r="K258" s="342"/>
      <c r="L258" s="342">
        <v>800625.37</v>
      </c>
      <c r="M258" s="342">
        <v>800625.37</v>
      </c>
      <c r="N258" s="342">
        <v>800625.37</v>
      </c>
      <c r="O258" s="342"/>
      <c r="P258" s="238">
        <v>1748.0320578333333</v>
      </c>
      <c r="Q258" s="238">
        <v>1748.0320578333333</v>
      </c>
      <c r="R258" s="238">
        <v>1748.0320578333333</v>
      </c>
      <c r="S258" s="238"/>
      <c r="T258" s="342">
        <f t="shared" si="89"/>
        <v>1748.0320578333333</v>
      </c>
      <c r="U258" s="342">
        <f t="shared" si="89"/>
        <v>1748.0320578333333</v>
      </c>
      <c r="V258" s="342">
        <f t="shared" si="89"/>
        <v>1748.0320578333333</v>
      </c>
      <c r="W258" s="29"/>
      <c r="X258" s="29">
        <f t="shared" si="84"/>
        <v>5244.0961735000001</v>
      </c>
      <c r="Y258" s="29">
        <f t="shared" si="85"/>
        <v>5244.0961735000001</v>
      </c>
      <c r="Z258" s="29">
        <f t="shared" si="86"/>
        <v>0</v>
      </c>
      <c r="AB258" s="29">
        <v>800625.37</v>
      </c>
      <c r="AC258" s="29">
        <v>800625.37</v>
      </c>
      <c r="AD258" s="29">
        <v>800625.37</v>
      </c>
      <c r="AF258" s="342">
        <v>800625.37</v>
      </c>
      <c r="AG258" s="342">
        <v>800625.37</v>
      </c>
      <c r="AH258" s="342">
        <v>800625.37</v>
      </c>
      <c r="AJ258" s="29">
        <v>1748.0320578333333</v>
      </c>
      <c r="AK258" s="29">
        <v>1748.0320578333333</v>
      </c>
      <c r="AL258" s="29">
        <v>1748.0320578333333</v>
      </c>
      <c r="AN258" s="342">
        <f t="shared" si="87"/>
        <v>1748.0320578333333</v>
      </c>
      <c r="AO258" s="342">
        <f t="shared" si="87"/>
        <v>1748.0320578333333</v>
      </c>
      <c r="AP258" s="342">
        <f t="shared" si="87"/>
        <v>1748.0320578333333</v>
      </c>
      <c r="AR258" s="29">
        <f t="shared" si="74"/>
        <v>5244.0961735000001</v>
      </c>
      <c r="AS258" s="29">
        <f t="shared" si="75"/>
        <v>5244.0961735000001</v>
      </c>
      <c r="AT258" s="29">
        <f t="shared" si="76"/>
        <v>0</v>
      </c>
      <c r="AV258" s="29">
        <f t="shared" si="77"/>
        <v>10488.192347</v>
      </c>
      <c r="AW258" s="29">
        <f t="shared" si="77"/>
        <v>10488.192347</v>
      </c>
      <c r="AX258" s="29">
        <f t="shared" si="78"/>
        <v>0</v>
      </c>
      <c r="AZ258" s="29">
        <v>800625.37</v>
      </c>
      <c r="BA258" s="29">
        <v>800625.37</v>
      </c>
      <c r="BB258" s="29">
        <v>800625.37</v>
      </c>
      <c r="BD258" s="342"/>
      <c r="BE258" s="342"/>
      <c r="BF258" s="342"/>
      <c r="BH258" s="29">
        <v>1748.0320578333333</v>
      </c>
      <c r="BI258" s="29">
        <v>1748.0320578333333</v>
      </c>
      <c r="BJ258" s="29">
        <v>1748.0320578333333</v>
      </c>
      <c r="BL258" s="342">
        <f t="shared" si="90"/>
        <v>0</v>
      </c>
      <c r="BM258" s="342">
        <f t="shared" si="90"/>
        <v>0</v>
      </c>
      <c r="BN258" s="342">
        <f t="shared" si="90"/>
        <v>0</v>
      </c>
      <c r="BP258" s="29">
        <f t="shared" si="67"/>
        <v>5244.0961735000001</v>
      </c>
      <c r="BQ258" s="29">
        <f t="shared" si="88"/>
        <v>0</v>
      </c>
      <c r="BR258" s="29">
        <f t="shared" si="69"/>
        <v>-5244.0961735000001</v>
      </c>
      <c r="BT258" s="29">
        <f t="shared" si="70"/>
        <v>15732.2885205</v>
      </c>
      <c r="BU258" s="29">
        <f t="shared" si="70"/>
        <v>10488.192347</v>
      </c>
      <c r="BV258" s="29">
        <f t="shared" si="73"/>
        <v>-5244.0961735000001</v>
      </c>
      <c r="BX258" s="29">
        <v>800625.37</v>
      </c>
      <c r="BY258" s="29">
        <v>800625.37</v>
      </c>
      <c r="BZ258" s="29">
        <v>800625.37</v>
      </c>
      <c r="CB258" s="342"/>
      <c r="CC258" s="342"/>
      <c r="CD258" s="342"/>
      <c r="CF258" s="29">
        <v>1748.0320578333333</v>
      </c>
      <c r="CG258" s="29">
        <v>1748.0320578333333</v>
      </c>
      <c r="CH258" s="29">
        <v>1748.0320578333333</v>
      </c>
      <c r="CJ258" s="342">
        <f t="shared" si="91"/>
        <v>0</v>
      </c>
      <c r="CK258" s="342">
        <f t="shared" si="91"/>
        <v>0</v>
      </c>
      <c r="CL258" s="342">
        <f t="shared" si="91"/>
        <v>0</v>
      </c>
      <c r="CN258" s="29">
        <f t="shared" si="79"/>
        <v>5244.0961735000001</v>
      </c>
      <c r="CO258" s="29">
        <f t="shared" si="80"/>
        <v>0</v>
      </c>
      <c r="CP258" s="29">
        <f t="shared" si="81"/>
        <v>-5244.0961735000001</v>
      </c>
      <c r="CR258" s="29">
        <f t="shared" si="82"/>
        <v>20976.384694</v>
      </c>
      <c r="CS258" s="29">
        <f t="shared" si="82"/>
        <v>10488.192347</v>
      </c>
      <c r="CT258" s="29">
        <f t="shared" si="83"/>
        <v>-10488.192347</v>
      </c>
    </row>
    <row r="259" spans="1:98" x14ac:dyDescent="0.25">
      <c r="A259" s="30" t="s">
        <v>582</v>
      </c>
      <c r="B259" s="229">
        <v>3.8100000000000002E-2</v>
      </c>
      <c r="C259" s="229">
        <v>3.9800000000000002E-2</v>
      </c>
      <c r="D259" s="229">
        <v>3.9800000000000002E-2</v>
      </c>
      <c r="E259" s="229">
        <v>2.5900000000000003E-2</v>
      </c>
      <c r="F259" s="236">
        <v>403013</v>
      </c>
      <c r="G259" s="229"/>
      <c r="H259" s="342">
        <v>1709376.03</v>
      </c>
      <c r="I259" s="342">
        <v>1709376.03</v>
      </c>
      <c r="J259" s="342">
        <v>1709376.03</v>
      </c>
      <c r="K259" s="342"/>
      <c r="L259" s="342">
        <v>1709376.03</v>
      </c>
      <c r="M259" s="342">
        <v>1709376.03</v>
      </c>
      <c r="N259" s="342">
        <v>1709376.03</v>
      </c>
      <c r="O259" s="342"/>
      <c r="P259" s="238">
        <v>3689.4032647500007</v>
      </c>
      <c r="Q259" s="238">
        <v>3689.4032647500007</v>
      </c>
      <c r="R259" s="238">
        <v>3689.4032647500007</v>
      </c>
      <c r="S259" s="238"/>
      <c r="T259" s="342">
        <f t="shared" si="89"/>
        <v>3689.4032647500007</v>
      </c>
      <c r="U259" s="342">
        <f t="shared" si="89"/>
        <v>3689.4032647500007</v>
      </c>
      <c r="V259" s="342">
        <f t="shared" si="89"/>
        <v>3689.4032647500007</v>
      </c>
      <c r="W259" s="29"/>
      <c r="X259" s="29">
        <f t="shared" si="84"/>
        <v>11068.209794250002</v>
      </c>
      <c r="Y259" s="29">
        <f t="shared" si="85"/>
        <v>11068.209794250002</v>
      </c>
      <c r="Z259" s="29">
        <f t="shared" si="86"/>
        <v>0</v>
      </c>
      <c r="AB259" s="29">
        <v>1709376.03</v>
      </c>
      <c r="AC259" s="29">
        <v>1709376.03</v>
      </c>
      <c r="AD259" s="29">
        <v>1709376.03</v>
      </c>
      <c r="AF259" s="342">
        <v>1709376.03</v>
      </c>
      <c r="AG259" s="342">
        <v>1709376.03</v>
      </c>
      <c r="AH259" s="342">
        <v>1709376.03</v>
      </c>
      <c r="AJ259" s="29">
        <v>3689.4032647500007</v>
      </c>
      <c r="AK259" s="29">
        <v>3689.4032647500007</v>
      </c>
      <c r="AL259" s="29">
        <v>3689.4032647500007</v>
      </c>
      <c r="AN259" s="342">
        <f t="shared" si="87"/>
        <v>3689.4032647500007</v>
      </c>
      <c r="AO259" s="342">
        <f t="shared" si="87"/>
        <v>3689.4032647500007</v>
      </c>
      <c r="AP259" s="342">
        <f t="shared" si="87"/>
        <v>3689.4032647500007</v>
      </c>
      <c r="AR259" s="29">
        <f t="shared" si="74"/>
        <v>11068.209794250002</v>
      </c>
      <c r="AS259" s="29">
        <f t="shared" si="75"/>
        <v>11068.209794250002</v>
      </c>
      <c r="AT259" s="29">
        <f t="shared" si="76"/>
        <v>0</v>
      </c>
      <c r="AV259" s="29">
        <f t="shared" si="77"/>
        <v>22136.419588500004</v>
      </c>
      <c r="AW259" s="29">
        <f t="shared" si="77"/>
        <v>22136.419588500004</v>
      </c>
      <c r="AX259" s="29">
        <f t="shared" si="78"/>
        <v>0</v>
      </c>
      <c r="AZ259" s="29">
        <v>1709376.03</v>
      </c>
      <c r="BA259" s="29">
        <v>1709376.03</v>
      </c>
      <c r="BB259" s="29">
        <v>1709376.03</v>
      </c>
      <c r="BD259" s="342"/>
      <c r="BE259" s="342"/>
      <c r="BF259" s="342"/>
      <c r="BH259" s="29">
        <v>3689.4032647500007</v>
      </c>
      <c r="BI259" s="29">
        <v>3689.4032647500007</v>
      </c>
      <c r="BJ259" s="29">
        <v>3689.4032647500007</v>
      </c>
      <c r="BL259" s="342">
        <f t="shared" si="90"/>
        <v>0</v>
      </c>
      <c r="BM259" s="342">
        <f t="shared" si="90"/>
        <v>0</v>
      </c>
      <c r="BN259" s="342">
        <f t="shared" si="90"/>
        <v>0</v>
      </c>
      <c r="BP259" s="29">
        <f t="shared" si="67"/>
        <v>11068.209794250002</v>
      </c>
      <c r="BQ259" s="29">
        <f t="shared" si="88"/>
        <v>0</v>
      </c>
      <c r="BR259" s="29">
        <f t="shared" si="69"/>
        <v>-11068.209794250002</v>
      </c>
      <c r="BT259" s="29">
        <f t="shared" si="70"/>
        <v>33204.629382750005</v>
      </c>
      <c r="BU259" s="29">
        <f t="shared" si="70"/>
        <v>22136.419588500004</v>
      </c>
      <c r="BV259" s="29">
        <f t="shared" si="73"/>
        <v>-11068.20979425</v>
      </c>
      <c r="BX259" s="29">
        <v>1709376.03</v>
      </c>
      <c r="BY259" s="29">
        <v>1709376.03</v>
      </c>
      <c r="BZ259" s="29">
        <v>1709376.03</v>
      </c>
      <c r="CB259" s="342"/>
      <c r="CC259" s="342"/>
      <c r="CD259" s="342"/>
      <c r="CF259" s="29">
        <v>3689.4032647500007</v>
      </c>
      <c r="CG259" s="29">
        <v>3689.4032647500007</v>
      </c>
      <c r="CH259" s="29">
        <v>3689.4032647500007</v>
      </c>
      <c r="CJ259" s="342">
        <f t="shared" si="91"/>
        <v>0</v>
      </c>
      <c r="CK259" s="342">
        <f t="shared" si="91"/>
        <v>0</v>
      </c>
      <c r="CL259" s="342">
        <f t="shared" si="91"/>
        <v>0</v>
      </c>
      <c r="CN259" s="29">
        <f t="shared" si="79"/>
        <v>11068.209794250002</v>
      </c>
      <c r="CO259" s="29">
        <f t="shared" si="80"/>
        <v>0</v>
      </c>
      <c r="CP259" s="29">
        <f t="shared" si="81"/>
        <v>-11068.209794250002</v>
      </c>
      <c r="CR259" s="29">
        <f t="shared" si="82"/>
        <v>44272.839177000009</v>
      </c>
      <c r="CS259" s="29">
        <f t="shared" si="82"/>
        <v>22136.419588500004</v>
      </c>
      <c r="CT259" s="29">
        <f t="shared" si="83"/>
        <v>-22136.419588500004</v>
      </c>
    </row>
    <row r="260" spans="1:98" x14ac:dyDescent="0.25">
      <c r="A260" s="30" t="s">
        <v>583</v>
      </c>
      <c r="B260" s="229">
        <v>3.56E-2</v>
      </c>
      <c r="C260" s="229">
        <v>4.0599999999999997E-2</v>
      </c>
      <c r="D260" s="229">
        <v>4.0599999999999997E-2</v>
      </c>
      <c r="E260" s="229">
        <v>2.58E-2</v>
      </c>
      <c r="F260" s="236">
        <v>403013</v>
      </c>
      <c r="G260" s="229"/>
      <c r="H260" s="342">
        <v>2168768.83</v>
      </c>
      <c r="I260" s="342">
        <v>2168768.83</v>
      </c>
      <c r="J260" s="342">
        <v>2168768.83</v>
      </c>
      <c r="K260" s="342"/>
      <c r="L260" s="342">
        <v>2168768.83</v>
      </c>
      <c r="M260" s="342">
        <v>2168768.83</v>
      </c>
      <c r="N260" s="342">
        <v>2168768.83</v>
      </c>
      <c r="O260" s="342"/>
      <c r="P260" s="238">
        <v>4662.8529845000003</v>
      </c>
      <c r="Q260" s="238">
        <v>4662.8529845000003</v>
      </c>
      <c r="R260" s="238">
        <v>4662.8529845000003</v>
      </c>
      <c r="S260" s="238"/>
      <c r="T260" s="342">
        <f t="shared" si="89"/>
        <v>4662.8529845000003</v>
      </c>
      <c r="U260" s="342">
        <f t="shared" si="89"/>
        <v>4662.8529845000003</v>
      </c>
      <c r="V260" s="342">
        <f t="shared" si="89"/>
        <v>4662.8529845000003</v>
      </c>
      <c r="W260" s="29"/>
      <c r="X260" s="29">
        <f t="shared" si="84"/>
        <v>13988.5589535</v>
      </c>
      <c r="Y260" s="29">
        <f t="shared" si="85"/>
        <v>13988.5589535</v>
      </c>
      <c r="Z260" s="29">
        <f t="shared" si="86"/>
        <v>0</v>
      </c>
      <c r="AB260" s="29">
        <v>2168768.83</v>
      </c>
      <c r="AC260" s="29">
        <v>2168768.83</v>
      </c>
      <c r="AD260" s="29">
        <v>2168768.83</v>
      </c>
      <c r="AF260" s="342">
        <v>2168768.83</v>
      </c>
      <c r="AG260" s="342">
        <v>2168768.83</v>
      </c>
      <c r="AH260" s="342">
        <v>2168768.83</v>
      </c>
      <c r="AJ260" s="29">
        <v>4662.8529845000003</v>
      </c>
      <c r="AK260" s="29">
        <v>4662.8529845000003</v>
      </c>
      <c r="AL260" s="29">
        <v>4662.8529845000003</v>
      </c>
      <c r="AN260" s="342">
        <f t="shared" si="87"/>
        <v>4662.8529845000003</v>
      </c>
      <c r="AO260" s="342">
        <f t="shared" si="87"/>
        <v>4662.8529845000003</v>
      </c>
      <c r="AP260" s="342">
        <f t="shared" si="87"/>
        <v>4662.8529845000003</v>
      </c>
      <c r="AR260" s="29">
        <f t="shared" si="74"/>
        <v>13988.5589535</v>
      </c>
      <c r="AS260" s="29">
        <f t="shared" si="75"/>
        <v>13988.5589535</v>
      </c>
      <c r="AT260" s="29">
        <f t="shared" si="76"/>
        <v>0</v>
      </c>
      <c r="AV260" s="29">
        <f t="shared" si="77"/>
        <v>27977.117907</v>
      </c>
      <c r="AW260" s="29">
        <f t="shared" si="77"/>
        <v>27977.117907</v>
      </c>
      <c r="AX260" s="29">
        <f t="shared" si="78"/>
        <v>0</v>
      </c>
      <c r="AZ260" s="29">
        <v>2168768.83</v>
      </c>
      <c r="BA260" s="29">
        <v>2168768.83</v>
      </c>
      <c r="BB260" s="29">
        <v>2168768.83</v>
      </c>
      <c r="BD260" s="342"/>
      <c r="BE260" s="342"/>
      <c r="BF260" s="342"/>
      <c r="BH260" s="29">
        <v>4662.8529845000003</v>
      </c>
      <c r="BI260" s="29">
        <v>4662.8529845000003</v>
      </c>
      <c r="BJ260" s="29">
        <v>4662.8529845000003</v>
      </c>
      <c r="BL260" s="342">
        <f t="shared" si="90"/>
        <v>0</v>
      </c>
      <c r="BM260" s="342">
        <f t="shared" si="90"/>
        <v>0</v>
      </c>
      <c r="BN260" s="342">
        <f t="shared" si="90"/>
        <v>0</v>
      </c>
      <c r="BP260" s="29">
        <f t="shared" si="67"/>
        <v>13988.5589535</v>
      </c>
      <c r="BQ260" s="29">
        <f t="shared" si="88"/>
        <v>0</v>
      </c>
      <c r="BR260" s="29">
        <f t="shared" si="69"/>
        <v>-13988.5589535</v>
      </c>
      <c r="BT260" s="29">
        <f t="shared" si="70"/>
        <v>41965.676860499996</v>
      </c>
      <c r="BU260" s="29">
        <f t="shared" si="70"/>
        <v>27977.117907</v>
      </c>
      <c r="BV260" s="29">
        <f t="shared" si="73"/>
        <v>-13988.558953499996</v>
      </c>
      <c r="BX260" s="29">
        <v>2168768.83</v>
      </c>
      <c r="BY260" s="29">
        <v>2168768.83</v>
      </c>
      <c r="BZ260" s="29">
        <v>2168768.83</v>
      </c>
      <c r="CB260" s="342"/>
      <c r="CC260" s="342"/>
      <c r="CD260" s="342"/>
      <c r="CF260" s="29">
        <v>4662.8529845000003</v>
      </c>
      <c r="CG260" s="29">
        <v>4662.8529845000003</v>
      </c>
      <c r="CH260" s="29">
        <v>4662.8529845000003</v>
      </c>
      <c r="CJ260" s="342">
        <f t="shared" si="91"/>
        <v>0</v>
      </c>
      <c r="CK260" s="342">
        <f t="shared" si="91"/>
        <v>0</v>
      </c>
      <c r="CL260" s="342">
        <f t="shared" si="91"/>
        <v>0</v>
      </c>
      <c r="CN260" s="29">
        <f t="shared" si="79"/>
        <v>13988.5589535</v>
      </c>
      <c r="CO260" s="29">
        <f t="shared" si="80"/>
        <v>0</v>
      </c>
      <c r="CP260" s="29">
        <f t="shared" si="81"/>
        <v>-13988.5589535</v>
      </c>
      <c r="CR260" s="29">
        <f t="shared" si="82"/>
        <v>55954.235814</v>
      </c>
      <c r="CS260" s="29">
        <f t="shared" si="82"/>
        <v>27977.117907</v>
      </c>
      <c r="CT260" s="29">
        <f t="shared" si="83"/>
        <v>-27977.117907</v>
      </c>
    </row>
    <row r="261" spans="1:98" x14ac:dyDescent="0.25">
      <c r="A261" s="30" t="s">
        <v>584</v>
      </c>
      <c r="B261" s="229">
        <v>3.56E-2</v>
      </c>
      <c r="C261" s="229">
        <v>3.6799999999999999E-2</v>
      </c>
      <c r="D261" s="229">
        <v>3.6799999999999999E-2</v>
      </c>
      <c r="E261" s="229">
        <v>2.4500000000000001E-2</v>
      </c>
      <c r="F261" s="236">
        <v>403013</v>
      </c>
      <c r="G261" s="229"/>
      <c r="H261" s="342">
        <v>1943746.28</v>
      </c>
      <c r="I261" s="342">
        <v>1943746.28</v>
      </c>
      <c r="J261" s="342">
        <v>1943746.28</v>
      </c>
      <c r="K261" s="342"/>
      <c r="L261" s="342">
        <v>1943746.28</v>
      </c>
      <c r="M261" s="342">
        <v>1943746.28</v>
      </c>
      <c r="N261" s="342">
        <v>1943746.28</v>
      </c>
      <c r="O261" s="342"/>
      <c r="P261" s="238">
        <v>3968.4819883333334</v>
      </c>
      <c r="Q261" s="238">
        <v>3968.4819883333334</v>
      </c>
      <c r="R261" s="238">
        <v>3968.4819883333334</v>
      </c>
      <c r="S261" s="238"/>
      <c r="T261" s="342">
        <f t="shared" si="89"/>
        <v>3968.4819883333334</v>
      </c>
      <c r="U261" s="342">
        <f t="shared" si="89"/>
        <v>3968.4819883333334</v>
      </c>
      <c r="V261" s="342">
        <f t="shared" si="89"/>
        <v>3968.4819883333334</v>
      </c>
      <c r="W261" s="29"/>
      <c r="X261" s="29">
        <f t="shared" si="84"/>
        <v>11905.445965000001</v>
      </c>
      <c r="Y261" s="29">
        <f t="shared" si="85"/>
        <v>11905.445965000001</v>
      </c>
      <c r="Z261" s="29">
        <f t="shared" si="86"/>
        <v>0</v>
      </c>
      <c r="AB261" s="29">
        <v>1943746.28</v>
      </c>
      <c r="AC261" s="29">
        <v>1943746.28</v>
      </c>
      <c r="AD261" s="29">
        <v>1943746.28</v>
      </c>
      <c r="AF261" s="342">
        <v>1943746.28</v>
      </c>
      <c r="AG261" s="342">
        <v>1943746.28</v>
      </c>
      <c r="AH261" s="342">
        <v>1943746.28</v>
      </c>
      <c r="AJ261" s="29">
        <v>3968.4819883333334</v>
      </c>
      <c r="AK261" s="29">
        <v>3968.4819883333334</v>
      </c>
      <c r="AL261" s="29">
        <v>3968.4819883333334</v>
      </c>
      <c r="AN261" s="342">
        <f t="shared" si="87"/>
        <v>3968.4819883333334</v>
      </c>
      <c r="AO261" s="342">
        <f t="shared" si="87"/>
        <v>3968.4819883333334</v>
      </c>
      <c r="AP261" s="342">
        <f t="shared" si="87"/>
        <v>3968.4819883333334</v>
      </c>
      <c r="AR261" s="29">
        <f t="shared" si="74"/>
        <v>11905.445965000001</v>
      </c>
      <c r="AS261" s="29">
        <f t="shared" si="75"/>
        <v>11905.445965000001</v>
      </c>
      <c r="AT261" s="29">
        <f t="shared" si="76"/>
        <v>0</v>
      </c>
      <c r="AV261" s="29">
        <f t="shared" si="77"/>
        <v>23810.891930000002</v>
      </c>
      <c r="AW261" s="29">
        <f t="shared" si="77"/>
        <v>23810.891930000002</v>
      </c>
      <c r="AX261" s="29">
        <f t="shared" si="78"/>
        <v>0</v>
      </c>
      <c r="AZ261" s="29">
        <v>1943746.28</v>
      </c>
      <c r="BA261" s="29">
        <v>1943746.28</v>
      </c>
      <c r="BB261" s="29">
        <v>1943746.28</v>
      </c>
      <c r="BD261" s="342"/>
      <c r="BE261" s="342"/>
      <c r="BF261" s="342"/>
      <c r="BH261" s="29">
        <v>3968.4819883333334</v>
      </c>
      <c r="BI261" s="29">
        <v>3968.4819883333334</v>
      </c>
      <c r="BJ261" s="29">
        <v>3968.4819883333334</v>
      </c>
      <c r="BL261" s="342">
        <f t="shared" si="90"/>
        <v>0</v>
      </c>
      <c r="BM261" s="342">
        <f t="shared" si="90"/>
        <v>0</v>
      </c>
      <c r="BN261" s="342">
        <f t="shared" si="90"/>
        <v>0</v>
      </c>
      <c r="BP261" s="29">
        <f t="shared" ref="BP261:BP279" si="92">BH261+BI261+BJ261</f>
        <v>11905.445965000001</v>
      </c>
      <c r="BQ261" s="29">
        <f t="shared" si="88"/>
        <v>0</v>
      </c>
      <c r="BR261" s="29">
        <f t="shared" ref="BR261:BR279" si="93">BQ261-BP261</f>
        <v>-11905.445965000001</v>
      </c>
      <c r="BT261" s="29">
        <f t="shared" si="70"/>
        <v>35716.337895000004</v>
      </c>
      <c r="BU261" s="29">
        <f t="shared" si="70"/>
        <v>23810.891930000002</v>
      </c>
      <c r="BV261" s="29">
        <f t="shared" si="73"/>
        <v>-11905.445965000003</v>
      </c>
      <c r="BX261" s="29">
        <v>1943746.28</v>
      </c>
      <c r="BY261" s="29">
        <v>1943746.28</v>
      </c>
      <c r="BZ261" s="29">
        <v>1943746.28</v>
      </c>
      <c r="CB261" s="342"/>
      <c r="CC261" s="342"/>
      <c r="CD261" s="342"/>
      <c r="CF261" s="29">
        <v>3968.4819883333334</v>
      </c>
      <c r="CG261" s="29">
        <v>3968.4819883333334</v>
      </c>
      <c r="CH261" s="29">
        <v>3968.4819883333334</v>
      </c>
      <c r="CJ261" s="342">
        <f t="shared" si="91"/>
        <v>0</v>
      </c>
      <c r="CK261" s="342">
        <f t="shared" si="91"/>
        <v>0</v>
      </c>
      <c r="CL261" s="342">
        <f t="shared" si="91"/>
        <v>0</v>
      </c>
      <c r="CN261" s="29">
        <f t="shared" si="79"/>
        <v>11905.445965000001</v>
      </c>
      <c r="CO261" s="29">
        <f t="shared" si="80"/>
        <v>0</v>
      </c>
      <c r="CP261" s="29">
        <f t="shared" si="81"/>
        <v>-11905.445965000001</v>
      </c>
      <c r="CR261" s="29">
        <f t="shared" si="82"/>
        <v>47621.783860000003</v>
      </c>
      <c r="CS261" s="29">
        <f t="shared" si="82"/>
        <v>23810.891930000002</v>
      </c>
      <c r="CT261" s="29">
        <f t="shared" si="83"/>
        <v>-23810.891930000002</v>
      </c>
    </row>
    <row r="262" spans="1:98" x14ac:dyDescent="0.25">
      <c r="A262" s="343" t="s">
        <v>585</v>
      </c>
      <c r="B262" s="229">
        <v>3.5700000000000003E-2</v>
      </c>
      <c r="C262" s="229">
        <v>3.8699999999999998E-2</v>
      </c>
      <c r="D262" s="229">
        <v>3.8699999999999998E-2</v>
      </c>
      <c r="E262" s="229">
        <v>2.3399999999999997E-2</v>
      </c>
      <c r="F262" s="236">
        <v>403013</v>
      </c>
      <c r="G262" s="229"/>
      <c r="H262" s="342">
        <v>1898268.01</v>
      </c>
      <c r="I262" s="342">
        <v>1898268.01</v>
      </c>
      <c r="J262" s="342">
        <v>1898268.01</v>
      </c>
      <c r="K262" s="342"/>
      <c r="L262" s="342">
        <v>1898268.01</v>
      </c>
      <c r="M262" s="342">
        <v>1898268.01</v>
      </c>
      <c r="N262" s="342">
        <v>1898268.01</v>
      </c>
      <c r="O262" s="342"/>
      <c r="P262" s="238">
        <v>3701.6226194999995</v>
      </c>
      <c r="Q262" s="238">
        <v>3701.6226194999995</v>
      </c>
      <c r="R262" s="238">
        <v>3701.6226194999995</v>
      </c>
      <c r="S262" s="238"/>
      <c r="T262" s="342">
        <f t="shared" si="89"/>
        <v>3701.6226194999995</v>
      </c>
      <c r="U262" s="342">
        <f t="shared" si="89"/>
        <v>3701.6226194999995</v>
      </c>
      <c r="V262" s="342">
        <f t="shared" si="89"/>
        <v>3701.6226194999995</v>
      </c>
      <c r="W262" s="29"/>
      <c r="X262" s="29">
        <f t="shared" si="84"/>
        <v>11104.867858499998</v>
      </c>
      <c r="Y262" s="29">
        <f t="shared" si="85"/>
        <v>11104.867858499998</v>
      </c>
      <c r="Z262" s="29">
        <f t="shared" si="86"/>
        <v>0</v>
      </c>
      <c r="AB262" s="29">
        <v>1898268.01</v>
      </c>
      <c r="AC262" s="29">
        <v>1898268.01</v>
      </c>
      <c r="AD262" s="29">
        <v>1898268.01</v>
      </c>
      <c r="AF262" s="342">
        <v>1898268.01</v>
      </c>
      <c r="AG262" s="342">
        <v>1898268.01</v>
      </c>
      <c r="AH262" s="342">
        <v>1898268.01</v>
      </c>
      <c r="AJ262" s="29">
        <v>3701.6226194999995</v>
      </c>
      <c r="AK262" s="29">
        <v>3701.6226194999995</v>
      </c>
      <c r="AL262" s="29">
        <v>3701.6226194999995</v>
      </c>
      <c r="AN262" s="342">
        <f t="shared" si="87"/>
        <v>3701.6226194999995</v>
      </c>
      <c r="AO262" s="342">
        <f t="shared" si="87"/>
        <v>3701.6226194999995</v>
      </c>
      <c r="AP262" s="342">
        <f t="shared" si="87"/>
        <v>3701.6226194999995</v>
      </c>
      <c r="AR262" s="29">
        <f t="shared" si="74"/>
        <v>11104.867858499998</v>
      </c>
      <c r="AS262" s="29">
        <f t="shared" si="75"/>
        <v>11104.867858499998</v>
      </c>
      <c r="AT262" s="29">
        <f t="shared" si="76"/>
        <v>0</v>
      </c>
      <c r="AV262" s="29">
        <f t="shared" si="77"/>
        <v>22209.735716999996</v>
      </c>
      <c r="AW262" s="29">
        <f t="shared" si="77"/>
        <v>22209.735716999996</v>
      </c>
      <c r="AX262" s="29">
        <f t="shared" si="78"/>
        <v>0</v>
      </c>
      <c r="AZ262" s="29">
        <v>1898268.01</v>
      </c>
      <c r="BA262" s="29">
        <v>1898268.01</v>
      </c>
      <c r="BB262" s="29">
        <v>1898268.01</v>
      </c>
      <c r="BD262" s="342"/>
      <c r="BE262" s="342"/>
      <c r="BF262" s="342"/>
      <c r="BH262" s="29">
        <v>3701.6226194999995</v>
      </c>
      <c r="BI262" s="29">
        <v>3701.6226194999995</v>
      </c>
      <c r="BJ262" s="29">
        <v>3701.6226194999995</v>
      </c>
      <c r="BL262" s="342">
        <f t="shared" si="90"/>
        <v>0</v>
      </c>
      <c r="BM262" s="342">
        <f t="shared" si="90"/>
        <v>0</v>
      </c>
      <c r="BN262" s="342">
        <f t="shared" si="90"/>
        <v>0</v>
      </c>
      <c r="BP262" s="29">
        <f t="shared" si="92"/>
        <v>11104.867858499998</v>
      </c>
      <c r="BQ262" s="29">
        <f t="shared" si="88"/>
        <v>0</v>
      </c>
      <c r="BR262" s="29">
        <f t="shared" si="93"/>
        <v>-11104.867858499998</v>
      </c>
      <c r="BT262" s="29">
        <f t="shared" si="70"/>
        <v>33314.60357549999</v>
      </c>
      <c r="BU262" s="29">
        <f t="shared" si="70"/>
        <v>22209.735716999996</v>
      </c>
      <c r="BV262" s="29">
        <f t="shared" si="73"/>
        <v>-11104.867858499994</v>
      </c>
      <c r="BX262" s="29">
        <v>1898268.01</v>
      </c>
      <c r="BY262" s="29">
        <v>1898268.01</v>
      </c>
      <c r="BZ262" s="29">
        <v>1898268.01</v>
      </c>
      <c r="CB262" s="342"/>
      <c r="CC262" s="342"/>
      <c r="CD262" s="342"/>
      <c r="CF262" s="29">
        <v>3701.6226194999995</v>
      </c>
      <c r="CG262" s="29">
        <v>3701.6226194999995</v>
      </c>
      <c r="CH262" s="29">
        <v>3701.6226194999995</v>
      </c>
      <c r="CJ262" s="342">
        <f t="shared" si="91"/>
        <v>0</v>
      </c>
      <c r="CK262" s="342">
        <f t="shared" si="91"/>
        <v>0</v>
      </c>
      <c r="CL262" s="342">
        <f t="shared" si="91"/>
        <v>0</v>
      </c>
      <c r="CN262" s="29">
        <f t="shared" si="79"/>
        <v>11104.867858499998</v>
      </c>
      <c r="CO262" s="29">
        <f t="shared" si="80"/>
        <v>0</v>
      </c>
      <c r="CP262" s="29">
        <f t="shared" si="81"/>
        <v>-11104.867858499998</v>
      </c>
      <c r="CR262" s="29">
        <f t="shared" si="82"/>
        <v>44419.471433999992</v>
      </c>
      <c r="CS262" s="29">
        <f t="shared" si="82"/>
        <v>22209.735716999996</v>
      </c>
      <c r="CT262" s="29">
        <f t="shared" si="83"/>
        <v>-22209.735716999996</v>
      </c>
    </row>
    <row r="263" spans="1:98" x14ac:dyDescent="0.25">
      <c r="A263" s="343" t="s">
        <v>586</v>
      </c>
      <c r="B263" s="229">
        <v>0</v>
      </c>
      <c r="C263" s="229">
        <v>0.14599999999999999</v>
      </c>
      <c r="D263" s="229">
        <v>0.14599999999999999</v>
      </c>
      <c r="E263" s="229">
        <v>9.6200000000000008E-2</v>
      </c>
      <c r="F263" s="236">
        <v>403013</v>
      </c>
      <c r="G263" s="229"/>
      <c r="H263" s="342">
        <v>0</v>
      </c>
      <c r="I263" s="342">
        <v>0</v>
      </c>
      <c r="J263" s="342">
        <v>0</v>
      </c>
      <c r="K263" s="342"/>
      <c r="L263" s="342">
        <v>0</v>
      </c>
      <c r="M263" s="342">
        <v>0</v>
      </c>
      <c r="N263" s="342">
        <v>0</v>
      </c>
      <c r="O263" s="342"/>
      <c r="P263" s="238">
        <v>0</v>
      </c>
      <c r="Q263" s="238">
        <v>0</v>
      </c>
      <c r="R263" s="238">
        <v>0</v>
      </c>
      <c r="S263" s="238"/>
      <c r="T263" s="342">
        <f t="shared" si="89"/>
        <v>0</v>
      </c>
      <c r="U263" s="342">
        <f t="shared" si="89"/>
        <v>0</v>
      </c>
      <c r="V263" s="342">
        <f t="shared" si="89"/>
        <v>0</v>
      </c>
      <c r="W263" s="29"/>
      <c r="X263" s="29">
        <f t="shared" si="84"/>
        <v>0</v>
      </c>
      <c r="Y263" s="29">
        <f t="shared" si="85"/>
        <v>0</v>
      </c>
      <c r="Z263" s="29">
        <f t="shared" si="86"/>
        <v>0</v>
      </c>
      <c r="AB263" s="29">
        <v>0</v>
      </c>
      <c r="AC263" s="29">
        <v>0</v>
      </c>
      <c r="AD263" s="29">
        <v>0</v>
      </c>
      <c r="AF263" s="342">
        <v>0</v>
      </c>
      <c r="AG263" s="342">
        <v>0</v>
      </c>
      <c r="AH263" s="342">
        <v>0</v>
      </c>
      <c r="AJ263" s="29">
        <v>0</v>
      </c>
      <c r="AK263" s="29">
        <v>0</v>
      </c>
      <c r="AL263" s="29">
        <v>0</v>
      </c>
      <c r="AN263" s="342">
        <f t="shared" si="87"/>
        <v>0</v>
      </c>
      <c r="AO263" s="342">
        <f t="shared" si="87"/>
        <v>0</v>
      </c>
      <c r="AP263" s="342">
        <f t="shared" si="87"/>
        <v>0</v>
      </c>
      <c r="AR263" s="29">
        <f t="shared" si="74"/>
        <v>0</v>
      </c>
      <c r="AS263" s="29">
        <f t="shared" si="75"/>
        <v>0</v>
      </c>
      <c r="AT263" s="29">
        <f t="shared" si="76"/>
        <v>0</v>
      </c>
      <c r="AV263" s="29">
        <f t="shared" si="77"/>
        <v>0</v>
      </c>
      <c r="AW263" s="29">
        <f t="shared" si="77"/>
        <v>0</v>
      </c>
      <c r="AX263" s="29">
        <f t="shared" si="78"/>
        <v>0</v>
      </c>
      <c r="AZ263" s="29">
        <v>0</v>
      </c>
      <c r="BA263" s="29">
        <v>0</v>
      </c>
      <c r="BB263" s="29">
        <v>0</v>
      </c>
      <c r="BD263" s="342"/>
      <c r="BE263" s="342"/>
      <c r="BF263" s="342"/>
      <c r="BH263" s="29">
        <v>0</v>
      </c>
      <c r="BI263" s="29">
        <v>0</v>
      </c>
      <c r="BJ263" s="29">
        <v>0</v>
      </c>
      <c r="BL263" s="342">
        <f t="shared" si="90"/>
        <v>0</v>
      </c>
      <c r="BM263" s="342">
        <f t="shared" si="90"/>
        <v>0</v>
      </c>
      <c r="BN263" s="342">
        <f t="shared" si="90"/>
        <v>0</v>
      </c>
      <c r="BP263" s="29">
        <f t="shared" si="92"/>
        <v>0</v>
      </c>
      <c r="BQ263" s="29">
        <f t="shared" si="88"/>
        <v>0</v>
      </c>
      <c r="BR263" s="29">
        <f t="shared" si="93"/>
        <v>0</v>
      </c>
      <c r="BT263" s="29">
        <f t="shared" si="70"/>
        <v>0</v>
      </c>
      <c r="BU263" s="29">
        <f t="shared" si="70"/>
        <v>0</v>
      </c>
      <c r="BV263" s="29">
        <f t="shared" si="73"/>
        <v>0</v>
      </c>
      <c r="BX263" s="29">
        <v>0</v>
      </c>
      <c r="BY263" s="29">
        <v>0</v>
      </c>
      <c r="BZ263" s="29">
        <v>0</v>
      </c>
      <c r="CB263" s="342"/>
      <c r="CC263" s="342"/>
      <c r="CD263" s="342"/>
      <c r="CF263" s="29">
        <v>0</v>
      </c>
      <c r="CG263" s="29">
        <v>0</v>
      </c>
      <c r="CH263" s="29">
        <v>0</v>
      </c>
      <c r="CJ263" s="342">
        <f t="shared" si="91"/>
        <v>0</v>
      </c>
      <c r="CK263" s="342">
        <f t="shared" si="91"/>
        <v>0</v>
      </c>
      <c r="CL263" s="342">
        <f t="shared" si="91"/>
        <v>0</v>
      </c>
      <c r="CN263" s="29">
        <f t="shared" si="79"/>
        <v>0</v>
      </c>
      <c r="CO263" s="29">
        <f t="shared" si="80"/>
        <v>0</v>
      </c>
      <c r="CP263" s="29">
        <f t="shared" si="81"/>
        <v>0</v>
      </c>
      <c r="CR263" s="29">
        <f t="shared" si="82"/>
        <v>0</v>
      </c>
      <c r="CS263" s="29">
        <f t="shared" si="82"/>
        <v>0</v>
      </c>
      <c r="CT263" s="29">
        <f t="shared" si="83"/>
        <v>0</v>
      </c>
    </row>
    <row r="264" spans="1:98" x14ac:dyDescent="0.25">
      <c r="A264" s="30" t="s">
        <v>587</v>
      </c>
      <c r="B264" s="229">
        <v>2.8199999999999999E-2</v>
      </c>
      <c r="C264" s="229">
        <v>2.7900000000000001E-2</v>
      </c>
      <c r="D264" s="229">
        <v>2.7900000000000001E-2</v>
      </c>
      <c r="E264" s="229">
        <v>2.9399999999999999E-2</v>
      </c>
      <c r="F264" s="236">
        <v>403013</v>
      </c>
      <c r="G264" s="229"/>
      <c r="H264" s="342">
        <v>1177886.71</v>
      </c>
      <c r="I264" s="342">
        <v>1177886.71</v>
      </c>
      <c r="J264" s="342">
        <v>1212359.6299999999</v>
      </c>
      <c r="K264" s="342"/>
      <c r="L264" s="342">
        <v>1274157.93</v>
      </c>
      <c r="M264" s="342">
        <v>1274551.8900000001</v>
      </c>
      <c r="N264" s="342">
        <v>1274945.8500000001</v>
      </c>
      <c r="O264" s="342"/>
      <c r="P264" s="238">
        <v>2885.8224394999997</v>
      </c>
      <c r="Q264" s="238">
        <v>2885.8224394999997</v>
      </c>
      <c r="R264" s="238">
        <v>2970.2810934999998</v>
      </c>
      <c r="S264" s="238"/>
      <c r="T264" s="342">
        <f t="shared" si="89"/>
        <v>3121.6869284999998</v>
      </c>
      <c r="U264" s="342">
        <f t="shared" si="89"/>
        <v>3122.6521305000001</v>
      </c>
      <c r="V264" s="342">
        <f t="shared" si="89"/>
        <v>3123.6173325</v>
      </c>
      <c r="W264" s="29"/>
      <c r="X264" s="29">
        <f t="shared" si="84"/>
        <v>8741.9259724999993</v>
      </c>
      <c r="Y264" s="29">
        <f t="shared" si="85"/>
        <v>9367.9563914999999</v>
      </c>
      <c r="Z264" s="29">
        <f t="shared" si="86"/>
        <v>626.03041900000062</v>
      </c>
      <c r="AB264" s="29">
        <v>1251363.95</v>
      </c>
      <c r="AC264" s="29">
        <v>1256220.1299999999</v>
      </c>
      <c r="AD264" s="29">
        <v>1256947.6499999999</v>
      </c>
      <c r="AF264" s="342">
        <v>1274945.8500000001</v>
      </c>
      <c r="AG264" s="342">
        <v>1274945.8500000001</v>
      </c>
      <c r="AH264" s="342">
        <v>1274945.8500000001</v>
      </c>
      <c r="AJ264" s="29">
        <v>3065.8416775000001</v>
      </c>
      <c r="AK264" s="29">
        <v>3077.7393184999996</v>
      </c>
      <c r="AL264" s="29">
        <v>3079.5217424999996</v>
      </c>
      <c r="AN264" s="342">
        <f t="shared" si="87"/>
        <v>3123.6173325</v>
      </c>
      <c r="AO264" s="342">
        <f t="shared" si="87"/>
        <v>3123.6173325</v>
      </c>
      <c r="AP264" s="342">
        <f t="shared" si="87"/>
        <v>3123.6173325</v>
      </c>
      <c r="AR264" s="29">
        <f t="shared" si="74"/>
        <v>9223.1027384999998</v>
      </c>
      <c r="AS264" s="29">
        <f t="shared" si="75"/>
        <v>9370.8519974999999</v>
      </c>
      <c r="AT264" s="29">
        <f t="shared" si="76"/>
        <v>147.74925900000017</v>
      </c>
      <c r="AV264" s="29">
        <f t="shared" si="77"/>
        <v>17965.028710999999</v>
      </c>
      <c r="AW264" s="29">
        <f t="shared" si="77"/>
        <v>18738.808388999998</v>
      </c>
      <c r="AX264" s="29">
        <f t="shared" si="78"/>
        <v>773.77967799999897</v>
      </c>
      <c r="AZ264" s="29">
        <v>1257350.22</v>
      </c>
      <c r="BA264" s="29">
        <v>1257407.27</v>
      </c>
      <c r="BB264" s="29">
        <v>1257464.47</v>
      </c>
      <c r="BD264" s="342"/>
      <c r="BE264" s="342"/>
      <c r="BF264" s="342"/>
      <c r="BH264" s="29">
        <v>3080.5080389999998</v>
      </c>
      <c r="BI264" s="29">
        <v>3080.6478114999995</v>
      </c>
      <c r="BJ264" s="29">
        <v>3080.7879515</v>
      </c>
      <c r="BL264" s="342">
        <f t="shared" si="90"/>
        <v>0</v>
      </c>
      <c r="BM264" s="342">
        <f t="shared" si="90"/>
        <v>0</v>
      </c>
      <c r="BN264" s="342">
        <f t="shared" si="90"/>
        <v>0</v>
      </c>
      <c r="BP264" s="29">
        <f t="shared" si="92"/>
        <v>9241.9438019999998</v>
      </c>
      <c r="BQ264" s="29">
        <f t="shared" si="88"/>
        <v>0</v>
      </c>
      <c r="BR264" s="29">
        <f t="shared" si="93"/>
        <v>-9241.9438019999998</v>
      </c>
      <c r="BT264" s="29">
        <f t="shared" si="70"/>
        <v>27206.972513000001</v>
      </c>
      <c r="BU264" s="29">
        <f t="shared" si="70"/>
        <v>18738.808388999998</v>
      </c>
      <c r="BV264" s="29">
        <f t="shared" si="73"/>
        <v>-8468.1641240000026</v>
      </c>
      <c r="BX264" s="29">
        <v>1257543.8500000001</v>
      </c>
      <c r="BY264" s="29">
        <v>1263030.3</v>
      </c>
      <c r="BZ264" s="29">
        <v>1271297.6600000001</v>
      </c>
      <c r="CB264" s="342"/>
      <c r="CC264" s="342"/>
      <c r="CD264" s="342"/>
      <c r="CF264" s="29">
        <v>3080.9824325000004</v>
      </c>
      <c r="CG264" s="29">
        <v>3094.424235</v>
      </c>
      <c r="CH264" s="29">
        <v>3114.679267</v>
      </c>
      <c r="CJ264" s="342">
        <f t="shared" si="91"/>
        <v>0</v>
      </c>
      <c r="CK264" s="342">
        <f t="shared" si="91"/>
        <v>0</v>
      </c>
      <c r="CL264" s="342">
        <f t="shared" si="91"/>
        <v>0</v>
      </c>
      <c r="CN264" s="29">
        <f t="shared" si="79"/>
        <v>9290.0859345000008</v>
      </c>
      <c r="CO264" s="29">
        <f t="shared" si="80"/>
        <v>0</v>
      </c>
      <c r="CP264" s="29">
        <f t="shared" si="81"/>
        <v>-9290.0859345000008</v>
      </c>
      <c r="CR264" s="29">
        <f t="shared" si="82"/>
        <v>36497.0584475</v>
      </c>
      <c r="CS264" s="29">
        <f t="shared" si="82"/>
        <v>18738.808388999998</v>
      </c>
      <c r="CT264" s="29">
        <f t="shared" si="83"/>
        <v>-17758.250058500002</v>
      </c>
    </row>
    <row r="265" spans="1:98" x14ac:dyDescent="0.25">
      <c r="A265" s="343" t="s">
        <v>588</v>
      </c>
      <c r="B265" s="229">
        <v>3.5799999999999998E-2</v>
      </c>
      <c r="C265" s="229">
        <v>4.0099999999999997E-2</v>
      </c>
      <c r="D265" s="229">
        <v>4.0099999999999997E-2</v>
      </c>
      <c r="E265" s="229">
        <v>2.1299999999999999E-2</v>
      </c>
      <c r="F265" s="236">
        <v>403013</v>
      </c>
      <c r="G265" s="229"/>
      <c r="H265" s="342">
        <v>2399250.0099999998</v>
      </c>
      <c r="I265" s="342">
        <v>2399250.0099999998</v>
      </c>
      <c r="J265" s="342">
        <v>2399250.0099999998</v>
      </c>
      <c r="K265" s="342"/>
      <c r="L265" s="342">
        <v>2399250.0099999998</v>
      </c>
      <c r="M265" s="342">
        <v>2399250.0099999998</v>
      </c>
      <c r="N265" s="342">
        <v>2399250.0099999998</v>
      </c>
      <c r="O265" s="342"/>
      <c r="P265" s="238">
        <v>4258.6687677499995</v>
      </c>
      <c r="Q265" s="238">
        <v>4258.6687677499995</v>
      </c>
      <c r="R265" s="238">
        <v>4258.6687677499995</v>
      </c>
      <c r="S265" s="238"/>
      <c r="T265" s="342">
        <f t="shared" si="89"/>
        <v>4258.6687677499995</v>
      </c>
      <c r="U265" s="342">
        <f t="shared" si="89"/>
        <v>4258.6687677499995</v>
      </c>
      <c r="V265" s="342">
        <f t="shared" si="89"/>
        <v>4258.6687677499995</v>
      </c>
      <c r="W265" s="29"/>
      <c r="X265" s="29">
        <f t="shared" si="84"/>
        <v>12776.006303249998</v>
      </c>
      <c r="Y265" s="29">
        <f t="shared" si="85"/>
        <v>12776.006303249998</v>
      </c>
      <c r="Z265" s="29">
        <f t="shared" si="86"/>
        <v>0</v>
      </c>
      <c r="AB265" s="29">
        <v>2399250.0099999998</v>
      </c>
      <c r="AC265" s="29">
        <v>2399250.0099999998</v>
      </c>
      <c r="AD265" s="29">
        <v>2399250.0099999998</v>
      </c>
      <c r="AF265" s="342">
        <v>2399250.0099999998</v>
      </c>
      <c r="AG265" s="342">
        <v>2399250.0099999998</v>
      </c>
      <c r="AH265" s="342">
        <v>2399250.0099999998</v>
      </c>
      <c r="AJ265" s="29">
        <v>4258.6687677499995</v>
      </c>
      <c r="AK265" s="29">
        <v>4258.6687677499995</v>
      </c>
      <c r="AL265" s="29">
        <v>4258.6687677499995</v>
      </c>
      <c r="AN265" s="342">
        <f t="shared" si="87"/>
        <v>4258.6687677499995</v>
      </c>
      <c r="AO265" s="342">
        <f t="shared" si="87"/>
        <v>4258.6687677499995</v>
      </c>
      <c r="AP265" s="342">
        <f t="shared" si="87"/>
        <v>4258.6687677499995</v>
      </c>
      <c r="AR265" s="29">
        <f t="shared" si="74"/>
        <v>12776.006303249998</v>
      </c>
      <c r="AS265" s="29">
        <f t="shared" si="75"/>
        <v>12776.006303249998</v>
      </c>
      <c r="AT265" s="29">
        <f t="shared" si="76"/>
        <v>0</v>
      </c>
      <c r="AV265" s="29">
        <f t="shared" si="77"/>
        <v>25552.012606499997</v>
      </c>
      <c r="AW265" s="29">
        <f t="shared" si="77"/>
        <v>25552.012606499997</v>
      </c>
      <c r="AX265" s="29">
        <f t="shared" si="78"/>
        <v>0</v>
      </c>
      <c r="AZ265" s="29">
        <v>2399250.0099999998</v>
      </c>
      <c r="BA265" s="29">
        <v>2399250.0099999998</v>
      </c>
      <c r="BB265" s="29">
        <v>2399250.0099999998</v>
      </c>
      <c r="BD265" s="342"/>
      <c r="BE265" s="342"/>
      <c r="BF265" s="342"/>
      <c r="BH265" s="29">
        <v>4258.6687677499995</v>
      </c>
      <c r="BI265" s="29">
        <v>4258.6687677499995</v>
      </c>
      <c r="BJ265" s="29">
        <v>4258.6687677499995</v>
      </c>
      <c r="BL265" s="342">
        <f t="shared" si="90"/>
        <v>0</v>
      </c>
      <c r="BM265" s="342">
        <f t="shared" si="90"/>
        <v>0</v>
      </c>
      <c r="BN265" s="342">
        <f t="shared" si="90"/>
        <v>0</v>
      </c>
      <c r="BP265" s="29">
        <f t="shared" si="92"/>
        <v>12776.006303249998</v>
      </c>
      <c r="BQ265" s="29">
        <f t="shared" si="88"/>
        <v>0</v>
      </c>
      <c r="BR265" s="29">
        <f t="shared" si="93"/>
        <v>-12776.006303249998</v>
      </c>
      <c r="BT265" s="29">
        <f t="shared" si="70"/>
        <v>38328.018909749997</v>
      </c>
      <c r="BU265" s="29">
        <f t="shared" si="70"/>
        <v>25552.012606499997</v>
      </c>
      <c r="BV265" s="29">
        <f t="shared" si="73"/>
        <v>-12776.00630325</v>
      </c>
      <c r="BX265" s="29">
        <v>2399250.0099999998</v>
      </c>
      <c r="BY265" s="29">
        <v>2399250.0099999998</v>
      </c>
      <c r="BZ265" s="29">
        <v>2399250.0099999998</v>
      </c>
      <c r="CB265" s="342"/>
      <c r="CC265" s="342"/>
      <c r="CD265" s="342"/>
      <c r="CF265" s="29">
        <v>4258.6687677499995</v>
      </c>
      <c r="CG265" s="29">
        <v>4258.6687677499995</v>
      </c>
      <c r="CH265" s="29">
        <v>4258.6687677499995</v>
      </c>
      <c r="CJ265" s="342">
        <f t="shared" si="91"/>
        <v>0</v>
      </c>
      <c r="CK265" s="342">
        <f t="shared" si="91"/>
        <v>0</v>
      </c>
      <c r="CL265" s="342">
        <f t="shared" si="91"/>
        <v>0</v>
      </c>
      <c r="CN265" s="29">
        <f t="shared" si="79"/>
        <v>12776.006303249998</v>
      </c>
      <c r="CO265" s="29">
        <f t="shared" si="80"/>
        <v>0</v>
      </c>
      <c r="CP265" s="29">
        <f t="shared" si="81"/>
        <v>-12776.006303249998</v>
      </c>
      <c r="CR265" s="29">
        <f t="shared" si="82"/>
        <v>51104.025212999994</v>
      </c>
      <c r="CS265" s="29">
        <f t="shared" si="82"/>
        <v>25552.012606499997</v>
      </c>
      <c r="CT265" s="29">
        <f t="shared" si="83"/>
        <v>-25552.012606499997</v>
      </c>
    </row>
    <row r="266" spans="1:98" x14ac:dyDescent="0.25">
      <c r="A266" s="343" t="s">
        <v>589</v>
      </c>
      <c r="B266" s="229">
        <v>3.8399999999999997E-2</v>
      </c>
      <c r="C266" s="229">
        <v>4.36E-2</v>
      </c>
      <c r="D266" s="229">
        <v>4.36E-2</v>
      </c>
      <c r="E266" s="229">
        <v>3.1199999999999999E-2</v>
      </c>
      <c r="F266" s="236">
        <v>403013</v>
      </c>
      <c r="G266" s="229"/>
      <c r="H266" s="342">
        <v>32755.71</v>
      </c>
      <c r="I266" s="342">
        <v>32755.71</v>
      </c>
      <c r="J266" s="342">
        <v>42543.55</v>
      </c>
      <c r="K266" s="342"/>
      <c r="L266" s="342">
        <v>32755.71</v>
      </c>
      <c r="M266" s="342">
        <v>32755.71</v>
      </c>
      <c r="N266" s="342">
        <v>32755.71</v>
      </c>
      <c r="O266" s="342"/>
      <c r="P266" s="238">
        <v>85.164845999999997</v>
      </c>
      <c r="Q266" s="238">
        <v>85.164845999999997</v>
      </c>
      <c r="R266" s="238">
        <v>110.61323</v>
      </c>
      <c r="S266" s="238"/>
      <c r="T266" s="342">
        <f t="shared" si="89"/>
        <v>85.164845999999997</v>
      </c>
      <c r="U266" s="342">
        <f t="shared" si="89"/>
        <v>85.164845999999997</v>
      </c>
      <c r="V266" s="342">
        <f t="shared" si="89"/>
        <v>85.164845999999997</v>
      </c>
      <c r="W266" s="29"/>
      <c r="X266" s="29">
        <f t="shared" si="84"/>
        <v>280.94292200000001</v>
      </c>
      <c r="Y266" s="29">
        <f t="shared" si="85"/>
        <v>255.49453799999998</v>
      </c>
      <c r="Z266" s="29">
        <f t="shared" si="86"/>
        <v>-25.448384000000033</v>
      </c>
      <c r="AB266" s="29">
        <v>52331.39</v>
      </c>
      <c r="AC266" s="29">
        <v>52331.39</v>
      </c>
      <c r="AD266" s="29">
        <v>52331.39</v>
      </c>
      <c r="AF266" s="342">
        <v>32755.71</v>
      </c>
      <c r="AG266" s="342">
        <v>32755.71</v>
      </c>
      <c r="AH266" s="342">
        <v>32755.71</v>
      </c>
      <c r="AJ266" s="29">
        <v>136.06161399999999</v>
      </c>
      <c r="AK266" s="29">
        <v>136.06161399999999</v>
      </c>
      <c r="AL266" s="29">
        <v>136.06161399999999</v>
      </c>
      <c r="AN266" s="342">
        <f t="shared" si="87"/>
        <v>85.164845999999997</v>
      </c>
      <c r="AO266" s="342">
        <f t="shared" si="87"/>
        <v>85.164845999999997</v>
      </c>
      <c r="AP266" s="342">
        <f t="shared" si="87"/>
        <v>85.164845999999997</v>
      </c>
      <c r="AR266" s="29">
        <f t="shared" si="74"/>
        <v>408.184842</v>
      </c>
      <c r="AS266" s="29">
        <f t="shared" si="75"/>
        <v>255.49453799999998</v>
      </c>
      <c r="AT266" s="29">
        <f t="shared" si="76"/>
        <v>-152.69030400000003</v>
      </c>
      <c r="AV266" s="29">
        <f t="shared" si="77"/>
        <v>689.12776400000007</v>
      </c>
      <c r="AW266" s="29">
        <f t="shared" si="77"/>
        <v>510.98907599999995</v>
      </c>
      <c r="AX266" s="29">
        <f t="shared" si="78"/>
        <v>-178.13868800000012</v>
      </c>
      <c r="AZ266" s="29">
        <v>52331.39</v>
      </c>
      <c r="BA266" s="29">
        <v>42543.55</v>
      </c>
      <c r="BB266" s="29">
        <v>32755.71</v>
      </c>
      <c r="BD266" s="342"/>
      <c r="BE266" s="342"/>
      <c r="BF266" s="342"/>
      <c r="BH266" s="29">
        <v>136.06161399999999</v>
      </c>
      <c r="BI266" s="29">
        <v>110.61323</v>
      </c>
      <c r="BJ266" s="29">
        <v>85.164845999999997</v>
      </c>
      <c r="BL266" s="342">
        <f t="shared" si="90"/>
        <v>0</v>
      </c>
      <c r="BM266" s="342">
        <f t="shared" si="90"/>
        <v>0</v>
      </c>
      <c r="BN266" s="342">
        <f t="shared" si="90"/>
        <v>0</v>
      </c>
      <c r="BP266" s="29">
        <f t="shared" si="92"/>
        <v>331.83969000000002</v>
      </c>
      <c r="BQ266" s="29">
        <f t="shared" si="88"/>
        <v>0</v>
      </c>
      <c r="BR266" s="29">
        <f t="shared" si="93"/>
        <v>-331.83969000000002</v>
      </c>
      <c r="BT266" s="29">
        <f t="shared" si="70"/>
        <v>1020.9674540000001</v>
      </c>
      <c r="BU266" s="29">
        <f t="shared" si="70"/>
        <v>510.98907599999995</v>
      </c>
      <c r="BV266" s="29">
        <f t="shared" si="73"/>
        <v>-509.97837800000013</v>
      </c>
      <c r="BX266" s="29">
        <v>32755.71</v>
      </c>
      <c r="BY266" s="29">
        <v>32755.71</v>
      </c>
      <c r="BZ266" s="29">
        <v>32755.71</v>
      </c>
      <c r="CB266" s="342"/>
      <c r="CC266" s="342"/>
      <c r="CD266" s="342"/>
      <c r="CF266" s="29">
        <v>85.164845999999997</v>
      </c>
      <c r="CG266" s="29">
        <v>85.164845999999997</v>
      </c>
      <c r="CH266" s="29">
        <v>85.164845999999997</v>
      </c>
      <c r="CJ266" s="342">
        <f t="shared" si="91"/>
        <v>0</v>
      </c>
      <c r="CK266" s="342">
        <f t="shared" si="91"/>
        <v>0</v>
      </c>
      <c r="CL266" s="342">
        <f t="shared" si="91"/>
        <v>0</v>
      </c>
      <c r="CN266" s="29">
        <f t="shared" si="79"/>
        <v>255.49453799999998</v>
      </c>
      <c r="CO266" s="29">
        <f t="shared" si="80"/>
        <v>0</v>
      </c>
      <c r="CP266" s="29">
        <f t="shared" si="81"/>
        <v>-255.49453799999998</v>
      </c>
      <c r="CR266" s="29">
        <f t="shared" si="82"/>
        <v>1276.461992</v>
      </c>
      <c r="CS266" s="29">
        <f t="shared" si="82"/>
        <v>510.98907599999995</v>
      </c>
      <c r="CT266" s="29">
        <f t="shared" si="83"/>
        <v>-765.47291600000005</v>
      </c>
    </row>
    <row r="267" spans="1:98" x14ac:dyDescent="0.25">
      <c r="A267" s="343" t="s">
        <v>590</v>
      </c>
      <c r="B267" s="229">
        <v>3.9E-2</v>
      </c>
      <c r="C267" s="229">
        <v>4.4200000000000003E-2</v>
      </c>
      <c r="D267" s="229">
        <v>4.4200000000000003E-2</v>
      </c>
      <c r="E267" s="229">
        <v>2.0499999999999997E-2</v>
      </c>
      <c r="F267" s="236">
        <v>403013</v>
      </c>
      <c r="G267" s="229"/>
      <c r="H267" s="342">
        <v>23047.78</v>
      </c>
      <c r="I267" s="342">
        <v>23047.78</v>
      </c>
      <c r="J267" s="342">
        <v>23047.78</v>
      </c>
      <c r="K267" s="342"/>
      <c r="L267" s="342">
        <v>23047.78</v>
      </c>
      <c r="M267" s="342">
        <v>23047.78</v>
      </c>
      <c r="N267" s="342">
        <v>23047.78</v>
      </c>
      <c r="O267" s="342"/>
      <c r="P267" s="238">
        <v>39.373290833333328</v>
      </c>
      <c r="Q267" s="238">
        <v>39.373290833333328</v>
      </c>
      <c r="R267" s="238">
        <v>39.373290833333328</v>
      </c>
      <c r="S267" s="238"/>
      <c r="T267" s="342">
        <f t="shared" si="89"/>
        <v>39.373290833333328</v>
      </c>
      <c r="U267" s="342">
        <f t="shared" si="89"/>
        <v>39.373290833333328</v>
      </c>
      <c r="V267" s="342">
        <f t="shared" si="89"/>
        <v>39.373290833333328</v>
      </c>
      <c r="W267" s="29"/>
      <c r="X267" s="29">
        <f t="shared" si="84"/>
        <v>118.11987249999999</v>
      </c>
      <c r="Y267" s="29">
        <f t="shared" si="85"/>
        <v>118.11987249999999</v>
      </c>
      <c r="Z267" s="29">
        <f t="shared" si="86"/>
        <v>0</v>
      </c>
      <c r="AB267" s="29">
        <v>23047.78</v>
      </c>
      <c r="AC267" s="29">
        <v>23047.78</v>
      </c>
      <c r="AD267" s="29">
        <v>23047.78</v>
      </c>
      <c r="AF267" s="342">
        <v>23047.78</v>
      </c>
      <c r="AG267" s="342">
        <v>23047.78</v>
      </c>
      <c r="AH267" s="342">
        <v>23047.78</v>
      </c>
      <c r="AJ267" s="29">
        <v>39.373290833333328</v>
      </c>
      <c r="AK267" s="29">
        <v>39.373290833333328</v>
      </c>
      <c r="AL267" s="29">
        <v>39.373290833333328</v>
      </c>
      <c r="AN267" s="342">
        <f t="shared" si="87"/>
        <v>39.373290833333328</v>
      </c>
      <c r="AO267" s="342">
        <f t="shared" si="87"/>
        <v>39.373290833333328</v>
      </c>
      <c r="AP267" s="342">
        <f t="shared" si="87"/>
        <v>39.373290833333328</v>
      </c>
      <c r="AR267" s="29">
        <f t="shared" si="74"/>
        <v>118.11987249999999</v>
      </c>
      <c r="AS267" s="29">
        <f t="shared" si="75"/>
        <v>118.11987249999999</v>
      </c>
      <c r="AT267" s="29">
        <f t="shared" si="76"/>
        <v>0</v>
      </c>
      <c r="AV267" s="29">
        <f t="shared" si="77"/>
        <v>236.23974499999997</v>
      </c>
      <c r="AW267" s="29">
        <f t="shared" si="77"/>
        <v>236.23974499999997</v>
      </c>
      <c r="AX267" s="29">
        <f t="shared" si="78"/>
        <v>0</v>
      </c>
      <c r="AZ267" s="29">
        <v>23047.78</v>
      </c>
      <c r="BA267" s="29">
        <v>23047.78</v>
      </c>
      <c r="BB267" s="29">
        <v>23047.78</v>
      </c>
      <c r="BD267" s="342"/>
      <c r="BE267" s="342"/>
      <c r="BF267" s="342"/>
      <c r="BH267" s="29">
        <v>39.373290833333328</v>
      </c>
      <c r="BI267" s="29">
        <v>39.373290833333328</v>
      </c>
      <c r="BJ267" s="29">
        <v>39.373290833333328</v>
      </c>
      <c r="BL267" s="342">
        <f t="shared" si="90"/>
        <v>0</v>
      </c>
      <c r="BM267" s="342">
        <f t="shared" si="90"/>
        <v>0</v>
      </c>
      <c r="BN267" s="342">
        <f t="shared" si="90"/>
        <v>0</v>
      </c>
      <c r="BP267" s="29">
        <f t="shared" si="92"/>
        <v>118.11987249999999</v>
      </c>
      <c r="BQ267" s="29">
        <f t="shared" si="88"/>
        <v>0</v>
      </c>
      <c r="BR267" s="29">
        <f t="shared" si="93"/>
        <v>-118.11987249999999</v>
      </c>
      <c r="BT267" s="29">
        <f t="shared" si="70"/>
        <v>354.35961749999996</v>
      </c>
      <c r="BU267" s="29">
        <f t="shared" si="70"/>
        <v>236.23974499999997</v>
      </c>
      <c r="BV267" s="29">
        <f t="shared" si="73"/>
        <v>-118.11987249999999</v>
      </c>
      <c r="BX267" s="29">
        <v>23047.78</v>
      </c>
      <c r="BY267" s="29">
        <v>23047.78</v>
      </c>
      <c r="BZ267" s="29">
        <v>23047.78</v>
      </c>
      <c r="CB267" s="342"/>
      <c r="CC267" s="342"/>
      <c r="CD267" s="342"/>
      <c r="CF267" s="29">
        <v>39.373290833333328</v>
      </c>
      <c r="CG267" s="29">
        <v>39.373290833333328</v>
      </c>
      <c r="CH267" s="29">
        <v>39.373290833333328</v>
      </c>
      <c r="CJ267" s="342">
        <f t="shared" si="91"/>
        <v>0</v>
      </c>
      <c r="CK267" s="342">
        <f t="shared" si="91"/>
        <v>0</v>
      </c>
      <c r="CL267" s="342">
        <f t="shared" si="91"/>
        <v>0</v>
      </c>
      <c r="CN267" s="29">
        <f t="shared" si="79"/>
        <v>118.11987249999999</v>
      </c>
      <c r="CO267" s="29">
        <f t="shared" si="80"/>
        <v>0</v>
      </c>
      <c r="CP267" s="29">
        <f t="shared" si="81"/>
        <v>-118.11987249999999</v>
      </c>
      <c r="CR267" s="29">
        <f t="shared" si="82"/>
        <v>472.47948999999994</v>
      </c>
      <c r="CS267" s="29">
        <f t="shared" si="82"/>
        <v>236.23974499999997</v>
      </c>
      <c r="CT267" s="29">
        <f t="shared" si="83"/>
        <v>-236.23974499999997</v>
      </c>
    </row>
    <row r="268" spans="1:98" x14ac:dyDescent="0.25">
      <c r="A268" s="30" t="s">
        <v>591</v>
      </c>
      <c r="B268" s="229">
        <v>4.2500000000000003E-2</v>
      </c>
      <c r="C268" s="229">
        <v>4.2500000000000003E-2</v>
      </c>
      <c r="D268" s="229">
        <v>4.2500000000000003E-2</v>
      </c>
      <c r="E268" s="229">
        <v>4.3800000000000006E-2</v>
      </c>
      <c r="F268" s="236">
        <v>403013</v>
      </c>
      <c r="G268" s="229"/>
      <c r="H268" s="342">
        <v>271849.13</v>
      </c>
      <c r="I268" s="342">
        <v>271849.13</v>
      </c>
      <c r="J268" s="342">
        <v>271849.13</v>
      </c>
      <c r="K268" s="342"/>
      <c r="L268" s="342">
        <v>0</v>
      </c>
      <c r="M268" s="342">
        <v>0</v>
      </c>
      <c r="N268" s="342">
        <v>0</v>
      </c>
      <c r="O268" s="342"/>
      <c r="P268" s="238">
        <v>992.24932450000017</v>
      </c>
      <c r="Q268" s="238">
        <v>992.24932450000017</v>
      </c>
      <c r="R268" s="238">
        <v>992.24932450000017</v>
      </c>
      <c r="S268" s="238"/>
      <c r="T268" s="342">
        <f t="shared" si="89"/>
        <v>0</v>
      </c>
      <c r="U268" s="342">
        <f t="shared" si="89"/>
        <v>0</v>
      </c>
      <c r="V268" s="342">
        <f t="shared" si="89"/>
        <v>0</v>
      </c>
      <c r="W268" s="29"/>
      <c r="X268" s="29">
        <f t="shared" si="84"/>
        <v>2976.7479735000006</v>
      </c>
      <c r="Y268" s="29">
        <f t="shared" si="85"/>
        <v>0</v>
      </c>
      <c r="Z268" s="29">
        <f t="shared" si="86"/>
        <v>-2976.7479735000006</v>
      </c>
      <c r="AB268" s="29">
        <v>271849.13</v>
      </c>
      <c r="AC268" s="29">
        <v>271849.13</v>
      </c>
      <c r="AD268" s="29">
        <v>271849.13</v>
      </c>
      <c r="AF268" s="342">
        <v>0</v>
      </c>
      <c r="AG268" s="342">
        <v>0</v>
      </c>
      <c r="AH268" s="342">
        <v>0</v>
      </c>
      <c r="AJ268" s="29">
        <v>992.24932450000017</v>
      </c>
      <c r="AK268" s="29">
        <v>992.24932450000017</v>
      </c>
      <c r="AL268" s="29">
        <v>992.24932450000017</v>
      </c>
      <c r="AN268" s="342">
        <f t="shared" si="87"/>
        <v>0</v>
      </c>
      <c r="AO268" s="342">
        <f t="shared" si="87"/>
        <v>0</v>
      </c>
      <c r="AP268" s="342">
        <f t="shared" si="87"/>
        <v>0</v>
      </c>
      <c r="AR268" s="29">
        <f t="shared" si="74"/>
        <v>2976.7479735000006</v>
      </c>
      <c r="AS268" s="29">
        <f t="shared" si="75"/>
        <v>0</v>
      </c>
      <c r="AT268" s="29">
        <f t="shared" si="76"/>
        <v>-2976.7479735000006</v>
      </c>
      <c r="AV268" s="29">
        <f t="shared" si="77"/>
        <v>5953.4959470000013</v>
      </c>
      <c r="AW268" s="29">
        <f t="shared" si="77"/>
        <v>0</v>
      </c>
      <c r="AX268" s="29">
        <f t="shared" si="78"/>
        <v>-5953.4959470000013</v>
      </c>
      <c r="AZ268" s="29">
        <v>271849.13</v>
      </c>
      <c r="BA268" s="29">
        <v>271849.13</v>
      </c>
      <c r="BB268" s="29">
        <v>271849.13</v>
      </c>
      <c r="BD268" s="342"/>
      <c r="BE268" s="342"/>
      <c r="BF268" s="342"/>
      <c r="BH268" s="29">
        <v>992.24932450000017</v>
      </c>
      <c r="BI268" s="29">
        <v>992.24932450000017</v>
      </c>
      <c r="BJ268" s="29">
        <v>992.24932450000017</v>
      </c>
      <c r="BL268" s="342">
        <f t="shared" si="90"/>
        <v>0</v>
      </c>
      <c r="BM268" s="342">
        <f t="shared" si="90"/>
        <v>0</v>
      </c>
      <c r="BN268" s="342">
        <f t="shared" si="90"/>
        <v>0</v>
      </c>
      <c r="BP268" s="29">
        <f t="shared" si="92"/>
        <v>2976.7479735000006</v>
      </c>
      <c r="BQ268" s="29">
        <f t="shared" si="88"/>
        <v>0</v>
      </c>
      <c r="BR268" s="29">
        <f t="shared" si="93"/>
        <v>-2976.7479735000006</v>
      </c>
      <c r="BT268" s="29">
        <f t="shared" si="70"/>
        <v>8930.243920500001</v>
      </c>
      <c r="BU268" s="29">
        <f t="shared" si="70"/>
        <v>0</v>
      </c>
      <c r="BV268" s="29">
        <f t="shared" si="73"/>
        <v>-8930.243920500001</v>
      </c>
      <c r="BX268" s="29">
        <v>271849.13</v>
      </c>
      <c r="BY268" s="29">
        <v>271849.13</v>
      </c>
      <c r="BZ268" s="29">
        <v>271849.13</v>
      </c>
      <c r="CB268" s="342"/>
      <c r="CC268" s="342"/>
      <c r="CD268" s="342"/>
      <c r="CF268" s="29">
        <v>992.24932450000017</v>
      </c>
      <c r="CG268" s="29">
        <v>992.24932450000017</v>
      </c>
      <c r="CH268" s="29">
        <v>992.24932450000017</v>
      </c>
      <c r="CJ268" s="342">
        <f t="shared" si="91"/>
        <v>0</v>
      </c>
      <c r="CK268" s="342">
        <f t="shared" si="91"/>
        <v>0</v>
      </c>
      <c r="CL268" s="342">
        <f t="shared" si="91"/>
        <v>0</v>
      </c>
      <c r="CN268" s="29">
        <f t="shared" si="79"/>
        <v>2976.7479735000006</v>
      </c>
      <c r="CO268" s="29">
        <f t="shared" si="80"/>
        <v>0</v>
      </c>
      <c r="CP268" s="29">
        <f t="shared" si="81"/>
        <v>-2976.7479735000006</v>
      </c>
      <c r="CR268" s="29">
        <f t="shared" si="82"/>
        <v>11906.991894000003</v>
      </c>
      <c r="CS268" s="29">
        <f t="shared" si="82"/>
        <v>0</v>
      </c>
      <c r="CT268" s="29">
        <f t="shared" si="83"/>
        <v>-11906.991894000003</v>
      </c>
    </row>
    <row r="269" spans="1:98" x14ac:dyDescent="0.25">
      <c r="A269" s="343" t="s">
        <v>592</v>
      </c>
      <c r="B269" s="229">
        <v>0.15240000000000001</v>
      </c>
      <c r="C269" s="229">
        <v>0.2374</v>
      </c>
      <c r="D269" s="229">
        <v>0.2374</v>
      </c>
      <c r="E269" s="229">
        <v>0</v>
      </c>
      <c r="F269" s="236">
        <v>403013</v>
      </c>
      <c r="G269" s="229"/>
      <c r="H269" s="342">
        <v>0</v>
      </c>
      <c r="I269" s="342">
        <v>0</v>
      </c>
      <c r="J269" s="342">
        <v>0</v>
      </c>
      <c r="K269" s="342"/>
      <c r="L269" s="342">
        <v>0</v>
      </c>
      <c r="M269" s="342">
        <v>0</v>
      </c>
      <c r="N269" s="342">
        <v>0</v>
      </c>
      <c r="O269" s="342"/>
      <c r="P269" s="238">
        <v>0</v>
      </c>
      <c r="Q269" s="238">
        <v>0</v>
      </c>
      <c r="R269" s="238">
        <v>0</v>
      </c>
      <c r="S269" s="238"/>
      <c r="T269" s="342">
        <f t="shared" si="89"/>
        <v>0</v>
      </c>
      <c r="U269" s="342">
        <f t="shared" si="89"/>
        <v>0</v>
      </c>
      <c r="V269" s="342">
        <f t="shared" si="89"/>
        <v>0</v>
      </c>
      <c r="W269" s="29"/>
      <c r="X269" s="29">
        <f t="shared" si="84"/>
        <v>0</v>
      </c>
      <c r="Y269" s="29">
        <f t="shared" si="85"/>
        <v>0</v>
      </c>
      <c r="Z269" s="29">
        <f t="shared" si="86"/>
        <v>0</v>
      </c>
      <c r="AB269" s="29">
        <v>0</v>
      </c>
      <c r="AC269" s="29">
        <v>0</v>
      </c>
      <c r="AD269" s="29">
        <v>0</v>
      </c>
      <c r="AF269" s="342">
        <v>0</v>
      </c>
      <c r="AG269" s="342">
        <v>0</v>
      </c>
      <c r="AH269" s="342">
        <v>0</v>
      </c>
      <c r="AJ269" s="29">
        <v>0</v>
      </c>
      <c r="AK269" s="29">
        <v>0</v>
      </c>
      <c r="AL269" s="29">
        <v>0</v>
      </c>
      <c r="AN269" s="342">
        <f t="shared" si="87"/>
        <v>0</v>
      </c>
      <c r="AO269" s="342">
        <f t="shared" si="87"/>
        <v>0</v>
      </c>
      <c r="AP269" s="342">
        <f t="shared" si="87"/>
        <v>0</v>
      </c>
      <c r="AR269" s="29">
        <f t="shared" si="74"/>
        <v>0</v>
      </c>
      <c r="AS269" s="29">
        <f t="shared" si="75"/>
        <v>0</v>
      </c>
      <c r="AT269" s="29">
        <f t="shared" si="76"/>
        <v>0</v>
      </c>
      <c r="AV269" s="29">
        <f t="shared" si="77"/>
        <v>0</v>
      </c>
      <c r="AW269" s="29">
        <f t="shared" si="77"/>
        <v>0</v>
      </c>
      <c r="AX269" s="29">
        <f t="shared" si="78"/>
        <v>0</v>
      </c>
      <c r="AZ269" s="29">
        <v>0</v>
      </c>
      <c r="BA269" s="29">
        <v>0</v>
      </c>
      <c r="BB269" s="29">
        <v>0</v>
      </c>
      <c r="BD269" s="342"/>
      <c r="BE269" s="342"/>
      <c r="BF269" s="342"/>
      <c r="BH269" s="29">
        <v>0</v>
      </c>
      <c r="BI269" s="29">
        <v>0</v>
      </c>
      <c r="BJ269" s="29">
        <v>0</v>
      </c>
      <c r="BL269" s="342">
        <f t="shared" si="90"/>
        <v>0</v>
      </c>
      <c r="BM269" s="342">
        <f t="shared" si="90"/>
        <v>0</v>
      </c>
      <c r="BN269" s="342">
        <f t="shared" si="90"/>
        <v>0</v>
      </c>
      <c r="BP269" s="29">
        <f t="shared" si="92"/>
        <v>0</v>
      </c>
      <c r="BQ269" s="29">
        <f t="shared" si="88"/>
        <v>0</v>
      </c>
      <c r="BR269" s="29">
        <f t="shared" si="93"/>
        <v>0</v>
      </c>
      <c r="BT269" s="29">
        <f t="shared" si="70"/>
        <v>0</v>
      </c>
      <c r="BU269" s="29">
        <f t="shared" si="70"/>
        <v>0</v>
      </c>
      <c r="BV269" s="29">
        <f t="shared" si="73"/>
        <v>0</v>
      </c>
      <c r="BX269" s="29">
        <v>0</v>
      </c>
      <c r="BY269" s="29">
        <v>0</v>
      </c>
      <c r="BZ269" s="29">
        <v>0</v>
      </c>
      <c r="CB269" s="342"/>
      <c r="CC269" s="342"/>
      <c r="CD269" s="342"/>
      <c r="CF269" s="29">
        <v>0</v>
      </c>
      <c r="CG269" s="29">
        <v>0</v>
      </c>
      <c r="CH269" s="29">
        <v>0</v>
      </c>
      <c r="CJ269" s="342">
        <f t="shared" si="91"/>
        <v>0</v>
      </c>
      <c r="CK269" s="342">
        <f t="shared" si="91"/>
        <v>0</v>
      </c>
      <c r="CL269" s="342">
        <f t="shared" si="91"/>
        <v>0</v>
      </c>
      <c r="CN269" s="29">
        <f t="shared" si="79"/>
        <v>0</v>
      </c>
      <c r="CO269" s="29">
        <f t="shared" si="80"/>
        <v>0</v>
      </c>
      <c r="CP269" s="29">
        <f t="shared" si="81"/>
        <v>0</v>
      </c>
      <c r="CR269" s="29">
        <f t="shared" si="82"/>
        <v>0</v>
      </c>
      <c r="CS269" s="29">
        <f t="shared" si="82"/>
        <v>0</v>
      </c>
      <c r="CT269" s="29">
        <f t="shared" si="83"/>
        <v>0</v>
      </c>
    </row>
    <row r="270" spans="1:98" x14ac:dyDescent="0.25">
      <c r="A270" s="32" t="s">
        <v>593</v>
      </c>
      <c r="B270" s="229">
        <v>0</v>
      </c>
      <c r="C270" s="229">
        <v>0</v>
      </c>
      <c r="D270" s="229">
        <v>0</v>
      </c>
      <c r="E270" s="229">
        <v>0</v>
      </c>
      <c r="F270" s="236">
        <v>403013</v>
      </c>
      <c r="G270" s="229"/>
      <c r="H270" s="342">
        <v>15721.81</v>
      </c>
      <c r="I270" s="342">
        <v>15721.81</v>
      </c>
      <c r="J270" s="342">
        <v>15721.81</v>
      </c>
      <c r="K270" s="342"/>
      <c r="L270" s="342">
        <v>15721.81</v>
      </c>
      <c r="M270" s="342">
        <v>15721.81</v>
      </c>
      <c r="N270" s="342">
        <v>15721.81</v>
      </c>
      <c r="O270" s="342"/>
      <c r="P270" s="238">
        <v>0</v>
      </c>
      <c r="Q270" s="238">
        <v>0</v>
      </c>
      <c r="R270" s="238">
        <v>0</v>
      </c>
      <c r="S270" s="238"/>
      <c r="T270" s="342">
        <f t="shared" si="89"/>
        <v>0</v>
      </c>
      <c r="U270" s="342">
        <f t="shared" si="89"/>
        <v>0</v>
      </c>
      <c r="V270" s="342">
        <f t="shared" si="89"/>
        <v>0</v>
      </c>
      <c r="W270" s="29"/>
      <c r="X270" s="29">
        <f t="shared" si="84"/>
        <v>0</v>
      </c>
      <c r="Y270" s="29">
        <f t="shared" si="85"/>
        <v>0</v>
      </c>
      <c r="Z270" s="29">
        <f t="shared" si="86"/>
        <v>0</v>
      </c>
      <c r="AB270" s="29">
        <v>15721.81</v>
      </c>
      <c r="AC270" s="29">
        <v>15721.81</v>
      </c>
      <c r="AD270" s="29">
        <v>15721.81</v>
      </c>
      <c r="AF270" s="342">
        <v>15721.81</v>
      </c>
      <c r="AG270" s="342">
        <v>15721.81</v>
      </c>
      <c r="AH270" s="342">
        <v>15721.81</v>
      </c>
      <c r="AJ270" s="29">
        <v>0</v>
      </c>
      <c r="AK270" s="29">
        <v>0</v>
      </c>
      <c r="AL270" s="29">
        <v>0</v>
      </c>
      <c r="AN270" s="342">
        <f t="shared" si="87"/>
        <v>0</v>
      </c>
      <c r="AO270" s="342">
        <f t="shared" si="87"/>
        <v>0</v>
      </c>
      <c r="AP270" s="342">
        <f t="shared" si="87"/>
        <v>0</v>
      </c>
      <c r="AR270" s="29">
        <f t="shared" si="74"/>
        <v>0</v>
      </c>
      <c r="AS270" s="29">
        <f t="shared" si="75"/>
        <v>0</v>
      </c>
      <c r="AT270" s="29">
        <f t="shared" si="76"/>
        <v>0</v>
      </c>
      <c r="AV270" s="29">
        <f t="shared" si="77"/>
        <v>0</v>
      </c>
      <c r="AW270" s="29">
        <f t="shared" si="77"/>
        <v>0</v>
      </c>
      <c r="AX270" s="29">
        <f t="shared" si="78"/>
        <v>0</v>
      </c>
      <c r="AZ270" s="29">
        <v>15721.81</v>
      </c>
      <c r="BA270" s="29">
        <v>15721.81</v>
      </c>
      <c r="BB270" s="29">
        <v>15721.81</v>
      </c>
      <c r="BD270" s="342"/>
      <c r="BE270" s="342"/>
      <c r="BF270" s="342"/>
      <c r="BH270" s="29">
        <v>0</v>
      </c>
      <c r="BI270" s="29">
        <v>0</v>
      </c>
      <c r="BJ270" s="29">
        <v>0</v>
      </c>
      <c r="BL270" s="342">
        <f t="shared" si="90"/>
        <v>0</v>
      </c>
      <c r="BM270" s="342">
        <f t="shared" si="90"/>
        <v>0</v>
      </c>
      <c r="BN270" s="342">
        <f t="shared" si="90"/>
        <v>0</v>
      </c>
      <c r="BP270" s="29">
        <f t="shared" si="92"/>
        <v>0</v>
      </c>
      <c r="BQ270" s="29">
        <f t="shared" si="88"/>
        <v>0</v>
      </c>
      <c r="BR270" s="29">
        <f t="shared" si="93"/>
        <v>0</v>
      </c>
      <c r="BT270" s="29">
        <f t="shared" si="70"/>
        <v>0</v>
      </c>
      <c r="BU270" s="29">
        <f t="shared" si="70"/>
        <v>0</v>
      </c>
      <c r="BV270" s="29">
        <f t="shared" ref="BV270:BV280" si="94">BU270-BT270</f>
        <v>0</v>
      </c>
      <c r="BX270" s="29">
        <v>15721.81</v>
      </c>
      <c r="BY270" s="29">
        <v>15721.81</v>
      </c>
      <c r="BZ270" s="29">
        <v>15721.81</v>
      </c>
      <c r="CB270" s="342"/>
      <c r="CC270" s="342"/>
      <c r="CD270" s="342"/>
      <c r="CF270" s="29">
        <v>0</v>
      </c>
      <c r="CG270" s="29">
        <v>0</v>
      </c>
      <c r="CH270" s="29">
        <v>0</v>
      </c>
      <c r="CJ270" s="342">
        <f t="shared" si="91"/>
        <v>0</v>
      </c>
      <c r="CK270" s="342">
        <f t="shared" si="91"/>
        <v>0</v>
      </c>
      <c r="CL270" s="342">
        <f t="shared" si="91"/>
        <v>0</v>
      </c>
      <c r="CN270" s="29">
        <f t="shared" si="79"/>
        <v>0</v>
      </c>
      <c r="CO270" s="29">
        <f t="shared" si="80"/>
        <v>0</v>
      </c>
      <c r="CP270" s="29">
        <f t="shared" si="81"/>
        <v>0</v>
      </c>
      <c r="CR270" s="29">
        <f t="shared" si="82"/>
        <v>0</v>
      </c>
      <c r="CS270" s="29">
        <f t="shared" si="82"/>
        <v>0</v>
      </c>
      <c r="CT270" s="29">
        <f t="shared" si="83"/>
        <v>0</v>
      </c>
    </row>
    <row r="271" spans="1:98" x14ac:dyDescent="0.25">
      <c r="A271" s="343" t="s">
        <v>594</v>
      </c>
      <c r="B271" s="229">
        <v>3.7199999999999997E-2</v>
      </c>
      <c r="C271" s="229">
        <v>0.04</v>
      </c>
      <c r="D271" s="229">
        <v>0.04</v>
      </c>
      <c r="E271" s="229">
        <v>2.0400000000000001E-2</v>
      </c>
      <c r="F271" s="236">
        <v>403013</v>
      </c>
      <c r="G271" s="229"/>
      <c r="H271" s="342">
        <v>1347152.6600000001</v>
      </c>
      <c r="I271" s="342">
        <v>1348201.74</v>
      </c>
      <c r="J271" s="342">
        <v>1349699</v>
      </c>
      <c r="K271" s="342"/>
      <c r="L271" s="342">
        <v>1445324.1400000001</v>
      </c>
      <c r="M271" s="342">
        <v>1445518.73</v>
      </c>
      <c r="N271" s="342">
        <v>1445713.31</v>
      </c>
      <c r="O271" s="342"/>
      <c r="P271" s="238">
        <v>2290.1595220000004</v>
      </c>
      <c r="Q271" s="238">
        <v>2291.9429580000001</v>
      </c>
      <c r="R271" s="238">
        <v>2294.4883000000004</v>
      </c>
      <c r="S271" s="238"/>
      <c r="T271" s="342">
        <f t="shared" si="89"/>
        <v>2457.0510380000005</v>
      </c>
      <c r="U271" s="342">
        <f t="shared" si="89"/>
        <v>2457.3818409999999</v>
      </c>
      <c r="V271" s="342">
        <f t="shared" si="89"/>
        <v>2457.7126270000003</v>
      </c>
      <c r="W271" s="29"/>
      <c r="X271" s="29">
        <f t="shared" si="84"/>
        <v>6876.5907800000004</v>
      </c>
      <c r="Y271" s="29">
        <f t="shared" si="85"/>
        <v>7372.1455060000008</v>
      </c>
      <c r="Z271" s="29">
        <f t="shared" si="86"/>
        <v>495.5547260000003</v>
      </c>
      <c r="AB271" s="29">
        <v>1350229.3900000001</v>
      </c>
      <c r="AC271" s="29">
        <v>1350249.68</v>
      </c>
      <c r="AD271" s="29">
        <v>1350249.68</v>
      </c>
      <c r="AF271" s="342">
        <v>1445713.31</v>
      </c>
      <c r="AG271" s="342">
        <v>1445713.31</v>
      </c>
      <c r="AH271" s="342">
        <v>1445713.31</v>
      </c>
      <c r="AJ271" s="29">
        <v>2295.3899630000005</v>
      </c>
      <c r="AK271" s="29">
        <v>2295.4244560000002</v>
      </c>
      <c r="AL271" s="29">
        <v>2295.4244560000002</v>
      </c>
      <c r="AN271" s="342">
        <f t="shared" si="87"/>
        <v>2457.7126270000003</v>
      </c>
      <c r="AO271" s="342">
        <f t="shared" si="87"/>
        <v>2457.7126270000003</v>
      </c>
      <c r="AP271" s="342">
        <f t="shared" si="87"/>
        <v>2457.7126270000003</v>
      </c>
      <c r="AR271" s="29">
        <f t="shared" si="74"/>
        <v>6886.2388750000009</v>
      </c>
      <c r="AS271" s="29">
        <f t="shared" si="75"/>
        <v>7373.1378810000006</v>
      </c>
      <c r="AT271" s="29">
        <f t="shared" si="76"/>
        <v>486.89900599999964</v>
      </c>
      <c r="AV271" s="29">
        <f t="shared" si="77"/>
        <v>13762.829655000001</v>
      </c>
      <c r="AW271" s="29">
        <f t="shared" si="77"/>
        <v>14745.283387000001</v>
      </c>
      <c r="AX271" s="29">
        <f t="shared" si="78"/>
        <v>982.45373199999995</v>
      </c>
      <c r="AZ271" s="29">
        <v>1350249.68</v>
      </c>
      <c r="BA271" s="29">
        <v>1350249.68</v>
      </c>
      <c r="BB271" s="29">
        <v>1384184.08</v>
      </c>
      <c r="BD271" s="342"/>
      <c r="BE271" s="342"/>
      <c r="BF271" s="342"/>
      <c r="BH271" s="29">
        <v>2295.4244560000002</v>
      </c>
      <c r="BI271" s="29">
        <v>2295.4244560000002</v>
      </c>
      <c r="BJ271" s="29">
        <v>2353.1129360000004</v>
      </c>
      <c r="BL271" s="342">
        <f t="shared" si="90"/>
        <v>0</v>
      </c>
      <c r="BM271" s="342">
        <f t="shared" si="90"/>
        <v>0</v>
      </c>
      <c r="BN271" s="342">
        <f t="shared" si="90"/>
        <v>0</v>
      </c>
      <c r="BP271" s="29">
        <f t="shared" si="92"/>
        <v>6943.9618480000008</v>
      </c>
      <c r="BQ271" s="29">
        <f t="shared" si="88"/>
        <v>0</v>
      </c>
      <c r="BR271" s="29">
        <f t="shared" si="93"/>
        <v>-6943.9618480000008</v>
      </c>
      <c r="BT271" s="29">
        <f t="shared" si="70"/>
        <v>20706.791503</v>
      </c>
      <c r="BU271" s="29">
        <f t="shared" si="70"/>
        <v>14745.283387000001</v>
      </c>
      <c r="BV271" s="29">
        <f t="shared" si="94"/>
        <v>-5961.5081159999991</v>
      </c>
      <c r="BX271" s="29">
        <v>1418118.48</v>
      </c>
      <c r="BY271" s="29">
        <v>1418118.48</v>
      </c>
      <c r="BZ271" s="29">
        <v>1431721.31</v>
      </c>
      <c r="CB271" s="342"/>
      <c r="CC271" s="342"/>
      <c r="CD271" s="342"/>
      <c r="CF271" s="29">
        <v>2410.8014160000002</v>
      </c>
      <c r="CG271" s="29">
        <v>2410.8014160000002</v>
      </c>
      <c r="CH271" s="29">
        <v>2433.9262270000004</v>
      </c>
      <c r="CJ271" s="342">
        <f t="shared" si="91"/>
        <v>0</v>
      </c>
      <c r="CK271" s="342">
        <f t="shared" si="91"/>
        <v>0</v>
      </c>
      <c r="CL271" s="342">
        <f t="shared" si="91"/>
        <v>0</v>
      </c>
      <c r="CN271" s="29">
        <f t="shared" si="79"/>
        <v>7255.5290590000004</v>
      </c>
      <c r="CO271" s="29">
        <f t="shared" si="80"/>
        <v>0</v>
      </c>
      <c r="CP271" s="29">
        <f t="shared" si="81"/>
        <v>-7255.5290590000004</v>
      </c>
      <c r="CR271" s="29">
        <f t="shared" si="82"/>
        <v>27962.320562000001</v>
      </c>
      <c r="CS271" s="29">
        <f t="shared" si="82"/>
        <v>14745.283387000001</v>
      </c>
      <c r="CT271" s="29">
        <f t="shared" si="83"/>
        <v>-13217.037174999999</v>
      </c>
    </row>
    <row r="272" spans="1:98" x14ac:dyDescent="0.25">
      <c r="A272" s="343" t="s">
        <v>595</v>
      </c>
      <c r="B272" s="229"/>
      <c r="C272" s="229">
        <v>4.2500000000000003E-2</v>
      </c>
      <c r="D272" s="229">
        <v>4.2500000000000003E-2</v>
      </c>
      <c r="E272" s="229">
        <v>4.3999999999999997E-2</v>
      </c>
      <c r="F272" s="236">
        <v>403013</v>
      </c>
      <c r="G272" s="229"/>
      <c r="H272" s="342">
        <v>44121.83</v>
      </c>
      <c r="I272" s="342">
        <v>44121.83</v>
      </c>
      <c r="J272" s="342">
        <v>44121.83</v>
      </c>
      <c r="K272" s="342"/>
      <c r="L272" s="342">
        <v>0</v>
      </c>
      <c r="M272" s="342">
        <v>0</v>
      </c>
      <c r="N272" s="342">
        <v>0</v>
      </c>
      <c r="O272" s="342"/>
      <c r="P272" s="238">
        <v>161.78004333333334</v>
      </c>
      <c r="Q272" s="238">
        <v>161.78004333333334</v>
      </c>
      <c r="R272" s="238">
        <v>161.78004333333334</v>
      </c>
      <c r="S272" s="238"/>
      <c r="T272" s="342">
        <f t="shared" si="89"/>
        <v>0</v>
      </c>
      <c r="U272" s="342">
        <f t="shared" si="89"/>
        <v>0</v>
      </c>
      <c r="V272" s="342">
        <f t="shared" si="89"/>
        <v>0</v>
      </c>
      <c r="W272" s="29"/>
      <c r="X272" s="29">
        <f t="shared" si="84"/>
        <v>485.34013000000004</v>
      </c>
      <c r="Y272" s="29">
        <f t="shared" si="85"/>
        <v>0</v>
      </c>
      <c r="Z272" s="29">
        <f t="shared" si="86"/>
        <v>-485.34013000000004</v>
      </c>
      <c r="AB272" s="29">
        <v>44121.83</v>
      </c>
      <c r="AC272" s="29">
        <v>44121.83</v>
      </c>
      <c r="AD272" s="29">
        <v>44121.83</v>
      </c>
      <c r="AF272" s="342">
        <v>0</v>
      </c>
      <c r="AG272" s="342">
        <v>0</v>
      </c>
      <c r="AH272" s="342">
        <v>0</v>
      </c>
      <c r="AJ272" s="29">
        <v>161.78004333333334</v>
      </c>
      <c r="AK272" s="29">
        <v>161.78004333333334</v>
      </c>
      <c r="AL272" s="29">
        <v>161.78004333333334</v>
      </c>
      <c r="AN272" s="342">
        <f t="shared" si="87"/>
        <v>0</v>
      </c>
      <c r="AO272" s="342">
        <f t="shared" si="87"/>
        <v>0</v>
      </c>
      <c r="AP272" s="342">
        <f t="shared" si="87"/>
        <v>0</v>
      </c>
      <c r="AR272" s="29">
        <f t="shared" si="74"/>
        <v>485.34013000000004</v>
      </c>
      <c r="AS272" s="29">
        <f t="shared" si="75"/>
        <v>0</v>
      </c>
      <c r="AT272" s="29">
        <f t="shared" si="76"/>
        <v>-485.34013000000004</v>
      </c>
      <c r="AV272" s="29">
        <f t="shared" si="77"/>
        <v>970.68026000000009</v>
      </c>
      <c r="AW272" s="29">
        <f t="shared" si="77"/>
        <v>0</v>
      </c>
      <c r="AX272" s="29">
        <f t="shared" si="78"/>
        <v>-970.68026000000009</v>
      </c>
      <c r="AZ272" s="29">
        <v>44121.83</v>
      </c>
      <c r="BA272" s="29">
        <v>44121.83</v>
      </c>
      <c r="BB272" s="29">
        <v>44121.83</v>
      </c>
      <c r="BD272" s="342"/>
      <c r="BE272" s="342"/>
      <c r="BF272" s="342"/>
      <c r="BH272" s="29">
        <v>161.78004333333334</v>
      </c>
      <c r="BI272" s="29">
        <v>161.78004333333334</v>
      </c>
      <c r="BJ272" s="29">
        <v>161.78004333333334</v>
      </c>
      <c r="BL272" s="342">
        <f t="shared" si="90"/>
        <v>0</v>
      </c>
      <c r="BM272" s="342">
        <f t="shared" si="90"/>
        <v>0</v>
      </c>
      <c r="BN272" s="342">
        <f t="shared" si="90"/>
        <v>0</v>
      </c>
      <c r="BP272" s="29">
        <f t="shared" si="92"/>
        <v>485.34013000000004</v>
      </c>
      <c r="BQ272" s="29">
        <f t="shared" si="88"/>
        <v>0</v>
      </c>
      <c r="BR272" s="29">
        <f t="shared" si="93"/>
        <v>-485.34013000000004</v>
      </c>
      <c r="BT272" s="29">
        <f t="shared" si="70"/>
        <v>1456.0203900000001</v>
      </c>
      <c r="BU272" s="29">
        <f t="shared" si="70"/>
        <v>0</v>
      </c>
      <c r="BV272" s="29">
        <f t="shared" si="94"/>
        <v>-1456.0203900000001</v>
      </c>
      <c r="BX272" s="29">
        <v>44121.83</v>
      </c>
      <c r="BY272" s="29">
        <v>44121.83</v>
      </c>
      <c r="BZ272" s="29">
        <v>44121.83</v>
      </c>
      <c r="CB272" s="342"/>
      <c r="CC272" s="342"/>
      <c r="CD272" s="342"/>
      <c r="CF272" s="29">
        <v>161.78004333333334</v>
      </c>
      <c r="CG272" s="29">
        <v>161.78004333333334</v>
      </c>
      <c r="CH272" s="29">
        <v>161.78004333333334</v>
      </c>
      <c r="CJ272" s="342">
        <f t="shared" si="91"/>
        <v>0</v>
      </c>
      <c r="CK272" s="342">
        <f t="shared" si="91"/>
        <v>0</v>
      </c>
      <c r="CL272" s="342">
        <f t="shared" si="91"/>
        <v>0</v>
      </c>
      <c r="CN272" s="29">
        <f t="shared" si="79"/>
        <v>485.34013000000004</v>
      </c>
      <c r="CO272" s="29">
        <f t="shared" si="80"/>
        <v>0</v>
      </c>
      <c r="CP272" s="29">
        <f t="shared" si="81"/>
        <v>-485.34013000000004</v>
      </c>
      <c r="CR272" s="29">
        <f t="shared" si="82"/>
        <v>1941.3605200000002</v>
      </c>
      <c r="CS272" s="29">
        <f t="shared" si="82"/>
        <v>0</v>
      </c>
      <c r="CT272" s="29">
        <f t="shared" si="83"/>
        <v>-1941.3605200000002</v>
      </c>
    </row>
    <row r="273" spans="1:98" x14ac:dyDescent="0.25">
      <c r="A273" s="343" t="s">
        <v>596</v>
      </c>
      <c r="B273" s="229"/>
      <c r="C273" s="229"/>
      <c r="D273" s="229">
        <v>4.2500000000000003E-2</v>
      </c>
      <c r="E273" s="229">
        <v>4.3999999999999997E-2</v>
      </c>
      <c r="F273" s="236">
        <v>403013</v>
      </c>
      <c r="G273" s="229"/>
      <c r="H273" s="342">
        <v>487.55</v>
      </c>
      <c r="I273" s="342">
        <v>487.55</v>
      </c>
      <c r="J273" s="342">
        <v>487.55</v>
      </c>
      <c r="K273" s="342"/>
      <c r="L273" s="342">
        <v>0</v>
      </c>
      <c r="M273" s="342">
        <v>0</v>
      </c>
      <c r="N273" s="342">
        <v>0</v>
      </c>
      <c r="O273" s="342"/>
      <c r="P273" s="238">
        <v>1.7876833333333331</v>
      </c>
      <c r="Q273" s="238">
        <v>1.7876833333333331</v>
      </c>
      <c r="R273" s="238">
        <v>1.7876833333333331</v>
      </c>
      <c r="S273" s="238"/>
      <c r="T273" s="342">
        <f t="shared" si="89"/>
        <v>0</v>
      </c>
      <c r="U273" s="342">
        <f t="shared" si="89"/>
        <v>0</v>
      </c>
      <c r="V273" s="342">
        <f t="shared" si="89"/>
        <v>0</v>
      </c>
      <c r="W273" s="29"/>
      <c r="X273" s="29">
        <f t="shared" si="84"/>
        <v>5.3630499999999994</v>
      </c>
      <c r="Y273" s="29">
        <f t="shared" si="85"/>
        <v>0</v>
      </c>
      <c r="Z273" s="29">
        <f t="shared" si="86"/>
        <v>-5.3630499999999994</v>
      </c>
      <c r="AB273" s="29">
        <v>487.55</v>
      </c>
      <c r="AC273" s="29">
        <v>487.55</v>
      </c>
      <c r="AD273" s="29">
        <v>487.55</v>
      </c>
      <c r="AF273" s="342">
        <v>0</v>
      </c>
      <c r="AG273" s="342">
        <v>0</v>
      </c>
      <c r="AH273" s="342">
        <v>0</v>
      </c>
      <c r="AJ273" s="29">
        <v>1.7876833333333331</v>
      </c>
      <c r="AK273" s="29">
        <v>1.7876833333333331</v>
      </c>
      <c r="AL273" s="29">
        <v>1.7876833333333331</v>
      </c>
      <c r="AN273" s="342">
        <f t="shared" si="87"/>
        <v>0</v>
      </c>
      <c r="AO273" s="342">
        <f t="shared" si="87"/>
        <v>0</v>
      </c>
      <c r="AP273" s="342">
        <f t="shared" si="87"/>
        <v>0</v>
      </c>
      <c r="AR273" s="29">
        <f t="shared" ref="AR273:AR280" si="95">AJ273+AK273+AL273</f>
        <v>5.3630499999999994</v>
      </c>
      <c r="AS273" s="29">
        <f t="shared" ref="AS273:AS280" si="96">AN273+AO273+AP273</f>
        <v>0</v>
      </c>
      <c r="AT273" s="29">
        <f t="shared" ref="AT273:AT280" si="97">AS273-AR273</f>
        <v>-5.3630499999999994</v>
      </c>
      <c r="AV273" s="29">
        <f t="shared" ref="AV273:AW280" si="98">+X273+AR273</f>
        <v>10.726099999999999</v>
      </c>
      <c r="AW273" s="29">
        <f t="shared" si="98"/>
        <v>0</v>
      </c>
      <c r="AX273" s="29">
        <f t="shared" ref="AX273:AX280" si="99">AW273-AV273</f>
        <v>-10.726099999999999</v>
      </c>
      <c r="AZ273" s="29">
        <v>487.55</v>
      </c>
      <c r="BA273" s="29">
        <v>487.55</v>
      </c>
      <c r="BB273" s="29">
        <v>487.55</v>
      </c>
      <c r="BD273" s="342"/>
      <c r="BE273" s="342"/>
      <c r="BF273" s="342"/>
      <c r="BH273" s="29">
        <v>1.7876833333333331</v>
      </c>
      <c r="BI273" s="29">
        <v>1.7876833333333331</v>
      </c>
      <c r="BJ273" s="29">
        <v>1.7876833333333331</v>
      </c>
      <c r="BL273" s="342">
        <f t="shared" si="90"/>
        <v>0</v>
      </c>
      <c r="BM273" s="342">
        <f t="shared" si="90"/>
        <v>0</v>
      </c>
      <c r="BN273" s="342">
        <f t="shared" si="90"/>
        <v>0</v>
      </c>
      <c r="BP273" s="29">
        <f t="shared" si="92"/>
        <v>5.3630499999999994</v>
      </c>
      <c r="BQ273" s="29">
        <f t="shared" si="88"/>
        <v>0</v>
      </c>
      <c r="BR273" s="29">
        <f t="shared" si="93"/>
        <v>-5.3630499999999994</v>
      </c>
      <c r="BT273" s="29">
        <f t="shared" si="70"/>
        <v>16.089149999999997</v>
      </c>
      <c r="BU273" s="29">
        <f t="shared" si="70"/>
        <v>0</v>
      </c>
      <c r="BV273" s="29">
        <f t="shared" si="94"/>
        <v>-16.089149999999997</v>
      </c>
      <c r="BX273" s="29">
        <v>487.55</v>
      </c>
      <c r="BY273" s="29">
        <v>487.55</v>
      </c>
      <c r="BZ273" s="29">
        <v>487.55</v>
      </c>
      <c r="CB273" s="342"/>
      <c r="CC273" s="342"/>
      <c r="CD273" s="342"/>
      <c r="CF273" s="29">
        <v>1.7876833333333331</v>
      </c>
      <c r="CG273" s="29">
        <v>1.7876833333333331</v>
      </c>
      <c r="CH273" s="29">
        <v>1.7876833333333331</v>
      </c>
      <c r="CJ273" s="342">
        <f t="shared" si="91"/>
        <v>0</v>
      </c>
      <c r="CK273" s="342">
        <f t="shared" si="91"/>
        <v>0</v>
      </c>
      <c r="CL273" s="342">
        <f t="shared" si="91"/>
        <v>0</v>
      </c>
      <c r="CN273" s="29">
        <f t="shared" ref="CN273:CN280" si="100">CF273+CG273+CH273</f>
        <v>5.3630499999999994</v>
      </c>
      <c r="CO273" s="29">
        <f t="shared" ref="CO273:CO280" si="101">CJ273+CK273+CL273</f>
        <v>0</v>
      </c>
      <c r="CP273" s="29">
        <f t="shared" ref="CP273:CP280" si="102">CO273-CN273</f>
        <v>-5.3630499999999994</v>
      </c>
      <c r="CR273" s="29">
        <f t="shared" ref="CR273:CS280" si="103">+CN273+BT273</f>
        <v>21.452199999999998</v>
      </c>
      <c r="CS273" s="29">
        <f t="shared" si="103"/>
        <v>0</v>
      </c>
      <c r="CT273" s="29">
        <f t="shared" ref="CT273:CT280" si="104">CS273-CR273</f>
        <v>-21.452199999999998</v>
      </c>
    </row>
    <row r="274" spans="1:98" x14ac:dyDescent="0.25">
      <c r="A274" s="30" t="s">
        <v>597</v>
      </c>
      <c r="B274" s="229">
        <v>4.1700000000000001E-2</v>
      </c>
      <c r="C274" s="229">
        <v>4.3999999999999997E-2</v>
      </c>
      <c r="D274" s="229">
        <v>4.3999999999999997E-2</v>
      </c>
      <c r="E274" s="229">
        <v>2.7200000000000002E-2</v>
      </c>
      <c r="F274" s="236">
        <v>403013</v>
      </c>
      <c r="G274" s="229"/>
      <c r="H274" s="342">
        <v>25332.91</v>
      </c>
      <c r="I274" s="342">
        <v>25332.91</v>
      </c>
      <c r="J274" s="342">
        <v>25332.91</v>
      </c>
      <c r="K274" s="342"/>
      <c r="L274" s="342">
        <v>25332.91</v>
      </c>
      <c r="M274" s="342">
        <v>25332.91</v>
      </c>
      <c r="N274" s="342">
        <v>25332.91</v>
      </c>
      <c r="O274" s="342"/>
      <c r="P274" s="238">
        <v>57.421262666666671</v>
      </c>
      <c r="Q274" s="238">
        <v>57.421262666666671</v>
      </c>
      <c r="R274" s="238">
        <v>57.421262666666671</v>
      </c>
      <c r="S274" s="238"/>
      <c r="T274" s="342">
        <f t="shared" si="89"/>
        <v>57.421262666666671</v>
      </c>
      <c r="U274" s="342">
        <f t="shared" si="89"/>
        <v>57.421262666666671</v>
      </c>
      <c r="V274" s="342">
        <f t="shared" si="89"/>
        <v>57.421262666666671</v>
      </c>
      <c r="W274" s="29"/>
      <c r="X274" s="29">
        <f t="shared" si="84"/>
        <v>172.26378800000001</v>
      </c>
      <c r="Y274" s="29">
        <f t="shared" si="85"/>
        <v>172.26378800000001</v>
      </c>
      <c r="Z274" s="29">
        <f t="shared" si="86"/>
        <v>0</v>
      </c>
      <c r="AB274" s="29">
        <v>25332.91</v>
      </c>
      <c r="AC274" s="29">
        <v>25332.91</v>
      </c>
      <c r="AD274" s="29">
        <v>25332.91</v>
      </c>
      <c r="AF274" s="342">
        <v>25332.91</v>
      </c>
      <c r="AG274" s="342">
        <v>25332.91</v>
      </c>
      <c r="AH274" s="342">
        <v>25332.91</v>
      </c>
      <c r="AJ274" s="29">
        <v>57.421262666666671</v>
      </c>
      <c r="AK274" s="29">
        <v>57.421262666666671</v>
      </c>
      <c r="AL274" s="29">
        <v>57.421262666666671</v>
      </c>
      <c r="AN274" s="342">
        <f t="shared" si="87"/>
        <v>57.421262666666671</v>
      </c>
      <c r="AO274" s="342">
        <f t="shared" si="87"/>
        <v>57.421262666666671</v>
      </c>
      <c r="AP274" s="342">
        <f t="shared" si="87"/>
        <v>57.421262666666671</v>
      </c>
      <c r="AR274" s="29">
        <f t="shared" si="95"/>
        <v>172.26378800000001</v>
      </c>
      <c r="AS274" s="29">
        <f t="shared" si="96"/>
        <v>172.26378800000001</v>
      </c>
      <c r="AT274" s="29">
        <f t="shared" si="97"/>
        <v>0</v>
      </c>
      <c r="AV274" s="29">
        <f t="shared" si="98"/>
        <v>344.52757600000001</v>
      </c>
      <c r="AW274" s="29">
        <f t="shared" si="98"/>
        <v>344.52757600000001</v>
      </c>
      <c r="AX274" s="29">
        <f t="shared" si="99"/>
        <v>0</v>
      </c>
      <c r="AZ274" s="29">
        <v>25332.91</v>
      </c>
      <c r="BA274" s="29">
        <v>25332.91</v>
      </c>
      <c r="BB274" s="29">
        <v>25332.91</v>
      </c>
      <c r="BD274" s="342"/>
      <c r="BE274" s="342"/>
      <c r="BF274" s="342"/>
      <c r="BH274" s="29">
        <v>57.421262666666671</v>
      </c>
      <c r="BI274" s="29">
        <v>57.421262666666671</v>
      </c>
      <c r="BJ274" s="29">
        <v>57.421262666666671</v>
      </c>
      <c r="BL274" s="342">
        <f t="shared" si="90"/>
        <v>0</v>
      </c>
      <c r="BM274" s="342">
        <f t="shared" si="90"/>
        <v>0</v>
      </c>
      <c r="BN274" s="342">
        <f t="shared" si="90"/>
        <v>0</v>
      </c>
      <c r="BP274" s="29">
        <f t="shared" si="92"/>
        <v>172.26378800000001</v>
      </c>
      <c r="BQ274" s="29">
        <f t="shared" si="88"/>
        <v>0</v>
      </c>
      <c r="BR274" s="29">
        <f t="shared" si="93"/>
        <v>-172.26378800000001</v>
      </c>
      <c r="BT274" s="29">
        <f t="shared" si="70"/>
        <v>516.79136400000004</v>
      </c>
      <c r="BU274" s="29">
        <f t="shared" si="70"/>
        <v>344.52757600000001</v>
      </c>
      <c r="BV274" s="29">
        <f t="shared" si="94"/>
        <v>-172.26378800000003</v>
      </c>
      <c r="BX274" s="29">
        <v>25332.91</v>
      </c>
      <c r="BY274" s="29">
        <v>25332.91</v>
      </c>
      <c r="BZ274" s="29">
        <v>25332.91</v>
      </c>
      <c r="CB274" s="342"/>
      <c r="CC274" s="342"/>
      <c r="CD274" s="342"/>
      <c r="CF274" s="29">
        <v>57.421262666666671</v>
      </c>
      <c r="CG274" s="29">
        <v>57.421262666666671</v>
      </c>
      <c r="CH274" s="29">
        <v>57.421262666666671</v>
      </c>
      <c r="CJ274" s="342">
        <f t="shared" si="91"/>
        <v>0</v>
      </c>
      <c r="CK274" s="342">
        <f t="shared" si="91"/>
        <v>0</v>
      </c>
      <c r="CL274" s="342">
        <f t="shared" si="91"/>
        <v>0</v>
      </c>
      <c r="CN274" s="29">
        <f t="shared" si="100"/>
        <v>172.26378800000001</v>
      </c>
      <c r="CO274" s="29">
        <f t="shared" si="101"/>
        <v>0</v>
      </c>
      <c r="CP274" s="29">
        <f t="shared" si="102"/>
        <v>-172.26378800000001</v>
      </c>
      <c r="CR274" s="29">
        <f t="shared" si="103"/>
        <v>689.05515200000002</v>
      </c>
      <c r="CS274" s="29">
        <f t="shared" si="103"/>
        <v>344.52757600000001</v>
      </c>
      <c r="CT274" s="29">
        <f t="shared" si="104"/>
        <v>-344.52757600000001</v>
      </c>
    </row>
    <row r="275" spans="1:98" x14ac:dyDescent="0.25">
      <c r="A275" s="343" t="s">
        <v>598</v>
      </c>
      <c r="B275" s="229">
        <v>3.7199999999999997E-2</v>
      </c>
      <c r="C275" s="229">
        <v>3.9399999999999998E-2</v>
      </c>
      <c r="D275" s="229">
        <v>3.9399999999999998E-2</v>
      </c>
      <c r="E275" s="229">
        <v>2.3300000000000001E-2</v>
      </c>
      <c r="F275" s="236">
        <v>403013</v>
      </c>
      <c r="G275" s="229"/>
      <c r="H275" s="342">
        <v>151791.82</v>
      </c>
      <c r="I275" s="342">
        <v>151791.82</v>
      </c>
      <c r="J275" s="342">
        <v>151791.82</v>
      </c>
      <c r="K275" s="342"/>
      <c r="L275" s="342">
        <v>156800.05000000002</v>
      </c>
      <c r="M275" s="342">
        <v>156800.05000000002</v>
      </c>
      <c r="N275" s="342">
        <v>156800.05000000002</v>
      </c>
      <c r="O275" s="342"/>
      <c r="P275" s="238">
        <v>294.7291171666667</v>
      </c>
      <c r="Q275" s="238">
        <v>294.7291171666667</v>
      </c>
      <c r="R275" s="238">
        <v>294.7291171666667</v>
      </c>
      <c r="S275" s="238"/>
      <c r="T275" s="342">
        <f t="shared" si="89"/>
        <v>304.45343041666672</v>
      </c>
      <c r="U275" s="342">
        <f t="shared" si="89"/>
        <v>304.45343041666672</v>
      </c>
      <c r="V275" s="342">
        <f t="shared" si="89"/>
        <v>304.45343041666672</v>
      </c>
      <c r="W275" s="29"/>
      <c r="X275" s="29">
        <f t="shared" si="84"/>
        <v>884.18735150000009</v>
      </c>
      <c r="Y275" s="29">
        <f t="shared" si="85"/>
        <v>913.36029125000016</v>
      </c>
      <c r="Z275" s="29">
        <f t="shared" si="86"/>
        <v>29.172939750000069</v>
      </c>
      <c r="AB275" s="29">
        <v>151791.82</v>
      </c>
      <c r="AC275" s="29">
        <v>151791.82</v>
      </c>
      <c r="AD275" s="29">
        <v>151791.82</v>
      </c>
      <c r="AF275" s="342">
        <v>156800.05000000002</v>
      </c>
      <c r="AG275" s="342">
        <v>156800.05000000002</v>
      </c>
      <c r="AH275" s="342">
        <v>156800.05000000002</v>
      </c>
      <c r="AJ275" s="29">
        <v>294.7291171666667</v>
      </c>
      <c r="AK275" s="29">
        <v>294.7291171666667</v>
      </c>
      <c r="AL275" s="29">
        <v>294.7291171666667</v>
      </c>
      <c r="AN275" s="342">
        <f t="shared" si="87"/>
        <v>304.45343041666672</v>
      </c>
      <c r="AO275" s="342">
        <f t="shared" si="87"/>
        <v>304.45343041666672</v>
      </c>
      <c r="AP275" s="342">
        <f t="shared" si="87"/>
        <v>304.45343041666672</v>
      </c>
      <c r="AR275" s="29">
        <f t="shared" si="95"/>
        <v>884.18735150000009</v>
      </c>
      <c r="AS275" s="29">
        <f t="shared" si="96"/>
        <v>913.36029125000016</v>
      </c>
      <c r="AT275" s="29">
        <f t="shared" si="97"/>
        <v>29.172939750000069</v>
      </c>
      <c r="AV275" s="29">
        <f t="shared" si="98"/>
        <v>1768.3747030000002</v>
      </c>
      <c r="AW275" s="29">
        <f t="shared" si="98"/>
        <v>1826.7205825000003</v>
      </c>
      <c r="AX275" s="29">
        <f t="shared" si="99"/>
        <v>58.345879500000137</v>
      </c>
      <c r="AZ275" s="29">
        <v>151791.82</v>
      </c>
      <c r="BA275" s="29">
        <v>151791.82</v>
      </c>
      <c r="BB275" s="29">
        <v>154206.66</v>
      </c>
      <c r="BD275" s="342"/>
      <c r="BE275" s="342"/>
      <c r="BF275" s="342"/>
      <c r="BH275" s="29">
        <v>294.7291171666667</v>
      </c>
      <c r="BI275" s="29">
        <v>294.7291171666667</v>
      </c>
      <c r="BJ275" s="29">
        <v>299.41793150000001</v>
      </c>
      <c r="BL275" s="342">
        <f t="shared" si="90"/>
        <v>0</v>
      </c>
      <c r="BM275" s="342">
        <f t="shared" si="90"/>
        <v>0</v>
      </c>
      <c r="BN275" s="342">
        <f t="shared" si="90"/>
        <v>0</v>
      </c>
      <c r="BP275" s="29">
        <f t="shared" si="92"/>
        <v>888.8761658333334</v>
      </c>
      <c r="BQ275" s="29">
        <f t="shared" si="88"/>
        <v>0</v>
      </c>
      <c r="BR275" s="29">
        <f t="shared" si="93"/>
        <v>-888.8761658333334</v>
      </c>
      <c r="BT275" s="29">
        <f t="shared" si="70"/>
        <v>2657.2508688333337</v>
      </c>
      <c r="BU275" s="29">
        <f t="shared" si="70"/>
        <v>1826.7205825000003</v>
      </c>
      <c r="BV275" s="29">
        <f t="shared" si="94"/>
        <v>-830.53028633333338</v>
      </c>
      <c r="BX275" s="29">
        <v>156621.5</v>
      </c>
      <c r="BY275" s="29">
        <v>156710.78</v>
      </c>
      <c r="BZ275" s="29">
        <v>156800.05000000002</v>
      </c>
      <c r="CB275" s="342"/>
      <c r="CC275" s="342"/>
      <c r="CD275" s="342"/>
      <c r="CF275" s="29">
        <v>304.10674583333338</v>
      </c>
      <c r="CG275" s="29">
        <v>304.28009783333334</v>
      </c>
      <c r="CH275" s="29">
        <v>304.45343041666672</v>
      </c>
      <c r="CJ275" s="342">
        <f t="shared" si="91"/>
        <v>0</v>
      </c>
      <c r="CK275" s="342">
        <f t="shared" si="91"/>
        <v>0</v>
      </c>
      <c r="CL275" s="342">
        <f t="shared" si="91"/>
        <v>0</v>
      </c>
      <c r="CN275" s="29">
        <f t="shared" si="100"/>
        <v>912.84027408333338</v>
      </c>
      <c r="CO275" s="29">
        <f t="shared" si="101"/>
        <v>0</v>
      </c>
      <c r="CP275" s="29">
        <f t="shared" si="102"/>
        <v>-912.84027408333338</v>
      </c>
      <c r="CR275" s="29">
        <f t="shared" si="103"/>
        <v>3570.0911429166672</v>
      </c>
      <c r="CS275" s="29">
        <f t="shared" si="103"/>
        <v>1826.7205825000003</v>
      </c>
      <c r="CT275" s="29">
        <f t="shared" si="104"/>
        <v>-1743.3705604166669</v>
      </c>
    </row>
    <row r="276" spans="1:98" x14ac:dyDescent="0.25">
      <c r="A276" s="343" t="s">
        <v>599</v>
      </c>
      <c r="B276" s="229">
        <v>3.5000000000000003E-2</v>
      </c>
      <c r="C276" s="229">
        <v>3.6900000000000002E-2</v>
      </c>
      <c r="D276" s="229">
        <v>3.6900000000000002E-2</v>
      </c>
      <c r="E276" s="229">
        <v>2.3199999999999998E-2</v>
      </c>
      <c r="F276" s="236">
        <v>403013</v>
      </c>
      <c r="G276" s="229"/>
      <c r="H276" s="342">
        <v>17966.21</v>
      </c>
      <c r="I276" s="342">
        <v>17966.21</v>
      </c>
      <c r="J276" s="342">
        <v>17966.21</v>
      </c>
      <c r="K276" s="342"/>
      <c r="L276" s="342">
        <v>17966.21</v>
      </c>
      <c r="M276" s="342">
        <v>17966.21</v>
      </c>
      <c r="N276" s="342">
        <v>17966.21</v>
      </c>
      <c r="O276" s="342"/>
      <c r="P276" s="238">
        <v>34.734672666666661</v>
      </c>
      <c r="Q276" s="238">
        <v>34.734672666666661</v>
      </c>
      <c r="R276" s="238">
        <v>34.734672666666661</v>
      </c>
      <c r="S276" s="238"/>
      <c r="T276" s="342">
        <f t="shared" si="89"/>
        <v>34.734672666666661</v>
      </c>
      <c r="U276" s="342">
        <f t="shared" si="89"/>
        <v>34.734672666666661</v>
      </c>
      <c r="V276" s="342">
        <f t="shared" si="89"/>
        <v>34.734672666666661</v>
      </c>
      <c r="W276" s="29"/>
      <c r="X276" s="29">
        <f t="shared" si="84"/>
        <v>104.20401799999999</v>
      </c>
      <c r="Y276" s="29">
        <f t="shared" si="85"/>
        <v>104.20401799999999</v>
      </c>
      <c r="Z276" s="29">
        <f t="shared" si="86"/>
        <v>0</v>
      </c>
      <c r="AB276" s="29">
        <v>17966.21</v>
      </c>
      <c r="AC276" s="29">
        <v>17966.21</v>
      </c>
      <c r="AD276" s="29">
        <v>17966.21</v>
      </c>
      <c r="AF276" s="342">
        <v>17966.21</v>
      </c>
      <c r="AG276" s="342">
        <v>17966.21</v>
      </c>
      <c r="AH276" s="342">
        <v>17966.21</v>
      </c>
      <c r="AJ276" s="29">
        <v>34.734672666666661</v>
      </c>
      <c r="AK276" s="29">
        <v>34.734672666666661</v>
      </c>
      <c r="AL276" s="29">
        <v>34.734672666666661</v>
      </c>
      <c r="AN276" s="342">
        <f t="shared" si="87"/>
        <v>34.734672666666661</v>
      </c>
      <c r="AO276" s="342">
        <f t="shared" si="87"/>
        <v>34.734672666666661</v>
      </c>
      <c r="AP276" s="342">
        <f t="shared" si="87"/>
        <v>34.734672666666661</v>
      </c>
      <c r="AR276" s="29">
        <f t="shared" si="95"/>
        <v>104.20401799999999</v>
      </c>
      <c r="AS276" s="29">
        <f t="shared" si="96"/>
        <v>104.20401799999999</v>
      </c>
      <c r="AT276" s="29">
        <f t="shared" si="97"/>
        <v>0</v>
      </c>
      <c r="AV276" s="29">
        <f t="shared" si="98"/>
        <v>208.40803599999998</v>
      </c>
      <c r="AW276" s="29">
        <f t="shared" si="98"/>
        <v>208.40803599999998</v>
      </c>
      <c r="AX276" s="29">
        <f t="shared" si="99"/>
        <v>0</v>
      </c>
      <c r="AZ276" s="29">
        <v>17966.21</v>
      </c>
      <c r="BA276" s="29">
        <v>17966.21</v>
      </c>
      <c r="BB276" s="29">
        <v>17966.21</v>
      </c>
      <c r="BD276" s="342"/>
      <c r="BE276" s="342"/>
      <c r="BF276" s="342"/>
      <c r="BH276" s="29">
        <v>34.734672666666661</v>
      </c>
      <c r="BI276" s="29">
        <v>34.734672666666661</v>
      </c>
      <c r="BJ276" s="29">
        <v>34.734672666666661</v>
      </c>
      <c r="BL276" s="342">
        <f t="shared" si="90"/>
        <v>0</v>
      </c>
      <c r="BM276" s="342">
        <f t="shared" si="90"/>
        <v>0</v>
      </c>
      <c r="BN276" s="342">
        <f t="shared" si="90"/>
        <v>0</v>
      </c>
      <c r="BP276" s="29">
        <f t="shared" si="92"/>
        <v>104.20401799999999</v>
      </c>
      <c r="BQ276" s="29">
        <f t="shared" si="88"/>
        <v>0</v>
      </c>
      <c r="BR276" s="29">
        <f t="shared" si="93"/>
        <v>-104.20401799999999</v>
      </c>
      <c r="BT276" s="29">
        <f t="shared" si="70"/>
        <v>312.61205399999994</v>
      </c>
      <c r="BU276" s="29">
        <f t="shared" si="70"/>
        <v>208.40803599999998</v>
      </c>
      <c r="BV276" s="29">
        <f t="shared" si="94"/>
        <v>-104.20401799999996</v>
      </c>
      <c r="BX276" s="29">
        <v>17966.21</v>
      </c>
      <c r="BY276" s="29">
        <v>17966.21</v>
      </c>
      <c r="BZ276" s="29">
        <v>17966.21</v>
      </c>
      <c r="CB276" s="342"/>
      <c r="CC276" s="342"/>
      <c r="CD276" s="342"/>
      <c r="CF276" s="29">
        <v>34.734672666666661</v>
      </c>
      <c r="CG276" s="29">
        <v>34.734672666666661</v>
      </c>
      <c r="CH276" s="29">
        <v>34.734672666666661</v>
      </c>
      <c r="CJ276" s="342">
        <f t="shared" si="91"/>
        <v>0</v>
      </c>
      <c r="CK276" s="342">
        <f t="shared" si="91"/>
        <v>0</v>
      </c>
      <c r="CL276" s="342">
        <f t="shared" si="91"/>
        <v>0</v>
      </c>
      <c r="CN276" s="29">
        <f t="shared" si="100"/>
        <v>104.20401799999999</v>
      </c>
      <c r="CO276" s="29">
        <f t="shared" si="101"/>
        <v>0</v>
      </c>
      <c r="CP276" s="29">
        <f t="shared" si="102"/>
        <v>-104.20401799999999</v>
      </c>
      <c r="CR276" s="29">
        <f t="shared" si="103"/>
        <v>416.81607199999996</v>
      </c>
      <c r="CS276" s="29">
        <f t="shared" si="103"/>
        <v>208.40803599999998</v>
      </c>
      <c r="CT276" s="29">
        <f t="shared" si="104"/>
        <v>-208.40803599999998</v>
      </c>
    </row>
    <row r="277" spans="1:98" x14ac:dyDescent="0.25">
      <c r="A277" s="343" t="s">
        <v>600</v>
      </c>
      <c r="B277" s="229">
        <v>3.5099999999999999E-2</v>
      </c>
      <c r="C277" s="229">
        <v>3.6900000000000002E-2</v>
      </c>
      <c r="D277" s="229">
        <v>3.6900000000000002E-2</v>
      </c>
      <c r="E277" s="229">
        <v>2.3199999999999998E-2</v>
      </c>
      <c r="F277" s="236">
        <v>403013</v>
      </c>
      <c r="G277" s="229"/>
      <c r="H277" s="342">
        <v>19299.54</v>
      </c>
      <c r="I277" s="342">
        <v>19299.54</v>
      </c>
      <c r="J277" s="342">
        <v>19299.54</v>
      </c>
      <c r="K277" s="342"/>
      <c r="L277" s="342">
        <v>19299.54</v>
      </c>
      <c r="M277" s="342">
        <v>19299.54</v>
      </c>
      <c r="N277" s="342">
        <v>19299.54</v>
      </c>
      <c r="O277" s="342"/>
      <c r="P277" s="238">
        <v>37.312443999999999</v>
      </c>
      <c r="Q277" s="238">
        <v>37.312443999999999</v>
      </c>
      <c r="R277" s="238">
        <v>37.312443999999999</v>
      </c>
      <c r="S277" s="238"/>
      <c r="T277" s="342">
        <f t="shared" si="89"/>
        <v>37.312443999999999</v>
      </c>
      <c r="U277" s="342">
        <f t="shared" si="89"/>
        <v>37.312443999999999</v>
      </c>
      <c r="V277" s="342">
        <f t="shared" si="89"/>
        <v>37.312443999999999</v>
      </c>
      <c r="W277" s="29"/>
      <c r="X277" s="29">
        <f t="shared" si="84"/>
        <v>111.937332</v>
      </c>
      <c r="Y277" s="29">
        <f t="shared" si="85"/>
        <v>111.937332</v>
      </c>
      <c r="Z277" s="29">
        <f t="shared" si="86"/>
        <v>0</v>
      </c>
      <c r="AB277" s="29">
        <v>19299.54</v>
      </c>
      <c r="AC277" s="29">
        <v>19299.54</v>
      </c>
      <c r="AD277" s="29">
        <v>19299.54</v>
      </c>
      <c r="AF277" s="342">
        <v>19299.54</v>
      </c>
      <c r="AG277" s="342">
        <v>19299.54</v>
      </c>
      <c r="AH277" s="342">
        <v>19299.54</v>
      </c>
      <c r="AJ277" s="29">
        <v>37.312443999999999</v>
      </c>
      <c r="AK277" s="29">
        <v>37.312443999999999</v>
      </c>
      <c r="AL277" s="29">
        <v>37.312443999999999</v>
      </c>
      <c r="AN277" s="342">
        <f t="shared" si="87"/>
        <v>37.312443999999999</v>
      </c>
      <c r="AO277" s="342">
        <f t="shared" si="87"/>
        <v>37.312443999999999</v>
      </c>
      <c r="AP277" s="342">
        <f t="shared" si="87"/>
        <v>37.312443999999999</v>
      </c>
      <c r="AR277" s="29">
        <f t="shared" si="95"/>
        <v>111.937332</v>
      </c>
      <c r="AS277" s="29">
        <f t="shared" si="96"/>
        <v>111.937332</v>
      </c>
      <c r="AT277" s="29">
        <f t="shared" si="97"/>
        <v>0</v>
      </c>
      <c r="AV277" s="29">
        <f t="shared" si="98"/>
        <v>223.874664</v>
      </c>
      <c r="AW277" s="29">
        <f t="shared" si="98"/>
        <v>223.874664</v>
      </c>
      <c r="AX277" s="29">
        <f t="shared" si="99"/>
        <v>0</v>
      </c>
      <c r="AZ277" s="29">
        <v>19299.54</v>
      </c>
      <c r="BA277" s="29">
        <v>19299.54</v>
      </c>
      <c r="BB277" s="29">
        <v>19299.54</v>
      </c>
      <c r="BD277" s="342"/>
      <c r="BE277" s="342"/>
      <c r="BF277" s="342"/>
      <c r="BH277" s="29">
        <v>37.312443999999999</v>
      </c>
      <c r="BI277" s="29">
        <v>37.312443999999999</v>
      </c>
      <c r="BJ277" s="29">
        <v>37.312443999999999</v>
      </c>
      <c r="BL277" s="342">
        <f t="shared" si="90"/>
        <v>0</v>
      </c>
      <c r="BM277" s="342">
        <f t="shared" si="90"/>
        <v>0</v>
      </c>
      <c r="BN277" s="342">
        <f t="shared" si="90"/>
        <v>0</v>
      </c>
      <c r="BP277" s="29">
        <f t="shared" si="92"/>
        <v>111.937332</v>
      </c>
      <c r="BQ277" s="29">
        <f t="shared" si="88"/>
        <v>0</v>
      </c>
      <c r="BR277" s="29">
        <f t="shared" si="93"/>
        <v>-111.937332</v>
      </c>
      <c r="BT277" s="29">
        <f t="shared" si="70"/>
        <v>335.81199600000002</v>
      </c>
      <c r="BU277" s="29">
        <f t="shared" si="70"/>
        <v>223.874664</v>
      </c>
      <c r="BV277" s="29">
        <f t="shared" si="94"/>
        <v>-111.93733200000003</v>
      </c>
      <c r="BX277" s="29">
        <v>19299.54</v>
      </c>
      <c r="BY277" s="29">
        <v>19299.54</v>
      </c>
      <c r="BZ277" s="29">
        <v>19299.54</v>
      </c>
      <c r="CB277" s="342"/>
      <c r="CC277" s="342"/>
      <c r="CD277" s="342"/>
      <c r="CF277" s="29">
        <v>37.312443999999999</v>
      </c>
      <c r="CG277" s="29">
        <v>37.312443999999999</v>
      </c>
      <c r="CH277" s="29">
        <v>37.312443999999999</v>
      </c>
      <c r="CJ277" s="342">
        <f t="shared" si="91"/>
        <v>0</v>
      </c>
      <c r="CK277" s="342">
        <f t="shared" si="91"/>
        <v>0</v>
      </c>
      <c r="CL277" s="342">
        <f t="shared" si="91"/>
        <v>0</v>
      </c>
      <c r="CN277" s="29">
        <f t="shared" si="100"/>
        <v>111.937332</v>
      </c>
      <c r="CO277" s="29">
        <f t="shared" si="101"/>
        <v>0</v>
      </c>
      <c r="CP277" s="29">
        <f t="shared" si="102"/>
        <v>-111.937332</v>
      </c>
      <c r="CR277" s="29">
        <f t="shared" si="103"/>
        <v>447.74932799999999</v>
      </c>
      <c r="CS277" s="29">
        <f t="shared" si="103"/>
        <v>223.874664</v>
      </c>
      <c r="CT277" s="29">
        <f t="shared" si="104"/>
        <v>-223.874664</v>
      </c>
    </row>
    <row r="278" spans="1:98" x14ac:dyDescent="0.25">
      <c r="A278" s="343" t="s">
        <v>601</v>
      </c>
      <c r="B278" s="229">
        <v>3.5099999999999999E-2</v>
      </c>
      <c r="C278" s="229">
        <v>3.6999999999999998E-2</v>
      </c>
      <c r="D278" s="229">
        <v>3.6999999999999998E-2</v>
      </c>
      <c r="E278" s="229">
        <v>2.3300000000000001E-2</v>
      </c>
      <c r="F278" s="236">
        <v>403013</v>
      </c>
      <c r="G278" s="229"/>
      <c r="H278" s="342">
        <v>5328.4400000000005</v>
      </c>
      <c r="I278" s="342">
        <v>5328.4400000000005</v>
      </c>
      <c r="J278" s="342">
        <v>5328.4400000000005</v>
      </c>
      <c r="K278" s="342"/>
      <c r="L278" s="342">
        <v>5328.4400000000005</v>
      </c>
      <c r="M278" s="342">
        <v>5328.4400000000005</v>
      </c>
      <c r="N278" s="342">
        <v>5328.4400000000005</v>
      </c>
      <c r="O278" s="342"/>
      <c r="P278" s="238">
        <v>10.346054333333335</v>
      </c>
      <c r="Q278" s="238">
        <v>10.346054333333335</v>
      </c>
      <c r="R278" s="238">
        <v>10.346054333333335</v>
      </c>
      <c r="S278" s="238"/>
      <c r="T278" s="342">
        <f t="shared" si="89"/>
        <v>10.346054333333335</v>
      </c>
      <c r="U278" s="342">
        <f t="shared" si="89"/>
        <v>10.346054333333335</v>
      </c>
      <c r="V278" s="342">
        <f t="shared" si="89"/>
        <v>10.346054333333335</v>
      </c>
      <c r="W278" s="29"/>
      <c r="X278" s="29">
        <f t="shared" si="84"/>
        <v>31.038163000000004</v>
      </c>
      <c r="Y278" s="29">
        <f t="shared" si="85"/>
        <v>31.038163000000004</v>
      </c>
      <c r="Z278" s="29">
        <f t="shared" si="86"/>
        <v>0</v>
      </c>
      <c r="AB278" s="29">
        <v>5328.4400000000005</v>
      </c>
      <c r="AC278" s="29">
        <v>5328.4400000000005</v>
      </c>
      <c r="AD278" s="29">
        <v>5328.4400000000005</v>
      </c>
      <c r="AF278" s="342">
        <v>5328.4400000000005</v>
      </c>
      <c r="AG278" s="342">
        <v>5328.4400000000005</v>
      </c>
      <c r="AH278" s="342">
        <v>5328.4400000000005</v>
      </c>
      <c r="AJ278" s="29">
        <v>10.346054333333335</v>
      </c>
      <c r="AK278" s="29">
        <v>10.346054333333335</v>
      </c>
      <c r="AL278" s="29">
        <v>10.346054333333335</v>
      </c>
      <c r="AN278" s="342">
        <f t="shared" si="87"/>
        <v>10.346054333333335</v>
      </c>
      <c r="AO278" s="342">
        <f t="shared" si="87"/>
        <v>10.346054333333335</v>
      </c>
      <c r="AP278" s="342">
        <f t="shared" si="87"/>
        <v>10.346054333333335</v>
      </c>
      <c r="AR278" s="29">
        <f t="shared" si="95"/>
        <v>31.038163000000004</v>
      </c>
      <c r="AS278" s="29">
        <f t="shared" si="96"/>
        <v>31.038163000000004</v>
      </c>
      <c r="AT278" s="29">
        <f t="shared" si="97"/>
        <v>0</v>
      </c>
      <c r="AV278" s="29">
        <f t="shared" si="98"/>
        <v>62.076326000000009</v>
      </c>
      <c r="AW278" s="29">
        <f t="shared" si="98"/>
        <v>62.076326000000009</v>
      </c>
      <c r="AX278" s="29">
        <f t="shared" si="99"/>
        <v>0</v>
      </c>
      <c r="AZ278" s="29">
        <v>5328.4400000000005</v>
      </c>
      <c r="BA278" s="29">
        <v>5328.4400000000005</v>
      </c>
      <c r="BB278" s="29">
        <v>5328.4400000000005</v>
      </c>
      <c r="BD278" s="342"/>
      <c r="BE278" s="342"/>
      <c r="BF278" s="342"/>
      <c r="BH278" s="29">
        <v>10.346054333333335</v>
      </c>
      <c r="BI278" s="29">
        <v>10.346054333333335</v>
      </c>
      <c r="BJ278" s="29">
        <v>10.346054333333335</v>
      </c>
      <c r="BL278" s="342">
        <f t="shared" si="90"/>
        <v>0</v>
      </c>
      <c r="BM278" s="342">
        <f t="shared" si="90"/>
        <v>0</v>
      </c>
      <c r="BN278" s="342">
        <f t="shared" si="90"/>
        <v>0</v>
      </c>
      <c r="BP278" s="29">
        <f t="shared" si="92"/>
        <v>31.038163000000004</v>
      </c>
      <c r="BQ278" s="29">
        <f t="shared" si="88"/>
        <v>0</v>
      </c>
      <c r="BR278" s="29">
        <f t="shared" si="93"/>
        <v>-31.038163000000004</v>
      </c>
      <c r="BT278" s="29">
        <f t="shared" si="70"/>
        <v>93.11448900000002</v>
      </c>
      <c r="BU278" s="29">
        <f t="shared" si="70"/>
        <v>62.076326000000009</v>
      </c>
      <c r="BV278" s="29">
        <f t="shared" si="94"/>
        <v>-31.038163000000011</v>
      </c>
      <c r="BX278" s="29">
        <v>5328.4400000000005</v>
      </c>
      <c r="BY278" s="29">
        <v>5328.4400000000005</v>
      </c>
      <c r="BZ278" s="29">
        <v>5328.4400000000005</v>
      </c>
      <c r="CB278" s="342"/>
      <c r="CC278" s="342"/>
      <c r="CD278" s="342"/>
      <c r="CF278" s="29">
        <v>10.346054333333335</v>
      </c>
      <c r="CG278" s="29">
        <v>10.346054333333335</v>
      </c>
      <c r="CH278" s="29">
        <v>10.346054333333335</v>
      </c>
      <c r="CJ278" s="342">
        <f t="shared" si="91"/>
        <v>0</v>
      </c>
      <c r="CK278" s="342">
        <f t="shared" si="91"/>
        <v>0</v>
      </c>
      <c r="CL278" s="342">
        <f t="shared" si="91"/>
        <v>0</v>
      </c>
      <c r="CN278" s="29">
        <f t="shared" si="100"/>
        <v>31.038163000000004</v>
      </c>
      <c r="CO278" s="29">
        <f t="shared" si="101"/>
        <v>0</v>
      </c>
      <c r="CP278" s="29">
        <f t="shared" si="102"/>
        <v>-31.038163000000004</v>
      </c>
      <c r="CR278" s="29">
        <f t="shared" si="103"/>
        <v>124.15265200000002</v>
      </c>
      <c r="CS278" s="29">
        <f t="shared" si="103"/>
        <v>62.076326000000009</v>
      </c>
      <c r="CT278" s="29">
        <f t="shared" si="104"/>
        <v>-62.076326000000009</v>
      </c>
    </row>
    <row r="279" spans="1:98" x14ac:dyDescent="0.25">
      <c r="A279" s="343" t="s">
        <v>602</v>
      </c>
      <c r="B279" s="229">
        <v>0.13220000000000001</v>
      </c>
      <c r="C279" s="229">
        <v>0.17560000000000001</v>
      </c>
      <c r="D279" s="229">
        <v>0.17560000000000001</v>
      </c>
      <c r="E279" s="229">
        <v>0</v>
      </c>
      <c r="F279" s="236">
        <v>403013</v>
      </c>
      <c r="G279" s="229"/>
      <c r="H279" s="342">
        <v>0</v>
      </c>
      <c r="I279" s="342">
        <v>0</v>
      </c>
      <c r="J279" s="342">
        <v>0</v>
      </c>
      <c r="K279" s="342"/>
      <c r="L279" s="342">
        <v>0</v>
      </c>
      <c r="M279" s="342">
        <v>0</v>
      </c>
      <c r="N279" s="342">
        <v>0</v>
      </c>
      <c r="O279" s="342"/>
      <c r="P279" s="238">
        <v>0</v>
      </c>
      <c r="Q279" s="238">
        <v>0</v>
      </c>
      <c r="R279" s="238">
        <v>0</v>
      </c>
      <c r="S279" s="238"/>
      <c r="T279" s="342">
        <f t="shared" si="89"/>
        <v>0</v>
      </c>
      <c r="U279" s="342">
        <f t="shared" si="89"/>
        <v>0</v>
      </c>
      <c r="V279" s="342">
        <f t="shared" si="89"/>
        <v>0</v>
      </c>
      <c r="W279" s="29"/>
      <c r="X279" s="29">
        <f t="shared" si="84"/>
        <v>0</v>
      </c>
      <c r="Y279" s="29">
        <f t="shared" si="85"/>
        <v>0</v>
      </c>
      <c r="Z279" s="29">
        <f t="shared" si="86"/>
        <v>0</v>
      </c>
      <c r="AB279" s="29">
        <v>0</v>
      </c>
      <c r="AC279" s="29">
        <v>0</v>
      </c>
      <c r="AD279" s="29">
        <v>0</v>
      </c>
      <c r="AF279" s="342">
        <v>0</v>
      </c>
      <c r="AG279" s="342">
        <v>0</v>
      </c>
      <c r="AH279" s="342">
        <v>0</v>
      </c>
      <c r="AJ279" s="29">
        <v>0</v>
      </c>
      <c r="AK279" s="29">
        <v>0</v>
      </c>
      <c r="AL279" s="29">
        <v>0</v>
      </c>
      <c r="AN279" s="342">
        <f t="shared" si="87"/>
        <v>0</v>
      </c>
      <c r="AO279" s="342">
        <f t="shared" si="87"/>
        <v>0</v>
      </c>
      <c r="AP279" s="342">
        <f t="shared" si="87"/>
        <v>0</v>
      </c>
      <c r="AR279" s="29">
        <f t="shared" si="95"/>
        <v>0</v>
      </c>
      <c r="AS279" s="29">
        <f t="shared" si="96"/>
        <v>0</v>
      </c>
      <c r="AT279" s="29">
        <f t="shared" si="97"/>
        <v>0</v>
      </c>
      <c r="AV279" s="29">
        <f t="shared" si="98"/>
        <v>0</v>
      </c>
      <c r="AW279" s="29">
        <f t="shared" si="98"/>
        <v>0</v>
      </c>
      <c r="AX279" s="29">
        <f t="shared" si="99"/>
        <v>0</v>
      </c>
      <c r="AZ279" s="29">
        <v>0</v>
      </c>
      <c r="BA279" s="29">
        <v>0</v>
      </c>
      <c r="BB279" s="29">
        <v>0</v>
      </c>
      <c r="BD279" s="342"/>
      <c r="BE279" s="342"/>
      <c r="BF279" s="342"/>
      <c r="BH279" s="29">
        <v>0</v>
      </c>
      <c r="BI279" s="29">
        <v>0</v>
      </c>
      <c r="BJ279" s="29">
        <v>0</v>
      </c>
      <c r="BL279" s="342">
        <f t="shared" si="90"/>
        <v>0</v>
      </c>
      <c r="BM279" s="342">
        <f t="shared" si="90"/>
        <v>0</v>
      </c>
      <c r="BN279" s="342">
        <f t="shared" si="90"/>
        <v>0</v>
      </c>
      <c r="BP279" s="29">
        <f t="shared" si="92"/>
        <v>0</v>
      </c>
      <c r="BQ279" s="29">
        <f t="shared" si="88"/>
        <v>0</v>
      </c>
      <c r="BR279" s="29">
        <f t="shared" si="93"/>
        <v>0</v>
      </c>
      <c r="BT279" s="29">
        <f t="shared" si="70"/>
        <v>0</v>
      </c>
      <c r="BU279" s="29">
        <f t="shared" si="70"/>
        <v>0</v>
      </c>
      <c r="BV279" s="29">
        <f t="shared" si="94"/>
        <v>0</v>
      </c>
      <c r="BX279" s="29">
        <v>0</v>
      </c>
      <c r="BY279" s="29">
        <v>0</v>
      </c>
      <c r="BZ279" s="29">
        <v>0</v>
      </c>
      <c r="CB279" s="342"/>
      <c r="CC279" s="342"/>
      <c r="CD279" s="342"/>
      <c r="CF279" s="29">
        <v>0</v>
      </c>
      <c r="CG279" s="29">
        <v>0</v>
      </c>
      <c r="CH279" s="29">
        <v>0</v>
      </c>
      <c r="CJ279" s="342">
        <f t="shared" si="91"/>
        <v>0</v>
      </c>
      <c r="CK279" s="342">
        <f t="shared" si="91"/>
        <v>0</v>
      </c>
      <c r="CL279" s="342">
        <f t="shared" si="91"/>
        <v>0</v>
      </c>
      <c r="CN279" s="29">
        <f t="shared" si="100"/>
        <v>0</v>
      </c>
      <c r="CO279" s="29">
        <f t="shared" si="101"/>
        <v>0</v>
      </c>
      <c r="CP279" s="29">
        <f t="shared" si="102"/>
        <v>0</v>
      </c>
      <c r="CR279" s="29">
        <f t="shared" si="103"/>
        <v>0</v>
      </c>
      <c r="CS279" s="29">
        <f t="shared" si="103"/>
        <v>0</v>
      </c>
      <c r="CT279" s="29">
        <f t="shared" si="104"/>
        <v>0</v>
      </c>
    </row>
    <row r="280" spans="1:98" x14ac:dyDescent="0.25">
      <c r="F280" s="236"/>
      <c r="H280" s="35"/>
      <c r="I280" s="35"/>
      <c r="J280" s="35"/>
      <c r="K280" s="35"/>
      <c r="L280" s="342">
        <v>0</v>
      </c>
      <c r="M280" s="342">
        <v>0</v>
      </c>
      <c r="N280" s="342">
        <v>0</v>
      </c>
      <c r="O280" s="35"/>
      <c r="P280" s="36">
        <v>0</v>
      </c>
      <c r="Q280" s="37">
        <v>0</v>
      </c>
      <c r="R280" s="37">
        <v>0</v>
      </c>
      <c r="T280" s="342">
        <f t="shared" si="89"/>
        <v>0</v>
      </c>
      <c r="U280" s="342">
        <f t="shared" si="89"/>
        <v>0</v>
      </c>
      <c r="V280" s="342">
        <f t="shared" si="89"/>
        <v>0</v>
      </c>
      <c r="W280" s="29"/>
      <c r="X280" s="29"/>
      <c r="Y280" s="29"/>
      <c r="Z280" s="29"/>
      <c r="AB280" s="29"/>
      <c r="AC280" s="29"/>
      <c r="AD280" s="29"/>
      <c r="AF280" s="342">
        <v>0</v>
      </c>
      <c r="AG280" s="342"/>
      <c r="AH280" s="342"/>
      <c r="AJ280" s="29">
        <v>0</v>
      </c>
      <c r="AK280" s="29">
        <v>0</v>
      </c>
      <c r="AL280" s="29">
        <v>0</v>
      </c>
      <c r="AN280" s="342">
        <f t="shared" si="87"/>
        <v>0</v>
      </c>
      <c r="AO280" s="342">
        <f t="shared" si="87"/>
        <v>0</v>
      </c>
      <c r="AP280" s="342">
        <f t="shared" si="87"/>
        <v>0</v>
      </c>
      <c r="AR280" s="29">
        <f t="shared" si="95"/>
        <v>0</v>
      </c>
      <c r="AS280" s="29">
        <f t="shared" si="96"/>
        <v>0</v>
      </c>
      <c r="AT280" s="29">
        <f t="shared" si="97"/>
        <v>0</v>
      </c>
      <c r="AV280" s="29">
        <f t="shared" si="98"/>
        <v>0</v>
      </c>
      <c r="AW280" s="29">
        <f t="shared" si="98"/>
        <v>0</v>
      </c>
      <c r="AX280" s="29">
        <f t="shared" si="99"/>
        <v>0</v>
      </c>
      <c r="AZ280" s="29"/>
      <c r="BA280" s="29"/>
      <c r="BB280" s="29">
        <v>0</v>
      </c>
      <c r="BD280" s="342"/>
      <c r="BE280" s="342"/>
      <c r="BF280" s="342"/>
      <c r="BH280" s="29">
        <v>0</v>
      </c>
      <c r="BI280" s="29">
        <v>0</v>
      </c>
      <c r="BJ280" s="29">
        <v>0</v>
      </c>
      <c r="BL280" s="342">
        <f t="shared" si="90"/>
        <v>0</v>
      </c>
      <c r="BM280" s="342">
        <f t="shared" si="90"/>
        <v>0</v>
      </c>
      <c r="BN280" s="342">
        <f t="shared" si="90"/>
        <v>0</v>
      </c>
      <c r="BP280" s="29"/>
      <c r="BQ280" s="29">
        <f t="shared" si="88"/>
        <v>0</v>
      </c>
      <c r="BR280" s="29"/>
      <c r="BT280" s="29">
        <f t="shared" si="70"/>
        <v>0</v>
      </c>
      <c r="BU280" s="29">
        <f t="shared" si="70"/>
        <v>0</v>
      </c>
      <c r="BV280" s="29">
        <f t="shared" si="94"/>
        <v>0</v>
      </c>
      <c r="BX280" s="29">
        <v>0</v>
      </c>
      <c r="BY280" s="29">
        <v>0</v>
      </c>
      <c r="BZ280" s="29">
        <v>0</v>
      </c>
      <c r="CB280" s="342"/>
      <c r="CC280" s="342"/>
      <c r="CD280" s="342"/>
      <c r="CF280" s="29">
        <v>0</v>
      </c>
      <c r="CG280" s="29">
        <v>0</v>
      </c>
      <c r="CH280" s="29">
        <v>0</v>
      </c>
      <c r="CJ280" s="342">
        <f t="shared" si="91"/>
        <v>0</v>
      </c>
      <c r="CK280" s="342">
        <f t="shared" si="91"/>
        <v>0</v>
      </c>
      <c r="CL280" s="342">
        <f t="shared" si="91"/>
        <v>0</v>
      </c>
      <c r="CN280" s="29">
        <f t="shared" si="100"/>
        <v>0</v>
      </c>
      <c r="CO280" s="29">
        <f t="shared" si="101"/>
        <v>0</v>
      </c>
      <c r="CP280" s="29">
        <f t="shared" si="102"/>
        <v>0</v>
      </c>
      <c r="CR280" s="29">
        <f t="shared" si="103"/>
        <v>0</v>
      </c>
      <c r="CS280" s="29">
        <f t="shared" si="103"/>
        <v>0</v>
      </c>
      <c r="CT280" s="29">
        <f t="shared" si="104"/>
        <v>0</v>
      </c>
    </row>
    <row r="281" spans="1:98" ht="16.5" thickBot="1" x14ac:dyDescent="0.3">
      <c r="A281" s="230"/>
      <c r="B281" s="229"/>
      <c r="C281" s="229"/>
      <c r="D281" s="229"/>
      <c r="E281" s="229"/>
      <c r="F281" s="236"/>
      <c r="G281" s="240"/>
      <c r="H281" s="38">
        <f>SUM(H5:H280)</f>
        <v>3988873523.0400004</v>
      </c>
      <c r="I281" s="38">
        <f>SUM(I5:I280)</f>
        <v>3988375224.1900001</v>
      </c>
      <c r="J281" s="38">
        <f>SUM(J5:J280)</f>
        <v>3988427730.6600008</v>
      </c>
      <c r="K281" s="241"/>
      <c r="L281" s="38">
        <f>SUM(L5:L280)</f>
        <v>3798910475.7099991</v>
      </c>
      <c r="M281" s="38">
        <f>SUM(M5:M280)</f>
        <v>3800947236.519999</v>
      </c>
      <c r="N281" s="241">
        <f>SUM(N5:N280)</f>
        <v>3805187927.7199988</v>
      </c>
      <c r="O281" s="241"/>
      <c r="P281" s="38">
        <f>SUM(P5:P280)</f>
        <v>13645434.589208245</v>
      </c>
      <c r="Q281" s="38">
        <f>SUM(Q5:Q280)</f>
        <v>13644915.315189572</v>
      </c>
      <c r="R281" s="38">
        <f>SUM(R5:R280)</f>
        <v>13642004.086686492</v>
      </c>
      <c r="S281" s="38"/>
      <c r="T281" s="38">
        <f>SUM(T5:T280)</f>
        <v>12729310.954962252</v>
      </c>
      <c r="U281" s="38">
        <f>SUM(U5:U280)</f>
        <v>12735393.615695912</v>
      </c>
      <c r="V281" s="38">
        <f>SUM(V5:V280)</f>
        <v>12747145.527601998</v>
      </c>
      <c r="W281" s="29"/>
      <c r="X281" s="241">
        <f>SUM(X5:X280)</f>
        <v>40931718.382745586</v>
      </c>
      <c r="Y281" s="241">
        <f>SUM(Y5:Y280)</f>
        <v>38211850.098260172</v>
      </c>
      <c r="Z281" s="241">
        <f>SUM(Z5:Z280)</f>
        <v>-2719868.2844854137</v>
      </c>
      <c r="AB281" s="38">
        <f>SUM(AB5:AB280)</f>
        <v>3994194651.4099994</v>
      </c>
      <c r="AC281" s="38">
        <f>SUM(AC5:AC280)</f>
        <v>4016798945.9399986</v>
      </c>
      <c r="AD281" s="38">
        <f>SUM(AD5:AD280)</f>
        <v>4034207876.7599993</v>
      </c>
      <c r="AF281" s="38">
        <f>SUM(AF5:AF280)</f>
        <v>3840668977.8199992</v>
      </c>
      <c r="AG281" s="38">
        <f>SUM(AG5:AG280)</f>
        <v>3873833766.8399992</v>
      </c>
      <c r="AH281" s="241">
        <f>SUM(AH5:AH280)</f>
        <v>3880583649.8699999</v>
      </c>
      <c r="AJ281" s="38">
        <f>SUM(AJ5:AJ280)</f>
        <v>13657044.821744993</v>
      </c>
      <c r="AK281" s="38">
        <f>SUM(AK5:AK280)</f>
        <v>13720082.059914995</v>
      </c>
      <c r="AL281" s="38">
        <f>SUM(AL5:AL280)</f>
        <v>13765202.154246829</v>
      </c>
      <c r="AN281" s="38">
        <f>SUM(AN5:AN280)</f>
        <v>12887871.224150833</v>
      </c>
      <c r="AO281" s="38">
        <f>SUM(AO5:AO280)</f>
        <v>13022524.638471076</v>
      </c>
      <c r="AP281" s="38">
        <f>SUM(AP5:AP280)</f>
        <v>13049585.999236161</v>
      </c>
      <c r="AR281" s="38">
        <f>SUM(AR5:AR280)</f>
        <v>41142329.035906807</v>
      </c>
      <c r="AS281" s="38">
        <f>SUM(AS5:AS280)</f>
        <v>38959981.861858107</v>
      </c>
      <c r="AT281" s="38">
        <f>SUM(AT5:AT280)</f>
        <v>-2182347.1740487502</v>
      </c>
      <c r="AV281" s="38">
        <f>SUM(AV5:AV280)</f>
        <v>82074047.418652371</v>
      </c>
      <c r="AW281" s="38">
        <f>SUM(AW5:AW280)</f>
        <v>77171831.960118294</v>
      </c>
      <c r="AX281" s="38">
        <f>SUM(AX5:AX280)</f>
        <v>-4902215.4585341606</v>
      </c>
      <c r="AZ281" s="38">
        <f>SUM(AZ5:AZ280)</f>
        <v>4033918060.9700003</v>
      </c>
      <c r="BA281" s="38">
        <f>SUM(BA5:BA280)</f>
        <v>4034883685.2099991</v>
      </c>
      <c r="BB281" s="38">
        <f>SUM(BB5:BB280)</f>
        <v>4035949547.9699979</v>
      </c>
      <c r="BD281" s="38">
        <f>SUM(BD5:BD280)</f>
        <v>0</v>
      </c>
      <c r="BE281" s="38">
        <f>SUM(BE5:BE280)</f>
        <v>0</v>
      </c>
      <c r="BF281" s="241">
        <f>SUM(BF5:BF280)</f>
        <v>0</v>
      </c>
      <c r="BH281" s="38">
        <f>SUM(BH5:BH280)</f>
        <v>13762765.110443078</v>
      </c>
      <c r="BI281" s="38">
        <f>SUM(BI5:BI280)</f>
        <v>13765707.217315327</v>
      </c>
      <c r="BJ281" s="38">
        <f>SUM(BJ5:BJ280)</f>
        <v>13768546.094560072</v>
      </c>
      <c r="BL281" s="38">
        <f>SUM(BL5:BL280)</f>
        <v>0</v>
      </c>
      <c r="BM281" s="38">
        <f>SUM(BM5:BM280)</f>
        <v>0</v>
      </c>
      <c r="BN281" s="38">
        <f>SUM(BN5:BN280)</f>
        <v>0</v>
      </c>
      <c r="BP281" s="38">
        <f>SUM(BP5:BP280)</f>
        <v>41297018.422318496</v>
      </c>
      <c r="BQ281" s="38">
        <f>SUM(BQ5:BQ280)</f>
        <v>0</v>
      </c>
      <c r="BR281" s="38">
        <f>SUM(BR5:BR280)</f>
        <v>-41297018.422318496</v>
      </c>
      <c r="BT281" s="38">
        <f>SUM(BT5:BT280)</f>
        <v>123371065.84097102</v>
      </c>
      <c r="BU281" s="38">
        <f>SUM(BU5:BU280)</f>
        <v>76489991.033474281</v>
      </c>
      <c r="BV281" s="38">
        <f>SUM(BV5:BV280)</f>
        <v>-46881074.807496645</v>
      </c>
      <c r="BX281" s="38">
        <f>SUM(BX5:BX280)</f>
        <v>4033204922.079999</v>
      </c>
      <c r="BY281" s="38">
        <f>SUM(BY5:BY280)</f>
        <v>4030761992.1199994</v>
      </c>
      <c r="BZ281" s="38">
        <f>SUM(BZ5:BZ280)</f>
        <v>3926471616.1699991</v>
      </c>
      <c r="CB281" s="38">
        <f>SUM(CB5:CB280)</f>
        <v>0</v>
      </c>
      <c r="CC281" s="38">
        <f>SUM(CC5:CC280)</f>
        <v>0</v>
      </c>
      <c r="CD281" s="241">
        <f>SUM(CD5:CD280)</f>
        <v>0</v>
      </c>
      <c r="CF281" s="38">
        <f>SUM(CF5:CF280)</f>
        <v>13764834.715084741</v>
      </c>
      <c r="CG281" s="38">
        <f>SUM(CG5:CG280)</f>
        <v>13761634.32144499</v>
      </c>
      <c r="CH281" s="38">
        <f>SUM(CH5:CH280)</f>
        <v>13270488.790762329</v>
      </c>
      <c r="CJ281" s="38">
        <f>SUM(CJ5:CJ280)</f>
        <v>0</v>
      </c>
      <c r="CK281" s="38">
        <f>SUM(CK5:CK280)</f>
        <v>0</v>
      </c>
      <c r="CL281" s="38">
        <f>SUM(CL5:CL280)</f>
        <v>0</v>
      </c>
      <c r="CN281" s="38">
        <f>SUM(CN5:CN280)</f>
        <v>40796957.827292085</v>
      </c>
      <c r="CO281" s="38">
        <f>SUM(CO5:CO280)</f>
        <v>0</v>
      </c>
      <c r="CP281" s="38">
        <f>SUM(CP5:CP280)</f>
        <v>-40796957.827292085</v>
      </c>
      <c r="CR281" s="38">
        <f>SUM(CR5:CR280)</f>
        <v>164168023.66826308</v>
      </c>
      <c r="CS281" s="38">
        <f>SUM(CS5:CS280)</f>
        <v>76489991.033474281</v>
      </c>
      <c r="CT281" s="38">
        <f>SUM(CT5:CT280)</f>
        <v>-87678032.634788826</v>
      </c>
    </row>
    <row r="282" spans="1:98" ht="16.5" thickTop="1" x14ac:dyDescent="0.25"/>
  </sheetData>
  <autoFilter ref="A4:CT281" xr:uid="{00000000-0001-0000-0200-000000000000}"/>
  <mergeCells count="1">
    <mergeCell ref="H2:CT2"/>
  </mergeCells>
  <pageMargins left="0.7" right="0.7" top="0.75" bottom="0.75" header="0.3" footer="0.3"/>
  <pageSetup fitToHeight="16" orientation="portrait" horizontalDpi="1200" verticalDpi="1200" r:id="rId1"/>
  <headerFooter>
    <oddHeader xml:space="preserve">&amp;R&amp;"Times New Roman,Bold"&amp;12Case Nos. 2025-00113 and 2025-00114
Attachment to Response to AG-KIUC-2 Question No. 16 
Page &amp;P of &amp;N
Garrett
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BA92E-CD11-42A8-BD38-6D318A5DAD3D}">
  <dimension ref="A1:FC208"/>
  <sheetViews>
    <sheetView tabSelected="1" zoomScale="70" zoomScaleNormal="70" workbookViewId="0">
      <pane xSplit="3" ySplit="3" topLeftCell="D4" activePane="bottomRight" state="frozen"/>
      <selection activeCell="H31" sqref="H31"/>
      <selection pane="topRight" activeCell="H31" sqref="H31"/>
      <selection pane="bottomLeft" activeCell="H31" sqref="H31"/>
      <selection pane="bottomRight" activeCell="H31" sqref="H31"/>
    </sheetView>
  </sheetViews>
  <sheetFormatPr defaultColWidth="10.28515625" defaultRowHeight="15.75" x14ac:dyDescent="0.25"/>
  <cols>
    <col min="1" max="1" width="44.42578125" style="33" customWidth="1"/>
    <col min="2" max="2" width="11" style="34" customWidth="1"/>
    <col min="3" max="3" width="11" style="213" customWidth="1"/>
    <col min="4" max="4" width="1.85546875" style="34" customWidth="1"/>
    <col min="5" max="16" width="19.85546875" style="33" customWidth="1"/>
    <col min="17" max="17" width="1.85546875" style="34" customWidth="1"/>
    <col min="18" max="20" width="19.85546875" style="33" customWidth="1"/>
    <col min="21" max="29" width="18.5703125" style="20" customWidth="1"/>
    <col min="30" max="30" width="1.7109375" style="33" customWidth="1"/>
    <col min="31" max="33" width="19.85546875" style="33" customWidth="1"/>
    <col min="34" max="36" width="18.5703125" style="20" bestFit="1" customWidth="1"/>
    <col min="37" max="39" width="18.5703125" style="20" customWidth="1"/>
    <col min="40" max="42" width="18.5703125" style="17" customWidth="1"/>
    <col min="43" max="43" width="1.42578125" style="33" customWidth="1"/>
    <col min="44" max="55" width="16.85546875" style="39" customWidth="1"/>
    <col min="56" max="56" width="1.42578125" style="33" customWidth="1"/>
    <col min="57" max="57" width="16.85546875" style="39" customWidth="1"/>
    <col min="58" max="58" width="16.85546875" style="37" customWidth="1"/>
    <col min="59" max="59" width="18.7109375" style="37" customWidth="1"/>
    <col min="60" max="60" width="16.7109375" style="20" customWidth="1"/>
    <col min="61" max="61" width="16.42578125" style="20" customWidth="1"/>
    <col min="62" max="62" width="17.7109375" style="20" customWidth="1"/>
    <col min="63" max="63" width="16.7109375" style="20" customWidth="1"/>
    <col min="64" max="64" width="16.42578125" style="20" customWidth="1"/>
    <col min="65" max="65" width="17.7109375" style="20" customWidth="1"/>
    <col min="66" max="66" width="16.7109375" style="20" customWidth="1"/>
    <col min="67" max="67" width="16.42578125" style="20" customWidth="1"/>
    <col min="68" max="68" width="17.7109375" style="20" customWidth="1"/>
    <col min="69" max="69" width="1.7109375" style="37" customWidth="1"/>
    <col min="70" max="71" width="16.85546875" style="33" customWidth="1"/>
    <col min="72" max="76" width="16.42578125" style="20" customWidth="1"/>
    <col min="77" max="77" width="15.7109375" style="20" customWidth="1"/>
    <col min="78" max="78" width="16.42578125" style="20" customWidth="1"/>
    <col min="79" max="79" width="15.5703125" style="20" bestFit="1" customWidth="1"/>
    <col min="80" max="81" width="16.42578125" style="20" customWidth="1"/>
    <col min="82" max="82" width="1.5703125" style="202" customWidth="1"/>
    <col min="83" max="94" width="18.7109375" style="3" customWidth="1"/>
    <col min="95" max="95" width="1.7109375" style="3" customWidth="1"/>
    <col min="96" max="107" width="17.42578125" style="3" bestFit="1" customWidth="1"/>
    <col min="108" max="108" width="2.140625" style="3" customWidth="1"/>
    <col min="109" max="113" width="17.42578125" style="3" bestFit="1" customWidth="1"/>
    <col min="114" max="114" width="16.7109375" style="3" customWidth="1"/>
    <col min="115" max="119" width="17.42578125" style="3" bestFit="1" customWidth="1"/>
    <col min="120" max="120" width="17" style="3" bestFit="1" customWidth="1"/>
    <col min="121" max="121" width="1.7109375" style="204" customWidth="1"/>
    <col min="122" max="122" width="21.5703125" style="3" bestFit="1" customWidth="1"/>
    <col min="123" max="125" width="21.5703125" style="3" customWidth="1"/>
    <col min="126" max="133" width="21.5703125" style="3" bestFit="1" customWidth="1"/>
    <col min="134" max="134" width="1.7109375" style="3" customWidth="1"/>
    <col min="135" max="146" width="17.42578125" style="3" bestFit="1" customWidth="1"/>
    <col min="147" max="147" width="2.140625" style="3" customWidth="1"/>
    <col min="148" max="152" width="17.42578125" style="3" bestFit="1" customWidth="1"/>
    <col min="153" max="153" width="16.7109375" style="3" customWidth="1"/>
    <col min="154" max="158" width="17.42578125" style="3" bestFit="1" customWidth="1"/>
    <col min="159" max="159" width="17" style="3" bestFit="1" customWidth="1"/>
    <col min="160" max="16384" width="10.28515625" style="20"/>
  </cols>
  <sheetData>
    <row r="1" spans="1:159" ht="16.5" thickBot="1" x14ac:dyDescent="0.3">
      <c r="A1" s="18" t="s">
        <v>329</v>
      </c>
      <c r="B1" s="5"/>
      <c r="C1" s="209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AD1" s="5"/>
      <c r="AE1" s="5"/>
      <c r="AF1" s="5"/>
      <c r="AG1" s="5"/>
      <c r="AQ1" s="5"/>
      <c r="AR1" s="351" t="s">
        <v>853</v>
      </c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3"/>
      <c r="CE1" s="354" t="s">
        <v>854</v>
      </c>
      <c r="CF1" s="355"/>
      <c r="CG1" s="355"/>
      <c r="CH1" s="355"/>
      <c r="CI1" s="355"/>
      <c r="CJ1" s="355"/>
      <c r="CK1" s="355"/>
      <c r="CL1" s="355"/>
      <c r="CM1" s="355"/>
      <c r="CN1" s="355"/>
      <c r="CO1" s="355"/>
      <c r="CP1" s="355"/>
      <c r="CQ1" s="355"/>
      <c r="CR1" s="355"/>
      <c r="CS1" s="355"/>
      <c r="CT1" s="355"/>
      <c r="CU1" s="355"/>
      <c r="CV1" s="355"/>
      <c r="CW1" s="355"/>
      <c r="CX1" s="355"/>
      <c r="CY1" s="355"/>
      <c r="CZ1" s="355"/>
      <c r="DA1" s="355"/>
      <c r="DB1" s="355"/>
      <c r="DC1" s="355"/>
      <c r="DD1" s="355"/>
      <c r="DE1" s="355"/>
      <c r="DF1" s="355"/>
      <c r="DG1" s="355"/>
      <c r="DH1" s="355"/>
      <c r="DI1" s="355"/>
      <c r="DJ1" s="355"/>
      <c r="DK1" s="355"/>
      <c r="DL1" s="355"/>
      <c r="DM1" s="355"/>
      <c r="DN1" s="355"/>
      <c r="DO1" s="355"/>
      <c r="DP1" s="356"/>
      <c r="DR1" s="357" t="s">
        <v>855</v>
      </c>
      <c r="DS1" s="358"/>
      <c r="DT1" s="358"/>
      <c r="DU1" s="358"/>
      <c r="DV1" s="358"/>
      <c r="DW1" s="358"/>
      <c r="DX1" s="358"/>
      <c r="DY1" s="358"/>
      <c r="DZ1" s="358"/>
      <c r="EA1" s="358"/>
      <c r="EB1" s="358"/>
      <c r="EC1" s="358"/>
      <c r="ED1" s="358"/>
      <c r="EE1" s="358"/>
      <c r="EF1" s="358"/>
      <c r="EG1" s="358"/>
      <c r="EH1" s="358"/>
      <c r="EI1" s="358"/>
      <c r="EJ1" s="358"/>
      <c r="EK1" s="358"/>
      <c r="EL1" s="358"/>
      <c r="EM1" s="358"/>
      <c r="EN1" s="358"/>
      <c r="EO1" s="358"/>
      <c r="EP1" s="358"/>
      <c r="EQ1" s="358"/>
      <c r="ER1" s="358"/>
      <c r="ES1" s="358"/>
      <c r="ET1" s="358"/>
      <c r="EU1" s="358"/>
      <c r="EV1" s="358"/>
      <c r="EW1" s="358"/>
      <c r="EX1" s="358"/>
      <c r="EY1" s="358"/>
      <c r="EZ1" s="358"/>
      <c r="FA1" s="358"/>
      <c r="FB1" s="358"/>
      <c r="FC1" s="359"/>
    </row>
    <row r="2" spans="1:159" x14ac:dyDescent="0.25">
      <c r="A2" s="21"/>
      <c r="B2" s="6"/>
      <c r="C2" s="210"/>
      <c r="D2" s="6"/>
      <c r="E2" s="22">
        <v>44927</v>
      </c>
      <c r="F2" s="22">
        <v>44958</v>
      </c>
      <c r="G2" s="22">
        <v>44986</v>
      </c>
      <c r="H2" s="22">
        <v>45017</v>
      </c>
      <c r="I2" s="22">
        <v>45047</v>
      </c>
      <c r="J2" s="22">
        <v>45078</v>
      </c>
      <c r="K2" s="22">
        <v>45108</v>
      </c>
      <c r="L2" s="22">
        <v>45139</v>
      </c>
      <c r="M2" s="22">
        <v>45170</v>
      </c>
      <c r="N2" s="22">
        <v>45200</v>
      </c>
      <c r="O2" s="22">
        <v>45231</v>
      </c>
      <c r="P2" s="22">
        <v>45261</v>
      </c>
      <c r="Q2" s="6"/>
      <c r="R2" s="22">
        <v>45292</v>
      </c>
      <c r="S2" s="22">
        <v>45323</v>
      </c>
      <c r="T2" s="22">
        <v>45352</v>
      </c>
      <c r="U2" s="22">
        <v>45383</v>
      </c>
      <c r="V2" s="22">
        <v>45413</v>
      </c>
      <c r="W2" s="22">
        <v>45444</v>
      </c>
      <c r="X2" s="22">
        <v>45474</v>
      </c>
      <c r="Y2" s="22">
        <v>45505</v>
      </c>
      <c r="Z2" s="22">
        <v>45536</v>
      </c>
      <c r="AA2" s="22">
        <v>45566</v>
      </c>
      <c r="AB2" s="22">
        <v>45597</v>
      </c>
      <c r="AC2" s="22">
        <v>45627</v>
      </c>
      <c r="AD2" s="19"/>
      <c r="AE2" s="22">
        <v>45658</v>
      </c>
      <c r="AF2" s="22">
        <v>45689</v>
      </c>
      <c r="AG2" s="22">
        <v>45717</v>
      </c>
      <c r="AH2" s="22">
        <v>45748</v>
      </c>
      <c r="AI2" s="22">
        <v>45778</v>
      </c>
      <c r="AJ2" s="22">
        <v>45809</v>
      </c>
      <c r="AK2" s="22">
        <v>45839</v>
      </c>
      <c r="AL2" s="22">
        <v>45870</v>
      </c>
      <c r="AM2" s="22">
        <v>45901</v>
      </c>
      <c r="AN2" s="22">
        <v>45931</v>
      </c>
      <c r="AO2" s="22">
        <v>45962</v>
      </c>
      <c r="AP2" s="22">
        <v>45992</v>
      </c>
      <c r="AQ2" s="19"/>
      <c r="AR2" s="22">
        <v>44927</v>
      </c>
      <c r="AS2" s="22">
        <v>44958</v>
      </c>
      <c r="AT2" s="22">
        <v>44986</v>
      </c>
      <c r="AU2" s="22">
        <v>45017</v>
      </c>
      <c r="AV2" s="22">
        <v>45047</v>
      </c>
      <c r="AW2" s="22">
        <v>45078</v>
      </c>
      <c r="AX2" s="22">
        <v>45108</v>
      </c>
      <c r="AY2" s="22">
        <v>45139</v>
      </c>
      <c r="AZ2" s="22">
        <v>45170</v>
      </c>
      <c r="BA2" s="22">
        <v>45200</v>
      </c>
      <c r="BB2" s="22">
        <v>45231</v>
      </c>
      <c r="BC2" s="22">
        <v>45261</v>
      </c>
      <c r="BD2" s="19"/>
      <c r="BE2" s="22">
        <v>45292</v>
      </c>
      <c r="BF2" s="22">
        <v>45323</v>
      </c>
      <c r="BG2" s="22">
        <v>45352</v>
      </c>
      <c r="BH2" s="22">
        <v>45383</v>
      </c>
      <c r="BI2" s="22">
        <v>45413</v>
      </c>
      <c r="BJ2" s="22">
        <v>45444</v>
      </c>
      <c r="BK2" s="22">
        <v>45474</v>
      </c>
      <c r="BL2" s="22">
        <v>45505</v>
      </c>
      <c r="BM2" s="22">
        <v>45536</v>
      </c>
      <c r="BN2" s="22">
        <v>45566</v>
      </c>
      <c r="BO2" s="22">
        <v>45597</v>
      </c>
      <c r="BP2" s="22">
        <v>45627</v>
      </c>
      <c r="BQ2" s="19"/>
      <c r="BR2" s="22">
        <v>45658</v>
      </c>
      <c r="BS2" s="22">
        <v>45689</v>
      </c>
      <c r="BT2" s="22">
        <v>45717</v>
      </c>
      <c r="BU2" s="22">
        <v>45748</v>
      </c>
      <c r="BV2" s="22">
        <v>45778</v>
      </c>
      <c r="BW2" s="22">
        <v>45809</v>
      </c>
      <c r="BX2" s="22">
        <v>45839</v>
      </c>
      <c r="BY2" s="22">
        <v>45870</v>
      </c>
      <c r="BZ2" s="22">
        <v>45901</v>
      </c>
      <c r="CA2" s="22">
        <v>45931</v>
      </c>
      <c r="CB2" s="22">
        <v>45962</v>
      </c>
      <c r="CC2" s="22">
        <v>45992</v>
      </c>
      <c r="CE2" s="7">
        <v>44927</v>
      </c>
      <c r="CF2" s="7">
        <v>44958</v>
      </c>
      <c r="CG2" s="7">
        <v>44986</v>
      </c>
      <c r="CH2" s="7">
        <v>45017</v>
      </c>
      <c r="CI2" s="7">
        <v>45047</v>
      </c>
      <c r="CJ2" s="7">
        <v>45078</v>
      </c>
      <c r="CK2" s="7">
        <v>45108</v>
      </c>
      <c r="CL2" s="7">
        <v>45139</v>
      </c>
      <c r="CM2" s="7">
        <v>45170</v>
      </c>
      <c r="CN2" s="7">
        <v>45200</v>
      </c>
      <c r="CO2" s="7">
        <v>45231</v>
      </c>
      <c r="CP2" s="7">
        <v>45261</v>
      </c>
      <c r="CR2" s="7">
        <v>45292</v>
      </c>
      <c r="CS2" s="7">
        <v>45323</v>
      </c>
      <c r="CT2" s="7">
        <v>45352</v>
      </c>
      <c r="CU2" s="7">
        <v>45383</v>
      </c>
      <c r="CV2" s="7">
        <v>45413</v>
      </c>
      <c r="CW2" s="7">
        <v>45444</v>
      </c>
      <c r="CX2" s="7">
        <v>45474</v>
      </c>
      <c r="CY2" s="7">
        <v>45505</v>
      </c>
      <c r="CZ2" s="7">
        <v>45536</v>
      </c>
      <c r="DA2" s="7">
        <v>45566</v>
      </c>
      <c r="DB2" s="7">
        <v>45597</v>
      </c>
      <c r="DC2" s="7">
        <v>45627</v>
      </c>
      <c r="DD2" s="7"/>
      <c r="DE2" s="7">
        <v>45658</v>
      </c>
      <c r="DF2" s="7">
        <v>45689</v>
      </c>
      <c r="DG2" s="7">
        <v>45717</v>
      </c>
      <c r="DH2" s="7">
        <v>45748</v>
      </c>
      <c r="DI2" s="7">
        <v>45778</v>
      </c>
      <c r="DJ2" s="7">
        <v>45809</v>
      </c>
      <c r="DK2" s="7">
        <v>45839</v>
      </c>
      <c r="DL2" s="7">
        <v>45870</v>
      </c>
      <c r="DM2" s="7">
        <v>45901</v>
      </c>
      <c r="DN2" s="7">
        <v>45931</v>
      </c>
      <c r="DO2" s="7">
        <v>45962</v>
      </c>
      <c r="DP2" s="7">
        <v>45992</v>
      </c>
      <c r="DR2" s="7">
        <v>44927</v>
      </c>
      <c r="DS2" s="7">
        <v>44958</v>
      </c>
      <c r="DT2" s="7">
        <v>44986</v>
      </c>
      <c r="DU2" s="7">
        <v>45017</v>
      </c>
      <c r="DV2" s="7">
        <v>45047</v>
      </c>
      <c r="DW2" s="7">
        <v>45078</v>
      </c>
      <c r="DX2" s="7">
        <v>45108</v>
      </c>
      <c r="DY2" s="7">
        <v>45139</v>
      </c>
      <c r="DZ2" s="7">
        <v>45170</v>
      </c>
      <c r="EA2" s="7">
        <v>45200</v>
      </c>
      <c r="EB2" s="7">
        <v>45231</v>
      </c>
      <c r="EC2" s="7">
        <v>45261</v>
      </c>
      <c r="EE2" s="7">
        <v>45292</v>
      </c>
      <c r="EF2" s="7">
        <v>45323</v>
      </c>
      <c r="EG2" s="7">
        <v>45352</v>
      </c>
      <c r="EH2" s="7">
        <v>45383</v>
      </c>
      <c r="EI2" s="7">
        <v>45413</v>
      </c>
      <c r="EJ2" s="7">
        <v>45444</v>
      </c>
      <c r="EK2" s="7">
        <v>45474</v>
      </c>
      <c r="EL2" s="7">
        <v>45505</v>
      </c>
      <c r="EM2" s="7">
        <v>45536</v>
      </c>
      <c r="EN2" s="7">
        <v>45566</v>
      </c>
      <c r="EO2" s="7">
        <v>45597</v>
      </c>
      <c r="EP2" s="7">
        <v>45627</v>
      </c>
      <c r="EQ2" s="7"/>
      <c r="ER2" s="7">
        <v>45658</v>
      </c>
      <c r="ES2" s="7">
        <v>45689</v>
      </c>
      <c r="ET2" s="7">
        <v>45717</v>
      </c>
      <c r="EU2" s="7">
        <v>45748</v>
      </c>
      <c r="EV2" s="7">
        <v>45778</v>
      </c>
      <c r="EW2" s="7">
        <v>45809</v>
      </c>
      <c r="EX2" s="7">
        <v>45839</v>
      </c>
      <c r="EY2" s="7">
        <v>45870</v>
      </c>
      <c r="EZ2" s="7">
        <v>45901</v>
      </c>
      <c r="FA2" s="7">
        <v>45931</v>
      </c>
      <c r="FB2" s="7">
        <v>45962</v>
      </c>
      <c r="FC2" s="7">
        <v>45992</v>
      </c>
    </row>
    <row r="3" spans="1:159" s="25" customFormat="1" ht="78.75" x14ac:dyDescent="0.25">
      <c r="A3" s="8" t="s">
        <v>15</v>
      </c>
      <c r="B3" s="9" t="s">
        <v>19</v>
      </c>
      <c r="C3" s="211" t="s">
        <v>852</v>
      </c>
      <c r="D3" s="9"/>
      <c r="E3" s="11" t="s">
        <v>24</v>
      </c>
      <c r="F3" s="11" t="s">
        <v>24</v>
      </c>
      <c r="G3" s="11" t="s">
        <v>24</v>
      </c>
      <c r="H3" s="11" t="s">
        <v>24</v>
      </c>
      <c r="I3" s="11" t="s">
        <v>24</v>
      </c>
      <c r="J3" s="11" t="s">
        <v>24</v>
      </c>
      <c r="K3" s="11" t="s">
        <v>24</v>
      </c>
      <c r="L3" s="11" t="s">
        <v>24</v>
      </c>
      <c r="M3" s="11" t="s">
        <v>24</v>
      </c>
      <c r="N3" s="11" t="s">
        <v>24</v>
      </c>
      <c r="O3" s="11" t="s">
        <v>24</v>
      </c>
      <c r="P3" s="11" t="s">
        <v>24</v>
      </c>
      <c r="Q3" s="9"/>
      <c r="R3" s="11" t="s">
        <v>24</v>
      </c>
      <c r="S3" s="11" t="s">
        <v>24</v>
      </c>
      <c r="T3" s="11" t="s">
        <v>24</v>
      </c>
      <c r="U3" s="11" t="s">
        <v>24</v>
      </c>
      <c r="V3" s="11" t="s">
        <v>24</v>
      </c>
      <c r="W3" s="11" t="s">
        <v>24</v>
      </c>
      <c r="X3" s="11" t="s">
        <v>24</v>
      </c>
      <c r="Y3" s="11" t="s">
        <v>24</v>
      </c>
      <c r="Z3" s="11" t="s">
        <v>24</v>
      </c>
      <c r="AA3" s="11" t="s">
        <v>24</v>
      </c>
      <c r="AB3" s="11" t="s">
        <v>24</v>
      </c>
      <c r="AC3" s="11" t="s">
        <v>24</v>
      </c>
      <c r="AD3" s="23"/>
      <c r="AE3" s="11" t="s">
        <v>24</v>
      </c>
      <c r="AF3" s="11" t="s">
        <v>24</v>
      </c>
      <c r="AG3" s="11" t="s">
        <v>24</v>
      </c>
      <c r="AH3" s="11" t="s">
        <v>24</v>
      </c>
      <c r="AI3" s="11" t="s">
        <v>24</v>
      </c>
      <c r="AJ3" s="11" t="s">
        <v>24</v>
      </c>
      <c r="AK3" s="11" t="s">
        <v>24</v>
      </c>
      <c r="AL3" s="11" t="s">
        <v>24</v>
      </c>
      <c r="AM3" s="11" t="s">
        <v>24</v>
      </c>
      <c r="AN3" s="11" t="s">
        <v>24</v>
      </c>
      <c r="AO3" s="11" t="s">
        <v>24</v>
      </c>
      <c r="AP3" s="11" t="s">
        <v>24</v>
      </c>
      <c r="AQ3" s="23"/>
      <c r="AR3" s="12" t="s">
        <v>25</v>
      </c>
      <c r="AS3" s="12" t="s">
        <v>25</v>
      </c>
      <c r="AT3" s="12" t="s">
        <v>25</v>
      </c>
      <c r="AU3" s="12" t="s">
        <v>25</v>
      </c>
      <c r="AV3" s="12" t="s">
        <v>25</v>
      </c>
      <c r="AW3" s="12" t="s">
        <v>25</v>
      </c>
      <c r="AX3" s="12" t="s">
        <v>25</v>
      </c>
      <c r="AY3" s="12" t="s">
        <v>25</v>
      </c>
      <c r="AZ3" s="12" t="s">
        <v>25</v>
      </c>
      <c r="BA3" s="12" t="s">
        <v>25</v>
      </c>
      <c r="BB3" s="12" t="s">
        <v>25</v>
      </c>
      <c r="BC3" s="12" t="s">
        <v>25</v>
      </c>
      <c r="BD3" s="23"/>
      <c r="BE3" s="12" t="s">
        <v>328</v>
      </c>
      <c r="BF3" s="12" t="s">
        <v>328</v>
      </c>
      <c r="BG3" s="12" t="s">
        <v>328</v>
      </c>
      <c r="BH3" s="12" t="s">
        <v>328</v>
      </c>
      <c r="BI3" s="12" t="s">
        <v>328</v>
      </c>
      <c r="BJ3" s="12" t="s">
        <v>328</v>
      </c>
      <c r="BK3" s="12" t="s">
        <v>328</v>
      </c>
      <c r="BL3" s="12" t="s">
        <v>328</v>
      </c>
      <c r="BM3" s="12" t="s">
        <v>328</v>
      </c>
      <c r="BN3" s="12" t="s">
        <v>328</v>
      </c>
      <c r="BO3" s="12" t="s">
        <v>328</v>
      </c>
      <c r="BP3" s="12" t="s">
        <v>328</v>
      </c>
      <c r="BQ3" s="24"/>
      <c r="BR3" s="12" t="s">
        <v>26</v>
      </c>
      <c r="BS3" s="12" t="s">
        <v>26</v>
      </c>
      <c r="BT3" s="12" t="s">
        <v>26</v>
      </c>
      <c r="BU3" s="12" t="s">
        <v>26</v>
      </c>
      <c r="BV3" s="12" t="s">
        <v>26</v>
      </c>
      <c r="BW3" s="12" t="s">
        <v>26</v>
      </c>
      <c r="BX3" s="12" t="s">
        <v>26</v>
      </c>
      <c r="BY3" s="12" t="s">
        <v>26</v>
      </c>
      <c r="BZ3" s="12" t="s">
        <v>26</v>
      </c>
      <c r="CA3" s="12" t="s">
        <v>26</v>
      </c>
      <c r="CB3" s="12" t="s">
        <v>26</v>
      </c>
      <c r="CC3" s="12" t="s">
        <v>26</v>
      </c>
      <c r="CD3" s="203"/>
      <c r="CE3" s="12" t="s">
        <v>26</v>
      </c>
      <c r="CF3" s="12" t="s">
        <v>26</v>
      </c>
      <c r="CG3" s="12" t="s">
        <v>26</v>
      </c>
      <c r="CH3" s="12" t="s">
        <v>26</v>
      </c>
      <c r="CI3" s="12" t="s">
        <v>26</v>
      </c>
      <c r="CJ3" s="12" t="s">
        <v>26</v>
      </c>
      <c r="CK3" s="12" t="s">
        <v>26</v>
      </c>
      <c r="CL3" s="12" t="s">
        <v>26</v>
      </c>
      <c r="CM3" s="12" t="s">
        <v>26</v>
      </c>
      <c r="CN3" s="12" t="s">
        <v>26</v>
      </c>
      <c r="CO3" s="12" t="s">
        <v>26</v>
      </c>
      <c r="CP3" s="12" t="s">
        <v>26</v>
      </c>
      <c r="CQ3" s="10"/>
      <c r="CR3" s="12" t="s">
        <v>26</v>
      </c>
      <c r="CS3" s="12" t="s">
        <v>26</v>
      </c>
      <c r="CT3" s="12" t="s">
        <v>26</v>
      </c>
      <c r="CU3" s="12" t="s">
        <v>26</v>
      </c>
      <c r="CV3" s="12" t="s">
        <v>26</v>
      </c>
      <c r="CW3" s="12" t="s">
        <v>26</v>
      </c>
      <c r="CX3" s="12" t="s">
        <v>26</v>
      </c>
      <c r="CY3" s="12" t="s">
        <v>26</v>
      </c>
      <c r="CZ3" s="12" t="s">
        <v>26</v>
      </c>
      <c r="DA3" s="12" t="s">
        <v>26</v>
      </c>
      <c r="DB3" s="12" t="s">
        <v>26</v>
      </c>
      <c r="DC3" s="12" t="s">
        <v>26</v>
      </c>
      <c r="DD3" s="12"/>
      <c r="DE3" s="12" t="s">
        <v>26</v>
      </c>
      <c r="DF3" s="12" t="s">
        <v>26</v>
      </c>
      <c r="DG3" s="12" t="s">
        <v>26</v>
      </c>
      <c r="DH3" s="12" t="s">
        <v>26</v>
      </c>
      <c r="DI3" s="12" t="s">
        <v>26</v>
      </c>
      <c r="DJ3" s="12" t="s">
        <v>26</v>
      </c>
      <c r="DK3" s="12" t="s">
        <v>26</v>
      </c>
      <c r="DL3" s="12" t="s">
        <v>26</v>
      </c>
      <c r="DM3" s="12" t="s">
        <v>26</v>
      </c>
      <c r="DN3" s="12" t="s">
        <v>26</v>
      </c>
      <c r="DO3" s="12" t="s">
        <v>26</v>
      </c>
      <c r="DP3" s="12" t="s">
        <v>26</v>
      </c>
      <c r="DQ3" s="205"/>
      <c r="DR3" s="12" t="s">
        <v>25</v>
      </c>
      <c r="DS3" s="12" t="s">
        <v>25</v>
      </c>
      <c r="DT3" s="12" t="s">
        <v>25</v>
      </c>
      <c r="DU3" s="12" t="s">
        <v>25</v>
      </c>
      <c r="DV3" s="12" t="s">
        <v>25</v>
      </c>
      <c r="DW3" s="12" t="s">
        <v>25</v>
      </c>
      <c r="DX3" s="12" t="s">
        <v>25</v>
      </c>
      <c r="DY3" s="12" t="s">
        <v>25</v>
      </c>
      <c r="DZ3" s="12" t="s">
        <v>25</v>
      </c>
      <c r="EA3" s="12" t="s">
        <v>25</v>
      </c>
      <c r="EB3" s="12" t="s">
        <v>25</v>
      </c>
      <c r="EC3" s="12" t="s">
        <v>25</v>
      </c>
      <c r="ED3" s="10"/>
      <c r="EE3" s="12" t="s">
        <v>328</v>
      </c>
      <c r="EF3" s="12" t="s">
        <v>328</v>
      </c>
      <c r="EG3" s="12" t="s">
        <v>328</v>
      </c>
      <c r="EH3" s="12" t="s">
        <v>328</v>
      </c>
      <c r="EI3" s="12" t="s">
        <v>328</v>
      </c>
      <c r="EJ3" s="12" t="s">
        <v>328</v>
      </c>
      <c r="EK3" s="12" t="s">
        <v>328</v>
      </c>
      <c r="EL3" s="12" t="s">
        <v>328</v>
      </c>
      <c r="EM3" s="12" t="s">
        <v>328</v>
      </c>
      <c r="EN3" s="12" t="s">
        <v>328</v>
      </c>
      <c r="EO3" s="12" t="s">
        <v>328</v>
      </c>
      <c r="EP3" s="12" t="s">
        <v>328</v>
      </c>
      <c r="EQ3" s="12"/>
      <c r="ER3" s="12" t="s">
        <v>26</v>
      </c>
      <c r="ES3" s="12" t="s">
        <v>26</v>
      </c>
      <c r="ET3" s="12" t="s">
        <v>26</v>
      </c>
      <c r="EU3" s="12" t="s">
        <v>26</v>
      </c>
      <c r="EV3" s="12" t="s">
        <v>26</v>
      </c>
      <c r="EW3" s="12" t="s">
        <v>26</v>
      </c>
      <c r="EX3" s="12" t="s">
        <v>26</v>
      </c>
      <c r="EY3" s="12" t="s">
        <v>26</v>
      </c>
      <c r="EZ3" s="12" t="s">
        <v>26</v>
      </c>
      <c r="FA3" s="12" t="s">
        <v>26</v>
      </c>
      <c r="FB3" s="12" t="s">
        <v>26</v>
      </c>
      <c r="FC3" s="12" t="s">
        <v>26</v>
      </c>
    </row>
    <row r="4" spans="1:159" x14ac:dyDescent="0.25">
      <c r="A4" s="30" t="s">
        <v>331</v>
      </c>
      <c r="B4" s="13">
        <v>0</v>
      </c>
      <c r="C4" s="212">
        <v>0</v>
      </c>
      <c r="D4" s="13"/>
      <c r="E4" s="27">
        <v>7993997.5099999998</v>
      </c>
      <c r="F4" s="27">
        <v>7993997.5099999998</v>
      </c>
      <c r="G4" s="27">
        <v>7993997.5099999998</v>
      </c>
      <c r="H4" s="27">
        <v>7993997.5099999998</v>
      </c>
      <c r="I4" s="27">
        <v>7993997.5099999998</v>
      </c>
      <c r="J4" s="27">
        <v>7993997.5099999998</v>
      </c>
      <c r="K4" s="27">
        <v>7993997.5099999998</v>
      </c>
      <c r="L4" s="27">
        <v>7993997.5099999998</v>
      </c>
      <c r="M4" s="27">
        <v>7993997.5099999998</v>
      </c>
      <c r="N4" s="27">
        <v>7993997.5099999998</v>
      </c>
      <c r="O4" s="27">
        <v>7993997.5099999998</v>
      </c>
      <c r="P4" s="27">
        <v>7993997.5099999998</v>
      </c>
      <c r="Q4" s="13"/>
      <c r="R4" s="27">
        <v>7993997.5099999998</v>
      </c>
      <c r="S4" s="27">
        <v>7993997.5099999998</v>
      </c>
      <c r="T4" s="27">
        <v>7993997.5099999998</v>
      </c>
      <c r="U4" s="29">
        <v>7993997.5099999998</v>
      </c>
      <c r="V4" s="29">
        <v>7993997.5099999998</v>
      </c>
      <c r="W4" s="29">
        <v>7993997.5099999998</v>
      </c>
      <c r="X4" s="29">
        <v>8242878.0999999996</v>
      </c>
      <c r="Y4" s="29">
        <v>8242878.0999999996</v>
      </c>
      <c r="Z4" s="29">
        <v>8488179.7599999998</v>
      </c>
      <c r="AA4" s="29">
        <v>8488179.7599999998</v>
      </c>
      <c r="AB4" s="29">
        <v>8488179.7599999998</v>
      </c>
      <c r="AC4" s="29">
        <v>8488179.7599999998</v>
      </c>
      <c r="AD4" s="27"/>
      <c r="AE4" s="27">
        <v>8488179.7599999998</v>
      </c>
      <c r="AF4" s="27">
        <v>8488179.7599999998</v>
      </c>
      <c r="AG4" s="27">
        <v>8488179.7599999998</v>
      </c>
      <c r="AH4" s="27">
        <v>8488179.7599999998</v>
      </c>
      <c r="AI4" s="27">
        <v>8488179.7599999998</v>
      </c>
      <c r="AJ4" s="27">
        <v>8488179.7599999998</v>
      </c>
      <c r="AK4" s="27"/>
      <c r="AL4" s="27"/>
      <c r="AM4" s="27"/>
      <c r="AN4" s="27"/>
      <c r="AO4" s="27"/>
      <c r="AP4" s="27"/>
      <c r="AQ4" s="27"/>
      <c r="AR4" s="28">
        <v>0</v>
      </c>
      <c r="AS4" s="28">
        <v>0</v>
      </c>
      <c r="AT4" s="28">
        <v>0</v>
      </c>
      <c r="AU4" s="28">
        <v>0</v>
      </c>
      <c r="AV4" s="28">
        <v>0</v>
      </c>
      <c r="AW4" s="28">
        <v>0</v>
      </c>
      <c r="AX4" s="28">
        <v>0</v>
      </c>
      <c r="AY4" s="28">
        <v>0</v>
      </c>
      <c r="AZ4" s="28">
        <v>0</v>
      </c>
      <c r="BA4" s="28">
        <v>0</v>
      </c>
      <c r="BB4" s="28">
        <v>0</v>
      </c>
      <c r="BC4" s="28">
        <v>0</v>
      </c>
      <c r="BD4" s="27"/>
      <c r="BE4" s="28">
        <v>0</v>
      </c>
      <c r="BF4" s="28">
        <v>0</v>
      </c>
      <c r="BG4" s="28">
        <v>0</v>
      </c>
      <c r="BH4" s="29">
        <v>0</v>
      </c>
      <c r="BI4" s="29">
        <v>0</v>
      </c>
      <c r="BJ4" s="29">
        <v>0</v>
      </c>
      <c r="BK4" s="29">
        <v>0</v>
      </c>
      <c r="BL4" s="29">
        <v>0</v>
      </c>
      <c r="BM4" s="29">
        <v>0</v>
      </c>
      <c r="BN4" s="29">
        <v>0</v>
      </c>
      <c r="BO4" s="29">
        <v>0</v>
      </c>
      <c r="BP4" s="29">
        <v>0</v>
      </c>
      <c r="BQ4" s="28"/>
      <c r="BR4" s="27">
        <f t="shared" ref="BR4:BR50" si="0">AE4*$B4/12</f>
        <v>0</v>
      </c>
      <c r="BS4" s="27">
        <f t="shared" ref="BS4:BS50" si="1">AF4*$B4/12</f>
        <v>0</v>
      </c>
      <c r="BT4" s="27">
        <f t="shared" ref="BT4:BT50" si="2">AG4*$B4/12</f>
        <v>0</v>
      </c>
      <c r="BU4" s="27">
        <f t="shared" ref="BU4:BU50" si="3">AH4*$B4/12</f>
        <v>0</v>
      </c>
      <c r="BV4" s="27">
        <f t="shared" ref="BV4:BV50" si="4">AI4*$B4/12</f>
        <v>0</v>
      </c>
      <c r="BW4" s="27">
        <f t="shared" ref="BW4:BW50" si="5">AJ4*$B4/12</f>
        <v>0</v>
      </c>
      <c r="BX4" s="27">
        <f t="shared" ref="BX4:BX50" si="6">AK4*$B4/12</f>
        <v>0</v>
      </c>
      <c r="BY4" s="27">
        <f t="shared" ref="BY4:BY50" si="7">AL4*$B4/12</f>
        <v>0</v>
      </c>
      <c r="BZ4" s="27">
        <f t="shared" ref="BZ4:BZ50" si="8">AM4*$B4/12</f>
        <v>0</v>
      </c>
      <c r="CA4" s="27">
        <f t="shared" ref="CA4:CA50" si="9">AN4*$B4/12</f>
        <v>0</v>
      </c>
      <c r="CB4" s="27">
        <f t="shared" ref="CB4:CB50" si="10">AO4*$B4/12</f>
        <v>0</v>
      </c>
      <c r="CC4" s="27">
        <f t="shared" ref="CC4:CC50" si="11">AP4*$B4/12</f>
        <v>0</v>
      </c>
      <c r="CE4" s="15">
        <f t="shared" ref="CE4:CE50" si="12">E4*$C4/12</f>
        <v>0</v>
      </c>
      <c r="CF4" s="15">
        <f t="shared" ref="CF4:CF50" si="13">F4*$C4/12</f>
        <v>0</v>
      </c>
      <c r="CG4" s="15">
        <f t="shared" ref="CG4:CG50" si="14">G4*$C4/12</f>
        <v>0</v>
      </c>
      <c r="CH4" s="15">
        <f t="shared" ref="CH4:CH50" si="15">H4*$C4/12</f>
        <v>0</v>
      </c>
      <c r="CI4" s="15">
        <f t="shared" ref="CI4:CI50" si="16">I4*$C4/12</f>
        <v>0</v>
      </c>
      <c r="CJ4" s="15">
        <f t="shared" ref="CJ4:CJ50" si="17">J4*$C4/12</f>
        <v>0</v>
      </c>
      <c r="CK4" s="15">
        <f t="shared" ref="CK4:CK50" si="18">K4*$C4/12</f>
        <v>0</v>
      </c>
      <c r="CL4" s="15">
        <f t="shared" ref="CL4:CL50" si="19">L4*$C4/12</f>
        <v>0</v>
      </c>
      <c r="CM4" s="15">
        <f t="shared" ref="CM4:CM50" si="20">M4*$C4/12</f>
        <v>0</v>
      </c>
      <c r="CN4" s="15">
        <f t="shared" ref="CN4:CN50" si="21">N4*$C4/12</f>
        <v>0</v>
      </c>
      <c r="CO4" s="15">
        <f t="shared" ref="CO4:CO50" si="22">O4*$C4/12</f>
        <v>0</v>
      </c>
      <c r="CP4" s="15">
        <f t="shared" ref="CP4:CP50" si="23">P4*$C4/12</f>
        <v>0</v>
      </c>
      <c r="CQ4" s="15">
        <f t="shared" ref="CQ4:CQ50" si="24">Q4*$C4/12</f>
        <v>0</v>
      </c>
      <c r="CR4" s="15">
        <f t="shared" ref="CR4:CR50" si="25">R4*$C4/12</f>
        <v>0</v>
      </c>
      <c r="CS4" s="15">
        <f t="shared" ref="CS4:CS50" si="26">S4*$C4/12</f>
        <v>0</v>
      </c>
      <c r="CT4" s="15">
        <f t="shared" ref="CT4:CT50" si="27">T4*$C4/12</f>
        <v>0</v>
      </c>
      <c r="CU4" s="15">
        <f t="shared" ref="CU4:CU50" si="28">U4*$C4/12</f>
        <v>0</v>
      </c>
      <c r="CV4" s="15">
        <f t="shared" ref="CV4:CV50" si="29">V4*$C4/12</f>
        <v>0</v>
      </c>
      <c r="CW4" s="15">
        <f t="shared" ref="CW4:CW50" si="30">W4*$C4/12</f>
        <v>0</v>
      </c>
      <c r="CX4" s="15">
        <f t="shared" ref="CX4:CX50" si="31">X4*$C4/12</f>
        <v>0</v>
      </c>
      <c r="CY4" s="15">
        <f t="shared" ref="CY4:CY50" si="32">Y4*$C4/12</f>
        <v>0</v>
      </c>
      <c r="CZ4" s="15">
        <f t="shared" ref="CZ4:CZ50" si="33">Z4*$C4/12</f>
        <v>0</v>
      </c>
      <c r="DA4" s="15">
        <f t="shared" ref="DA4:DA50" si="34">AA4*$C4/12</f>
        <v>0</v>
      </c>
      <c r="DB4" s="15">
        <f t="shared" ref="DB4:DB50" si="35">AB4*$C4/12</f>
        <v>0</v>
      </c>
      <c r="DC4" s="15">
        <f t="shared" ref="DC4:DC50" si="36">AC4*$C4/12</f>
        <v>0</v>
      </c>
      <c r="DD4" s="15">
        <f t="shared" ref="DD4:DD50" si="37">AD4*$C4/12</f>
        <v>0</v>
      </c>
      <c r="DE4" s="15">
        <f t="shared" ref="DE4:DE50" si="38">AE4*$C4/12</f>
        <v>0</v>
      </c>
      <c r="DF4" s="15">
        <f t="shared" ref="DF4:DF50" si="39">AF4*$C4/12</f>
        <v>0</v>
      </c>
      <c r="DG4" s="15">
        <f t="shared" ref="DG4:DG50" si="40">AG4*$C4/12</f>
        <v>0</v>
      </c>
      <c r="DH4" s="15">
        <f t="shared" ref="DH4:DH50" si="41">AH4*$C4/12</f>
        <v>0</v>
      </c>
      <c r="DI4" s="15">
        <f t="shared" ref="DI4:DI50" si="42">AI4*$C4/12</f>
        <v>0</v>
      </c>
      <c r="DJ4" s="15">
        <f t="shared" ref="DJ4:DJ50" si="43">AJ4*$C4/12</f>
        <v>0</v>
      </c>
      <c r="DK4" s="15">
        <f t="shared" ref="DK4:DK50" si="44">AK4*$C4/12</f>
        <v>0</v>
      </c>
      <c r="DL4" s="15">
        <f t="shared" ref="DL4:DL50" si="45">AL4*$C4/12</f>
        <v>0</v>
      </c>
      <c r="DM4" s="15">
        <f t="shared" ref="DM4:DM50" si="46">AM4*$C4/12</f>
        <v>0</v>
      </c>
      <c r="DN4" s="15">
        <f t="shared" ref="DN4:DN50" si="47">AN4*$C4/12</f>
        <v>0</v>
      </c>
      <c r="DO4" s="15">
        <f t="shared" ref="DO4:DO50" si="48">AO4*$C4/12</f>
        <v>0</v>
      </c>
      <c r="DP4" s="15">
        <f t="shared" ref="DP4:DP50" si="49">AP4*$C4/12</f>
        <v>0</v>
      </c>
      <c r="DR4" s="15">
        <f t="shared" ref="DR4:DR50" si="50">+AR4-CE4</f>
        <v>0</v>
      </c>
      <c r="DS4" s="15">
        <f t="shared" ref="DS4:DS50" si="51">+AS4-CF4</f>
        <v>0</v>
      </c>
      <c r="DT4" s="15">
        <f t="shared" ref="DT4:DT50" si="52">+AT4-CG4</f>
        <v>0</v>
      </c>
      <c r="DU4" s="15">
        <f t="shared" ref="DU4:DU50" si="53">+AU4-CH4</f>
        <v>0</v>
      </c>
      <c r="DV4" s="15">
        <f t="shared" ref="DV4:DV50" si="54">+AV4-CI4</f>
        <v>0</v>
      </c>
      <c r="DW4" s="15">
        <f t="shared" ref="DW4:DW50" si="55">+AW4-CJ4</f>
        <v>0</v>
      </c>
      <c r="DX4" s="15">
        <f t="shared" ref="DX4:DX50" si="56">+AX4-CK4</f>
        <v>0</v>
      </c>
      <c r="DY4" s="15">
        <f t="shared" ref="DY4:DY50" si="57">+AY4-CL4</f>
        <v>0</v>
      </c>
      <c r="DZ4" s="15">
        <f t="shared" ref="DZ4:DZ50" si="58">+AZ4-CM4</f>
        <v>0</v>
      </c>
      <c r="EA4" s="15">
        <f t="shared" ref="EA4:EA50" si="59">+BA4-CN4</f>
        <v>0</v>
      </c>
      <c r="EB4" s="15">
        <f t="shared" ref="EB4:EB50" si="60">+BB4-CO4</f>
        <v>0</v>
      </c>
      <c r="EC4" s="15">
        <f t="shared" ref="EC4:EC50" si="61">+BC4-CP4</f>
        <v>0</v>
      </c>
      <c r="ED4" s="15">
        <f t="shared" ref="ED4:ED50" si="62">+BD4-CQ4</f>
        <v>0</v>
      </c>
      <c r="EE4" s="15">
        <f t="shared" ref="EE4:EE50" si="63">+BE4-CR4</f>
        <v>0</v>
      </c>
      <c r="EF4" s="15">
        <f t="shared" ref="EF4:EF50" si="64">+BF4-CS4</f>
        <v>0</v>
      </c>
      <c r="EG4" s="15">
        <f t="shared" ref="EG4:EG50" si="65">+BG4-CT4</f>
        <v>0</v>
      </c>
      <c r="EH4" s="15">
        <f t="shared" ref="EH4:EH50" si="66">+BH4-CU4</f>
        <v>0</v>
      </c>
      <c r="EI4" s="15">
        <f t="shared" ref="EI4:EI50" si="67">+BI4-CV4</f>
        <v>0</v>
      </c>
      <c r="EJ4" s="15">
        <f t="shared" ref="EJ4:EJ50" si="68">+BJ4-CW4</f>
        <v>0</v>
      </c>
      <c r="EK4" s="15">
        <f t="shared" ref="EK4:EK50" si="69">+BK4-CX4</f>
        <v>0</v>
      </c>
      <c r="EL4" s="15">
        <f t="shared" ref="EL4:EL50" si="70">+BL4-CY4</f>
        <v>0</v>
      </c>
      <c r="EM4" s="15">
        <f t="shared" ref="EM4:EM50" si="71">+BM4-CZ4</f>
        <v>0</v>
      </c>
      <c r="EN4" s="15">
        <f t="shared" ref="EN4:EN50" si="72">+BN4-DA4</f>
        <v>0</v>
      </c>
      <c r="EO4" s="15">
        <f t="shared" ref="EO4:EO50" si="73">+BO4-DB4</f>
        <v>0</v>
      </c>
      <c r="EP4" s="15">
        <f t="shared" ref="EP4:EP50" si="74">+BP4-DC4</f>
        <v>0</v>
      </c>
      <c r="EQ4" s="15">
        <f t="shared" ref="EQ4:EQ50" si="75">+BQ4-DD4</f>
        <v>0</v>
      </c>
      <c r="ER4" s="15">
        <f t="shared" ref="ER4:ER50" si="76">+BR4-DE4</f>
        <v>0</v>
      </c>
      <c r="ES4" s="15">
        <f t="shared" ref="ES4:ES50" si="77">+BS4-DF4</f>
        <v>0</v>
      </c>
      <c r="ET4" s="15">
        <f t="shared" ref="ET4:ET50" si="78">+BT4-DG4</f>
        <v>0</v>
      </c>
      <c r="EU4" s="15">
        <f t="shared" ref="EU4:EU50" si="79">+BU4-DH4</f>
        <v>0</v>
      </c>
      <c r="EV4" s="15">
        <f t="shared" ref="EV4:EV50" si="80">+BV4-DI4</f>
        <v>0</v>
      </c>
      <c r="EW4" s="15">
        <f t="shared" ref="EW4:EW50" si="81">+BW4-DJ4</f>
        <v>0</v>
      </c>
      <c r="EX4" s="15">
        <f t="shared" ref="EX4:EX50" si="82">+BX4-DK4</f>
        <v>0</v>
      </c>
      <c r="EY4" s="15">
        <f t="shared" ref="EY4:EY50" si="83">+BY4-DL4</f>
        <v>0</v>
      </c>
      <c r="EZ4" s="15">
        <f t="shared" ref="EZ4:EZ50" si="84">+BZ4-DM4</f>
        <v>0</v>
      </c>
      <c r="FA4" s="15">
        <f t="shared" ref="FA4:FA50" si="85">+CA4-DN4</f>
        <v>0</v>
      </c>
      <c r="FB4" s="15">
        <f t="shared" ref="FB4:FB50" si="86">+CB4-DO4</f>
        <v>0</v>
      </c>
      <c r="FC4" s="15">
        <f t="shared" ref="FC4:FC50" si="87">+CC4-DP4</f>
        <v>0</v>
      </c>
    </row>
    <row r="5" spans="1:159" x14ac:dyDescent="0.25">
      <c r="A5" s="30" t="s">
        <v>332</v>
      </c>
      <c r="B5" s="13">
        <v>0</v>
      </c>
      <c r="C5" s="212">
        <v>0</v>
      </c>
      <c r="D5" s="13"/>
      <c r="E5" s="27">
        <v>1254044.46</v>
      </c>
      <c r="F5" s="27">
        <v>1254044.46</v>
      </c>
      <c r="G5" s="27">
        <v>1254044.46</v>
      </c>
      <c r="H5" s="27">
        <v>1254044.46</v>
      </c>
      <c r="I5" s="27">
        <v>1254044.46</v>
      </c>
      <c r="J5" s="27">
        <v>1254044.46</v>
      </c>
      <c r="K5" s="27">
        <v>1254044.46</v>
      </c>
      <c r="L5" s="27">
        <v>1254044.46</v>
      </c>
      <c r="M5" s="27">
        <v>1254044.46</v>
      </c>
      <c r="N5" s="27">
        <v>1254044.46</v>
      </c>
      <c r="O5" s="27">
        <v>1254044.46</v>
      </c>
      <c r="P5" s="27">
        <v>1254044.46</v>
      </c>
      <c r="Q5" s="13"/>
      <c r="R5" s="27">
        <v>1254044.46</v>
      </c>
      <c r="S5" s="27">
        <v>1254044.46</v>
      </c>
      <c r="T5" s="27">
        <v>1254044.46</v>
      </c>
      <c r="U5" s="29">
        <v>1254044.46</v>
      </c>
      <c r="V5" s="29">
        <v>1254044.46</v>
      </c>
      <c r="W5" s="29">
        <v>1254044.46</v>
      </c>
      <c r="X5" s="29">
        <v>1254044.46</v>
      </c>
      <c r="Y5" s="29">
        <v>1254044.46</v>
      </c>
      <c r="Z5" s="29">
        <v>1254044.46</v>
      </c>
      <c r="AA5" s="29">
        <v>1254044.46</v>
      </c>
      <c r="AB5" s="29">
        <v>1254044.46</v>
      </c>
      <c r="AC5" s="29">
        <v>1254044.46</v>
      </c>
      <c r="AD5" s="27"/>
      <c r="AE5" s="27">
        <v>1254044.46</v>
      </c>
      <c r="AF5" s="27">
        <v>1254044.46</v>
      </c>
      <c r="AG5" s="27">
        <v>1254044.46</v>
      </c>
      <c r="AH5" s="27">
        <v>1254044.46</v>
      </c>
      <c r="AI5" s="27">
        <v>1254044.46</v>
      </c>
      <c r="AJ5" s="27">
        <v>1254044.46</v>
      </c>
      <c r="AK5" s="27"/>
      <c r="AL5" s="27"/>
      <c r="AM5" s="27"/>
      <c r="AN5" s="27"/>
      <c r="AO5" s="27"/>
      <c r="AP5" s="27"/>
      <c r="AQ5" s="27"/>
      <c r="AR5" s="28">
        <v>0</v>
      </c>
      <c r="AS5" s="28">
        <v>0</v>
      </c>
      <c r="AT5" s="28">
        <v>0</v>
      </c>
      <c r="AU5" s="28">
        <v>0</v>
      </c>
      <c r="AV5" s="28">
        <v>0</v>
      </c>
      <c r="AW5" s="28">
        <v>0</v>
      </c>
      <c r="AX5" s="28">
        <v>0</v>
      </c>
      <c r="AY5" s="28">
        <v>0</v>
      </c>
      <c r="AZ5" s="28">
        <v>0</v>
      </c>
      <c r="BA5" s="28">
        <v>0</v>
      </c>
      <c r="BB5" s="28">
        <v>0</v>
      </c>
      <c r="BC5" s="28">
        <v>0</v>
      </c>
      <c r="BD5" s="27"/>
      <c r="BE5" s="28">
        <v>0</v>
      </c>
      <c r="BF5" s="28">
        <v>0</v>
      </c>
      <c r="BG5" s="28">
        <v>0</v>
      </c>
      <c r="BH5" s="29">
        <v>0</v>
      </c>
      <c r="BI5" s="29">
        <v>0</v>
      </c>
      <c r="BJ5" s="29">
        <v>0</v>
      </c>
      <c r="BK5" s="29">
        <v>0</v>
      </c>
      <c r="BL5" s="29">
        <v>0</v>
      </c>
      <c r="BM5" s="29">
        <v>0</v>
      </c>
      <c r="BN5" s="29">
        <v>0</v>
      </c>
      <c r="BO5" s="29">
        <v>0</v>
      </c>
      <c r="BP5" s="29">
        <v>0</v>
      </c>
      <c r="BQ5" s="28"/>
      <c r="BR5" s="27">
        <f t="shared" si="0"/>
        <v>0</v>
      </c>
      <c r="BS5" s="27">
        <f t="shared" si="1"/>
        <v>0</v>
      </c>
      <c r="BT5" s="27">
        <f t="shared" si="2"/>
        <v>0</v>
      </c>
      <c r="BU5" s="27">
        <f t="shared" si="3"/>
        <v>0</v>
      </c>
      <c r="BV5" s="27">
        <f t="shared" si="4"/>
        <v>0</v>
      </c>
      <c r="BW5" s="27">
        <f t="shared" si="5"/>
        <v>0</v>
      </c>
      <c r="BX5" s="27">
        <f t="shared" si="6"/>
        <v>0</v>
      </c>
      <c r="BY5" s="27">
        <f t="shared" si="7"/>
        <v>0</v>
      </c>
      <c r="BZ5" s="27">
        <f t="shared" si="8"/>
        <v>0</v>
      </c>
      <c r="CA5" s="27">
        <f t="shared" si="9"/>
        <v>0</v>
      </c>
      <c r="CB5" s="27">
        <f t="shared" si="10"/>
        <v>0</v>
      </c>
      <c r="CC5" s="27">
        <f t="shared" si="11"/>
        <v>0</v>
      </c>
      <c r="CE5" s="15">
        <f t="shared" si="12"/>
        <v>0</v>
      </c>
      <c r="CF5" s="15">
        <f t="shared" si="13"/>
        <v>0</v>
      </c>
      <c r="CG5" s="15">
        <f t="shared" si="14"/>
        <v>0</v>
      </c>
      <c r="CH5" s="15">
        <f t="shared" si="15"/>
        <v>0</v>
      </c>
      <c r="CI5" s="15">
        <f t="shared" si="16"/>
        <v>0</v>
      </c>
      <c r="CJ5" s="15">
        <f t="shared" si="17"/>
        <v>0</v>
      </c>
      <c r="CK5" s="15">
        <f t="shared" si="18"/>
        <v>0</v>
      </c>
      <c r="CL5" s="15">
        <f t="shared" si="19"/>
        <v>0</v>
      </c>
      <c r="CM5" s="15">
        <f t="shared" si="20"/>
        <v>0</v>
      </c>
      <c r="CN5" s="15">
        <f t="shared" si="21"/>
        <v>0</v>
      </c>
      <c r="CO5" s="15">
        <f t="shared" si="22"/>
        <v>0</v>
      </c>
      <c r="CP5" s="15">
        <f t="shared" si="23"/>
        <v>0</v>
      </c>
      <c r="CQ5" s="15">
        <f t="shared" si="24"/>
        <v>0</v>
      </c>
      <c r="CR5" s="15">
        <f t="shared" si="25"/>
        <v>0</v>
      </c>
      <c r="CS5" s="15">
        <f t="shared" si="26"/>
        <v>0</v>
      </c>
      <c r="CT5" s="15">
        <f t="shared" si="27"/>
        <v>0</v>
      </c>
      <c r="CU5" s="15">
        <f t="shared" si="28"/>
        <v>0</v>
      </c>
      <c r="CV5" s="15">
        <f t="shared" si="29"/>
        <v>0</v>
      </c>
      <c r="CW5" s="15">
        <f t="shared" si="30"/>
        <v>0</v>
      </c>
      <c r="CX5" s="15">
        <f t="shared" si="31"/>
        <v>0</v>
      </c>
      <c r="CY5" s="15">
        <f t="shared" si="32"/>
        <v>0</v>
      </c>
      <c r="CZ5" s="15">
        <f t="shared" si="33"/>
        <v>0</v>
      </c>
      <c r="DA5" s="15">
        <f t="shared" si="34"/>
        <v>0</v>
      </c>
      <c r="DB5" s="15">
        <f t="shared" si="35"/>
        <v>0</v>
      </c>
      <c r="DC5" s="15">
        <f t="shared" si="36"/>
        <v>0</v>
      </c>
      <c r="DD5" s="15">
        <f t="shared" si="37"/>
        <v>0</v>
      </c>
      <c r="DE5" s="15">
        <f t="shared" si="38"/>
        <v>0</v>
      </c>
      <c r="DF5" s="15">
        <f t="shared" si="39"/>
        <v>0</v>
      </c>
      <c r="DG5" s="15">
        <f t="shared" si="40"/>
        <v>0</v>
      </c>
      <c r="DH5" s="15">
        <f t="shared" si="41"/>
        <v>0</v>
      </c>
      <c r="DI5" s="15">
        <f t="shared" si="42"/>
        <v>0</v>
      </c>
      <c r="DJ5" s="15">
        <f t="shared" si="43"/>
        <v>0</v>
      </c>
      <c r="DK5" s="15">
        <f t="shared" si="44"/>
        <v>0</v>
      </c>
      <c r="DL5" s="15">
        <f t="shared" si="45"/>
        <v>0</v>
      </c>
      <c r="DM5" s="15">
        <f t="shared" si="46"/>
        <v>0</v>
      </c>
      <c r="DN5" s="15">
        <f t="shared" si="47"/>
        <v>0</v>
      </c>
      <c r="DO5" s="15">
        <f t="shared" si="48"/>
        <v>0</v>
      </c>
      <c r="DP5" s="15">
        <f t="shared" si="49"/>
        <v>0</v>
      </c>
      <c r="DR5" s="15">
        <f t="shared" si="50"/>
        <v>0</v>
      </c>
      <c r="DS5" s="15">
        <f t="shared" si="51"/>
        <v>0</v>
      </c>
      <c r="DT5" s="15">
        <f t="shared" si="52"/>
        <v>0</v>
      </c>
      <c r="DU5" s="15">
        <f t="shared" si="53"/>
        <v>0</v>
      </c>
      <c r="DV5" s="15">
        <f t="shared" si="54"/>
        <v>0</v>
      </c>
      <c r="DW5" s="15">
        <f t="shared" si="55"/>
        <v>0</v>
      </c>
      <c r="DX5" s="15">
        <f t="shared" si="56"/>
        <v>0</v>
      </c>
      <c r="DY5" s="15">
        <f t="shared" si="57"/>
        <v>0</v>
      </c>
      <c r="DZ5" s="15">
        <f t="shared" si="58"/>
        <v>0</v>
      </c>
      <c r="EA5" s="15">
        <f t="shared" si="59"/>
        <v>0</v>
      </c>
      <c r="EB5" s="15">
        <f t="shared" si="60"/>
        <v>0</v>
      </c>
      <c r="EC5" s="15">
        <f t="shared" si="61"/>
        <v>0</v>
      </c>
      <c r="ED5" s="15">
        <f t="shared" si="62"/>
        <v>0</v>
      </c>
      <c r="EE5" s="15">
        <f t="shared" si="63"/>
        <v>0</v>
      </c>
      <c r="EF5" s="15">
        <f t="shared" si="64"/>
        <v>0</v>
      </c>
      <c r="EG5" s="15">
        <f t="shared" si="65"/>
        <v>0</v>
      </c>
      <c r="EH5" s="15">
        <f t="shared" si="66"/>
        <v>0</v>
      </c>
      <c r="EI5" s="15">
        <f t="shared" si="67"/>
        <v>0</v>
      </c>
      <c r="EJ5" s="15">
        <f t="shared" si="68"/>
        <v>0</v>
      </c>
      <c r="EK5" s="15">
        <f t="shared" si="69"/>
        <v>0</v>
      </c>
      <c r="EL5" s="15">
        <f t="shared" si="70"/>
        <v>0</v>
      </c>
      <c r="EM5" s="15">
        <f t="shared" si="71"/>
        <v>0</v>
      </c>
      <c r="EN5" s="15">
        <f t="shared" si="72"/>
        <v>0</v>
      </c>
      <c r="EO5" s="15">
        <f t="shared" si="73"/>
        <v>0</v>
      </c>
      <c r="EP5" s="15">
        <f t="shared" si="74"/>
        <v>0</v>
      </c>
      <c r="EQ5" s="15">
        <f t="shared" si="75"/>
        <v>0</v>
      </c>
      <c r="ER5" s="15">
        <f t="shared" si="76"/>
        <v>0</v>
      </c>
      <c r="ES5" s="15">
        <f t="shared" si="77"/>
        <v>0</v>
      </c>
      <c r="ET5" s="15">
        <f t="shared" si="78"/>
        <v>0</v>
      </c>
      <c r="EU5" s="15">
        <f t="shared" si="79"/>
        <v>0</v>
      </c>
      <c r="EV5" s="15">
        <f t="shared" si="80"/>
        <v>0</v>
      </c>
      <c r="EW5" s="15">
        <f t="shared" si="81"/>
        <v>0</v>
      </c>
      <c r="EX5" s="15">
        <f t="shared" si="82"/>
        <v>0</v>
      </c>
      <c r="EY5" s="15">
        <f t="shared" si="83"/>
        <v>0</v>
      </c>
      <c r="EZ5" s="15">
        <f t="shared" si="84"/>
        <v>0</v>
      </c>
      <c r="FA5" s="15">
        <f t="shared" si="85"/>
        <v>0</v>
      </c>
      <c r="FB5" s="15">
        <f t="shared" si="86"/>
        <v>0</v>
      </c>
      <c r="FC5" s="15">
        <f t="shared" si="87"/>
        <v>0</v>
      </c>
    </row>
    <row r="6" spans="1:159" x14ac:dyDescent="0.25">
      <c r="A6" s="30" t="s">
        <v>333</v>
      </c>
      <c r="B6" s="13">
        <v>0</v>
      </c>
      <c r="C6" s="212">
        <v>0</v>
      </c>
      <c r="D6" s="13"/>
      <c r="E6" s="27">
        <v>1312900.18</v>
      </c>
      <c r="F6" s="27">
        <v>1312900.18</v>
      </c>
      <c r="G6" s="27">
        <v>1312900.18</v>
      </c>
      <c r="H6" s="27">
        <v>1312900.18</v>
      </c>
      <c r="I6" s="27">
        <v>1312900.18</v>
      </c>
      <c r="J6" s="27">
        <v>1312900.18</v>
      </c>
      <c r="K6" s="27">
        <v>1312900.18</v>
      </c>
      <c r="L6" s="27">
        <v>1312900.18</v>
      </c>
      <c r="M6" s="27">
        <v>1312900.18</v>
      </c>
      <c r="N6" s="27">
        <v>1312900.18</v>
      </c>
      <c r="O6" s="27">
        <v>1312900.18</v>
      </c>
      <c r="P6" s="27">
        <v>1312900.18</v>
      </c>
      <c r="Q6" s="13"/>
      <c r="R6" s="27">
        <v>1312900.18</v>
      </c>
      <c r="S6" s="27">
        <v>1312900.18</v>
      </c>
      <c r="T6" s="27">
        <v>1312900.18</v>
      </c>
      <c r="U6" s="29">
        <v>1312900.18</v>
      </c>
      <c r="V6" s="29">
        <v>1312900.18</v>
      </c>
      <c r="W6" s="29">
        <v>1312900.18</v>
      </c>
      <c r="X6" s="29">
        <v>1312900.18</v>
      </c>
      <c r="Y6" s="29">
        <v>1312900.18</v>
      </c>
      <c r="Z6" s="29">
        <v>1312900.18</v>
      </c>
      <c r="AA6" s="29">
        <v>1312900.18</v>
      </c>
      <c r="AB6" s="29">
        <v>1312900.18</v>
      </c>
      <c r="AC6" s="29">
        <v>1312900.18</v>
      </c>
      <c r="AD6" s="27"/>
      <c r="AE6" s="27">
        <v>1312900.18</v>
      </c>
      <c r="AF6" s="27">
        <v>1312900.18</v>
      </c>
      <c r="AG6" s="27">
        <v>1312900.18</v>
      </c>
      <c r="AH6" s="27">
        <v>1312900.18</v>
      </c>
      <c r="AI6" s="27">
        <v>1312900.18</v>
      </c>
      <c r="AJ6" s="27">
        <v>1312900.18</v>
      </c>
      <c r="AK6" s="27"/>
      <c r="AL6" s="27"/>
      <c r="AM6" s="27"/>
      <c r="AN6" s="27"/>
      <c r="AO6" s="27"/>
      <c r="AP6" s="27"/>
      <c r="AQ6" s="27"/>
      <c r="AR6" s="28">
        <v>0</v>
      </c>
      <c r="AS6" s="28">
        <v>0</v>
      </c>
      <c r="AT6" s="28">
        <v>0</v>
      </c>
      <c r="AU6" s="28">
        <v>0</v>
      </c>
      <c r="AV6" s="28">
        <v>0</v>
      </c>
      <c r="AW6" s="28">
        <v>0</v>
      </c>
      <c r="AX6" s="28">
        <v>0</v>
      </c>
      <c r="AY6" s="28">
        <v>0</v>
      </c>
      <c r="AZ6" s="28">
        <v>0</v>
      </c>
      <c r="BA6" s="28">
        <v>0</v>
      </c>
      <c r="BB6" s="28">
        <v>0</v>
      </c>
      <c r="BC6" s="28">
        <v>0</v>
      </c>
      <c r="BD6" s="27"/>
      <c r="BE6" s="28">
        <v>0</v>
      </c>
      <c r="BF6" s="28">
        <v>0</v>
      </c>
      <c r="BG6" s="28">
        <v>0</v>
      </c>
      <c r="BH6" s="29">
        <v>0</v>
      </c>
      <c r="BI6" s="29">
        <v>0</v>
      </c>
      <c r="BJ6" s="29">
        <v>0</v>
      </c>
      <c r="BK6" s="29">
        <v>0</v>
      </c>
      <c r="BL6" s="29">
        <v>0</v>
      </c>
      <c r="BM6" s="29">
        <v>0</v>
      </c>
      <c r="BN6" s="29">
        <v>0</v>
      </c>
      <c r="BO6" s="29">
        <v>0</v>
      </c>
      <c r="BP6" s="29">
        <v>0</v>
      </c>
      <c r="BQ6" s="28"/>
      <c r="BR6" s="27">
        <f t="shared" si="0"/>
        <v>0</v>
      </c>
      <c r="BS6" s="27">
        <f t="shared" si="1"/>
        <v>0</v>
      </c>
      <c r="BT6" s="27">
        <f t="shared" si="2"/>
        <v>0</v>
      </c>
      <c r="BU6" s="27">
        <f t="shared" si="3"/>
        <v>0</v>
      </c>
      <c r="BV6" s="27">
        <f t="shared" si="4"/>
        <v>0</v>
      </c>
      <c r="BW6" s="27">
        <f t="shared" si="5"/>
        <v>0</v>
      </c>
      <c r="BX6" s="27">
        <f t="shared" si="6"/>
        <v>0</v>
      </c>
      <c r="BY6" s="27">
        <f t="shared" si="7"/>
        <v>0</v>
      </c>
      <c r="BZ6" s="27">
        <f t="shared" si="8"/>
        <v>0</v>
      </c>
      <c r="CA6" s="27">
        <f t="shared" si="9"/>
        <v>0</v>
      </c>
      <c r="CB6" s="27">
        <f t="shared" si="10"/>
        <v>0</v>
      </c>
      <c r="CC6" s="27">
        <f t="shared" si="11"/>
        <v>0</v>
      </c>
      <c r="CE6" s="15">
        <f t="shared" si="12"/>
        <v>0</v>
      </c>
      <c r="CF6" s="15">
        <f t="shared" si="13"/>
        <v>0</v>
      </c>
      <c r="CG6" s="15">
        <f t="shared" si="14"/>
        <v>0</v>
      </c>
      <c r="CH6" s="15">
        <f t="shared" si="15"/>
        <v>0</v>
      </c>
      <c r="CI6" s="15">
        <f t="shared" si="16"/>
        <v>0</v>
      </c>
      <c r="CJ6" s="15">
        <f t="shared" si="17"/>
        <v>0</v>
      </c>
      <c r="CK6" s="15">
        <f t="shared" si="18"/>
        <v>0</v>
      </c>
      <c r="CL6" s="15">
        <f t="shared" si="19"/>
        <v>0</v>
      </c>
      <c r="CM6" s="15">
        <f t="shared" si="20"/>
        <v>0</v>
      </c>
      <c r="CN6" s="15">
        <f t="shared" si="21"/>
        <v>0</v>
      </c>
      <c r="CO6" s="15">
        <f t="shared" si="22"/>
        <v>0</v>
      </c>
      <c r="CP6" s="15">
        <f t="shared" si="23"/>
        <v>0</v>
      </c>
      <c r="CQ6" s="15">
        <f t="shared" si="24"/>
        <v>0</v>
      </c>
      <c r="CR6" s="15">
        <f t="shared" si="25"/>
        <v>0</v>
      </c>
      <c r="CS6" s="15">
        <f t="shared" si="26"/>
        <v>0</v>
      </c>
      <c r="CT6" s="15">
        <f t="shared" si="27"/>
        <v>0</v>
      </c>
      <c r="CU6" s="15">
        <f t="shared" si="28"/>
        <v>0</v>
      </c>
      <c r="CV6" s="15">
        <f t="shared" si="29"/>
        <v>0</v>
      </c>
      <c r="CW6" s="15">
        <f t="shared" si="30"/>
        <v>0</v>
      </c>
      <c r="CX6" s="15">
        <f t="shared" si="31"/>
        <v>0</v>
      </c>
      <c r="CY6" s="15">
        <f t="shared" si="32"/>
        <v>0</v>
      </c>
      <c r="CZ6" s="15">
        <f t="shared" si="33"/>
        <v>0</v>
      </c>
      <c r="DA6" s="15">
        <f t="shared" si="34"/>
        <v>0</v>
      </c>
      <c r="DB6" s="15">
        <f t="shared" si="35"/>
        <v>0</v>
      </c>
      <c r="DC6" s="15">
        <f t="shared" si="36"/>
        <v>0</v>
      </c>
      <c r="DD6" s="15">
        <f t="shared" si="37"/>
        <v>0</v>
      </c>
      <c r="DE6" s="15">
        <f t="shared" si="38"/>
        <v>0</v>
      </c>
      <c r="DF6" s="15">
        <f t="shared" si="39"/>
        <v>0</v>
      </c>
      <c r="DG6" s="15">
        <f t="shared" si="40"/>
        <v>0</v>
      </c>
      <c r="DH6" s="15">
        <f t="shared" si="41"/>
        <v>0</v>
      </c>
      <c r="DI6" s="15">
        <f t="shared" si="42"/>
        <v>0</v>
      </c>
      <c r="DJ6" s="15">
        <f t="shared" si="43"/>
        <v>0</v>
      </c>
      <c r="DK6" s="15">
        <f t="shared" si="44"/>
        <v>0</v>
      </c>
      <c r="DL6" s="15">
        <f t="shared" si="45"/>
        <v>0</v>
      </c>
      <c r="DM6" s="15">
        <f t="shared" si="46"/>
        <v>0</v>
      </c>
      <c r="DN6" s="15">
        <f t="shared" si="47"/>
        <v>0</v>
      </c>
      <c r="DO6" s="15">
        <f t="shared" si="48"/>
        <v>0</v>
      </c>
      <c r="DP6" s="15">
        <f t="shared" si="49"/>
        <v>0</v>
      </c>
      <c r="DR6" s="15">
        <f t="shared" si="50"/>
        <v>0</v>
      </c>
      <c r="DS6" s="15">
        <f t="shared" si="51"/>
        <v>0</v>
      </c>
      <c r="DT6" s="15">
        <f t="shared" si="52"/>
        <v>0</v>
      </c>
      <c r="DU6" s="15">
        <f t="shared" si="53"/>
        <v>0</v>
      </c>
      <c r="DV6" s="15">
        <f t="shared" si="54"/>
        <v>0</v>
      </c>
      <c r="DW6" s="15">
        <f t="shared" si="55"/>
        <v>0</v>
      </c>
      <c r="DX6" s="15">
        <f t="shared" si="56"/>
        <v>0</v>
      </c>
      <c r="DY6" s="15">
        <f t="shared" si="57"/>
        <v>0</v>
      </c>
      <c r="DZ6" s="15">
        <f t="shared" si="58"/>
        <v>0</v>
      </c>
      <c r="EA6" s="15">
        <f t="shared" si="59"/>
        <v>0</v>
      </c>
      <c r="EB6" s="15">
        <f t="shared" si="60"/>
        <v>0</v>
      </c>
      <c r="EC6" s="15">
        <f t="shared" si="61"/>
        <v>0</v>
      </c>
      <c r="ED6" s="15">
        <f t="shared" si="62"/>
        <v>0</v>
      </c>
      <c r="EE6" s="15">
        <f t="shared" si="63"/>
        <v>0</v>
      </c>
      <c r="EF6" s="15">
        <f t="shared" si="64"/>
        <v>0</v>
      </c>
      <c r="EG6" s="15">
        <f t="shared" si="65"/>
        <v>0</v>
      </c>
      <c r="EH6" s="15">
        <f t="shared" si="66"/>
        <v>0</v>
      </c>
      <c r="EI6" s="15">
        <f t="shared" si="67"/>
        <v>0</v>
      </c>
      <c r="EJ6" s="15">
        <f t="shared" si="68"/>
        <v>0</v>
      </c>
      <c r="EK6" s="15">
        <f t="shared" si="69"/>
        <v>0</v>
      </c>
      <c r="EL6" s="15">
        <f t="shared" si="70"/>
        <v>0</v>
      </c>
      <c r="EM6" s="15">
        <f t="shared" si="71"/>
        <v>0</v>
      </c>
      <c r="EN6" s="15">
        <f t="shared" si="72"/>
        <v>0</v>
      </c>
      <c r="EO6" s="15">
        <f t="shared" si="73"/>
        <v>0</v>
      </c>
      <c r="EP6" s="15">
        <f t="shared" si="74"/>
        <v>0</v>
      </c>
      <c r="EQ6" s="15">
        <f t="shared" si="75"/>
        <v>0</v>
      </c>
      <c r="ER6" s="15">
        <f t="shared" si="76"/>
        <v>0</v>
      </c>
      <c r="ES6" s="15">
        <f t="shared" si="77"/>
        <v>0</v>
      </c>
      <c r="ET6" s="15">
        <f t="shared" si="78"/>
        <v>0</v>
      </c>
      <c r="EU6" s="15">
        <f t="shared" si="79"/>
        <v>0</v>
      </c>
      <c r="EV6" s="15">
        <f t="shared" si="80"/>
        <v>0</v>
      </c>
      <c r="EW6" s="15">
        <f t="shared" si="81"/>
        <v>0</v>
      </c>
      <c r="EX6" s="15">
        <f t="shared" si="82"/>
        <v>0</v>
      </c>
      <c r="EY6" s="15">
        <f t="shared" si="83"/>
        <v>0</v>
      </c>
      <c r="EZ6" s="15">
        <f t="shared" si="84"/>
        <v>0</v>
      </c>
      <c r="FA6" s="15">
        <f t="shared" si="85"/>
        <v>0</v>
      </c>
      <c r="FB6" s="15">
        <f t="shared" si="86"/>
        <v>0</v>
      </c>
      <c r="FC6" s="15">
        <f t="shared" si="87"/>
        <v>0</v>
      </c>
    </row>
    <row r="7" spans="1:159" x14ac:dyDescent="0.25">
      <c r="A7" s="30" t="s">
        <v>334</v>
      </c>
      <c r="B7" s="13">
        <v>0</v>
      </c>
      <c r="C7" s="212">
        <v>0</v>
      </c>
      <c r="D7" s="13"/>
      <c r="E7" s="27">
        <v>20108.740000000002</v>
      </c>
      <c r="F7" s="27">
        <v>20108.740000000002</v>
      </c>
      <c r="G7" s="27">
        <v>20108.740000000002</v>
      </c>
      <c r="H7" s="27">
        <v>20108.740000000002</v>
      </c>
      <c r="I7" s="27">
        <v>20108.740000000002</v>
      </c>
      <c r="J7" s="27">
        <v>20108.740000000002</v>
      </c>
      <c r="K7" s="27">
        <v>20108.740000000002</v>
      </c>
      <c r="L7" s="27">
        <v>20108.740000000002</v>
      </c>
      <c r="M7" s="27">
        <v>20108.740000000002</v>
      </c>
      <c r="N7" s="27">
        <v>20108.740000000002</v>
      </c>
      <c r="O7" s="27">
        <v>20108.740000000002</v>
      </c>
      <c r="P7" s="27">
        <v>20108.740000000002</v>
      </c>
      <c r="Q7" s="13"/>
      <c r="R7" s="27">
        <v>20108.740000000002</v>
      </c>
      <c r="S7" s="27">
        <v>20108.740000000002</v>
      </c>
      <c r="T7" s="27">
        <v>20108.740000000002</v>
      </c>
      <c r="U7" s="29">
        <v>20108.740000000002</v>
      </c>
      <c r="V7" s="29">
        <v>20108.740000000002</v>
      </c>
      <c r="W7" s="29">
        <v>20108.740000000002</v>
      </c>
      <c r="X7" s="29">
        <v>20108.740000000002</v>
      </c>
      <c r="Y7" s="29">
        <v>20108.740000000002</v>
      </c>
      <c r="Z7" s="29">
        <v>20108.740000000002</v>
      </c>
      <c r="AA7" s="29">
        <v>20108.740000000002</v>
      </c>
      <c r="AB7" s="29">
        <v>20108.740000000002</v>
      </c>
      <c r="AC7" s="29">
        <v>20108.740000000002</v>
      </c>
      <c r="AD7" s="27"/>
      <c r="AE7" s="27">
        <v>20108.740000000002</v>
      </c>
      <c r="AF7" s="27">
        <v>20108.740000000002</v>
      </c>
      <c r="AG7" s="27">
        <v>20108.740000000002</v>
      </c>
      <c r="AH7" s="27">
        <v>20108.740000000002</v>
      </c>
      <c r="AI7" s="27">
        <v>20108.740000000002</v>
      </c>
      <c r="AJ7" s="27">
        <v>20108.740000000002</v>
      </c>
      <c r="AK7" s="27"/>
      <c r="AL7" s="27"/>
      <c r="AM7" s="27"/>
      <c r="AN7" s="27"/>
      <c r="AO7" s="27"/>
      <c r="AP7" s="27"/>
      <c r="AQ7" s="27"/>
      <c r="AR7" s="28">
        <v>0</v>
      </c>
      <c r="AS7" s="28">
        <v>0</v>
      </c>
      <c r="AT7" s="28">
        <v>0</v>
      </c>
      <c r="AU7" s="28">
        <v>0</v>
      </c>
      <c r="AV7" s="28">
        <v>0</v>
      </c>
      <c r="AW7" s="28">
        <v>0</v>
      </c>
      <c r="AX7" s="28">
        <v>0</v>
      </c>
      <c r="AY7" s="28">
        <v>0</v>
      </c>
      <c r="AZ7" s="28">
        <v>0</v>
      </c>
      <c r="BA7" s="28">
        <v>0</v>
      </c>
      <c r="BB7" s="28">
        <v>0</v>
      </c>
      <c r="BC7" s="28">
        <v>0</v>
      </c>
      <c r="BD7" s="27"/>
      <c r="BE7" s="28">
        <v>0</v>
      </c>
      <c r="BF7" s="28">
        <v>0</v>
      </c>
      <c r="BG7" s="28">
        <v>0</v>
      </c>
      <c r="BH7" s="29">
        <v>0</v>
      </c>
      <c r="BI7" s="29">
        <v>0</v>
      </c>
      <c r="BJ7" s="29">
        <v>0</v>
      </c>
      <c r="BK7" s="29">
        <v>0</v>
      </c>
      <c r="BL7" s="29">
        <v>0</v>
      </c>
      <c r="BM7" s="29">
        <v>0</v>
      </c>
      <c r="BN7" s="29">
        <v>0</v>
      </c>
      <c r="BO7" s="29">
        <v>0</v>
      </c>
      <c r="BP7" s="29">
        <v>0</v>
      </c>
      <c r="BQ7" s="28"/>
      <c r="BR7" s="27">
        <f t="shared" si="0"/>
        <v>0</v>
      </c>
      <c r="BS7" s="27">
        <f t="shared" si="1"/>
        <v>0</v>
      </c>
      <c r="BT7" s="27">
        <f t="shared" si="2"/>
        <v>0</v>
      </c>
      <c r="BU7" s="27">
        <f t="shared" si="3"/>
        <v>0</v>
      </c>
      <c r="BV7" s="27">
        <f t="shared" si="4"/>
        <v>0</v>
      </c>
      <c r="BW7" s="27">
        <f t="shared" si="5"/>
        <v>0</v>
      </c>
      <c r="BX7" s="27">
        <f t="shared" si="6"/>
        <v>0</v>
      </c>
      <c r="BY7" s="27">
        <f t="shared" si="7"/>
        <v>0</v>
      </c>
      <c r="BZ7" s="27">
        <f t="shared" si="8"/>
        <v>0</v>
      </c>
      <c r="CA7" s="27">
        <f t="shared" si="9"/>
        <v>0</v>
      </c>
      <c r="CB7" s="27">
        <f t="shared" si="10"/>
        <v>0</v>
      </c>
      <c r="CC7" s="27">
        <f t="shared" si="11"/>
        <v>0</v>
      </c>
      <c r="CE7" s="15">
        <f t="shared" si="12"/>
        <v>0</v>
      </c>
      <c r="CF7" s="15">
        <f t="shared" si="13"/>
        <v>0</v>
      </c>
      <c r="CG7" s="15">
        <f t="shared" si="14"/>
        <v>0</v>
      </c>
      <c r="CH7" s="15">
        <f t="shared" si="15"/>
        <v>0</v>
      </c>
      <c r="CI7" s="15">
        <f t="shared" si="16"/>
        <v>0</v>
      </c>
      <c r="CJ7" s="15">
        <f t="shared" si="17"/>
        <v>0</v>
      </c>
      <c r="CK7" s="15">
        <f t="shared" si="18"/>
        <v>0</v>
      </c>
      <c r="CL7" s="15">
        <f t="shared" si="19"/>
        <v>0</v>
      </c>
      <c r="CM7" s="15">
        <f t="shared" si="20"/>
        <v>0</v>
      </c>
      <c r="CN7" s="15">
        <f t="shared" si="21"/>
        <v>0</v>
      </c>
      <c r="CO7" s="15">
        <f t="shared" si="22"/>
        <v>0</v>
      </c>
      <c r="CP7" s="15">
        <f t="shared" si="23"/>
        <v>0</v>
      </c>
      <c r="CQ7" s="15">
        <f t="shared" si="24"/>
        <v>0</v>
      </c>
      <c r="CR7" s="15">
        <f t="shared" si="25"/>
        <v>0</v>
      </c>
      <c r="CS7" s="15">
        <f t="shared" si="26"/>
        <v>0</v>
      </c>
      <c r="CT7" s="15">
        <f t="shared" si="27"/>
        <v>0</v>
      </c>
      <c r="CU7" s="15">
        <f t="shared" si="28"/>
        <v>0</v>
      </c>
      <c r="CV7" s="15">
        <f t="shared" si="29"/>
        <v>0</v>
      </c>
      <c r="CW7" s="15">
        <f t="shared" si="30"/>
        <v>0</v>
      </c>
      <c r="CX7" s="15">
        <f t="shared" si="31"/>
        <v>0</v>
      </c>
      <c r="CY7" s="15">
        <f t="shared" si="32"/>
        <v>0</v>
      </c>
      <c r="CZ7" s="15">
        <f t="shared" si="33"/>
        <v>0</v>
      </c>
      <c r="DA7" s="15">
        <f t="shared" si="34"/>
        <v>0</v>
      </c>
      <c r="DB7" s="15">
        <f t="shared" si="35"/>
        <v>0</v>
      </c>
      <c r="DC7" s="15">
        <f t="shared" si="36"/>
        <v>0</v>
      </c>
      <c r="DD7" s="15">
        <f t="shared" si="37"/>
        <v>0</v>
      </c>
      <c r="DE7" s="15">
        <f t="shared" si="38"/>
        <v>0</v>
      </c>
      <c r="DF7" s="15">
        <f t="shared" si="39"/>
        <v>0</v>
      </c>
      <c r="DG7" s="15">
        <f t="shared" si="40"/>
        <v>0</v>
      </c>
      <c r="DH7" s="15">
        <f t="shared" si="41"/>
        <v>0</v>
      </c>
      <c r="DI7" s="15">
        <f t="shared" si="42"/>
        <v>0</v>
      </c>
      <c r="DJ7" s="15">
        <f t="shared" si="43"/>
        <v>0</v>
      </c>
      <c r="DK7" s="15">
        <f t="shared" si="44"/>
        <v>0</v>
      </c>
      <c r="DL7" s="15">
        <f t="shared" si="45"/>
        <v>0</v>
      </c>
      <c r="DM7" s="15">
        <f t="shared" si="46"/>
        <v>0</v>
      </c>
      <c r="DN7" s="15">
        <f t="shared" si="47"/>
        <v>0</v>
      </c>
      <c r="DO7" s="15">
        <f t="shared" si="48"/>
        <v>0</v>
      </c>
      <c r="DP7" s="15">
        <f t="shared" si="49"/>
        <v>0</v>
      </c>
      <c r="DR7" s="15">
        <f t="shared" si="50"/>
        <v>0</v>
      </c>
      <c r="DS7" s="15">
        <f t="shared" si="51"/>
        <v>0</v>
      </c>
      <c r="DT7" s="15">
        <f t="shared" si="52"/>
        <v>0</v>
      </c>
      <c r="DU7" s="15">
        <f t="shared" si="53"/>
        <v>0</v>
      </c>
      <c r="DV7" s="15">
        <f t="shared" si="54"/>
        <v>0</v>
      </c>
      <c r="DW7" s="15">
        <f t="shared" si="55"/>
        <v>0</v>
      </c>
      <c r="DX7" s="15">
        <f t="shared" si="56"/>
        <v>0</v>
      </c>
      <c r="DY7" s="15">
        <f t="shared" si="57"/>
        <v>0</v>
      </c>
      <c r="DZ7" s="15">
        <f t="shared" si="58"/>
        <v>0</v>
      </c>
      <c r="EA7" s="15">
        <f t="shared" si="59"/>
        <v>0</v>
      </c>
      <c r="EB7" s="15">
        <f t="shared" si="60"/>
        <v>0</v>
      </c>
      <c r="EC7" s="15">
        <f t="shared" si="61"/>
        <v>0</v>
      </c>
      <c r="ED7" s="15">
        <f t="shared" si="62"/>
        <v>0</v>
      </c>
      <c r="EE7" s="15">
        <f t="shared" si="63"/>
        <v>0</v>
      </c>
      <c r="EF7" s="15">
        <f t="shared" si="64"/>
        <v>0</v>
      </c>
      <c r="EG7" s="15">
        <f t="shared" si="65"/>
        <v>0</v>
      </c>
      <c r="EH7" s="15">
        <f t="shared" si="66"/>
        <v>0</v>
      </c>
      <c r="EI7" s="15">
        <f t="shared" si="67"/>
        <v>0</v>
      </c>
      <c r="EJ7" s="15">
        <f t="shared" si="68"/>
        <v>0</v>
      </c>
      <c r="EK7" s="15">
        <f t="shared" si="69"/>
        <v>0</v>
      </c>
      <c r="EL7" s="15">
        <f t="shared" si="70"/>
        <v>0</v>
      </c>
      <c r="EM7" s="15">
        <f t="shared" si="71"/>
        <v>0</v>
      </c>
      <c r="EN7" s="15">
        <f t="shared" si="72"/>
        <v>0</v>
      </c>
      <c r="EO7" s="15">
        <f t="shared" si="73"/>
        <v>0</v>
      </c>
      <c r="EP7" s="15">
        <f t="shared" si="74"/>
        <v>0</v>
      </c>
      <c r="EQ7" s="15">
        <f t="shared" si="75"/>
        <v>0</v>
      </c>
      <c r="ER7" s="15">
        <f t="shared" si="76"/>
        <v>0</v>
      </c>
      <c r="ES7" s="15">
        <f t="shared" si="77"/>
        <v>0</v>
      </c>
      <c r="ET7" s="15">
        <f t="shared" si="78"/>
        <v>0</v>
      </c>
      <c r="EU7" s="15">
        <f t="shared" si="79"/>
        <v>0</v>
      </c>
      <c r="EV7" s="15">
        <f t="shared" si="80"/>
        <v>0</v>
      </c>
      <c r="EW7" s="15">
        <f t="shared" si="81"/>
        <v>0</v>
      </c>
      <c r="EX7" s="15">
        <f t="shared" si="82"/>
        <v>0</v>
      </c>
      <c r="EY7" s="15">
        <f t="shared" si="83"/>
        <v>0</v>
      </c>
      <c r="EZ7" s="15">
        <f t="shared" si="84"/>
        <v>0</v>
      </c>
      <c r="FA7" s="15">
        <f t="shared" si="85"/>
        <v>0</v>
      </c>
      <c r="FB7" s="15">
        <f t="shared" si="86"/>
        <v>0</v>
      </c>
      <c r="FC7" s="15">
        <f t="shared" si="87"/>
        <v>0</v>
      </c>
    </row>
    <row r="8" spans="1:159" x14ac:dyDescent="0.25">
      <c r="A8" s="30" t="s">
        <v>335</v>
      </c>
      <c r="B8" s="13">
        <v>0</v>
      </c>
      <c r="C8" s="212">
        <v>0</v>
      </c>
      <c r="D8" s="13"/>
      <c r="E8" s="27">
        <v>592935.29</v>
      </c>
      <c r="F8" s="27">
        <v>592935.29</v>
      </c>
      <c r="G8" s="27">
        <v>592935.29</v>
      </c>
      <c r="H8" s="27">
        <v>592935.29</v>
      </c>
      <c r="I8" s="27">
        <v>592935.29</v>
      </c>
      <c r="J8" s="27">
        <v>592935.29</v>
      </c>
      <c r="K8" s="27">
        <v>592935.29</v>
      </c>
      <c r="L8" s="27">
        <v>592935.29</v>
      </c>
      <c r="M8" s="27">
        <v>592935.29</v>
      </c>
      <c r="N8" s="27">
        <v>592935.29</v>
      </c>
      <c r="O8" s="27">
        <v>592935.29</v>
      </c>
      <c r="P8" s="27">
        <v>592935.29</v>
      </c>
      <c r="Q8" s="13"/>
      <c r="R8" s="27">
        <v>592935.29</v>
      </c>
      <c r="S8" s="27">
        <v>592935.29</v>
      </c>
      <c r="T8" s="27">
        <v>592935.29</v>
      </c>
      <c r="U8" s="29">
        <v>592935.29</v>
      </c>
      <c r="V8" s="29">
        <v>592935.29</v>
      </c>
      <c r="W8" s="29">
        <v>592935.29</v>
      </c>
      <c r="X8" s="29">
        <v>592935.29</v>
      </c>
      <c r="Y8" s="29">
        <v>592935.29</v>
      </c>
      <c r="Z8" s="29">
        <v>592935.29</v>
      </c>
      <c r="AA8" s="29">
        <v>592935.29</v>
      </c>
      <c r="AB8" s="29">
        <v>592935.29</v>
      </c>
      <c r="AC8" s="29">
        <v>592935.29</v>
      </c>
      <c r="AD8" s="27"/>
      <c r="AE8" s="27">
        <v>592935.29</v>
      </c>
      <c r="AF8" s="27">
        <v>592935.29</v>
      </c>
      <c r="AG8" s="27">
        <v>592935.29</v>
      </c>
      <c r="AH8" s="27">
        <v>592935.29</v>
      </c>
      <c r="AI8" s="27">
        <v>592935.29</v>
      </c>
      <c r="AJ8" s="27">
        <v>592935.29</v>
      </c>
      <c r="AK8" s="27"/>
      <c r="AL8" s="27"/>
      <c r="AM8" s="27"/>
      <c r="AN8" s="27"/>
      <c r="AO8" s="27"/>
      <c r="AP8" s="27"/>
      <c r="AQ8" s="27"/>
      <c r="AR8" s="28">
        <v>0</v>
      </c>
      <c r="AS8" s="28">
        <v>0</v>
      </c>
      <c r="AT8" s="28">
        <v>0</v>
      </c>
      <c r="AU8" s="28">
        <v>0</v>
      </c>
      <c r="AV8" s="28">
        <v>0</v>
      </c>
      <c r="AW8" s="28">
        <v>0</v>
      </c>
      <c r="AX8" s="28">
        <v>0</v>
      </c>
      <c r="AY8" s="28">
        <v>0</v>
      </c>
      <c r="AZ8" s="28">
        <v>0</v>
      </c>
      <c r="BA8" s="28">
        <v>0</v>
      </c>
      <c r="BB8" s="28">
        <v>0</v>
      </c>
      <c r="BC8" s="28">
        <v>0</v>
      </c>
      <c r="BD8" s="27"/>
      <c r="BE8" s="28">
        <v>0</v>
      </c>
      <c r="BF8" s="28">
        <v>0</v>
      </c>
      <c r="BG8" s="28">
        <v>0</v>
      </c>
      <c r="BH8" s="29">
        <v>0</v>
      </c>
      <c r="BI8" s="29">
        <v>0</v>
      </c>
      <c r="BJ8" s="29">
        <v>0</v>
      </c>
      <c r="BK8" s="29">
        <v>0</v>
      </c>
      <c r="BL8" s="29">
        <v>0</v>
      </c>
      <c r="BM8" s="29">
        <v>0</v>
      </c>
      <c r="BN8" s="29">
        <v>0</v>
      </c>
      <c r="BO8" s="29">
        <v>0</v>
      </c>
      <c r="BP8" s="29">
        <v>0</v>
      </c>
      <c r="BQ8" s="28"/>
      <c r="BR8" s="27">
        <f t="shared" si="0"/>
        <v>0</v>
      </c>
      <c r="BS8" s="27">
        <f t="shared" si="1"/>
        <v>0</v>
      </c>
      <c r="BT8" s="27">
        <f t="shared" si="2"/>
        <v>0</v>
      </c>
      <c r="BU8" s="27">
        <f t="shared" si="3"/>
        <v>0</v>
      </c>
      <c r="BV8" s="27">
        <f t="shared" si="4"/>
        <v>0</v>
      </c>
      <c r="BW8" s="27">
        <f t="shared" si="5"/>
        <v>0</v>
      </c>
      <c r="BX8" s="27">
        <f t="shared" si="6"/>
        <v>0</v>
      </c>
      <c r="BY8" s="27">
        <f t="shared" si="7"/>
        <v>0</v>
      </c>
      <c r="BZ8" s="27">
        <f t="shared" si="8"/>
        <v>0</v>
      </c>
      <c r="CA8" s="27">
        <f t="shared" si="9"/>
        <v>0</v>
      </c>
      <c r="CB8" s="27">
        <f t="shared" si="10"/>
        <v>0</v>
      </c>
      <c r="CC8" s="27">
        <f t="shared" si="11"/>
        <v>0</v>
      </c>
      <c r="CE8" s="15">
        <f t="shared" si="12"/>
        <v>0</v>
      </c>
      <c r="CF8" s="15">
        <f t="shared" si="13"/>
        <v>0</v>
      </c>
      <c r="CG8" s="15">
        <f t="shared" si="14"/>
        <v>0</v>
      </c>
      <c r="CH8" s="15">
        <f t="shared" si="15"/>
        <v>0</v>
      </c>
      <c r="CI8" s="15">
        <f t="shared" si="16"/>
        <v>0</v>
      </c>
      <c r="CJ8" s="15">
        <f t="shared" si="17"/>
        <v>0</v>
      </c>
      <c r="CK8" s="15">
        <f t="shared" si="18"/>
        <v>0</v>
      </c>
      <c r="CL8" s="15">
        <f t="shared" si="19"/>
        <v>0</v>
      </c>
      <c r="CM8" s="15">
        <f t="shared" si="20"/>
        <v>0</v>
      </c>
      <c r="CN8" s="15">
        <f t="shared" si="21"/>
        <v>0</v>
      </c>
      <c r="CO8" s="15">
        <f t="shared" si="22"/>
        <v>0</v>
      </c>
      <c r="CP8" s="15">
        <f t="shared" si="23"/>
        <v>0</v>
      </c>
      <c r="CQ8" s="15">
        <f t="shared" si="24"/>
        <v>0</v>
      </c>
      <c r="CR8" s="15">
        <f t="shared" si="25"/>
        <v>0</v>
      </c>
      <c r="CS8" s="15">
        <f t="shared" si="26"/>
        <v>0</v>
      </c>
      <c r="CT8" s="15">
        <f t="shared" si="27"/>
        <v>0</v>
      </c>
      <c r="CU8" s="15">
        <f t="shared" si="28"/>
        <v>0</v>
      </c>
      <c r="CV8" s="15">
        <f t="shared" si="29"/>
        <v>0</v>
      </c>
      <c r="CW8" s="15">
        <f t="shared" si="30"/>
        <v>0</v>
      </c>
      <c r="CX8" s="15">
        <f t="shared" si="31"/>
        <v>0</v>
      </c>
      <c r="CY8" s="15">
        <f t="shared" si="32"/>
        <v>0</v>
      </c>
      <c r="CZ8" s="15">
        <f t="shared" si="33"/>
        <v>0</v>
      </c>
      <c r="DA8" s="15">
        <f t="shared" si="34"/>
        <v>0</v>
      </c>
      <c r="DB8" s="15">
        <f t="shared" si="35"/>
        <v>0</v>
      </c>
      <c r="DC8" s="15">
        <f t="shared" si="36"/>
        <v>0</v>
      </c>
      <c r="DD8" s="15">
        <f t="shared" si="37"/>
        <v>0</v>
      </c>
      <c r="DE8" s="15">
        <f t="shared" si="38"/>
        <v>0</v>
      </c>
      <c r="DF8" s="15">
        <f t="shared" si="39"/>
        <v>0</v>
      </c>
      <c r="DG8" s="15">
        <f t="shared" si="40"/>
        <v>0</v>
      </c>
      <c r="DH8" s="15">
        <f t="shared" si="41"/>
        <v>0</v>
      </c>
      <c r="DI8" s="15">
        <f t="shared" si="42"/>
        <v>0</v>
      </c>
      <c r="DJ8" s="15">
        <f t="shared" si="43"/>
        <v>0</v>
      </c>
      <c r="DK8" s="15">
        <f t="shared" si="44"/>
        <v>0</v>
      </c>
      <c r="DL8" s="15">
        <f t="shared" si="45"/>
        <v>0</v>
      </c>
      <c r="DM8" s="15">
        <f t="shared" si="46"/>
        <v>0</v>
      </c>
      <c r="DN8" s="15">
        <f t="shared" si="47"/>
        <v>0</v>
      </c>
      <c r="DO8" s="15">
        <f t="shared" si="48"/>
        <v>0</v>
      </c>
      <c r="DP8" s="15">
        <f t="shared" si="49"/>
        <v>0</v>
      </c>
      <c r="DR8" s="15">
        <f t="shared" si="50"/>
        <v>0</v>
      </c>
      <c r="DS8" s="15">
        <f t="shared" si="51"/>
        <v>0</v>
      </c>
      <c r="DT8" s="15">
        <f t="shared" si="52"/>
        <v>0</v>
      </c>
      <c r="DU8" s="15">
        <f t="shared" si="53"/>
        <v>0</v>
      </c>
      <c r="DV8" s="15">
        <f t="shared" si="54"/>
        <v>0</v>
      </c>
      <c r="DW8" s="15">
        <f t="shared" si="55"/>
        <v>0</v>
      </c>
      <c r="DX8" s="15">
        <f t="shared" si="56"/>
        <v>0</v>
      </c>
      <c r="DY8" s="15">
        <f t="shared" si="57"/>
        <v>0</v>
      </c>
      <c r="DZ8" s="15">
        <f t="shared" si="58"/>
        <v>0</v>
      </c>
      <c r="EA8" s="15">
        <f t="shared" si="59"/>
        <v>0</v>
      </c>
      <c r="EB8" s="15">
        <f t="shared" si="60"/>
        <v>0</v>
      </c>
      <c r="EC8" s="15">
        <f t="shared" si="61"/>
        <v>0</v>
      </c>
      <c r="ED8" s="15">
        <f t="shared" si="62"/>
        <v>0</v>
      </c>
      <c r="EE8" s="15">
        <f t="shared" si="63"/>
        <v>0</v>
      </c>
      <c r="EF8" s="15">
        <f t="shared" si="64"/>
        <v>0</v>
      </c>
      <c r="EG8" s="15">
        <f t="shared" si="65"/>
        <v>0</v>
      </c>
      <c r="EH8" s="15">
        <f t="shared" si="66"/>
        <v>0</v>
      </c>
      <c r="EI8" s="15">
        <f t="shared" si="67"/>
        <v>0</v>
      </c>
      <c r="EJ8" s="15">
        <f t="shared" si="68"/>
        <v>0</v>
      </c>
      <c r="EK8" s="15">
        <f t="shared" si="69"/>
        <v>0</v>
      </c>
      <c r="EL8" s="15">
        <f t="shared" si="70"/>
        <v>0</v>
      </c>
      <c r="EM8" s="15">
        <f t="shared" si="71"/>
        <v>0</v>
      </c>
      <c r="EN8" s="15">
        <f t="shared" si="72"/>
        <v>0</v>
      </c>
      <c r="EO8" s="15">
        <f t="shared" si="73"/>
        <v>0</v>
      </c>
      <c r="EP8" s="15">
        <f t="shared" si="74"/>
        <v>0</v>
      </c>
      <c r="EQ8" s="15">
        <f t="shared" si="75"/>
        <v>0</v>
      </c>
      <c r="ER8" s="15">
        <f t="shared" si="76"/>
        <v>0</v>
      </c>
      <c r="ES8" s="15">
        <f t="shared" si="77"/>
        <v>0</v>
      </c>
      <c r="ET8" s="15">
        <f t="shared" si="78"/>
        <v>0</v>
      </c>
      <c r="EU8" s="15">
        <f t="shared" si="79"/>
        <v>0</v>
      </c>
      <c r="EV8" s="15">
        <f t="shared" si="80"/>
        <v>0</v>
      </c>
      <c r="EW8" s="15">
        <f t="shared" si="81"/>
        <v>0</v>
      </c>
      <c r="EX8" s="15">
        <f t="shared" si="82"/>
        <v>0</v>
      </c>
      <c r="EY8" s="15">
        <f t="shared" si="83"/>
        <v>0</v>
      </c>
      <c r="EZ8" s="15">
        <f t="shared" si="84"/>
        <v>0</v>
      </c>
      <c r="FA8" s="15">
        <f t="shared" si="85"/>
        <v>0</v>
      </c>
      <c r="FB8" s="15">
        <f t="shared" si="86"/>
        <v>0</v>
      </c>
      <c r="FC8" s="15">
        <f t="shared" si="87"/>
        <v>0</v>
      </c>
    </row>
    <row r="9" spans="1:159" x14ac:dyDescent="0.25">
      <c r="A9" s="30" t="s">
        <v>336</v>
      </c>
      <c r="B9" s="13">
        <v>0</v>
      </c>
      <c r="C9" s="212">
        <v>0</v>
      </c>
      <c r="D9" s="13"/>
      <c r="E9" s="27">
        <v>123532.98</v>
      </c>
      <c r="F9" s="27">
        <v>123532.98</v>
      </c>
      <c r="G9" s="27">
        <v>123532.98</v>
      </c>
      <c r="H9" s="27">
        <v>123532.98</v>
      </c>
      <c r="I9" s="27">
        <v>123532.98</v>
      </c>
      <c r="J9" s="27">
        <v>123532.98</v>
      </c>
      <c r="K9" s="27">
        <v>123532.98</v>
      </c>
      <c r="L9" s="27">
        <v>123532.98</v>
      </c>
      <c r="M9" s="27">
        <v>128992.98</v>
      </c>
      <c r="N9" s="27">
        <v>134452.98000000001</v>
      </c>
      <c r="O9" s="27">
        <v>134452.98000000001</v>
      </c>
      <c r="P9" s="27">
        <v>134452.98000000001</v>
      </c>
      <c r="Q9" s="13"/>
      <c r="R9" s="27">
        <v>134452.98000000001</v>
      </c>
      <c r="S9" s="27">
        <v>134452.98000000001</v>
      </c>
      <c r="T9" s="27">
        <v>134452.98000000001</v>
      </c>
      <c r="U9" s="29">
        <v>134452.98000000001</v>
      </c>
      <c r="V9" s="29">
        <v>134452.98000000001</v>
      </c>
      <c r="W9" s="29">
        <v>134452.98000000001</v>
      </c>
      <c r="X9" s="29">
        <v>134452.98000000001</v>
      </c>
      <c r="Y9" s="29">
        <v>134452.98000000001</v>
      </c>
      <c r="Z9" s="29">
        <v>134452.98000000001</v>
      </c>
      <c r="AA9" s="29">
        <v>134452.98000000001</v>
      </c>
      <c r="AB9" s="29">
        <v>134452.98000000001</v>
      </c>
      <c r="AC9" s="29">
        <v>134452.98000000001</v>
      </c>
      <c r="AD9" s="27"/>
      <c r="AE9" s="27">
        <v>134452.98000000001</v>
      </c>
      <c r="AF9" s="27">
        <v>134452.98000000001</v>
      </c>
      <c r="AG9" s="27">
        <v>134452.98000000001</v>
      </c>
      <c r="AH9" s="27">
        <v>134452.98000000001</v>
      </c>
      <c r="AI9" s="27">
        <v>134452.98000000001</v>
      </c>
      <c r="AJ9" s="27">
        <v>134452.98000000001</v>
      </c>
      <c r="AK9" s="27"/>
      <c r="AL9" s="27"/>
      <c r="AM9" s="27"/>
      <c r="AN9" s="27"/>
      <c r="AO9" s="27"/>
      <c r="AP9" s="27"/>
      <c r="AQ9" s="27"/>
      <c r="AR9" s="28">
        <v>0</v>
      </c>
      <c r="AS9" s="28">
        <v>0</v>
      </c>
      <c r="AT9" s="28">
        <v>0</v>
      </c>
      <c r="AU9" s="28">
        <v>0</v>
      </c>
      <c r="AV9" s="28">
        <v>0</v>
      </c>
      <c r="AW9" s="28">
        <v>0</v>
      </c>
      <c r="AX9" s="28">
        <v>0</v>
      </c>
      <c r="AY9" s="28">
        <v>0</v>
      </c>
      <c r="AZ9" s="28">
        <v>0</v>
      </c>
      <c r="BA9" s="28">
        <v>0</v>
      </c>
      <c r="BB9" s="28">
        <v>0</v>
      </c>
      <c r="BC9" s="28">
        <v>0</v>
      </c>
      <c r="BD9" s="27"/>
      <c r="BE9" s="28">
        <v>0</v>
      </c>
      <c r="BF9" s="28">
        <v>0</v>
      </c>
      <c r="BG9" s="28">
        <v>0</v>
      </c>
      <c r="BH9" s="29">
        <v>0</v>
      </c>
      <c r="BI9" s="29">
        <v>0</v>
      </c>
      <c r="BJ9" s="29">
        <v>0</v>
      </c>
      <c r="BK9" s="29">
        <v>0</v>
      </c>
      <c r="BL9" s="29">
        <v>0</v>
      </c>
      <c r="BM9" s="29">
        <v>0</v>
      </c>
      <c r="BN9" s="29">
        <v>0</v>
      </c>
      <c r="BO9" s="29">
        <v>0</v>
      </c>
      <c r="BP9" s="29">
        <v>0</v>
      </c>
      <c r="BQ9" s="28"/>
      <c r="BR9" s="27">
        <f t="shared" si="0"/>
        <v>0</v>
      </c>
      <c r="BS9" s="27">
        <f t="shared" si="1"/>
        <v>0</v>
      </c>
      <c r="BT9" s="27">
        <f t="shared" si="2"/>
        <v>0</v>
      </c>
      <c r="BU9" s="27">
        <f t="shared" si="3"/>
        <v>0</v>
      </c>
      <c r="BV9" s="27">
        <f t="shared" si="4"/>
        <v>0</v>
      </c>
      <c r="BW9" s="27">
        <f t="shared" si="5"/>
        <v>0</v>
      </c>
      <c r="BX9" s="27">
        <f t="shared" si="6"/>
        <v>0</v>
      </c>
      <c r="BY9" s="27">
        <f t="shared" si="7"/>
        <v>0</v>
      </c>
      <c r="BZ9" s="27">
        <f t="shared" si="8"/>
        <v>0</v>
      </c>
      <c r="CA9" s="27">
        <f t="shared" si="9"/>
        <v>0</v>
      </c>
      <c r="CB9" s="27">
        <f t="shared" si="10"/>
        <v>0</v>
      </c>
      <c r="CC9" s="27">
        <f t="shared" si="11"/>
        <v>0</v>
      </c>
      <c r="CE9" s="15">
        <f t="shared" si="12"/>
        <v>0</v>
      </c>
      <c r="CF9" s="15">
        <f t="shared" si="13"/>
        <v>0</v>
      </c>
      <c r="CG9" s="15">
        <f t="shared" si="14"/>
        <v>0</v>
      </c>
      <c r="CH9" s="15">
        <f t="shared" si="15"/>
        <v>0</v>
      </c>
      <c r="CI9" s="15">
        <f t="shared" si="16"/>
        <v>0</v>
      </c>
      <c r="CJ9" s="15">
        <f t="shared" si="17"/>
        <v>0</v>
      </c>
      <c r="CK9" s="15">
        <f t="shared" si="18"/>
        <v>0</v>
      </c>
      <c r="CL9" s="15">
        <f t="shared" si="19"/>
        <v>0</v>
      </c>
      <c r="CM9" s="15">
        <f t="shared" si="20"/>
        <v>0</v>
      </c>
      <c r="CN9" s="15">
        <f t="shared" si="21"/>
        <v>0</v>
      </c>
      <c r="CO9" s="15">
        <f t="shared" si="22"/>
        <v>0</v>
      </c>
      <c r="CP9" s="15">
        <f t="shared" si="23"/>
        <v>0</v>
      </c>
      <c r="CQ9" s="15">
        <f t="shared" si="24"/>
        <v>0</v>
      </c>
      <c r="CR9" s="15">
        <f t="shared" si="25"/>
        <v>0</v>
      </c>
      <c r="CS9" s="15">
        <f t="shared" si="26"/>
        <v>0</v>
      </c>
      <c r="CT9" s="15">
        <f t="shared" si="27"/>
        <v>0</v>
      </c>
      <c r="CU9" s="15">
        <f t="shared" si="28"/>
        <v>0</v>
      </c>
      <c r="CV9" s="15">
        <f t="shared" si="29"/>
        <v>0</v>
      </c>
      <c r="CW9" s="15">
        <f t="shared" si="30"/>
        <v>0</v>
      </c>
      <c r="CX9" s="15">
        <f t="shared" si="31"/>
        <v>0</v>
      </c>
      <c r="CY9" s="15">
        <f t="shared" si="32"/>
        <v>0</v>
      </c>
      <c r="CZ9" s="15">
        <f t="shared" si="33"/>
        <v>0</v>
      </c>
      <c r="DA9" s="15">
        <f t="shared" si="34"/>
        <v>0</v>
      </c>
      <c r="DB9" s="15">
        <f t="shared" si="35"/>
        <v>0</v>
      </c>
      <c r="DC9" s="15">
        <f t="shared" si="36"/>
        <v>0</v>
      </c>
      <c r="DD9" s="15">
        <f t="shared" si="37"/>
        <v>0</v>
      </c>
      <c r="DE9" s="15">
        <f t="shared" si="38"/>
        <v>0</v>
      </c>
      <c r="DF9" s="15">
        <f t="shared" si="39"/>
        <v>0</v>
      </c>
      <c r="DG9" s="15">
        <f t="shared" si="40"/>
        <v>0</v>
      </c>
      <c r="DH9" s="15">
        <f t="shared" si="41"/>
        <v>0</v>
      </c>
      <c r="DI9" s="15">
        <f t="shared" si="42"/>
        <v>0</v>
      </c>
      <c r="DJ9" s="15">
        <f t="shared" si="43"/>
        <v>0</v>
      </c>
      <c r="DK9" s="15">
        <f t="shared" si="44"/>
        <v>0</v>
      </c>
      <c r="DL9" s="15">
        <f t="shared" si="45"/>
        <v>0</v>
      </c>
      <c r="DM9" s="15">
        <f t="shared" si="46"/>
        <v>0</v>
      </c>
      <c r="DN9" s="15">
        <f t="shared" si="47"/>
        <v>0</v>
      </c>
      <c r="DO9" s="15">
        <f t="shared" si="48"/>
        <v>0</v>
      </c>
      <c r="DP9" s="15">
        <f t="shared" si="49"/>
        <v>0</v>
      </c>
      <c r="DR9" s="15">
        <f t="shared" si="50"/>
        <v>0</v>
      </c>
      <c r="DS9" s="15">
        <f t="shared" si="51"/>
        <v>0</v>
      </c>
      <c r="DT9" s="15">
        <f t="shared" si="52"/>
        <v>0</v>
      </c>
      <c r="DU9" s="15">
        <f t="shared" si="53"/>
        <v>0</v>
      </c>
      <c r="DV9" s="15">
        <f t="shared" si="54"/>
        <v>0</v>
      </c>
      <c r="DW9" s="15">
        <f t="shared" si="55"/>
        <v>0</v>
      </c>
      <c r="DX9" s="15">
        <f t="shared" si="56"/>
        <v>0</v>
      </c>
      <c r="DY9" s="15">
        <f t="shared" si="57"/>
        <v>0</v>
      </c>
      <c r="DZ9" s="15">
        <f t="shared" si="58"/>
        <v>0</v>
      </c>
      <c r="EA9" s="15">
        <f t="shared" si="59"/>
        <v>0</v>
      </c>
      <c r="EB9" s="15">
        <f t="shared" si="60"/>
        <v>0</v>
      </c>
      <c r="EC9" s="15">
        <f t="shared" si="61"/>
        <v>0</v>
      </c>
      <c r="ED9" s="15">
        <f t="shared" si="62"/>
        <v>0</v>
      </c>
      <c r="EE9" s="15">
        <f t="shared" si="63"/>
        <v>0</v>
      </c>
      <c r="EF9" s="15">
        <f t="shared" si="64"/>
        <v>0</v>
      </c>
      <c r="EG9" s="15">
        <f t="shared" si="65"/>
        <v>0</v>
      </c>
      <c r="EH9" s="15">
        <f t="shared" si="66"/>
        <v>0</v>
      </c>
      <c r="EI9" s="15">
        <f t="shared" si="67"/>
        <v>0</v>
      </c>
      <c r="EJ9" s="15">
        <f t="shared" si="68"/>
        <v>0</v>
      </c>
      <c r="EK9" s="15">
        <f t="shared" si="69"/>
        <v>0</v>
      </c>
      <c r="EL9" s="15">
        <f t="shared" si="70"/>
        <v>0</v>
      </c>
      <c r="EM9" s="15">
        <f t="shared" si="71"/>
        <v>0</v>
      </c>
      <c r="EN9" s="15">
        <f t="shared" si="72"/>
        <v>0</v>
      </c>
      <c r="EO9" s="15">
        <f t="shared" si="73"/>
        <v>0</v>
      </c>
      <c r="EP9" s="15">
        <f t="shared" si="74"/>
        <v>0</v>
      </c>
      <c r="EQ9" s="15">
        <f t="shared" si="75"/>
        <v>0</v>
      </c>
      <c r="ER9" s="15">
        <f t="shared" si="76"/>
        <v>0</v>
      </c>
      <c r="ES9" s="15">
        <f t="shared" si="77"/>
        <v>0</v>
      </c>
      <c r="ET9" s="15">
        <f t="shared" si="78"/>
        <v>0</v>
      </c>
      <c r="EU9" s="15">
        <f t="shared" si="79"/>
        <v>0</v>
      </c>
      <c r="EV9" s="15">
        <f t="shared" si="80"/>
        <v>0</v>
      </c>
      <c r="EW9" s="15">
        <f t="shared" si="81"/>
        <v>0</v>
      </c>
      <c r="EX9" s="15">
        <f t="shared" si="82"/>
        <v>0</v>
      </c>
      <c r="EY9" s="15">
        <f t="shared" si="83"/>
        <v>0</v>
      </c>
      <c r="EZ9" s="15">
        <f t="shared" si="84"/>
        <v>0</v>
      </c>
      <c r="FA9" s="15">
        <f t="shared" si="85"/>
        <v>0</v>
      </c>
      <c r="FB9" s="15">
        <f t="shared" si="86"/>
        <v>0</v>
      </c>
      <c r="FC9" s="15">
        <f t="shared" si="87"/>
        <v>0</v>
      </c>
    </row>
    <row r="10" spans="1:159" x14ac:dyDescent="0.25">
      <c r="A10" s="26" t="s">
        <v>337</v>
      </c>
      <c r="B10" s="13">
        <v>0</v>
      </c>
      <c r="C10" s="212">
        <v>0</v>
      </c>
      <c r="D10" s="13"/>
      <c r="E10" s="27"/>
      <c r="F10" s="27"/>
      <c r="G10" s="27"/>
      <c r="H10" s="27">
        <v>0</v>
      </c>
      <c r="I10" s="27">
        <v>0</v>
      </c>
      <c r="J10" s="27">
        <v>0</v>
      </c>
      <c r="K10" s="27">
        <v>0</v>
      </c>
      <c r="L10" s="27">
        <v>0</v>
      </c>
      <c r="M10" s="27">
        <v>0</v>
      </c>
      <c r="N10" s="27">
        <v>0</v>
      </c>
      <c r="O10" s="27">
        <v>0</v>
      </c>
      <c r="P10" s="27">
        <v>0</v>
      </c>
      <c r="Q10" s="13"/>
      <c r="R10" s="27">
        <v>0</v>
      </c>
      <c r="S10" s="27">
        <v>0</v>
      </c>
      <c r="T10" s="27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7"/>
      <c r="AE10" s="27">
        <v>0</v>
      </c>
      <c r="AF10" s="27">
        <v>0</v>
      </c>
      <c r="AG10" s="27">
        <v>0</v>
      </c>
      <c r="AH10" s="27">
        <v>0</v>
      </c>
      <c r="AI10" s="27">
        <v>0</v>
      </c>
      <c r="AJ10" s="27">
        <v>0</v>
      </c>
      <c r="AK10" s="27"/>
      <c r="AL10" s="27"/>
      <c r="AM10" s="27"/>
      <c r="AN10" s="27"/>
      <c r="AO10" s="27"/>
      <c r="AP10" s="27"/>
      <c r="AQ10" s="27"/>
      <c r="AR10" s="28">
        <v>0</v>
      </c>
      <c r="AS10" s="28">
        <v>0</v>
      </c>
      <c r="AT10" s="28">
        <v>0</v>
      </c>
      <c r="AU10" s="28">
        <v>0</v>
      </c>
      <c r="AV10" s="28">
        <v>0</v>
      </c>
      <c r="AW10" s="28">
        <v>0</v>
      </c>
      <c r="AX10" s="28">
        <v>0</v>
      </c>
      <c r="AY10" s="28">
        <v>0</v>
      </c>
      <c r="AZ10" s="28">
        <v>0</v>
      </c>
      <c r="BA10" s="28">
        <v>0</v>
      </c>
      <c r="BB10" s="28">
        <v>0</v>
      </c>
      <c r="BC10" s="28">
        <v>0</v>
      </c>
      <c r="BD10" s="27"/>
      <c r="BE10" s="28">
        <v>0</v>
      </c>
      <c r="BF10" s="28">
        <v>0</v>
      </c>
      <c r="BG10" s="28">
        <v>0</v>
      </c>
      <c r="BH10" s="29">
        <v>0</v>
      </c>
      <c r="BI10" s="29">
        <v>0</v>
      </c>
      <c r="BJ10" s="29">
        <v>0</v>
      </c>
      <c r="BK10" s="29">
        <v>0</v>
      </c>
      <c r="BL10" s="29">
        <v>0</v>
      </c>
      <c r="BM10" s="29">
        <v>0</v>
      </c>
      <c r="BN10" s="29">
        <v>0</v>
      </c>
      <c r="BO10" s="29">
        <v>0</v>
      </c>
      <c r="BP10" s="29">
        <v>0</v>
      </c>
      <c r="BQ10" s="28"/>
      <c r="BR10" s="27">
        <f t="shared" si="0"/>
        <v>0</v>
      </c>
      <c r="BS10" s="27">
        <f t="shared" si="1"/>
        <v>0</v>
      </c>
      <c r="BT10" s="27">
        <f t="shared" si="2"/>
        <v>0</v>
      </c>
      <c r="BU10" s="27">
        <f t="shared" si="3"/>
        <v>0</v>
      </c>
      <c r="BV10" s="27">
        <f t="shared" si="4"/>
        <v>0</v>
      </c>
      <c r="BW10" s="27">
        <f t="shared" si="5"/>
        <v>0</v>
      </c>
      <c r="BX10" s="27">
        <f t="shared" si="6"/>
        <v>0</v>
      </c>
      <c r="BY10" s="27">
        <f t="shared" si="7"/>
        <v>0</v>
      </c>
      <c r="BZ10" s="27">
        <f t="shared" si="8"/>
        <v>0</v>
      </c>
      <c r="CA10" s="27">
        <f t="shared" si="9"/>
        <v>0</v>
      </c>
      <c r="CB10" s="27">
        <f t="shared" si="10"/>
        <v>0</v>
      </c>
      <c r="CC10" s="27">
        <f t="shared" si="11"/>
        <v>0</v>
      </c>
      <c r="CE10" s="15">
        <f t="shared" si="12"/>
        <v>0</v>
      </c>
      <c r="CF10" s="15">
        <f t="shared" si="13"/>
        <v>0</v>
      </c>
      <c r="CG10" s="15">
        <f t="shared" si="14"/>
        <v>0</v>
      </c>
      <c r="CH10" s="15">
        <f t="shared" si="15"/>
        <v>0</v>
      </c>
      <c r="CI10" s="15">
        <f t="shared" si="16"/>
        <v>0</v>
      </c>
      <c r="CJ10" s="15">
        <f t="shared" si="17"/>
        <v>0</v>
      </c>
      <c r="CK10" s="15">
        <f t="shared" si="18"/>
        <v>0</v>
      </c>
      <c r="CL10" s="15">
        <f t="shared" si="19"/>
        <v>0</v>
      </c>
      <c r="CM10" s="15">
        <f t="shared" si="20"/>
        <v>0</v>
      </c>
      <c r="CN10" s="15">
        <f t="shared" si="21"/>
        <v>0</v>
      </c>
      <c r="CO10" s="15">
        <f t="shared" si="22"/>
        <v>0</v>
      </c>
      <c r="CP10" s="15">
        <f t="shared" si="23"/>
        <v>0</v>
      </c>
      <c r="CQ10" s="15">
        <f t="shared" si="24"/>
        <v>0</v>
      </c>
      <c r="CR10" s="15">
        <f t="shared" si="25"/>
        <v>0</v>
      </c>
      <c r="CS10" s="15">
        <f t="shared" si="26"/>
        <v>0</v>
      </c>
      <c r="CT10" s="15">
        <f t="shared" si="27"/>
        <v>0</v>
      </c>
      <c r="CU10" s="15">
        <f t="shared" si="28"/>
        <v>0</v>
      </c>
      <c r="CV10" s="15">
        <f t="shared" si="29"/>
        <v>0</v>
      </c>
      <c r="CW10" s="15">
        <f t="shared" si="30"/>
        <v>0</v>
      </c>
      <c r="CX10" s="15">
        <f t="shared" si="31"/>
        <v>0</v>
      </c>
      <c r="CY10" s="15">
        <f t="shared" si="32"/>
        <v>0</v>
      </c>
      <c r="CZ10" s="15">
        <f t="shared" si="33"/>
        <v>0</v>
      </c>
      <c r="DA10" s="15">
        <f t="shared" si="34"/>
        <v>0</v>
      </c>
      <c r="DB10" s="15">
        <f t="shared" si="35"/>
        <v>0</v>
      </c>
      <c r="DC10" s="15">
        <f t="shared" si="36"/>
        <v>0</v>
      </c>
      <c r="DD10" s="15">
        <f t="shared" si="37"/>
        <v>0</v>
      </c>
      <c r="DE10" s="15">
        <f t="shared" si="38"/>
        <v>0</v>
      </c>
      <c r="DF10" s="15">
        <f t="shared" si="39"/>
        <v>0</v>
      </c>
      <c r="DG10" s="15">
        <f t="shared" si="40"/>
        <v>0</v>
      </c>
      <c r="DH10" s="15">
        <f t="shared" si="41"/>
        <v>0</v>
      </c>
      <c r="DI10" s="15">
        <f t="shared" si="42"/>
        <v>0</v>
      </c>
      <c r="DJ10" s="15">
        <f t="shared" si="43"/>
        <v>0</v>
      </c>
      <c r="DK10" s="15">
        <f t="shared" si="44"/>
        <v>0</v>
      </c>
      <c r="DL10" s="15">
        <f t="shared" si="45"/>
        <v>0</v>
      </c>
      <c r="DM10" s="15">
        <f t="shared" si="46"/>
        <v>0</v>
      </c>
      <c r="DN10" s="15">
        <f t="shared" si="47"/>
        <v>0</v>
      </c>
      <c r="DO10" s="15">
        <f t="shared" si="48"/>
        <v>0</v>
      </c>
      <c r="DP10" s="15">
        <f t="shared" si="49"/>
        <v>0</v>
      </c>
      <c r="DR10" s="15">
        <f t="shared" si="50"/>
        <v>0</v>
      </c>
      <c r="DS10" s="15">
        <f t="shared" si="51"/>
        <v>0</v>
      </c>
      <c r="DT10" s="15">
        <f t="shared" si="52"/>
        <v>0</v>
      </c>
      <c r="DU10" s="15">
        <f t="shared" si="53"/>
        <v>0</v>
      </c>
      <c r="DV10" s="15">
        <f t="shared" si="54"/>
        <v>0</v>
      </c>
      <c r="DW10" s="15">
        <f t="shared" si="55"/>
        <v>0</v>
      </c>
      <c r="DX10" s="15">
        <f t="shared" si="56"/>
        <v>0</v>
      </c>
      <c r="DY10" s="15">
        <f t="shared" si="57"/>
        <v>0</v>
      </c>
      <c r="DZ10" s="15">
        <f t="shared" si="58"/>
        <v>0</v>
      </c>
      <c r="EA10" s="15">
        <f t="shared" si="59"/>
        <v>0</v>
      </c>
      <c r="EB10" s="15">
        <f t="shared" si="60"/>
        <v>0</v>
      </c>
      <c r="EC10" s="15">
        <f t="shared" si="61"/>
        <v>0</v>
      </c>
      <c r="ED10" s="15">
        <f t="shared" si="62"/>
        <v>0</v>
      </c>
      <c r="EE10" s="15">
        <f t="shared" si="63"/>
        <v>0</v>
      </c>
      <c r="EF10" s="15">
        <f t="shared" si="64"/>
        <v>0</v>
      </c>
      <c r="EG10" s="15">
        <f t="shared" si="65"/>
        <v>0</v>
      </c>
      <c r="EH10" s="15">
        <f t="shared" si="66"/>
        <v>0</v>
      </c>
      <c r="EI10" s="15">
        <f t="shared" si="67"/>
        <v>0</v>
      </c>
      <c r="EJ10" s="15">
        <f t="shared" si="68"/>
        <v>0</v>
      </c>
      <c r="EK10" s="15">
        <f t="shared" si="69"/>
        <v>0</v>
      </c>
      <c r="EL10" s="15">
        <f t="shared" si="70"/>
        <v>0</v>
      </c>
      <c r="EM10" s="15">
        <f t="shared" si="71"/>
        <v>0</v>
      </c>
      <c r="EN10" s="15">
        <f t="shared" si="72"/>
        <v>0</v>
      </c>
      <c r="EO10" s="15">
        <f t="shared" si="73"/>
        <v>0</v>
      </c>
      <c r="EP10" s="15">
        <f t="shared" si="74"/>
        <v>0</v>
      </c>
      <c r="EQ10" s="15">
        <f t="shared" si="75"/>
        <v>0</v>
      </c>
      <c r="ER10" s="15">
        <f t="shared" si="76"/>
        <v>0</v>
      </c>
      <c r="ES10" s="15">
        <f t="shared" si="77"/>
        <v>0</v>
      </c>
      <c r="ET10" s="15">
        <f t="shared" si="78"/>
        <v>0</v>
      </c>
      <c r="EU10" s="15">
        <f t="shared" si="79"/>
        <v>0</v>
      </c>
      <c r="EV10" s="15">
        <f t="shared" si="80"/>
        <v>0</v>
      </c>
      <c r="EW10" s="15">
        <f t="shared" si="81"/>
        <v>0</v>
      </c>
      <c r="EX10" s="15">
        <f t="shared" si="82"/>
        <v>0</v>
      </c>
      <c r="EY10" s="15">
        <f t="shared" si="83"/>
        <v>0</v>
      </c>
      <c r="EZ10" s="15">
        <f t="shared" si="84"/>
        <v>0</v>
      </c>
      <c r="FA10" s="15">
        <f t="shared" si="85"/>
        <v>0</v>
      </c>
      <c r="FB10" s="15">
        <f t="shared" si="86"/>
        <v>0</v>
      </c>
      <c r="FC10" s="15">
        <f t="shared" si="87"/>
        <v>0</v>
      </c>
    </row>
    <row r="11" spans="1:159" x14ac:dyDescent="0.25">
      <c r="A11" s="30" t="s">
        <v>338</v>
      </c>
      <c r="B11" s="13">
        <v>0</v>
      </c>
      <c r="C11" s="212">
        <v>0</v>
      </c>
      <c r="D11" s="13"/>
      <c r="E11" s="27"/>
      <c r="F11" s="27"/>
      <c r="G11" s="27"/>
      <c r="H11" s="27">
        <v>0</v>
      </c>
      <c r="I11" s="27">
        <v>0</v>
      </c>
      <c r="J11" s="27">
        <v>0</v>
      </c>
      <c r="K11" s="27">
        <v>0</v>
      </c>
      <c r="L11" s="27">
        <v>0</v>
      </c>
      <c r="M11" s="27">
        <v>0</v>
      </c>
      <c r="N11" s="27">
        <v>0</v>
      </c>
      <c r="O11" s="27">
        <v>0</v>
      </c>
      <c r="P11" s="27">
        <v>0</v>
      </c>
      <c r="Q11" s="13"/>
      <c r="R11" s="27">
        <v>0</v>
      </c>
      <c r="S11" s="27">
        <v>0</v>
      </c>
      <c r="T11" s="27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7"/>
      <c r="AE11" s="27">
        <v>0</v>
      </c>
      <c r="AF11" s="27">
        <v>0</v>
      </c>
      <c r="AG11" s="27">
        <v>0</v>
      </c>
      <c r="AH11" s="27">
        <v>0</v>
      </c>
      <c r="AI11" s="27">
        <v>0</v>
      </c>
      <c r="AJ11" s="27">
        <v>0</v>
      </c>
      <c r="AK11" s="27"/>
      <c r="AL11" s="27"/>
      <c r="AM11" s="27"/>
      <c r="AN11" s="27"/>
      <c r="AO11" s="27"/>
      <c r="AP11" s="27"/>
      <c r="AQ11" s="27"/>
      <c r="AR11" s="28">
        <v>0</v>
      </c>
      <c r="AS11" s="28">
        <v>0</v>
      </c>
      <c r="AT11" s="28">
        <v>0</v>
      </c>
      <c r="AU11" s="28">
        <v>0</v>
      </c>
      <c r="AV11" s="28">
        <v>0</v>
      </c>
      <c r="AW11" s="28">
        <v>0</v>
      </c>
      <c r="AX11" s="28">
        <v>0</v>
      </c>
      <c r="AY11" s="28">
        <v>0</v>
      </c>
      <c r="AZ11" s="28">
        <v>0</v>
      </c>
      <c r="BA11" s="28">
        <v>0</v>
      </c>
      <c r="BB11" s="28">
        <v>0</v>
      </c>
      <c r="BC11" s="28">
        <v>0</v>
      </c>
      <c r="BD11" s="27"/>
      <c r="BE11" s="28">
        <v>0</v>
      </c>
      <c r="BF11" s="28">
        <v>0</v>
      </c>
      <c r="BG11" s="28">
        <v>0</v>
      </c>
      <c r="BH11" s="29">
        <v>0</v>
      </c>
      <c r="BI11" s="29">
        <v>0</v>
      </c>
      <c r="BJ11" s="29">
        <v>0</v>
      </c>
      <c r="BK11" s="29">
        <v>0</v>
      </c>
      <c r="BL11" s="29">
        <v>0</v>
      </c>
      <c r="BM11" s="29">
        <v>0</v>
      </c>
      <c r="BN11" s="29">
        <v>0</v>
      </c>
      <c r="BO11" s="29">
        <v>0</v>
      </c>
      <c r="BP11" s="29">
        <v>0</v>
      </c>
      <c r="BQ11" s="28"/>
      <c r="BR11" s="27">
        <f t="shared" si="0"/>
        <v>0</v>
      </c>
      <c r="BS11" s="27">
        <f t="shared" si="1"/>
        <v>0</v>
      </c>
      <c r="BT11" s="27">
        <f t="shared" si="2"/>
        <v>0</v>
      </c>
      <c r="BU11" s="27">
        <f t="shared" si="3"/>
        <v>0</v>
      </c>
      <c r="BV11" s="27">
        <f t="shared" si="4"/>
        <v>0</v>
      </c>
      <c r="BW11" s="27">
        <f t="shared" si="5"/>
        <v>0</v>
      </c>
      <c r="BX11" s="27">
        <f t="shared" si="6"/>
        <v>0</v>
      </c>
      <c r="BY11" s="27">
        <f t="shared" si="7"/>
        <v>0</v>
      </c>
      <c r="BZ11" s="27">
        <f t="shared" si="8"/>
        <v>0</v>
      </c>
      <c r="CA11" s="27">
        <f t="shared" si="9"/>
        <v>0</v>
      </c>
      <c r="CB11" s="27">
        <f t="shared" si="10"/>
        <v>0</v>
      </c>
      <c r="CC11" s="27">
        <f t="shared" si="11"/>
        <v>0</v>
      </c>
      <c r="CE11" s="15">
        <f t="shared" si="12"/>
        <v>0</v>
      </c>
      <c r="CF11" s="15">
        <f t="shared" si="13"/>
        <v>0</v>
      </c>
      <c r="CG11" s="15">
        <f t="shared" si="14"/>
        <v>0</v>
      </c>
      <c r="CH11" s="15">
        <f t="shared" si="15"/>
        <v>0</v>
      </c>
      <c r="CI11" s="15">
        <f t="shared" si="16"/>
        <v>0</v>
      </c>
      <c r="CJ11" s="15">
        <f t="shared" si="17"/>
        <v>0</v>
      </c>
      <c r="CK11" s="15">
        <f t="shared" si="18"/>
        <v>0</v>
      </c>
      <c r="CL11" s="15">
        <f t="shared" si="19"/>
        <v>0</v>
      </c>
      <c r="CM11" s="15">
        <f t="shared" si="20"/>
        <v>0</v>
      </c>
      <c r="CN11" s="15">
        <f t="shared" si="21"/>
        <v>0</v>
      </c>
      <c r="CO11" s="15">
        <f t="shared" si="22"/>
        <v>0</v>
      </c>
      <c r="CP11" s="15">
        <f t="shared" si="23"/>
        <v>0</v>
      </c>
      <c r="CQ11" s="15">
        <f t="shared" si="24"/>
        <v>0</v>
      </c>
      <c r="CR11" s="15">
        <f t="shared" si="25"/>
        <v>0</v>
      </c>
      <c r="CS11" s="15">
        <f t="shared" si="26"/>
        <v>0</v>
      </c>
      <c r="CT11" s="15">
        <f t="shared" si="27"/>
        <v>0</v>
      </c>
      <c r="CU11" s="15">
        <f t="shared" si="28"/>
        <v>0</v>
      </c>
      <c r="CV11" s="15">
        <f t="shared" si="29"/>
        <v>0</v>
      </c>
      <c r="CW11" s="15">
        <f t="shared" si="30"/>
        <v>0</v>
      </c>
      <c r="CX11" s="15">
        <f t="shared" si="31"/>
        <v>0</v>
      </c>
      <c r="CY11" s="15">
        <f t="shared" si="32"/>
        <v>0</v>
      </c>
      <c r="CZ11" s="15">
        <f t="shared" si="33"/>
        <v>0</v>
      </c>
      <c r="DA11" s="15">
        <f t="shared" si="34"/>
        <v>0</v>
      </c>
      <c r="DB11" s="15">
        <f t="shared" si="35"/>
        <v>0</v>
      </c>
      <c r="DC11" s="15">
        <f t="shared" si="36"/>
        <v>0</v>
      </c>
      <c r="DD11" s="15">
        <f t="shared" si="37"/>
        <v>0</v>
      </c>
      <c r="DE11" s="15">
        <f t="shared" si="38"/>
        <v>0</v>
      </c>
      <c r="DF11" s="15">
        <f t="shared" si="39"/>
        <v>0</v>
      </c>
      <c r="DG11" s="15">
        <f t="shared" si="40"/>
        <v>0</v>
      </c>
      <c r="DH11" s="15">
        <f t="shared" si="41"/>
        <v>0</v>
      </c>
      <c r="DI11" s="15">
        <f t="shared" si="42"/>
        <v>0</v>
      </c>
      <c r="DJ11" s="15">
        <f t="shared" si="43"/>
        <v>0</v>
      </c>
      <c r="DK11" s="15">
        <f t="shared" si="44"/>
        <v>0</v>
      </c>
      <c r="DL11" s="15">
        <f t="shared" si="45"/>
        <v>0</v>
      </c>
      <c r="DM11" s="15">
        <f t="shared" si="46"/>
        <v>0</v>
      </c>
      <c r="DN11" s="15">
        <f t="shared" si="47"/>
        <v>0</v>
      </c>
      <c r="DO11" s="15">
        <f t="shared" si="48"/>
        <v>0</v>
      </c>
      <c r="DP11" s="15">
        <f t="shared" si="49"/>
        <v>0</v>
      </c>
      <c r="DR11" s="15">
        <f t="shared" si="50"/>
        <v>0</v>
      </c>
      <c r="DS11" s="15">
        <f t="shared" si="51"/>
        <v>0</v>
      </c>
      <c r="DT11" s="15">
        <f t="shared" si="52"/>
        <v>0</v>
      </c>
      <c r="DU11" s="15">
        <f t="shared" si="53"/>
        <v>0</v>
      </c>
      <c r="DV11" s="15">
        <f t="shared" si="54"/>
        <v>0</v>
      </c>
      <c r="DW11" s="15">
        <f t="shared" si="55"/>
        <v>0</v>
      </c>
      <c r="DX11" s="15">
        <f t="shared" si="56"/>
        <v>0</v>
      </c>
      <c r="DY11" s="15">
        <f t="shared" si="57"/>
        <v>0</v>
      </c>
      <c r="DZ11" s="15">
        <f t="shared" si="58"/>
        <v>0</v>
      </c>
      <c r="EA11" s="15">
        <f t="shared" si="59"/>
        <v>0</v>
      </c>
      <c r="EB11" s="15">
        <f t="shared" si="60"/>
        <v>0</v>
      </c>
      <c r="EC11" s="15">
        <f t="shared" si="61"/>
        <v>0</v>
      </c>
      <c r="ED11" s="15">
        <f t="shared" si="62"/>
        <v>0</v>
      </c>
      <c r="EE11" s="15">
        <f t="shared" si="63"/>
        <v>0</v>
      </c>
      <c r="EF11" s="15">
        <f t="shared" si="64"/>
        <v>0</v>
      </c>
      <c r="EG11" s="15">
        <f t="shared" si="65"/>
        <v>0</v>
      </c>
      <c r="EH11" s="15">
        <f t="shared" si="66"/>
        <v>0</v>
      </c>
      <c r="EI11" s="15">
        <f t="shared" si="67"/>
        <v>0</v>
      </c>
      <c r="EJ11" s="15">
        <f t="shared" si="68"/>
        <v>0</v>
      </c>
      <c r="EK11" s="15">
        <f t="shared" si="69"/>
        <v>0</v>
      </c>
      <c r="EL11" s="15">
        <f t="shared" si="70"/>
        <v>0</v>
      </c>
      <c r="EM11" s="15">
        <f t="shared" si="71"/>
        <v>0</v>
      </c>
      <c r="EN11" s="15">
        <f t="shared" si="72"/>
        <v>0</v>
      </c>
      <c r="EO11" s="15">
        <f t="shared" si="73"/>
        <v>0</v>
      </c>
      <c r="EP11" s="15">
        <f t="shared" si="74"/>
        <v>0</v>
      </c>
      <c r="EQ11" s="15">
        <f t="shared" si="75"/>
        <v>0</v>
      </c>
      <c r="ER11" s="15">
        <f t="shared" si="76"/>
        <v>0</v>
      </c>
      <c r="ES11" s="15">
        <f t="shared" si="77"/>
        <v>0</v>
      </c>
      <c r="ET11" s="15">
        <f t="shared" si="78"/>
        <v>0</v>
      </c>
      <c r="EU11" s="15">
        <f t="shared" si="79"/>
        <v>0</v>
      </c>
      <c r="EV11" s="15">
        <f t="shared" si="80"/>
        <v>0</v>
      </c>
      <c r="EW11" s="15">
        <f t="shared" si="81"/>
        <v>0</v>
      </c>
      <c r="EX11" s="15">
        <f t="shared" si="82"/>
        <v>0</v>
      </c>
      <c r="EY11" s="15">
        <f t="shared" si="83"/>
        <v>0</v>
      </c>
      <c r="EZ11" s="15">
        <f t="shared" si="84"/>
        <v>0</v>
      </c>
      <c r="FA11" s="15">
        <f t="shared" si="85"/>
        <v>0</v>
      </c>
      <c r="FB11" s="15">
        <f t="shared" si="86"/>
        <v>0</v>
      </c>
      <c r="FC11" s="15">
        <f t="shared" si="87"/>
        <v>0</v>
      </c>
    </row>
    <row r="12" spans="1:159" x14ac:dyDescent="0.25">
      <c r="A12" s="26" t="s">
        <v>348</v>
      </c>
      <c r="B12" s="13">
        <v>2.9000000000000001E-2</v>
      </c>
      <c r="C12" s="212">
        <v>2.9000000000000001E-2</v>
      </c>
      <c r="D12" s="13"/>
      <c r="E12" s="27"/>
      <c r="F12" s="27"/>
      <c r="G12" s="27"/>
      <c r="H12" s="27">
        <v>0</v>
      </c>
      <c r="I12" s="27">
        <v>0</v>
      </c>
      <c r="J12" s="27">
        <v>0</v>
      </c>
      <c r="K12" s="27">
        <v>0</v>
      </c>
      <c r="L12" s="27">
        <v>0</v>
      </c>
      <c r="M12" s="27">
        <v>0</v>
      </c>
      <c r="N12" s="27">
        <v>0</v>
      </c>
      <c r="O12" s="27">
        <v>0</v>
      </c>
      <c r="P12" s="27">
        <v>0</v>
      </c>
      <c r="Q12" s="13"/>
      <c r="R12" s="27">
        <v>0</v>
      </c>
      <c r="S12" s="27">
        <v>0</v>
      </c>
      <c r="T12" s="27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7"/>
      <c r="AE12" s="27">
        <v>0</v>
      </c>
      <c r="AF12" s="27">
        <v>0</v>
      </c>
      <c r="AG12" s="27">
        <v>0</v>
      </c>
      <c r="AH12" s="27">
        <v>0</v>
      </c>
      <c r="AI12" s="27">
        <v>0</v>
      </c>
      <c r="AJ12" s="27">
        <v>0</v>
      </c>
      <c r="AK12" s="27"/>
      <c r="AL12" s="27"/>
      <c r="AM12" s="27"/>
      <c r="AN12" s="27"/>
      <c r="AO12" s="27"/>
      <c r="AP12" s="27"/>
      <c r="AQ12" s="27"/>
      <c r="AR12" s="28">
        <v>0</v>
      </c>
      <c r="AS12" s="28">
        <v>0</v>
      </c>
      <c r="AT12" s="28">
        <v>0</v>
      </c>
      <c r="AU12" s="28">
        <v>0</v>
      </c>
      <c r="AV12" s="28">
        <v>0</v>
      </c>
      <c r="AW12" s="28">
        <v>0</v>
      </c>
      <c r="AX12" s="28">
        <v>0</v>
      </c>
      <c r="AY12" s="28">
        <v>0</v>
      </c>
      <c r="AZ12" s="28">
        <v>0</v>
      </c>
      <c r="BA12" s="28">
        <v>0</v>
      </c>
      <c r="BB12" s="28">
        <v>0</v>
      </c>
      <c r="BC12" s="28">
        <v>0</v>
      </c>
      <c r="BD12" s="27"/>
      <c r="BE12" s="28">
        <v>0</v>
      </c>
      <c r="BF12" s="28">
        <v>0</v>
      </c>
      <c r="BG12" s="28">
        <v>0</v>
      </c>
      <c r="BH12" s="29">
        <v>0</v>
      </c>
      <c r="BI12" s="29">
        <v>0</v>
      </c>
      <c r="BJ12" s="29">
        <v>0</v>
      </c>
      <c r="BK12" s="29">
        <v>0</v>
      </c>
      <c r="BL12" s="29">
        <v>0</v>
      </c>
      <c r="BM12" s="29">
        <v>0</v>
      </c>
      <c r="BN12" s="29">
        <v>0</v>
      </c>
      <c r="BO12" s="29">
        <v>0</v>
      </c>
      <c r="BP12" s="29">
        <v>0</v>
      </c>
      <c r="BQ12" s="28"/>
      <c r="BR12" s="27">
        <f t="shared" si="0"/>
        <v>0</v>
      </c>
      <c r="BS12" s="27">
        <f t="shared" si="1"/>
        <v>0</v>
      </c>
      <c r="BT12" s="27">
        <f t="shared" si="2"/>
        <v>0</v>
      </c>
      <c r="BU12" s="27">
        <f t="shared" si="3"/>
        <v>0</v>
      </c>
      <c r="BV12" s="27">
        <f t="shared" si="4"/>
        <v>0</v>
      </c>
      <c r="BW12" s="27">
        <f t="shared" si="5"/>
        <v>0</v>
      </c>
      <c r="BX12" s="27">
        <f t="shared" si="6"/>
        <v>0</v>
      </c>
      <c r="BY12" s="27">
        <f t="shared" si="7"/>
        <v>0</v>
      </c>
      <c r="BZ12" s="27">
        <f t="shared" si="8"/>
        <v>0</v>
      </c>
      <c r="CA12" s="27">
        <f t="shared" si="9"/>
        <v>0</v>
      </c>
      <c r="CB12" s="27">
        <f t="shared" si="10"/>
        <v>0</v>
      </c>
      <c r="CC12" s="27">
        <f t="shared" si="11"/>
        <v>0</v>
      </c>
      <c r="CE12" s="15">
        <f t="shared" si="12"/>
        <v>0</v>
      </c>
      <c r="CF12" s="15">
        <f t="shared" si="13"/>
        <v>0</v>
      </c>
      <c r="CG12" s="15">
        <f t="shared" si="14"/>
        <v>0</v>
      </c>
      <c r="CH12" s="15">
        <f t="shared" si="15"/>
        <v>0</v>
      </c>
      <c r="CI12" s="15">
        <f t="shared" si="16"/>
        <v>0</v>
      </c>
      <c r="CJ12" s="15">
        <f t="shared" si="17"/>
        <v>0</v>
      </c>
      <c r="CK12" s="15">
        <f t="shared" si="18"/>
        <v>0</v>
      </c>
      <c r="CL12" s="15">
        <f t="shared" si="19"/>
        <v>0</v>
      </c>
      <c r="CM12" s="15">
        <f t="shared" si="20"/>
        <v>0</v>
      </c>
      <c r="CN12" s="15">
        <f t="shared" si="21"/>
        <v>0</v>
      </c>
      <c r="CO12" s="15">
        <f t="shared" si="22"/>
        <v>0</v>
      </c>
      <c r="CP12" s="15">
        <f t="shared" si="23"/>
        <v>0</v>
      </c>
      <c r="CQ12" s="15">
        <f t="shared" si="24"/>
        <v>0</v>
      </c>
      <c r="CR12" s="15">
        <f t="shared" si="25"/>
        <v>0</v>
      </c>
      <c r="CS12" s="15">
        <f t="shared" si="26"/>
        <v>0</v>
      </c>
      <c r="CT12" s="15">
        <f t="shared" si="27"/>
        <v>0</v>
      </c>
      <c r="CU12" s="15">
        <f t="shared" si="28"/>
        <v>0</v>
      </c>
      <c r="CV12" s="15">
        <f t="shared" si="29"/>
        <v>0</v>
      </c>
      <c r="CW12" s="15">
        <f t="shared" si="30"/>
        <v>0</v>
      </c>
      <c r="CX12" s="15">
        <f t="shared" si="31"/>
        <v>0</v>
      </c>
      <c r="CY12" s="15">
        <f t="shared" si="32"/>
        <v>0</v>
      </c>
      <c r="CZ12" s="15">
        <f t="shared" si="33"/>
        <v>0</v>
      </c>
      <c r="DA12" s="15">
        <f t="shared" si="34"/>
        <v>0</v>
      </c>
      <c r="DB12" s="15">
        <f t="shared" si="35"/>
        <v>0</v>
      </c>
      <c r="DC12" s="15">
        <f t="shared" si="36"/>
        <v>0</v>
      </c>
      <c r="DD12" s="15">
        <f t="shared" si="37"/>
        <v>0</v>
      </c>
      <c r="DE12" s="15">
        <f t="shared" si="38"/>
        <v>0</v>
      </c>
      <c r="DF12" s="15">
        <f t="shared" si="39"/>
        <v>0</v>
      </c>
      <c r="DG12" s="15">
        <f t="shared" si="40"/>
        <v>0</v>
      </c>
      <c r="DH12" s="15">
        <f t="shared" si="41"/>
        <v>0</v>
      </c>
      <c r="DI12" s="15">
        <f t="shared" si="42"/>
        <v>0</v>
      </c>
      <c r="DJ12" s="15">
        <f t="shared" si="43"/>
        <v>0</v>
      </c>
      <c r="DK12" s="15">
        <f t="shared" si="44"/>
        <v>0</v>
      </c>
      <c r="DL12" s="15">
        <f t="shared" si="45"/>
        <v>0</v>
      </c>
      <c r="DM12" s="15">
        <f t="shared" si="46"/>
        <v>0</v>
      </c>
      <c r="DN12" s="15">
        <f t="shared" si="47"/>
        <v>0</v>
      </c>
      <c r="DO12" s="15">
        <f t="shared" si="48"/>
        <v>0</v>
      </c>
      <c r="DP12" s="15">
        <f t="shared" si="49"/>
        <v>0</v>
      </c>
      <c r="DR12" s="15">
        <f t="shared" si="50"/>
        <v>0</v>
      </c>
      <c r="DS12" s="15">
        <f t="shared" si="51"/>
        <v>0</v>
      </c>
      <c r="DT12" s="15">
        <f t="shared" si="52"/>
        <v>0</v>
      </c>
      <c r="DU12" s="15">
        <f t="shared" si="53"/>
        <v>0</v>
      </c>
      <c r="DV12" s="15">
        <f t="shared" si="54"/>
        <v>0</v>
      </c>
      <c r="DW12" s="15">
        <f t="shared" si="55"/>
        <v>0</v>
      </c>
      <c r="DX12" s="15">
        <f t="shared" si="56"/>
        <v>0</v>
      </c>
      <c r="DY12" s="15">
        <f t="shared" si="57"/>
        <v>0</v>
      </c>
      <c r="DZ12" s="15">
        <f t="shared" si="58"/>
        <v>0</v>
      </c>
      <c r="EA12" s="15">
        <f t="shared" si="59"/>
        <v>0</v>
      </c>
      <c r="EB12" s="15">
        <f t="shared" si="60"/>
        <v>0</v>
      </c>
      <c r="EC12" s="15">
        <f t="shared" si="61"/>
        <v>0</v>
      </c>
      <c r="ED12" s="15">
        <f t="shared" si="62"/>
        <v>0</v>
      </c>
      <c r="EE12" s="15">
        <f t="shared" si="63"/>
        <v>0</v>
      </c>
      <c r="EF12" s="15">
        <f t="shared" si="64"/>
        <v>0</v>
      </c>
      <c r="EG12" s="15">
        <f t="shared" si="65"/>
        <v>0</v>
      </c>
      <c r="EH12" s="15">
        <f t="shared" si="66"/>
        <v>0</v>
      </c>
      <c r="EI12" s="15">
        <f t="shared" si="67"/>
        <v>0</v>
      </c>
      <c r="EJ12" s="15">
        <f t="shared" si="68"/>
        <v>0</v>
      </c>
      <c r="EK12" s="15">
        <f t="shared" si="69"/>
        <v>0</v>
      </c>
      <c r="EL12" s="15">
        <f t="shared" si="70"/>
        <v>0</v>
      </c>
      <c r="EM12" s="15">
        <f t="shared" si="71"/>
        <v>0</v>
      </c>
      <c r="EN12" s="15">
        <f t="shared" si="72"/>
        <v>0</v>
      </c>
      <c r="EO12" s="15">
        <f t="shared" si="73"/>
        <v>0</v>
      </c>
      <c r="EP12" s="15">
        <f t="shared" si="74"/>
        <v>0</v>
      </c>
      <c r="EQ12" s="15">
        <f t="shared" si="75"/>
        <v>0</v>
      </c>
      <c r="ER12" s="15">
        <f t="shared" si="76"/>
        <v>0</v>
      </c>
      <c r="ES12" s="15">
        <f t="shared" si="77"/>
        <v>0</v>
      </c>
      <c r="ET12" s="15">
        <f t="shared" si="78"/>
        <v>0</v>
      </c>
      <c r="EU12" s="15">
        <f t="shared" si="79"/>
        <v>0</v>
      </c>
      <c r="EV12" s="15">
        <f t="shared" si="80"/>
        <v>0</v>
      </c>
      <c r="EW12" s="15">
        <f t="shared" si="81"/>
        <v>0</v>
      </c>
      <c r="EX12" s="15">
        <f t="shared" si="82"/>
        <v>0</v>
      </c>
      <c r="EY12" s="15">
        <f t="shared" si="83"/>
        <v>0</v>
      </c>
      <c r="EZ12" s="15">
        <f t="shared" si="84"/>
        <v>0</v>
      </c>
      <c r="FA12" s="15">
        <f t="shared" si="85"/>
        <v>0</v>
      </c>
      <c r="FB12" s="15">
        <f t="shared" si="86"/>
        <v>0</v>
      </c>
      <c r="FC12" s="15">
        <f t="shared" si="87"/>
        <v>0</v>
      </c>
    </row>
    <row r="13" spans="1:159" x14ac:dyDescent="0.25">
      <c r="A13" s="26" t="s">
        <v>349</v>
      </c>
      <c r="B13" s="13">
        <v>2.9000000000000001E-2</v>
      </c>
      <c r="C13" s="212">
        <v>2.9000000000000001E-2</v>
      </c>
      <c r="D13" s="13"/>
      <c r="E13" s="27">
        <v>6544378.5999999996</v>
      </c>
      <c r="F13" s="27">
        <v>6544378.5999999996</v>
      </c>
      <c r="G13" s="27">
        <v>6544378.5999999996</v>
      </c>
      <c r="H13" s="27">
        <v>6544378.5999999996</v>
      </c>
      <c r="I13" s="27">
        <v>6544378.5999999996</v>
      </c>
      <c r="J13" s="27">
        <v>6544378.5999999996</v>
      </c>
      <c r="K13" s="27">
        <v>6544378.5999999996</v>
      </c>
      <c r="L13" s="27">
        <v>6544378.5999999996</v>
      </c>
      <c r="M13" s="27">
        <v>6582514.2300000004</v>
      </c>
      <c r="N13" s="27">
        <v>6620649.8499999996</v>
      </c>
      <c r="O13" s="27">
        <v>6620649.8499999996</v>
      </c>
      <c r="P13" s="27">
        <v>6620649.8499999996</v>
      </c>
      <c r="Q13" s="13"/>
      <c r="R13" s="27">
        <v>6620649.8499999996</v>
      </c>
      <c r="S13" s="27">
        <v>6620649.8499999996</v>
      </c>
      <c r="T13" s="27">
        <v>6620649.8499999996</v>
      </c>
      <c r="U13" s="29">
        <v>6620649.8499999996</v>
      </c>
      <c r="V13" s="29">
        <v>6620649.8499999996</v>
      </c>
      <c r="W13" s="29">
        <v>6620649.8499999996</v>
      </c>
      <c r="X13" s="29">
        <v>6620649.8499999996</v>
      </c>
      <c r="Y13" s="29">
        <v>6620649.8499999996</v>
      </c>
      <c r="Z13" s="29">
        <v>6620649.8499999996</v>
      </c>
      <c r="AA13" s="29">
        <v>6620649.8499999996</v>
      </c>
      <c r="AB13" s="29">
        <v>6620649.8499999996</v>
      </c>
      <c r="AC13" s="29">
        <v>6620649.8499999996</v>
      </c>
      <c r="AD13" s="27"/>
      <c r="AE13" s="27">
        <v>6620649.8499999996</v>
      </c>
      <c r="AF13" s="27">
        <v>6620649.8499999996</v>
      </c>
      <c r="AG13" s="27">
        <v>6620649.8499999996</v>
      </c>
      <c r="AH13" s="27">
        <v>6620649.8499999996</v>
      </c>
      <c r="AI13" s="27">
        <v>6620649.8499999996</v>
      </c>
      <c r="AJ13" s="27">
        <v>6620649.8499999996</v>
      </c>
      <c r="AK13" s="27"/>
      <c r="AL13" s="27"/>
      <c r="AM13" s="27"/>
      <c r="AN13" s="27"/>
      <c r="AO13" s="27"/>
      <c r="AP13" s="27"/>
      <c r="AQ13" s="27"/>
      <c r="AR13" s="28">
        <v>15815.581616666668</v>
      </c>
      <c r="AS13" s="28">
        <v>15815.581616666668</v>
      </c>
      <c r="AT13" s="28">
        <v>15815.581616666668</v>
      </c>
      <c r="AU13" s="28">
        <v>15815.581616666668</v>
      </c>
      <c r="AV13" s="28">
        <v>15815.581616666668</v>
      </c>
      <c r="AW13" s="28">
        <v>15815.581616666668</v>
      </c>
      <c r="AX13" s="28">
        <v>15815.581616666668</v>
      </c>
      <c r="AY13" s="28">
        <v>15815.581616666668</v>
      </c>
      <c r="AZ13" s="28">
        <v>15907.742722500001</v>
      </c>
      <c r="BA13" s="28">
        <v>15999.903804166666</v>
      </c>
      <c r="BB13" s="28">
        <v>15999.903804166666</v>
      </c>
      <c r="BC13" s="28">
        <v>15999.903804166666</v>
      </c>
      <c r="BD13" s="27"/>
      <c r="BE13" s="28">
        <v>15999.903804166666</v>
      </c>
      <c r="BF13" s="28">
        <v>15999.903804166666</v>
      </c>
      <c r="BG13" s="28">
        <v>15999.903804166666</v>
      </c>
      <c r="BH13" s="29">
        <v>15999.903804166666</v>
      </c>
      <c r="BI13" s="29">
        <v>15999.903804166666</v>
      </c>
      <c r="BJ13" s="29">
        <v>15999.903804166666</v>
      </c>
      <c r="BK13" s="29">
        <v>15999.903804166666</v>
      </c>
      <c r="BL13" s="29">
        <v>15999.903804166666</v>
      </c>
      <c r="BM13" s="29">
        <v>15999.903804166666</v>
      </c>
      <c r="BN13" s="29">
        <v>15999.903804166666</v>
      </c>
      <c r="BO13" s="29">
        <v>15999.903804166666</v>
      </c>
      <c r="BP13" s="29">
        <v>15999.903804166666</v>
      </c>
      <c r="BQ13" s="28"/>
      <c r="BR13" s="27">
        <f t="shared" si="0"/>
        <v>15999.903804166666</v>
      </c>
      <c r="BS13" s="27">
        <f t="shared" si="1"/>
        <v>15999.903804166666</v>
      </c>
      <c r="BT13" s="27">
        <f t="shared" si="2"/>
        <v>15999.903804166666</v>
      </c>
      <c r="BU13" s="27">
        <f t="shared" si="3"/>
        <v>15999.903804166666</v>
      </c>
      <c r="BV13" s="27">
        <f t="shared" si="4"/>
        <v>15999.903804166666</v>
      </c>
      <c r="BW13" s="27">
        <f t="shared" si="5"/>
        <v>15999.903804166666</v>
      </c>
      <c r="BX13" s="27">
        <f t="shared" si="6"/>
        <v>0</v>
      </c>
      <c r="BY13" s="27">
        <f t="shared" si="7"/>
        <v>0</v>
      </c>
      <c r="BZ13" s="27">
        <f t="shared" si="8"/>
        <v>0</v>
      </c>
      <c r="CA13" s="27">
        <f t="shared" si="9"/>
        <v>0</v>
      </c>
      <c r="CB13" s="27">
        <f t="shared" si="10"/>
        <v>0</v>
      </c>
      <c r="CC13" s="27">
        <f t="shared" si="11"/>
        <v>0</v>
      </c>
      <c r="CE13" s="15">
        <f t="shared" si="12"/>
        <v>15815.581616666668</v>
      </c>
      <c r="CF13" s="15">
        <f t="shared" si="13"/>
        <v>15815.581616666668</v>
      </c>
      <c r="CG13" s="15">
        <f t="shared" si="14"/>
        <v>15815.581616666668</v>
      </c>
      <c r="CH13" s="15">
        <f t="shared" si="15"/>
        <v>15815.581616666668</v>
      </c>
      <c r="CI13" s="15">
        <f t="shared" si="16"/>
        <v>15815.581616666668</v>
      </c>
      <c r="CJ13" s="15">
        <f t="shared" si="17"/>
        <v>15815.581616666668</v>
      </c>
      <c r="CK13" s="15">
        <f t="shared" si="18"/>
        <v>15815.581616666668</v>
      </c>
      <c r="CL13" s="15">
        <f t="shared" si="19"/>
        <v>15815.581616666668</v>
      </c>
      <c r="CM13" s="15">
        <f t="shared" si="20"/>
        <v>15907.742722500001</v>
      </c>
      <c r="CN13" s="15">
        <f t="shared" si="21"/>
        <v>15999.903804166666</v>
      </c>
      <c r="CO13" s="15">
        <f t="shared" si="22"/>
        <v>15999.903804166666</v>
      </c>
      <c r="CP13" s="15">
        <f t="shared" si="23"/>
        <v>15999.903804166666</v>
      </c>
      <c r="CQ13" s="15">
        <f t="shared" si="24"/>
        <v>0</v>
      </c>
      <c r="CR13" s="15">
        <f t="shared" si="25"/>
        <v>15999.903804166666</v>
      </c>
      <c r="CS13" s="15">
        <f t="shared" si="26"/>
        <v>15999.903804166666</v>
      </c>
      <c r="CT13" s="15">
        <f t="shared" si="27"/>
        <v>15999.903804166666</v>
      </c>
      <c r="CU13" s="15">
        <f t="shared" si="28"/>
        <v>15999.903804166666</v>
      </c>
      <c r="CV13" s="15">
        <f t="shared" si="29"/>
        <v>15999.903804166666</v>
      </c>
      <c r="CW13" s="15">
        <f t="shared" si="30"/>
        <v>15999.903804166666</v>
      </c>
      <c r="CX13" s="15">
        <f t="shared" si="31"/>
        <v>15999.903804166666</v>
      </c>
      <c r="CY13" s="15">
        <f t="shared" si="32"/>
        <v>15999.903804166666</v>
      </c>
      <c r="CZ13" s="15">
        <f t="shared" si="33"/>
        <v>15999.903804166666</v>
      </c>
      <c r="DA13" s="15">
        <f t="shared" si="34"/>
        <v>15999.903804166666</v>
      </c>
      <c r="DB13" s="15">
        <f t="shared" si="35"/>
        <v>15999.903804166666</v>
      </c>
      <c r="DC13" s="15">
        <f t="shared" si="36"/>
        <v>15999.903804166666</v>
      </c>
      <c r="DD13" s="15">
        <f t="shared" si="37"/>
        <v>0</v>
      </c>
      <c r="DE13" s="15">
        <f t="shared" si="38"/>
        <v>15999.903804166666</v>
      </c>
      <c r="DF13" s="15">
        <f t="shared" si="39"/>
        <v>15999.903804166666</v>
      </c>
      <c r="DG13" s="15">
        <f t="shared" si="40"/>
        <v>15999.903804166666</v>
      </c>
      <c r="DH13" s="15">
        <f t="shared" si="41"/>
        <v>15999.903804166666</v>
      </c>
      <c r="DI13" s="15">
        <f t="shared" si="42"/>
        <v>15999.903804166666</v>
      </c>
      <c r="DJ13" s="15">
        <f t="shared" si="43"/>
        <v>15999.903804166666</v>
      </c>
      <c r="DK13" s="15">
        <f t="shared" si="44"/>
        <v>0</v>
      </c>
      <c r="DL13" s="15">
        <f t="shared" si="45"/>
        <v>0</v>
      </c>
      <c r="DM13" s="15">
        <f t="shared" si="46"/>
        <v>0</v>
      </c>
      <c r="DN13" s="15">
        <f t="shared" si="47"/>
        <v>0</v>
      </c>
      <c r="DO13" s="15">
        <f t="shared" si="48"/>
        <v>0</v>
      </c>
      <c r="DP13" s="15">
        <f t="shared" si="49"/>
        <v>0</v>
      </c>
      <c r="DR13" s="15">
        <f t="shared" si="50"/>
        <v>0</v>
      </c>
      <c r="DS13" s="15">
        <f t="shared" si="51"/>
        <v>0</v>
      </c>
      <c r="DT13" s="15">
        <f t="shared" si="52"/>
        <v>0</v>
      </c>
      <c r="DU13" s="15">
        <f t="shared" si="53"/>
        <v>0</v>
      </c>
      <c r="DV13" s="15">
        <f t="shared" si="54"/>
        <v>0</v>
      </c>
      <c r="DW13" s="15">
        <f t="shared" si="55"/>
        <v>0</v>
      </c>
      <c r="DX13" s="15">
        <f t="shared" si="56"/>
        <v>0</v>
      </c>
      <c r="DY13" s="15">
        <f t="shared" si="57"/>
        <v>0</v>
      </c>
      <c r="DZ13" s="15">
        <f t="shared" si="58"/>
        <v>0</v>
      </c>
      <c r="EA13" s="15">
        <f t="shared" si="59"/>
        <v>0</v>
      </c>
      <c r="EB13" s="15">
        <f t="shared" si="60"/>
        <v>0</v>
      </c>
      <c r="EC13" s="15">
        <f t="shared" si="61"/>
        <v>0</v>
      </c>
      <c r="ED13" s="15">
        <f t="shared" si="62"/>
        <v>0</v>
      </c>
      <c r="EE13" s="15">
        <f t="shared" si="63"/>
        <v>0</v>
      </c>
      <c r="EF13" s="15">
        <f t="shared" si="64"/>
        <v>0</v>
      </c>
      <c r="EG13" s="15">
        <f t="shared" si="65"/>
        <v>0</v>
      </c>
      <c r="EH13" s="15">
        <f t="shared" si="66"/>
        <v>0</v>
      </c>
      <c r="EI13" s="15">
        <f t="shared" si="67"/>
        <v>0</v>
      </c>
      <c r="EJ13" s="15">
        <f t="shared" si="68"/>
        <v>0</v>
      </c>
      <c r="EK13" s="15">
        <f t="shared" si="69"/>
        <v>0</v>
      </c>
      <c r="EL13" s="15">
        <f t="shared" si="70"/>
        <v>0</v>
      </c>
      <c r="EM13" s="15">
        <f t="shared" si="71"/>
        <v>0</v>
      </c>
      <c r="EN13" s="15">
        <f t="shared" si="72"/>
        <v>0</v>
      </c>
      <c r="EO13" s="15">
        <f t="shared" si="73"/>
        <v>0</v>
      </c>
      <c r="EP13" s="15">
        <f t="shared" si="74"/>
        <v>0</v>
      </c>
      <c r="EQ13" s="15">
        <f t="shared" si="75"/>
        <v>0</v>
      </c>
      <c r="ER13" s="15">
        <f t="shared" si="76"/>
        <v>0</v>
      </c>
      <c r="ES13" s="15">
        <f t="shared" si="77"/>
        <v>0</v>
      </c>
      <c r="ET13" s="15">
        <f t="shared" si="78"/>
        <v>0</v>
      </c>
      <c r="EU13" s="15">
        <f t="shared" si="79"/>
        <v>0</v>
      </c>
      <c r="EV13" s="15">
        <f t="shared" si="80"/>
        <v>0</v>
      </c>
      <c r="EW13" s="15">
        <f t="shared" si="81"/>
        <v>0</v>
      </c>
      <c r="EX13" s="15">
        <f t="shared" si="82"/>
        <v>0</v>
      </c>
      <c r="EY13" s="15">
        <f t="shared" si="83"/>
        <v>0</v>
      </c>
      <c r="EZ13" s="15">
        <f t="shared" si="84"/>
        <v>0</v>
      </c>
      <c r="FA13" s="15">
        <f t="shared" si="85"/>
        <v>0</v>
      </c>
      <c r="FB13" s="15">
        <f t="shared" si="86"/>
        <v>0</v>
      </c>
      <c r="FC13" s="15">
        <f t="shared" si="87"/>
        <v>0</v>
      </c>
    </row>
    <row r="14" spans="1:159" x14ac:dyDescent="0.25">
      <c r="A14" s="26" t="s">
        <v>351</v>
      </c>
      <c r="B14" s="13">
        <v>5.6099999999999997E-2</v>
      </c>
      <c r="C14" s="212">
        <v>5.1799999999999999E-2</v>
      </c>
      <c r="D14" s="13"/>
      <c r="E14" s="27">
        <v>0</v>
      </c>
      <c r="F14" s="27">
        <v>0</v>
      </c>
      <c r="G14" s="27">
        <v>0</v>
      </c>
      <c r="H14" s="27">
        <v>0</v>
      </c>
      <c r="I14" s="27">
        <v>0</v>
      </c>
      <c r="J14" s="27">
        <v>0</v>
      </c>
      <c r="K14" s="27">
        <v>0</v>
      </c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13"/>
      <c r="R14" s="27">
        <v>0</v>
      </c>
      <c r="S14" s="27">
        <v>0</v>
      </c>
      <c r="T14" s="27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  <c r="AC14" s="29">
        <v>0</v>
      </c>
      <c r="AD14" s="27"/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/>
      <c r="AL14" s="27"/>
      <c r="AM14" s="27"/>
      <c r="AN14" s="27"/>
      <c r="AO14" s="27"/>
      <c r="AP14" s="27"/>
      <c r="AQ14" s="27"/>
      <c r="AR14" s="28"/>
      <c r="AS14" s="28"/>
      <c r="AT14" s="28"/>
      <c r="AU14" s="28">
        <v>0</v>
      </c>
      <c r="AV14" s="28">
        <v>0</v>
      </c>
      <c r="AW14" s="28">
        <v>0</v>
      </c>
      <c r="AX14" s="28">
        <v>0</v>
      </c>
      <c r="AY14" s="28">
        <v>0</v>
      </c>
      <c r="AZ14" s="28">
        <v>0</v>
      </c>
      <c r="BA14" s="28">
        <v>0</v>
      </c>
      <c r="BB14" s="28">
        <v>0</v>
      </c>
      <c r="BC14" s="28">
        <v>0</v>
      </c>
      <c r="BD14" s="27"/>
      <c r="BE14" s="28">
        <v>0</v>
      </c>
      <c r="BF14" s="28">
        <v>0</v>
      </c>
      <c r="BG14" s="28">
        <v>0</v>
      </c>
      <c r="BH14" s="29">
        <v>0</v>
      </c>
      <c r="BI14" s="29">
        <v>0</v>
      </c>
      <c r="BJ14" s="29">
        <v>0</v>
      </c>
      <c r="BK14" s="29">
        <v>0</v>
      </c>
      <c r="BL14" s="29">
        <v>0</v>
      </c>
      <c r="BM14" s="29">
        <v>0</v>
      </c>
      <c r="BN14" s="29">
        <v>0</v>
      </c>
      <c r="BO14" s="29">
        <v>0</v>
      </c>
      <c r="BP14" s="29">
        <v>0</v>
      </c>
      <c r="BQ14" s="28"/>
      <c r="BR14" s="27">
        <f t="shared" si="0"/>
        <v>0</v>
      </c>
      <c r="BS14" s="27">
        <f t="shared" si="1"/>
        <v>0</v>
      </c>
      <c r="BT14" s="27">
        <f t="shared" si="2"/>
        <v>0</v>
      </c>
      <c r="BU14" s="27">
        <f t="shared" si="3"/>
        <v>0</v>
      </c>
      <c r="BV14" s="27">
        <f t="shared" si="4"/>
        <v>0</v>
      </c>
      <c r="BW14" s="27">
        <f t="shared" si="5"/>
        <v>0</v>
      </c>
      <c r="BX14" s="27">
        <f t="shared" si="6"/>
        <v>0</v>
      </c>
      <c r="BY14" s="27">
        <f t="shared" si="7"/>
        <v>0</v>
      </c>
      <c r="BZ14" s="27">
        <f t="shared" si="8"/>
        <v>0</v>
      </c>
      <c r="CA14" s="27">
        <f t="shared" si="9"/>
        <v>0</v>
      </c>
      <c r="CB14" s="27">
        <f t="shared" si="10"/>
        <v>0</v>
      </c>
      <c r="CC14" s="27">
        <f t="shared" si="11"/>
        <v>0</v>
      </c>
      <c r="CE14" s="15">
        <f t="shared" si="12"/>
        <v>0</v>
      </c>
      <c r="CF14" s="15">
        <f t="shared" si="13"/>
        <v>0</v>
      </c>
      <c r="CG14" s="15">
        <f t="shared" si="14"/>
        <v>0</v>
      </c>
      <c r="CH14" s="15">
        <f t="shared" si="15"/>
        <v>0</v>
      </c>
      <c r="CI14" s="15">
        <f t="shared" si="16"/>
        <v>0</v>
      </c>
      <c r="CJ14" s="15">
        <f t="shared" si="17"/>
        <v>0</v>
      </c>
      <c r="CK14" s="15">
        <f t="shared" si="18"/>
        <v>0</v>
      </c>
      <c r="CL14" s="15">
        <f t="shared" si="19"/>
        <v>0</v>
      </c>
      <c r="CM14" s="15">
        <f t="shared" si="20"/>
        <v>0</v>
      </c>
      <c r="CN14" s="15">
        <f t="shared" si="21"/>
        <v>0</v>
      </c>
      <c r="CO14" s="15">
        <f t="shared" si="22"/>
        <v>0</v>
      </c>
      <c r="CP14" s="15">
        <f t="shared" si="23"/>
        <v>0</v>
      </c>
      <c r="CQ14" s="15">
        <f t="shared" si="24"/>
        <v>0</v>
      </c>
      <c r="CR14" s="15">
        <f t="shared" si="25"/>
        <v>0</v>
      </c>
      <c r="CS14" s="15">
        <f t="shared" si="26"/>
        <v>0</v>
      </c>
      <c r="CT14" s="15">
        <f t="shared" si="27"/>
        <v>0</v>
      </c>
      <c r="CU14" s="15">
        <f t="shared" si="28"/>
        <v>0</v>
      </c>
      <c r="CV14" s="15">
        <f t="shared" si="29"/>
        <v>0</v>
      </c>
      <c r="CW14" s="15">
        <f t="shared" si="30"/>
        <v>0</v>
      </c>
      <c r="CX14" s="15">
        <f t="shared" si="31"/>
        <v>0</v>
      </c>
      <c r="CY14" s="15">
        <f t="shared" si="32"/>
        <v>0</v>
      </c>
      <c r="CZ14" s="15">
        <f t="shared" si="33"/>
        <v>0</v>
      </c>
      <c r="DA14" s="15">
        <f t="shared" si="34"/>
        <v>0</v>
      </c>
      <c r="DB14" s="15">
        <f t="shared" si="35"/>
        <v>0</v>
      </c>
      <c r="DC14" s="15">
        <f t="shared" si="36"/>
        <v>0</v>
      </c>
      <c r="DD14" s="15">
        <f t="shared" si="37"/>
        <v>0</v>
      </c>
      <c r="DE14" s="15">
        <f t="shared" si="38"/>
        <v>0</v>
      </c>
      <c r="DF14" s="15">
        <f t="shared" si="39"/>
        <v>0</v>
      </c>
      <c r="DG14" s="15">
        <f t="shared" si="40"/>
        <v>0</v>
      </c>
      <c r="DH14" s="15">
        <f t="shared" si="41"/>
        <v>0</v>
      </c>
      <c r="DI14" s="15">
        <f t="shared" si="42"/>
        <v>0</v>
      </c>
      <c r="DJ14" s="15">
        <f t="shared" si="43"/>
        <v>0</v>
      </c>
      <c r="DK14" s="15">
        <f t="shared" si="44"/>
        <v>0</v>
      </c>
      <c r="DL14" s="15">
        <f t="shared" si="45"/>
        <v>0</v>
      </c>
      <c r="DM14" s="15">
        <f t="shared" si="46"/>
        <v>0</v>
      </c>
      <c r="DN14" s="15">
        <f t="shared" si="47"/>
        <v>0</v>
      </c>
      <c r="DO14" s="15">
        <f t="shared" si="48"/>
        <v>0</v>
      </c>
      <c r="DP14" s="15">
        <f t="shared" si="49"/>
        <v>0</v>
      </c>
      <c r="DR14" s="15">
        <f t="shared" si="50"/>
        <v>0</v>
      </c>
      <c r="DS14" s="15">
        <f t="shared" si="51"/>
        <v>0</v>
      </c>
      <c r="DT14" s="15">
        <f t="shared" si="52"/>
        <v>0</v>
      </c>
      <c r="DU14" s="15">
        <f t="shared" si="53"/>
        <v>0</v>
      </c>
      <c r="DV14" s="15">
        <f t="shared" si="54"/>
        <v>0</v>
      </c>
      <c r="DW14" s="15">
        <f t="shared" si="55"/>
        <v>0</v>
      </c>
      <c r="DX14" s="15">
        <f t="shared" si="56"/>
        <v>0</v>
      </c>
      <c r="DY14" s="15">
        <f t="shared" si="57"/>
        <v>0</v>
      </c>
      <c r="DZ14" s="15">
        <f t="shared" si="58"/>
        <v>0</v>
      </c>
      <c r="EA14" s="15">
        <f t="shared" si="59"/>
        <v>0</v>
      </c>
      <c r="EB14" s="15">
        <f t="shared" si="60"/>
        <v>0</v>
      </c>
      <c r="EC14" s="15">
        <f t="shared" si="61"/>
        <v>0</v>
      </c>
      <c r="ED14" s="15">
        <f t="shared" si="62"/>
        <v>0</v>
      </c>
      <c r="EE14" s="15">
        <f t="shared" si="63"/>
        <v>0</v>
      </c>
      <c r="EF14" s="15">
        <f t="shared" si="64"/>
        <v>0</v>
      </c>
      <c r="EG14" s="15">
        <f t="shared" si="65"/>
        <v>0</v>
      </c>
      <c r="EH14" s="15">
        <f t="shared" si="66"/>
        <v>0</v>
      </c>
      <c r="EI14" s="15">
        <f t="shared" si="67"/>
        <v>0</v>
      </c>
      <c r="EJ14" s="15">
        <f t="shared" si="68"/>
        <v>0</v>
      </c>
      <c r="EK14" s="15">
        <f t="shared" si="69"/>
        <v>0</v>
      </c>
      <c r="EL14" s="15">
        <f t="shared" si="70"/>
        <v>0</v>
      </c>
      <c r="EM14" s="15">
        <f t="shared" si="71"/>
        <v>0</v>
      </c>
      <c r="EN14" s="15">
        <f t="shared" si="72"/>
        <v>0</v>
      </c>
      <c r="EO14" s="15">
        <f t="shared" si="73"/>
        <v>0</v>
      </c>
      <c r="EP14" s="15">
        <f t="shared" si="74"/>
        <v>0</v>
      </c>
      <c r="EQ14" s="15">
        <f t="shared" si="75"/>
        <v>0</v>
      </c>
      <c r="ER14" s="15">
        <f t="shared" si="76"/>
        <v>0</v>
      </c>
      <c r="ES14" s="15">
        <f t="shared" si="77"/>
        <v>0</v>
      </c>
      <c r="ET14" s="15">
        <f t="shared" si="78"/>
        <v>0</v>
      </c>
      <c r="EU14" s="15">
        <f t="shared" si="79"/>
        <v>0</v>
      </c>
      <c r="EV14" s="15">
        <f t="shared" si="80"/>
        <v>0</v>
      </c>
      <c r="EW14" s="15">
        <f t="shared" si="81"/>
        <v>0</v>
      </c>
      <c r="EX14" s="15">
        <f t="shared" si="82"/>
        <v>0</v>
      </c>
      <c r="EY14" s="15">
        <f t="shared" si="83"/>
        <v>0</v>
      </c>
      <c r="EZ14" s="15">
        <f t="shared" si="84"/>
        <v>0</v>
      </c>
      <c r="FA14" s="15">
        <f t="shared" si="85"/>
        <v>0</v>
      </c>
      <c r="FB14" s="15">
        <f t="shared" si="86"/>
        <v>0</v>
      </c>
      <c r="FC14" s="15">
        <f t="shared" si="87"/>
        <v>0</v>
      </c>
    </row>
    <row r="15" spans="1:159" x14ac:dyDescent="0.25">
      <c r="A15" s="26" t="s">
        <v>352</v>
      </c>
      <c r="B15" s="13">
        <v>2.3100000000000002E-2</v>
      </c>
      <c r="C15" s="212">
        <v>1.8800000000000001E-2</v>
      </c>
      <c r="D15" s="13"/>
      <c r="E15" s="27">
        <v>0</v>
      </c>
      <c r="F15" s="27">
        <v>0</v>
      </c>
      <c r="G15" s="27">
        <v>0</v>
      </c>
      <c r="H15" s="27">
        <v>0</v>
      </c>
      <c r="I15" s="27">
        <v>0</v>
      </c>
      <c r="J15" s="27">
        <v>0</v>
      </c>
      <c r="K15" s="27">
        <v>0</v>
      </c>
      <c r="L15" s="27">
        <v>0</v>
      </c>
      <c r="M15" s="27">
        <v>0</v>
      </c>
      <c r="N15" s="27">
        <v>0</v>
      </c>
      <c r="O15" s="27">
        <v>0</v>
      </c>
      <c r="P15" s="27">
        <v>0</v>
      </c>
      <c r="Q15" s="13"/>
      <c r="R15" s="27">
        <v>0</v>
      </c>
      <c r="S15" s="27">
        <v>0</v>
      </c>
      <c r="T15" s="27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0</v>
      </c>
      <c r="AC15" s="29">
        <v>0</v>
      </c>
      <c r="AD15" s="27"/>
      <c r="AE15" s="27">
        <v>0</v>
      </c>
      <c r="AF15" s="27">
        <v>0</v>
      </c>
      <c r="AG15" s="27">
        <v>0</v>
      </c>
      <c r="AH15" s="27">
        <v>0</v>
      </c>
      <c r="AI15" s="27">
        <v>0</v>
      </c>
      <c r="AJ15" s="27">
        <v>0</v>
      </c>
      <c r="AK15" s="27"/>
      <c r="AL15" s="27"/>
      <c r="AM15" s="27"/>
      <c r="AN15" s="27"/>
      <c r="AO15" s="27"/>
      <c r="AP15" s="27"/>
      <c r="AQ15" s="27"/>
      <c r="AR15" s="28"/>
      <c r="AS15" s="28"/>
      <c r="AT15" s="28"/>
      <c r="AU15" s="28">
        <v>0</v>
      </c>
      <c r="AV15" s="28">
        <v>0</v>
      </c>
      <c r="AW15" s="28">
        <v>0</v>
      </c>
      <c r="AX15" s="28">
        <v>0</v>
      </c>
      <c r="AY15" s="28">
        <v>0</v>
      </c>
      <c r="AZ15" s="28">
        <v>0</v>
      </c>
      <c r="BA15" s="28">
        <v>0</v>
      </c>
      <c r="BB15" s="28">
        <v>0</v>
      </c>
      <c r="BC15" s="28">
        <v>0</v>
      </c>
      <c r="BD15" s="27"/>
      <c r="BE15" s="28">
        <v>0</v>
      </c>
      <c r="BF15" s="28">
        <v>0</v>
      </c>
      <c r="BG15" s="28">
        <v>0</v>
      </c>
      <c r="BH15" s="29">
        <v>0</v>
      </c>
      <c r="BI15" s="29">
        <v>0</v>
      </c>
      <c r="BJ15" s="29">
        <v>0</v>
      </c>
      <c r="BK15" s="29">
        <v>0</v>
      </c>
      <c r="BL15" s="29">
        <v>0</v>
      </c>
      <c r="BM15" s="29">
        <v>0</v>
      </c>
      <c r="BN15" s="29">
        <v>0</v>
      </c>
      <c r="BO15" s="29">
        <v>0</v>
      </c>
      <c r="BP15" s="29">
        <v>0</v>
      </c>
      <c r="BQ15" s="28"/>
      <c r="BR15" s="27">
        <f t="shared" si="0"/>
        <v>0</v>
      </c>
      <c r="BS15" s="27">
        <f t="shared" si="1"/>
        <v>0</v>
      </c>
      <c r="BT15" s="27">
        <f t="shared" si="2"/>
        <v>0</v>
      </c>
      <c r="BU15" s="27">
        <f t="shared" si="3"/>
        <v>0</v>
      </c>
      <c r="BV15" s="27">
        <f t="shared" si="4"/>
        <v>0</v>
      </c>
      <c r="BW15" s="27">
        <f t="shared" si="5"/>
        <v>0</v>
      </c>
      <c r="BX15" s="27">
        <f t="shared" si="6"/>
        <v>0</v>
      </c>
      <c r="BY15" s="27">
        <f t="shared" si="7"/>
        <v>0</v>
      </c>
      <c r="BZ15" s="27">
        <f t="shared" si="8"/>
        <v>0</v>
      </c>
      <c r="CA15" s="27">
        <f t="shared" si="9"/>
        <v>0</v>
      </c>
      <c r="CB15" s="27">
        <f t="shared" si="10"/>
        <v>0</v>
      </c>
      <c r="CC15" s="27">
        <f t="shared" si="11"/>
        <v>0</v>
      </c>
      <c r="CE15" s="15">
        <f t="shared" si="12"/>
        <v>0</v>
      </c>
      <c r="CF15" s="15">
        <f t="shared" si="13"/>
        <v>0</v>
      </c>
      <c r="CG15" s="15">
        <f t="shared" si="14"/>
        <v>0</v>
      </c>
      <c r="CH15" s="15">
        <f t="shared" si="15"/>
        <v>0</v>
      </c>
      <c r="CI15" s="15">
        <f t="shared" si="16"/>
        <v>0</v>
      </c>
      <c r="CJ15" s="15">
        <f t="shared" si="17"/>
        <v>0</v>
      </c>
      <c r="CK15" s="15">
        <f t="shared" si="18"/>
        <v>0</v>
      </c>
      <c r="CL15" s="15">
        <f t="shared" si="19"/>
        <v>0</v>
      </c>
      <c r="CM15" s="15">
        <f t="shared" si="20"/>
        <v>0</v>
      </c>
      <c r="CN15" s="15">
        <f t="shared" si="21"/>
        <v>0</v>
      </c>
      <c r="CO15" s="15">
        <f t="shared" si="22"/>
        <v>0</v>
      </c>
      <c r="CP15" s="15">
        <f t="shared" si="23"/>
        <v>0</v>
      </c>
      <c r="CQ15" s="15">
        <f t="shared" si="24"/>
        <v>0</v>
      </c>
      <c r="CR15" s="15">
        <f t="shared" si="25"/>
        <v>0</v>
      </c>
      <c r="CS15" s="15">
        <f t="shared" si="26"/>
        <v>0</v>
      </c>
      <c r="CT15" s="15">
        <f t="shared" si="27"/>
        <v>0</v>
      </c>
      <c r="CU15" s="15">
        <f t="shared" si="28"/>
        <v>0</v>
      </c>
      <c r="CV15" s="15">
        <f t="shared" si="29"/>
        <v>0</v>
      </c>
      <c r="CW15" s="15">
        <f t="shared" si="30"/>
        <v>0</v>
      </c>
      <c r="CX15" s="15">
        <f t="shared" si="31"/>
        <v>0</v>
      </c>
      <c r="CY15" s="15">
        <f t="shared" si="32"/>
        <v>0</v>
      </c>
      <c r="CZ15" s="15">
        <f t="shared" si="33"/>
        <v>0</v>
      </c>
      <c r="DA15" s="15">
        <f t="shared" si="34"/>
        <v>0</v>
      </c>
      <c r="DB15" s="15">
        <f t="shared" si="35"/>
        <v>0</v>
      </c>
      <c r="DC15" s="15">
        <f t="shared" si="36"/>
        <v>0</v>
      </c>
      <c r="DD15" s="15">
        <f t="shared" si="37"/>
        <v>0</v>
      </c>
      <c r="DE15" s="15">
        <f t="shared" si="38"/>
        <v>0</v>
      </c>
      <c r="DF15" s="15">
        <f t="shared" si="39"/>
        <v>0</v>
      </c>
      <c r="DG15" s="15">
        <f t="shared" si="40"/>
        <v>0</v>
      </c>
      <c r="DH15" s="15">
        <f t="shared" si="41"/>
        <v>0</v>
      </c>
      <c r="DI15" s="15">
        <f t="shared" si="42"/>
        <v>0</v>
      </c>
      <c r="DJ15" s="15">
        <f t="shared" si="43"/>
        <v>0</v>
      </c>
      <c r="DK15" s="15">
        <f t="shared" si="44"/>
        <v>0</v>
      </c>
      <c r="DL15" s="15">
        <f t="shared" si="45"/>
        <v>0</v>
      </c>
      <c r="DM15" s="15">
        <f t="shared" si="46"/>
        <v>0</v>
      </c>
      <c r="DN15" s="15">
        <f t="shared" si="47"/>
        <v>0</v>
      </c>
      <c r="DO15" s="15">
        <f t="shared" si="48"/>
        <v>0</v>
      </c>
      <c r="DP15" s="15">
        <f t="shared" si="49"/>
        <v>0</v>
      </c>
      <c r="DR15" s="15">
        <f t="shared" si="50"/>
        <v>0</v>
      </c>
      <c r="DS15" s="15">
        <f t="shared" si="51"/>
        <v>0</v>
      </c>
      <c r="DT15" s="15">
        <f t="shared" si="52"/>
        <v>0</v>
      </c>
      <c r="DU15" s="15">
        <f t="shared" si="53"/>
        <v>0</v>
      </c>
      <c r="DV15" s="15">
        <f t="shared" si="54"/>
        <v>0</v>
      </c>
      <c r="DW15" s="15">
        <f t="shared" si="55"/>
        <v>0</v>
      </c>
      <c r="DX15" s="15">
        <f t="shared" si="56"/>
        <v>0</v>
      </c>
      <c r="DY15" s="15">
        <f t="shared" si="57"/>
        <v>0</v>
      </c>
      <c r="DZ15" s="15">
        <f t="shared" si="58"/>
        <v>0</v>
      </c>
      <c r="EA15" s="15">
        <f t="shared" si="59"/>
        <v>0</v>
      </c>
      <c r="EB15" s="15">
        <f t="shared" si="60"/>
        <v>0</v>
      </c>
      <c r="EC15" s="15">
        <f t="shared" si="61"/>
        <v>0</v>
      </c>
      <c r="ED15" s="15">
        <f t="shared" si="62"/>
        <v>0</v>
      </c>
      <c r="EE15" s="15">
        <f t="shared" si="63"/>
        <v>0</v>
      </c>
      <c r="EF15" s="15">
        <f t="shared" si="64"/>
        <v>0</v>
      </c>
      <c r="EG15" s="15">
        <f t="shared" si="65"/>
        <v>0</v>
      </c>
      <c r="EH15" s="15">
        <f t="shared" si="66"/>
        <v>0</v>
      </c>
      <c r="EI15" s="15">
        <f t="shared" si="67"/>
        <v>0</v>
      </c>
      <c r="EJ15" s="15">
        <f t="shared" si="68"/>
        <v>0</v>
      </c>
      <c r="EK15" s="15">
        <f t="shared" si="69"/>
        <v>0</v>
      </c>
      <c r="EL15" s="15">
        <f t="shared" si="70"/>
        <v>0</v>
      </c>
      <c r="EM15" s="15">
        <f t="shared" si="71"/>
        <v>0</v>
      </c>
      <c r="EN15" s="15">
        <f t="shared" si="72"/>
        <v>0</v>
      </c>
      <c r="EO15" s="15">
        <f t="shared" si="73"/>
        <v>0</v>
      </c>
      <c r="EP15" s="15">
        <f t="shared" si="74"/>
        <v>0</v>
      </c>
      <c r="EQ15" s="15">
        <f t="shared" si="75"/>
        <v>0</v>
      </c>
      <c r="ER15" s="15">
        <f t="shared" si="76"/>
        <v>0</v>
      </c>
      <c r="ES15" s="15">
        <f t="shared" si="77"/>
        <v>0</v>
      </c>
      <c r="ET15" s="15">
        <f t="shared" si="78"/>
        <v>0</v>
      </c>
      <c r="EU15" s="15">
        <f t="shared" si="79"/>
        <v>0</v>
      </c>
      <c r="EV15" s="15">
        <f t="shared" si="80"/>
        <v>0</v>
      </c>
      <c r="EW15" s="15">
        <f t="shared" si="81"/>
        <v>0</v>
      </c>
      <c r="EX15" s="15">
        <f t="shared" si="82"/>
        <v>0</v>
      </c>
      <c r="EY15" s="15">
        <f t="shared" si="83"/>
        <v>0</v>
      </c>
      <c r="EZ15" s="15">
        <f t="shared" si="84"/>
        <v>0</v>
      </c>
      <c r="FA15" s="15">
        <f t="shared" si="85"/>
        <v>0</v>
      </c>
      <c r="FB15" s="15">
        <f t="shared" si="86"/>
        <v>0</v>
      </c>
      <c r="FC15" s="15">
        <f t="shared" si="87"/>
        <v>0</v>
      </c>
    </row>
    <row r="16" spans="1:159" x14ac:dyDescent="0.25">
      <c r="A16" s="26" t="s">
        <v>353</v>
      </c>
      <c r="B16" s="13">
        <v>2.5999999999999999E-2</v>
      </c>
      <c r="C16" s="212">
        <v>2.3900000000000001E-2</v>
      </c>
      <c r="D16" s="13"/>
      <c r="E16" s="27">
        <v>106002425.45999999</v>
      </c>
      <c r="F16" s="27">
        <v>117903034.93000001</v>
      </c>
      <c r="G16" s="27">
        <v>129834847.39</v>
      </c>
      <c r="H16" s="27">
        <v>129862294.97</v>
      </c>
      <c r="I16" s="27">
        <v>129862294.97</v>
      </c>
      <c r="J16" s="27">
        <v>130472849.38</v>
      </c>
      <c r="K16" s="27">
        <v>131083403.79000001</v>
      </c>
      <c r="L16" s="27">
        <v>131296116.90000001</v>
      </c>
      <c r="M16" s="27">
        <v>131536384.84999999</v>
      </c>
      <c r="N16" s="27">
        <v>131563939.68000001</v>
      </c>
      <c r="O16" s="27">
        <v>131577817.97</v>
      </c>
      <c r="P16" s="27">
        <v>132031139.03</v>
      </c>
      <c r="Q16" s="13"/>
      <c r="R16" s="27">
        <v>132620858.08</v>
      </c>
      <c r="S16" s="27">
        <v>132711012.28</v>
      </c>
      <c r="T16" s="27">
        <v>132650890.2</v>
      </c>
      <c r="U16" s="29">
        <v>132651129.62</v>
      </c>
      <c r="V16" s="29">
        <v>132651730.40000001</v>
      </c>
      <c r="W16" s="29">
        <v>132692258.26000001</v>
      </c>
      <c r="X16" s="29">
        <v>132732847.78</v>
      </c>
      <c r="Y16" s="29">
        <v>132728118.01000001</v>
      </c>
      <c r="Z16" s="29">
        <v>132722965.20999999</v>
      </c>
      <c r="AA16" s="29">
        <v>132775548.90000001</v>
      </c>
      <c r="AB16" s="29">
        <v>132831984.20999999</v>
      </c>
      <c r="AC16" s="29">
        <v>132832993.98999999</v>
      </c>
      <c r="AD16" s="27"/>
      <c r="AE16" s="27">
        <v>132830152.15000001</v>
      </c>
      <c r="AF16" s="27">
        <v>132873698.97</v>
      </c>
      <c r="AG16" s="27">
        <v>133406881.55</v>
      </c>
      <c r="AH16" s="27">
        <v>133909322.11</v>
      </c>
      <c r="AI16" s="27">
        <v>133901419.59999999</v>
      </c>
      <c r="AJ16" s="27">
        <v>133860021.56</v>
      </c>
      <c r="AK16" s="27"/>
      <c r="AL16" s="27"/>
      <c r="AM16" s="27"/>
      <c r="AN16" s="27"/>
      <c r="AO16" s="27"/>
      <c r="AP16" s="27"/>
      <c r="AQ16" s="27"/>
      <c r="AR16" s="28">
        <v>229671.92182999998</v>
      </c>
      <c r="AS16" s="28">
        <v>255456.5756816667</v>
      </c>
      <c r="AT16" s="28">
        <v>281308.83601166663</v>
      </c>
      <c r="AU16" s="28">
        <v>281368.30576833332</v>
      </c>
      <c r="AV16" s="28">
        <v>281368.30576833332</v>
      </c>
      <c r="AW16" s="28">
        <v>282691.17365666665</v>
      </c>
      <c r="AX16" s="28">
        <v>284014.04154499999</v>
      </c>
      <c r="AY16" s="28">
        <v>284474.91995000001</v>
      </c>
      <c r="AZ16" s="28">
        <v>284995.50050833332</v>
      </c>
      <c r="BA16" s="28">
        <v>285055.20263999997</v>
      </c>
      <c r="BB16" s="28">
        <v>285085.2722683333</v>
      </c>
      <c r="BC16" s="28">
        <v>286067.46789833333</v>
      </c>
      <c r="BD16" s="27"/>
      <c r="BE16" s="28">
        <v>287345.19250666664</v>
      </c>
      <c r="BF16" s="28">
        <v>287540.52660666668</v>
      </c>
      <c r="BG16" s="28">
        <v>287410.26209999999</v>
      </c>
      <c r="BH16" s="29">
        <v>287410.78084333334</v>
      </c>
      <c r="BI16" s="29">
        <v>287412.08253333333</v>
      </c>
      <c r="BJ16" s="29">
        <v>287499.89289666666</v>
      </c>
      <c r="BK16" s="29">
        <v>287587.83685666666</v>
      </c>
      <c r="BL16" s="29">
        <v>287577.58902166667</v>
      </c>
      <c r="BM16" s="29">
        <v>287566.42462166661</v>
      </c>
      <c r="BN16" s="29">
        <v>287680.35595</v>
      </c>
      <c r="BO16" s="29">
        <v>287802.63245499996</v>
      </c>
      <c r="BP16" s="29">
        <v>287804.82031166664</v>
      </c>
      <c r="BQ16" s="28"/>
      <c r="BR16" s="27">
        <f t="shared" si="0"/>
        <v>287798.66299166664</v>
      </c>
      <c r="BS16" s="27">
        <f t="shared" si="1"/>
        <v>287893.01443499996</v>
      </c>
      <c r="BT16" s="27">
        <f t="shared" si="2"/>
        <v>289048.2433583333</v>
      </c>
      <c r="BU16" s="27">
        <f t="shared" si="3"/>
        <v>290136.86457166664</v>
      </c>
      <c r="BV16" s="27">
        <f t="shared" si="4"/>
        <v>290119.74246666668</v>
      </c>
      <c r="BW16" s="27">
        <f t="shared" si="5"/>
        <v>290030.04671333334</v>
      </c>
      <c r="BX16" s="27">
        <f t="shared" si="6"/>
        <v>0</v>
      </c>
      <c r="BY16" s="27">
        <f t="shared" si="7"/>
        <v>0</v>
      </c>
      <c r="BZ16" s="27">
        <f t="shared" si="8"/>
        <v>0</v>
      </c>
      <c r="CA16" s="27">
        <f t="shared" si="9"/>
        <v>0</v>
      </c>
      <c r="CB16" s="27">
        <f t="shared" si="10"/>
        <v>0</v>
      </c>
      <c r="CC16" s="27">
        <f t="shared" si="11"/>
        <v>0</v>
      </c>
      <c r="CE16" s="15">
        <f t="shared" si="12"/>
        <v>211121.4973745</v>
      </c>
      <c r="CF16" s="15">
        <f t="shared" si="13"/>
        <v>234823.5445689167</v>
      </c>
      <c r="CG16" s="15">
        <f t="shared" si="14"/>
        <v>258587.7377184167</v>
      </c>
      <c r="CH16" s="15">
        <f t="shared" si="15"/>
        <v>258642.40414858333</v>
      </c>
      <c r="CI16" s="15">
        <f t="shared" si="16"/>
        <v>258642.40414858333</v>
      </c>
      <c r="CJ16" s="15">
        <f t="shared" si="17"/>
        <v>259858.42501516666</v>
      </c>
      <c r="CK16" s="15">
        <f t="shared" si="18"/>
        <v>261074.44588175</v>
      </c>
      <c r="CL16" s="15">
        <f t="shared" si="19"/>
        <v>261498.09949250004</v>
      </c>
      <c r="CM16" s="15">
        <f t="shared" si="20"/>
        <v>261976.63315958332</v>
      </c>
      <c r="CN16" s="15">
        <f t="shared" si="21"/>
        <v>262031.51319600001</v>
      </c>
      <c r="CO16" s="15">
        <f t="shared" si="22"/>
        <v>262059.15412358334</v>
      </c>
      <c r="CP16" s="15">
        <f t="shared" si="23"/>
        <v>262962.01856808335</v>
      </c>
      <c r="CQ16" s="15">
        <f t="shared" si="24"/>
        <v>0</v>
      </c>
      <c r="CR16" s="15">
        <f t="shared" si="25"/>
        <v>264136.54234266671</v>
      </c>
      <c r="CS16" s="15">
        <f t="shared" si="26"/>
        <v>264316.09945766669</v>
      </c>
      <c r="CT16" s="15">
        <f t="shared" si="27"/>
        <v>264196.35631500004</v>
      </c>
      <c r="CU16" s="15">
        <f t="shared" si="28"/>
        <v>264196.83315983339</v>
      </c>
      <c r="CV16" s="15">
        <f t="shared" si="29"/>
        <v>264198.02971333335</v>
      </c>
      <c r="CW16" s="15">
        <f t="shared" si="30"/>
        <v>264278.74770116672</v>
      </c>
      <c r="CX16" s="15">
        <f t="shared" si="31"/>
        <v>264359.58849516668</v>
      </c>
      <c r="CY16" s="15">
        <f t="shared" si="32"/>
        <v>264350.16836991668</v>
      </c>
      <c r="CZ16" s="15">
        <f t="shared" si="33"/>
        <v>264339.90570991667</v>
      </c>
      <c r="DA16" s="15">
        <f t="shared" si="34"/>
        <v>264444.63489250001</v>
      </c>
      <c r="DB16" s="15">
        <f t="shared" si="35"/>
        <v>264557.03521825001</v>
      </c>
      <c r="DC16" s="15">
        <f t="shared" si="36"/>
        <v>264559.04636341665</v>
      </c>
      <c r="DD16" s="15">
        <f t="shared" si="37"/>
        <v>0</v>
      </c>
      <c r="DE16" s="15">
        <f t="shared" si="38"/>
        <v>264553.38636541669</v>
      </c>
      <c r="DF16" s="15">
        <f t="shared" si="39"/>
        <v>264640.11711525003</v>
      </c>
      <c r="DG16" s="15">
        <f t="shared" si="40"/>
        <v>265702.03908708337</v>
      </c>
      <c r="DH16" s="15">
        <f t="shared" si="41"/>
        <v>266702.73320241668</v>
      </c>
      <c r="DI16" s="15">
        <f t="shared" si="42"/>
        <v>266686.99403666664</v>
      </c>
      <c r="DJ16" s="15">
        <f t="shared" si="43"/>
        <v>266604.54294033337</v>
      </c>
      <c r="DK16" s="15">
        <f t="shared" si="44"/>
        <v>0</v>
      </c>
      <c r="DL16" s="15">
        <f t="shared" si="45"/>
        <v>0</v>
      </c>
      <c r="DM16" s="15">
        <f t="shared" si="46"/>
        <v>0</v>
      </c>
      <c r="DN16" s="15">
        <f t="shared" si="47"/>
        <v>0</v>
      </c>
      <c r="DO16" s="15">
        <f t="shared" si="48"/>
        <v>0</v>
      </c>
      <c r="DP16" s="15">
        <f t="shared" si="49"/>
        <v>0</v>
      </c>
      <c r="DR16" s="15">
        <f t="shared" si="50"/>
        <v>18550.424455499975</v>
      </c>
      <c r="DS16" s="15">
        <f t="shared" si="51"/>
        <v>20633.031112750003</v>
      </c>
      <c r="DT16" s="15">
        <f t="shared" si="52"/>
        <v>22721.098293249932</v>
      </c>
      <c r="DU16" s="15">
        <f t="shared" si="53"/>
        <v>22725.901619749988</v>
      </c>
      <c r="DV16" s="15">
        <f t="shared" si="54"/>
        <v>22725.901619749988</v>
      </c>
      <c r="DW16" s="15">
        <f t="shared" si="55"/>
        <v>22832.748641499988</v>
      </c>
      <c r="DX16" s="15">
        <f t="shared" si="56"/>
        <v>22939.595663249987</v>
      </c>
      <c r="DY16" s="15">
        <f t="shared" si="57"/>
        <v>22976.820457499969</v>
      </c>
      <c r="DZ16" s="15">
        <f t="shared" si="58"/>
        <v>23018.867348750005</v>
      </c>
      <c r="EA16" s="15">
        <f t="shared" si="59"/>
        <v>23023.68944399996</v>
      </c>
      <c r="EB16" s="15">
        <f t="shared" si="60"/>
        <v>23026.118144749955</v>
      </c>
      <c r="EC16" s="15">
        <f t="shared" si="61"/>
        <v>23105.449330249976</v>
      </c>
      <c r="ED16" s="15">
        <f t="shared" si="62"/>
        <v>0</v>
      </c>
      <c r="EE16" s="15">
        <f t="shared" si="63"/>
        <v>23208.650163999933</v>
      </c>
      <c r="EF16" s="15">
        <f t="shared" si="64"/>
        <v>23224.427148999996</v>
      </c>
      <c r="EG16" s="15">
        <f t="shared" si="65"/>
        <v>23213.905784999952</v>
      </c>
      <c r="EH16" s="15">
        <f t="shared" si="66"/>
        <v>23213.947683499951</v>
      </c>
      <c r="EI16" s="15">
        <f t="shared" si="67"/>
        <v>23214.052819999983</v>
      </c>
      <c r="EJ16" s="15">
        <f t="shared" si="68"/>
        <v>23221.145195499936</v>
      </c>
      <c r="EK16" s="15">
        <f t="shared" si="69"/>
        <v>23228.24836149998</v>
      </c>
      <c r="EL16" s="15">
        <f t="shared" si="70"/>
        <v>23227.420651749999</v>
      </c>
      <c r="EM16" s="15">
        <f t="shared" si="71"/>
        <v>23226.518911749939</v>
      </c>
      <c r="EN16" s="15">
        <f t="shared" si="72"/>
        <v>23235.721057499992</v>
      </c>
      <c r="EO16" s="15">
        <f t="shared" si="73"/>
        <v>23245.597236749949</v>
      </c>
      <c r="EP16" s="15">
        <f t="shared" si="74"/>
        <v>23245.773948249989</v>
      </c>
      <c r="EQ16" s="15">
        <f t="shared" si="75"/>
        <v>0</v>
      </c>
      <c r="ER16" s="15">
        <f t="shared" si="76"/>
        <v>23245.27662624995</v>
      </c>
      <c r="ES16" s="15">
        <f t="shared" si="77"/>
        <v>23252.897319749929</v>
      </c>
      <c r="ET16" s="15">
        <f t="shared" si="78"/>
        <v>23346.204271249939</v>
      </c>
      <c r="EU16" s="15">
        <f t="shared" si="79"/>
        <v>23434.131369249953</v>
      </c>
      <c r="EV16" s="15">
        <f t="shared" si="80"/>
        <v>23432.748430000036</v>
      </c>
      <c r="EW16" s="15">
        <f t="shared" si="81"/>
        <v>23425.503772999975</v>
      </c>
      <c r="EX16" s="15">
        <f t="shared" si="82"/>
        <v>0</v>
      </c>
      <c r="EY16" s="15">
        <f t="shared" si="83"/>
        <v>0</v>
      </c>
      <c r="EZ16" s="15">
        <f t="shared" si="84"/>
        <v>0</v>
      </c>
      <c r="FA16" s="15">
        <f t="shared" si="85"/>
        <v>0</v>
      </c>
      <c r="FB16" s="15">
        <f t="shared" si="86"/>
        <v>0</v>
      </c>
      <c r="FC16" s="15">
        <f t="shared" si="87"/>
        <v>0</v>
      </c>
    </row>
    <row r="17" spans="1:159" x14ac:dyDescent="0.25">
      <c r="A17" s="26" t="s">
        <v>354</v>
      </c>
      <c r="B17" s="13">
        <v>2.5999999999999999E-2</v>
      </c>
      <c r="C17" s="212">
        <v>2.3900000000000001E-2</v>
      </c>
      <c r="D17" s="13"/>
      <c r="E17" s="27"/>
      <c r="F17" s="27"/>
      <c r="G17" s="27"/>
      <c r="H17" s="27">
        <v>0</v>
      </c>
      <c r="I17" s="27">
        <v>0</v>
      </c>
      <c r="J17" s="27">
        <v>0</v>
      </c>
      <c r="K17" s="27">
        <v>0</v>
      </c>
      <c r="L17" s="27">
        <v>0</v>
      </c>
      <c r="M17" s="27">
        <v>0</v>
      </c>
      <c r="N17" s="27">
        <v>0</v>
      </c>
      <c r="O17" s="27">
        <v>0</v>
      </c>
      <c r="P17" s="27">
        <v>0</v>
      </c>
      <c r="Q17" s="13"/>
      <c r="R17" s="27">
        <v>0</v>
      </c>
      <c r="S17" s="27">
        <v>0</v>
      </c>
      <c r="T17" s="27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0</v>
      </c>
      <c r="AC17" s="29">
        <v>0</v>
      </c>
      <c r="AD17" s="27"/>
      <c r="AE17" s="27">
        <v>0</v>
      </c>
      <c r="AF17" s="27">
        <v>0</v>
      </c>
      <c r="AG17" s="27">
        <v>0</v>
      </c>
      <c r="AH17" s="27">
        <v>0</v>
      </c>
      <c r="AI17" s="27">
        <v>0</v>
      </c>
      <c r="AJ17" s="27">
        <v>0</v>
      </c>
      <c r="AK17" s="27"/>
      <c r="AL17" s="27"/>
      <c r="AM17" s="27"/>
      <c r="AN17" s="27"/>
      <c r="AO17" s="27"/>
      <c r="AP17" s="27"/>
      <c r="AQ17" s="27"/>
      <c r="AR17" s="28">
        <v>0</v>
      </c>
      <c r="AS17" s="28">
        <v>0</v>
      </c>
      <c r="AT17" s="28">
        <v>0</v>
      </c>
      <c r="AU17" s="28">
        <v>0</v>
      </c>
      <c r="AV17" s="28">
        <v>0</v>
      </c>
      <c r="AW17" s="28">
        <v>0</v>
      </c>
      <c r="AX17" s="28">
        <v>0</v>
      </c>
      <c r="AY17" s="28">
        <v>0</v>
      </c>
      <c r="AZ17" s="28">
        <v>0</v>
      </c>
      <c r="BA17" s="28">
        <v>0</v>
      </c>
      <c r="BB17" s="28">
        <v>0</v>
      </c>
      <c r="BC17" s="28">
        <v>0</v>
      </c>
      <c r="BD17" s="27"/>
      <c r="BE17" s="28">
        <v>0</v>
      </c>
      <c r="BF17" s="28">
        <v>0</v>
      </c>
      <c r="BG17" s="28">
        <v>0</v>
      </c>
      <c r="BH17" s="29">
        <v>0</v>
      </c>
      <c r="BI17" s="29">
        <v>0</v>
      </c>
      <c r="BJ17" s="29">
        <v>0</v>
      </c>
      <c r="BK17" s="29">
        <v>0</v>
      </c>
      <c r="BL17" s="29">
        <v>0</v>
      </c>
      <c r="BM17" s="29">
        <v>0</v>
      </c>
      <c r="BN17" s="29">
        <v>0</v>
      </c>
      <c r="BO17" s="29">
        <v>0</v>
      </c>
      <c r="BP17" s="29">
        <v>0</v>
      </c>
      <c r="BQ17" s="28"/>
      <c r="BR17" s="27">
        <f t="shared" si="0"/>
        <v>0</v>
      </c>
      <c r="BS17" s="27">
        <f t="shared" si="1"/>
        <v>0</v>
      </c>
      <c r="BT17" s="27">
        <f t="shared" si="2"/>
        <v>0</v>
      </c>
      <c r="BU17" s="27">
        <f t="shared" si="3"/>
        <v>0</v>
      </c>
      <c r="BV17" s="27">
        <f t="shared" si="4"/>
        <v>0</v>
      </c>
      <c r="BW17" s="27">
        <f t="shared" si="5"/>
        <v>0</v>
      </c>
      <c r="BX17" s="27">
        <f t="shared" si="6"/>
        <v>0</v>
      </c>
      <c r="BY17" s="27">
        <f t="shared" si="7"/>
        <v>0</v>
      </c>
      <c r="BZ17" s="27">
        <f t="shared" si="8"/>
        <v>0</v>
      </c>
      <c r="CA17" s="27">
        <f t="shared" si="9"/>
        <v>0</v>
      </c>
      <c r="CB17" s="27">
        <f t="shared" si="10"/>
        <v>0</v>
      </c>
      <c r="CC17" s="27">
        <f t="shared" si="11"/>
        <v>0</v>
      </c>
      <c r="CE17" s="15">
        <f t="shared" si="12"/>
        <v>0</v>
      </c>
      <c r="CF17" s="15">
        <f t="shared" si="13"/>
        <v>0</v>
      </c>
      <c r="CG17" s="15">
        <f t="shared" si="14"/>
        <v>0</v>
      </c>
      <c r="CH17" s="15">
        <f t="shared" si="15"/>
        <v>0</v>
      </c>
      <c r="CI17" s="15">
        <f t="shared" si="16"/>
        <v>0</v>
      </c>
      <c r="CJ17" s="15">
        <f t="shared" si="17"/>
        <v>0</v>
      </c>
      <c r="CK17" s="15">
        <f t="shared" si="18"/>
        <v>0</v>
      </c>
      <c r="CL17" s="15">
        <f t="shared" si="19"/>
        <v>0</v>
      </c>
      <c r="CM17" s="15">
        <f t="shared" si="20"/>
        <v>0</v>
      </c>
      <c r="CN17" s="15">
        <f t="shared" si="21"/>
        <v>0</v>
      </c>
      <c r="CO17" s="15">
        <f t="shared" si="22"/>
        <v>0</v>
      </c>
      <c r="CP17" s="15">
        <f t="shared" si="23"/>
        <v>0</v>
      </c>
      <c r="CQ17" s="15">
        <f t="shared" si="24"/>
        <v>0</v>
      </c>
      <c r="CR17" s="15">
        <f t="shared" si="25"/>
        <v>0</v>
      </c>
      <c r="CS17" s="15">
        <f t="shared" si="26"/>
        <v>0</v>
      </c>
      <c r="CT17" s="15">
        <f t="shared" si="27"/>
        <v>0</v>
      </c>
      <c r="CU17" s="15">
        <f t="shared" si="28"/>
        <v>0</v>
      </c>
      <c r="CV17" s="15">
        <f t="shared" si="29"/>
        <v>0</v>
      </c>
      <c r="CW17" s="15">
        <f t="shared" si="30"/>
        <v>0</v>
      </c>
      <c r="CX17" s="15">
        <f t="shared" si="31"/>
        <v>0</v>
      </c>
      <c r="CY17" s="15">
        <f t="shared" si="32"/>
        <v>0</v>
      </c>
      <c r="CZ17" s="15">
        <f t="shared" si="33"/>
        <v>0</v>
      </c>
      <c r="DA17" s="15">
        <f t="shared" si="34"/>
        <v>0</v>
      </c>
      <c r="DB17" s="15">
        <f t="shared" si="35"/>
        <v>0</v>
      </c>
      <c r="DC17" s="15">
        <f t="shared" si="36"/>
        <v>0</v>
      </c>
      <c r="DD17" s="15">
        <f t="shared" si="37"/>
        <v>0</v>
      </c>
      <c r="DE17" s="15">
        <f t="shared" si="38"/>
        <v>0</v>
      </c>
      <c r="DF17" s="15">
        <f t="shared" si="39"/>
        <v>0</v>
      </c>
      <c r="DG17" s="15">
        <f t="shared" si="40"/>
        <v>0</v>
      </c>
      <c r="DH17" s="15">
        <f t="shared" si="41"/>
        <v>0</v>
      </c>
      <c r="DI17" s="15">
        <f t="shared" si="42"/>
        <v>0</v>
      </c>
      <c r="DJ17" s="15">
        <f t="shared" si="43"/>
        <v>0</v>
      </c>
      <c r="DK17" s="15">
        <f t="shared" si="44"/>
        <v>0</v>
      </c>
      <c r="DL17" s="15">
        <f t="shared" si="45"/>
        <v>0</v>
      </c>
      <c r="DM17" s="15">
        <f t="shared" si="46"/>
        <v>0</v>
      </c>
      <c r="DN17" s="15">
        <f t="shared" si="47"/>
        <v>0</v>
      </c>
      <c r="DO17" s="15">
        <f t="shared" si="48"/>
        <v>0</v>
      </c>
      <c r="DP17" s="15">
        <f t="shared" si="49"/>
        <v>0</v>
      </c>
      <c r="DR17" s="15">
        <f t="shared" si="50"/>
        <v>0</v>
      </c>
      <c r="DS17" s="15">
        <f t="shared" si="51"/>
        <v>0</v>
      </c>
      <c r="DT17" s="15">
        <f t="shared" si="52"/>
        <v>0</v>
      </c>
      <c r="DU17" s="15">
        <f t="shared" si="53"/>
        <v>0</v>
      </c>
      <c r="DV17" s="15">
        <f t="shared" si="54"/>
        <v>0</v>
      </c>
      <c r="DW17" s="15">
        <f t="shared" si="55"/>
        <v>0</v>
      </c>
      <c r="DX17" s="15">
        <f t="shared" si="56"/>
        <v>0</v>
      </c>
      <c r="DY17" s="15">
        <f t="shared" si="57"/>
        <v>0</v>
      </c>
      <c r="DZ17" s="15">
        <f t="shared" si="58"/>
        <v>0</v>
      </c>
      <c r="EA17" s="15">
        <f t="shared" si="59"/>
        <v>0</v>
      </c>
      <c r="EB17" s="15">
        <f t="shared" si="60"/>
        <v>0</v>
      </c>
      <c r="EC17" s="15">
        <f t="shared" si="61"/>
        <v>0</v>
      </c>
      <c r="ED17" s="15">
        <f t="shared" si="62"/>
        <v>0</v>
      </c>
      <c r="EE17" s="15">
        <f t="shared" si="63"/>
        <v>0</v>
      </c>
      <c r="EF17" s="15">
        <f t="shared" si="64"/>
        <v>0</v>
      </c>
      <c r="EG17" s="15">
        <f t="shared" si="65"/>
        <v>0</v>
      </c>
      <c r="EH17" s="15">
        <f t="shared" si="66"/>
        <v>0</v>
      </c>
      <c r="EI17" s="15">
        <f t="shared" si="67"/>
        <v>0</v>
      </c>
      <c r="EJ17" s="15">
        <f t="shared" si="68"/>
        <v>0</v>
      </c>
      <c r="EK17" s="15">
        <f t="shared" si="69"/>
        <v>0</v>
      </c>
      <c r="EL17" s="15">
        <f t="shared" si="70"/>
        <v>0</v>
      </c>
      <c r="EM17" s="15">
        <f t="shared" si="71"/>
        <v>0</v>
      </c>
      <c r="EN17" s="15">
        <f t="shared" si="72"/>
        <v>0</v>
      </c>
      <c r="EO17" s="15">
        <f t="shared" si="73"/>
        <v>0</v>
      </c>
      <c r="EP17" s="15">
        <f t="shared" si="74"/>
        <v>0</v>
      </c>
      <c r="EQ17" s="15">
        <f t="shared" si="75"/>
        <v>0</v>
      </c>
      <c r="ER17" s="15">
        <f t="shared" si="76"/>
        <v>0</v>
      </c>
      <c r="ES17" s="15">
        <f t="shared" si="77"/>
        <v>0</v>
      </c>
      <c r="ET17" s="15">
        <f t="shared" si="78"/>
        <v>0</v>
      </c>
      <c r="EU17" s="15">
        <f t="shared" si="79"/>
        <v>0</v>
      </c>
      <c r="EV17" s="15">
        <f t="shared" si="80"/>
        <v>0</v>
      </c>
      <c r="EW17" s="15">
        <f t="shared" si="81"/>
        <v>0</v>
      </c>
      <c r="EX17" s="15">
        <f t="shared" si="82"/>
        <v>0</v>
      </c>
      <c r="EY17" s="15">
        <f t="shared" si="83"/>
        <v>0</v>
      </c>
      <c r="EZ17" s="15">
        <f t="shared" si="84"/>
        <v>0</v>
      </c>
      <c r="FA17" s="15">
        <f t="shared" si="85"/>
        <v>0</v>
      </c>
      <c r="FB17" s="15">
        <f t="shared" si="86"/>
        <v>0</v>
      </c>
      <c r="FC17" s="15">
        <f t="shared" si="87"/>
        <v>0</v>
      </c>
    </row>
    <row r="18" spans="1:159" x14ac:dyDescent="0.25">
      <c r="A18" s="26" t="s">
        <v>355</v>
      </c>
      <c r="B18" s="13">
        <v>1.6799999999999999E-2</v>
      </c>
      <c r="C18" s="212">
        <v>1.47E-2</v>
      </c>
      <c r="D18" s="13"/>
      <c r="E18" s="27"/>
      <c r="F18" s="27"/>
      <c r="G18" s="27"/>
      <c r="H18" s="27">
        <v>0</v>
      </c>
      <c r="I18" s="27">
        <v>0</v>
      </c>
      <c r="J18" s="27">
        <v>0</v>
      </c>
      <c r="K18" s="27">
        <v>0</v>
      </c>
      <c r="L18" s="27">
        <v>0</v>
      </c>
      <c r="M18" s="27">
        <v>0</v>
      </c>
      <c r="N18" s="27">
        <v>0</v>
      </c>
      <c r="O18" s="27">
        <v>0</v>
      </c>
      <c r="P18" s="27">
        <v>0</v>
      </c>
      <c r="Q18" s="13"/>
      <c r="R18" s="27">
        <v>0</v>
      </c>
      <c r="S18" s="27">
        <v>0</v>
      </c>
      <c r="T18" s="27">
        <v>0</v>
      </c>
      <c r="U18" s="29">
        <v>0</v>
      </c>
      <c r="V18" s="29">
        <v>0</v>
      </c>
      <c r="W18" s="29">
        <v>0</v>
      </c>
      <c r="X18" s="29">
        <v>0</v>
      </c>
      <c r="Y18" s="29">
        <v>0</v>
      </c>
      <c r="Z18" s="29">
        <v>0</v>
      </c>
      <c r="AA18" s="29">
        <v>0</v>
      </c>
      <c r="AB18" s="29">
        <v>0</v>
      </c>
      <c r="AC18" s="29">
        <v>0</v>
      </c>
      <c r="AD18" s="27"/>
      <c r="AE18" s="27">
        <v>0</v>
      </c>
      <c r="AF18" s="27">
        <v>0</v>
      </c>
      <c r="AG18" s="27">
        <v>0</v>
      </c>
      <c r="AH18" s="27">
        <v>0</v>
      </c>
      <c r="AI18" s="27">
        <v>0</v>
      </c>
      <c r="AJ18" s="27">
        <v>0</v>
      </c>
      <c r="AK18" s="27"/>
      <c r="AL18" s="27"/>
      <c r="AM18" s="27"/>
      <c r="AN18" s="27"/>
      <c r="AO18" s="27"/>
      <c r="AP18" s="27"/>
      <c r="AQ18" s="27"/>
      <c r="AR18" s="28">
        <v>0</v>
      </c>
      <c r="AS18" s="28">
        <v>0</v>
      </c>
      <c r="AT18" s="28">
        <v>0</v>
      </c>
      <c r="AU18" s="28">
        <v>0</v>
      </c>
      <c r="AV18" s="28">
        <v>0</v>
      </c>
      <c r="AW18" s="28">
        <v>0</v>
      </c>
      <c r="AX18" s="28">
        <v>0</v>
      </c>
      <c r="AY18" s="28">
        <v>0</v>
      </c>
      <c r="AZ18" s="28">
        <v>0</v>
      </c>
      <c r="BA18" s="28">
        <v>0</v>
      </c>
      <c r="BB18" s="28">
        <v>0</v>
      </c>
      <c r="BC18" s="28">
        <v>0</v>
      </c>
      <c r="BD18" s="27"/>
      <c r="BE18" s="28">
        <v>0</v>
      </c>
      <c r="BF18" s="28">
        <v>0</v>
      </c>
      <c r="BG18" s="28">
        <v>0</v>
      </c>
      <c r="BH18" s="29">
        <v>0</v>
      </c>
      <c r="BI18" s="29">
        <v>0</v>
      </c>
      <c r="BJ18" s="29">
        <v>0</v>
      </c>
      <c r="BK18" s="29">
        <v>0</v>
      </c>
      <c r="BL18" s="29">
        <v>0</v>
      </c>
      <c r="BM18" s="29">
        <v>0</v>
      </c>
      <c r="BN18" s="29">
        <v>0</v>
      </c>
      <c r="BO18" s="29">
        <v>0</v>
      </c>
      <c r="BP18" s="29">
        <v>0</v>
      </c>
      <c r="BQ18" s="28"/>
      <c r="BR18" s="27">
        <f t="shared" si="0"/>
        <v>0</v>
      </c>
      <c r="BS18" s="27">
        <f t="shared" si="1"/>
        <v>0</v>
      </c>
      <c r="BT18" s="27">
        <f t="shared" si="2"/>
        <v>0</v>
      </c>
      <c r="BU18" s="27">
        <f t="shared" si="3"/>
        <v>0</v>
      </c>
      <c r="BV18" s="27">
        <f t="shared" si="4"/>
        <v>0</v>
      </c>
      <c r="BW18" s="27">
        <f t="shared" si="5"/>
        <v>0</v>
      </c>
      <c r="BX18" s="27">
        <f t="shared" si="6"/>
        <v>0</v>
      </c>
      <c r="BY18" s="27">
        <f t="shared" si="7"/>
        <v>0</v>
      </c>
      <c r="BZ18" s="27">
        <f t="shared" si="8"/>
        <v>0</v>
      </c>
      <c r="CA18" s="27">
        <f t="shared" si="9"/>
        <v>0</v>
      </c>
      <c r="CB18" s="27">
        <f t="shared" si="10"/>
        <v>0</v>
      </c>
      <c r="CC18" s="27">
        <f t="shared" si="11"/>
        <v>0</v>
      </c>
      <c r="CE18" s="15">
        <f t="shared" si="12"/>
        <v>0</v>
      </c>
      <c r="CF18" s="15">
        <f t="shared" si="13"/>
        <v>0</v>
      </c>
      <c r="CG18" s="15">
        <f t="shared" si="14"/>
        <v>0</v>
      </c>
      <c r="CH18" s="15">
        <f t="shared" si="15"/>
        <v>0</v>
      </c>
      <c r="CI18" s="15">
        <f t="shared" si="16"/>
        <v>0</v>
      </c>
      <c r="CJ18" s="15">
        <f t="shared" si="17"/>
        <v>0</v>
      </c>
      <c r="CK18" s="15">
        <f t="shared" si="18"/>
        <v>0</v>
      </c>
      <c r="CL18" s="15">
        <f t="shared" si="19"/>
        <v>0</v>
      </c>
      <c r="CM18" s="15">
        <f t="shared" si="20"/>
        <v>0</v>
      </c>
      <c r="CN18" s="15">
        <f t="shared" si="21"/>
        <v>0</v>
      </c>
      <c r="CO18" s="15">
        <f t="shared" si="22"/>
        <v>0</v>
      </c>
      <c r="CP18" s="15">
        <f t="shared" si="23"/>
        <v>0</v>
      </c>
      <c r="CQ18" s="15">
        <f t="shared" si="24"/>
        <v>0</v>
      </c>
      <c r="CR18" s="15">
        <f t="shared" si="25"/>
        <v>0</v>
      </c>
      <c r="CS18" s="15">
        <f t="shared" si="26"/>
        <v>0</v>
      </c>
      <c r="CT18" s="15">
        <f t="shared" si="27"/>
        <v>0</v>
      </c>
      <c r="CU18" s="15">
        <f t="shared" si="28"/>
        <v>0</v>
      </c>
      <c r="CV18" s="15">
        <f t="shared" si="29"/>
        <v>0</v>
      </c>
      <c r="CW18" s="15">
        <f t="shared" si="30"/>
        <v>0</v>
      </c>
      <c r="CX18" s="15">
        <f t="shared" si="31"/>
        <v>0</v>
      </c>
      <c r="CY18" s="15">
        <f t="shared" si="32"/>
        <v>0</v>
      </c>
      <c r="CZ18" s="15">
        <f t="shared" si="33"/>
        <v>0</v>
      </c>
      <c r="DA18" s="15">
        <f t="shared" si="34"/>
        <v>0</v>
      </c>
      <c r="DB18" s="15">
        <f t="shared" si="35"/>
        <v>0</v>
      </c>
      <c r="DC18" s="15">
        <f t="shared" si="36"/>
        <v>0</v>
      </c>
      <c r="DD18" s="15">
        <f t="shared" si="37"/>
        <v>0</v>
      </c>
      <c r="DE18" s="15">
        <f t="shared" si="38"/>
        <v>0</v>
      </c>
      <c r="DF18" s="15">
        <f t="shared" si="39"/>
        <v>0</v>
      </c>
      <c r="DG18" s="15">
        <f t="shared" si="40"/>
        <v>0</v>
      </c>
      <c r="DH18" s="15">
        <f t="shared" si="41"/>
        <v>0</v>
      </c>
      <c r="DI18" s="15">
        <f t="shared" si="42"/>
        <v>0</v>
      </c>
      <c r="DJ18" s="15">
        <f t="shared" si="43"/>
        <v>0</v>
      </c>
      <c r="DK18" s="15">
        <f t="shared" si="44"/>
        <v>0</v>
      </c>
      <c r="DL18" s="15">
        <f t="shared" si="45"/>
        <v>0</v>
      </c>
      <c r="DM18" s="15">
        <f t="shared" si="46"/>
        <v>0</v>
      </c>
      <c r="DN18" s="15">
        <f t="shared" si="47"/>
        <v>0</v>
      </c>
      <c r="DO18" s="15">
        <f t="shared" si="48"/>
        <v>0</v>
      </c>
      <c r="DP18" s="15">
        <f t="shared" si="49"/>
        <v>0</v>
      </c>
      <c r="DR18" s="15">
        <f t="shared" si="50"/>
        <v>0</v>
      </c>
      <c r="DS18" s="15">
        <f t="shared" si="51"/>
        <v>0</v>
      </c>
      <c r="DT18" s="15">
        <f t="shared" si="52"/>
        <v>0</v>
      </c>
      <c r="DU18" s="15">
        <f t="shared" si="53"/>
        <v>0</v>
      </c>
      <c r="DV18" s="15">
        <f t="shared" si="54"/>
        <v>0</v>
      </c>
      <c r="DW18" s="15">
        <f t="shared" si="55"/>
        <v>0</v>
      </c>
      <c r="DX18" s="15">
        <f t="shared" si="56"/>
        <v>0</v>
      </c>
      <c r="DY18" s="15">
        <f t="shared" si="57"/>
        <v>0</v>
      </c>
      <c r="DZ18" s="15">
        <f t="shared" si="58"/>
        <v>0</v>
      </c>
      <c r="EA18" s="15">
        <f t="shared" si="59"/>
        <v>0</v>
      </c>
      <c r="EB18" s="15">
        <f t="shared" si="60"/>
        <v>0</v>
      </c>
      <c r="EC18" s="15">
        <f t="shared" si="61"/>
        <v>0</v>
      </c>
      <c r="ED18" s="15">
        <f t="shared" si="62"/>
        <v>0</v>
      </c>
      <c r="EE18" s="15">
        <f t="shared" si="63"/>
        <v>0</v>
      </c>
      <c r="EF18" s="15">
        <f t="shared" si="64"/>
        <v>0</v>
      </c>
      <c r="EG18" s="15">
        <f t="shared" si="65"/>
        <v>0</v>
      </c>
      <c r="EH18" s="15">
        <f t="shared" si="66"/>
        <v>0</v>
      </c>
      <c r="EI18" s="15">
        <f t="shared" si="67"/>
        <v>0</v>
      </c>
      <c r="EJ18" s="15">
        <f t="shared" si="68"/>
        <v>0</v>
      </c>
      <c r="EK18" s="15">
        <f t="shared" si="69"/>
        <v>0</v>
      </c>
      <c r="EL18" s="15">
        <f t="shared" si="70"/>
        <v>0</v>
      </c>
      <c r="EM18" s="15">
        <f t="shared" si="71"/>
        <v>0</v>
      </c>
      <c r="EN18" s="15">
        <f t="shared" si="72"/>
        <v>0</v>
      </c>
      <c r="EO18" s="15">
        <f t="shared" si="73"/>
        <v>0</v>
      </c>
      <c r="EP18" s="15">
        <f t="shared" si="74"/>
        <v>0</v>
      </c>
      <c r="EQ18" s="15">
        <f t="shared" si="75"/>
        <v>0</v>
      </c>
      <c r="ER18" s="15">
        <f t="shared" si="76"/>
        <v>0</v>
      </c>
      <c r="ES18" s="15">
        <f t="shared" si="77"/>
        <v>0</v>
      </c>
      <c r="ET18" s="15">
        <f t="shared" si="78"/>
        <v>0</v>
      </c>
      <c r="EU18" s="15">
        <f t="shared" si="79"/>
        <v>0</v>
      </c>
      <c r="EV18" s="15">
        <f t="shared" si="80"/>
        <v>0</v>
      </c>
      <c r="EW18" s="15">
        <f t="shared" si="81"/>
        <v>0</v>
      </c>
      <c r="EX18" s="15">
        <f t="shared" si="82"/>
        <v>0</v>
      </c>
      <c r="EY18" s="15">
        <f t="shared" si="83"/>
        <v>0</v>
      </c>
      <c r="EZ18" s="15">
        <f t="shared" si="84"/>
        <v>0</v>
      </c>
      <c r="FA18" s="15">
        <f t="shared" si="85"/>
        <v>0</v>
      </c>
      <c r="FB18" s="15">
        <f t="shared" si="86"/>
        <v>0</v>
      </c>
      <c r="FC18" s="15">
        <f t="shared" si="87"/>
        <v>0</v>
      </c>
    </row>
    <row r="19" spans="1:159" x14ac:dyDescent="0.25">
      <c r="A19" s="26" t="s">
        <v>358</v>
      </c>
      <c r="B19" s="13">
        <v>5.6099999999999997E-2</v>
      </c>
      <c r="C19" s="212">
        <v>5.1799999999999999E-2</v>
      </c>
      <c r="D19" s="13"/>
      <c r="E19" s="27"/>
      <c r="F19" s="27"/>
      <c r="G19" s="27"/>
      <c r="H19" s="27">
        <v>0</v>
      </c>
      <c r="I19" s="27">
        <v>0</v>
      </c>
      <c r="J19" s="27">
        <v>0</v>
      </c>
      <c r="K19" s="27">
        <v>0</v>
      </c>
      <c r="L19" s="27">
        <v>0</v>
      </c>
      <c r="M19" s="27">
        <v>0</v>
      </c>
      <c r="N19" s="27">
        <v>0</v>
      </c>
      <c r="O19" s="27">
        <v>0</v>
      </c>
      <c r="P19" s="27">
        <v>0</v>
      </c>
      <c r="Q19" s="13"/>
      <c r="R19" s="27">
        <v>0</v>
      </c>
      <c r="S19" s="27">
        <v>0</v>
      </c>
      <c r="T19" s="27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0</v>
      </c>
      <c r="AC19" s="29">
        <v>0</v>
      </c>
      <c r="AD19" s="27"/>
      <c r="AE19" s="27">
        <v>0</v>
      </c>
      <c r="AF19" s="27">
        <v>0</v>
      </c>
      <c r="AG19" s="27">
        <v>0</v>
      </c>
      <c r="AH19" s="27">
        <v>0</v>
      </c>
      <c r="AI19" s="27">
        <v>0</v>
      </c>
      <c r="AJ19" s="27">
        <v>0</v>
      </c>
      <c r="AK19" s="27"/>
      <c r="AL19" s="27"/>
      <c r="AM19" s="27"/>
      <c r="AN19" s="27"/>
      <c r="AO19" s="27"/>
      <c r="AP19" s="27"/>
      <c r="AQ19" s="27"/>
      <c r="AR19" s="28">
        <v>0</v>
      </c>
      <c r="AS19" s="28">
        <v>0</v>
      </c>
      <c r="AT19" s="28">
        <v>0</v>
      </c>
      <c r="AU19" s="28">
        <v>0</v>
      </c>
      <c r="AV19" s="28">
        <v>0</v>
      </c>
      <c r="AW19" s="28">
        <v>0</v>
      </c>
      <c r="AX19" s="28">
        <v>0</v>
      </c>
      <c r="AY19" s="28">
        <v>0</v>
      </c>
      <c r="AZ19" s="28">
        <v>0</v>
      </c>
      <c r="BA19" s="28">
        <v>0</v>
      </c>
      <c r="BB19" s="28">
        <v>0</v>
      </c>
      <c r="BC19" s="28">
        <v>0</v>
      </c>
      <c r="BD19" s="27"/>
      <c r="BE19" s="28">
        <v>0</v>
      </c>
      <c r="BF19" s="28">
        <v>0</v>
      </c>
      <c r="BG19" s="28">
        <v>0</v>
      </c>
      <c r="BH19" s="29">
        <v>0</v>
      </c>
      <c r="BI19" s="29">
        <v>0</v>
      </c>
      <c r="BJ19" s="29">
        <v>0</v>
      </c>
      <c r="BK19" s="29">
        <v>0</v>
      </c>
      <c r="BL19" s="29">
        <v>0</v>
      </c>
      <c r="BM19" s="29">
        <v>0</v>
      </c>
      <c r="BN19" s="29">
        <v>0</v>
      </c>
      <c r="BO19" s="29">
        <v>0</v>
      </c>
      <c r="BP19" s="29">
        <v>0</v>
      </c>
      <c r="BQ19" s="28"/>
      <c r="BR19" s="27">
        <f t="shared" si="0"/>
        <v>0</v>
      </c>
      <c r="BS19" s="27">
        <f t="shared" si="1"/>
        <v>0</v>
      </c>
      <c r="BT19" s="27">
        <f t="shared" si="2"/>
        <v>0</v>
      </c>
      <c r="BU19" s="27">
        <f t="shared" si="3"/>
        <v>0</v>
      </c>
      <c r="BV19" s="27">
        <f t="shared" si="4"/>
        <v>0</v>
      </c>
      <c r="BW19" s="27">
        <f t="shared" si="5"/>
        <v>0</v>
      </c>
      <c r="BX19" s="27">
        <f t="shared" si="6"/>
        <v>0</v>
      </c>
      <c r="BY19" s="27">
        <f t="shared" si="7"/>
        <v>0</v>
      </c>
      <c r="BZ19" s="27">
        <f t="shared" si="8"/>
        <v>0</v>
      </c>
      <c r="CA19" s="27">
        <f t="shared" si="9"/>
        <v>0</v>
      </c>
      <c r="CB19" s="27">
        <f t="shared" si="10"/>
        <v>0</v>
      </c>
      <c r="CC19" s="27">
        <f t="shared" si="11"/>
        <v>0</v>
      </c>
      <c r="CE19" s="15">
        <f t="shared" si="12"/>
        <v>0</v>
      </c>
      <c r="CF19" s="15">
        <f t="shared" si="13"/>
        <v>0</v>
      </c>
      <c r="CG19" s="15">
        <f t="shared" si="14"/>
        <v>0</v>
      </c>
      <c r="CH19" s="15">
        <f t="shared" si="15"/>
        <v>0</v>
      </c>
      <c r="CI19" s="15">
        <f t="shared" si="16"/>
        <v>0</v>
      </c>
      <c r="CJ19" s="15">
        <f t="shared" si="17"/>
        <v>0</v>
      </c>
      <c r="CK19" s="15">
        <f t="shared" si="18"/>
        <v>0</v>
      </c>
      <c r="CL19" s="15">
        <f t="shared" si="19"/>
        <v>0</v>
      </c>
      <c r="CM19" s="15">
        <f t="shared" si="20"/>
        <v>0</v>
      </c>
      <c r="CN19" s="15">
        <f t="shared" si="21"/>
        <v>0</v>
      </c>
      <c r="CO19" s="15">
        <f t="shared" si="22"/>
        <v>0</v>
      </c>
      <c r="CP19" s="15">
        <f t="shared" si="23"/>
        <v>0</v>
      </c>
      <c r="CQ19" s="15">
        <f t="shared" si="24"/>
        <v>0</v>
      </c>
      <c r="CR19" s="15">
        <f t="shared" si="25"/>
        <v>0</v>
      </c>
      <c r="CS19" s="15">
        <f t="shared" si="26"/>
        <v>0</v>
      </c>
      <c r="CT19" s="15">
        <f t="shared" si="27"/>
        <v>0</v>
      </c>
      <c r="CU19" s="15">
        <f t="shared" si="28"/>
        <v>0</v>
      </c>
      <c r="CV19" s="15">
        <f t="shared" si="29"/>
        <v>0</v>
      </c>
      <c r="CW19" s="15">
        <f t="shared" si="30"/>
        <v>0</v>
      </c>
      <c r="CX19" s="15">
        <f t="shared" si="31"/>
        <v>0</v>
      </c>
      <c r="CY19" s="15">
        <f t="shared" si="32"/>
        <v>0</v>
      </c>
      <c r="CZ19" s="15">
        <f t="shared" si="33"/>
        <v>0</v>
      </c>
      <c r="DA19" s="15">
        <f t="shared" si="34"/>
        <v>0</v>
      </c>
      <c r="DB19" s="15">
        <f t="shared" si="35"/>
        <v>0</v>
      </c>
      <c r="DC19" s="15">
        <f t="shared" si="36"/>
        <v>0</v>
      </c>
      <c r="DD19" s="15">
        <f t="shared" si="37"/>
        <v>0</v>
      </c>
      <c r="DE19" s="15">
        <f t="shared" si="38"/>
        <v>0</v>
      </c>
      <c r="DF19" s="15">
        <f t="shared" si="39"/>
        <v>0</v>
      </c>
      <c r="DG19" s="15">
        <f t="shared" si="40"/>
        <v>0</v>
      </c>
      <c r="DH19" s="15">
        <f t="shared" si="41"/>
        <v>0</v>
      </c>
      <c r="DI19" s="15">
        <f t="shared" si="42"/>
        <v>0</v>
      </c>
      <c r="DJ19" s="15">
        <f t="shared" si="43"/>
        <v>0</v>
      </c>
      <c r="DK19" s="15">
        <f t="shared" si="44"/>
        <v>0</v>
      </c>
      <c r="DL19" s="15">
        <f t="shared" si="45"/>
        <v>0</v>
      </c>
      <c r="DM19" s="15">
        <f t="shared" si="46"/>
        <v>0</v>
      </c>
      <c r="DN19" s="15">
        <f t="shared" si="47"/>
        <v>0</v>
      </c>
      <c r="DO19" s="15">
        <f t="shared" si="48"/>
        <v>0</v>
      </c>
      <c r="DP19" s="15">
        <f t="shared" si="49"/>
        <v>0</v>
      </c>
      <c r="DR19" s="15">
        <f t="shared" si="50"/>
        <v>0</v>
      </c>
      <c r="DS19" s="15">
        <f t="shared" si="51"/>
        <v>0</v>
      </c>
      <c r="DT19" s="15">
        <f t="shared" si="52"/>
        <v>0</v>
      </c>
      <c r="DU19" s="15">
        <f t="shared" si="53"/>
        <v>0</v>
      </c>
      <c r="DV19" s="15">
        <f t="shared" si="54"/>
        <v>0</v>
      </c>
      <c r="DW19" s="15">
        <f t="shared" si="55"/>
        <v>0</v>
      </c>
      <c r="DX19" s="15">
        <f t="shared" si="56"/>
        <v>0</v>
      </c>
      <c r="DY19" s="15">
        <f t="shared" si="57"/>
        <v>0</v>
      </c>
      <c r="DZ19" s="15">
        <f t="shared" si="58"/>
        <v>0</v>
      </c>
      <c r="EA19" s="15">
        <f t="shared" si="59"/>
        <v>0</v>
      </c>
      <c r="EB19" s="15">
        <f t="shared" si="60"/>
        <v>0</v>
      </c>
      <c r="EC19" s="15">
        <f t="shared" si="61"/>
        <v>0</v>
      </c>
      <c r="ED19" s="15">
        <f t="shared" si="62"/>
        <v>0</v>
      </c>
      <c r="EE19" s="15">
        <f t="shared" si="63"/>
        <v>0</v>
      </c>
      <c r="EF19" s="15">
        <f t="shared" si="64"/>
        <v>0</v>
      </c>
      <c r="EG19" s="15">
        <f t="shared" si="65"/>
        <v>0</v>
      </c>
      <c r="EH19" s="15">
        <f t="shared" si="66"/>
        <v>0</v>
      </c>
      <c r="EI19" s="15">
        <f t="shared" si="67"/>
        <v>0</v>
      </c>
      <c r="EJ19" s="15">
        <f t="shared" si="68"/>
        <v>0</v>
      </c>
      <c r="EK19" s="15">
        <f t="shared" si="69"/>
        <v>0</v>
      </c>
      <c r="EL19" s="15">
        <f t="shared" si="70"/>
        <v>0</v>
      </c>
      <c r="EM19" s="15">
        <f t="shared" si="71"/>
        <v>0</v>
      </c>
      <c r="EN19" s="15">
        <f t="shared" si="72"/>
        <v>0</v>
      </c>
      <c r="EO19" s="15">
        <f t="shared" si="73"/>
        <v>0</v>
      </c>
      <c r="EP19" s="15">
        <f t="shared" si="74"/>
        <v>0</v>
      </c>
      <c r="EQ19" s="15">
        <f t="shared" si="75"/>
        <v>0</v>
      </c>
      <c r="ER19" s="15">
        <f t="shared" si="76"/>
        <v>0</v>
      </c>
      <c r="ES19" s="15">
        <f t="shared" si="77"/>
        <v>0</v>
      </c>
      <c r="ET19" s="15">
        <f t="shared" si="78"/>
        <v>0</v>
      </c>
      <c r="EU19" s="15">
        <f t="shared" si="79"/>
        <v>0</v>
      </c>
      <c r="EV19" s="15">
        <f t="shared" si="80"/>
        <v>0</v>
      </c>
      <c r="EW19" s="15">
        <f t="shared" si="81"/>
        <v>0</v>
      </c>
      <c r="EX19" s="15">
        <f t="shared" si="82"/>
        <v>0</v>
      </c>
      <c r="EY19" s="15">
        <f t="shared" si="83"/>
        <v>0</v>
      </c>
      <c r="EZ19" s="15">
        <f t="shared" si="84"/>
        <v>0</v>
      </c>
      <c r="FA19" s="15">
        <f t="shared" si="85"/>
        <v>0</v>
      </c>
      <c r="FB19" s="15">
        <f t="shared" si="86"/>
        <v>0</v>
      </c>
      <c r="FC19" s="15">
        <f t="shared" si="87"/>
        <v>0</v>
      </c>
    </row>
    <row r="20" spans="1:159" x14ac:dyDescent="0.25">
      <c r="A20" s="26" t="s">
        <v>359</v>
      </c>
      <c r="B20" s="13">
        <v>2.3100000000000002E-2</v>
      </c>
      <c r="C20" s="212">
        <v>1.8800000000000001E-2</v>
      </c>
      <c r="D20" s="13"/>
      <c r="E20" s="27">
        <v>3379625.65</v>
      </c>
      <c r="F20" s="27">
        <v>3379625.65</v>
      </c>
      <c r="G20" s="27">
        <v>3379625.65</v>
      </c>
      <c r="H20" s="27">
        <v>3379625.65</v>
      </c>
      <c r="I20" s="27">
        <v>3379625.65</v>
      </c>
      <c r="J20" s="27">
        <v>3379625.65</v>
      </c>
      <c r="K20" s="27">
        <v>3379625.65</v>
      </c>
      <c r="L20" s="27">
        <v>3379625.65</v>
      </c>
      <c r="M20" s="27">
        <v>3379625.65</v>
      </c>
      <c r="N20" s="27">
        <v>3379625.65</v>
      </c>
      <c r="O20" s="27">
        <v>3379625.65</v>
      </c>
      <c r="P20" s="27">
        <v>3379625.65</v>
      </c>
      <c r="Q20" s="13"/>
      <c r="R20" s="27">
        <v>3379625.65</v>
      </c>
      <c r="S20" s="27">
        <v>3379625.65</v>
      </c>
      <c r="T20" s="27">
        <v>3379625.65</v>
      </c>
      <c r="U20" s="29">
        <v>3379625.65</v>
      </c>
      <c r="V20" s="29">
        <v>3379625.65</v>
      </c>
      <c r="W20" s="29">
        <v>3379625.65</v>
      </c>
      <c r="X20" s="29">
        <v>3379625.65</v>
      </c>
      <c r="Y20" s="29">
        <v>3379625.65</v>
      </c>
      <c r="Z20" s="29">
        <v>3379625.65</v>
      </c>
      <c r="AA20" s="29">
        <v>3379625.65</v>
      </c>
      <c r="AB20" s="29">
        <v>3379625.65</v>
      </c>
      <c r="AC20" s="29">
        <v>3379625.65</v>
      </c>
      <c r="AD20" s="27"/>
      <c r="AE20" s="27">
        <v>3379625.65</v>
      </c>
      <c r="AF20" s="27">
        <v>3379625.65</v>
      </c>
      <c r="AG20" s="27">
        <v>3379625.65</v>
      </c>
      <c r="AH20" s="27">
        <v>3379625.65</v>
      </c>
      <c r="AI20" s="27">
        <v>3379625.65</v>
      </c>
      <c r="AJ20" s="27">
        <v>3379625.65</v>
      </c>
      <c r="AK20" s="27"/>
      <c r="AL20" s="27"/>
      <c r="AM20" s="27"/>
      <c r="AN20" s="27"/>
      <c r="AO20" s="27"/>
      <c r="AP20" s="27"/>
      <c r="AQ20" s="27"/>
      <c r="AR20" s="28">
        <v>6505.7793762500005</v>
      </c>
      <c r="AS20" s="28">
        <v>6505.7793762500005</v>
      </c>
      <c r="AT20" s="28">
        <v>6505.7793762500005</v>
      </c>
      <c r="AU20" s="28">
        <v>6505.7793762500005</v>
      </c>
      <c r="AV20" s="28">
        <v>6505.7793762500005</v>
      </c>
      <c r="AW20" s="28">
        <v>6505.7793762500005</v>
      </c>
      <c r="AX20" s="28">
        <v>6505.7793762500005</v>
      </c>
      <c r="AY20" s="28">
        <v>6505.7793762500005</v>
      </c>
      <c r="AZ20" s="28">
        <v>6505.7793762500005</v>
      </c>
      <c r="BA20" s="28">
        <v>6505.7793762500005</v>
      </c>
      <c r="BB20" s="28">
        <v>6505.7793762500005</v>
      </c>
      <c r="BC20" s="28">
        <v>6505.7793762500005</v>
      </c>
      <c r="BD20" s="27"/>
      <c r="BE20" s="28">
        <v>6505.7793762500005</v>
      </c>
      <c r="BF20" s="28">
        <v>6505.7793762500005</v>
      </c>
      <c r="BG20" s="28">
        <v>6505.7793762500005</v>
      </c>
      <c r="BH20" s="29">
        <v>6505.7793762500005</v>
      </c>
      <c r="BI20" s="29">
        <v>6505.7793762500005</v>
      </c>
      <c r="BJ20" s="29">
        <v>6505.7793762500005</v>
      </c>
      <c r="BK20" s="29">
        <v>6505.7793762500005</v>
      </c>
      <c r="BL20" s="29">
        <v>6505.7793762500005</v>
      </c>
      <c r="BM20" s="29">
        <v>6505.7793762500005</v>
      </c>
      <c r="BN20" s="29">
        <v>6505.7793762500005</v>
      </c>
      <c r="BO20" s="29">
        <v>6505.7793762500005</v>
      </c>
      <c r="BP20" s="29">
        <v>6505.7793762500005</v>
      </c>
      <c r="BQ20" s="28"/>
      <c r="BR20" s="27">
        <f t="shared" si="0"/>
        <v>6505.7793762500005</v>
      </c>
      <c r="BS20" s="27">
        <f t="shared" si="1"/>
        <v>6505.7793762500005</v>
      </c>
      <c r="BT20" s="27">
        <f t="shared" si="2"/>
        <v>6505.7793762500005</v>
      </c>
      <c r="BU20" s="27">
        <f t="shared" si="3"/>
        <v>6505.7793762500005</v>
      </c>
      <c r="BV20" s="27">
        <f t="shared" si="4"/>
        <v>6505.7793762500005</v>
      </c>
      <c r="BW20" s="27">
        <f t="shared" si="5"/>
        <v>6505.7793762500005</v>
      </c>
      <c r="BX20" s="27">
        <f t="shared" si="6"/>
        <v>0</v>
      </c>
      <c r="BY20" s="27">
        <f t="shared" si="7"/>
        <v>0</v>
      </c>
      <c r="BZ20" s="27">
        <f t="shared" si="8"/>
        <v>0</v>
      </c>
      <c r="CA20" s="27">
        <f t="shared" si="9"/>
        <v>0</v>
      </c>
      <c r="CB20" s="27">
        <f t="shared" si="10"/>
        <v>0</v>
      </c>
      <c r="CC20" s="27">
        <f t="shared" si="11"/>
        <v>0</v>
      </c>
      <c r="CE20" s="15">
        <f t="shared" si="12"/>
        <v>5294.7468516666668</v>
      </c>
      <c r="CF20" s="15">
        <f t="shared" si="13"/>
        <v>5294.7468516666668</v>
      </c>
      <c r="CG20" s="15">
        <f t="shared" si="14"/>
        <v>5294.7468516666668</v>
      </c>
      <c r="CH20" s="15">
        <f t="shared" si="15"/>
        <v>5294.7468516666668</v>
      </c>
      <c r="CI20" s="15">
        <f t="shared" si="16"/>
        <v>5294.7468516666668</v>
      </c>
      <c r="CJ20" s="15">
        <f t="shared" si="17"/>
        <v>5294.7468516666668</v>
      </c>
      <c r="CK20" s="15">
        <f t="shared" si="18"/>
        <v>5294.7468516666668</v>
      </c>
      <c r="CL20" s="15">
        <f t="shared" si="19"/>
        <v>5294.7468516666668</v>
      </c>
      <c r="CM20" s="15">
        <f t="shared" si="20"/>
        <v>5294.7468516666668</v>
      </c>
      <c r="CN20" s="15">
        <f t="shared" si="21"/>
        <v>5294.7468516666668</v>
      </c>
      <c r="CO20" s="15">
        <f t="shared" si="22"/>
        <v>5294.7468516666668</v>
      </c>
      <c r="CP20" s="15">
        <f t="shared" si="23"/>
        <v>5294.7468516666668</v>
      </c>
      <c r="CQ20" s="15">
        <f t="shared" si="24"/>
        <v>0</v>
      </c>
      <c r="CR20" s="15">
        <f t="shared" si="25"/>
        <v>5294.7468516666668</v>
      </c>
      <c r="CS20" s="15">
        <f t="shared" si="26"/>
        <v>5294.7468516666668</v>
      </c>
      <c r="CT20" s="15">
        <f t="shared" si="27"/>
        <v>5294.7468516666668</v>
      </c>
      <c r="CU20" s="15">
        <f t="shared" si="28"/>
        <v>5294.7468516666668</v>
      </c>
      <c r="CV20" s="15">
        <f t="shared" si="29"/>
        <v>5294.7468516666668</v>
      </c>
      <c r="CW20" s="15">
        <f t="shared" si="30"/>
        <v>5294.7468516666668</v>
      </c>
      <c r="CX20" s="15">
        <f t="shared" si="31"/>
        <v>5294.7468516666668</v>
      </c>
      <c r="CY20" s="15">
        <f t="shared" si="32"/>
        <v>5294.7468516666668</v>
      </c>
      <c r="CZ20" s="15">
        <f t="shared" si="33"/>
        <v>5294.7468516666668</v>
      </c>
      <c r="DA20" s="15">
        <f t="shared" si="34"/>
        <v>5294.7468516666668</v>
      </c>
      <c r="DB20" s="15">
        <f t="shared" si="35"/>
        <v>5294.7468516666668</v>
      </c>
      <c r="DC20" s="15">
        <f t="shared" si="36"/>
        <v>5294.7468516666668</v>
      </c>
      <c r="DD20" s="15">
        <f t="shared" si="37"/>
        <v>0</v>
      </c>
      <c r="DE20" s="15">
        <f t="shared" si="38"/>
        <v>5294.7468516666668</v>
      </c>
      <c r="DF20" s="15">
        <f t="shared" si="39"/>
        <v>5294.7468516666668</v>
      </c>
      <c r="DG20" s="15">
        <f t="shared" si="40"/>
        <v>5294.7468516666668</v>
      </c>
      <c r="DH20" s="15">
        <f t="shared" si="41"/>
        <v>5294.7468516666668</v>
      </c>
      <c r="DI20" s="15">
        <f t="shared" si="42"/>
        <v>5294.7468516666668</v>
      </c>
      <c r="DJ20" s="15">
        <f t="shared" si="43"/>
        <v>5294.7468516666668</v>
      </c>
      <c r="DK20" s="15">
        <f t="shared" si="44"/>
        <v>0</v>
      </c>
      <c r="DL20" s="15">
        <f t="shared" si="45"/>
        <v>0</v>
      </c>
      <c r="DM20" s="15">
        <f t="shared" si="46"/>
        <v>0</v>
      </c>
      <c r="DN20" s="15">
        <f t="shared" si="47"/>
        <v>0</v>
      </c>
      <c r="DO20" s="15">
        <f t="shared" si="48"/>
        <v>0</v>
      </c>
      <c r="DP20" s="15">
        <f t="shared" si="49"/>
        <v>0</v>
      </c>
      <c r="DR20" s="15">
        <f t="shared" si="50"/>
        <v>1211.0325245833337</v>
      </c>
      <c r="DS20" s="15">
        <f t="shared" si="51"/>
        <v>1211.0325245833337</v>
      </c>
      <c r="DT20" s="15">
        <f t="shared" si="52"/>
        <v>1211.0325245833337</v>
      </c>
      <c r="DU20" s="15">
        <f t="shared" si="53"/>
        <v>1211.0325245833337</v>
      </c>
      <c r="DV20" s="15">
        <f t="shared" si="54"/>
        <v>1211.0325245833337</v>
      </c>
      <c r="DW20" s="15">
        <f t="shared" si="55"/>
        <v>1211.0325245833337</v>
      </c>
      <c r="DX20" s="15">
        <f t="shared" si="56"/>
        <v>1211.0325245833337</v>
      </c>
      <c r="DY20" s="15">
        <f t="shared" si="57"/>
        <v>1211.0325245833337</v>
      </c>
      <c r="DZ20" s="15">
        <f t="shared" si="58"/>
        <v>1211.0325245833337</v>
      </c>
      <c r="EA20" s="15">
        <f t="shared" si="59"/>
        <v>1211.0325245833337</v>
      </c>
      <c r="EB20" s="15">
        <f t="shared" si="60"/>
        <v>1211.0325245833337</v>
      </c>
      <c r="EC20" s="15">
        <f t="shared" si="61"/>
        <v>1211.0325245833337</v>
      </c>
      <c r="ED20" s="15">
        <f t="shared" si="62"/>
        <v>0</v>
      </c>
      <c r="EE20" s="15">
        <f t="shared" si="63"/>
        <v>1211.0325245833337</v>
      </c>
      <c r="EF20" s="15">
        <f t="shared" si="64"/>
        <v>1211.0325245833337</v>
      </c>
      <c r="EG20" s="15">
        <f t="shared" si="65"/>
        <v>1211.0325245833337</v>
      </c>
      <c r="EH20" s="15">
        <f t="shared" si="66"/>
        <v>1211.0325245833337</v>
      </c>
      <c r="EI20" s="15">
        <f t="shared" si="67"/>
        <v>1211.0325245833337</v>
      </c>
      <c r="EJ20" s="15">
        <f t="shared" si="68"/>
        <v>1211.0325245833337</v>
      </c>
      <c r="EK20" s="15">
        <f t="shared" si="69"/>
        <v>1211.0325245833337</v>
      </c>
      <c r="EL20" s="15">
        <f t="shared" si="70"/>
        <v>1211.0325245833337</v>
      </c>
      <c r="EM20" s="15">
        <f t="shared" si="71"/>
        <v>1211.0325245833337</v>
      </c>
      <c r="EN20" s="15">
        <f t="shared" si="72"/>
        <v>1211.0325245833337</v>
      </c>
      <c r="EO20" s="15">
        <f t="shared" si="73"/>
        <v>1211.0325245833337</v>
      </c>
      <c r="EP20" s="15">
        <f t="shared" si="74"/>
        <v>1211.0325245833337</v>
      </c>
      <c r="EQ20" s="15">
        <f t="shared" si="75"/>
        <v>0</v>
      </c>
      <c r="ER20" s="15">
        <f t="shared" si="76"/>
        <v>1211.0325245833337</v>
      </c>
      <c r="ES20" s="15">
        <f t="shared" si="77"/>
        <v>1211.0325245833337</v>
      </c>
      <c r="ET20" s="15">
        <f t="shared" si="78"/>
        <v>1211.0325245833337</v>
      </c>
      <c r="EU20" s="15">
        <f t="shared" si="79"/>
        <v>1211.0325245833337</v>
      </c>
      <c r="EV20" s="15">
        <f t="shared" si="80"/>
        <v>1211.0325245833337</v>
      </c>
      <c r="EW20" s="15">
        <f t="shared" si="81"/>
        <v>1211.0325245833337</v>
      </c>
      <c r="EX20" s="15">
        <f t="shared" si="82"/>
        <v>0</v>
      </c>
      <c r="EY20" s="15">
        <f t="shared" si="83"/>
        <v>0</v>
      </c>
      <c r="EZ20" s="15">
        <f t="shared" si="84"/>
        <v>0</v>
      </c>
      <c r="FA20" s="15">
        <f t="shared" si="85"/>
        <v>0</v>
      </c>
      <c r="FB20" s="15">
        <f t="shared" si="86"/>
        <v>0</v>
      </c>
      <c r="FC20" s="15">
        <f t="shared" si="87"/>
        <v>0</v>
      </c>
    </row>
    <row r="21" spans="1:159" x14ac:dyDescent="0.25">
      <c r="A21" s="26" t="s">
        <v>360</v>
      </c>
      <c r="B21" s="13">
        <v>0</v>
      </c>
      <c r="C21" s="212">
        <v>0</v>
      </c>
      <c r="D21" s="13"/>
      <c r="E21" s="27">
        <v>135348.24</v>
      </c>
      <c r="F21" s="27">
        <v>135348.24</v>
      </c>
      <c r="G21" s="27">
        <v>135348.24</v>
      </c>
      <c r="H21" s="27">
        <v>135348.24</v>
      </c>
      <c r="I21" s="27">
        <v>135348.24</v>
      </c>
      <c r="J21" s="27">
        <v>135348.24</v>
      </c>
      <c r="K21" s="27">
        <v>135348.24</v>
      </c>
      <c r="L21" s="27">
        <v>135348.24</v>
      </c>
      <c r="M21" s="27">
        <v>135348.24</v>
      </c>
      <c r="N21" s="27">
        <v>135348.24</v>
      </c>
      <c r="O21" s="27">
        <v>135348.24</v>
      </c>
      <c r="P21" s="27">
        <v>135348.24</v>
      </c>
      <c r="Q21" s="13"/>
      <c r="R21" s="27">
        <v>135348.24</v>
      </c>
      <c r="S21" s="27">
        <v>135348.24</v>
      </c>
      <c r="T21" s="27">
        <v>135348.24</v>
      </c>
      <c r="U21" s="29">
        <v>135348.24</v>
      </c>
      <c r="V21" s="29">
        <v>135348.24</v>
      </c>
      <c r="W21" s="29">
        <v>135348.24</v>
      </c>
      <c r="X21" s="29">
        <v>135348.24</v>
      </c>
      <c r="Y21" s="29">
        <v>135348.24</v>
      </c>
      <c r="Z21" s="29">
        <v>174715.98</v>
      </c>
      <c r="AA21" s="29">
        <v>214083.72</v>
      </c>
      <c r="AB21" s="29">
        <v>214083.72</v>
      </c>
      <c r="AC21" s="29">
        <v>214083.72</v>
      </c>
      <c r="AD21" s="27"/>
      <c r="AE21" s="27">
        <v>214083.72</v>
      </c>
      <c r="AF21" s="27">
        <v>214083.72</v>
      </c>
      <c r="AG21" s="27">
        <v>214083.72</v>
      </c>
      <c r="AH21" s="27">
        <v>214083.72</v>
      </c>
      <c r="AI21" s="27">
        <v>214083.72</v>
      </c>
      <c r="AJ21" s="27">
        <v>214083.72</v>
      </c>
      <c r="AK21" s="27"/>
      <c r="AL21" s="27"/>
      <c r="AM21" s="27"/>
      <c r="AN21" s="27"/>
      <c r="AO21" s="27"/>
      <c r="AP21" s="27"/>
      <c r="AQ21" s="27"/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7"/>
      <c r="BE21" s="28">
        <v>0</v>
      </c>
      <c r="BF21" s="28">
        <v>0</v>
      </c>
      <c r="BG21" s="28">
        <v>0</v>
      </c>
      <c r="BH21" s="29">
        <v>0</v>
      </c>
      <c r="BI21" s="29">
        <v>0</v>
      </c>
      <c r="BJ21" s="29">
        <v>0</v>
      </c>
      <c r="BK21" s="29">
        <v>0</v>
      </c>
      <c r="BL21" s="29">
        <v>0</v>
      </c>
      <c r="BM21" s="29">
        <v>0</v>
      </c>
      <c r="BN21" s="29">
        <v>0</v>
      </c>
      <c r="BO21" s="29">
        <v>0</v>
      </c>
      <c r="BP21" s="29">
        <v>0</v>
      </c>
      <c r="BQ21" s="28"/>
      <c r="BR21" s="27">
        <f t="shared" si="0"/>
        <v>0</v>
      </c>
      <c r="BS21" s="27">
        <f t="shared" si="1"/>
        <v>0</v>
      </c>
      <c r="BT21" s="27">
        <f t="shared" si="2"/>
        <v>0</v>
      </c>
      <c r="BU21" s="27">
        <f t="shared" si="3"/>
        <v>0</v>
      </c>
      <c r="BV21" s="27">
        <f t="shared" si="4"/>
        <v>0</v>
      </c>
      <c r="BW21" s="27">
        <f t="shared" si="5"/>
        <v>0</v>
      </c>
      <c r="BX21" s="27">
        <f t="shared" si="6"/>
        <v>0</v>
      </c>
      <c r="BY21" s="27">
        <f t="shared" si="7"/>
        <v>0</v>
      </c>
      <c r="BZ21" s="27">
        <f t="shared" si="8"/>
        <v>0</v>
      </c>
      <c r="CA21" s="27">
        <f t="shared" si="9"/>
        <v>0</v>
      </c>
      <c r="CB21" s="27">
        <f t="shared" si="10"/>
        <v>0</v>
      </c>
      <c r="CC21" s="27">
        <f t="shared" si="11"/>
        <v>0</v>
      </c>
      <c r="CE21" s="15">
        <f t="shared" si="12"/>
        <v>0</v>
      </c>
      <c r="CF21" s="15">
        <f t="shared" si="13"/>
        <v>0</v>
      </c>
      <c r="CG21" s="15">
        <f t="shared" si="14"/>
        <v>0</v>
      </c>
      <c r="CH21" s="15">
        <f t="shared" si="15"/>
        <v>0</v>
      </c>
      <c r="CI21" s="15">
        <f t="shared" si="16"/>
        <v>0</v>
      </c>
      <c r="CJ21" s="15">
        <f t="shared" si="17"/>
        <v>0</v>
      </c>
      <c r="CK21" s="15">
        <f t="shared" si="18"/>
        <v>0</v>
      </c>
      <c r="CL21" s="15">
        <f t="shared" si="19"/>
        <v>0</v>
      </c>
      <c r="CM21" s="15">
        <f t="shared" si="20"/>
        <v>0</v>
      </c>
      <c r="CN21" s="15">
        <f t="shared" si="21"/>
        <v>0</v>
      </c>
      <c r="CO21" s="15">
        <f t="shared" si="22"/>
        <v>0</v>
      </c>
      <c r="CP21" s="15">
        <f t="shared" si="23"/>
        <v>0</v>
      </c>
      <c r="CQ21" s="15">
        <f t="shared" si="24"/>
        <v>0</v>
      </c>
      <c r="CR21" s="15">
        <f t="shared" si="25"/>
        <v>0</v>
      </c>
      <c r="CS21" s="15">
        <f t="shared" si="26"/>
        <v>0</v>
      </c>
      <c r="CT21" s="15">
        <f t="shared" si="27"/>
        <v>0</v>
      </c>
      <c r="CU21" s="15">
        <f t="shared" si="28"/>
        <v>0</v>
      </c>
      <c r="CV21" s="15">
        <f t="shared" si="29"/>
        <v>0</v>
      </c>
      <c r="CW21" s="15">
        <f t="shared" si="30"/>
        <v>0</v>
      </c>
      <c r="CX21" s="15">
        <f t="shared" si="31"/>
        <v>0</v>
      </c>
      <c r="CY21" s="15">
        <f t="shared" si="32"/>
        <v>0</v>
      </c>
      <c r="CZ21" s="15">
        <f t="shared" si="33"/>
        <v>0</v>
      </c>
      <c r="DA21" s="15">
        <f t="shared" si="34"/>
        <v>0</v>
      </c>
      <c r="DB21" s="15">
        <f t="shared" si="35"/>
        <v>0</v>
      </c>
      <c r="DC21" s="15">
        <f t="shared" si="36"/>
        <v>0</v>
      </c>
      <c r="DD21" s="15">
        <f t="shared" si="37"/>
        <v>0</v>
      </c>
      <c r="DE21" s="15">
        <f t="shared" si="38"/>
        <v>0</v>
      </c>
      <c r="DF21" s="15">
        <f t="shared" si="39"/>
        <v>0</v>
      </c>
      <c r="DG21" s="15">
        <f t="shared" si="40"/>
        <v>0</v>
      </c>
      <c r="DH21" s="15">
        <f t="shared" si="41"/>
        <v>0</v>
      </c>
      <c r="DI21" s="15">
        <f t="shared" si="42"/>
        <v>0</v>
      </c>
      <c r="DJ21" s="15">
        <f t="shared" si="43"/>
        <v>0</v>
      </c>
      <c r="DK21" s="15">
        <f t="shared" si="44"/>
        <v>0</v>
      </c>
      <c r="DL21" s="15">
        <f t="shared" si="45"/>
        <v>0</v>
      </c>
      <c r="DM21" s="15">
        <f t="shared" si="46"/>
        <v>0</v>
      </c>
      <c r="DN21" s="15">
        <f t="shared" si="47"/>
        <v>0</v>
      </c>
      <c r="DO21" s="15">
        <f t="shared" si="48"/>
        <v>0</v>
      </c>
      <c r="DP21" s="15">
        <f t="shared" si="49"/>
        <v>0</v>
      </c>
      <c r="DR21" s="15">
        <f t="shared" si="50"/>
        <v>0</v>
      </c>
      <c r="DS21" s="15">
        <f t="shared" si="51"/>
        <v>0</v>
      </c>
      <c r="DT21" s="15">
        <f t="shared" si="52"/>
        <v>0</v>
      </c>
      <c r="DU21" s="15">
        <f t="shared" si="53"/>
        <v>0</v>
      </c>
      <c r="DV21" s="15">
        <f t="shared" si="54"/>
        <v>0</v>
      </c>
      <c r="DW21" s="15">
        <f t="shared" si="55"/>
        <v>0</v>
      </c>
      <c r="DX21" s="15">
        <f t="shared" si="56"/>
        <v>0</v>
      </c>
      <c r="DY21" s="15">
        <f t="shared" si="57"/>
        <v>0</v>
      </c>
      <c r="DZ21" s="15">
        <f t="shared" si="58"/>
        <v>0</v>
      </c>
      <c r="EA21" s="15">
        <f t="shared" si="59"/>
        <v>0</v>
      </c>
      <c r="EB21" s="15">
        <f t="shared" si="60"/>
        <v>0</v>
      </c>
      <c r="EC21" s="15">
        <f t="shared" si="61"/>
        <v>0</v>
      </c>
      <c r="ED21" s="15">
        <f t="shared" si="62"/>
        <v>0</v>
      </c>
      <c r="EE21" s="15">
        <f t="shared" si="63"/>
        <v>0</v>
      </c>
      <c r="EF21" s="15">
        <f t="shared" si="64"/>
        <v>0</v>
      </c>
      <c r="EG21" s="15">
        <f t="shared" si="65"/>
        <v>0</v>
      </c>
      <c r="EH21" s="15">
        <f t="shared" si="66"/>
        <v>0</v>
      </c>
      <c r="EI21" s="15">
        <f t="shared" si="67"/>
        <v>0</v>
      </c>
      <c r="EJ21" s="15">
        <f t="shared" si="68"/>
        <v>0</v>
      </c>
      <c r="EK21" s="15">
        <f t="shared" si="69"/>
        <v>0</v>
      </c>
      <c r="EL21" s="15">
        <f t="shared" si="70"/>
        <v>0</v>
      </c>
      <c r="EM21" s="15">
        <f t="shared" si="71"/>
        <v>0</v>
      </c>
      <c r="EN21" s="15">
        <f t="shared" si="72"/>
        <v>0</v>
      </c>
      <c r="EO21" s="15">
        <f t="shared" si="73"/>
        <v>0</v>
      </c>
      <c r="EP21" s="15">
        <f t="shared" si="74"/>
        <v>0</v>
      </c>
      <c r="EQ21" s="15">
        <f t="shared" si="75"/>
        <v>0</v>
      </c>
      <c r="ER21" s="15">
        <f t="shared" si="76"/>
        <v>0</v>
      </c>
      <c r="ES21" s="15">
        <f t="shared" si="77"/>
        <v>0</v>
      </c>
      <c r="ET21" s="15">
        <f t="shared" si="78"/>
        <v>0</v>
      </c>
      <c r="EU21" s="15">
        <f t="shared" si="79"/>
        <v>0</v>
      </c>
      <c r="EV21" s="15">
        <f t="shared" si="80"/>
        <v>0</v>
      </c>
      <c r="EW21" s="15">
        <f t="shared" si="81"/>
        <v>0</v>
      </c>
      <c r="EX21" s="15">
        <f t="shared" si="82"/>
        <v>0</v>
      </c>
      <c r="EY21" s="15">
        <f t="shared" si="83"/>
        <v>0</v>
      </c>
      <c r="EZ21" s="15">
        <f t="shared" si="84"/>
        <v>0</v>
      </c>
      <c r="FA21" s="15">
        <f t="shared" si="85"/>
        <v>0</v>
      </c>
      <c r="FB21" s="15">
        <f t="shared" si="86"/>
        <v>0</v>
      </c>
      <c r="FC21" s="15">
        <f t="shared" si="87"/>
        <v>0</v>
      </c>
    </row>
    <row r="22" spans="1:159" x14ac:dyDescent="0.25">
      <c r="A22" s="26" t="s">
        <v>361</v>
      </c>
      <c r="B22" s="13">
        <v>1.6799999999999999E-2</v>
      </c>
      <c r="C22" s="212">
        <v>1.47E-2</v>
      </c>
      <c r="D22" s="13"/>
      <c r="E22" s="27">
        <v>27411967.18</v>
      </c>
      <c r="F22" s="27">
        <v>27411967.18</v>
      </c>
      <c r="G22" s="27">
        <v>27411967.18</v>
      </c>
      <c r="H22" s="27">
        <v>27411967.18</v>
      </c>
      <c r="I22" s="27">
        <v>27411967.18</v>
      </c>
      <c r="J22" s="27">
        <v>27411967.18</v>
      </c>
      <c r="K22" s="27">
        <v>27411967.18</v>
      </c>
      <c r="L22" s="27">
        <v>27411967.18</v>
      </c>
      <c r="M22" s="27">
        <v>27411967.18</v>
      </c>
      <c r="N22" s="27">
        <v>27444106.579999998</v>
      </c>
      <c r="O22" s="27">
        <v>27477695.25</v>
      </c>
      <c r="P22" s="27">
        <v>27479144.510000002</v>
      </c>
      <c r="Q22" s="13"/>
      <c r="R22" s="27">
        <v>27484470.280000001</v>
      </c>
      <c r="S22" s="27">
        <v>27489796.050000001</v>
      </c>
      <c r="T22" s="27">
        <v>27489796.050000001</v>
      </c>
      <c r="U22" s="29">
        <v>27489796.050000001</v>
      </c>
      <c r="V22" s="29">
        <v>27490249.359999999</v>
      </c>
      <c r="W22" s="29">
        <v>27490702.66</v>
      </c>
      <c r="X22" s="29">
        <v>27490702.66</v>
      </c>
      <c r="Y22" s="29">
        <v>27490702.66</v>
      </c>
      <c r="Z22" s="29">
        <v>27451334.920000002</v>
      </c>
      <c r="AA22" s="29">
        <v>27411967.18</v>
      </c>
      <c r="AB22" s="29">
        <v>27411967.18</v>
      </c>
      <c r="AC22" s="29">
        <v>27411967.18</v>
      </c>
      <c r="AD22" s="27"/>
      <c r="AE22" s="27">
        <v>27411967.18</v>
      </c>
      <c r="AF22" s="27">
        <v>27411967.18</v>
      </c>
      <c r="AG22" s="27">
        <v>27411967.18</v>
      </c>
      <c r="AH22" s="27">
        <v>27411967.18</v>
      </c>
      <c r="AI22" s="27">
        <v>27411967.18</v>
      </c>
      <c r="AJ22" s="27">
        <v>27411967.18</v>
      </c>
      <c r="AK22" s="27"/>
      <c r="AL22" s="27"/>
      <c r="AM22" s="27"/>
      <c r="AN22" s="27"/>
      <c r="AO22" s="27"/>
      <c r="AP22" s="27"/>
      <c r="AQ22" s="27"/>
      <c r="AR22" s="28">
        <v>38376.754051999997</v>
      </c>
      <c r="AS22" s="28">
        <v>38376.754051999997</v>
      </c>
      <c r="AT22" s="28">
        <v>38376.754051999997</v>
      </c>
      <c r="AU22" s="28">
        <v>38376.754051999997</v>
      </c>
      <c r="AV22" s="28">
        <v>38376.754051999997</v>
      </c>
      <c r="AW22" s="28">
        <v>38376.754051999997</v>
      </c>
      <c r="AX22" s="28">
        <v>38376.754051999997</v>
      </c>
      <c r="AY22" s="28">
        <v>38376.754051999997</v>
      </c>
      <c r="AZ22" s="28">
        <v>38376.754051999997</v>
      </c>
      <c r="BA22" s="28">
        <v>38421.749211999995</v>
      </c>
      <c r="BB22" s="28">
        <v>38468.773349999996</v>
      </c>
      <c r="BC22" s="28">
        <v>38470.802314</v>
      </c>
      <c r="BD22" s="27"/>
      <c r="BE22" s="28">
        <v>38478.258391999996</v>
      </c>
      <c r="BF22" s="28">
        <v>38485.714469999999</v>
      </c>
      <c r="BG22" s="28">
        <v>38485.714469999999</v>
      </c>
      <c r="BH22" s="29">
        <v>38485.714469999999</v>
      </c>
      <c r="BI22" s="29">
        <v>38486.349104000001</v>
      </c>
      <c r="BJ22" s="29">
        <v>38486.983723999998</v>
      </c>
      <c r="BK22" s="29">
        <v>38486.983723999998</v>
      </c>
      <c r="BL22" s="29">
        <v>38486.983723999998</v>
      </c>
      <c r="BM22" s="29">
        <v>38431.868888000005</v>
      </c>
      <c r="BN22" s="29">
        <v>38376.754051999997</v>
      </c>
      <c r="BO22" s="29">
        <v>38376.754051999997</v>
      </c>
      <c r="BP22" s="29">
        <v>38376.754051999997</v>
      </c>
      <c r="BQ22" s="28"/>
      <c r="BR22" s="27">
        <f t="shared" si="0"/>
        <v>38376.754051999997</v>
      </c>
      <c r="BS22" s="27">
        <f t="shared" si="1"/>
        <v>38376.754051999997</v>
      </c>
      <c r="BT22" s="27">
        <f t="shared" si="2"/>
        <v>38376.754051999997</v>
      </c>
      <c r="BU22" s="27">
        <f t="shared" si="3"/>
        <v>38376.754051999997</v>
      </c>
      <c r="BV22" s="27">
        <f t="shared" si="4"/>
        <v>38376.754051999997</v>
      </c>
      <c r="BW22" s="27">
        <f t="shared" si="5"/>
        <v>38376.754051999997</v>
      </c>
      <c r="BX22" s="27">
        <f t="shared" si="6"/>
        <v>0</v>
      </c>
      <c r="BY22" s="27">
        <f t="shared" si="7"/>
        <v>0</v>
      </c>
      <c r="BZ22" s="27">
        <f t="shared" si="8"/>
        <v>0</v>
      </c>
      <c r="CA22" s="27">
        <f t="shared" si="9"/>
        <v>0</v>
      </c>
      <c r="CB22" s="27">
        <f t="shared" si="10"/>
        <v>0</v>
      </c>
      <c r="CC22" s="27">
        <f t="shared" si="11"/>
        <v>0</v>
      </c>
      <c r="CE22" s="15">
        <f t="shared" si="12"/>
        <v>33579.659795499996</v>
      </c>
      <c r="CF22" s="15">
        <f t="shared" si="13"/>
        <v>33579.659795499996</v>
      </c>
      <c r="CG22" s="15">
        <f t="shared" si="14"/>
        <v>33579.659795499996</v>
      </c>
      <c r="CH22" s="15">
        <f t="shared" si="15"/>
        <v>33579.659795499996</v>
      </c>
      <c r="CI22" s="15">
        <f t="shared" si="16"/>
        <v>33579.659795499996</v>
      </c>
      <c r="CJ22" s="15">
        <f t="shared" si="17"/>
        <v>33579.659795499996</v>
      </c>
      <c r="CK22" s="15">
        <f t="shared" si="18"/>
        <v>33579.659795499996</v>
      </c>
      <c r="CL22" s="15">
        <f t="shared" si="19"/>
        <v>33579.659795499996</v>
      </c>
      <c r="CM22" s="15">
        <f t="shared" si="20"/>
        <v>33579.659795499996</v>
      </c>
      <c r="CN22" s="15">
        <f t="shared" si="21"/>
        <v>33619.030560499996</v>
      </c>
      <c r="CO22" s="15">
        <f t="shared" si="22"/>
        <v>33660.176681249999</v>
      </c>
      <c r="CP22" s="15">
        <f t="shared" si="23"/>
        <v>33661.952024749997</v>
      </c>
      <c r="CQ22" s="15">
        <f t="shared" si="24"/>
        <v>0</v>
      </c>
      <c r="CR22" s="15">
        <f t="shared" si="25"/>
        <v>33668.476092999997</v>
      </c>
      <c r="CS22" s="15">
        <f t="shared" si="26"/>
        <v>33675.000161249998</v>
      </c>
      <c r="CT22" s="15">
        <f t="shared" si="27"/>
        <v>33675.000161249998</v>
      </c>
      <c r="CU22" s="15">
        <f t="shared" si="28"/>
        <v>33675.000161249998</v>
      </c>
      <c r="CV22" s="15">
        <f t="shared" si="29"/>
        <v>33675.555465999998</v>
      </c>
      <c r="CW22" s="15">
        <f t="shared" si="30"/>
        <v>33676.110758499999</v>
      </c>
      <c r="CX22" s="15">
        <f t="shared" si="31"/>
        <v>33676.110758499999</v>
      </c>
      <c r="CY22" s="15">
        <f t="shared" si="32"/>
        <v>33676.110758499999</v>
      </c>
      <c r="CZ22" s="15">
        <f t="shared" si="33"/>
        <v>33627.885277000001</v>
      </c>
      <c r="DA22" s="15">
        <f t="shared" si="34"/>
        <v>33579.659795499996</v>
      </c>
      <c r="DB22" s="15">
        <f t="shared" si="35"/>
        <v>33579.659795499996</v>
      </c>
      <c r="DC22" s="15">
        <f t="shared" si="36"/>
        <v>33579.659795499996</v>
      </c>
      <c r="DD22" s="15">
        <f t="shared" si="37"/>
        <v>0</v>
      </c>
      <c r="DE22" s="15">
        <f t="shared" si="38"/>
        <v>33579.659795499996</v>
      </c>
      <c r="DF22" s="15">
        <f t="shared" si="39"/>
        <v>33579.659795499996</v>
      </c>
      <c r="DG22" s="15">
        <f t="shared" si="40"/>
        <v>33579.659795499996</v>
      </c>
      <c r="DH22" s="15">
        <f t="shared" si="41"/>
        <v>33579.659795499996</v>
      </c>
      <c r="DI22" s="15">
        <f t="shared" si="42"/>
        <v>33579.659795499996</v>
      </c>
      <c r="DJ22" s="15">
        <f t="shared" si="43"/>
        <v>33579.659795499996</v>
      </c>
      <c r="DK22" s="15">
        <f t="shared" si="44"/>
        <v>0</v>
      </c>
      <c r="DL22" s="15">
        <f t="shared" si="45"/>
        <v>0</v>
      </c>
      <c r="DM22" s="15">
        <f t="shared" si="46"/>
        <v>0</v>
      </c>
      <c r="DN22" s="15">
        <f t="shared" si="47"/>
        <v>0</v>
      </c>
      <c r="DO22" s="15">
        <f t="shared" si="48"/>
        <v>0</v>
      </c>
      <c r="DP22" s="15">
        <f t="shared" si="49"/>
        <v>0</v>
      </c>
      <c r="DR22" s="15">
        <f t="shared" si="50"/>
        <v>4797.0942565000005</v>
      </c>
      <c r="DS22" s="15">
        <f t="shared" si="51"/>
        <v>4797.0942565000005</v>
      </c>
      <c r="DT22" s="15">
        <f t="shared" si="52"/>
        <v>4797.0942565000005</v>
      </c>
      <c r="DU22" s="15">
        <f t="shared" si="53"/>
        <v>4797.0942565000005</v>
      </c>
      <c r="DV22" s="15">
        <f t="shared" si="54"/>
        <v>4797.0942565000005</v>
      </c>
      <c r="DW22" s="15">
        <f t="shared" si="55"/>
        <v>4797.0942565000005</v>
      </c>
      <c r="DX22" s="15">
        <f t="shared" si="56"/>
        <v>4797.0942565000005</v>
      </c>
      <c r="DY22" s="15">
        <f t="shared" si="57"/>
        <v>4797.0942565000005</v>
      </c>
      <c r="DZ22" s="15">
        <f t="shared" si="58"/>
        <v>4797.0942565000005</v>
      </c>
      <c r="EA22" s="15">
        <f t="shared" si="59"/>
        <v>4802.7186514999994</v>
      </c>
      <c r="EB22" s="15">
        <f t="shared" si="60"/>
        <v>4808.5966687499968</v>
      </c>
      <c r="EC22" s="15">
        <f t="shared" si="61"/>
        <v>4808.8502892500037</v>
      </c>
      <c r="ED22" s="15">
        <f t="shared" si="62"/>
        <v>0</v>
      </c>
      <c r="EE22" s="15">
        <f t="shared" si="63"/>
        <v>4809.7822989999986</v>
      </c>
      <c r="EF22" s="15">
        <f t="shared" si="64"/>
        <v>4810.7143087500008</v>
      </c>
      <c r="EG22" s="15">
        <f t="shared" si="65"/>
        <v>4810.7143087500008</v>
      </c>
      <c r="EH22" s="15">
        <f t="shared" si="66"/>
        <v>4810.7143087500008</v>
      </c>
      <c r="EI22" s="15">
        <f t="shared" si="67"/>
        <v>4810.7936380000028</v>
      </c>
      <c r="EJ22" s="15">
        <f t="shared" si="68"/>
        <v>4810.8729654999988</v>
      </c>
      <c r="EK22" s="15">
        <f t="shared" si="69"/>
        <v>4810.8729654999988</v>
      </c>
      <c r="EL22" s="15">
        <f t="shared" si="70"/>
        <v>4810.8729654999988</v>
      </c>
      <c r="EM22" s="15">
        <f t="shared" si="71"/>
        <v>4803.9836110000033</v>
      </c>
      <c r="EN22" s="15">
        <f t="shared" si="72"/>
        <v>4797.0942565000005</v>
      </c>
      <c r="EO22" s="15">
        <f t="shared" si="73"/>
        <v>4797.0942565000005</v>
      </c>
      <c r="EP22" s="15">
        <f t="shared" si="74"/>
        <v>4797.0942565000005</v>
      </c>
      <c r="EQ22" s="15">
        <f t="shared" si="75"/>
        <v>0</v>
      </c>
      <c r="ER22" s="15">
        <f t="shared" si="76"/>
        <v>4797.0942565000005</v>
      </c>
      <c r="ES22" s="15">
        <f t="shared" si="77"/>
        <v>4797.0942565000005</v>
      </c>
      <c r="ET22" s="15">
        <f t="shared" si="78"/>
        <v>4797.0942565000005</v>
      </c>
      <c r="EU22" s="15">
        <f t="shared" si="79"/>
        <v>4797.0942565000005</v>
      </c>
      <c r="EV22" s="15">
        <f t="shared" si="80"/>
        <v>4797.0942565000005</v>
      </c>
      <c r="EW22" s="15">
        <f t="shared" si="81"/>
        <v>4797.0942565000005</v>
      </c>
      <c r="EX22" s="15">
        <f t="shared" si="82"/>
        <v>0</v>
      </c>
      <c r="EY22" s="15">
        <f t="shared" si="83"/>
        <v>0</v>
      </c>
      <c r="EZ22" s="15">
        <f t="shared" si="84"/>
        <v>0</v>
      </c>
      <c r="FA22" s="15">
        <f t="shared" si="85"/>
        <v>0</v>
      </c>
      <c r="FB22" s="15">
        <f t="shared" si="86"/>
        <v>0</v>
      </c>
      <c r="FC22" s="15">
        <f t="shared" si="87"/>
        <v>0</v>
      </c>
    </row>
    <row r="23" spans="1:159" x14ac:dyDescent="0.25">
      <c r="A23" s="26" t="s">
        <v>362</v>
      </c>
      <c r="B23" s="13">
        <v>7.6999999999999994E-3</v>
      </c>
      <c r="C23" s="212">
        <v>5.4999999999999997E-3</v>
      </c>
      <c r="D23" s="13"/>
      <c r="E23" s="27">
        <v>2472014.12</v>
      </c>
      <c r="F23" s="27">
        <v>2472014.12</v>
      </c>
      <c r="G23" s="27">
        <v>2472014.12</v>
      </c>
      <c r="H23" s="27">
        <v>2472014.12</v>
      </c>
      <c r="I23" s="27">
        <v>2472014.12</v>
      </c>
      <c r="J23" s="27">
        <v>2472014.12</v>
      </c>
      <c r="K23" s="27">
        <v>2472014.12</v>
      </c>
      <c r="L23" s="27">
        <v>2472014.12</v>
      </c>
      <c r="M23" s="27">
        <v>2472014.12</v>
      </c>
      <c r="N23" s="27">
        <v>2472014.12</v>
      </c>
      <c r="O23" s="27">
        <v>2472014.12</v>
      </c>
      <c r="P23" s="27">
        <v>2472014.12</v>
      </c>
      <c r="Q23" s="13"/>
      <c r="R23" s="27">
        <v>2472014.12</v>
      </c>
      <c r="S23" s="27">
        <v>2472014.12</v>
      </c>
      <c r="T23" s="27">
        <v>2472014.12</v>
      </c>
      <c r="U23" s="29">
        <v>2472014.12</v>
      </c>
      <c r="V23" s="29">
        <v>2472014.12</v>
      </c>
      <c r="W23" s="29">
        <v>2472014.12</v>
      </c>
      <c r="X23" s="29">
        <v>2472014.12</v>
      </c>
      <c r="Y23" s="29">
        <v>2472014.12</v>
      </c>
      <c r="Z23" s="29">
        <v>2472014.12</v>
      </c>
      <c r="AA23" s="29">
        <v>2472014.12</v>
      </c>
      <c r="AB23" s="29">
        <v>2472014.12</v>
      </c>
      <c r="AC23" s="29">
        <v>2472014.12</v>
      </c>
      <c r="AD23" s="27"/>
      <c r="AE23" s="27">
        <v>2472014.12</v>
      </c>
      <c r="AF23" s="27">
        <v>2472014.12</v>
      </c>
      <c r="AG23" s="27">
        <v>2472014.12</v>
      </c>
      <c r="AH23" s="27">
        <v>2472014.12</v>
      </c>
      <c r="AI23" s="27">
        <v>2472014.12</v>
      </c>
      <c r="AJ23" s="27">
        <v>2472014.12</v>
      </c>
      <c r="AK23" s="27"/>
      <c r="AL23" s="27"/>
      <c r="AM23" s="27"/>
      <c r="AN23" s="27"/>
      <c r="AO23" s="27"/>
      <c r="AP23" s="27"/>
      <c r="AQ23" s="27"/>
      <c r="AR23" s="28">
        <v>1586.2090603333334</v>
      </c>
      <c r="AS23" s="28">
        <v>1586.2090603333334</v>
      </c>
      <c r="AT23" s="28">
        <v>1586.2090603333334</v>
      </c>
      <c r="AU23" s="28">
        <v>1586.2090603333334</v>
      </c>
      <c r="AV23" s="28">
        <v>1586.2090603333334</v>
      </c>
      <c r="AW23" s="28">
        <v>1586.2090603333334</v>
      </c>
      <c r="AX23" s="28">
        <v>1586.2090603333334</v>
      </c>
      <c r="AY23" s="28">
        <v>1586.2090603333334</v>
      </c>
      <c r="AZ23" s="28">
        <v>1586.2090603333334</v>
      </c>
      <c r="BA23" s="28">
        <v>1586.2090603333334</v>
      </c>
      <c r="BB23" s="28">
        <v>1586.2090603333334</v>
      </c>
      <c r="BC23" s="28">
        <v>1586.2090603333334</v>
      </c>
      <c r="BD23" s="27"/>
      <c r="BE23" s="28">
        <v>1586.2090603333334</v>
      </c>
      <c r="BF23" s="28">
        <v>1586.2090603333334</v>
      </c>
      <c r="BG23" s="28">
        <v>1586.2090603333334</v>
      </c>
      <c r="BH23" s="29">
        <v>1586.2090603333334</v>
      </c>
      <c r="BI23" s="29">
        <v>1586.2090603333334</v>
      </c>
      <c r="BJ23" s="29">
        <v>1586.2090603333334</v>
      </c>
      <c r="BK23" s="29">
        <v>1586.2090603333334</v>
      </c>
      <c r="BL23" s="29">
        <v>1586.2090603333334</v>
      </c>
      <c r="BM23" s="29">
        <v>1586.2090603333334</v>
      </c>
      <c r="BN23" s="29">
        <v>1586.2090603333334</v>
      </c>
      <c r="BO23" s="29">
        <v>1586.2090603333334</v>
      </c>
      <c r="BP23" s="29">
        <v>1586.2090603333334</v>
      </c>
      <c r="BQ23" s="28"/>
      <c r="BR23" s="27">
        <f t="shared" si="0"/>
        <v>1586.2090603333334</v>
      </c>
      <c r="BS23" s="27">
        <f t="shared" si="1"/>
        <v>1586.2090603333334</v>
      </c>
      <c r="BT23" s="27">
        <f t="shared" si="2"/>
        <v>1586.2090603333334</v>
      </c>
      <c r="BU23" s="27">
        <f t="shared" si="3"/>
        <v>1586.2090603333334</v>
      </c>
      <c r="BV23" s="27">
        <f t="shared" si="4"/>
        <v>1586.2090603333334</v>
      </c>
      <c r="BW23" s="27">
        <f t="shared" si="5"/>
        <v>1586.2090603333334</v>
      </c>
      <c r="BX23" s="27">
        <f t="shared" si="6"/>
        <v>0</v>
      </c>
      <c r="BY23" s="27">
        <f t="shared" si="7"/>
        <v>0</v>
      </c>
      <c r="BZ23" s="27">
        <f t="shared" si="8"/>
        <v>0</v>
      </c>
      <c r="CA23" s="27">
        <f t="shared" si="9"/>
        <v>0</v>
      </c>
      <c r="CB23" s="27">
        <f t="shared" si="10"/>
        <v>0</v>
      </c>
      <c r="CC23" s="27">
        <f t="shared" si="11"/>
        <v>0</v>
      </c>
      <c r="CE23" s="15">
        <f t="shared" si="12"/>
        <v>1133.0064716666666</v>
      </c>
      <c r="CF23" s="15">
        <f t="shared" si="13"/>
        <v>1133.0064716666666</v>
      </c>
      <c r="CG23" s="15">
        <f t="shared" si="14"/>
        <v>1133.0064716666666</v>
      </c>
      <c r="CH23" s="15">
        <f t="shared" si="15"/>
        <v>1133.0064716666666</v>
      </c>
      <c r="CI23" s="15">
        <f t="shared" si="16"/>
        <v>1133.0064716666666</v>
      </c>
      <c r="CJ23" s="15">
        <f t="shared" si="17"/>
        <v>1133.0064716666666</v>
      </c>
      <c r="CK23" s="15">
        <f t="shared" si="18"/>
        <v>1133.0064716666666</v>
      </c>
      <c r="CL23" s="15">
        <f t="shared" si="19"/>
        <v>1133.0064716666666</v>
      </c>
      <c r="CM23" s="15">
        <f t="shared" si="20"/>
        <v>1133.0064716666666</v>
      </c>
      <c r="CN23" s="15">
        <f t="shared" si="21"/>
        <v>1133.0064716666666</v>
      </c>
      <c r="CO23" s="15">
        <f t="shared" si="22"/>
        <v>1133.0064716666666</v>
      </c>
      <c r="CP23" s="15">
        <f t="shared" si="23"/>
        <v>1133.0064716666666</v>
      </c>
      <c r="CQ23" s="15">
        <f t="shared" si="24"/>
        <v>0</v>
      </c>
      <c r="CR23" s="15">
        <f t="shared" si="25"/>
        <v>1133.0064716666666</v>
      </c>
      <c r="CS23" s="15">
        <f t="shared" si="26"/>
        <v>1133.0064716666666</v>
      </c>
      <c r="CT23" s="15">
        <f t="shared" si="27"/>
        <v>1133.0064716666666</v>
      </c>
      <c r="CU23" s="15">
        <f t="shared" si="28"/>
        <v>1133.0064716666666</v>
      </c>
      <c r="CV23" s="15">
        <f t="shared" si="29"/>
        <v>1133.0064716666666</v>
      </c>
      <c r="CW23" s="15">
        <f t="shared" si="30"/>
        <v>1133.0064716666666</v>
      </c>
      <c r="CX23" s="15">
        <f t="shared" si="31"/>
        <v>1133.0064716666666</v>
      </c>
      <c r="CY23" s="15">
        <f t="shared" si="32"/>
        <v>1133.0064716666666</v>
      </c>
      <c r="CZ23" s="15">
        <f t="shared" si="33"/>
        <v>1133.0064716666666</v>
      </c>
      <c r="DA23" s="15">
        <f t="shared" si="34"/>
        <v>1133.0064716666666</v>
      </c>
      <c r="DB23" s="15">
        <f t="shared" si="35"/>
        <v>1133.0064716666666</v>
      </c>
      <c r="DC23" s="15">
        <f t="shared" si="36"/>
        <v>1133.0064716666666</v>
      </c>
      <c r="DD23" s="15">
        <f t="shared" si="37"/>
        <v>0</v>
      </c>
      <c r="DE23" s="15">
        <f t="shared" si="38"/>
        <v>1133.0064716666666</v>
      </c>
      <c r="DF23" s="15">
        <f t="shared" si="39"/>
        <v>1133.0064716666666</v>
      </c>
      <c r="DG23" s="15">
        <f t="shared" si="40"/>
        <v>1133.0064716666666</v>
      </c>
      <c r="DH23" s="15">
        <f t="shared" si="41"/>
        <v>1133.0064716666666</v>
      </c>
      <c r="DI23" s="15">
        <f t="shared" si="42"/>
        <v>1133.0064716666666</v>
      </c>
      <c r="DJ23" s="15">
        <f t="shared" si="43"/>
        <v>1133.0064716666666</v>
      </c>
      <c r="DK23" s="15">
        <f t="shared" si="44"/>
        <v>0</v>
      </c>
      <c r="DL23" s="15">
        <f t="shared" si="45"/>
        <v>0</v>
      </c>
      <c r="DM23" s="15">
        <f t="shared" si="46"/>
        <v>0</v>
      </c>
      <c r="DN23" s="15">
        <f t="shared" si="47"/>
        <v>0</v>
      </c>
      <c r="DO23" s="15">
        <f t="shared" si="48"/>
        <v>0</v>
      </c>
      <c r="DP23" s="15">
        <f t="shared" si="49"/>
        <v>0</v>
      </c>
      <c r="DR23" s="15">
        <f t="shared" si="50"/>
        <v>453.20258866666677</v>
      </c>
      <c r="DS23" s="15">
        <f t="shared" si="51"/>
        <v>453.20258866666677</v>
      </c>
      <c r="DT23" s="15">
        <f t="shared" si="52"/>
        <v>453.20258866666677</v>
      </c>
      <c r="DU23" s="15">
        <f t="shared" si="53"/>
        <v>453.20258866666677</v>
      </c>
      <c r="DV23" s="15">
        <f t="shared" si="54"/>
        <v>453.20258866666677</v>
      </c>
      <c r="DW23" s="15">
        <f t="shared" si="55"/>
        <v>453.20258866666677</v>
      </c>
      <c r="DX23" s="15">
        <f t="shared" si="56"/>
        <v>453.20258866666677</v>
      </c>
      <c r="DY23" s="15">
        <f t="shared" si="57"/>
        <v>453.20258866666677</v>
      </c>
      <c r="DZ23" s="15">
        <f t="shared" si="58"/>
        <v>453.20258866666677</v>
      </c>
      <c r="EA23" s="15">
        <f t="shared" si="59"/>
        <v>453.20258866666677</v>
      </c>
      <c r="EB23" s="15">
        <f t="shared" si="60"/>
        <v>453.20258866666677</v>
      </c>
      <c r="EC23" s="15">
        <f t="shared" si="61"/>
        <v>453.20258866666677</v>
      </c>
      <c r="ED23" s="15">
        <f t="shared" si="62"/>
        <v>0</v>
      </c>
      <c r="EE23" s="15">
        <f t="shared" si="63"/>
        <v>453.20258866666677</v>
      </c>
      <c r="EF23" s="15">
        <f t="shared" si="64"/>
        <v>453.20258866666677</v>
      </c>
      <c r="EG23" s="15">
        <f t="shared" si="65"/>
        <v>453.20258866666677</v>
      </c>
      <c r="EH23" s="15">
        <f t="shared" si="66"/>
        <v>453.20258866666677</v>
      </c>
      <c r="EI23" s="15">
        <f t="shared" si="67"/>
        <v>453.20258866666677</v>
      </c>
      <c r="EJ23" s="15">
        <f t="shared" si="68"/>
        <v>453.20258866666677</v>
      </c>
      <c r="EK23" s="15">
        <f t="shared" si="69"/>
        <v>453.20258866666677</v>
      </c>
      <c r="EL23" s="15">
        <f t="shared" si="70"/>
        <v>453.20258866666677</v>
      </c>
      <c r="EM23" s="15">
        <f t="shared" si="71"/>
        <v>453.20258866666677</v>
      </c>
      <c r="EN23" s="15">
        <f t="shared" si="72"/>
        <v>453.20258866666677</v>
      </c>
      <c r="EO23" s="15">
        <f t="shared" si="73"/>
        <v>453.20258866666677</v>
      </c>
      <c r="EP23" s="15">
        <f t="shared" si="74"/>
        <v>453.20258866666677</v>
      </c>
      <c r="EQ23" s="15">
        <f t="shared" si="75"/>
        <v>0</v>
      </c>
      <c r="ER23" s="15">
        <f t="shared" si="76"/>
        <v>453.20258866666677</v>
      </c>
      <c r="ES23" s="15">
        <f t="shared" si="77"/>
        <v>453.20258866666677</v>
      </c>
      <c r="ET23" s="15">
        <f t="shared" si="78"/>
        <v>453.20258866666677</v>
      </c>
      <c r="EU23" s="15">
        <f t="shared" si="79"/>
        <v>453.20258866666677</v>
      </c>
      <c r="EV23" s="15">
        <f t="shared" si="80"/>
        <v>453.20258866666677</v>
      </c>
      <c r="EW23" s="15">
        <f t="shared" si="81"/>
        <v>453.20258866666677</v>
      </c>
      <c r="EX23" s="15">
        <f t="shared" si="82"/>
        <v>0</v>
      </c>
      <c r="EY23" s="15">
        <f t="shared" si="83"/>
        <v>0</v>
      </c>
      <c r="EZ23" s="15">
        <f t="shared" si="84"/>
        <v>0</v>
      </c>
      <c r="FA23" s="15">
        <f t="shared" si="85"/>
        <v>0</v>
      </c>
      <c r="FB23" s="15">
        <f t="shared" si="86"/>
        <v>0</v>
      </c>
      <c r="FC23" s="15">
        <f t="shared" si="87"/>
        <v>0</v>
      </c>
    </row>
    <row r="24" spans="1:159" x14ac:dyDescent="0.25">
      <c r="A24" s="26" t="s">
        <v>363</v>
      </c>
      <c r="B24" s="13">
        <v>0</v>
      </c>
      <c r="C24" s="212">
        <v>0</v>
      </c>
      <c r="D24" s="13"/>
      <c r="E24" s="27">
        <v>0</v>
      </c>
      <c r="F24" s="27">
        <v>0</v>
      </c>
      <c r="G24" s="27">
        <v>0</v>
      </c>
      <c r="H24" s="27">
        <v>0</v>
      </c>
      <c r="I24" s="27">
        <v>0</v>
      </c>
      <c r="J24" s="27">
        <v>0</v>
      </c>
      <c r="K24" s="27">
        <v>0</v>
      </c>
      <c r="L24" s="27">
        <v>0</v>
      </c>
      <c r="M24" s="27">
        <v>0</v>
      </c>
      <c r="N24" s="27">
        <v>0</v>
      </c>
      <c r="O24" s="27">
        <v>0</v>
      </c>
      <c r="P24" s="27">
        <v>0</v>
      </c>
      <c r="Q24" s="13"/>
      <c r="R24" s="27">
        <v>0</v>
      </c>
      <c r="S24" s="27">
        <v>0</v>
      </c>
      <c r="T24" s="27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7"/>
      <c r="AE24" s="27">
        <v>0</v>
      </c>
      <c r="AF24" s="27">
        <v>0</v>
      </c>
      <c r="AG24" s="27">
        <v>0</v>
      </c>
      <c r="AH24" s="27">
        <v>0</v>
      </c>
      <c r="AI24" s="27">
        <v>0</v>
      </c>
      <c r="AJ24" s="27">
        <v>0</v>
      </c>
      <c r="AK24" s="27"/>
      <c r="AL24" s="27"/>
      <c r="AM24" s="27"/>
      <c r="AN24" s="27"/>
      <c r="AO24" s="27"/>
      <c r="AP24" s="27"/>
      <c r="AQ24" s="27"/>
      <c r="AR24" s="28">
        <v>0</v>
      </c>
      <c r="AS24" s="28">
        <v>0</v>
      </c>
      <c r="AT24" s="28">
        <v>0</v>
      </c>
      <c r="AU24" s="28">
        <v>0</v>
      </c>
      <c r="AV24" s="28">
        <v>0</v>
      </c>
      <c r="AW24" s="28">
        <v>0</v>
      </c>
      <c r="AX24" s="28">
        <v>0</v>
      </c>
      <c r="AY24" s="28">
        <v>0</v>
      </c>
      <c r="AZ24" s="28">
        <v>0</v>
      </c>
      <c r="BA24" s="28">
        <v>0</v>
      </c>
      <c r="BB24" s="28">
        <v>0</v>
      </c>
      <c r="BC24" s="28">
        <v>0</v>
      </c>
      <c r="BD24" s="27"/>
      <c r="BE24" s="28">
        <v>0</v>
      </c>
      <c r="BF24" s="28">
        <v>0</v>
      </c>
      <c r="BG24" s="28">
        <v>0</v>
      </c>
      <c r="BH24" s="29">
        <v>0</v>
      </c>
      <c r="BI24" s="29">
        <v>0</v>
      </c>
      <c r="BJ24" s="29">
        <v>0</v>
      </c>
      <c r="BK24" s="29">
        <v>0</v>
      </c>
      <c r="BL24" s="29">
        <v>0</v>
      </c>
      <c r="BM24" s="29">
        <v>0</v>
      </c>
      <c r="BN24" s="29">
        <v>0</v>
      </c>
      <c r="BO24" s="29">
        <v>0</v>
      </c>
      <c r="BP24" s="29">
        <v>0</v>
      </c>
      <c r="BQ24" s="28"/>
      <c r="BR24" s="27">
        <f t="shared" si="0"/>
        <v>0</v>
      </c>
      <c r="BS24" s="27">
        <f t="shared" si="1"/>
        <v>0</v>
      </c>
      <c r="BT24" s="27">
        <f t="shared" si="2"/>
        <v>0</v>
      </c>
      <c r="BU24" s="27">
        <f t="shared" si="3"/>
        <v>0</v>
      </c>
      <c r="BV24" s="27">
        <f t="shared" si="4"/>
        <v>0</v>
      </c>
      <c r="BW24" s="27">
        <f t="shared" si="5"/>
        <v>0</v>
      </c>
      <c r="BX24" s="27">
        <f t="shared" si="6"/>
        <v>0</v>
      </c>
      <c r="BY24" s="27">
        <f t="shared" si="7"/>
        <v>0</v>
      </c>
      <c r="BZ24" s="27">
        <f t="shared" si="8"/>
        <v>0</v>
      </c>
      <c r="CA24" s="27">
        <f t="shared" si="9"/>
        <v>0</v>
      </c>
      <c r="CB24" s="27">
        <f t="shared" si="10"/>
        <v>0</v>
      </c>
      <c r="CC24" s="27">
        <f t="shared" si="11"/>
        <v>0</v>
      </c>
      <c r="CE24" s="15">
        <f t="shared" si="12"/>
        <v>0</v>
      </c>
      <c r="CF24" s="15">
        <f t="shared" si="13"/>
        <v>0</v>
      </c>
      <c r="CG24" s="15">
        <f t="shared" si="14"/>
        <v>0</v>
      </c>
      <c r="CH24" s="15">
        <f t="shared" si="15"/>
        <v>0</v>
      </c>
      <c r="CI24" s="15">
        <f t="shared" si="16"/>
        <v>0</v>
      </c>
      <c r="CJ24" s="15">
        <f t="shared" si="17"/>
        <v>0</v>
      </c>
      <c r="CK24" s="15">
        <f t="shared" si="18"/>
        <v>0</v>
      </c>
      <c r="CL24" s="15">
        <f t="shared" si="19"/>
        <v>0</v>
      </c>
      <c r="CM24" s="15">
        <f t="shared" si="20"/>
        <v>0</v>
      </c>
      <c r="CN24" s="15">
        <f t="shared" si="21"/>
        <v>0</v>
      </c>
      <c r="CO24" s="15">
        <f t="shared" si="22"/>
        <v>0</v>
      </c>
      <c r="CP24" s="15">
        <f t="shared" si="23"/>
        <v>0</v>
      </c>
      <c r="CQ24" s="15">
        <f t="shared" si="24"/>
        <v>0</v>
      </c>
      <c r="CR24" s="15">
        <f t="shared" si="25"/>
        <v>0</v>
      </c>
      <c r="CS24" s="15">
        <f t="shared" si="26"/>
        <v>0</v>
      </c>
      <c r="CT24" s="15">
        <f t="shared" si="27"/>
        <v>0</v>
      </c>
      <c r="CU24" s="15">
        <f t="shared" si="28"/>
        <v>0</v>
      </c>
      <c r="CV24" s="15">
        <f t="shared" si="29"/>
        <v>0</v>
      </c>
      <c r="CW24" s="15">
        <f t="shared" si="30"/>
        <v>0</v>
      </c>
      <c r="CX24" s="15">
        <f t="shared" si="31"/>
        <v>0</v>
      </c>
      <c r="CY24" s="15">
        <f t="shared" si="32"/>
        <v>0</v>
      </c>
      <c r="CZ24" s="15">
        <f t="shared" si="33"/>
        <v>0</v>
      </c>
      <c r="DA24" s="15">
        <f t="shared" si="34"/>
        <v>0</v>
      </c>
      <c r="DB24" s="15">
        <f t="shared" si="35"/>
        <v>0</v>
      </c>
      <c r="DC24" s="15">
        <f t="shared" si="36"/>
        <v>0</v>
      </c>
      <c r="DD24" s="15">
        <f t="shared" si="37"/>
        <v>0</v>
      </c>
      <c r="DE24" s="15">
        <f t="shared" si="38"/>
        <v>0</v>
      </c>
      <c r="DF24" s="15">
        <f t="shared" si="39"/>
        <v>0</v>
      </c>
      <c r="DG24" s="15">
        <f t="shared" si="40"/>
        <v>0</v>
      </c>
      <c r="DH24" s="15">
        <f t="shared" si="41"/>
        <v>0</v>
      </c>
      <c r="DI24" s="15">
        <f t="shared" si="42"/>
        <v>0</v>
      </c>
      <c r="DJ24" s="15">
        <f t="shared" si="43"/>
        <v>0</v>
      </c>
      <c r="DK24" s="15">
        <f t="shared" si="44"/>
        <v>0</v>
      </c>
      <c r="DL24" s="15">
        <f t="shared" si="45"/>
        <v>0</v>
      </c>
      <c r="DM24" s="15">
        <f t="shared" si="46"/>
        <v>0</v>
      </c>
      <c r="DN24" s="15">
        <f t="shared" si="47"/>
        <v>0</v>
      </c>
      <c r="DO24" s="15">
        <f t="shared" si="48"/>
        <v>0</v>
      </c>
      <c r="DP24" s="15">
        <f t="shared" si="49"/>
        <v>0</v>
      </c>
      <c r="DR24" s="15">
        <f t="shared" si="50"/>
        <v>0</v>
      </c>
      <c r="DS24" s="15">
        <f t="shared" si="51"/>
        <v>0</v>
      </c>
      <c r="DT24" s="15">
        <f t="shared" si="52"/>
        <v>0</v>
      </c>
      <c r="DU24" s="15">
        <f t="shared" si="53"/>
        <v>0</v>
      </c>
      <c r="DV24" s="15">
        <f t="shared" si="54"/>
        <v>0</v>
      </c>
      <c r="DW24" s="15">
        <f t="shared" si="55"/>
        <v>0</v>
      </c>
      <c r="DX24" s="15">
        <f t="shared" si="56"/>
        <v>0</v>
      </c>
      <c r="DY24" s="15">
        <f t="shared" si="57"/>
        <v>0</v>
      </c>
      <c r="DZ24" s="15">
        <f t="shared" si="58"/>
        <v>0</v>
      </c>
      <c r="EA24" s="15">
        <f t="shared" si="59"/>
        <v>0</v>
      </c>
      <c r="EB24" s="15">
        <f t="shared" si="60"/>
        <v>0</v>
      </c>
      <c r="EC24" s="15">
        <f t="shared" si="61"/>
        <v>0</v>
      </c>
      <c r="ED24" s="15">
        <f t="shared" si="62"/>
        <v>0</v>
      </c>
      <c r="EE24" s="15">
        <f t="shared" si="63"/>
        <v>0</v>
      </c>
      <c r="EF24" s="15">
        <f t="shared" si="64"/>
        <v>0</v>
      </c>
      <c r="EG24" s="15">
        <f t="shared" si="65"/>
        <v>0</v>
      </c>
      <c r="EH24" s="15">
        <f t="shared" si="66"/>
        <v>0</v>
      </c>
      <c r="EI24" s="15">
        <f t="shared" si="67"/>
        <v>0</v>
      </c>
      <c r="EJ24" s="15">
        <f t="shared" si="68"/>
        <v>0</v>
      </c>
      <c r="EK24" s="15">
        <f t="shared" si="69"/>
        <v>0</v>
      </c>
      <c r="EL24" s="15">
        <f t="shared" si="70"/>
        <v>0</v>
      </c>
      <c r="EM24" s="15">
        <f t="shared" si="71"/>
        <v>0</v>
      </c>
      <c r="EN24" s="15">
        <f t="shared" si="72"/>
        <v>0</v>
      </c>
      <c r="EO24" s="15">
        <f t="shared" si="73"/>
        <v>0</v>
      </c>
      <c r="EP24" s="15">
        <f t="shared" si="74"/>
        <v>0</v>
      </c>
      <c r="EQ24" s="15">
        <f t="shared" si="75"/>
        <v>0</v>
      </c>
      <c r="ER24" s="15">
        <f t="shared" si="76"/>
        <v>0</v>
      </c>
      <c r="ES24" s="15">
        <f t="shared" si="77"/>
        <v>0</v>
      </c>
      <c r="ET24" s="15">
        <f t="shared" si="78"/>
        <v>0</v>
      </c>
      <c r="EU24" s="15">
        <f t="shared" si="79"/>
        <v>0</v>
      </c>
      <c r="EV24" s="15">
        <f t="shared" si="80"/>
        <v>0</v>
      </c>
      <c r="EW24" s="15">
        <f t="shared" si="81"/>
        <v>0</v>
      </c>
      <c r="EX24" s="15">
        <f t="shared" si="82"/>
        <v>0</v>
      </c>
      <c r="EY24" s="15">
        <f t="shared" si="83"/>
        <v>0</v>
      </c>
      <c r="EZ24" s="15">
        <f t="shared" si="84"/>
        <v>0</v>
      </c>
      <c r="FA24" s="15">
        <f t="shared" si="85"/>
        <v>0</v>
      </c>
      <c r="FB24" s="15">
        <f t="shared" si="86"/>
        <v>0</v>
      </c>
      <c r="FC24" s="15">
        <f t="shared" si="87"/>
        <v>0</v>
      </c>
    </row>
    <row r="25" spans="1:159" x14ac:dyDescent="0.25">
      <c r="A25" s="26" t="s">
        <v>364</v>
      </c>
      <c r="B25" s="13">
        <v>7.6999999999999994E-3</v>
      </c>
      <c r="C25" s="212">
        <v>5.4999999999999997E-3</v>
      </c>
      <c r="D25" s="13"/>
      <c r="E25" s="27">
        <v>0</v>
      </c>
      <c r="F25" s="27">
        <v>0</v>
      </c>
      <c r="G25" s="27">
        <v>0</v>
      </c>
      <c r="H25" s="27">
        <v>0</v>
      </c>
      <c r="I25" s="27">
        <v>0</v>
      </c>
      <c r="J25" s="27">
        <v>0</v>
      </c>
      <c r="K25" s="27">
        <v>0</v>
      </c>
      <c r="L25" s="27">
        <v>0</v>
      </c>
      <c r="M25" s="27">
        <v>0</v>
      </c>
      <c r="N25" s="27">
        <v>0</v>
      </c>
      <c r="O25" s="27">
        <v>0</v>
      </c>
      <c r="P25" s="27">
        <v>0</v>
      </c>
      <c r="Q25" s="13"/>
      <c r="R25" s="27">
        <v>0</v>
      </c>
      <c r="S25" s="27">
        <v>0</v>
      </c>
      <c r="T25" s="27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7"/>
      <c r="AE25" s="27">
        <v>0</v>
      </c>
      <c r="AF25" s="27">
        <v>0</v>
      </c>
      <c r="AG25" s="27">
        <v>0</v>
      </c>
      <c r="AH25" s="27">
        <v>0</v>
      </c>
      <c r="AI25" s="27">
        <v>0</v>
      </c>
      <c r="AJ25" s="27">
        <v>0</v>
      </c>
      <c r="AK25" s="27"/>
      <c r="AL25" s="27"/>
      <c r="AM25" s="27"/>
      <c r="AN25" s="27"/>
      <c r="AO25" s="27"/>
      <c r="AP25" s="27"/>
      <c r="AQ25" s="27"/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7"/>
      <c r="BE25" s="28">
        <v>0</v>
      </c>
      <c r="BF25" s="28">
        <v>0</v>
      </c>
      <c r="BG25" s="28">
        <v>0</v>
      </c>
      <c r="BH25" s="29">
        <v>0</v>
      </c>
      <c r="BI25" s="29">
        <v>0</v>
      </c>
      <c r="BJ25" s="29">
        <v>0</v>
      </c>
      <c r="BK25" s="29">
        <v>0</v>
      </c>
      <c r="BL25" s="29">
        <v>0</v>
      </c>
      <c r="BM25" s="29">
        <v>0</v>
      </c>
      <c r="BN25" s="29">
        <v>0</v>
      </c>
      <c r="BO25" s="29">
        <v>0</v>
      </c>
      <c r="BP25" s="29">
        <v>0</v>
      </c>
      <c r="BQ25" s="28"/>
      <c r="BR25" s="27">
        <f t="shared" si="0"/>
        <v>0</v>
      </c>
      <c r="BS25" s="27">
        <f t="shared" si="1"/>
        <v>0</v>
      </c>
      <c r="BT25" s="27">
        <f t="shared" si="2"/>
        <v>0</v>
      </c>
      <c r="BU25" s="27">
        <f t="shared" si="3"/>
        <v>0</v>
      </c>
      <c r="BV25" s="27">
        <f t="shared" si="4"/>
        <v>0</v>
      </c>
      <c r="BW25" s="27">
        <f t="shared" si="5"/>
        <v>0</v>
      </c>
      <c r="BX25" s="27">
        <f t="shared" si="6"/>
        <v>0</v>
      </c>
      <c r="BY25" s="27">
        <f t="shared" si="7"/>
        <v>0</v>
      </c>
      <c r="BZ25" s="27">
        <f t="shared" si="8"/>
        <v>0</v>
      </c>
      <c r="CA25" s="27">
        <f t="shared" si="9"/>
        <v>0</v>
      </c>
      <c r="CB25" s="27">
        <f t="shared" si="10"/>
        <v>0</v>
      </c>
      <c r="CC25" s="27">
        <f t="shared" si="11"/>
        <v>0</v>
      </c>
      <c r="CE25" s="15">
        <f t="shared" si="12"/>
        <v>0</v>
      </c>
      <c r="CF25" s="15">
        <f t="shared" si="13"/>
        <v>0</v>
      </c>
      <c r="CG25" s="15">
        <f t="shared" si="14"/>
        <v>0</v>
      </c>
      <c r="CH25" s="15">
        <f t="shared" si="15"/>
        <v>0</v>
      </c>
      <c r="CI25" s="15">
        <f t="shared" si="16"/>
        <v>0</v>
      </c>
      <c r="CJ25" s="15">
        <f t="shared" si="17"/>
        <v>0</v>
      </c>
      <c r="CK25" s="15">
        <f t="shared" si="18"/>
        <v>0</v>
      </c>
      <c r="CL25" s="15">
        <f t="shared" si="19"/>
        <v>0</v>
      </c>
      <c r="CM25" s="15">
        <f t="shared" si="20"/>
        <v>0</v>
      </c>
      <c r="CN25" s="15">
        <f t="shared" si="21"/>
        <v>0</v>
      </c>
      <c r="CO25" s="15">
        <f t="shared" si="22"/>
        <v>0</v>
      </c>
      <c r="CP25" s="15">
        <f t="shared" si="23"/>
        <v>0</v>
      </c>
      <c r="CQ25" s="15">
        <f t="shared" si="24"/>
        <v>0</v>
      </c>
      <c r="CR25" s="15">
        <f t="shared" si="25"/>
        <v>0</v>
      </c>
      <c r="CS25" s="15">
        <f t="shared" si="26"/>
        <v>0</v>
      </c>
      <c r="CT25" s="15">
        <f t="shared" si="27"/>
        <v>0</v>
      </c>
      <c r="CU25" s="15">
        <f t="shared" si="28"/>
        <v>0</v>
      </c>
      <c r="CV25" s="15">
        <f t="shared" si="29"/>
        <v>0</v>
      </c>
      <c r="CW25" s="15">
        <f t="shared" si="30"/>
        <v>0</v>
      </c>
      <c r="CX25" s="15">
        <f t="shared" si="31"/>
        <v>0</v>
      </c>
      <c r="CY25" s="15">
        <f t="shared" si="32"/>
        <v>0</v>
      </c>
      <c r="CZ25" s="15">
        <f t="shared" si="33"/>
        <v>0</v>
      </c>
      <c r="DA25" s="15">
        <f t="shared" si="34"/>
        <v>0</v>
      </c>
      <c r="DB25" s="15">
        <f t="shared" si="35"/>
        <v>0</v>
      </c>
      <c r="DC25" s="15">
        <f t="shared" si="36"/>
        <v>0</v>
      </c>
      <c r="DD25" s="15">
        <f t="shared" si="37"/>
        <v>0</v>
      </c>
      <c r="DE25" s="15">
        <f t="shared" si="38"/>
        <v>0</v>
      </c>
      <c r="DF25" s="15">
        <f t="shared" si="39"/>
        <v>0</v>
      </c>
      <c r="DG25" s="15">
        <f t="shared" si="40"/>
        <v>0</v>
      </c>
      <c r="DH25" s="15">
        <f t="shared" si="41"/>
        <v>0</v>
      </c>
      <c r="DI25" s="15">
        <f t="shared" si="42"/>
        <v>0</v>
      </c>
      <c r="DJ25" s="15">
        <f t="shared" si="43"/>
        <v>0</v>
      </c>
      <c r="DK25" s="15">
        <f t="shared" si="44"/>
        <v>0</v>
      </c>
      <c r="DL25" s="15">
        <f t="shared" si="45"/>
        <v>0</v>
      </c>
      <c r="DM25" s="15">
        <f t="shared" si="46"/>
        <v>0</v>
      </c>
      <c r="DN25" s="15">
        <f t="shared" si="47"/>
        <v>0</v>
      </c>
      <c r="DO25" s="15">
        <f t="shared" si="48"/>
        <v>0</v>
      </c>
      <c r="DP25" s="15">
        <f t="shared" si="49"/>
        <v>0</v>
      </c>
      <c r="DR25" s="15">
        <f t="shared" si="50"/>
        <v>0</v>
      </c>
      <c r="DS25" s="15">
        <f t="shared" si="51"/>
        <v>0</v>
      </c>
      <c r="DT25" s="15">
        <f t="shared" si="52"/>
        <v>0</v>
      </c>
      <c r="DU25" s="15">
        <f t="shared" si="53"/>
        <v>0</v>
      </c>
      <c r="DV25" s="15">
        <f t="shared" si="54"/>
        <v>0</v>
      </c>
      <c r="DW25" s="15">
        <f t="shared" si="55"/>
        <v>0</v>
      </c>
      <c r="DX25" s="15">
        <f t="shared" si="56"/>
        <v>0</v>
      </c>
      <c r="DY25" s="15">
        <f t="shared" si="57"/>
        <v>0</v>
      </c>
      <c r="DZ25" s="15">
        <f t="shared" si="58"/>
        <v>0</v>
      </c>
      <c r="EA25" s="15">
        <f t="shared" si="59"/>
        <v>0</v>
      </c>
      <c r="EB25" s="15">
        <f t="shared" si="60"/>
        <v>0</v>
      </c>
      <c r="EC25" s="15">
        <f t="shared" si="61"/>
        <v>0</v>
      </c>
      <c r="ED25" s="15">
        <f t="shared" si="62"/>
        <v>0</v>
      </c>
      <c r="EE25" s="15">
        <f t="shared" si="63"/>
        <v>0</v>
      </c>
      <c r="EF25" s="15">
        <f t="shared" si="64"/>
        <v>0</v>
      </c>
      <c r="EG25" s="15">
        <f t="shared" si="65"/>
        <v>0</v>
      </c>
      <c r="EH25" s="15">
        <f t="shared" si="66"/>
        <v>0</v>
      </c>
      <c r="EI25" s="15">
        <f t="shared" si="67"/>
        <v>0</v>
      </c>
      <c r="EJ25" s="15">
        <f t="shared" si="68"/>
        <v>0</v>
      </c>
      <c r="EK25" s="15">
        <f t="shared" si="69"/>
        <v>0</v>
      </c>
      <c r="EL25" s="15">
        <f t="shared" si="70"/>
        <v>0</v>
      </c>
      <c r="EM25" s="15">
        <f t="shared" si="71"/>
        <v>0</v>
      </c>
      <c r="EN25" s="15">
        <f t="shared" si="72"/>
        <v>0</v>
      </c>
      <c r="EO25" s="15">
        <f t="shared" si="73"/>
        <v>0</v>
      </c>
      <c r="EP25" s="15">
        <f t="shared" si="74"/>
        <v>0</v>
      </c>
      <c r="EQ25" s="15">
        <f t="shared" si="75"/>
        <v>0</v>
      </c>
      <c r="ER25" s="15">
        <f t="shared" si="76"/>
        <v>0</v>
      </c>
      <c r="ES25" s="15">
        <f t="shared" si="77"/>
        <v>0</v>
      </c>
      <c r="ET25" s="15">
        <f t="shared" si="78"/>
        <v>0</v>
      </c>
      <c r="EU25" s="15">
        <f t="shared" si="79"/>
        <v>0</v>
      </c>
      <c r="EV25" s="15">
        <f t="shared" si="80"/>
        <v>0</v>
      </c>
      <c r="EW25" s="15">
        <f t="shared" si="81"/>
        <v>0</v>
      </c>
      <c r="EX25" s="15">
        <f t="shared" si="82"/>
        <v>0</v>
      </c>
      <c r="EY25" s="15">
        <f t="shared" si="83"/>
        <v>0</v>
      </c>
      <c r="EZ25" s="15">
        <f t="shared" si="84"/>
        <v>0</v>
      </c>
      <c r="FA25" s="15">
        <f t="shared" si="85"/>
        <v>0</v>
      </c>
      <c r="FB25" s="15">
        <f t="shared" si="86"/>
        <v>0</v>
      </c>
      <c r="FC25" s="15">
        <f t="shared" si="87"/>
        <v>0</v>
      </c>
    </row>
    <row r="26" spans="1:159" x14ac:dyDescent="0.25">
      <c r="A26" s="26" t="s">
        <v>365</v>
      </c>
      <c r="B26" s="13">
        <v>2.29E-2</v>
      </c>
      <c r="C26" s="212">
        <v>2.29E-2</v>
      </c>
      <c r="D26" s="13"/>
      <c r="E26" s="27">
        <v>819682.12</v>
      </c>
      <c r="F26" s="27">
        <v>819682.12</v>
      </c>
      <c r="G26" s="27">
        <v>819682.11</v>
      </c>
      <c r="H26" s="27">
        <v>819682.11</v>
      </c>
      <c r="I26" s="27">
        <v>819682.11</v>
      </c>
      <c r="J26" s="27">
        <v>819682.11</v>
      </c>
      <c r="K26" s="27">
        <v>819682.11</v>
      </c>
      <c r="L26" s="27">
        <v>819682.11</v>
      </c>
      <c r="M26" s="27">
        <v>819682.11</v>
      </c>
      <c r="N26" s="27">
        <v>819682.11</v>
      </c>
      <c r="O26" s="27">
        <v>819682.11</v>
      </c>
      <c r="P26" s="27">
        <v>819682.11</v>
      </c>
      <c r="Q26" s="13"/>
      <c r="R26" s="27">
        <v>819682.11</v>
      </c>
      <c r="S26" s="27">
        <v>819682.11</v>
      </c>
      <c r="T26" s="27">
        <v>819682.11</v>
      </c>
      <c r="U26" s="29">
        <v>819682.11</v>
      </c>
      <c r="V26" s="29">
        <v>819682.11</v>
      </c>
      <c r="W26" s="29">
        <v>819682.11</v>
      </c>
      <c r="X26" s="29">
        <v>819682.11</v>
      </c>
      <c r="Y26" s="29">
        <v>819682.11</v>
      </c>
      <c r="Z26" s="29">
        <v>819682.11</v>
      </c>
      <c r="AA26" s="29">
        <v>819682.11</v>
      </c>
      <c r="AB26" s="29">
        <v>819682.11</v>
      </c>
      <c r="AC26" s="29">
        <v>819682.11</v>
      </c>
      <c r="AD26" s="27"/>
      <c r="AE26" s="27">
        <v>819682.11</v>
      </c>
      <c r="AF26" s="27">
        <v>819682.11</v>
      </c>
      <c r="AG26" s="27">
        <v>819682.11</v>
      </c>
      <c r="AH26" s="27">
        <v>819682.11</v>
      </c>
      <c r="AI26" s="27">
        <v>819682.11</v>
      </c>
      <c r="AJ26" s="27">
        <v>819682.11</v>
      </c>
      <c r="AK26" s="27"/>
      <c r="AL26" s="27"/>
      <c r="AM26" s="27"/>
      <c r="AN26" s="27"/>
      <c r="AO26" s="27"/>
      <c r="AP26" s="27"/>
      <c r="AQ26" s="27"/>
      <c r="AR26" s="28">
        <v>1564.2267123333334</v>
      </c>
      <c r="AS26" s="28">
        <v>1564.2267123333334</v>
      </c>
      <c r="AT26" s="28">
        <v>1564.2266932499999</v>
      </c>
      <c r="AU26" s="28">
        <v>1564.2266932499999</v>
      </c>
      <c r="AV26" s="28">
        <v>1564.2266932499999</v>
      </c>
      <c r="AW26" s="28">
        <v>1564.2266932499999</v>
      </c>
      <c r="AX26" s="28">
        <v>1564.2266932499999</v>
      </c>
      <c r="AY26" s="28">
        <v>1564.2266932499999</v>
      </c>
      <c r="AZ26" s="28">
        <v>1564.2266932499999</v>
      </c>
      <c r="BA26" s="28">
        <v>1564.2266932499999</v>
      </c>
      <c r="BB26" s="28">
        <v>1564.2266932499999</v>
      </c>
      <c r="BC26" s="28">
        <v>1564.2266932499999</v>
      </c>
      <c r="BD26" s="27"/>
      <c r="BE26" s="28">
        <v>1564.2266932499999</v>
      </c>
      <c r="BF26" s="28">
        <v>1564.2266932499999</v>
      </c>
      <c r="BG26" s="28">
        <v>1564.2266932499999</v>
      </c>
      <c r="BH26" s="29">
        <v>1564.2266932499999</v>
      </c>
      <c r="BI26" s="29">
        <v>1564.2266932499999</v>
      </c>
      <c r="BJ26" s="29">
        <v>1564.2266932499999</v>
      </c>
      <c r="BK26" s="29">
        <v>1564.2266932499999</v>
      </c>
      <c r="BL26" s="29">
        <v>1564.2266932499999</v>
      </c>
      <c r="BM26" s="29">
        <v>1564.2266932499999</v>
      </c>
      <c r="BN26" s="29">
        <v>1564.2266932499999</v>
      </c>
      <c r="BO26" s="29">
        <v>1564.2266932499999</v>
      </c>
      <c r="BP26" s="29">
        <v>1564.2266932499999</v>
      </c>
      <c r="BQ26" s="28"/>
      <c r="BR26" s="27">
        <f t="shared" si="0"/>
        <v>1564.2266932499999</v>
      </c>
      <c r="BS26" s="27">
        <f t="shared" si="1"/>
        <v>1564.2266932499999</v>
      </c>
      <c r="BT26" s="27">
        <f t="shared" si="2"/>
        <v>1564.2266932499999</v>
      </c>
      <c r="BU26" s="27">
        <f t="shared" si="3"/>
        <v>1564.2266932499999</v>
      </c>
      <c r="BV26" s="27">
        <f t="shared" si="4"/>
        <v>1564.2266932499999</v>
      </c>
      <c r="BW26" s="27">
        <f t="shared" si="5"/>
        <v>1564.2266932499999</v>
      </c>
      <c r="BX26" s="27">
        <f t="shared" si="6"/>
        <v>0</v>
      </c>
      <c r="BY26" s="27">
        <f t="shared" si="7"/>
        <v>0</v>
      </c>
      <c r="BZ26" s="27">
        <f t="shared" si="8"/>
        <v>0</v>
      </c>
      <c r="CA26" s="27">
        <f t="shared" si="9"/>
        <v>0</v>
      </c>
      <c r="CB26" s="27">
        <f t="shared" si="10"/>
        <v>0</v>
      </c>
      <c r="CC26" s="27">
        <f t="shared" si="11"/>
        <v>0</v>
      </c>
      <c r="CE26" s="15">
        <f t="shared" si="12"/>
        <v>1564.2267123333334</v>
      </c>
      <c r="CF26" s="15">
        <f t="shared" si="13"/>
        <v>1564.2267123333334</v>
      </c>
      <c r="CG26" s="15">
        <f t="shared" si="14"/>
        <v>1564.2266932499999</v>
      </c>
      <c r="CH26" s="15">
        <f t="shared" si="15"/>
        <v>1564.2266932499999</v>
      </c>
      <c r="CI26" s="15">
        <f t="shared" si="16"/>
        <v>1564.2266932499999</v>
      </c>
      <c r="CJ26" s="15">
        <f t="shared" si="17"/>
        <v>1564.2266932499999</v>
      </c>
      <c r="CK26" s="15">
        <f t="shared" si="18"/>
        <v>1564.2266932499999</v>
      </c>
      <c r="CL26" s="15">
        <f t="shared" si="19"/>
        <v>1564.2266932499999</v>
      </c>
      <c r="CM26" s="15">
        <f t="shared" si="20"/>
        <v>1564.2266932499999</v>
      </c>
      <c r="CN26" s="15">
        <f t="shared" si="21"/>
        <v>1564.2266932499999</v>
      </c>
      <c r="CO26" s="15">
        <f t="shared" si="22"/>
        <v>1564.2266932499999</v>
      </c>
      <c r="CP26" s="15">
        <f t="shared" si="23"/>
        <v>1564.2266932499999</v>
      </c>
      <c r="CQ26" s="15">
        <f t="shared" si="24"/>
        <v>0</v>
      </c>
      <c r="CR26" s="15">
        <f t="shared" si="25"/>
        <v>1564.2266932499999</v>
      </c>
      <c r="CS26" s="15">
        <f t="shared" si="26"/>
        <v>1564.2266932499999</v>
      </c>
      <c r="CT26" s="15">
        <f t="shared" si="27"/>
        <v>1564.2266932499999</v>
      </c>
      <c r="CU26" s="15">
        <f t="shared" si="28"/>
        <v>1564.2266932499999</v>
      </c>
      <c r="CV26" s="15">
        <f t="shared" si="29"/>
        <v>1564.2266932499999</v>
      </c>
      <c r="CW26" s="15">
        <f t="shared" si="30"/>
        <v>1564.2266932499999</v>
      </c>
      <c r="CX26" s="15">
        <f t="shared" si="31"/>
        <v>1564.2266932499999</v>
      </c>
      <c r="CY26" s="15">
        <f t="shared" si="32"/>
        <v>1564.2266932499999</v>
      </c>
      <c r="CZ26" s="15">
        <f t="shared" si="33"/>
        <v>1564.2266932499999</v>
      </c>
      <c r="DA26" s="15">
        <f t="shared" si="34"/>
        <v>1564.2266932499999</v>
      </c>
      <c r="DB26" s="15">
        <f t="shared" si="35"/>
        <v>1564.2266932499999</v>
      </c>
      <c r="DC26" s="15">
        <f t="shared" si="36"/>
        <v>1564.2266932499999</v>
      </c>
      <c r="DD26" s="15">
        <f t="shared" si="37"/>
        <v>0</v>
      </c>
      <c r="DE26" s="15">
        <f t="shared" si="38"/>
        <v>1564.2266932499999</v>
      </c>
      <c r="DF26" s="15">
        <f t="shared" si="39"/>
        <v>1564.2266932499999</v>
      </c>
      <c r="DG26" s="15">
        <f t="shared" si="40"/>
        <v>1564.2266932499999</v>
      </c>
      <c r="DH26" s="15">
        <f t="shared" si="41"/>
        <v>1564.2266932499999</v>
      </c>
      <c r="DI26" s="15">
        <f t="shared" si="42"/>
        <v>1564.2266932499999</v>
      </c>
      <c r="DJ26" s="15">
        <f t="shared" si="43"/>
        <v>1564.2266932499999</v>
      </c>
      <c r="DK26" s="15">
        <f t="shared" si="44"/>
        <v>0</v>
      </c>
      <c r="DL26" s="15">
        <f t="shared" si="45"/>
        <v>0</v>
      </c>
      <c r="DM26" s="15">
        <f t="shared" si="46"/>
        <v>0</v>
      </c>
      <c r="DN26" s="15">
        <f t="shared" si="47"/>
        <v>0</v>
      </c>
      <c r="DO26" s="15">
        <f t="shared" si="48"/>
        <v>0</v>
      </c>
      <c r="DP26" s="15">
        <f t="shared" si="49"/>
        <v>0</v>
      </c>
      <c r="DR26" s="15">
        <f t="shared" si="50"/>
        <v>0</v>
      </c>
      <c r="DS26" s="15">
        <f t="shared" si="51"/>
        <v>0</v>
      </c>
      <c r="DT26" s="15">
        <f t="shared" si="52"/>
        <v>0</v>
      </c>
      <c r="DU26" s="15">
        <f t="shared" si="53"/>
        <v>0</v>
      </c>
      <c r="DV26" s="15">
        <f t="shared" si="54"/>
        <v>0</v>
      </c>
      <c r="DW26" s="15">
        <f t="shared" si="55"/>
        <v>0</v>
      </c>
      <c r="DX26" s="15">
        <f t="shared" si="56"/>
        <v>0</v>
      </c>
      <c r="DY26" s="15">
        <f t="shared" si="57"/>
        <v>0</v>
      </c>
      <c r="DZ26" s="15">
        <f t="shared" si="58"/>
        <v>0</v>
      </c>
      <c r="EA26" s="15">
        <f t="shared" si="59"/>
        <v>0</v>
      </c>
      <c r="EB26" s="15">
        <f t="shared" si="60"/>
        <v>0</v>
      </c>
      <c r="EC26" s="15">
        <f t="shared" si="61"/>
        <v>0</v>
      </c>
      <c r="ED26" s="15">
        <f t="shared" si="62"/>
        <v>0</v>
      </c>
      <c r="EE26" s="15">
        <f t="shared" si="63"/>
        <v>0</v>
      </c>
      <c r="EF26" s="15">
        <f t="shared" si="64"/>
        <v>0</v>
      </c>
      <c r="EG26" s="15">
        <f t="shared" si="65"/>
        <v>0</v>
      </c>
      <c r="EH26" s="15">
        <f t="shared" si="66"/>
        <v>0</v>
      </c>
      <c r="EI26" s="15">
        <f t="shared" si="67"/>
        <v>0</v>
      </c>
      <c r="EJ26" s="15">
        <f t="shared" si="68"/>
        <v>0</v>
      </c>
      <c r="EK26" s="15">
        <f t="shared" si="69"/>
        <v>0</v>
      </c>
      <c r="EL26" s="15">
        <f t="shared" si="70"/>
        <v>0</v>
      </c>
      <c r="EM26" s="15">
        <f t="shared" si="71"/>
        <v>0</v>
      </c>
      <c r="EN26" s="15">
        <f t="shared" si="72"/>
        <v>0</v>
      </c>
      <c r="EO26" s="15">
        <f t="shared" si="73"/>
        <v>0</v>
      </c>
      <c r="EP26" s="15">
        <f t="shared" si="74"/>
        <v>0</v>
      </c>
      <c r="EQ26" s="15">
        <f t="shared" si="75"/>
        <v>0</v>
      </c>
      <c r="ER26" s="15">
        <f t="shared" si="76"/>
        <v>0</v>
      </c>
      <c r="ES26" s="15">
        <f t="shared" si="77"/>
        <v>0</v>
      </c>
      <c r="ET26" s="15">
        <f t="shared" si="78"/>
        <v>0</v>
      </c>
      <c r="EU26" s="15">
        <f t="shared" si="79"/>
        <v>0</v>
      </c>
      <c r="EV26" s="15">
        <f t="shared" si="80"/>
        <v>0</v>
      </c>
      <c r="EW26" s="15">
        <f t="shared" si="81"/>
        <v>0</v>
      </c>
      <c r="EX26" s="15">
        <f t="shared" si="82"/>
        <v>0</v>
      </c>
      <c r="EY26" s="15">
        <f t="shared" si="83"/>
        <v>0</v>
      </c>
      <c r="EZ26" s="15">
        <f t="shared" si="84"/>
        <v>0</v>
      </c>
      <c r="FA26" s="15">
        <f t="shared" si="85"/>
        <v>0</v>
      </c>
      <c r="FB26" s="15">
        <f t="shared" si="86"/>
        <v>0</v>
      </c>
      <c r="FC26" s="15">
        <f t="shared" si="87"/>
        <v>0</v>
      </c>
    </row>
    <row r="27" spans="1:159" x14ac:dyDescent="0.25">
      <c r="A27" s="26" t="s">
        <v>366</v>
      </c>
      <c r="B27" s="13">
        <v>2.0300000000000002E-2</v>
      </c>
      <c r="C27" s="212">
        <v>1.8700000000000001E-2</v>
      </c>
      <c r="D27" s="13"/>
      <c r="E27" s="27">
        <v>107331227.23</v>
      </c>
      <c r="F27" s="27">
        <v>107331227.23</v>
      </c>
      <c r="G27" s="27">
        <v>107331227.23</v>
      </c>
      <c r="H27" s="27">
        <v>107304612.76000001</v>
      </c>
      <c r="I27" s="27">
        <v>107277998.28</v>
      </c>
      <c r="J27" s="27">
        <v>107246436.09</v>
      </c>
      <c r="K27" s="27">
        <v>107191064.5</v>
      </c>
      <c r="L27" s="27">
        <v>107167255.09999999</v>
      </c>
      <c r="M27" s="27">
        <v>107167255.09999999</v>
      </c>
      <c r="N27" s="27">
        <v>107167255.09999999</v>
      </c>
      <c r="O27" s="27">
        <v>107167255.09999999</v>
      </c>
      <c r="P27" s="27">
        <v>107300690.22</v>
      </c>
      <c r="Q27" s="13"/>
      <c r="R27" s="27">
        <v>107434125.33</v>
      </c>
      <c r="S27" s="27">
        <v>107440727.53</v>
      </c>
      <c r="T27" s="27">
        <v>107438551.51000001</v>
      </c>
      <c r="U27" s="29">
        <v>107440456.7</v>
      </c>
      <c r="V27" s="29">
        <v>107461761.12</v>
      </c>
      <c r="W27" s="29">
        <v>107472382.13</v>
      </c>
      <c r="X27" s="29">
        <v>107480633.3</v>
      </c>
      <c r="Y27" s="29">
        <v>107488884.47</v>
      </c>
      <c r="Z27" s="29">
        <v>107434360.17</v>
      </c>
      <c r="AA27" s="29">
        <v>107373976.59999999</v>
      </c>
      <c r="AB27" s="29">
        <v>107348397.34999999</v>
      </c>
      <c r="AC27" s="29">
        <v>107323279.59</v>
      </c>
      <c r="AD27" s="27"/>
      <c r="AE27" s="27">
        <v>107317881.81999999</v>
      </c>
      <c r="AF27" s="27">
        <v>107317865.18000001</v>
      </c>
      <c r="AG27" s="27">
        <v>107317854.2</v>
      </c>
      <c r="AH27" s="27">
        <v>107279806.11</v>
      </c>
      <c r="AI27" s="27">
        <v>107241752.34999999</v>
      </c>
      <c r="AJ27" s="27">
        <v>107212734.8</v>
      </c>
      <c r="AK27" s="27"/>
      <c r="AL27" s="27"/>
      <c r="AM27" s="27"/>
      <c r="AN27" s="27"/>
      <c r="AO27" s="27"/>
      <c r="AP27" s="27"/>
      <c r="AQ27" s="27"/>
      <c r="AR27" s="28">
        <v>181568.65939741672</v>
      </c>
      <c r="AS27" s="28">
        <v>181568.65939741672</v>
      </c>
      <c r="AT27" s="28">
        <v>181568.65939741672</v>
      </c>
      <c r="AU27" s="28">
        <v>181523.63658566668</v>
      </c>
      <c r="AV27" s="28">
        <v>181478.61375700004</v>
      </c>
      <c r="AW27" s="28">
        <v>181425.22105225001</v>
      </c>
      <c r="AX27" s="28">
        <v>181331.55077916666</v>
      </c>
      <c r="AY27" s="28">
        <v>181291.27321083334</v>
      </c>
      <c r="AZ27" s="28">
        <v>181291.27321083334</v>
      </c>
      <c r="BA27" s="28">
        <v>181291.27321083334</v>
      </c>
      <c r="BB27" s="28">
        <v>181291.27321083334</v>
      </c>
      <c r="BC27" s="28">
        <v>181517.00095550003</v>
      </c>
      <c r="BD27" s="27"/>
      <c r="BE27" s="28">
        <v>181742.72868325002</v>
      </c>
      <c r="BF27" s="28">
        <v>181753.8974049167</v>
      </c>
      <c r="BG27" s="28">
        <v>181750.21630441668</v>
      </c>
      <c r="BH27" s="29">
        <v>181753.43925083335</v>
      </c>
      <c r="BI27" s="29">
        <v>181789.47922800004</v>
      </c>
      <c r="BJ27" s="29">
        <v>181807.44643658333</v>
      </c>
      <c r="BK27" s="29">
        <v>181821.40466583334</v>
      </c>
      <c r="BL27" s="29">
        <v>181835.36289508335</v>
      </c>
      <c r="BM27" s="29">
        <v>181743.12595425002</v>
      </c>
      <c r="BN27" s="29">
        <v>181640.97708166667</v>
      </c>
      <c r="BO27" s="29">
        <v>181597.70551708332</v>
      </c>
      <c r="BP27" s="29">
        <v>181555.21463975005</v>
      </c>
      <c r="BQ27" s="28"/>
      <c r="BR27" s="27">
        <f t="shared" si="0"/>
        <v>181546.08341216668</v>
      </c>
      <c r="BS27" s="27">
        <f t="shared" si="1"/>
        <v>181546.05526283337</v>
      </c>
      <c r="BT27" s="27">
        <f t="shared" si="2"/>
        <v>181546.03668833335</v>
      </c>
      <c r="BU27" s="27">
        <f t="shared" si="3"/>
        <v>181481.67200275001</v>
      </c>
      <c r="BV27" s="27">
        <f t="shared" si="4"/>
        <v>181417.29772541669</v>
      </c>
      <c r="BW27" s="27">
        <f t="shared" si="5"/>
        <v>181368.20970333336</v>
      </c>
      <c r="BX27" s="27">
        <f t="shared" si="6"/>
        <v>0</v>
      </c>
      <c r="BY27" s="27">
        <f t="shared" si="7"/>
        <v>0</v>
      </c>
      <c r="BZ27" s="27">
        <f t="shared" si="8"/>
        <v>0</v>
      </c>
      <c r="CA27" s="27">
        <f t="shared" si="9"/>
        <v>0</v>
      </c>
      <c r="CB27" s="27">
        <f t="shared" si="10"/>
        <v>0</v>
      </c>
      <c r="CC27" s="27">
        <f t="shared" si="11"/>
        <v>0</v>
      </c>
      <c r="CE27" s="15">
        <f t="shared" si="12"/>
        <v>167257.82910008336</v>
      </c>
      <c r="CF27" s="15">
        <f t="shared" si="13"/>
        <v>167257.82910008336</v>
      </c>
      <c r="CG27" s="15">
        <f t="shared" si="14"/>
        <v>167257.82910008336</v>
      </c>
      <c r="CH27" s="15">
        <f t="shared" si="15"/>
        <v>167216.35488433336</v>
      </c>
      <c r="CI27" s="15">
        <f t="shared" si="16"/>
        <v>167174.880653</v>
      </c>
      <c r="CJ27" s="15">
        <f t="shared" si="17"/>
        <v>167125.69624025002</v>
      </c>
      <c r="CK27" s="15">
        <f t="shared" si="18"/>
        <v>167039.40884583336</v>
      </c>
      <c r="CL27" s="15">
        <f t="shared" si="19"/>
        <v>167002.30586416667</v>
      </c>
      <c r="CM27" s="15">
        <f t="shared" si="20"/>
        <v>167002.30586416667</v>
      </c>
      <c r="CN27" s="15">
        <f t="shared" si="21"/>
        <v>167002.30586416667</v>
      </c>
      <c r="CO27" s="15">
        <f t="shared" si="22"/>
        <v>167002.30586416667</v>
      </c>
      <c r="CP27" s="15">
        <f t="shared" si="23"/>
        <v>167210.2422595</v>
      </c>
      <c r="CQ27" s="15">
        <f t="shared" si="24"/>
        <v>0</v>
      </c>
      <c r="CR27" s="15">
        <f t="shared" si="25"/>
        <v>167418.17863925002</v>
      </c>
      <c r="CS27" s="15">
        <f t="shared" si="26"/>
        <v>167428.46706758335</v>
      </c>
      <c r="CT27" s="15">
        <f t="shared" si="27"/>
        <v>167425.07610308335</v>
      </c>
      <c r="CU27" s="15">
        <f t="shared" si="28"/>
        <v>167428.04502416667</v>
      </c>
      <c r="CV27" s="15">
        <f t="shared" si="29"/>
        <v>167461.24441200003</v>
      </c>
      <c r="CW27" s="15">
        <f t="shared" si="30"/>
        <v>167477.79548591666</v>
      </c>
      <c r="CX27" s="15">
        <f t="shared" si="31"/>
        <v>167490.65355916668</v>
      </c>
      <c r="CY27" s="15">
        <f t="shared" si="32"/>
        <v>167503.51163241666</v>
      </c>
      <c r="CZ27" s="15">
        <f t="shared" si="33"/>
        <v>167418.54459825001</v>
      </c>
      <c r="DA27" s="15">
        <f t="shared" si="34"/>
        <v>167324.44686833335</v>
      </c>
      <c r="DB27" s="15">
        <f t="shared" si="35"/>
        <v>167284.58587041666</v>
      </c>
      <c r="DC27" s="15">
        <f t="shared" si="36"/>
        <v>167245.44402775003</v>
      </c>
      <c r="DD27" s="15">
        <f t="shared" si="37"/>
        <v>0</v>
      </c>
      <c r="DE27" s="15">
        <f t="shared" si="38"/>
        <v>167237.03250283332</v>
      </c>
      <c r="DF27" s="15">
        <f t="shared" si="39"/>
        <v>167237.00657216669</v>
      </c>
      <c r="DG27" s="15">
        <f t="shared" si="40"/>
        <v>167236.9894616667</v>
      </c>
      <c r="DH27" s="15">
        <f t="shared" si="41"/>
        <v>167177.69785475</v>
      </c>
      <c r="DI27" s="15">
        <f t="shared" si="42"/>
        <v>167118.39741208334</v>
      </c>
      <c r="DJ27" s="15">
        <f t="shared" si="43"/>
        <v>167073.17839666668</v>
      </c>
      <c r="DK27" s="15">
        <f t="shared" si="44"/>
        <v>0</v>
      </c>
      <c r="DL27" s="15">
        <f t="shared" si="45"/>
        <v>0</v>
      </c>
      <c r="DM27" s="15">
        <f t="shared" si="46"/>
        <v>0</v>
      </c>
      <c r="DN27" s="15">
        <f t="shared" si="47"/>
        <v>0</v>
      </c>
      <c r="DO27" s="15">
        <f t="shared" si="48"/>
        <v>0</v>
      </c>
      <c r="DP27" s="15">
        <f t="shared" si="49"/>
        <v>0</v>
      </c>
      <c r="DR27" s="15">
        <f t="shared" si="50"/>
        <v>14310.830297333363</v>
      </c>
      <c r="DS27" s="15">
        <f t="shared" si="51"/>
        <v>14310.830297333363</v>
      </c>
      <c r="DT27" s="15">
        <f t="shared" si="52"/>
        <v>14310.830297333363</v>
      </c>
      <c r="DU27" s="15">
        <f t="shared" si="53"/>
        <v>14307.281701333326</v>
      </c>
      <c r="DV27" s="15">
        <f t="shared" si="54"/>
        <v>14303.733104000043</v>
      </c>
      <c r="DW27" s="15">
        <f t="shared" si="55"/>
        <v>14299.524811999989</v>
      </c>
      <c r="DX27" s="15">
        <f t="shared" si="56"/>
        <v>14292.141933333303</v>
      </c>
      <c r="DY27" s="15">
        <f t="shared" si="57"/>
        <v>14288.967346666672</v>
      </c>
      <c r="DZ27" s="15">
        <f t="shared" si="58"/>
        <v>14288.967346666672</v>
      </c>
      <c r="EA27" s="15">
        <f t="shared" si="59"/>
        <v>14288.967346666672</v>
      </c>
      <c r="EB27" s="15">
        <f t="shared" si="60"/>
        <v>14288.967346666672</v>
      </c>
      <c r="EC27" s="15">
        <f t="shared" si="61"/>
        <v>14306.758696000034</v>
      </c>
      <c r="ED27" s="15">
        <f t="shared" si="62"/>
        <v>0</v>
      </c>
      <c r="EE27" s="15">
        <f t="shared" si="63"/>
        <v>14324.550044000003</v>
      </c>
      <c r="EF27" s="15">
        <f t="shared" si="64"/>
        <v>14325.430337333353</v>
      </c>
      <c r="EG27" s="15">
        <f t="shared" si="65"/>
        <v>14325.140201333328</v>
      </c>
      <c r="EH27" s="15">
        <f t="shared" si="66"/>
        <v>14325.394226666685</v>
      </c>
      <c r="EI27" s="15">
        <f t="shared" si="67"/>
        <v>14328.234816000011</v>
      </c>
      <c r="EJ27" s="15">
        <f t="shared" si="68"/>
        <v>14329.650950666663</v>
      </c>
      <c r="EK27" s="15">
        <f t="shared" si="69"/>
        <v>14330.751106666663</v>
      </c>
      <c r="EL27" s="15">
        <f t="shared" si="70"/>
        <v>14331.851262666692</v>
      </c>
      <c r="EM27" s="15">
        <f t="shared" si="71"/>
        <v>14324.58135600001</v>
      </c>
      <c r="EN27" s="15">
        <f t="shared" si="72"/>
        <v>14316.530213333317</v>
      </c>
      <c r="EO27" s="15">
        <f t="shared" si="73"/>
        <v>14313.119646666659</v>
      </c>
      <c r="EP27" s="15">
        <f t="shared" si="74"/>
        <v>14309.770612000022</v>
      </c>
      <c r="EQ27" s="15">
        <f t="shared" si="75"/>
        <v>0</v>
      </c>
      <c r="ER27" s="15">
        <f t="shared" si="76"/>
        <v>14309.050909333368</v>
      </c>
      <c r="ES27" s="15">
        <f t="shared" si="77"/>
        <v>14309.048690666677</v>
      </c>
      <c r="ET27" s="15">
        <f t="shared" si="78"/>
        <v>14309.047226666647</v>
      </c>
      <c r="EU27" s="15">
        <f t="shared" si="79"/>
        <v>14303.974148000008</v>
      </c>
      <c r="EV27" s="15">
        <f t="shared" si="80"/>
        <v>14298.900313333346</v>
      </c>
      <c r="EW27" s="15">
        <f t="shared" si="81"/>
        <v>14295.031306666671</v>
      </c>
      <c r="EX27" s="15">
        <f t="shared" si="82"/>
        <v>0</v>
      </c>
      <c r="EY27" s="15">
        <f t="shared" si="83"/>
        <v>0</v>
      </c>
      <c r="EZ27" s="15">
        <f t="shared" si="84"/>
        <v>0</v>
      </c>
      <c r="FA27" s="15">
        <f t="shared" si="85"/>
        <v>0</v>
      </c>
      <c r="FB27" s="15">
        <f t="shared" si="86"/>
        <v>0</v>
      </c>
      <c r="FC27" s="15">
        <f t="shared" si="87"/>
        <v>0</v>
      </c>
    </row>
    <row r="28" spans="1:159" x14ac:dyDescent="0.25">
      <c r="A28" s="26" t="s">
        <v>367</v>
      </c>
      <c r="B28" s="13">
        <v>2.12E-2</v>
      </c>
      <c r="C28" s="212">
        <v>2.0299999999999999E-2</v>
      </c>
      <c r="D28" s="13"/>
      <c r="E28" s="27">
        <v>24308211.32</v>
      </c>
      <c r="F28" s="27">
        <v>24407852.100000001</v>
      </c>
      <c r="G28" s="27">
        <v>24476870.27</v>
      </c>
      <c r="H28" s="27">
        <v>24586923.93</v>
      </c>
      <c r="I28" s="27">
        <v>24819712.629999999</v>
      </c>
      <c r="J28" s="27">
        <v>24949677.57</v>
      </c>
      <c r="K28" s="27">
        <v>25050682.530000001</v>
      </c>
      <c r="L28" s="27">
        <v>25220108.93</v>
      </c>
      <c r="M28" s="27">
        <v>25270171.84</v>
      </c>
      <c r="N28" s="27">
        <v>25251258.539999999</v>
      </c>
      <c r="O28" s="27">
        <v>25250144.899999999</v>
      </c>
      <c r="P28" s="27">
        <v>25697825.190000001</v>
      </c>
      <c r="Q28" s="13"/>
      <c r="R28" s="27">
        <v>26158792.52</v>
      </c>
      <c r="S28" s="27">
        <v>26197493.629999999</v>
      </c>
      <c r="T28" s="27">
        <v>26212692.969999999</v>
      </c>
      <c r="U28" s="29">
        <v>26220658.75</v>
      </c>
      <c r="V28" s="29">
        <v>26213245.43</v>
      </c>
      <c r="W28" s="29">
        <v>26187914.579999998</v>
      </c>
      <c r="X28" s="29">
        <v>26154661.039999999</v>
      </c>
      <c r="Y28" s="29">
        <v>26178944.690000001</v>
      </c>
      <c r="Z28" s="29">
        <v>26010892.690000001</v>
      </c>
      <c r="AA28" s="29">
        <v>25808548.739999998</v>
      </c>
      <c r="AB28" s="29">
        <v>25828283.039999999</v>
      </c>
      <c r="AC28" s="29">
        <v>26060576.09</v>
      </c>
      <c r="AD28" s="27"/>
      <c r="AE28" s="27">
        <v>26281530.050000001</v>
      </c>
      <c r="AF28" s="27">
        <v>26318867.57</v>
      </c>
      <c r="AG28" s="27">
        <v>26369604.379999999</v>
      </c>
      <c r="AH28" s="27">
        <v>26505144.16</v>
      </c>
      <c r="AI28" s="27">
        <v>26627347.82</v>
      </c>
      <c r="AJ28" s="27">
        <v>26638904.699999999</v>
      </c>
      <c r="AK28" s="27"/>
      <c r="AL28" s="27"/>
      <c r="AM28" s="27"/>
      <c r="AN28" s="27"/>
      <c r="AO28" s="27"/>
      <c r="AP28" s="27"/>
      <c r="AQ28" s="27"/>
      <c r="AR28" s="28">
        <v>42944.506665333334</v>
      </c>
      <c r="AS28" s="28">
        <v>43120.538710000001</v>
      </c>
      <c r="AT28" s="28">
        <v>43242.470810333332</v>
      </c>
      <c r="AU28" s="28">
        <v>43436.898943</v>
      </c>
      <c r="AV28" s="28">
        <v>43848.158979666659</v>
      </c>
      <c r="AW28" s="28">
        <v>44077.763707000006</v>
      </c>
      <c r="AX28" s="28">
        <v>44256.205802999997</v>
      </c>
      <c r="AY28" s="28">
        <v>44555.525776333328</v>
      </c>
      <c r="AZ28" s="28">
        <v>44643.970250666665</v>
      </c>
      <c r="BA28" s="28">
        <v>44610.556753999997</v>
      </c>
      <c r="BB28" s="28">
        <v>44608.589323333326</v>
      </c>
      <c r="BC28" s="28">
        <v>45399.491169000008</v>
      </c>
      <c r="BD28" s="27"/>
      <c r="BE28" s="28">
        <v>46213.866785333339</v>
      </c>
      <c r="BF28" s="28">
        <v>46282.238746333336</v>
      </c>
      <c r="BG28" s="28">
        <v>46309.090913666667</v>
      </c>
      <c r="BH28" s="29">
        <v>46323.163791666673</v>
      </c>
      <c r="BI28" s="29">
        <v>46310.066926333333</v>
      </c>
      <c r="BJ28" s="29">
        <v>46265.315758000004</v>
      </c>
      <c r="BK28" s="29">
        <v>46206.567837333336</v>
      </c>
      <c r="BL28" s="29">
        <v>46249.468952333329</v>
      </c>
      <c r="BM28" s="29">
        <v>45952.577085666671</v>
      </c>
      <c r="BN28" s="29">
        <v>45595.102773999999</v>
      </c>
      <c r="BO28" s="29">
        <v>45629.966703999999</v>
      </c>
      <c r="BP28" s="29">
        <v>46040.351092333331</v>
      </c>
      <c r="BQ28" s="28"/>
      <c r="BR28" s="27">
        <f t="shared" si="0"/>
        <v>46430.703088333335</v>
      </c>
      <c r="BS28" s="27">
        <f t="shared" si="1"/>
        <v>46496.666040333337</v>
      </c>
      <c r="BT28" s="27">
        <f t="shared" si="2"/>
        <v>46586.301071333328</v>
      </c>
      <c r="BU28" s="27">
        <f t="shared" si="3"/>
        <v>46825.754682666673</v>
      </c>
      <c r="BV28" s="27">
        <f t="shared" si="4"/>
        <v>47041.64781533333</v>
      </c>
      <c r="BW28" s="27">
        <f t="shared" si="5"/>
        <v>47062.064969999999</v>
      </c>
      <c r="BX28" s="27">
        <f t="shared" si="6"/>
        <v>0</v>
      </c>
      <c r="BY28" s="27">
        <f t="shared" si="7"/>
        <v>0</v>
      </c>
      <c r="BZ28" s="27">
        <f t="shared" si="8"/>
        <v>0</v>
      </c>
      <c r="CA28" s="27">
        <f t="shared" si="9"/>
        <v>0</v>
      </c>
      <c r="CB28" s="27">
        <f t="shared" si="10"/>
        <v>0</v>
      </c>
      <c r="CC28" s="27">
        <f t="shared" si="11"/>
        <v>0</v>
      </c>
      <c r="CE28" s="15">
        <f t="shared" si="12"/>
        <v>41121.390816333333</v>
      </c>
      <c r="CF28" s="15">
        <f t="shared" si="13"/>
        <v>41289.949802499999</v>
      </c>
      <c r="CG28" s="15">
        <f t="shared" si="14"/>
        <v>41406.705540083327</v>
      </c>
      <c r="CH28" s="15">
        <f t="shared" si="15"/>
        <v>41592.879648249997</v>
      </c>
      <c r="CI28" s="15">
        <f t="shared" si="16"/>
        <v>41986.680532416663</v>
      </c>
      <c r="CJ28" s="15">
        <f t="shared" si="17"/>
        <v>42206.537889249994</v>
      </c>
      <c r="CK28" s="15">
        <f t="shared" si="18"/>
        <v>42377.404613250001</v>
      </c>
      <c r="CL28" s="15">
        <f t="shared" si="19"/>
        <v>42664.017606583329</v>
      </c>
      <c r="CM28" s="15">
        <f t="shared" si="20"/>
        <v>42748.707362666661</v>
      </c>
      <c r="CN28" s="15">
        <f t="shared" si="21"/>
        <v>42716.712363499995</v>
      </c>
      <c r="CO28" s="15">
        <f t="shared" si="22"/>
        <v>42714.828455833333</v>
      </c>
      <c r="CP28" s="15">
        <f t="shared" si="23"/>
        <v>43472.154279750001</v>
      </c>
      <c r="CQ28" s="15">
        <f t="shared" si="24"/>
        <v>0</v>
      </c>
      <c r="CR28" s="15">
        <f t="shared" si="25"/>
        <v>44251.957346333329</v>
      </c>
      <c r="CS28" s="15">
        <f t="shared" si="26"/>
        <v>44317.426724083321</v>
      </c>
      <c r="CT28" s="15">
        <f t="shared" si="27"/>
        <v>44343.138940916659</v>
      </c>
      <c r="CU28" s="15">
        <f t="shared" si="28"/>
        <v>44356.614385416666</v>
      </c>
      <c r="CV28" s="15">
        <f t="shared" si="29"/>
        <v>44344.073519083329</v>
      </c>
      <c r="CW28" s="15">
        <f t="shared" si="30"/>
        <v>44301.222164499988</v>
      </c>
      <c r="CX28" s="15">
        <f t="shared" si="31"/>
        <v>44244.968259333335</v>
      </c>
      <c r="CY28" s="15">
        <f t="shared" si="32"/>
        <v>44286.048100583335</v>
      </c>
      <c r="CZ28" s="15">
        <f t="shared" si="33"/>
        <v>44001.760133916665</v>
      </c>
      <c r="DA28" s="15">
        <f t="shared" si="34"/>
        <v>43659.461618499998</v>
      </c>
      <c r="DB28" s="15">
        <f t="shared" si="35"/>
        <v>43692.845475999995</v>
      </c>
      <c r="DC28" s="15">
        <f t="shared" si="36"/>
        <v>44085.807885583323</v>
      </c>
      <c r="DD28" s="15">
        <f t="shared" si="37"/>
        <v>0</v>
      </c>
      <c r="DE28" s="15">
        <f t="shared" si="38"/>
        <v>44459.588334583328</v>
      </c>
      <c r="DF28" s="15">
        <f t="shared" si="39"/>
        <v>44522.75097258333</v>
      </c>
      <c r="DG28" s="15">
        <f t="shared" si="40"/>
        <v>44608.580742833328</v>
      </c>
      <c r="DH28" s="15">
        <f t="shared" si="41"/>
        <v>44837.868870666665</v>
      </c>
      <c r="DI28" s="15">
        <f t="shared" si="42"/>
        <v>45044.596728833334</v>
      </c>
      <c r="DJ28" s="15">
        <f t="shared" si="43"/>
        <v>45064.147117499997</v>
      </c>
      <c r="DK28" s="15">
        <f t="shared" si="44"/>
        <v>0</v>
      </c>
      <c r="DL28" s="15">
        <f t="shared" si="45"/>
        <v>0</v>
      </c>
      <c r="DM28" s="15">
        <f t="shared" si="46"/>
        <v>0</v>
      </c>
      <c r="DN28" s="15">
        <f t="shared" si="47"/>
        <v>0</v>
      </c>
      <c r="DO28" s="15">
        <f t="shared" si="48"/>
        <v>0</v>
      </c>
      <c r="DP28" s="15">
        <f t="shared" si="49"/>
        <v>0</v>
      </c>
      <c r="DR28" s="15">
        <f t="shared" si="50"/>
        <v>1823.1158490000016</v>
      </c>
      <c r="DS28" s="15">
        <f t="shared" si="51"/>
        <v>1830.5889075000014</v>
      </c>
      <c r="DT28" s="15">
        <f t="shared" si="52"/>
        <v>1835.7652702500054</v>
      </c>
      <c r="DU28" s="15">
        <f t="shared" si="53"/>
        <v>1844.0192947500036</v>
      </c>
      <c r="DV28" s="15">
        <f t="shared" si="54"/>
        <v>1861.478447249996</v>
      </c>
      <c r="DW28" s="15">
        <f t="shared" si="55"/>
        <v>1871.2258177500116</v>
      </c>
      <c r="DX28" s="15">
        <f t="shared" si="56"/>
        <v>1878.8011897499964</v>
      </c>
      <c r="DY28" s="15">
        <f t="shared" si="57"/>
        <v>1891.5081697499991</v>
      </c>
      <c r="DZ28" s="15">
        <f t="shared" si="58"/>
        <v>1895.2628880000048</v>
      </c>
      <c r="EA28" s="15">
        <f t="shared" si="59"/>
        <v>1893.8443905000022</v>
      </c>
      <c r="EB28" s="15">
        <f t="shared" si="60"/>
        <v>1893.7608674999938</v>
      </c>
      <c r="EC28" s="15">
        <f t="shared" si="61"/>
        <v>1927.3368892500075</v>
      </c>
      <c r="ED28" s="15">
        <f t="shared" si="62"/>
        <v>0</v>
      </c>
      <c r="EE28" s="15">
        <f t="shared" si="63"/>
        <v>1961.90943900001</v>
      </c>
      <c r="EF28" s="15">
        <f t="shared" si="64"/>
        <v>1964.8120222500147</v>
      </c>
      <c r="EG28" s="15">
        <f t="shared" si="65"/>
        <v>1965.9519727500083</v>
      </c>
      <c r="EH28" s="15">
        <f t="shared" si="66"/>
        <v>1966.5494062500075</v>
      </c>
      <c r="EI28" s="15">
        <f t="shared" si="67"/>
        <v>1965.9934072500037</v>
      </c>
      <c r="EJ28" s="15">
        <f t="shared" si="68"/>
        <v>1964.0935935000161</v>
      </c>
      <c r="EK28" s="15">
        <f t="shared" si="69"/>
        <v>1961.5995780000012</v>
      </c>
      <c r="EL28" s="15">
        <f t="shared" si="70"/>
        <v>1963.4208517499937</v>
      </c>
      <c r="EM28" s="15">
        <f t="shared" si="71"/>
        <v>1950.8169517500064</v>
      </c>
      <c r="EN28" s="15">
        <f t="shared" si="72"/>
        <v>1935.6411555000013</v>
      </c>
      <c r="EO28" s="15">
        <f t="shared" si="73"/>
        <v>1937.1212280000036</v>
      </c>
      <c r="EP28" s="15">
        <f t="shared" si="74"/>
        <v>1954.5432067500078</v>
      </c>
      <c r="EQ28" s="15">
        <f t="shared" si="75"/>
        <v>0</v>
      </c>
      <c r="ER28" s="15">
        <f t="shared" si="76"/>
        <v>1971.1147537500074</v>
      </c>
      <c r="ES28" s="15">
        <f t="shared" si="77"/>
        <v>1973.9150677500074</v>
      </c>
      <c r="ET28" s="15">
        <f t="shared" si="78"/>
        <v>1977.7203284999996</v>
      </c>
      <c r="EU28" s="15">
        <f t="shared" si="79"/>
        <v>1987.8858120000077</v>
      </c>
      <c r="EV28" s="15">
        <f t="shared" si="80"/>
        <v>1997.051086499996</v>
      </c>
      <c r="EW28" s="15">
        <f t="shared" si="81"/>
        <v>1997.9178525000025</v>
      </c>
      <c r="EX28" s="15">
        <f t="shared" si="82"/>
        <v>0</v>
      </c>
      <c r="EY28" s="15">
        <f t="shared" si="83"/>
        <v>0</v>
      </c>
      <c r="EZ28" s="15">
        <f t="shared" si="84"/>
        <v>0</v>
      </c>
      <c r="FA28" s="15">
        <f t="shared" si="85"/>
        <v>0</v>
      </c>
      <c r="FB28" s="15">
        <f t="shared" si="86"/>
        <v>0</v>
      </c>
      <c r="FC28" s="15">
        <f t="shared" si="87"/>
        <v>0</v>
      </c>
    </row>
    <row r="29" spans="1:159" x14ac:dyDescent="0.25">
      <c r="A29" s="26" t="s">
        <v>368</v>
      </c>
      <c r="B29" s="13">
        <v>2.12E-2</v>
      </c>
      <c r="C29" s="212">
        <v>2.0299999999999999E-2</v>
      </c>
      <c r="D29" s="13"/>
      <c r="E29" s="27">
        <v>0</v>
      </c>
      <c r="F29" s="27">
        <v>0</v>
      </c>
      <c r="G29" s="27">
        <v>0</v>
      </c>
      <c r="H29" s="27">
        <v>0</v>
      </c>
      <c r="I29" s="27">
        <v>0</v>
      </c>
      <c r="J29" s="27">
        <v>0</v>
      </c>
      <c r="K29" s="27">
        <v>0</v>
      </c>
      <c r="L29" s="27">
        <v>0</v>
      </c>
      <c r="M29" s="27">
        <v>0</v>
      </c>
      <c r="N29" s="27">
        <v>0</v>
      </c>
      <c r="O29" s="27">
        <v>0</v>
      </c>
      <c r="P29" s="27">
        <v>0</v>
      </c>
      <c r="Q29" s="13"/>
      <c r="R29" s="27">
        <v>0</v>
      </c>
      <c r="S29" s="27">
        <v>0</v>
      </c>
      <c r="T29" s="27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9">
        <v>0</v>
      </c>
      <c r="AB29" s="29">
        <v>0</v>
      </c>
      <c r="AC29" s="29">
        <v>0</v>
      </c>
      <c r="AD29" s="27"/>
      <c r="AE29" s="27">
        <v>0</v>
      </c>
      <c r="AF29" s="27">
        <v>0</v>
      </c>
      <c r="AG29" s="27">
        <v>0</v>
      </c>
      <c r="AH29" s="27">
        <v>0</v>
      </c>
      <c r="AI29" s="27">
        <v>0</v>
      </c>
      <c r="AJ29" s="27">
        <v>0</v>
      </c>
      <c r="AK29" s="27"/>
      <c r="AL29" s="27"/>
      <c r="AM29" s="27"/>
      <c r="AN29" s="27"/>
      <c r="AO29" s="27"/>
      <c r="AP29" s="27"/>
      <c r="AQ29" s="27"/>
      <c r="AR29" s="28">
        <v>0</v>
      </c>
      <c r="AS29" s="28">
        <v>0</v>
      </c>
      <c r="AT29" s="28">
        <v>0</v>
      </c>
      <c r="AU29" s="28">
        <v>0</v>
      </c>
      <c r="AV29" s="28">
        <v>0</v>
      </c>
      <c r="AW29" s="28">
        <v>0</v>
      </c>
      <c r="AX29" s="28">
        <v>0</v>
      </c>
      <c r="AY29" s="28">
        <v>0</v>
      </c>
      <c r="AZ29" s="28">
        <v>0</v>
      </c>
      <c r="BA29" s="28">
        <v>0</v>
      </c>
      <c r="BB29" s="28">
        <v>0</v>
      </c>
      <c r="BC29" s="28">
        <v>0</v>
      </c>
      <c r="BD29" s="27"/>
      <c r="BE29" s="28">
        <v>0</v>
      </c>
      <c r="BF29" s="28">
        <v>0</v>
      </c>
      <c r="BG29" s="28">
        <v>0</v>
      </c>
      <c r="BH29" s="29">
        <v>0</v>
      </c>
      <c r="BI29" s="29">
        <v>0</v>
      </c>
      <c r="BJ29" s="29">
        <v>0</v>
      </c>
      <c r="BK29" s="29">
        <v>0</v>
      </c>
      <c r="BL29" s="29">
        <v>0</v>
      </c>
      <c r="BM29" s="29">
        <v>0</v>
      </c>
      <c r="BN29" s="29">
        <v>0</v>
      </c>
      <c r="BO29" s="29">
        <v>0</v>
      </c>
      <c r="BP29" s="29">
        <v>0</v>
      </c>
      <c r="BQ29" s="28"/>
      <c r="BR29" s="27">
        <f t="shared" si="0"/>
        <v>0</v>
      </c>
      <c r="BS29" s="27">
        <f t="shared" si="1"/>
        <v>0</v>
      </c>
      <c r="BT29" s="27">
        <f t="shared" si="2"/>
        <v>0</v>
      </c>
      <c r="BU29" s="27">
        <f t="shared" si="3"/>
        <v>0</v>
      </c>
      <c r="BV29" s="27">
        <f t="shared" si="4"/>
        <v>0</v>
      </c>
      <c r="BW29" s="27">
        <f t="shared" si="5"/>
        <v>0</v>
      </c>
      <c r="BX29" s="27">
        <f t="shared" si="6"/>
        <v>0</v>
      </c>
      <c r="BY29" s="27">
        <f t="shared" si="7"/>
        <v>0</v>
      </c>
      <c r="BZ29" s="27">
        <f t="shared" si="8"/>
        <v>0</v>
      </c>
      <c r="CA29" s="27">
        <f t="shared" si="9"/>
        <v>0</v>
      </c>
      <c r="CB29" s="27">
        <f t="shared" si="10"/>
        <v>0</v>
      </c>
      <c r="CC29" s="27">
        <f t="shared" si="11"/>
        <v>0</v>
      </c>
      <c r="CE29" s="15">
        <f t="shared" si="12"/>
        <v>0</v>
      </c>
      <c r="CF29" s="15">
        <f t="shared" si="13"/>
        <v>0</v>
      </c>
      <c r="CG29" s="15">
        <f t="shared" si="14"/>
        <v>0</v>
      </c>
      <c r="CH29" s="15">
        <f t="shared" si="15"/>
        <v>0</v>
      </c>
      <c r="CI29" s="15">
        <f t="shared" si="16"/>
        <v>0</v>
      </c>
      <c r="CJ29" s="15">
        <f t="shared" si="17"/>
        <v>0</v>
      </c>
      <c r="CK29" s="15">
        <f t="shared" si="18"/>
        <v>0</v>
      </c>
      <c r="CL29" s="15">
        <f t="shared" si="19"/>
        <v>0</v>
      </c>
      <c r="CM29" s="15">
        <f t="shared" si="20"/>
        <v>0</v>
      </c>
      <c r="CN29" s="15">
        <f t="shared" si="21"/>
        <v>0</v>
      </c>
      <c r="CO29" s="15">
        <f t="shared" si="22"/>
        <v>0</v>
      </c>
      <c r="CP29" s="15">
        <f t="shared" si="23"/>
        <v>0</v>
      </c>
      <c r="CQ29" s="15">
        <f t="shared" si="24"/>
        <v>0</v>
      </c>
      <c r="CR29" s="15">
        <f t="shared" si="25"/>
        <v>0</v>
      </c>
      <c r="CS29" s="15">
        <f t="shared" si="26"/>
        <v>0</v>
      </c>
      <c r="CT29" s="15">
        <f t="shared" si="27"/>
        <v>0</v>
      </c>
      <c r="CU29" s="15">
        <f t="shared" si="28"/>
        <v>0</v>
      </c>
      <c r="CV29" s="15">
        <f t="shared" si="29"/>
        <v>0</v>
      </c>
      <c r="CW29" s="15">
        <f t="shared" si="30"/>
        <v>0</v>
      </c>
      <c r="CX29" s="15">
        <f t="shared" si="31"/>
        <v>0</v>
      </c>
      <c r="CY29" s="15">
        <f t="shared" si="32"/>
        <v>0</v>
      </c>
      <c r="CZ29" s="15">
        <f t="shared" si="33"/>
        <v>0</v>
      </c>
      <c r="DA29" s="15">
        <f t="shared" si="34"/>
        <v>0</v>
      </c>
      <c r="DB29" s="15">
        <f t="shared" si="35"/>
        <v>0</v>
      </c>
      <c r="DC29" s="15">
        <f t="shared" si="36"/>
        <v>0</v>
      </c>
      <c r="DD29" s="15">
        <f t="shared" si="37"/>
        <v>0</v>
      </c>
      <c r="DE29" s="15">
        <f t="shared" si="38"/>
        <v>0</v>
      </c>
      <c r="DF29" s="15">
        <f t="shared" si="39"/>
        <v>0</v>
      </c>
      <c r="DG29" s="15">
        <f t="shared" si="40"/>
        <v>0</v>
      </c>
      <c r="DH29" s="15">
        <f t="shared" si="41"/>
        <v>0</v>
      </c>
      <c r="DI29" s="15">
        <f t="shared" si="42"/>
        <v>0</v>
      </c>
      <c r="DJ29" s="15">
        <f t="shared" si="43"/>
        <v>0</v>
      </c>
      <c r="DK29" s="15">
        <f t="shared" si="44"/>
        <v>0</v>
      </c>
      <c r="DL29" s="15">
        <f t="shared" si="45"/>
        <v>0</v>
      </c>
      <c r="DM29" s="15">
        <f t="shared" si="46"/>
        <v>0</v>
      </c>
      <c r="DN29" s="15">
        <f t="shared" si="47"/>
        <v>0</v>
      </c>
      <c r="DO29" s="15">
        <f t="shared" si="48"/>
        <v>0</v>
      </c>
      <c r="DP29" s="15">
        <f t="shared" si="49"/>
        <v>0</v>
      </c>
      <c r="DR29" s="15">
        <f t="shared" si="50"/>
        <v>0</v>
      </c>
      <c r="DS29" s="15">
        <f t="shared" si="51"/>
        <v>0</v>
      </c>
      <c r="DT29" s="15">
        <f t="shared" si="52"/>
        <v>0</v>
      </c>
      <c r="DU29" s="15">
        <f t="shared" si="53"/>
        <v>0</v>
      </c>
      <c r="DV29" s="15">
        <f t="shared" si="54"/>
        <v>0</v>
      </c>
      <c r="DW29" s="15">
        <f t="shared" si="55"/>
        <v>0</v>
      </c>
      <c r="DX29" s="15">
        <f t="shared" si="56"/>
        <v>0</v>
      </c>
      <c r="DY29" s="15">
        <f t="shared" si="57"/>
        <v>0</v>
      </c>
      <c r="DZ29" s="15">
        <f t="shared" si="58"/>
        <v>0</v>
      </c>
      <c r="EA29" s="15">
        <f t="shared" si="59"/>
        <v>0</v>
      </c>
      <c r="EB29" s="15">
        <f t="shared" si="60"/>
        <v>0</v>
      </c>
      <c r="EC29" s="15">
        <f t="shared" si="61"/>
        <v>0</v>
      </c>
      <c r="ED29" s="15">
        <f t="shared" si="62"/>
        <v>0</v>
      </c>
      <c r="EE29" s="15">
        <f t="shared" si="63"/>
        <v>0</v>
      </c>
      <c r="EF29" s="15">
        <f t="shared" si="64"/>
        <v>0</v>
      </c>
      <c r="EG29" s="15">
        <f t="shared" si="65"/>
        <v>0</v>
      </c>
      <c r="EH29" s="15">
        <f t="shared" si="66"/>
        <v>0</v>
      </c>
      <c r="EI29" s="15">
        <f t="shared" si="67"/>
        <v>0</v>
      </c>
      <c r="EJ29" s="15">
        <f t="shared" si="68"/>
        <v>0</v>
      </c>
      <c r="EK29" s="15">
        <f t="shared" si="69"/>
        <v>0</v>
      </c>
      <c r="EL29" s="15">
        <f t="shared" si="70"/>
        <v>0</v>
      </c>
      <c r="EM29" s="15">
        <f t="shared" si="71"/>
        <v>0</v>
      </c>
      <c r="EN29" s="15">
        <f t="shared" si="72"/>
        <v>0</v>
      </c>
      <c r="EO29" s="15">
        <f t="shared" si="73"/>
        <v>0</v>
      </c>
      <c r="EP29" s="15">
        <f t="shared" si="74"/>
        <v>0</v>
      </c>
      <c r="EQ29" s="15">
        <f t="shared" si="75"/>
        <v>0</v>
      </c>
      <c r="ER29" s="15">
        <f t="shared" si="76"/>
        <v>0</v>
      </c>
      <c r="ES29" s="15">
        <f t="shared" si="77"/>
        <v>0</v>
      </c>
      <c r="ET29" s="15">
        <f t="shared" si="78"/>
        <v>0</v>
      </c>
      <c r="EU29" s="15">
        <f t="shared" si="79"/>
        <v>0</v>
      </c>
      <c r="EV29" s="15">
        <f t="shared" si="80"/>
        <v>0</v>
      </c>
      <c r="EW29" s="15">
        <f t="shared" si="81"/>
        <v>0</v>
      </c>
      <c r="EX29" s="15">
        <f t="shared" si="82"/>
        <v>0</v>
      </c>
      <c r="EY29" s="15">
        <f t="shared" si="83"/>
        <v>0</v>
      </c>
      <c r="EZ29" s="15">
        <f t="shared" si="84"/>
        <v>0</v>
      </c>
      <c r="FA29" s="15">
        <f t="shared" si="85"/>
        <v>0</v>
      </c>
      <c r="FB29" s="15">
        <f t="shared" si="86"/>
        <v>0</v>
      </c>
      <c r="FC29" s="15">
        <f t="shared" si="87"/>
        <v>0</v>
      </c>
    </row>
    <row r="30" spans="1:159" x14ac:dyDescent="0.25">
      <c r="A30" s="26" t="s">
        <v>369</v>
      </c>
      <c r="B30" s="13">
        <v>2.12E-2</v>
      </c>
      <c r="C30" s="212">
        <v>2.0299999999999999E-2</v>
      </c>
      <c r="D30" s="13"/>
      <c r="E30" s="27">
        <v>347709.29</v>
      </c>
      <c r="F30" s="27">
        <v>347709.29</v>
      </c>
      <c r="G30" s="27">
        <v>347709.29</v>
      </c>
      <c r="H30" s="27">
        <v>347709.29</v>
      </c>
      <c r="I30" s="27">
        <v>347709.29</v>
      </c>
      <c r="J30" s="27">
        <v>347709.29</v>
      </c>
      <c r="K30" s="27">
        <v>347709.29</v>
      </c>
      <c r="L30" s="27">
        <v>347709.29</v>
      </c>
      <c r="M30" s="27">
        <v>347709.29</v>
      </c>
      <c r="N30" s="27">
        <v>347709.29</v>
      </c>
      <c r="O30" s="27">
        <v>347709.29</v>
      </c>
      <c r="P30" s="27">
        <v>347709.29</v>
      </c>
      <c r="Q30" s="13"/>
      <c r="R30" s="27">
        <v>347709.29</v>
      </c>
      <c r="S30" s="27">
        <v>347709.29</v>
      </c>
      <c r="T30" s="27">
        <v>347709.29</v>
      </c>
      <c r="U30" s="29">
        <v>347709.29</v>
      </c>
      <c r="V30" s="29">
        <v>347709.29</v>
      </c>
      <c r="W30" s="29">
        <v>347709.29</v>
      </c>
      <c r="X30" s="29">
        <v>347709.29</v>
      </c>
      <c r="Y30" s="29">
        <v>347709.29</v>
      </c>
      <c r="Z30" s="29">
        <v>347709.29</v>
      </c>
      <c r="AA30" s="29">
        <v>347709.29</v>
      </c>
      <c r="AB30" s="29">
        <v>347709.29</v>
      </c>
      <c r="AC30" s="29">
        <v>347709.29</v>
      </c>
      <c r="AD30" s="27"/>
      <c r="AE30" s="27">
        <v>347709.29</v>
      </c>
      <c r="AF30" s="27">
        <v>347709.29</v>
      </c>
      <c r="AG30" s="27">
        <v>347709.29</v>
      </c>
      <c r="AH30" s="27">
        <v>347709.29</v>
      </c>
      <c r="AI30" s="27">
        <v>347709.29</v>
      </c>
      <c r="AJ30" s="27">
        <v>347709.29</v>
      </c>
      <c r="AK30" s="27"/>
      <c r="AL30" s="27"/>
      <c r="AM30" s="27"/>
      <c r="AN30" s="27"/>
      <c r="AO30" s="27"/>
      <c r="AP30" s="27"/>
      <c r="AQ30" s="27"/>
      <c r="AR30" s="28">
        <v>614.28641233333326</v>
      </c>
      <c r="AS30" s="28">
        <v>614.28641233333326</v>
      </c>
      <c r="AT30" s="28">
        <v>614.28641233333326</v>
      </c>
      <c r="AU30" s="28">
        <v>614.28641233333326</v>
      </c>
      <c r="AV30" s="28">
        <v>614.28641233333326</v>
      </c>
      <c r="AW30" s="28">
        <v>614.28641233333326</v>
      </c>
      <c r="AX30" s="28">
        <v>614.28641233333326</v>
      </c>
      <c r="AY30" s="28">
        <v>614.28641233333326</v>
      </c>
      <c r="AZ30" s="28">
        <v>614.28641233333326</v>
      </c>
      <c r="BA30" s="28">
        <v>614.28641233333326</v>
      </c>
      <c r="BB30" s="28">
        <v>614.28641233333326</v>
      </c>
      <c r="BC30" s="28">
        <v>614.28641233333326</v>
      </c>
      <c r="BD30" s="27"/>
      <c r="BE30" s="28">
        <v>614.28641233333326</v>
      </c>
      <c r="BF30" s="28">
        <v>614.28641233333326</v>
      </c>
      <c r="BG30" s="28">
        <v>614.28641233333326</v>
      </c>
      <c r="BH30" s="29">
        <v>614.28641233333326</v>
      </c>
      <c r="BI30" s="29">
        <v>614.28641233333326</v>
      </c>
      <c r="BJ30" s="29">
        <v>614.28641233333326</v>
      </c>
      <c r="BK30" s="29">
        <v>614.28641233333326</v>
      </c>
      <c r="BL30" s="29">
        <v>614.28641233333326</v>
      </c>
      <c r="BM30" s="29">
        <v>614.28641233333326</v>
      </c>
      <c r="BN30" s="29">
        <v>614.28641233333326</v>
      </c>
      <c r="BO30" s="29">
        <v>614.28641233333326</v>
      </c>
      <c r="BP30" s="29">
        <v>614.28641233333326</v>
      </c>
      <c r="BQ30" s="28"/>
      <c r="BR30" s="27">
        <f t="shared" si="0"/>
        <v>614.28641233333326</v>
      </c>
      <c r="BS30" s="27">
        <f t="shared" si="1"/>
        <v>614.28641233333326</v>
      </c>
      <c r="BT30" s="27">
        <f t="shared" si="2"/>
        <v>614.28641233333326</v>
      </c>
      <c r="BU30" s="27">
        <f t="shared" si="3"/>
        <v>614.28641233333326</v>
      </c>
      <c r="BV30" s="27">
        <f t="shared" si="4"/>
        <v>614.28641233333326</v>
      </c>
      <c r="BW30" s="27">
        <f t="shared" si="5"/>
        <v>614.28641233333326</v>
      </c>
      <c r="BX30" s="27">
        <f t="shared" si="6"/>
        <v>0</v>
      </c>
      <c r="BY30" s="27">
        <f t="shared" si="7"/>
        <v>0</v>
      </c>
      <c r="BZ30" s="27">
        <f t="shared" si="8"/>
        <v>0</v>
      </c>
      <c r="CA30" s="27">
        <f t="shared" si="9"/>
        <v>0</v>
      </c>
      <c r="CB30" s="27">
        <f t="shared" si="10"/>
        <v>0</v>
      </c>
      <c r="CC30" s="27">
        <f t="shared" si="11"/>
        <v>0</v>
      </c>
      <c r="CE30" s="15">
        <f t="shared" si="12"/>
        <v>588.2082155833333</v>
      </c>
      <c r="CF30" s="15">
        <f t="shared" si="13"/>
        <v>588.2082155833333</v>
      </c>
      <c r="CG30" s="15">
        <f t="shared" si="14"/>
        <v>588.2082155833333</v>
      </c>
      <c r="CH30" s="15">
        <f t="shared" si="15"/>
        <v>588.2082155833333</v>
      </c>
      <c r="CI30" s="15">
        <f t="shared" si="16"/>
        <v>588.2082155833333</v>
      </c>
      <c r="CJ30" s="15">
        <f t="shared" si="17"/>
        <v>588.2082155833333</v>
      </c>
      <c r="CK30" s="15">
        <f t="shared" si="18"/>
        <v>588.2082155833333</v>
      </c>
      <c r="CL30" s="15">
        <f t="shared" si="19"/>
        <v>588.2082155833333</v>
      </c>
      <c r="CM30" s="15">
        <f t="shared" si="20"/>
        <v>588.2082155833333</v>
      </c>
      <c r="CN30" s="15">
        <f t="shared" si="21"/>
        <v>588.2082155833333</v>
      </c>
      <c r="CO30" s="15">
        <f t="shared" si="22"/>
        <v>588.2082155833333</v>
      </c>
      <c r="CP30" s="15">
        <f t="shared" si="23"/>
        <v>588.2082155833333</v>
      </c>
      <c r="CQ30" s="15">
        <f t="shared" si="24"/>
        <v>0</v>
      </c>
      <c r="CR30" s="15">
        <f t="shared" si="25"/>
        <v>588.2082155833333</v>
      </c>
      <c r="CS30" s="15">
        <f t="shared" si="26"/>
        <v>588.2082155833333</v>
      </c>
      <c r="CT30" s="15">
        <f t="shared" si="27"/>
        <v>588.2082155833333</v>
      </c>
      <c r="CU30" s="15">
        <f t="shared" si="28"/>
        <v>588.2082155833333</v>
      </c>
      <c r="CV30" s="15">
        <f t="shared" si="29"/>
        <v>588.2082155833333</v>
      </c>
      <c r="CW30" s="15">
        <f t="shared" si="30"/>
        <v>588.2082155833333</v>
      </c>
      <c r="CX30" s="15">
        <f t="shared" si="31"/>
        <v>588.2082155833333</v>
      </c>
      <c r="CY30" s="15">
        <f t="shared" si="32"/>
        <v>588.2082155833333</v>
      </c>
      <c r="CZ30" s="15">
        <f t="shared" si="33"/>
        <v>588.2082155833333</v>
      </c>
      <c r="DA30" s="15">
        <f t="shared" si="34"/>
        <v>588.2082155833333</v>
      </c>
      <c r="DB30" s="15">
        <f t="shared" si="35"/>
        <v>588.2082155833333</v>
      </c>
      <c r="DC30" s="15">
        <f t="shared" si="36"/>
        <v>588.2082155833333</v>
      </c>
      <c r="DD30" s="15">
        <f t="shared" si="37"/>
        <v>0</v>
      </c>
      <c r="DE30" s="15">
        <f t="shared" si="38"/>
        <v>588.2082155833333</v>
      </c>
      <c r="DF30" s="15">
        <f t="shared" si="39"/>
        <v>588.2082155833333</v>
      </c>
      <c r="DG30" s="15">
        <f t="shared" si="40"/>
        <v>588.2082155833333</v>
      </c>
      <c r="DH30" s="15">
        <f t="shared" si="41"/>
        <v>588.2082155833333</v>
      </c>
      <c r="DI30" s="15">
        <f t="shared" si="42"/>
        <v>588.2082155833333</v>
      </c>
      <c r="DJ30" s="15">
        <f t="shared" si="43"/>
        <v>588.2082155833333</v>
      </c>
      <c r="DK30" s="15">
        <f t="shared" si="44"/>
        <v>0</v>
      </c>
      <c r="DL30" s="15">
        <f t="shared" si="45"/>
        <v>0</v>
      </c>
      <c r="DM30" s="15">
        <f t="shared" si="46"/>
        <v>0</v>
      </c>
      <c r="DN30" s="15">
        <f t="shared" si="47"/>
        <v>0</v>
      </c>
      <c r="DO30" s="15">
        <f t="shared" si="48"/>
        <v>0</v>
      </c>
      <c r="DP30" s="15">
        <f t="shared" si="49"/>
        <v>0</v>
      </c>
      <c r="DR30" s="15">
        <f t="shared" si="50"/>
        <v>26.078196749999961</v>
      </c>
      <c r="DS30" s="15">
        <f t="shared" si="51"/>
        <v>26.078196749999961</v>
      </c>
      <c r="DT30" s="15">
        <f t="shared" si="52"/>
        <v>26.078196749999961</v>
      </c>
      <c r="DU30" s="15">
        <f t="shared" si="53"/>
        <v>26.078196749999961</v>
      </c>
      <c r="DV30" s="15">
        <f t="shared" si="54"/>
        <v>26.078196749999961</v>
      </c>
      <c r="DW30" s="15">
        <f t="shared" si="55"/>
        <v>26.078196749999961</v>
      </c>
      <c r="DX30" s="15">
        <f t="shared" si="56"/>
        <v>26.078196749999961</v>
      </c>
      <c r="DY30" s="15">
        <f t="shared" si="57"/>
        <v>26.078196749999961</v>
      </c>
      <c r="DZ30" s="15">
        <f t="shared" si="58"/>
        <v>26.078196749999961</v>
      </c>
      <c r="EA30" s="15">
        <f t="shared" si="59"/>
        <v>26.078196749999961</v>
      </c>
      <c r="EB30" s="15">
        <f t="shared" si="60"/>
        <v>26.078196749999961</v>
      </c>
      <c r="EC30" s="15">
        <f t="shared" si="61"/>
        <v>26.078196749999961</v>
      </c>
      <c r="ED30" s="15">
        <f t="shared" si="62"/>
        <v>0</v>
      </c>
      <c r="EE30" s="15">
        <f t="shared" si="63"/>
        <v>26.078196749999961</v>
      </c>
      <c r="EF30" s="15">
        <f t="shared" si="64"/>
        <v>26.078196749999961</v>
      </c>
      <c r="EG30" s="15">
        <f t="shared" si="65"/>
        <v>26.078196749999961</v>
      </c>
      <c r="EH30" s="15">
        <f t="shared" si="66"/>
        <v>26.078196749999961</v>
      </c>
      <c r="EI30" s="15">
        <f t="shared" si="67"/>
        <v>26.078196749999961</v>
      </c>
      <c r="EJ30" s="15">
        <f t="shared" si="68"/>
        <v>26.078196749999961</v>
      </c>
      <c r="EK30" s="15">
        <f t="shared" si="69"/>
        <v>26.078196749999961</v>
      </c>
      <c r="EL30" s="15">
        <f t="shared" si="70"/>
        <v>26.078196749999961</v>
      </c>
      <c r="EM30" s="15">
        <f t="shared" si="71"/>
        <v>26.078196749999961</v>
      </c>
      <c r="EN30" s="15">
        <f t="shared" si="72"/>
        <v>26.078196749999961</v>
      </c>
      <c r="EO30" s="15">
        <f t="shared" si="73"/>
        <v>26.078196749999961</v>
      </c>
      <c r="EP30" s="15">
        <f t="shared" si="74"/>
        <v>26.078196749999961</v>
      </c>
      <c r="EQ30" s="15">
        <f t="shared" si="75"/>
        <v>0</v>
      </c>
      <c r="ER30" s="15">
        <f t="shared" si="76"/>
        <v>26.078196749999961</v>
      </c>
      <c r="ES30" s="15">
        <f t="shared" si="77"/>
        <v>26.078196749999961</v>
      </c>
      <c r="ET30" s="15">
        <f t="shared" si="78"/>
        <v>26.078196749999961</v>
      </c>
      <c r="EU30" s="15">
        <f t="shared" si="79"/>
        <v>26.078196749999961</v>
      </c>
      <c r="EV30" s="15">
        <f t="shared" si="80"/>
        <v>26.078196749999961</v>
      </c>
      <c r="EW30" s="15">
        <f t="shared" si="81"/>
        <v>26.078196749999961</v>
      </c>
      <c r="EX30" s="15">
        <f t="shared" si="82"/>
        <v>0</v>
      </c>
      <c r="EY30" s="15">
        <f t="shared" si="83"/>
        <v>0</v>
      </c>
      <c r="EZ30" s="15">
        <f t="shared" si="84"/>
        <v>0</v>
      </c>
      <c r="FA30" s="15">
        <f t="shared" si="85"/>
        <v>0</v>
      </c>
      <c r="FB30" s="15">
        <f t="shared" si="86"/>
        <v>0</v>
      </c>
      <c r="FC30" s="15">
        <f t="shared" si="87"/>
        <v>0</v>
      </c>
    </row>
    <row r="31" spans="1:159" x14ac:dyDescent="0.25">
      <c r="A31" s="26" t="s">
        <v>370</v>
      </c>
      <c r="B31" s="13">
        <v>2.12E-2</v>
      </c>
      <c r="C31" s="212">
        <v>2.0299999999999999E-2</v>
      </c>
      <c r="D31" s="13"/>
      <c r="E31" s="27"/>
      <c r="F31" s="27"/>
      <c r="G31" s="27"/>
      <c r="H31" s="27"/>
      <c r="I31" s="27">
        <v>4527616.72</v>
      </c>
      <c r="J31" s="27">
        <v>9055233.4399999995</v>
      </c>
      <c r="K31" s="27">
        <v>9055233.4399999995</v>
      </c>
      <c r="L31" s="27">
        <v>9055233.4399999995</v>
      </c>
      <c r="M31" s="27">
        <v>9055233.4399999995</v>
      </c>
      <c r="N31" s="27">
        <v>9055233.4399999995</v>
      </c>
      <c r="O31" s="27">
        <v>9055233.4399999995</v>
      </c>
      <c r="P31" s="27">
        <v>9055233.4399999995</v>
      </c>
      <c r="Q31" s="13"/>
      <c r="R31" s="27">
        <v>9055233.4399999995</v>
      </c>
      <c r="S31" s="27">
        <v>9055233.4399999995</v>
      </c>
      <c r="T31" s="27">
        <v>9055233.4399999995</v>
      </c>
      <c r="U31" s="29">
        <v>9055233.4399999995</v>
      </c>
      <c r="V31" s="29">
        <v>9055233.4399999995</v>
      </c>
      <c r="W31" s="29">
        <v>9055233.4399999995</v>
      </c>
      <c r="X31" s="29">
        <v>9055233.4399999995</v>
      </c>
      <c r="Y31" s="29">
        <v>9055233.4399999995</v>
      </c>
      <c r="Z31" s="29">
        <v>9055233.4399999995</v>
      </c>
      <c r="AA31" s="29">
        <v>9055233.4399999995</v>
      </c>
      <c r="AB31" s="29">
        <v>9055233.4399999995</v>
      </c>
      <c r="AC31" s="29">
        <v>9055233.4399999995</v>
      </c>
      <c r="AD31" s="27"/>
      <c r="AE31" s="27">
        <v>9055233.4399999995</v>
      </c>
      <c r="AF31" s="27">
        <v>9055233.4399999995</v>
      </c>
      <c r="AG31" s="27">
        <v>9055233.4399999995</v>
      </c>
      <c r="AH31" s="27">
        <v>9055233.4399999995</v>
      </c>
      <c r="AI31" s="27">
        <v>9055233.4399999995</v>
      </c>
      <c r="AJ31" s="27">
        <v>9055233.4399999995</v>
      </c>
      <c r="AK31" s="27"/>
      <c r="AL31" s="27"/>
      <c r="AM31" s="27"/>
      <c r="AN31" s="27"/>
      <c r="AO31" s="27"/>
      <c r="AP31" s="27"/>
      <c r="AQ31" s="27"/>
      <c r="AR31" s="28"/>
      <c r="AS31" s="28"/>
      <c r="AT31" s="28"/>
      <c r="AU31" s="28">
        <v>0</v>
      </c>
      <c r="AV31" s="28">
        <v>7998.7895386666669</v>
      </c>
      <c r="AW31" s="28">
        <v>15997.579077333334</v>
      </c>
      <c r="AX31" s="28">
        <v>15997.579077333334</v>
      </c>
      <c r="AY31" s="28">
        <v>15997.579077333334</v>
      </c>
      <c r="AZ31" s="28">
        <v>15997.579077333334</v>
      </c>
      <c r="BA31" s="28">
        <v>15997.579077333334</v>
      </c>
      <c r="BB31" s="28">
        <v>15997.579077333334</v>
      </c>
      <c r="BC31" s="28">
        <v>15997.579077333334</v>
      </c>
      <c r="BD31" s="27"/>
      <c r="BE31" s="28">
        <v>15997.579077333334</v>
      </c>
      <c r="BF31" s="28">
        <v>15997.579077333334</v>
      </c>
      <c r="BG31" s="28">
        <v>15997.579077333334</v>
      </c>
      <c r="BH31" s="29">
        <v>15997.579077333334</v>
      </c>
      <c r="BI31" s="29">
        <v>15997.579077333334</v>
      </c>
      <c r="BJ31" s="29">
        <v>15997.579077333334</v>
      </c>
      <c r="BK31" s="29">
        <v>15997.579077333334</v>
      </c>
      <c r="BL31" s="29">
        <v>15997.579077333334</v>
      </c>
      <c r="BM31" s="29">
        <v>15997.579077333334</v>
      </c>
      <c r="BN31" s="29">
        <v>15997.579077333334</v>
      </c>
      <c r="BO31" s="29">
        <v>15997.579077333334</v>
      </c>
      <c r="BP31" s="29">
        <v>15997.579077333334</v>
      </c>
      <c r="BQ31" s="28"/>
      <c r="BR31" s="27">
        <f t="shared" si="0"/>
        <v>15997.579077333334</v>
      </c>
      <c r="BS31" s="27">
        <f t="shared" si="1"/>
        <v>15997.579077333334</v>
      </c>
      <c r="BT31" s="27">
        <f t="shared" si="2"/>
        <v>15997.579077333334</v>
      </c>
      <c r="BU31" s="27">
        <f t="shared" si="3"/>
        <v>15997.579077333334</v>
      </c>
      <c r="BV31" s="27">
        <f t="shared" si="4"/>
        <v>15997.579077333334</v>
      </c>
      <c r="BW31" s="27">
        <f t="shared" si="5"/>
        <v>15997.579077333334</v>
      </c>
      <c r="BX31" s="27">
        <f t="shared" si="6"/>
        <v>0</v>
      </c>
      <c r="BY31" s="27">
        <f t="shared" si="7"/>
        <v>0</v>
      </c>
      <c r="BZ31" s="27">
        <f t="shared" si="8"/>
        <v>0</v>
      </c>
      <c r="CA31" s="27">
        <f t="shared" si="9"/>
        <v>0</v>
      </c>
      <c r="CB31" s="27">
        <f t="shared" si="10"/>
        <v>0</v>
      </c>
      <c r="CC31" s="27">
        <f t="shared" si="11"/>
        <v>0</v>
      </c>
      <c r="CE31" s="15">
        <f t="shared" si="12"/>
        <v>0</v>
      </c>
      <c r="CF31" s="15">
        <f t="shared" si="13"/>
        <v>0</v>
      </c>
      <c r="CG31" s="15">
        <f t="shared" si="14"/>
        <v>0</v>
      </c>
      <c r="CH31" s="15">
        <f t="shared" si="15"/>
        <v>0</v>
      </c>
      <c r="CI31" s="15">
        <f t="shared" si="16"/>
        <v>7659.2182846666656</v>
      </c>
      <c r="CJ31" s="15">
        <f t="shared" si="17"/>
        <v>15318.436569333331</v>
      </c>
      <c r="CK31" s="15">
        <f t="shared" si="18"/>
        <v>15318.436569333331</v>
      </c>
      <c r="CL31" s="15">
        <f t="shared" si="19"/>
        <v>15318.436569333331</v>
      </c>
      <c r="CM31" s="15">
        <f t="shared" si="20"/>
        <v>15318.436569333331</v>
      </c>
      <c r="CN31" s="15">
        <f t="shared" si="21"/>
        <v>15318.436569333331</v>
      </c>
      <c r="CO31" s="15">
        <f t="shared" si="22"/>
        <v>15318.436569333331</v>
      </c>
      <c r="CP31" s="15">
        <f t="shared" si="23"/>
        <v>15318.436569333331</v>
      </c>
      <c r="CQ31" s="15">
        <f t="shared" si="24"/>
        <v>0</v>
      </c>
      <c r="CR31" s="15">
        <f t="shared" si="25"/>
        <v>15318.436569333331</v>
      </c>
      <c r="CS31" s="15">
        <f t="shared" si="26"/>
        <v>15318.436569333331</v>
      </c>
      <c r="CT31" s="15">
        <f t="shared" si="27"/>
        <v>15318.436569333331</v>
      </c>
      <c r="CU31" s="15">
        <f t="shared" si="28"/>
        <v>15318.436569333331</v>
      </c>
      <c r="CV31" s="15">
        <f t="shared" si="29"/>
        <v>15318.436569333331</v>
      </c>
      <c r="CW31" s="15">
        <f t="shared" si="30"/>
        <v>15318.436569333331</v>
      </c>
      <c r="CX31" s="15">
        <f t="shared" si="31"/>
        <v>15318.436569333331</v>
      </c>
      <c r="CY31" s="15">
        <f t="shared" si="32"/>
        <v>15318.436569333331</v>
      </c>
      <c r="CZ31" s="15">
        <f t="shared" si="33"/>
        <v>15318.436569333331</v>
      </c>
      <c r="DA31" s="15">
        <f t="shared" si="34"/>
        <v>15318.436569333331</v>
      </c>
      <c r="DB31" s="15">
        <f t="shared" si="35"/>
        <v>15318.436569333331</v>
      </c>
      <c r="DC31" s="15">
        <f t="shared" si="36"/>
        <v>15318.436569333331</v>
      </c>
      <c r="DD31" s="15">
        <f t="shared" si="37"/>
        <v>0</v>
      </c>
      <c r="DE31" s="15">
        <f t="shared" si="38"/>
        <v>15318.436569333331</v>
      </c>
      <c r="DF31" s="15">
        <f t="shared" si="39"/>
        <v>15318.436569333331</v>
      </c>
      <c r="DG31" s="15">
        <f t="shared" si="40"/>
        <v>15318.436569333331</v>
      </c>
      <c r="DH31" s="15">
        <f t="shared" si="41"/>
        <v>15318.436569333331</v>
      </c>
      <c r="DI31" s="15">
        <f t="shared" si="42"/>
        <v>15318.436569333331</v>
      </c>
      <c r="DJ31" s="15">
        <f t="shared" si="43"/>
        <v>15318.436569333331</v>
      </c>
      <c r="DK31" s="15">
        <f t="shared" si="44"/>
        <v>0</v>
      </c>
      <c r="DL31" s="15">
        <f t="shared" si="45"/>
        <v>0</v>
      </c>
      <c r="DM31" s="15">
        <f t="shared" si="46"/>
        <v>0</v>
      </c>
      <c r="DN31" s="15">
        <f t="shared" si="47"/>
        <v>0</v>
      </c>
      <c r="DO31" s="15">
        <f t="shared" si="48"/>
        <v>0</v>
      </c>
      <c r="DP31" s="15">
        <f t="shared" si="49"/>
        <v>0</v>
      </c>
      <c r="DR31" s="15">
        <f t="shared" si="50"/>
        <v>0</v>
      </c>
      <c r="DS31" s="15">
        <f t="shared" si="51"/>
        <v>0</v>
      </c>
      <c r="DT31" s="15">
        <f t="shared" si="52"/>
        <v>0</v>
      </c>
      <c r="DU31" s="15">
        <f t="shared" si="53"/>
        <v>0</v>
      </c>
      <c r="DV31" s="15">
        <f t="shared" si="54"/>
        <v>339.57125400000132</v>
      </c>
      <c r="DW31" s="15">
        <f t="shared" si="55"/>
        <v>679.14250800000264</v>
      </c>
      <c r="DX31" s="15">
        <f t="shared" si="56"/>
        <v>679.14250800000264</v>
      </c>
      <c r="DY31" s="15">
        <f t="shared" si="57"/>
        <v>679.14250800000264</v>
      </c>
      <c r="DZ31" s="15">
        <f t="shared" si="58"/>
        <v>679.14250800000264</v>
      </c>
      <c r="EA31" s="15">
        <f t="shared" si="59"/>
        <v>679.14250800000264</v>
      </c>
      <c r="EB31" s="15">
        <f t="shared" si="60"/>
        <v>679.14250800000264</v>
      </c>
      <c r="EC31" s="15">
        <f t="shared" si="61"/>
        <v>679.14250800000264</v>
      </c>
      <c r="ED31" s="15">
        <f t="shared" si="62"/>
        <v>0</v>
      </c>
      <c r="EE31" s="15">
        <f t="shared" si="63"/>
        <v>679.14250800000264</v>
      </c>
      <c r="EF31" s="15">
        <f t="shared" si="64"/>
        <v>679.14250800000264</v>
      </c>
      <c r="EG31" s="15">
        <f t="shared" si="65"/>
        <v>679.14250800000264</v>
      </c>
      <c r="EH31" s="15">
        <f t="shared" si="66"/>
        <v>679.14250800000264</v>
      </c>
      <c r="EI31" s="15">
        <f t="shared" si="67"/>
        <v>679.14250800000264</v>
      </c>
      <c r="EJ31" s="15">
        <f t="shared" si="68"/>
        <v>679.14250800000264</v>
      </c>
      <c r="EK31" s="15">
        <f t="shared" si="69"/>
        <v>679.14250800000264</v>
      </c>
      <c r="EL31" s="15">
        <f t="shared" si="70"/>
        <v>679.14250800000264</v>
      </c>
      <c r="EM31" s="15">
        <f t="shared" si="71"/>
        <v>679.14250800000264</v>
      </c>
      <c r="EN31" s="15">
        <f t="shared" si="72"/>
        <v>679.14250800000264</v>
      </c>
      <c r="EO31" s="15">
        <f t="shared" si="73"/>
        <v>679.14250800000264</v>
      </c>
      <c r="EP31" s="15">
        <f t="shared" si="74"/>
        <v>679.14250800000264</v>
      </c>
      <c r="EQ31" s="15">
        <f t="shared" si="75"/>
        <v>0</v>
      </c>
      <c r="ER31" s="15">
        <f t="shared" si="76"/>
        <v>679.14250800000264</v>
      </c>
      <c r="ES31" s="15">
        <f t="shared" si="77"/>
        <v>679.14250800000264</v>
      </c>
      <c r="ET31" s="15">
        <f t="shared" si="78"/>
        <v>679.14250800000264</v>
      </c>
      <c r="EU31" s="15">
        <f t="shared" si="79"/>
        <v>679.14250800000264</v>
      </c>
      <c r="EV31" s="15">
        <f t="shared" si="80"/>
        <v>679.14250800000264</v>
      </c>
      <c r="EW31" s="15">
        <f t="shared" si="81"/>
        <v>679.14250800000264</v>
      </c>
      <c r="EX31" s="15">
        <f t="shared" si="82"/>
        <v>0</v>
      </c>
      <c r="EY31" s="15">
        <f t="shared" si="83"/>
        <v>0</v>
      </c>
      <c r="EZ31" s="15">
        <f t="shared" si="84"/>
        <v>0</v>
      </c>
      <c r="FA31" s="15">
        <f t="shared" si="85"/>
        <v>0</v>
      </c>
      <c r="FB31" s="15">
        <f t="shared" si="86"/>
        <v>0</v>
      </c>
      <c r="FC31" s="15">
        <f t="shared" si="87"/>
        <v>0</v>
      </c>
    </row>
    <row r="32" spans="1:159" x14ac:dyDescent="0.25">
      <c r="A32" s="26" t="s">
        <v>371</v>
      </c>
      <c r="B32" s="13">
        <v>2.12E-2</v>
      </c>
      <c r="C32" s="212">
        <v>2.0299999999999999E-2</v>
      </c>
      <c r="D32" s="13"/>
      <c r="E32" s="27"/>
      <c r="F32" s="27"/>
      <c r="G32" s="27"/>
      <c r="H32" s="27"/>
      <c r="I32" s="27">
        <v>8530556.1799999997</v>
      </c>
      <c r="J32" s="27">
        <v>17061112.350000001</v>
      </c>
      <c r="K32" s="27">
        <v>17061112.350000001</v>
      </c>
      <c r="L32" s="27">
        <v>17061112.350000001</v>
      </c>
      <c r="M32" s="27">
        <v>17061112.350000001</v>
      </c>
      <c r="N32" s="27">
        <v>17061112.350000001</v>
      </c>
      <c r="O32" s="27">
        <v>17061112.350000001</v>
      </c>
      <c r="P32" s="27">
        <v>17061112.350000001</v>
      </c>
      <c r="Q32" s="13"/>
      <c r="R32" s="27">
        <v>17061112.350000001</v>
      </c>
      <c r="S32" s="27">
        <v>17061112.350000001</v>
      </c>
      <c r="T32" s="27">
        <v>17061112.350000001</v>
      </c>
      <c r="U32" s="29">
        <v>17061112.350000001</v>
      </c>
      <c r="V32" s="29">
        <v>17061112.350000001</v>
      </c>
      <c r="W32" s="29">
        <v>17061112.350000001</v>
      </c>
      <c r="X32" s="29">
        <v>17061112.350000001</v>
      </c>
      <c r="Y32" s="29">
        <v>17061112.350000001</v>
      </c>
      <c r="Z32" s="29">
        <v>17061112.350000001</v>
      </c>
      <c r="AA32" s="29">
        <v>17061112.350000001</v>
      </c>
      <c r="AB32" s="29">
        <v>17061112.350000001</v>
      </c>
      <c r="AC32" s="29">
        <v>17061112.350000001</v>
      </c>
      <c r="AD32" s="27"/>
      <c r="AE32" s="27">
        <v>17061112.350000001</v>
      </c>
      <c r="AF32" s="27">
        <v>17061112.350000001</v>
      </c>
      <c r="AG32" s="27">
        <v>17061112.350000001</v>
      </c>
      <c r="AH32" s="27">
        <v>17061112.350000001</v>
      </c>
      <c r="AI32" s="27">
        <v>17061112.350000001</v>
      </c>
      <c r="AJ32" s="27">
        <v>17061112.350000001</v>
      </c>
      <c r="AK32" s="27"/>
      <c r="AL32" s="27"/>
      <c r="AM32" s="27"/>
      <c r="AN32" s="27"/>
      <c r="AO32" s="27"/>
      <c r="AP32" s="27"/>
      <c r="AQ32" s="27"/>
      <c r="AR32" s="28"/>
      <c r="AS32" s="28"/>
      <c r="AT32" s="28"/>
      <c r="AU32" s="28">
        <v>0</v>
      </c>
      <c r="AV32" s="28">
        <v>15070.649251333334</v>
      </c>
      <c r="AW32" s="28">
        <v>30141.298485000003</v>
      </c>
      <c r="AX32" s="28">
        <v>30141.298485000003</v>
      </c>
      <c r="AY32" s="28">
        <v>30141.298485000003</v>
      </c>
      <c r="AZ32" s="28">
        <v>30141.298485000003</v>
      </c>
      <c r="BA32" s="28">
        <v>30141.298485000003</v>
      </c>
      <c r="BB32" s="28">
        <v>30141.298485000003</v>
      </c>
      <c r="BC32" s="28">
        <v>30141.298485000003</v>
      </c>
      <c r="BD32" s="27"/>
      <c r="BE32" s="28">
        <v>30141.298485000003</v>
      </c>
      <c r="BF32" s="28">
        <v>30141.298485000003</v>
      </c>
      <c r="BG32" s="28">
        <v>30141.298485000003</v>
      </c>
      <c r="BH32" s="29">
        <v>30141.298485000003</v>
      </c>
      <c r="BI32" s="29">
        <v>30141.298485000003</v>
      </c>
      <c r="BJ32" s="29">
        <v>30141.298485000003</v>
      </c>
      <c r="BK32" s="29">
        <v>30141.298485000003</v>
      </c>
      <c r="BL32" s="29">
        <v>30141.298485000003</v>
      </c>
      <c r="BM32" s="29">
        <v>30141.298485000003</v>
      </c>
      <c r="BN32" s="29">
        <v>30141.298485000003</v>
      </c>
      <c r="BO32" s="29">
        <v>30141.298485000003</v>
      </c>
      <c r="BP32" s="29">
        <v>30141.298485000003</v>
      </c>
      <c r="BQ32" s="28"/>
      <c r="BR32" s="27">
        <f t="shared" si="0"/>
        <v>30141.298485000003</v>
      </c>
      <c r="BS32" s="27">
        <f t="shared" si="1"/>
        <v>30141.298485000003</v>
      </c>
      <c r="BT32" s="27">
        <f t="shared" si="2"/>
        <v>30141.298485000003</v>
      </c>
      <c r="BU32" s="27">
        <f t="shared" si="3"/>
        <v>30141.298485000003</v>
      </c>
      <c r="BV32" s="27">
        <f t="shared" si="4"/>
        <v>30141.298485000003</v>
      </c>
      <c r="BW32" s="27">
        <f t="shared" si="5"/>
        <v>30141.298485000003</v>
      </c>
      <c r="BX32" s="27">
        <f t="shared" si="6"/>
        <v>0</v>
      </c>
      <c r="BY32" s="27">
        <f t="shared" si="7"/>
        <v>0</v>
      </c>
      <c r="BZ32" s="27">
        <f t="shared" si="8"/>
        <v>0</v>
      </c>
      <c r="CA32" s="27">
        <f t="shared" si="9"/>
        <v>0</v>
      </c>
      <c r="CB32" s="27">
        <f t="shared" si="10"/>
        <v>0</v>
      </c>
      <c r="CC32" s="27">
        <f t="shared" si="11"/>
        <v>0</v>
      </c>
      <c r="CE32" s="15">
        <f t="shared" si="12"/>
        <v>0</v>
      </c>
      <c r="CF32" s="15">
        <f t="shared" si="13"/>
        <v>0</v>
      </c>
      <c r="CG32" s="15">
        <f t="shared" si="14"/>
        <v>0</v>
      </c>
      <c r="CH32" s="15">
        <f t="shared" si="15"/>
        <v>0</v>
      </c>
      <c r="CI32" s="15">
        <f t="shared" si="16"/>
        <v>14430.857537833332</v>
      </c>
      <c r="CJ32" s="15">
        <f t="shared" si="17"/>
        <v>28861.715058750004</v>
      </c>
      <c r="CK32" s="15">
        <f t="shared" si="18"/>
        <v>28861.715058750004</v>
      </c>
      <c r="CL32" s="15">
        <f t="shared" si="19"/>
        <v>28861.715058750004</v>
      </c>
      <c r="CM32" s="15">
        <f t="shared" si="20"/>
        <v>28861.715058750004</v>
      </c>
      <c r="CN32" s="15">
        <f t="shared" si="21"/>
        <v>28861.715058750004</v>
      </c>
      <c r="CO32" s="15">
        <f t="shared" si="22"/>
        <v>28861.715058750004</v>
      </c>
      <c r="CP32" s="15">
        <f t="shared" si="23"/>
        <v>28861.715058750004</v>
      </c>
      <c r="CQ32" s="15">
        <f t="shared" si="24"/>
        <v>0</v>
      </c>
      <c r="CR32" s="15">
        <f t="shared" si="25"/>
        <v>28861.715058750004</v>
      </c>
      <c r="CS32" s="15">
        <f t="shared" si="26"/>
        <v>28861.715058750004</v>
      </c>
      <c r="CT32" s="15">
        <f t="shared" si="27"/>
        <v>28861.715058750004</v>
      </c>
      <c r="CU32" s="15">
        <f t="shared" si="28"/>
        <v>28861.715058750004</v>
      </c>
      <c r="CV32" s="15">
        <f t="shared" si="29"/>
        <v>28861.715058750004</v>
      </c>
      <c r="CW32" s="15">
        <f t="shared" si="30"/>
        <v>28861.715058750004</v>
      </c>
      <c r="CX32" s="15">
        <f t="shared" si="31"/>
        <v>28861.715058750004</v>
      </c>
      <c r="CY32" s="15">
        <f t="shared" si="32"/>
        <v>28861.715058750004</v>
      </c>
      <c r="CZ32" s="15">
        <f t="shared" si="33"/>
        <v>28861.715058750004</v>
      </c>
      <c r="DA32" s="15">
        <f t="shared" si="34"/>
        <v>28861.715058750004</v>
      </c>
      <c r="DB32" s="15">
        <f t="shared" si="35"/>
        <v>28861.715058750004</v>
      </c>
      <c r="DC32" s="15">
        <f t="shared" si="36"/>
        <v>28861.715058750004</v>
      </c>
      <c r="DD32" s="15">
        <f t="shared" si="37"/>
        <v>0</v>
      </c>
      <c r="DE32" s="15">
        <f t="shared" si="38"/>
        <v>28861.715058750004</v>
      </c>
      <c r="DF32" s="15">
        <f t="shared" si="39"/>
        <v>28861.715058750004</v>
      </c>
      <c r="DG32" s="15">
        <f t="shared" si="40"/>
        <v>28861.715058750004</v>
      </c>
      <c r="DH32" s="15">
        <f t="shared" si="41"/>
        <v>28861.715058750004</v>
      </c>
      <c r="DI32" s="15">
        <f t="shared" si="42"/>
        <v>28861.715058750004</v>
      </c>
      <c r="DJ32" s="15">
        <f t="shared" si="43"/>
        <v>28861.715058750004</v>
      </c>
      <c r="DK32" s="15">
        <f t="shared" si="44"/>
        <v>0</v>
      </c>
      <c r="DL32" s="15">
        <f t="shared" si="45"/>
        <v>0</v>
      </c>
      <c r="DM32" s="15">
        <f t="shared" si="46"/>
        <v>0</v>
      </c>
      <c r="DN32" s="15">
        <f t="shared" si="47"/>
        <v>0</v>
      </c>
      <c r="DO32" s="15">
        <f t="shared" si="48"/>
        <v>0</v>
      </c>
      <c r="DP32" s="15">
        <f t="shared" si="49"/>
        <v>0</v>
      </c>
      <c r="DR32" s="15">
        <f t="shared" si="50"/>
        <v>0</v>
      </c>
      <c r="DS32" s="15">
        <f t="shared" si="51"/>
        <v>0</v>
      </c>
      <c r="DT32" s="15">
        <f t="shared" si="52"/>
        <v>0</v>
      </c>
      <c r="DU32" s="15">
        <f t="shared" si="53"/>
        <v>0</v>
      </c>
      <c r="DV32" s="15">
        <f t="shared" si="54"/>
        <v>639.79171350000252</v>
      </c>
      <c r="DW32" s="15">
        <f t="shared" si="55"/>
        <v>1279.5834262499993</v>
      </c>
      <c r="DX32" s="15">
        <f t="shared" si="56"/>
        <v>1279.5834262499993</v>
      </c>
      <c r="DY32" s="15">
        <f t="shared" si="57"/>
        <v>1279.5834262499993</v>
      </c>
      <c r="DZ32" s="15">
        <f t="shared" si="58"/>
        <v>1279.5834262499993</v>
      </c>
      <c r="EA32" s="15">
        <f t="shared" si="59"/>
        <v>1279.5834262499993</v>
      </c>
      <c r="EB32" s="15">
        <f t="shared" si="60"/>
        <v>1279.5834262499993</v>
      </c>
      <c r="EC32" s="15">
        <f t="shared" si="61"/>
        <v>1279.5834262499993</v>
      </c>
      <c r="ED32" s="15">
        <f t="shared" si="62"/>
        <v>0</v>
      </c>
      <c r="EE32" s="15">
        <f t="shared" si="63"/>
        <v>1279.5834262499993</v>
      </c>
      <c r="EF32" s="15">
        <f t="shared" si="64"/>
        <v>1279.5834262499993</v>
      </c>
      <c r="EG32" s="15">
        <f t="shared" si="65"/>
        <v>1279.5834262499993</v>
      </c>
      <c r="EH32" s="15">
        <f t="shared" si="66"/>
        <v>1279.5834262499993</v>
      </c>
      <c r="EI32" s="15">
        <f t="shared" si="67"/>
        <v>1279.5834262499993</v>
      </c>
      <c r="EJ32" s="15">
        <f t="shared" si="68"/>
        <v>1279.5834262499993</v>
      </c>
      <c r="EK32" s="15">
        <f t="shared" si="69"/>
        <v>1279.5834262499993</v>
      </c>
      <c r="EL32" s="15">
        <f t="shared" si="70"/>
        <v>1279.5834262499993</v>
      </c>
      <c r="EM32" s="15">
        <f t="shared" si="71"/>
        <v>1279.5834262499993</v>
      </c>
      <c r="EN32" s="15">
        <f t="shared" si="72"/>
        <v>1279.5834262499993</v>
      </c>
      <c r="EO32" s="15">
        <f t="shared" si="73"/>
        <v>1279.5834262499993</v>
      </c>
      <c r="EP32" s="15">
        <f t="shared" si="74"/>
        <v>1279.5834262499993</v>
      </c>
      <c r="EQ32" s="15">
        <f t="shared" si="75"/>
        <v>0</v>
      </c>
      <c r="ER32" s="15">
        <f t="shared" si="76"/>
        <v>1279.5834262499993</v>
      </c>
      <c r="ES32" s="15">
        <f t="shared" si="77"/>
        <v>1279.5834262499993</v>
      </c>
      <c r="ET32" s="15">
        <f t="shared" si="78"/>
        <v>1279.5834262499993</v>
      </c>
      <c r="EU32" s="15">
        <f t="shared" si="79"/>
        <v>1279.5834262499993</v>
      </c>
      <c r="EV32" s="15">
        <f t="shared" si="80"/>
        <v>1279.5834262499993</v>
      </c>
      <c r="EW32" s="15">
        <f t="shared" si="81"/>
        <v>1279.5834262499993</v>
      </c>
      <c r="EX32" s="15">
        <f t="shared" si="82"/>
        <v>0</v>
      </c>
      <c r="EY32" s="15">
        <f t="shared" si="83"/>
        <v>0</v>
      </c>
      <c r="EZ32" s="15">
        <f t="shared" si="84"/>
        <v>0</v>
      </c>
      <c r="FA32" s="15">
        <f t="shared" si="85"/>
        <v>0</v>
      </c>
      <c r="FB32" s="15">
        <f t="shared" si="86"/>
        <v>0</v>
      </c>
      <c r="FC32" s="15">
        <f t="shared" si="87"/>
        <v>0</v>
      </c>
    </row>
    <row r="33" spans="1:159" x14ac:dyDescent="0.25">
      <c r="A33" s="26" t="s">
        <v>372</v>
      </c>
      <c r="B33" s="13">
        <v>2.12E-2</v>
      </c>
      <c r="C33" s="212">
        <v>2.0299999999999999E-2</v>
      </c>
      <c r="D33" s="13"/>
      <c r="E33" s="27"/>
      <c r="F33" s="27"/>
      <c r="G33" s="27"/>
      <c r="H33" s="27"/>
      <c r="I33" s="27">
        <v>7460581.8799999999</v>
      </c>
      <c r="J33" s="27">
        <v>14921163.75</v>
      </c>
      <c r="K33" s="27">
        <v>14921163.75</v>
      </c>
      <c r="L33" s="27">
        <v>14921163.75</v>
      </c>
      <c r="M33" s="27">
        <v>14921163.75</v>
      </c>
      <c r="N33" s="27">
        <v>14921163.75</v>
      </c>
      <c r="O33" s="27">
        <v>14921163.75</v>
      </c>
      <c r="P33" s="27">
        <v>14921163.75</v>
      </c>
      <c r="Q33" s="13"/>
      <c r="R33" s="27">
        <v>14921163.75</v>
      </c>
      <c r="S33" s="27">
        <v>14921163.75</v>
      </c>
      <c r="T33" s="27">
        <v>14921163.75</v>
      </c>
      <c r="U33" s="29">
        <v>14921163.75</v>
      </c>
      <c r="V33" s="29">
        <v>14921163.75</v>
      </c>
      <c r="W33" s="29">
        <v>14921163.75</v>
      </c>
      <c r="X33" s="29">
        <v>14921163.75</v>
      </c>
      <c r="Y33" s="29">
        <v>14921163.75</v>
      </c>
      <c r="Z33" s="29">
        <v>14921163.75</v>
      </c>
      <c r="AA33" s="29">
        <v>14921163.75</v>
      </c>
      <c r="AB33" s="29">
        <v>14921163.75</v>
      </c>
      <c r="AC33" s="29">
        <v>14921163.75</v>
      </c>
      <c r="AD33" s="27"/>
      <c r="AE33" s="27">
        <v>14921163.75</v>
      </c>
      <c r="AF33" s="27">
        <v>14921163.75</v>
      </c>
      <c r="AG33" s="27">
        <v>14921163.75</v>
      </c>
      <c r="AH33" s="27">
        <v>14921163.75</v>
      </c>
      <c r="AI33" s="27">
        <v>14921163.75</v>
      </c>
      <c r="AJ33" s="27">
        <v>14921163.75</v>
      </c>
      <c r="AK33" s="27"/>
      <c r="AL33" s="27"/>
      <c r="AM33" s="27"/>
      <c r="AN33" s="27"/>
      <c r="AO33" s="27"/>
      <c r="AP33" s="27"/>
      <c r="AQ33" s="27"/>
      <c r="AR33" s="28"/>
      <c r="AS33" s="28"/>
      <c r="AT33" s="28"/>
      <c r="AU33" s="28">
        <v>0</v>
      </c>
      <c r="AV33" s="28">
        <v>13180.361321333332</v>
      </c>
      <c r="AW33" s="28">
        <v>26360.722624999999</v>
      </c>
      <c r="AX33" s="28">
        <v>26360.722624999999</v>
      </c>
      <c r="AY33" s="28">
        <v>26360.722624999999</v>
      </c>
      <c r="AZ33" s="28">
        <v>26360.722624999999</v>
      </c>
      <c r="BA33" s="28">
        <v>26360.722624999999</v>
      </c>
      <c r="BB33" s="28">
        <v>26360.722624999999</v>
      </c>
      <c r="BC33" s="28">
        <v>26360.722624999999</v>
      </c>
      <c r="BD33" s="27"/>
      <c r="BE33" s="28">
        <v>26360.722624999999</v>
      </c>
      <c r="BF33" s="28">
        <v>26360.722624999999</v>
      </c>
      <c r="BG33" s="28">
        <v>26360.722624999999</v>
      </c>
      <c r="BH33" s="29">
        <v>26360.722624999999</v>
      </c>
      <c r="BI33" s="29">
        <v>26360.722624999999</v>
      </c>
      <c r="BJ33" s="29">
        <v>26360.722624999999</v>
      </c>
      <c r="BK33" s="29">
        <v>26360.722624999999</v>
      </c>
      <c r="BL33" s="29">
        <v>26360.722624999999</v>
      </c>
      <c r="BM33" s="29">
        <v>26360.722624999999</v>
      </c>
      <c r="BN33" s="29">
        <v>26360.722624999999</v>
      </c>
      <c r="BO33" s="29">
        <v>26360.722624999999</v>
      </c>
      <c r="BP33" s="29">
        <v>26360.722624999999</v>
      </c>
      <c r="BQ33" s="28"/>
      <c r="BR33" s="27">
        <f t="shared" si="0"/>
        <v>26360.722624999999</v>
      </c>
      <c r="BS33" s="27">
        <f t="shared" si="1"/>
        <v>26360.722624999999</v>
      </c>
      <c r="BT33" s="27">
        <f t="shared" si="2"/>
        <v>26360.722624999999</v>
      </c>
      <c r="BU33" s="27">
        <f t="shared" si="3"/>
        <v>26360.722624999999</v>
      </c>
      <c r="BV33" s="27">
        <f t="shared" si="4"/>
        <v>26360.722624999999</v>
      </c>
      <c r="BW33" s="27">
        <f t="shared" si="5"/>
        <v>26360.722624999999</v>
      </c>
      <c r="BX33" s="27">
        <f t="shared" si="6"/>
        <v>0</v>
      </c>
      <c r="BY33" s="27">
        <f t="shared" si="7"/>
        <v>0</v>
      </c>
      <c r="BZ33" s="27">
        <f t="shared" si="8"/>
        <v>0</v>
      </c>
      <c r="CA33" s="27">
        <f t="shared" si="9"/>
        <v>0</v>
      </c>
      <c r="CB33" s="27">
        <f t="shared" si="10"/>
        <v>0</v>
      </c>
      <c r="CC33" s="27">
        <f t="shared" si="11"/>
        <v>0</v>
      </c>
      <c r="CE33" s="15">
        <f t="shared" si="12"/>
        <v>0</v>
      </c>
      <c r="CF33" s="15">
        <f t="shared" si="13"/>
        <v>0</v>
      </c>
      <c r="CG33" s="15">
        <f t="shared" si="14"/>
        <v>0</v>
      </c>
      <c r="CH33" s="15">
        <f t="shared" si="15"/>
        <v>0</v>
      </c>
      <c r="CI33" s="15">
        <f t="shared" si="16"/>
        <v>12620.817680333332</v>
      </c>
      <c r="CJ33" s="15">
        <f t="shared" si="17"/>
        <v>25241.635343749997</v>
      </c>
      <c r="CK33" s="15">
        <f t="shared" si="18"/>
        <v>25241.635343749997</v>
      </c>
      <c r="CL33" s="15">
        <f t="shared" si="19"/>
        <v>25241.635343749997</v>
      </c>
      <c r="CM33" s="15">
        <f t="shared" si="20"/>
        <v>25241.635343749997</v>
      </c>
      <c r="CN33" s="15">
        <f t="shared" si="21"/>
        <v>25241.635343749997</v>
      </c>
      <c r="CO33" s="15">
        <f t="shared" si="22"/>
        <v>25241.635343749997</v>
      </c>
      <c r="CP33" s="15">
        <f t="shared" si="23"/>
        <v>25241.635343749997</v>
      </c>
      <c r="CQ33" s="15">
        <f t="shared" si="24"/>
        <v>0</v>
      </c>
      <c r="CR33" s="15">
        <f t="shared" si="25"/>
        <v>25241.635343749997</v>
      </c>
      <c r="CS33" s="15">
        <f t="shared" si="26"/>
        <v>25241.635343749997</v>
      </c>
      <c r="CT33" s="15">
        <f t="shared" si="27"/>
        <v>25241.635343749997</v>
      </c>
      <c r="CU33" s="15">
        <f t="shared" si="28"/>
        <v>25241.635343749997</v>
      </c>
      <c r="CV33" s="15">
        <f t="shared" si="29"/>
        <v>25241.635343749997</v>
      </c>
      <c r="CW33" s="15">
        <f t="shared" si="30"/>
        <v>25241.635343749997</v>
      </c>
      <c r="CX33" s="15">
        <f t="shared" si="31"/>
        <v>25241.635343749997</v>
      </c>
      <c r="CY33" s="15">
        <f t="shared" si="32"/>
        <v>25241.635343749997</v>
      </c>
      <c r="CZ33" s="15">
        <f t="shared" si="33"/>
        <v>25241.635343749997</v>
      </c>
      <c r="DA33" s="15">
        <f t="shared" si="34"/>
        <v>25241.635343749997</v>
      </c>
      <c r="DB33" s="15">
        <f t="shared" si="35"/>
        <v>25241.635343749997</v>
      </c>
      <c r="DC33" s="15">
        <f t="shared" si="36"/>
        <v>25241.635343749997</v>
      </c>
      <c r="DD33" s="15">
        <f t="shared" si="37"/>
        <v>0</v>
      </c>
      <c r="DE33" s="15">
        <f t="shared" si="38"/>
        <v>25241.635343749997</v>
      </c>
      <c r="DF33" s="15">
        <f t="shared" si="39"/>
        <v>25241.635343749997</v>
      </c>
      <c r="DG33" s="15">
        <f t="shared" si="40"/>
        <v>25241.635343749997</v>
      </c>
      <c r="DH33" s="15">
        <f t="shared" si="41"/>
        <v>25241.635343749997</v>
      </c>
      <c r="DI33" s="15">
        <f t="shared" si="42"/>
        <v>25241.635343749997</v>
      </c>
      <c r="DJ33" s="15">
        <f t="shared" si="43"/>
        <v>25241.635343749997</v>
      </c>
      <c r="DK33" s="15">
        <f t="shared" si="44"/>
        <v>0</v>
      </c>
      <c r="DL33" s="15">
        <f t="shared" si="45"/>
        <v>0</v>
      </c>
      <c r="DM33" s="15">
        <f t="shared" si="46"/>
        <v>0</v>
      </c>
      <c r="DN33" s="15">
        <f t="shared" si="47"/>
        <v>0</v>
      </c>
      <c r="DO33" s="15">
        <f t="shared" si="48"/>
        <v>0</v>
      </c>
      <c r="DP33" s="15">
        <f t="shared" si="49"/>
        <v>0</v>
      </c>
      <c r="DR33" s="15">
        <f t="shared" si="50"/>
        <v>0</v>
      </c>
      <c r="DS33" s="15">
        <f t="shared" si="51"/>
        <v>0</v>
      </c>
      <c r="DT33" s="15">
        <f t="shared" si="52"/>
        <v>0</v>
      </c>
      <c r="DU33" s="15">
        <f t="shared" si="53"/>
        <v>0</v>
      </c>
      <c r="DV33" s="15">
        <f t="shared" si="54"/>
        <v>559.54364100000021</v>
      </c>
      <c r="DW33" s="15">
        <f t="shared" si="55"/>
        <v>1119.087281250002</v>
      </c>
      <c r="DX33" s="15">
        <f t="shared" si="56"/>
        <v>1119.087281250002</v>
      </c>
      <c r="DY33" s="15">
        <f t="shared" si="57"/>
        <v>1119.087281250002</v>
      </c>
      <c r="DZ33" s="15">
        <f t="shared" si="58"/>
        <v>1119.087281250002</v>
      </c>
      <c r="EA33" s="15">
        <f t="shared" si="59"/>
        <v>1119.087281250002</v>
      </c>
      <c r="EB33" s="15">
        <f t="shared" si="60"/>
        <v>1119.087281250002</v>
      </c>
      <c r="EC33" s="15">
        <f t="shared" si="61"/>
        <v>1119.087281250002</v>
      </c>
      <c r="ED33" s="15">
        <f t="shared" si="62"/>
        <v>0</v>
      </c>
      <c r="EE33" s="15">
        <f t="shared" si="63"/>
        <v>1119.087281250002</v>
      </c>
      <c r="EF33" s="15">
        <f t="shared" si="64"/>
        <v>1119.087281250002</v>
      </c>
      <c r="EG33" s="15">
        <f t="shared" si="65"/>
        <v>1119.087281250002</v>
      </c>
      <c r="EH33" s="15">
        <f t="shared" si="66"/>
        <v>1119.087281250002</v>
      </c>
      <c r="EI33" s="15">
        <f t="shared" si="67"/>
        <v>1119.087281250002</v>
      </c>
      <c r="EJ33" s="15">
        <f t="shared" si="68"/>
        <v>1119.087281250002</v>
      </c>
      <c r="EK33" s="15">
        <f t="shared" si="69"/>
        <v>1119.087281250002</v>
      </c>
      <c r="EL33" s="15">
        <f t="shared" si="70"/>
        <v>1119.087281250002</v>
      </c>
      <c r="EM33" s="15">
        <f t="shared" si="71"/>
        <v>1119.087281250002</v>
      </c>
      <c r="EN33" s="15">
        <f t="shared" si="72"/>
        <v>1119.087281250002</v>
      </c>
      <c r="EO33" s="15">
        <f t="shared" si="73"/>
        <v>1119.087281250002</v>
      </c>
      <c r="EP33" s="15">
        <f t="shared" si="74"/>
        <v>1119.087281250002</v>
      </c>
      <c r="EQ33" s="15">
        <f t="shared" si="75"/>
        <v>0</v>
      </c>
      <c r="ER33" s="15">
        <f t="shared" si="76"/>
        <v>1119.087281250002</v>
      </c>
      <c r="ES33" s="15">
        <f t="shared" si="77"/>
        <v>1119.087281250002</v>
      </c>
      <c r="ET33" s="15">
        <f t="shared" si="78"/>
        <v>1119.087281250002</v>
      </c>
      <c r="EU33" s="15">
        <f t="shared" si="79"/>
        <v>1119.087281250002</v>
      </c>
      <c r="EV33" s="15">
        <f t="shared" si="80"/>
        <v>1119.087281250002</v>
      </c>
      <c r="EW33" s="15">
        <f t="shared" si="81"/>
        <v>1119.087281250002</v>
      </c>
      <c r="EX33" s="15">
        <f t="shared" si="82"/>
        <v>0</v>
      </c>
      <c r="EY33" s="15">
        <f t="shared" si="83"/>
        <v>0</v>
      </c>
      <c r="EZ33" s="15">
        <f t="shared" si="84"/>
        <v>0</v>
      </c>
      <c r="FA33" s="15">
        <f t="shared" si="85"/>
        <v>0</v>
      </c>
      <c r="FB33" s="15">
        <f t="shared" si="86"/>
        <v>0</v>
      </c>
      <c r="FC33" s="15">
        <f t="shared" si="87"/>
        <v>0</v>
      </c>
    </row>
    <row r="34" spans="1:159" x14ac:dyDescent="0.25">
      <c r="A34" s="26" t="s">
        <v>373</v>
      </c>
      <c r="B34" s="13">
        <v>3.7900000000000003E-2</v>
      </c>
      <c r="C34" s="212">
        <v>3.6299999999999999E-2</v>
      </c>
      <c r="D34" s="13"/>
      <c r="E34" s="27">
        <v>889015.22</v>
      </c>
      <c r="F34" s="27">
        <v>889015.22</v>
      </c>
      <c r="G34" s="27">
        <v>889015.22</v>
      </c>
      <c r="H34" s="27">
        <v>889015.22</v>
      </c>
      <c r="I34" s="27">
        <v>889015.22</v>
      </c>
      <c r="J34" s="27">
        <v>889015.22</v>
      </c>
      <c r="K34" s="27">
        <v>889015.22</v>
      </c>
      <c r="L34" s="27">
        <v>889015.22</v>
      </c>
      <c r="M34" s="27">
        <v>889015.22</v>
      </c>
      <c r="N34" s="27">
        <v>889015.22</v>
      </c>
      <c r="O34" s="27">
        <v>889015.22</v>
      </c>
      <c r="P34" s="27">
        <v>889015.22</v>
      </c>
      <c r="Q34" s="13"/>
      <c r="R34" s="27">
        <v>889015.22</v>
      </c>
      <c r="S34" s="27">
        <v>889015.22</v>
      </c>
      <c r="T34" s="27">
        <v>889015.22</v>
      </c>
      <c r="U34" s="29">
        <v>889015.22</v>
      </c>
      <c r="V34" s="29">
        <v>889015.22</v>
      </c>
      <c r="W34" s="29">
        <v>889015.22</v>
      </c>
      <c r="X34" s="29">
        <v>889015.22</v>
      </c>
      <c r="Y34" s="29">
        <v>889015.22</v>
      </c>
      <c r="Z34" s="29">
        <v>889015.22</v>
      </c>
      <c r="AA34" s="29">
        <v>889015.22</v>
      </c>
      <c r="AB34" s="29">
        <v>889015.22</v>
      </c>
      <c r="AC34" s="29">
        <v>889015.22</v>
      </c>
      <c r="AD34" s="27"/>
      <c r="AE34" s="27">
        <v>889015.22</v>
      </c>
      <c r="AF34" s="27">
        <v>889015.22</v>
      </c>
      <c r="AG34" s="27">
        <v>889015.22</v>
      </c>
      <c r="AH34" s="27">
        <v>889015.22</v>
      </c>
      <c r="AI34" s="27">
        <v>889015.22</v>
      </c>
      <c r="AJ34" s="27">
        <v>889015.22</v>
      </c>
      <c r="AK34" s="27"/>
      <c r="AL34" s="27"/>
      <c r="AM34" s="27"/>
      <c r="AN34" s="27"/>
      <c r="AO34" s="27"/>
      <c r="AP34" s="27"/>
      <c r="AQ34" s="27"/>
      <c r="AR34" s="28">
        <v>2807.8064031666668</v>
      </c>
      <c r="AS34" s="28">
        <v>2807.8064031666668</v>
      </c>
      <c r="AT34" s="28">
        <v>2807.8064031666668</v>
      </c>
      <c r="AU34" s="28">
        <v>2807.8064031666668</v>
      </c>
      <c r="AV34" s="28">
        <v>2807.8064031666668</v>
      </c>
      <c r="AW34" s="28">
        <v>2807.8064031666668</v>
      </c>
      <c r="AX34" s="28">
        <v>2807.8064031666668</v>
      </c>
      <c r="AY34" s="28">
        <v>2807.8064031666668</v>
      </c>
      <c r="AZ34" s="28">
        <v>2807.8064031666668</v>
      </c>
      <c r="BA34" s="28">
        <v>2807.8064031666668</v>
      </c>
      <c r="BB34" s="28">
        <v>2807.8064031666668</v>
      </c>
      <c r="BC34" s="28">
        <v>2807.8064031666668</v>
      </c>
      <c r="BD34" s="27"/>
      <c r="BE34" s="28">
        <v>2807.8064031666668</v>
      </c>
      <c r="BF34" s="28">
        <v>2807.8064031666668</v>
      </c>
      <c r="BG34" s="28">
        <v>2807.8064031666668</v>
      </c>
      <c r="BH34" s="29">
        <v>2807.8064031666668</v>
      </c>
      <c r="BI34" s="29">
        <v>2807.8064031666668</v>
      </c>
      <c r="BJ34" s="29">
        <v>2807.8064031666668</v>
      </c>
      <c r="BK34" s="29">
        <v>2807.8064031666668</v>
      </c>
      <c r="BL34" s="29">
        <v>2807.8064031666668</v>
      </c>
      <c r="BM34" s="29">
        <v>2807.8064031666668</v>
      </c>
      <c r="BN34" s="29">
        <v>2807.8064031666668</v>
      </c>
      <c r="BO34" s="29">
        <v>2807.8064031666668</v>
      </c>
      <c r="BP34" s="29">
        <v>2807.8064031666668</v>
      </c>
      <c r="BQ34" s="28"/>
      <c r="BR34" s="27">
        <f t="shared" si="0"/>
        <v>2807.8064031666668</v>
      </c>
      <c r="BS34" s="27">
        <f t="shared" si="1"/>
        <v>2807.8064031666668</v>
      </c>
      <c r="BT34" s="27">
        <f t="shared" si="2"/>
        <v>2807.8064031666668</v>
      </c>
      <c r="BU34" s="27">
        <f t="shared" si="3"/>
        <v>2807.8064031666668</v>
      </c>
      <c r="BV34" s="27">
        <f t="shared" si="4"/>
        <v>2807.8064031666668</v>
      </c>
      <c r="BW34" s="27">
        <f t="shared" si="5"/>
        <v>2807.8064031666668</v>
      </c>
      <c r="BX34" s="27">
        <f t="shared" si="6"/>
        <v>0</v>
      </c>
      <c r="BY34" s="27">
        <f t="shared" si="7"/>
        <v>0</v>
      </c>
      <c r="BZ34" s="27">
        <f t="shared" si="8"/>
        <v>0</v>
      </c>
      <c r="CA34" s="27">
        <f t="shared" si="9"/>
        <v>0</v>
      </c>
      <c r="CB34" s="27">
        <f t="shared" si="10"/>
        <v>0</v>
      </c>
      <c r="CC34" s="27">
        <f t="shared" si="11"/>
        <v>0</v>
      </c>
      <c r="CE34" s="15">
        <f t="shared" si="12"/>
        <v>2689.2710404999998</v>
      </c>
      <c r="CF34" s="15">
        <f t="shared" si="13"/>
        <v>2689.2710404999998</v>
      </c>
      <c r="CG34" s="15">
        <f t="shared" si="14"/>
        <v>2689.2710404999998</v>
      </c>
      <c r="CH34" s="15">
        <f t="shared" si="15"/>
        <v>2689.2710404999998</v>
      </c>
      <c r="CI34" s="15">
        <f t="shared" si="16"/>
        <v>2689.2710404999998</v>
      </c>
      <c r="CJ34" s="15">
        <f t="shared" si="17"/>
        <v>2689.2710404999998</v>
      </c>
      <c r="CK34" s="15">
        <f t="shared" si="18"/>
        <v>2689.2710404999998</v>
      </c>
      <c r="CL34" s="15">
        <f t="shared" si="19"/>
        <v>2689.2710404999998</v>
      </c>
      <c r="CM34" s="15">
        <f t="shared" si="20"/>
        <v>2689.2710404999998</v>
      </c>
      <c r="CN34" s="15">
        <f t="shared" si="21"/>
        <v>2689.2710404999998</v>
      </c>
      <c r="CO34" s="15">
        <f t="shared" si="22"/>
        <v>2689.2710404999998</v>
      </c>
      <c r="CP34" s="15">
        <f t="shared" si="23"/>
        <v>2689.2710404999998</v>
      </c>
      <c r="CQ34" s="15">
        <f t="shared" si="24"/>
        <v>0</v>
      </c>
      <c r="CR34" s="15">
        <f t="shared" si="25"/>
        <v>2689.2710404999998</v>
      </c>
      <c r="CS34" s="15">
        <f t="shared" si="26"/>
        <v>2689.2710404999998</v>
      </c>
      <c r="CT34" s="15">
        <f t="shared" si="27"/>
        <v>2689.2710404999998</v>
      </c>
      <c r="CU34" s="15">
        <f t="shared" si="28"/>
        <v>2689.2710404999998</v>
      </c>
      <c r="CV34" s="15">
        <f t="shared" si="29"/>
        <v>2689.2710404999998</v>
      </c>
      <c r="CW34" s="15">
        <f t="shared" si="30"/>
        <v>2689.2710404999998</v>
      </c>
      <c r="CX34" s="15">
        <f t="shared" si="31"/>
        <v>2689.2710404999998</v>
      </c>
      <c r="CY34" s="15">
        <f t="shared" si="32"/>
        <v>2689.2710404999998</v>
      </c>
      <c r="CZ34" s="15">
        <f t="shared" si="33"/>
        <v>2689.2710404999998</v>
      </c>
      <c r="DA34" s="15">
        <f t="shared" si="34"/>
        <v>2689.2710404999998</v>
      </c>
      <c r="DB34" s="15">
        <f t="shared" si="35"/>
        <v>2689.2710404999998</v>
      </c>
      <c r="DC34" s="15">
        <f t="shared" si="36"/>
        <v>2689.2710404999998</v>
      </c>
      <c r="DD34" s="15">
        <f t="shared" si="37"/>
        <v>0</v>
      </c>
      <c r="DE34" s="15">
        <f t="shared" si="38"/>
        <v>2689.2710404999998</v>
      </c>
      <c r="DF34" s="15">
        <f t="shared" si="39"/>
        <v>2689.2710404999998</v>
      </c>
      <c r="DG34" s="15">
        <f t="shared" si="40"/>
        <v>2689.2710404999998</v>
      </c>
      <c r="DH34" s="15">
        <f t="shared" si="41"/>
        <v>2689.2710404999998</v>
      </c>
      <c r="DI34" s="15">
        <f t="shared" si="42"/>
        <v>2689.2710404999998</v>
      </c>
      <c r="DJ34" s="15">
        <f t="shared" si="43"/>
        <v>2689.2710404999998</v>
      </c>
      <c r="DK34" s="15">
        <f t="shared" si="44"/>
        <v>0</v>
      </c>
      <c r="DL34" s="15">
        <f t="shared" si="45"/>
        <v>0</v>
      </c>
      <c r="DM34" s="15">
        <f t="shared" si="46"/>
        <v>0</v>
      </c>
      <c r="DN34" s="15">
        <f t="shared" si="47"/>
        <v>0</v>
      </c>
      <c r="DO34" s="15">
        <f t="shared" si="48"/>
        <v>0</v>
      </c>
      <c r="DP34" s="15">
        <f t="shared" si="49"/>
        <v>0</v>
      </c>
      <c r="DR34" s="15">
        <f t="shared" si="50"/>
        <v>118.53536266666697</v>
      </c>
      <c r="DS34" s="15">
        <f t="shared" si="51"/>
        <v>118.53536266666697</v>
      </c>
      <c r="DT34" s="15">
        <f t="shared" si="52"/>
        <v>118.53536266666697</v>
      </c>
      <c r="DU34" s="15">
        <f t="shared" si="53"/>
        <v>118.53536266666697</v>
      </c>
      <c r="DV34" s="15">
        <f t="shared" si="54"/>
        <v>118.53536266666697</v>
      </c>
      <c r="DW34" s="15">
        <f t="shared" si="55"/>
        <v>118.53536266666697</v>
      </c>
      <c r="DX34" s="15">
        <f t="shared" si="56"/>
        <v>118.53536266666697</v>
      </c>
      <c r="DY34" s="15">
        <f t="shared" si="57"/>
        <v>118.53536266666697</v>
      </c>
      <c r="DZ34" s="15">
        <f t="shared" si="58"/>
        <v>118.53536266666697</v>
      </c>
      <c r="EA34" s="15">
        <f t="shared" si="59"/>
        <v>118.53536266666697</v>
      </c>
      <c r="EB34" s="15">
        <f t="shared" si="60"/>
        <v>118.53536266666697</v>
      </c>
      <c r="EC34" s="15">
        <f t="shared" si="61"/>
        <v>118.53536266666697</v>
      </c>
      <c r="ED34" s="15">
        <f t="shared" si="62"/>
        <v>0</v>
      </c>
      <c r="EE34" s="15">
        <f t="shared" si="63"/>
        <v>118.53536266666697</v>
      </c>
      <c r="EF34" s="15">
        <f t="shared" si="64"/>
        <v>118.53536266666697</v>
      </c>
      <c r="EG34" s="15">
        <f t="shared" si="65"/>
        <v>118.53536266666697</v>
      </c>
      <c r="EH34" s="15">
        <f t="shared" si="66"/>
        <v>118.53536266666697</v>
      </c>
      <c r="EI34" s="15">
        <f t="shared" si="67"/>
        <v>118.53536266666697</v>
      </c>
      <c r="EJ34" s="15">
        <f t="shared" si="68"/>
        <v>118.53536266666697</v>
      </c>
      <c r="EK34" s="15">
        <f t="shared" si="69"/>
        <v>118.53536266666697</v>
      </c>
      <c r="EL34" s="15">
        <f t="shared" si="70"/>
        <v>118.53536266666697</v>
      </c>
      <c r="EM34" s="15">
        <f t="shared" si="71"/>
        <v>118.53536266666697</v>
      </c>
      <c r="EN34" s="15">
        <f t="shared" si="72"/>
        <v>118.53536266666697</v>
      </c>
      <c r="EO34" s="15">
        <f t="shared" si="73"/>
        <v>118.53536266666697</v>
      </c>
      <c r="EP34" s="15">
        <f t="shared" si="74"/>
        <v>118.53536266666697</v>
      </c>
      <c r="EQ34" s="15">
        <f t="shared" si="75"/>
        <v>0</v>
      </c>
      <c r="ER34" s="15">
        <f t="shared" si="76"/>
        <v>118.53536266666697</v>
      </c>
      <c r="ES34" s="15">
        <f t="shared" si="77"/>
        <v>118.53536266666697</v>
      </c>
      <c r="ET34" s="15">
        <f t="shared" si="78"/>
        <v>118.53536266666697</v>
      </c>
      <c r="EU34" s="15">
        <f t="shared" si="79"/>
        <v>118.53536266666697</v>
      </c>
      <c r="EV34" s="15">
        <f t="shared" si="80"/>
        <v>118.53536266666697</v>
      </c>
      <c r="EW34" s="15">
        <f t="shared" si="81"/>
        <v>118.53536266666697</v>
      </c>
      <c r="EX34" s="15">
        <f t="shared" si="82"/>
        <v>0</v>
      </c>
      <c r="EY34" s="15">
        <f t="shared" si="83"/>
        <v>0</v>
      </c>
      <c r="EZ34" s="15">
        <f t="shared" si="84"/>
        <v>0</v>
      </c>
      <c r="FA34" s="15">
        <f t="shared" si="85"/>
        <v>0</v>
      </c>
      <c r="FB34" s="15">
        <f t="shared" si="86"/>
        <v>0</v>
      </c>
      <c r="FC34" s="15">
        <f t="shared" si="87"/>
        <v>0</v>
      </c>
    </row>
    <row r="35" spans="1:159" x14ac:dyDescent="0.25">
      <c r="A35" s="26" t="s">
        <v>374</v>
      </c>
      <c r="B35" s="13">
        <v>2.3300000000000001E-2</v>
      </c>
      <c r="C35" s="212">
        <v>2.24E-2</v>
      </c>
      <c r="D35" s="13"/>
      <c r="E35" s="27">
        <v>252621.17</v>
      </c>
      <c r="F35" s="27">
        <v>252621.17</v>
      </c>
      <c r="G35" s="27">
        <v>252621.17</v>
      </c>
      <c r="H35" s="27">
        <v>252621.17</v>
      </c>
      <c r="I35" s="27">
        <v>252621.17</v>
      </c>
      <c r="J35" s="27">
        <v>252621.17</v>
      </c>
      <c r="K35" s="27">
        <v>252621.17</v>
      </c>
      <c r="L35" s="27">
        <v>252621.17</v>
      </c>
      <c r="M35" s="27">
        <v>252621.17</v>
      </c>
      <c r="N35" s="27">
        <v>252621.17</v>
      </c>
      <c r="O35" s="27">
        <v>252621.17</v>
      </c>
      <c r="P35" s="27">
        <v>252621.17</v>
      </c>
      <c r="Q35" s="13"/>
      <c r="R35" s="27">
        <v>252621.17</v>
      </c>
      <c r="S35" s="27">
        <v>252621.17</v>
      </c>
      <c r="T35" s="27">
        <v>252621.17</v>
      </c>
      <c r="U35" s="29">
        <v>252621.17</v>
      </c>
      <c r="V35" s="29">
        <v>252621.17</v>
      </c>
      <c r="W35" s="29">
        <v>252621.17</v>
      </c>
      <c r="X35" s="29">
        <v>252621.17</v>
      </c>
      <c r="Y35" s="29">
        <v>252621.17</v>
      </c>
      <c r="Z35" s="29">
        <v>252621.17</v>
      </c>
      <c r="AA35" s="29">
        <v>252621.17</v>
      </c>
      <c r="AB35" s="29">
        <v>252621.17</v>
      </c>
      <c r="AC35" s="29">
        <v>252621.17</v>
      </c>
      <c r="AD35" s="27"/>
      <c r="AE35" s="27">
        <v>252621.17</v>
      </c>
      <c r="AF35" s="27">
        <v>252621.17</v>
      </c>
      <c r="AG35" s="27">
        <v>252621.17</v>
      </c>
      <c r="AH35" s="27">
        <v>252621.17</v>
      </c>
      <c r="AI35" s="27">
        <v>252621.17</v>
      </c>
      <c r="AJ35" s="27">
        <v>252621.17</v>
      </c>
      <c r="AK35" s="27"/>
      <c r="AL35" s="27"/>
      <c r="AM35" s="27"/>
      <c r="AN35" s="27"/>
      <c r="AO35" s="27"/>
      <c r="AP35" s="27"/>
      <c r="AQ35" s="27"/>
      <c r="AR35" s="28">
        <v>490.50610508333335</v>
      </c>
      <c r="AS35" s="28">
        <v>490.50610508333335</v>
      </c>
      <c r="AT35" s="28">
        <v>490.50610508333335</v>
      </c>
      <c r="AU35" s="28">
        <v>490.50610508333335</v>
      </c>
      <c r="AV35" s="28">
        <v>490.50610508333335</v>
      </c>
      <c r="AW35" s="28">
        <v>490.50610508333335</v>
      </c>
      <c r="AX35" s="28">
        <v>490.50610508333335</v>
      </c>
      <c r="AY35" s="28">
        <v>490.50610508333335</v>
      </c>
      <c r="AZ35" s="28">
        <v>490.50610508333335</v>
      </c>
      <c r="BA35" s="28">
        <v>490.50610508333335</v>
      </c>
      <c r="BB35" s="28">
        <v>490.50610508333335</v>
      </c>
      <c r="BC35" s="28">
        <v>490.50610508333335</v>
      </c>
      <c r="BD35" s="27"/>
      <c r="BE35" s="28">
        <v>490.50610508333335</v>
      </c>
      <c r="BF35" s="28">
        <v>490.50610508333335</v>
      </c>
      <c r="BG35" s="28">
        <v>490.50610508333335</v>
      </c>
      <c r="BH35" s="29">
        <v>490.50610508333335</v>
      </c>
      <c r="BI35" s="29">
        <v>490.50610508333335</v>
      </c>
      <c r="BJ35" s="29">
        <v>490.50610508333335</v>
      </c>
      <c r="BK35" s="29">
        <v>490.50610508333335</v>
      </c>
      <c r="BL35" s="29">
        <v>490.50610508333335</v>
      </c>
      <c r="BM35" s="29">
        <v>490.50610508333335</v>
      </c>
      <c r="BN35" s="29">
        <v>490.50610508333335</v>
      </c>
      <c r="BO35" s="29">
        <v>490.50610508333335</v>
      </c>
      <c r="BP35" s="29">
        <v>490.50610508333335</v>
      </c>
      <c r="BQ35" s="28"/>
      <c r="BR35" s="27">
        <f t="shared" si="0"/>
        <v>490.50610508333335</v>
      </c>
      <c r="BS35" s="27">
        <f t="shared" si="1"/>
        <v>490.50610508333335</v>
      </c>
      <c r="BT35" s="27">
        <f t="shared" si="2"/>
        <v>490.50610508333335</v>
      </c>
      <c r="BU35" s="27">
        <f t="shared" si="3"/>
        <v>490.50610508333335</v>
      </c>
      <c r="BV35" s="27">
        <f t="shared" si="4"/>
        <v>490.50610508333335</v>
      </c>
      <c r="BW35" s="27">
        <f t="shared" si="5"/>
        <v>490.50610508333335</v>
      </c>
      <c r="BX35" s="27">
        <f t="shared" si="6"/>
        <v>0</v>
      </c>
      <c r="BY35" s="27">
        <f t="shared" si="7"/>
        <v>0</v>
      </c>
      <c r="BZ35" s="27">
        <f t="shared" si="8"/>
        <v>0</v>
      </c>
      <c r="CA35" s="27">
        <f t="shared" si="9"/>
        <v>0</v>
      </c>
      <c r="CB35" s="27">
        <f t="shared" si="10"/>
        <v>0</v>
      </c>
      <c r="CC35" s="27">
        <f t="shared" si="11"/>
        <v>0</v>
      </c>
      <c r="CE35" s="15">
        <f t="shared" si="12"/>
        <v>471.55951733333336</v>
      </c>
      <c r="CF35" s="15">
        <f t="shared" si="13"/>
        <v>471.55951733333336</v>
      </c>
      <c r="CG35" s="15">
        <f t="shared" si="14"/>
        <v>471.55951733333336</v>
      </c>
      <c r="CH35" s="15">
        <f t="shared" si="15"/>
        <v>471.55951733333336</v>
      </c>
      <c r="CI35" s="15">
        <f t="shared" si="16"/>
        <v>471.55951733333336</v>
      </c>
      <c r="CJ35" s="15">
        <f t="shared" si="17"/>
        <v>471.55951733333336</v>
      </c>
      <c r="CK35" s="15">
        <f t="shared" si="18"/>
        <v>471.55951733333336</v>
      </c>
      <c r="CL35" s="15">
        <f t="shared" si="19"/>
        <v>471.55951733333336</v>
      </c>
      <c r="CM35" s="15">
        <f t="shared" si="20"/>
        <v>471.55951733333336</v>
      </c>
      <c r="CN35" s="15">
        <f t="shared" si="21"/>
        <v>471.55951733333336</v>
      </c>
      <c r="CO35" s="15">
        <f t="shared" si="22"/>
        <v>471.55951733333336</v>
      </c>
      <c r="CP35" s="15">
        <f t="shared" si="23"/>
        <v>471.55951733333336</v>
      </c>
      <c r="CQ35" s="15">
        <f t="shared" si="24"/>
        <v>0</v>
      </c>
      <c r="CR35" s="15">
        <f t="shared" si="25"/>
        <v>471.55951733333336</v>
      </c>
      <c r="CS35" s="15">
        <f t="shared" si="26"/>
        <v>471.55951733333336</v>
      </c>
      <c r="CT35" s="15">
        <f t="shared" si="27"/>
        <v>471.55951733333336</v>
      </c>
      <c r="CU35" s="15">
        <f t="shared" si="28"/>
        <v>471.55951733333336</v>
      </c>
      <c r="CV35" s="15">
        <f t="shared" si="29"/>
        <v>471.55951733333336</v>
      </c>
      <c r="CW35" s="15">
        <f t="shared" si="30"/>
        <v>471.55951733333336</v>
      </c>
      <c r="CX35" s="15">
        <f t="shared" si="31"/>
        <v>471.55951733333336</v>
      </c>
      <c r="CY35" s="15">
        <f t="shared" si="32"/>
        <v>471.55951733333336</v>
      </c>
      <c r="CZ35" s="15">
        <f t="shared" si="33"/>
        <v>471.55951733333336</v>
      </c>
      <c r="DA35" s="15">
        <f t="shared" si="34"/>
        <v>471.55951733333336</v>
      </c>
      <c r="DB35" s="15">
        <f t="shared" si="35"/>
        <v>471.55951733333336</v>
      </c>
      <c r="DC35" s="15">
        <f t="shared" si="36"/>
        <v>471.55951733333336</v>
      </c>
      <c r="DD35" s="15">
        <f t="shared" si="37"/>
        <v>0</v>
      </c>
      <c r="DE35" s="15">
        <f t="shared" si="38"/>
        <v>471.55951733333336</v>
      </c>
      <c r="DF35" s="15">
        <f t="shared" si="39"/>
        <v>471.55951733333336</v>
      </c>
      <c r="DG35" s="15">
        <f t="shared" si="40"/>
        <v>471.55951733333336</v>
      </c>
      <c r="DH35" s="15">
        <f t="shared" si="41"/>
        <v>471.55951733333336</v>
      </c>
      <c r="DI35" s="15">
        <f t="shared" si="42"/>
        <v>471.55951733333336</v>
      </c>
      <c r="DJ35" s="15">
        <f t="shared" si="43"/>
        <v>471.55951733333336</v>
      </c>
      <c r="DK35" s="15">
        <f t="shared" si="44"/>
        <v>0</v>
      </c>
      <c r="DL35" s="15">
        <f t="shared" si="45"/>
        <v>0</v>
      </c>
      <c r="DM35" s="15">
        <f t="shared" si="46"/>
        <v>0</v>
      </c>
      <c r="DN35" s="15">
        <f t="shared" si="47"/>
        <v>0</v>
      </c>
      <c r="DO35" s="15">
        <f t="shared" si="48"/>
        <v>0</v>
      </c>
      <c r="DP35" s="15">
        <f t="shared" si="49"/>
        <v>0</v>
      </c>
      <c r="DR35" s="15">
        <f t="shared" si="50"/>
        <v>18.946587749999992</v>
      </c>
      <c r="DS35" s="15">
        <f t="shared" si="51"/>
        <v>18.946587749999992</v>
      </c>
      <c r="DT35" s="15">
        <f t="shared" si="52"/>
        <v>18.946587749999992</v>
      </c>
      <c r="DU35" s="15">
        <f t="shared" si="53"/>
        <v>18.946587749999992</v>
      </c>
      <c r="DV35" s="15">
        <f t="shared" si="54"/>
        <v>18.946587749999992</v>
      </c>
      <c r="DW35" s="15">
        <f t="shared" si="55"/>
        <v>18.946587749999992</v>
      </c>
      <c r="DX35" s="15">
        <f t="shared" si="56"/>
        <v>18.946587749999992</v>
      </c>
      <c r="DY35" s="15">
        <f t="shared" si="57"/>
        <v>18.946587749999992</v>
      </c>
      <c r="DZ35" s="15">
        <f t="shared" si="58"/>
        <v>18.946587749999992</v>
      </c>
      <c r="EA35" s="15">
        <f t="shared" si="59"/>
        <v>18.946587749999992</v>
      </c>
      <c r="EB35" s="15">
        <f t="shared" si="60"/>
        <v>18.946587749999992</v>
      </c>
      <c r="EC35" s="15">
        <f t="shared" si="61"/>
        <v>18.946587749999992</v>
      </c>
      <c r="ED35" s="15">
        <f t="shared" si="62"/>
        <v>0</v>
      </c>
      <c r="EE35" s="15">
        <f t="shared" si="63"/>
        <v>18.946587749999992</v>
      </c>
      <c r="EF35" s="15">
        <f t="shared" si="64"/>
        <v>18.946587749999992</v>
      </c>
      <c r="EG35" s="15">
        <f t="shared" si="65"/>
        <v>18.946587749999992</v>
      </c>
      <c r="EH35" s="15">
        <f t="shared" si="66"/>
        <v>18.946587749999992</v>
      </c>
      <c r="EI35" s="15">
        <f t="shared" si="67"/>
        <v>18.946587749999992</v>
      </c>
      <c r="EJ35" s="15">
        <f t="shared" si="68"/>
        <v>18.946587749999992</v>
      </c>
      <c r="EK35" s="15">
        <f t="shared" si="69"/>
        <v>18.946587749999992</v>
      </c>
      <c r="EL35" s="15">
        <f t="shared" si="70"/>
        <v>18.946587749999992</v>
      </c>
      <c r="EM35" s="15">
        <f t="shared" si="71"/>
        <v>18.946587749999992</v>
      </c>
      <c r="EN35" s="15">
        <f t="shared" si="72"/>
        <v>18.946587749999992</v>
      </c>
      <c r="EO35" s="15">
        <f t="shared" si="73"/>
        <v>18.946587749999992</v>
      </c>
      <c r="EP35" s="15">
        <f t="shared" si="74"/>
        <v>18.946587749999992</v>
      </c>
      <c r="EQ35" s="15">
        <f t="shared" si="75"/>
        <v>0</v>
      </c>
      <c r="ER35" s="15">
        <f t="shared" si="76"/>
        <v>18.946587749999992</v>
      </c>
      <c r="ES35" s="15">
        <f t="shared" si="77"/>
        <v>18.946587749999992</v>
      </c>
      <c r="ET35" s="15">
        <f t="shared" si="78"/>
        <v>18.946587749999992</v>
      </c>
      <c r="EU35" s="15">
        <f t="shared" si="79"/>
        <v>18.946587749999992</v>
      </c>
      <c r="EV35" s="15">
        <f t="shared" si="80"/>
        <v>18.946587749999992</v>
      </c>
      <c r="EW35" s="15">
        <f t="shared" si="81"/>
        <v>18.946587749999992</v>
      </c>
      <c r="EX35" s="15">
        <f t="shared" si="82"/>
        <v>0</v>
      </c>
      <c r="EY35" s="15">
        <f t="shared" si="83"/>
        <v>0</v>
      </c>
      <c r="EZ35" s="15">
        <f t="shared" si="84"/>
        <v>0</v>
      </c>
      <c r="FA35" s="15">
        <f t="shared" si="85"/>
        <v>0</v>
      </c>
      <c r="FB35" s="15">
        <f t="shared" si="86"/>
        <v>0</v>
      </c>
      <c r="FC35" s="15">
        <f t="shared" si="87"/>
        <v>0</v>
      </c>
    </row>
    <row r="36" spans="1:159" x14ac:dyDescent="0.25">
      <c r="A36" s="26" t="s">
        <v>387</v>
      </c>
      <c r="B36" s="13">
        <v>6.2700000000000006E-2</v>
      </c>
      <c r="C36" s="212">
        <v>5.8200000000000002E-2</v>
      </c>
      <c r="D36" s="13"/>
      <c r="E36" s="27">
        <v>231776591.08000001</v>
      </c>
      <c r="F36" s="27">
        <v>231812297.75</v>
      </c>
      <c r="G36" s="27">
        <v>231851840.19999999</v>
      </c>
      <c r="H36" s="27">
        <v>231855675.97999999</v>
      </c>
      <c r="I36" s="27">
        <v>231831990.88</v>
      </c>
      <c r="J36" s="27">
        <v>231808305.77000001</v>
      </c>
      <c r="K36" s="27">
        <v>231808305.77000001</v>
      </c>
      <c r="L36" s="27">
        <v>231791717.16999999</v>
      </c>
      <c r="M36" s="27">
        <v>231775128.56999999</v>
      </c>
      <c r="N36" s="27">
        <v>231775128.56999999</v>
      </c>
      <c r="O36" s="27">
        <v>231775128.56999999</v>
      </c>
      <c r="P36" s="27">
        <v>231775128.56999999</v>
      </c>
      <c r="Q36" s="13"/>
      <c r="R36" s="27">
        <v>231925675.41</v>
      </c>
      <c r="S36" s="27">
        <v>232076222.25</v>
      </c>
      <c r="T36" s="27">
        <v>232076222.25</v>
      </c>
      <c r="U36" s="29">
        <v>232076475.80000001</v>
      </c>
      <c r="V36" s="29">
        <v>232046233.36000001</v>
      </c>
      <c r="W36" s="29">
        <v>232016779.69</v>
      </c>
      <c r="X36" s="29">
        <v>232017822.02000001</v>
      </c>
      <c r="Y36" s="29">
        <v>232008342.31999999</v>
      </c>
      <c r="Z36" s="29">
        <v>231971936.31999999</v>
      </c>
      <c r="AA36" s="29">
        <v>232006020.62</v>
      </c>
      <c r="AB36" s="29">
        <v>232166566.97999999</v>
      </c>
      <c r="AC36" s="29">
        <v>232262122.71000001</v>
      </c>
      <c r="AD36" s="27"/>
      <c r="AE36" s="27">
        <v>232258142.66999999</v>
      </c>
      <c r="AF36" s="27">
        <v>232260167.31999999</v>
      </c>
      <c r="AG36" s="27">
        <v>232321360.30000001</v>
      </c>
      <c r="AH36" s="27">
        <v>232380528.63</v>
      </c>
      <c r="AI36" s="27">
        <v>232380528.63</v>
      </c>
      <c r="AJ36" s="27">
        <v>232376769.83000001</v>
      </c>
      <c r="AK36" s="27"/>
      <c r="AL36" s="27"/>
      <c r="AM36" s="27"/>
      <c r="AN36" s="27"/>
      <c r="AO36" s="27"/>
      <c r="AP36" s="27"/>
      <c r="AQ36" s="27"/>
      <c r="AR36" s="28">
        <v>1211032.6883930003</v>
      </c>
      <c r="AS36" s="28">
        <v>1211219.2557437501</v>
      </c>
      <c r="AT36" s="28">
        <v>1211425.8650450001</v>
      </c>
      <c r="AU36" s="28">
        <v>1211445.9069955002</v>
      </c>
      <c r="AV36" s="28">
        <v>1211322.1523480001</v>
      </c>
      <c r="AW36" s="28">
        <v>1211198.3976482502</v>
      </c>
      <c r="AX36" s="28">
        <v>1211198.3976482502</v>
      </c>
      <c r="AY36" s="28">
        <v>1211111.7222132501</v>
      </c>
      <c r="AZ36" s="28">
        <v>1211025.04677825</v>
      </c>
      <c r="BA36" s="28">
        <v>1211025.04677825</v>
      </c>
      <c r="BB36" s="28">
        <v>1211025.04677825</v>
      </c>
      <c r="BC36" s="28">
        <v>1211025.04677825</v>
      </c>
      <c r="BD36" s="27"/>
      <c r="BE36" s="28">
        <v>1211811.6540172501</v>
      </c>
      <c r="BF36" s="28">
        <v>1212598.2612562501</v>
      </c>
      <c r="BG36" s="28">
        <v>1212598.2612562501</v>
      </c>
      <c r="BH36" s="29">
        <v>1212599.5860550001</v>
      </c>
      <c r="BI36" s="29">
        <v>1212441.5693060001</v>
      </c>
      <c r="BJ36" s="29">
        <v>1212287.67388025</v>
      </c>
      <c r="BK36" s="29">
        <v>1212293.1200545002</v>
      </c>
      <c r="BL36" s="29">
        <v>1212243.5886220001</v>
      </c>
      <c r="BM36" s="29">
        <v>1212053.3672720001</v>
      </c>
      <c r="BN36" s="29">
        <v>1212231.4577395001</v>
      </c>
      <c r="BO36" s="29">
        <v>1213070.3124705001</v>
      </c>
      <c r="BP36" s="29">
        <v>1213569.59115975</v>
      </c>
      <c r="BQ36" s="28"/>
      <c r="BR36" s="27">
        <f t="shared" si="0"/>
        <v>1213548.79545075</v>
      </c>
      <c r="BS36" s="27">
        <f t="shared" si="1"/>
        <v>1213559.3742470001</v>
      </c>
      <c r="BT36" s="27">
        <f t="shared" si="2"/>
        <v>1213879.1075675001</v>
      </c>
      <c r="BU36" s="27">
        <f t="shared" si="3"/>
        <v>1214188.26209175</v>
      </c>
      <c r="BV36" s="27">
        <f t="shared" si="4"/>
        <v>1214188.26209175</v>
      </c>
      <c r="BW36" s="27">
        <f t="shared" si="5"/>
        <v>1214168.6223617501</v>
      </c>
      <c r="BX36" s="27">
        <f t="shared" si="6"/>
        <v>0</v>
      </c>
      <c r="BY36" s="27">
        <f t="shared" si="7"/>
        <v>0</v>
      </c>
      <c r="BZ36" s="27">
        <f t="shared" si="8"/>
        <v>0</v>
      </c>
      <c r="CA36" s="27">
        <f t="shared" si="9"/>
        <v>0</v>
      </c>
      <c r="CB36" s="27">
        <f t="shared" si="10"/>
        <v>0</v>
      </c>
      <c r="CC36" s="27">
        <f t="shared" si="11"/>
        <v>0</v>
      </c>
      <c r="CE36" s="15">
        <f t="shared" si="12"/>
        <v>1124116.466738</v>
      </c>
      <c r="CF36" s="15">
        <f t="shared" si="13"/>
        <v>1124289.6440875002</v>
      </c>
      <c r="CG36" s="15">
        <f t="shared" si="14"/>
        <v>1124481.4249700001</v>
      </c>
      <c r="CH36" s="15">
        <f t="shared" si="15"/>
        <v>1124500.028503</v>
      </c>
      <c r="CI36" s="15">
        <f t="shared" si="16"/>
        <v>1124385.1557680001</v>
      </c>
      <c r="CJ36" s="15">
        <f t="shared" si="17"/>
        <v>1124270.2829845001</v>
      </c>
      <c r="CK36" s="15">
        <f t="shared" si="18"/>
        <v>1124270.2829845001</v>
      </c>
      <c r="CL36" s="15">
        <f t="shared" si="19"/>
        <v>1124189.8282744999</v>
      </c>
      <c r="CM36" s="15">
        <f t="shared" si="20"/>
        <v>1124109.3735645001</v>
      </c>
      <c r="CN36" s="15">
        <f t="shared" si="21"/>
        <v>1124109.3735645001</v>
      </c>
      <c r="CO36" s="15">
        <f t="shared" si="22"/>
        <v>1124109.3735645001</v>
      </c>
      <c r="CP36" s="15">
        <f t="shared" si="23"/>
        <v>1124109.3735645001</v>
      </c>
      <c r="CQ36" s="15">
        <f t="shared" si="24"/>
        <v>0</v>
      </c>
      <c r="CR36" s="15">
        <f t="shared" si="25"/>
        <v>1124839.5257385001</v>
      </c>
      <c r="CS36" s="15">
        <f t="shared" si="26"/>
        <v>1125569.6779125</v>
      </c>
      <c r="CT36" s="15">
        <f t="shared" si="27"/>
        <v>1125569.6779125</v>
      </c>
      <c r="CU36" s="15">
        <f t="shared" si="28"/>
        <v>1125570.90763</v>
      </c>
      <c r="CV36" s="15">
        <f t="shared" si="29"/>
        <v>1125424.2317960002</v>
      </c>
      <c r="CW36" s="15">
        <f t="shared" si="30"/>
        <v>1125281.3814965</v>
      </c>
      <c r="CX36" s="15">
        <f t="shared" si="31"/>
        <v>1125286.4367970002</v>
      </c>
      <c r="CY36" s="15">
        <f t="shared" si="32"/>
        <v>1125240.460252</v>
      </c>
      <c r="CZ36" s="15">
        <f t="shared" si="33"/>
        <v>1125063.8911520001</v>
      </c>
      <c r="DA36" s="15">
        <f t="shared" si="34"/>
        <v>1125229.200007</v>
      </c>
      <c r="DB36" s="15">
        <f t="shared" si="35"/>
        <v>1126007.8498529999</v>
      </c>
      <c r="DC36" s="15">
        <f t="shared" si="36"/>
        <v>1126471.2951435002</v>
      </c>
      <c r="DD36" s="15">
        <f t="shared" si="37"/>
        <v>0</v>
      </c>
      <c r="DE36" s="15">
        <f t="shared" si="38"/>
        <v>1126451.9919494998</v>
      </c>
      <c r="DF36" s="15">
        <f t="shared" si="39"/>
        <v>1126461.8115020001</v>
      </c>
      <c r="DG36" s="15">
        <f t="shared" si="40"/>
        <v>1126758.597455</v>
      </c>
      <c r="DH36" s="15">
        <f t="shared" si="41"/>
        <v>1127045.5638555</v>
      </c>
      <c r="DI36" s="15">
        <f t="shared" si="42"/>
        <v>1127045.5638555</v>
      </c>
      <c r="DJ36" s="15">
        <f t="shared" si="43"/>
        <v>1127027.3336755002</v>
      </c>
      <c r="DK36" s="15">
        <f t="shared" si="44"/>
        <v>0</v>
      </c>
      <c r="DL36" s="15">
        <f t="shared" si="45"/>
        <v>0</v>
      </c>
      <c r="DM36" s="15">
        <f t="shared" si="46"/>
        <v>0</v>
      </c>
      <c r="DN36" s="15">
        <f t="shared" si="47"/>
        <v>0</v>
      </c>
      <c r="DO36" s="15">
        <f t="shared" si="48"/>
        <v>0</v>
      </c>
      <c r="DP36" s="15">
        <f t="shared" si="49"/>
        <v>0</v>
      </c>
      <c r="DR36" s="15">
        <f t="shared" si="50"/>
        <v>86916.221655000234</v>
      </c>
      <c r="DS36" s="15">
        <f t="shared" si="51"/>
        <v>86929.611656249966</v>
      </c>
      <c r="DT36" s="15">
        <f t="shared" si="52"/>
        <v>86944.44007500005</v>
      </c>
      <c r="DU36" s="15">
        <f t="shared" si="53"/>
        <v>86945.878492500167</v>
      </c>
      <c r="DV36" s="15">
        <f t="shared" si="54"/>
        <v>86936.996580000035</v>
      </c>
      <c r="DW36" s="15">
        <f t="shared" si="55"/>
        <v>86928.114663750166</v>
      </c>
      <c r="DX36" s="15">
        <f t="shared" si="56"/>
        <v>86928.114663750166</v>
      </c>
      <c r="DY36" s="15">
        <f t="shared" si="57"/>
        <v>86921.893938750261</v>
      </c>
      <c r="DZ36" s="15">
        <f t="shared" si="58"/>
        <v>86915.673213749891</v>
      </c>
      <c r="EA36" s="15">
        <f t="shared" si="59"/>
        <v>86915.673213749891</v>
      </c>
      <c r="EB36" s="15">
        <f t="shared" si="60"/>
        <v>86915.673213749891</v>
      </c>
      <c r="EC36" s="15">
        <f t="shared" si="61"/>
        <v>86915.673213749891</v>
      </c>
      <c r="ED36" s="15">
        <f t="shared" si="62"/>
        <v>0</v>
      </c>
      <c r="EE36" s="15">
        <f t="shared" si="63"/>
        <v>86972.128278749995</v>
      </c>
      <c r="EF36" s="15">
        <f t="shared" si="64"/>
        <v>87028.583343750099</v>
      </c>
      <c r="EG36" s="15">
        <f t="shared" si="65"/>
        <v>87028.583343750099</v>
      </c>
      <c r="EH36" s="15">
        <f t="shared" si="66"/>
        <v>87028.678425000049</v>
      </c>
      <c r="EI36" s="15">
        <f t="shared" si="67"/>
        <v>87017.337509999983</v>
      </c>
      <c r="EJ36" s="15">
        <f t="shared" si="68"/>
        <v>87006.292383749969</v>
      </c>
      <c r="EK36" s="15">
        <f t="shared" si="69"/>
        <v>87006.683257499943</v>
      </c>
      <c r="EL36" s="15">
        <f t="shared" si="70"/>
        <v>87003.128370000049</v>
      </c>
      <c r="EM36" s="15">
        <f t="shared" si="71"/>
        <v>86989.476120000007</v>
      </c>
      <c r="EN36" s="15">
        <f t="shared" si="72"/>
        <v>87002.257732500089</v>
      </c>
      <c r="EO36" s="15">
        <f t="shared" si="73"/>
        <v>87062.462617500219</v>
      </c>
      <c r="EP36" s="15">
        <f t="shared" si="74"/>
        <v>87098.296016249806</v>
      </c>
      <c r="EQ36" s="15">
        <f t="shared" si="75"/>
        <v>0</v>
      </c>
      <c r="ER36" s="15">
        <f t="shared" si="76"/>
        <v>87096.803501250222</v>
      </c>
      <c r="ES36" s="15">
        <f t="shared" si="77"/>
        <v>87097.562745000003</v>
      </c>
      <c r="ET36" s="15">
        <f t="shared" si="78"/>
        <v>87120.510112500051</v>
      </c>
      <c r="EU36" s="15">
        <f t="shared" si="79"/>
        <v>87142.698236250086</v>
      </c>
      <c r="EV36" s="15">
        <f t="shared" si="80"/>
        <v>87142.698236250086</v>
      </c>
      <c r="EW36" s="15">
        <f t="shared" si="81"/>
        <v>87141.288686249871</v>
      </c>
      <c r="EX36" s="15">
        <f t="shared" si="82"/>
        <v>0</v>
      </c>
      <c r="EY36" s="15">
        <f t="shared" si="83"/>
        <v>0</v>
      </c>
      <c r="EZ36" s="15">
        <f t="shared" si="84"/>
        <v>0</v>
      </c>
      <c r="FA36" s="15">
        <f t="shared" si="85"/>
        <v>0</v>
      </c>
      <c r="FB36" s="15">
        <f t="shared" si="86"/>
        <v>0</v>
      </c>
      <c r="FC36" s="15">
        <f t="shared" si="87"/>
        <v>0</v>
      </c>
    </row>
    <row r="37" spans="1:159" x14ac:dyDescent="0.25">
      <c r="A37" s="26" t="s">
        <v>388</v>
      </c>
      <c r="B37" s="13">
        <v>6.2700000000000006E-2</v>
      </c>
      <c r="C37" s="212">
        <v>5.8200000000000002E-2</v>
      </c>
      <c r="D37" s="13"/>
      <c r="E37" s="27">
        <v>0</v>
      </c>
      <c r="F37" s="27">
        <v>0</v>
      </c>
      <c r="G37" s="27">
        <v>0</v>
      </c>
      <c r="H37" s="27">
        <v>0</v>
      </c>
      <c r="I37" s="27">
        <v>0</v>
      </c>
      <c r="J37" s="27">
        <v>0</v>
      </c>
      <c r="K37" s="27">
        <v>0</v>
      </c>
      <c r="L37" s="27">
        <v>0</v>
      </c>
      <c r="M37" s="27">
        <v>0</v>
      </c>
      <c r="N37" s="27">
        <v>0</v>
      </c>
      <c r="O37" s="27">
        <v>0</v>
      </c>
      <c r="P37" s="27">
        <v>0</v>
      </c>
      <c r="Q37" s="13"/>
      <c r="R37" s="27">
        <v>0</v>
      </c>
      <c r="S37" s="27">
        <v>0</v>
      </c>
      <c r="T37" s="27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  <c r="AC37" s="29">
        <v>0</v>
      </c>
      <c r="AD37" s="27"/>
      <c r="AE37" s="27">
        <v>0</v>
      </c>
      <c r="AF37" s="27">
        <v>0</v>
      </c>
      <c r="AG37" s="27">
        <v>0</v>
      </c>
      <c r="AH37" s="27">
        <v>0</v>
      </c>
      <c r="AI37" s="27">
        <v>0</v>
      </c>
      <c r="AJ37" s="27">
        <v>0</v>
      </c>
      <c r="AK37" s="27"/>
      <c r="AL37" s="27"/>
      <c r="AM37" s="27"/>
      <c r="AN37" s="27"/>
      <c r="AO37" s="27"/>
      <c r="AP37" s="27"/>
      <c r="AQ37" s="27"/>
      <c r="AR37" s="28">
        <v>0</v>
      </c>
      <c r="AS37" s="28">
        <v>0</v>
      </c>
      <c r="AT37" s="28">
        <v>0</v>
      </c>
      <c r="AU37" s="28">
        <v>0</v>
      </c>
      <c r="AV37" s="28">
        <v>0</v>
      </c>
      <c r="AW37" s="28">
        <v>0</v>
      </c>
      <c r="AX37" s="28">
        <v>0</v>
      </c>
      <c r="AY37" s="28">
        <v>0</v>
      </c>
      <c r="AZ37" s="28">
        <v>0</v>
      </c>
      <c r="BA37" s="28">
        <v>0</v>
      </c>
      <c r="BB37" s="28">
        <v>0</v>
      </c>
      <c r="BC37" s="28">
        <v>0</v>
      </c>
      <c r="BD37" s="27"/>
      <c r="BE37" s="28">
        <v>0</v>
      </c>
      <c r="BF37" s="28">
        <v>0</v>
      </c>
      <c r="BG37" s="28">
        <v>0</v>
      </c>
      <c r="BH37" s="29">
        <v>0</v>
      </c>
      <c r="BI37" s="29">
        <v>0</v>
      </c>
      <c r="BJ37" s="29">
        <v>0</v>
      </c>
      <c r="BK37" s="29">
        <v>0</v>
      </c>
      <c r="BL37" s="29">
        <v>0</v>
      </c>
      <c r="BM37" s="29">
        <v>0</v>
      </c>
      <c r="BN37" s="29">
        <v>0</v>
      </c>
      <c r="BO37" s="29">
        <v>0</v>
      </c>
      <c r="BP37" s="29">
        <v>0</v>
      </c>
      <c r="BQ37" s="28"/>
      <c r="BR37" s="27">
        <f t="shared" si="0"/>
        <v>0</v>
      </c>
      <c r="BS37" s="27">
        <f t="shared" si="1"/>
        <v>0</v>
      </c>
      <c r="BT37" s="27">
        <f t="shared" si="2"/>
        <v>0</v>
      </c>
      <c r="BU37" s="27">
        <f t="shared" si="3"/>
        <v>0</v>
      </c>
      <c r="BV37" s="27">
        <f t="shared" si="4"/>
        <v>0</v>
      </c>
      <c r="BW37" s="27">
        <f t="shared" si="5"/>
        <v>0</v>
      </c>
      <c r="BX37" s="27">
        <f t="shared" si="6"/>
        <v>0</v>
      </c>
      <c r="BY37" s="27">
        <f t="shared" si="7"/>
        <v>0</v>
      </c>
      <c r="BZ37" s="27">
        <f t="shared" si="8"/>
        <v>0</v>
      </c>
      <c r="CA37" s="27">
        <f t="shared" si="9"/>
        <v>0</v>
      </c>
      <c r="CB37" s="27">
        <f t="shared" si="10"/>
        <v>0</v>
      </c>
      <c r="CC37" s="27">
        <f t="shared" si="11"/>
        <v>0</v>
      </c>
      <c r="CE37" s="15">
        <f t="shared" si="12"/>
        <v>0</v>
      </c>
      <c r="CF37" s="15">
        <f t="shared" si="13"/>
        <v>0</v>
      </c>
      <c r="CG37" s="15">
        <f t="shared" si="14"/>
        <v>0</v>
      </c>
      <c r="CH37" s="15">
        <f t="shared" si="15"/>
        <v>0</v>
      </c>
      <c r="CI37" s="15">
        <f t="shared" si="16"/>
        <v>0</v>
      </c>
      <c r="CJ37" s="15">
        <f t="shared" si="17"/>
        <v>0</v>
      </c>
      <c r="CK37" s="15">
        <f t="shared" si="18"/>
        <v>0</v>
      </c>
      <c r="CL37" s="15">
        <f t="shared" si="19"/>
        <v>0</v>
      </c>
      <c r="CM37" s="15">
        <f t="shared" si="20"/>
        <v>0</v>
      </c>
      <c r="CN37" s="15">
        <f t="shared" si="21"/>
        <v>0</v>
      </c>
      <c r="CO37" s="15">
        <f t="shared" si="22"/>
        <v>0</v>
      </c>
      <c r="CP37" s="15">
        <f t="shared" si="23"/>
        <v>0</v>
      </c>
      <c r="CQ37" s="15">
        <f t="shared" si="24"/>
        <v>0</v>
      </c>
      <c r="CR37" s="15">
        <f t="shared" si="25"/>
        <v>0</v>
      </c>
      <c r="CS37" s="15">
        <f t="shared" si="26"/>
        <v>0</v>
      </c>
      <c r="CT37" s="15">
        <f t="shared" si="27"/>
        <v>0</v>
      </c>
      <c r="CU37" s="15">
        <f t="shared" si="28"/>
        <v>0</v>
      </c>
      <c r="CV37" s="15">
        <f t="shared" si="29"/>
        <v>0</v>
      </c>
      <c r="CW37" s="15">
        <f t="shared" si="30"/>
        <v>0</v>
      </c>
      <c r="CX37" s="15">
        <f t="shared" si="31"/>
        <v>0</v>
      </c>
      <c r="CY37" s="15">
        <f t="shared" si="32"/>
        <v>0</v>
      </c>
      <c r="CZ37" s="15">
        <f t="shared" si="33"/>
        <v>0</v>
      </c>
      <c r="DA37" s="15">
        <f t="shared" si="34"/>
        <v>0</v>
      </c>
      <c r="DB37" s="15">
        <f t="shared" si="35"/>
        <v>0</v>
      </c>
      <c r="DC37" s="15">
        <f t="shared" si="36"/>
        <v>0</v>
      </c>
      <c r="DD37" s="15">
        <f t="shared" si="37"/>
        <v>0</v>
      </c>
      <c r="DE37" s="15">
        <f t="shared" si="38"/>
        <v>0</v>
      </c>
      <c r="DF37" s="15">
        <f t="shared" si="39"/>
        <v>0</v>
      </c>
      <c r="DG37" s="15">
        <f t="shared" si="40"/>
        <v>0</v>
      </c>
      <c r="DH37" s="15">
        <f t="shared" si="41"/>
        <v>0</v>
      </c>
      <c r="DI37" s="15">
        <f t="shared" si="42"/>
        <v>0</v>
      </c>
      <c r="DJ37" s="15">
        <f t="shared" si="43"/>
        <v>0</v>
      </c>
      <c r="DK37" s="15">
        <f t="shared" si="44"/>
        <v>0</v>
      </c>
      <c r="DL37" s="15">
        <f t="shared" si="45"/>
        <v>0</v>
      </c>
      <c r="DM37" s="15">
        <f t="shared" si="46"/>
        <v>0</v>
      </c>
      <c r="DN37" s="15">
        <f t="shared" si="47"/>
        <v>0</v>
      </c>
      <c r="DO37" s="15">
        <f t="shared" si="48"/>
        <v>0</v>
      </c>
      <c r="DP37" s="15">
        <f t="shared" si="49"/>
        <v>0</v>
      </c>
      <c r="DR37" s="15">
        <f t="shared" si="50"/>
        <v>0</v>
      </c>
      <c r="DS37" s="15">
        <f t="shared" si="51"/>
        <v>0</v>
      </c>
      <c r="DT37" s="15">
        <f t="shared" si="52"/>
        <v>0</v>
      </c>
      <c r="DU37" s="15">
        <f t="shared" si="53"/>
        <v>0</v>
      </c>
      <c r="DV37" s="15">
        <f t="shared" si="54"/>
        <v>0</v>
      </c>
      <c r="DW37" s="15">
        <f t="shared" si="55"/>
        <v>0</v>
      </c>
      <c r="DX37" s="15">
        <f t="shared" si="56"/>
        <v>0</v>
      </c>
      <c r="DY37" s="15">
        <f t="shared" si="57"/>
        <v>0</v>
      </c>
      <c r="DZ37" s="15">
        <f t="shared" si="58"/>
        <v>0</v>
      </c>
      <c r="EA37" s="15">
        <f t="shared" si="59"/>
        <v>0</v>
      </c>
      <c r="EB37" s="15">
        <f t="shared" si="60"/>
        <v>0</v>
      </c>
      <c r="EC37" s="15">
        <f t="shared" si="61"/>
        <v>0</v>
      </c>
      <c r="ED37" s="15">
        <f t="shared" si="62"/>
        <v>0</v>
      </c>
      <c r="EE37" s="15">
        <f t="shared" si="63"/>
        <v>0</v>
      </c>
      <c r="EF37" s="15">
        <f t="shared" si="64"/>
        <v>0</v>
      </c>
      <c r="EG37" s="15">
        <f t="shared" si="65"/>
        <v>0</v>
      </c>
      <c r="EH37" s="15">
        <f t="shared" si="66"/>
        <v>0</v>
      </c>
      <c r="EI37" s="15">
        <f t="shared" si="67"/>
        <v>0</v>
      </c>
      <c r="EJ37" s="15">
        <f t="shared" si="68"/>
        <v>0</v>
      </c>
      <c r="EK37" s="15">
        <f t="shared" si="69"/>
        <v>0</v>
      </c>
      <c r="EL37" s="15">
        <f t="shared" si="70"/>
        <v>0</v>
      </c>
      <c r="EM37" s="15">
        <f t="shared" si="71"/>
        <v>0</v>
      </c>
      <c r="EN37" s="15">
        <f t="shared" si="72"/>
        <v>0</v>
      </c>
      <c r="EO37" s="15">
        <f t="shared" si="73"/>
        <v>0</v>
      </c>
      <c r="EP37" s="15">
        <f t="shared" si="74"/>
        <v>0</v>
      </c>
      <c r="EQ37" s="15">
        <f t="shared" si="75"/>
        <v>0</v>
      </c>
      <c r="ER37" s="15">
        <f t="shared" si="76"/>
        <v>0</v>
      </c>
      <c r="ES37" s="15">
        <f t="shared" si="77"/>
        <v>0</v>
      </c>
      <c r="ET37" s="15">
        <f t="shared" si="78"/>
        <v>0</v>
      </c>
      <c r="EU37" s="15">
        <f t="shared" si="79"/>
        <v>0</v>
      </c>
      <c r="EV37" s="15">
        <f t="shared" si="80"/>
        <v>0</v>
      </c>
      <c r="EW37" s="15">
        <f t="shared" si="81"/>
        <v>0</v>
      </c>
      <c r="EX37" s="15">
        <f t="shared" si="82"/>
        <v>0</v>
      </c>
      <c r="EY37" s="15">
        <f t="shared" si="83"/>
        <v>0</v>
      </c>
      <c r="EZ37" s="15">
        <f t="shared" si="84"/>
        <v>0</v>
      </c>
      <c r="FA37" s="15">
        <f t="shared" si="85"/>
        <v>0</v>
      </c>
      <c r="FB37" s="15">
        <f t="shared" si="86"/>
        <v>0</v>
      </c>
      <c r="FC37" s="15">
        <f t="shared" si="87"/>
        <v>0</v>
      </c>
    </row>
    <row r="38" spans="1:159" x14ac:dyDescent="0.25">
      <c r="A38" s="26" t="s">
        <v>389</v>
      </c>
      <c r="B38" s="13">
        <v>6.7799999999999999E-2</v>
      </c>
      <c r="C38" s="212">
        <v>6.3399999999999998E-2</v>
      </c>
      <c r="D38" s="13"/>
      <c r="E38" s="27">
        <v>0</v>
      </c>
      <c r="F38" s="27">
        <v>0</v>
      </c>
      <c r="G38" s="27">
        <v>0</v>
      </c>
      <c r="H38" s="27">
        <v>0</v>
      </c>
      <c r="I38" s="27">
        <v>0</v>
      </c>
      <c r="J38" s="27">
        <v>0</v>
      </c>
      <c r="K38" s="27">
        <v>0</v>
      </c>
      <c r="L38" s="27">
        <v>0</v>
      </c>
      <c r="M38" s="27">
        <v>0</v>
      </c>
      <c r="N38" s="27">
        <v>0</v>
      </c>
      <c r="O38" s="27">
        <v>0</v>
      </c>
      <c r="P38" s="27">
        <v>0</v>
      </c>
      <c r="Q38" s="13"/>
      <c r="R38" s="27">
        <v>0</v>
      </c>
      <c r="S38" s="27">
        <v>0</v>
      </c>
      <c r="T38" s="27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  <c r="AC38" s="29">
        <v>0</v>
      </c>
      <c r="AD38" s="27"/>
      <c r="AE38" s="27">
        <v>0</v>
      </c>
      <c r="AF38" s="27">
        <v>0</v>
      </c>
      <c r="AG38" s="27">
        <v>0</v>
      </c>
      <c r="AH38" s="27">
        <v>0</v>
      </c>
      <c r="AI38" s="27">
        <v>0</v>
      </c>
      <c r="AJ38" s="27">
        <v>0</v>
      </c>
      <c r="AK38" s="27"/>
      <c r="AL38" s="27"/>
      <c r="AM38" s="27"/>
      <c r="AN38" s="27"/>
      <c r="AO38" s="27"/>
      <c r="AP38" s="27"/>
      <c r="AQ38" s="27"/>
      <c r="AR38" s="28">
        <v>0</v>
      </c>
      <c r="AS38" s="28">
        <v>0</v>
      </c>
      <c r="AT38" s="28">
        <v>0</v>
      </c>
      <c r="AU38" s="28">
        <v>0</v>
      </c>
      <c r="AV38" s="28">
        <v>0</v>
      </c>
      <c r="AW38" s="28">
        <v>0</v>
      </c>
      <c r="AX38" s="28">
        <v>0</v>
      </c>
      <c r="AY38" s="28">
        <v>0</v>
      </c>
      <c r="AZ38" s="28">
        <v>0</v>
      </c>
      <c r="BA38" s="28">
        <v>0</v>
      </c>
      <c r="BB38" s="28">
        <v>0</v>
      </c>
      <c r="BC38" s="28">
        <v>0</v>
      </c>
      <c r="BD38" s="27"/>
      <c r="BE38" s="28">
        <v>0</v>
      </c>
      <c r="BF38" s="28">
        <v>0</v>
      </c>
      <c r="BG38" s="28">
        <v>0</v>
      </c>
      <c r="BH38" s="29">
        <v>0</v>
      </c>
      <c r="BI38" s="29">
        <v>0</v>
      </c>
      <c r="BJ38" s="29">
        <v>0</v>
      </c>
      <c r="BK38" s="29">
        <v>0</v>
      </c>
      <c r="BL38" s="29">
        <v>0</v>
      </c>
      <c r="BM38" s="29">
        <v>0</v>
      </c>
      <c r="BN38" s="29">
        <v>0</v>
      </c>
      <c r="BO38" s="29">
        <v>0</v>
      </c>
      <c r="BP38" s="29">
        <v>0</v>
      </c>
      <c r="BQ38" s="28"/>
      <c r="BR38" s="27">
        <f t="shared" si="0"/>
        <v>0</v>
      </c>
      <c r="BS38" s="27">
        <f t="shared" si="1"/>
        <v>0</v>
      </c>
      <c r="BT38" s="27">
        <f t="shared" si="2"/>
        <v>0</v>
      </c>
      <c r="BU38" s="27">
        <f t="shared" si="3"/>
        <v>0</v>
      </c>
      <c r="BV38" s="27">
        <f t="shared" si="4"/>
        <v>0</v>
      </c>
      <c r="BW38" s="27">
        <f t="shared" si="5"/>
        <v>0</v>
      </c>
      <c r="BX38" s="27">
        <f t="shared" si="6"/>
        <v>0</v>
      </c>
      <c r="BY38" s="27">
        <f t="shared" si="7"/>
        <v>0</v>
      </c>
      <c r="BZ38" s="27">
        <f t="shared" si="8"/>
        <v>0</v>
      </c>
      <c r="CA38" s="27">
        <f t="shared" si="9"/>
        <v>0</v>
      </c>
      <c r="CB38" s="27">
        <f t="shared" si="10"/>
        <v>0</v>
      </c>
      <c r="CC38" s="27">
        <f t="shared" si="11"/>
        <v>0</v>
      </c>
      <c r="CE38" s="15">
        <f t="shared" si="12"/>
        <v>0</v>
      </c>
      <c r="CF38" s="15">
        <f t="shared" si="13"/>
        <v>0</v>
      </c>
      <c r="CG38" s="15">
        <f t="shared" si="14"/>
        <v>0</v>
      </c>
      <c r="CH38" s="15">
        <f t="shared" si="15"/>
        <v>0</v>
      </c>
      <c r="CI38" s="15">
        <f t="shared" si="16"/>
        <v>0</v>
      </c>
      <c r="CJ38" s="15">
        <f t="shared" si="17"/>
        <v>0</v>
      </c>
      <c r="CK38" s="15">
        <f t="shared" si="18"/>
        <v>0</v>
      </c>
      <c r="CL38" s="15">
        <f t="shared" si="19"/>
        <v>0</v>
      </c>
      <c r="CM38" s="15">
        <f t="shared" si="20"/>
        <v>0</v>
      </c>
      <c r="CN38" s="15">
        <f t="shared" si="21"/>
        <v>0</v>
      </c>
      <c r="CO38" s="15">
        <f t="shared" si="22"/>
        <v>0</v>
      </c>
      <c r="CP38" s="15">
        <f t="shared" si="23"/>
        <v>0</v>
      </c>
      <c r="CQ38" s="15">
        <f t="shared" si="24"/>
        <v>0</v>
      </c>
      <c r="CR38" s="15">
        <f t="shared" si="25"/>
        <v>0</v>
      </c>
      <c r="CS38" s="15">
        <f t="shared" si="26"/>
        <v>0</v>
      </c>
      <c r="CT38" s="15">
        <f t="shared" si="27"/>
        <v>0</v>
      </c>
      <c r="CU38" s="15">
        <f t="shared" si="28"/>
        <v>0</v>
      </c>
      <c r="CV38" s="15">
        <f t="shared" si="29"/>
        <v>0</v>
      </c>
      <c r="CW38" s="15">
        <f t="shared" si="30"/>
        <v>0</v>
      </c>
      <c r="CX38" s="15">
        <f t="shared" si="31"/>
        <v>0</v>
      </c>
      <c r="CY38" s="15">
        <f t="shared" si="32"/>
        <v>0</v>
      </c>
      <c r="CZ38" s="15">
        <f t="shared" si="33"/>
        <v>0</v>
      </c>
      <c r="DA38" s="15">
        <f t="shared" si="34"/>
        <v>0</v>
      </c>
      <c r="DB38" s="15">
        <f t="shared" si="35"/>
        <v>0</v>
      </c>
      <c r="DC38" s="15">
        <f t="shared" si="36"/>
        <v>0</v>
      </c>
      <c r="DD38" s="15">
        <f t="shared" si="37"/>
        <v>0</v>
      </c>
      <c r="DE38" s="15">
        <f t="shared" si="38"/>
        <v>0</v>
      </c>
      <c r="DF38" s="15">
        <f t="shared" si="39"/>
        <v>0</v>
      </c>
      <c r="DG38" s="15">
        <f t="shared" si="40"/>
        <v>0</v>
      </c>
      <c r="DH38" s="15">
        <f t="shared" si="41"/>
        <v>0</v>
      </c>
      <c r="DI38" s="15">
        <f t="shared" si="42"/>
        <v>0</v>
      </c>
      <c r="DJ38" s="15">
        <f t="shared" si="43"/>
        <v>0</v>
      </c>
      <c r="DK38" s="15">
        <f t="shared" si="44"/>
        <v>0</v>
      </c>
      <c r="DL38" s="15">
        <f t="shared" si="45"/>
        <v>0</v>
      </c>
      <c r="DM38" s="15">
        <f t="shared" si="46"/>
        <v>0</v>
      </c>
      <c r="DN38" s="15">
        <f t="shared" si="47"/>
        <v>0</v>
      </c>
      <c r="DO38" s="15">
        <f t="shared" si="48"/>
        <v>0</v>
      </c>
      <c r="DP38" s="15">
        <f t="shared" si="49"/>
        <v>0</v>
      </c>
      <c r="DR38" s="15">
        <f t="shared" si="50"/>
        <v>0</v>
      </c>
      <c r="DS38" s="15">
        <f t="shared" si="51"/>
        <v>0</v>
      </c>
      <c r="DT38" s="15">
        <f t="shared" si="52"/>
        <v>0</v>
      </c>
      <c r="DU38" s="15">
        <f t="shared" si="53"/>
        <v>0</v>
      </c>
      <c r="DV38" s="15">
        <f t="shared" si="54"/>
        <v>0</v>
      </c>
      <c r="DW38" s="15">
        <f t="shared" si="55"/>
        <v>0</v>
      </c>
      <c r="DX38" s="15">
        <f t="shared" si="56"/>
        <v>0</v>
      </c>
      <c r="DY38" s="15">
        <f t="shared" si="57"/>
        <v>0</v>
      </c>
      <c r="DZ38" s="15">
        <f t="shared" si="58"/>
        <v>0</v>
      </c>
      <c r="EA38" s="15">
        <f t="shared" si="59"/>
        <v>0</v>
      </c>
      <c r="EB38" s="15">
        <f t="shared" si="60"/>
        <v>0</v>
      </c>
      <c r="EC38" s="15">
        <f t="shared" si="61"/>
        <v>0</v>
      </c>
      <c r="ED38" s="15">
        <f t="shared" si="62"/>
        <v>0</v>
      </c>
      <c r="EE38" s="15">
        <f t="shared" si="63"/>
        <v>0</v>
      </c>
      <c r="EF38" s="15">
        <f t="shared" si="64"/>
        <v>0</v>
      </c>
      <c r="EG38" s="15">
        <f t="shared" si="65"/>
        <v>0</v>
      </c>
      <c r="EH38" s="15">
        <f t="shared" si="66"/>
        <v>0</v>
      </c>
      <c r="EI38" s="15">
        <f t="shared" si="67"/>
        <v>0</v>
      </c>
      <c r="EJ38" s="15">
        <f t="shared" si="68"/>
        <v>0</v>
      </c>
      <c r="EK38" s="15">
        <f t="shared" si="69"/>
        <v>0</v>
      </c>
      <c r="EL38" s="15">
        <f t="shared" si="70"/>
        <v>0</v>
      </c>
      <c r="EM38" s="15">
        <f t="shared" si="71"/>
        <v>0</v>
      </c>
      <c r="EN38" s="15">
        <f t="shared" si="72"/>
        <v>0</v>
      </c>
      <c r="EO38" s="15">
        <f t="shared" si="73"/>
        <v>0</v>
      </c>
      <c r="EP38" s="15">
        <f t="shared" si="74"/>
        <v>0</v>
      </c>
      <c r="EQ38" s="15">
        <f t="shared" si="75"/>
        <v>0</v>
      </c>
      <c r="ER38" s="15">
        <f t="shared" si="76"/>
        <v>0</v>
      </c>
      <c r="ES38" s="15">
        <f t="shared" si="77"/>
        <v>0</v>
      </c>
      <c r="ET38" s="15">
        <f t="shared" si="78"/>
        <v>0</v>
      </c>
      <c r="EU38" s="15">
        <f t="shared" si="79"/>
        <v>0</v>
      </c>
      <c r="EV38" s="15">
        <f t="shared" si="80"/>
        <v>0</v>
      </c>
      <c r="EW38" s="15">
        <f t="shared" si="81"/>
        <v>0</v>
      </c>
      <c r="EX38" s="15">
        <f t="shared" si="82"/>
        <v>0</v>
      </c>
      <c r="EY38" s="15">
        <f t="shared" si="83"/>
        <v>0</v>
      </c>
      <c r="EZ38" s="15">
        <f t="shared" si="84"/>
        <v>0</v>
      </c>
      <c r="FA38" s="15">
        <f t="shared" si="85"/>
        <v>0</v>
      </c>
      <c r="FB38" s="15">
        <f t="shared" si="86"/>
        <v>0</v>
      </c>
      <c r="FC38" s="15">
        <f t="shared" si="87"/>
        <v>0</v>
      </c>
    </row>
    <row r="39" spans="1:159" x14ac:dyDescent="0.25">
      <c r="A39" s="26" t="s">
        <v>390</v>
      </c>
      <c r="B39" s="13">
        <v>6.7799999999999999E-2</v>
      </c>
      <c r="C39" s="212">
        <v>6.3399999999999998E-2</v>
      </c>
      <c r="D39" s="13"/>
      <c r="E39" s="27">
        <v>0</v>
      </c>
      <c r="F39" s="27">
        <v>0</v>
      </c>
      <c r="G39" s="27">
        <v>0</v>
      </c>
      <c r="H39" s="27">
        <v>0</v>
      </c>
      <c r="I39" s="27">
        <v>0</v>
      </c>
      <c r="J39" s="27">
        <v>0</v>
      </c>
      <c r="K39" s="27">
        <v>0</v>
      </c>
      <c r="L39" s="27">
        <v>0</v>
      </c>
      <c r="M39" s="27">
        <v>0</v>
      </c>
      <c r="N39" s="27">
        <v>0</v>
      </c>
      <c r="O39" s="27">
        <v>0</v>
      </c>
      <c r="P39" s="27">
        <v>0</v>
      </c>
      <c r="Q39" s="13"/>
      <c r="R39" s="27">
        <v>0</v>
      </c>
      <c r="S39" s="27">
        <v>0</v>
      </c>
      <c r="T39" s="27">
        <v>0</v>
      </c>
      <c r="U39" s="29">
        <v>0</v>
      </c>
      <c r="V39" s="29">
        <v>0</v>
      </c>
      <c r="W39" s="29">
        <v>0</v>
      </c>
      <c r="X39" s="29">
        <v>0</v>
      </c>
      <c r="Y39" s="29">
        <v>0</v>
      </c>
      <c r="Z39" s="29">
        <v>0</v>
      </c>
      <c r="AA39" s="29">
        <v>0</v>
      </c>
      <c r="AB39" s="29">
        <v>0</v>
      </c>
      <c r="AC39" s="29">
        <v>0</v>
      </c>
      <c r="AD39" s="27"/>
      <c r="AE39" s="27">
        <v>0</v>
      </c>
      <c r="AF39" s="27">
        <v>0</v>
      </c>
      <c r="AG39" s="27">
        <v>0</v>
      </c>
      <c r="AH39" s="27">
        <v>0</v>
      </c>
      <c r="AI39" s="27">
        <v>0</v>
      </c>
      <c r="AJ39" s="27">
        <v>0</v>
      </c>
      <c r="AK39" s="27"/>
      <c r="AL39" s="27"/>
      <c r="AM39" s="27"/>
      <c r="AN39" s="27"/>
      <c r="AO39" s="27"/>
      <c r="AP39" s="27"/>
      <c r="AQ39" s="27"/>
      <c r="AR39" s="28">
        <v>0</v>
      </c>
      <c r="AS39" s="28">
        <v>0</v>
      </c>
      <c r="AT39" s="28">
        <v>0</v>
      </c>
      <c r="AU39" s="28">
        <v>0</v>
      </c>
      <c r="AV39" s="28">
        <v>0</v>
      </c>
      <c r="AW39" s="28">
        <v>0</v>
      </c>
      <c r="AX39" s="28">
        <v>0</v>
      </c>
      <c r="AY39" s="28">
        <v>0</v>
      </c>
      <c r="AZ39" s="28">
        <v>0</v>
      </c>
      <c r="BA39" s="28">
        <v>0</v>
      </c>
      <c r="BB39" s="28">
        <v>0</v>
      </c>
      <c r="BC39" s="28">
        <v>0</v>
      </c>
      <c r="BD39" s="27"/>
      <c r="BE39" s="28">
        <v>0</v>
      </c>
      <c r="BF39" s="28">
        <v>0</v>
      </c>
      <c r="BG39" s="28">
        <v>0</v>
      </c>
      <c r="BH39" s="29">
        <v>0</v>
      </c>
      <c r="BI39" s="29">
        <v>0</v>
      </c>
      <c r="BJ39" s="29">
        <v>0</v>
      </c>
      <c r="BK39" s="29">
        <v>0</v>
      </c>
      <c r="BL39" s="29">
        <v>0</v>
      </c>
      <c r="BM39" s="29">
        <v>0</v>
      </c>
      <c r="BN39" s="29">
        <v>0</v>
      </c>
      <c r="BO39" s="29">
        <v>0</v>
      </c>
      <c r="BP39" s="29">
        <v>0</v>
      </c>
      <c r="BQ39" s="28"/>
      <c r="BR39" s="27">
        <f t="shared" si="0"/>
        <v>0</v>
      </c>
      <c r="BS39" s="27">
        <f t="shared" si="1"/>
        <v>0</v>
      </c>
      <c r="BT39" s="27">
        <f t="shared" si="2"/>
        <v>0</v>
      </c>
      <c r="BU39" s="27">
        <f t="shared" si="3"/>
        <v>0</v>
      </c>
      <c r="BV39" s="27">
        <f t="shared" si="4"/>
        <v>0</v>
      </c>
      <c r="BW39" s="27">
        <f t="shared" si="5"/>
        <v>0</v>
      </c>
      <c r="BX39" s="27">
        <f t="shared" si="6"/>
        <v>0</v>
      </c>
      <c r="BY39" s="27">
        <f t="shared" si="7"/>
        <v>0</v>
      </c>
      <c r="BZ39" s="27">
        <f t="shared" si="8"/>
        <v>0</v>
      </c>
      <c r="CA39" s="27">
        <f t="shared" si="9"/>
        <v>0</v>
      </c>
      <c r="CB39" s="27">
        <f t="shared" si="10"/>
        <v>0</v>
      </c>
      <c r="CC39" s="27">
        <f t="shared" si="11"/>
        <v>0</v>
      </c>
      <c r="CE39" s="15">
        <f t="shared" si="12"/>
        <v>0</v>
      </c>
      <c r="CF39" s="15">
        <f t="shared" si="13"/>
        <v>0</v>
      </c>
      <c r="CG39" s="15">
        <f t="shared" si="14"/>
        <v>0</v>
      </c>
      <c r="CH39" s="15">
        <f t="shared" si="15"/>
        <v>0</v>
      </c>
      <c r="CI39" s="15">
        <f t="shared" si="16"/>
        <v>0</v>
      </c>
      <c r="CJ39" s="15">
        <f t="shared" si="17"/>
        <v>0</v>
      </c>
      <c r="CK39" s="15">
        <f t="shared" si="18"/>
        <v>0</v>
      </c>
      <c r="CL39" s="15">
        <f t="shared" si="19"/>
        <v>0</v>
      </c>
      <c r="CM39" s="15">
        <f t="shared" si="20"/>
        <v>0</v>
      </c>
      <c r="CN39" s="15">
        <f t="shared" si="21"/>
        <v>0</v>
      </c>
      <c r="CO39" s="15">
        <f t="shared" si="22"/>
        <v>0</v>
      </c>
      <c r="CP39" s="15">
        <f t="shared" si="23"/>
        <v>0</v>
      </c>
      <c r="CQ39" s="15">
        <f t="shared" si="24"/>
        <v>0</v>
      </c>
      <c r="CR39" s="15">
        <f t="shared" si="25"/>
        <v>0</v>
      </c>
      <c r="CS39" s="15">
        <f t="shared" si="26"/>
        <v>0</v>
      </c>
      <c r="CT39" s="15">
        <f t="shared" si="27"/>
        <v>0</v>
      </c>
      <c r="CU39" s="15">
        <f t="shared" si="28"/>
        <v>0</v>
      </c>
      <c r="CV39" s="15">
        <f t="shared" si="29"/>
        <v>0</v>
      </c>
      <c r="CW39" s="15">
        <f t="shared" si="30"/>
        <v>0</v>
      </c>
      <c r="CX39" s="15">
        <f t="shared" si="31"/>
        <v>0</v>
      </c>
      <c r="CY39" s="15">
        <f t="shared" si="32"/>
        <v>0</v>
      </c>
      <c r="CZ39" s="15">
        <f t="shared" si="33"/>
        <v>0</v>
      </c>
      <c r="DA39" s="15">
        <f t="shared" si="34"/>
        <v>0</v>
      </c>
      <c r="DB39" s="15">
        <f t="shared" si="35"/>
        <v>0</v>
      </c>
      <c r="DC39" s="15">
        <f t="shared" si="36"/>
        <v>0</v>
      </c>
      <c r="DD39" s="15">
        <f t="shared" si="37"/>
        <v>0</v>
      </c>
      <c r="DE39" s="15">
        <f t="shared" si="38"/>
        <v>0</v>
      </c>
      <c r="DF39" s="15">
        <f t="shared" si="39"/>
        <v>0</v>
      </c>
      <c r="DG39" s="15">
        <f t="shared" si="40"/>
        <v>0</v>
      </c>
      <c r="DH39" s="15">
        <f t="shared" si="41"/>
        <v>0</v>
      </c>
      <c r="DI39" s="15">
        <f t="shared" si="42"/>
        <v>0</v>
      </c>
      <c r="DJ39" s="15">
        <f t="shared" si="43"/>
        <v>0</v>
      </c>
      <c r="DK39" s="15">
        <f t="shared" si="44"/>
        <v>0</v>
      </c>
      <c r="DL39" s="15">
        <f t="shared" si="45"/>
        <v>0</v>
      </c>
      <c r="DM39" s="15">
        <f t="shared" si="46"/>
        <v>0</v>
      </c>
      <c r="DN39" s="15">
        <f t="shared" si="47"/>
        <v>0</v>
      </c>
      <c r="DO39" s="15">
        <f t="shared" si="48"/>
        <v>0</v>
      </c>
      <c r="DP39" s="15">
        <f t="shared" si="49"/>
        <v>0</v>
      </c>
      <c r="DR39" s="15">
        <f t="shared" si="50"/>
        <v>0</v>
      </c>
      <c r="DS39" s="15">
        <f t="shared" si="51"/>
        <v>0</v>
      </c>
      <c r="DT39" s="15">
        <f t="shared" si="52"/>
        <v>0</v>
      </c>
      <c r="DU39" s="15">
        <f t="shared" si="53"/>
        <v>0</v>
      </c>
      <c r="DV39" s="15">
        <f t="shared" si="54"/>
        <v>0</v>
      </c>
      <c r="DW39" s="15">
        <f t="shared" si="55"/>
        <v>0</v>
      </c>
      <c r="DX39" s="15">
        <f t="shared" si="56"/>
        <v>0</v>
      </c>
      <c r="DY39" s="15">
        <f t="shared" si="57"/>
        <v>0</v>
      </c>
      <c r="DZ39" s="15">
        <f t="shared" si="58"/>
        <v>0</v>
      </c>
      <c r="EA39" s="15">
        <f t="shared" si="59"/>
        <v>0</v>
      </c>
      <c r="EB39" s="15">
        <f t="shared" si="60"/>
        <v>0</v>
      </c>
      <c r="EC39" s="15">
        <f t="shared" si="61"/>
        <v>0</v>
      </c>
      <c r="ED39" s="15">
        <f t="shared" si="62"/>
        <v>0</v>
      </c>
      <c r="EE39" s="15">
        <f t="shared" si="63"/>
        <v>0</v>
      </c>
      <c r="EF39" s="15">
        <f t="shared" si="64"/>
        <v>0</v>
      </c>
      <c r="EG39" s="15">
        <f t="shared" si="65"/>
        <v>0</v>
      </c>
      <c r="EH39" s="15">
        <f t="shared" si="66"/>
        <v>0</v>
      </c>
      <c r="EI39" s="15">
        <f t="shared" si="67"/>
        <v>0</v>
      </c>
      <c r="EJ39" s="15">
        <f t="shared" si="68"/>
        <v>0</v>
      </c>
      <c r="EK39" s="15">
        <f t="shared" si="69"/>
        <v>0</v>
      </c>
      <c r="EL39" s="15">
        <f t="shared" si="70"/>
        <v>0</v>
      </c>
      <c r="EM39" s="15">
        <f t="shared" si="71"/>
        <v>0</v>
      </c>
      <c r="EN39" s="15">
        <f t="shared" si="72"/>
        <v>0</v>
      </c>
      <c r="EO39" s="15">
        <f t="shared" si="73"/>
        <v>0</v>
      </c>
      <c r="EP39" s="15">
        <f t="shared" si="74"/>
        <v>0</v>
      </c>
      <c r="EQ39" s="15">
        <f t="shared" si="75"/>
        <v>0</v>
      </c>
      <c r="ER39" s="15">
        <f t="shared" si="76"/>
        <v>0</v>
      </c>
      <c r="ES39" s="15">
        <f t="shared" si="77"/>
        <v>0</v>
      </c>
      <c r="ET39" s="15">
        <f t="shared" si="78"/>
        <v>0</v>
      </c>
      <c r="EU39" s="15">
        <f t="shared" si="79"/>
        <v>0</v>
      </c>
      <c r="EV39" s="15">
        <f t="shared" si="80"/>
        <v>0</v>
      </c>
      <c r="EW39" s="15">
        <f t="shared" si="81"/>
        <v>0</v>
      </c>
      <c r="EX39" s="15">
        <f t="shared" si="82"/>
        <v>0</v>
      </c>
      <c r="EY39" s="15">
        <f t="shared" si="83"/>
        <v>0</v>
      </c>
      <c r="EZ39" s="15">
        <f t="shared" si="84"/>
        <v>0</v>
      </c>
      <c r="FA39" s="15">
        <f t="shared" si="85"/>
        <v>0</v>
      </c>
      <c r="FB39" s="15">
        <f t="shared" si="86"/>
        <v>0</v>
      </c>
      <c r="FC39" s="15">
        <f t="shared" si="87"/>
        <v>0</v>
      </c>
    </row>
    <row r="40" spans="1:159" x14ac:dyDescent="0.25">
      <c r="A40" s="26" t="s">
        <v>391</v>
      </c>
      <c r="B40" s="13">
        <v>4.58E-2</v>
      </c>
      <c r="C40" s="212">
        <v>4.36E-2</v>
      </c>
      <c r="D40" s="13"/>
      <c r="E40" s="27">
        <v>321359702.92000002</v>
      </c>
      <c r="F40" s="27">
        <v>321461556.94999999</v>
      </c>
      <c r="G40" s="27">
        <v>321556881.75999999</v>
      </c>
      <c r="H40" s="27">
        <v>321542189.51999998</v>
      </c>
      <c r="I40" s="27">
        <v>320104847.02999997</v>
      </c>
      <c r="J40" s="27">
        <v>318675667.55000001</v>
      </c>
      <c r="K40" s="27">
        <v>318675667.55000001</v>
      </c>
      <c r="L40" s="27">
        <v>318675667.55000001</v>
      </c>
      <c r="M40" s="27">
        <v>318721611.43000001</v>
      </c>
      <c r="N40" s="27">
        <v>318795353.05000001</v>
      </c>
      <c r="O40" s="27">
        <v>318925385.89999998</v>
      </c>
      <c r="P40" s="27">
        <v>319027621</v>
      </c>
      <c r="Q40" s="13"/>
      <c r="R40" s="27">
        <v>319027621</v>
      </c>
      <c r="S40" s="27">
        <v>319055503.57999998</v>
      </c>
      <c r="T40" s="27">
        <v>319083386.14999998</v>
      </c>
      <c r="U40" s="29">
        <v>320227295.18000001</v>
      </c>
      <c r="V40" s="29">
        <v>325290980.68000001</v>
      </c>
      <c r="W40" s="29">
        <v>327837501.52999997</v>
      </c>
      <c r="X40" s="29">
        <v>326464961.18000001</v>
      </c>
      <c r="Y40" s="29">
        <v>326462167.56</v>
      </c>
      <c r="Z40" s="29">
        <v>326455187.73000002</v>
      </c>
      <c r="AA40" s="29">
        <v>326446548.50999999</v>
      </c>
      <c r="AB40" s="29">
        <v>326441380.23000002</v>
      </c>
      <c r="AC40" s="29">
        <v>326408140.64999998</v>
      </c>
      <c r="AD40" s="27"/>
      <c r="AE40" s="27">
        <v>326374901.06999999</v>
      </c>
      <c r="AF40" s="27">
        <v>326442733.44</v>
      </c>
      <c r="AG40" s="27">
        <v>326649398.47000003</v>
      </c>
      <c r="AH40" s="27">
        <v>326743949.64999998</v>
      </c>
      <c r="AI40" s="27">
        <v>326687499.27999997</v>
      </c>
      <c r="AJ40" s="27">
        <v>326694848.72000003</v>
      </c>
      <c r="AK40" s="27"/>
      <c r="AL40" s="27"/>
      <c r="AM40" s="27"/>
      <c r="AN40" s="27"/>
      <c r="AO40" s="27"/>
      <c r="AP40" s="27"/>
      <c r="AQ40" s="27"/>
      <c r="AR40" s="28">
        <v>1226522.8661446667</v>
      </c>
      <c r="AS40" s="28">
        <v>1226911.6090258334</v>
      </c>
      <c r="AT40" s="28">
        <v>1227275.4320506665</v>
      </c>
      <c r="AU40" s="28">
        <v>1227219.3566679999</v>
      </c>
      <c r="AV40" s="28">
        <v>1221733.4994978332</v>
      </c>
      <c r="AW40" s="28">
        <v>1216278.7978158335</v>
      </c>
      <c r="AX40" s="28">
        <v>1216278.7978158335</v>
      </c>
      <c r="AY40" s="28">
        <v>1216278.7978158335</v>
      </c>
      <c r="AZ40" s="28">
        <v>1216454.1502911667</v>
      </c>
      <c r="BA40" s="28">
        <v>1216735.5974741667</v>
      </c>
      <c r="BB40" s="28">
        <v>1217231.8895183334</v>
      </c>
      <c r="BC40" s="28">
        <v>1217622.0868166666</v>
      </c>
      <c r="BD40" s="27"/>
      <c r="BE40" s="28">
        <v>1217622.0868166666</v>
      </c>
      <c r="BF40" s="28">
        <v>1217728.5053303333</v>
      </c>
      <c r="BG40" s="28">
        <v>1217834.9238058333</v>
      </c>
      <c r="BH40" s="29">
        <v>1222200.8432703333</v>
      </c>
      <c r="BI40" s="29">
        <v>1241527.2429286668</v>
      </c>
      <c r="BJ40" s="29">
        <v>1251246.4641728334</v>
      </c>
      <c r="BK40" s="29">
        <v>1246007.9351703334</v>
      </c>
      <c r="BL40" s="29">
        <v>1245997.2728540001</v>
      </c>
      <c r="BM40" s="29">
        <v>1245970.6331695002</v>
      </c>
      <c r="BN40" s="29">
        <v>1245937.6601465</v>
      </c>
      <c r="BO40" s="29">
        <v>1245917.9345445002</v>
      </c>
      <c r="BP40" s="29">
        <v>1245791.0701474999</v>
      </c>
      <c r="BQ40" s="28"/>
      <c r="BR40" s="27">
        <f t="shared" si="0"/>
        <v>1245664.2057505001</v>
      </c>
      <c r="BS40" s="27">
        <f t="shared" si="1"/>
        <v>1245923.0992960001</v>
      </c>
      <c r="BT40" s="27">
        <f t="shared" si="2"/>
        <v>1246711.8708271668</v>
      </c>
      <c r="BU40" s="27">
        <f t="shared" si="3"/>
        <v>1247072.7411641667</v>
      </c>
      <c r="BV40" s="27">
        <f t="shared" si="4"/>
        <v>1246857.2889186665</v>
      </c>
      <c r="BW40" s="27">
        <f t="shared" si="5"/>
        <v>1246885.3392813334</v>
      </c>
      <c r="BX40" s="27">
        <f t="shared" si="6"/>
        <v>0</v>
      </c>
      <c r="BY40" s="27">
        <f t="shared" si="7"/>
        <v>0</v>
      </c>
      <c r="BZ40" s="27">
        <f t="shared" si="8"/>
        <v>0</v>
      </c>
      <c r="CA40" s="27">
        <f t="shared" si="9"/>
        <v>0</v>
      </c>
      <c r="CB40" s="27">
        <f t="shared" si="10"/>
        <v>0</v>
      </c>
      <c r="CC40" s="27">
        <f t="shared" si="11"/>
        <v>0</v>
      </c>
      <c r="CE40" s="15">
        <f t="shared" si="12"/>
        <v>1167606.9206093333</v>
      </c>
      <c r="CF40" s="15">
        <f t="shared" si="13"/>
        <v>1167976.9902516666</v>
      </c>
      <c r="CG40" s="15">
        <f t="shared" si="14"/>
        <v>1168323.3370613332</v>
      </c>
      <c r="CH40" s="15">
        <f t="shared" si="15"/>
        <v>1168269.9552559999</v>
      </c>
      <c r="CI40" s="15">
        <f t="shared" si="16"/>
        <v>1163047.6108756666</v>
      </c>
      <c r="CJ40" s="15">
        <f t="shared" si="17"/>
        <v>1157854.9254316667</v>
      </c>
      <c r="CK40" s="15">
        <f t="shared" si="18"/>
        <v>1157854.9254316667</v>
      </c>
      <c r="CL40" s="15">
        <f t="shared" si="19"/>
        <v>1157854.9254316667</v>
      </c>
      <c r="CM40" s="15">
        <f t="shared" si="20"/>
        <v>1158021.8548623335</v>
      </c>
      <c r="CN40" s="15">
        <f t="shared" si="21"/>
        <v>1158289.7827483334</v>
      </c>
      <c r="CO40" s="15">
        <f t="shared" si="22"/>
        <v>1158762.2354366665</v>
      </c>
      <c r="CP40" s="15">
        <f t="shared" si="23"/>
        <v>1159133.6896333334</v>
      </c>
      <c r="CQ40" s="15">
        <f t="shared" si="24"/>
        <v>0</v>
      </c>
      <c r="CR40" s="15">
        <f t="shared" si="25"/>
        <v>1159133.6896333334</v>
      </c>
      <c r="CS40" s="15">
        <f t="shared" si="26"/>
        <v>1159234.9963406667</v>
      </c>
      <c r="CT40" s="15">
        <f t="shared" si="27"/>
        <v>1159336.3030116665</v>
      </c>
      <c r="CU40" s="15">
        <f t="shared" si="28"/>
        <v>1163492.5058206667</v>
      </c>
      <c r="CV40" s="15">
        <f t="shared" si="29"/>
        <v>1181890.5631373334</v>
      </c>
      <c r="CW40" s="15">
        <f t="shared" si="30"/>
        <v>1191142.9222256665</v>
      </c>
      <c r="CX40" s="15">
        <f t="shared" si="31"/>
        <v>1186156.0256206666</v>
      </c>
      <c r="CY40" s="15">
        <f t="shared" si="32"/>
        <v>1186145.8754680001</v>
      </c>
      <c r="CZ40" s="15">
        <f t="shared" si="33"/>
        <v>1186120.5154190001</v>
      </c>
      <c r="DA40" s="15">
        <f t="shared" si="34"/>
        <v>1186089.126253</v>
      </c>
      <c r="DB40" s="15">
        <f t="shared" si="35"/>
        <v>1186070.3481690001</v>
      </c>
      <c r="DC40" s="15">
        <f t="shared" si="36"/>
        <v>1185949.577695</v>
      </c>
      <c r="DD40" s="15">
        <f t="shared" si="37"/>
        <v>0</v>
      </c>
      <c r="DE40" s="15">
        <f t="shared" si="38"/>
        <v>1185828.8072209998</v>
      </c>
      <c r="DF40" s="15">
        <f t="shared" si="39"/>
        <v>1186075.264832</v>
      </c>
      <c r="DG40" s="15">
        <f t="shared" si="40"/>
        <v>1186826.1477743334</v>
      </c>
      <c r="DH40" s="15">
        <f t="shared" si="41"/>
        <v>1187169.6837283333</v>
      </c>
      <c r="DI40" s="15">
        <f t="shared" si="42"/>
        <v>1186964.5807173334</v>
      </c>
      <c r="DJ40" s="15">
        <f t="shared" si="43"/>
        <v>1186991.2836826667</v>
      </c>
      <c r="DK40" s="15">
        <f t="shared" si="44"/>
        <v>0</v>
      </c>
      <c r="DL40" s="15">
        <f t="shared" si="45"/>
        <v>0</v>
      </c>
      <c r="DM40" s="15">
        <f t="shared" si="46"/>
        <v>0</v>
      </c>
      <c r="DN40" s="15">
        <f t="shared" si="47"/>
        <v>0</v>
      </c>
      <c r="DO40" s="15">
        <f t="shared" si="48"/>
        <v>0</v>
      </c>
      <c r="DP40" s="15">
        <f t="shared" si="49"/>
        <v>0</v>
      </c>
      <c r="DR40" s="15">
        <f t="shared" si="50"/>
        <v>58915.945535333361</v>
      </c>
      <c r="DS40" s="15">
        <f t="shared" si="51"/>
        <v>58934.618774166796</v>
      </c>
      <c r="DT40" s="15">
        <f t="shared" si="52"/>
        <v>58952.094989333302</v>
      </c>
      <c r="DU40" s="15">
        <f t="shared" si="53"/>
        <v>58949.401411999948</v>
      </c>
      <c r="DV40" s="15">
        <f t="shared" si="54"/>
        <v>58685.888622166589</v>
      </c>
      <c r="DW40" s="15">
        <f t="shared" si="55"/>
        <v>58423.872384166811</v>
      </c>
      <c r="DX40" s="15">
        <f t="shared" si="56"/>
        <v>58423.872384166811</v>
      </c>
      <c r="DY40" s="15">
        <f t="shared" si="57"/>
        <v>58423.872384166811</v>
      </c>
      <c r="DZ40" s="15">
        <f t="shared" si="58"/>
        <v>58432.295428833226</v>
      </c>
      <c r="EA40" s="15">
        <f t="shared" si="59"/>
        <v>58445.814725833246</v>
      </c>
      <c r="EB40" s="15">
        <f t="shared" si="60"/>
        <v>58469.654081666842</v>
      </c>
      <c r="EC40" s="15">
        <f t="shared" si="61"/>
        <v>58488.397183333291</v>
      </c>
      <c r="ED40" s="15">
        <f t="shared" si="62"/>
        <v>0</v>
      </c>
      <c r="EE40" s="15">
        <f t="shared" si="63"/>
        <v>58488.397183333291</v>
      </c>
      <c r="EF40" s="15">
        <f t="shared" si="64"/>
        <v>58493.508989666589</v>
      </c>
      <c r="EG40" s="15">
        <f t="shared" si="65"/>
        <v>58498.620794166811</v>
      </c>
      <c r="EH40" s="15">
        <f t="shared" si="66"/>
        <v>58708.337449666578</v>
      </c>
      <c r="EI40" s="15">
        <f t="shared" si="67"/>
        <v>59636.679791333387</v>
      </c>
      <c r="EJ40" s="15">
        <f t="shared" si="68"/>
        <v>60103.541947166901</v>
      </c>
      <c r="EK40" s="15">
        <f t="shared" si="69"/>
        <v>59851.909549666801</v>
      </c>
      <c r="EL40" s="15">
        <f t="shared" si="70"/>
        <v>59851.397386000026</v>
      </c>
      <c r="EM40" s="15">
        <f t="shared" si="71"/>
        <v>59850.117750500096</v>
      </c>
      <c r="EN40" s="15">
        <f t="shared" si="72"/>
        <v>59848.533893499989</v>
      </c>
      <c r="EO40" s="15">
        <f t="shared" si="73"/>
        <v>59847.586375500076</v>
      </c>
      <c r="EP40" s="15">
        <f t="shared" si="74"/>
        <v>59841.492452499922</v>
      </c>
      <c r="EQ40" s="15">
        <f t="shared" si="75"/>
        <v>0</v>
      </c>
      <c r="ER40" s="15">
        <f t="shared" si="76"/>
        <v>59835.398529500235</v>
      </c>
      <c r="ES40" s="15">
        <f t="shared" si="77"/>
        <v>59847.834464000072</v>
      </c>
      <c r="ET40" s="15">
        <f t="shared" si="78"/>
        <v>59885.723052833462</v>
      </c>
      <c r="EU40" s="15">
        <f t="shared" si="79"/>
        <v>59903.057435833383</v>
      </c>
      <c r="EV40" s="15">
        <f t="shared" si="80"/>
        <v>59892.708201333182</v>
      </c>
      <c r="EW40" s="15">
        <f t="shared" si="81"/>
        <v>59894.055598666659</v>
      </c>
      <c r="EX40" s="15">
        <f t="shared" si="82"/>
        <v>0</v>
      </c>
      <c r="EY40" s="15">
        <f t="shared" si="83"/>
        <v>0</v>
      </c>
      <c r="EZ40" s="15">
        <f t="shared" si="84"/>
        <v>0</v>
      </c>
      <c r="FA40" s="15">
        <f t="shared" si="85"/>
        <v>0</v>
      </c>
      <c r="FB40" s="15">
        <f t="shared" si="86"/>
        <v>0</v>
      </c>
      <c r="FC40" s="15">
        <f t="shared" si="87"/>
        <v>0</v>
      </c>
    </row>
    <row r="41" spans="1:159" x14ac:dyDescent="0.25">
      <c r="A41" s="26" t="s">
        <v>392</v>
      </c>
      <c r="B41" s="13">
        <v>4.58E-2</v>
      </c>
      <c r="C41" s="212">
        <v>4.36E-2</v>
      </c>
      <c r="D41" s="13"/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0</v>
      </c>
      <c r="P41" s="27">
        <v>0</v>
      </c>
      <c r="Q41" s="13"/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0</v>
      </c>
      <c r="AC41" s="27">
        <v>0</v>
      </c>
      <c r="AD41" s="27"/>
      <c r="AE41" s="27">
        <v>0</v>
      </c>
      <c r="AF41" s="27">
        <v>0</v>
      </c>
      <c r="AG41" s="27">
        <v>0</v>
      </c>
      <c r="AH41" s="27">
        <v>0</v>
      </c>
      <c r="AI41" s="27">
        <v>0</v>
      </c>
      <c r="AJ41" s="27">
        <v>0</v>
      </c>
      <c r="AK41" s="27"/>
      <c r="AL41" s="27"/>
      <c r="AM41" s="27"/>
      <c r="AN41" s="27"/>
      <c r="AO41" s="27"/>
      <c r="AP41" s="27"/>
      <c r="AQ41" s="27"/>
      <c r="AR41" s="27">
        <v>0</v>
      </c>
      <c r="AS41" s="27">
        <v>0</v>
      </c>
      <c r="AT41" s="27">
        <v>0</v>
      </c>
      <c r="AU41" s="27">
        <v>0</v>
      </c>
      <c r="AV41" s="27">
        <v>0</v>
      </c>
      <c r="AW41" s="27">
        <v>0</v>
      </c>
      <c r="AX41" s="27">
        <v>0</v>
      </c>
      <c r="AY41" s="27">
        <v>0</v>
      </c>
      <c r="AZ41" s="27">
        <v>0</v>
      </c>
      <c r="BA41" s="27">
        <v>0</v>
      </c>
      <c r="BB41" s="27">
        <v>0</v>
      </c>
      <c r="BC41" s="27">
        <v>0</v>
      </c>
      <c r="BD41" s="27"/>
      <c r="BE41" s="27">
        <v>0</v>
      </c>
      <c r="BF41" s="27">
        <v>0</v>
      </c>
      <c r="BG41" s="27">
        <v>0</v>
      </c>
      <c r="BH41" s="27">
        <v>0</v>
      </c>
      <c r="BI41" s="27">
        <v>0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8"/>
      <c r="BR41" s="27">
        <f t="shared" si="0"/>
        <v>0</v>
      </c>
      <c r="BS41" s="27">
        <f t="shared" si="1"/>
        <v>0</v>
      </c>
      <c r="BT41" s="27">
        <f t="shared" si="2"/>
        <v>0</v>
      </c>
      <c r="BU41" s="27">
        <f t="shared" si="3"/>
        <v>0</v>
      </c>
      <c r="BV41" s="27">
        <f t="shared" si="4"/>
        <v>0</v>
      </c>
      <c r="BW41" s="27">
        <f t="shared" si="5"/>
        <v>0</v>
      </c>
      <c r="BX41" s="27">
        <f t="shared" si="6"/>
        <v>0</v>
      </c>
      <c r="BY41" s="27">
        <f t="shared" si="7"/>
        <v>0</v>
      </c>
      <c r="BZ41" s="27">
        <f t="shared" si="8"/>
        <v>0</v>
      </c>
      <c r="CA41" s="27">
        <f t="shared" si="9"/>
        <v>0</v>
      </c>
      <c r="CB41" s="27">
        <f t="shared" si="10"/>
        <v>0</v>
      </c>
      <c r="CC41" s="27">
        <f t="shared" si="11"/>
        <v>0</v>
      </c>
      <c r="CE41" s="15">
        <f t="shared" si="12"/>
        <v>0</v>
      </c>
      <c r="CF41" s="15">
        <f t="shared" si="13"/>
        <v>0</v>
      </c>
      <c r="CG41" s="15">
        <f t="shared" si="14"/>
        <v>0</v>
      </c>
      <c r="CH41" s="15">
        <f t="shared" si="15"/>
        <v>0</v>
      </c>
      <c r="CI41" s="15">
        <f t="shared" si="16"/>
        <v>0</v>
      </c>
      <c r="CJ41" s="15">
        <f t="shared" si="17"/>
        <v>0</v>
      </c>
      <c r="CK41" s="15">
        <f t="shared" si="18"/>
        <v>0</v>
      </c>
      <c r="CL41" s="15">
        <f t="shared" si="19"/>
        <v>0</v>
      </c>
      <c r="CM41" s="15">
        <f t="shared" si="20"/>
        <v>0</v>
      </c>
      <c r="CN41" s="15">
        <f t="shared" si="21"/>
        <v>0</v>
      </c>
      <c r="CO41" s="15">
        <f t="shared" si="22"/>
        <v>0</v>
      </c>
      <c r="CP41" s="15">
        <f t="shared" si="23"/>
        <v>0</v>
      </c>
      <c r="CQ41" s="15">
        <f t="shared" si="24"/>
        <v>0</v>
      </c>
      <c r="CR41" s="15">
        <f t="shared" si="25"/>
        <v>0</v>
      </c>
      <c r="CS41" s="15">
        <f t="shared" si="26"/>
        <v>0</v>
      </c>
      <c r="CT41" s="15">
        <f t="shared" si="27"/>
        <v>0</v>
      </c>
      <c r="CU41" s="15">
        <f t="shared" si="28"/>
        <v>0</v>
      </c>
      <c r="CV41" s="15">
        <f t="shared" si="29"/>
        <v>0</v>
      </c>
      <c r="CW41" s="15">
        <f t="shared" si="30"/>
        <v>0</v>
      </c>
      <c r="CX41" s="15">
        <f t="shared" si="31"/>
        <v>0</v>
      </c>
      <c r="CY41" s="15">
        <f t="shared" si="32"/>
        <v>0</v>
      </c>
      <c r="CZ41" s="15">
        <f t="shared" si="33"/>
        <v>0</v>
      </c>
      <c r="DA41" s="15">
        <f t="shared" si="34"/>
        <v>0</v>
      </c>
      <c r="DB41" s="15">
        <f t="shared" si="35"/>
        <v>0</v>
      </c>
      <c r="DC41" s="15">
        <f t="shared" si="36"/>
        <v>0</v>
      </c>
      <c r="DD41" s="15">
        <f t="shared" si="37"/>
        <v>0</v>
      </c>
      <c r="DE41" s="15">
        <f t="shared" si="38"/>
        <v>0</v>
      </c>
      <c r="DF41" s="15">
        <f t="shared" si="39"/>
        <v>0</v>
      </c>
      <c r="DG41" s="15">
        <f t="shared" si="40"/>
        <v>0</v>
      </c>
      <c r="DH41" s="15">
        <f t="shared" si="41"/>
        <v>0</v>
      </c>
      <c r="DI41" s="15">
        <f t="shared" si="42"/>
        <v>0</v>
      </c>
      <c r="DJ41" s="15">
        <f t="shared" si="43"/>
        <v>0</v>
      </c>
      <c r="DK41" s="15">
        <f t="shared" si="44"/>
        <v>0</v>
      </c>
      <c r="DL41" s="15">
        <f t="shared" si="45"/>
        <v>0</v>
      </c>
      <c r="DM41" s="15">
        <f t="shared" si="46"/>
        <v>0</v>
      </c>
      <c r="DN41" s="15">
        <f t="shared" si="47"/>
        <v>0</v>
      </c>
      <c r="DO41" s="15">
        <f t="shared" si="48"/>
        <v>0</v>
      </c>
      <c r="DP41" s="15">
        <f t="shared" si="49"/>
        <v>0</v>
      </c>
      <c r="DR41" s="15">
        <f t="shared" si="50"/>
        <v>0</v>
      </c>
      <c r="DS41" s="15">
        <f t="shared" si="51"/>
        <v>0</v>
      </c>
      <c r="DT41" s="15">
        <f t="shared" si="52"/>
        <v>0</v>
      </c>
      <c r="DU41" s="15">
        <f t="shared" si="53"/>
        <v>0</v>
      </c>
      <c r="DV41" s="15">
        <f t="shared" si="54"/>
        <v>0</v>
      </c>
      <c r="DW41" s="15">
        <f t="shared" si="55"/>
        <v>0</v>
      </c>
      <c r="DX41" s="15">
        <f t="shared" si="56"/>
        <v>0</v>
      </c>
      <c r="DY41" s="15">
        <f t="shared" si="57"/>
        <v>0</v>
      </c>
      <c r="DZ41" s="15">
        <f t="shared" si="58"/>
        <v>0</v>
      </c>
      <c r="EA41" s="15">
        <f t="shared" si="59"/>
        <v>0</v>
      </c>
      <c r="EB41" s="15">
        <f t="shared" si="60"/>
        <v>0</v>
      </c>
      <c r="EC41" s="15">
        <f t="shared" si="61"/>
        <v>0</v>
      </c>
      <c r="ED41" s="15">
        <f t="shared" si="62"/>
        <v>0</v>
      </c>
      <c r="EE41" s="15">
        <f t="shared" si="63"/>
        <v>0</v>
      </c>
      <c r="EF41" s="15">
        <f t="shared" si="64"/>
        <v>0</v>
      </c>
      <c r="EG41" s="15">
        <f t="shared" si="65"/>
        <v>0</v>
      </c>
      <c r="EH41" s="15">
        <f t="shared" si="66"/>
        <v>0</v>
      </c>
      <c r="EI41" s="15">
        <f t="shared" si="67"/>
        <v>0</v>
      </c>
      <c r="EJ41" s="15">
        <f t="shared" si="68"/>
        <v>0</v>
      </c>
      <c r="EK41" s="15">
        <f t="shared" si="69"/>
        <v>0</v>
      </c>
      <c r="EL41" s="15">
        <f t="shared" si="70"/>
        <v>0</v>
      </c>
      <c r="EM41" s="15">
        <f t="shared" si="71"/>
        <v>0</v>
      </c>
      <c r="EN41" s="15">
        <f t="shared" si="72"/>
        <v>0</v>
      </c>
      <c r="EO41" s="15">
        <f t="shared" si="73"/>
        <v>0</v>
      </c>
      <c r="EP41" s="15">
        <f t="shared" si="74"/>
        <v>0</v>
      </c>
      <c r="EQ41" s="15">
        <f t="shared" si="75"/>
        <v>0</v>
      </c>
      <c r="ER41" s="15">
        <f t="shared" si="76"/>
        <v>0</v>
      </c>
      <c r="ES41" s="15">
        <f t="shared" si="77"/>
        <v>0</v>
      </c>
      <c r="ET41" s="15">
        <f t="shared" si="78"/>
        <v>0</v>
      </c>
      <c r="EU41" s="15">
        <f t="shared" si="79"/>
        <v>0</v>
      </c>
      <c r="EV41" s="15">
        <f t="shared" si="80"/>
        <v>0</v>
      </c>
      <c r="EW41" s="15">
        <f t="shared" si="81"/>
        <v>0</v>
      </c>
      <c r="EX41" s="15">
        <f t="shared" si="82"/>
        <v>0</v>
      </c>
      <c r="EY41" s="15">
        <f t="shared" si="83"/>
        <v>0</v>
      </c>
      <c r="EZ41" s="15">
        <f t="shared" si="84"/>
        <v>0</v>
      </c>
      <c r="FA41" s="15">
        <f t="shared" si="85"/>
        <v>0</v>
      </c>
      <c r="FB41" s="15">
        <f t="shared" si="86"/>
        <v>0</v>
      </c>
      <c r="FC41" s="15">
        <f t="shared" si="87"/>
        <v>0</v>
      </c>
    </row>
    <row r="42" spans="1:159" x14ac:dyDescent="0.25">
      <c r="A42" s="30" t="s">
        <v>393</v>
      </c>
      <c r="B42" s="13">
        <v>0</v>
      </c>
      <c r="C42" s="212">
        <v>0</v>
      </c>
      <c r="D42" s="13"/>
      <c r="E42" s="27">
        <v>0</v>
      </c>
      <c r="F42" s="27">
        <v>0</v>
      </c>
      <c r="G42" s="27">
        <v>0</v>
      </c>
      <c r="H42" s="27">
        <v>0</v>
      </c>
      <c r="I42" s="27">
        <v>0</v>
      </c>
      <c r="J42" s="27">
        <v>0</v>
      </c>
      <c r="K42" s="27">
        <v>0</v>
      </c>
      <c r="L42" s="27">
        <v>0</v>
      </c>
      <c r="M42" s="27">
        <v>0</v>
      </c>
      <c r="N42" s="27">
        <v>0</v>
      </c>
      <c r="O42" s="27">
        <v>0</v>
      </c>
      <c r="P42" s="27">
        <v>0</v>
      </c>
      <c r="Q42" s="13"/>
      <c r="R42" s="27">
        <v>0</v>
      </c>
      <c r="S42" s="27">
        <v>0</v>
      </c>
      <c r="T42" s="27">
        <v>0</v>
      </c>
      <c r="U42" s="29">
        <v>0</v>
      </c>
      <c r="V42" s="29">
        <v>0</v>
      </c>
      <c r="W42" s="29">
        <v>0</v>
      </c>
      <c r="X42" s="29">
        <v>0</v>
      </c>
      <c r="Y42" s="29">
        <v>0</v>
      </c>
      <c r="Z42" s="29">
        <v>0</v>
      </c>
      <c r="AA42" s="29">
        <v>0</v>
      </c>
      <c r="AB42" s="29">
        <v>0</v>
      </c>
      <c r="AC42" s="29">
        <v>0</v>
      </c>
      <c r="AD42" s="27"/>
      <c r="AE42" s="27">
        <v>0</v>
      </c>
      <c r="AF42" s="27">
        <v>0</v>
      </c>
      <c r="AG42" s="27">
        <v>0</v>
      </c>
      <c r="AH42" s="27">
        <v>0</v>
      </c>
      <c r="AI42" s="27">
        <v>0</v>
      </c>
      <c r="AJ42" s="27">
        <v>0</v>
      </c>
      <c r="AK42" s="27"/>
      <c r="AL42" s="27"/>
      <c r="AM42" s="27"/>
      <c r="AN42" s="27"/>
      <c r="AO42" s="27"/>
      <c r="AP42" s="27"/>
      <c r="AQ42" s="27"/>
      <c r="AR42" s="28">
        <v>0</v>
      </c>
      <c r="AS42" s="28">
        <v>0</v>
      </c>
      <c r="AT42" s="28">
        <v>0</v>
      </c>
      <c r="AU42" s="28">
        <v>0</v>
      </c>
      <c r="AV42" s="28">
        <v>0</v>
      </c>
      <c r="AW42" s="28">
        <v>0</v>
      </c>
      <c r="AX42" s="28">
        <v>0</v>
      </c>
      <c r="AY42" s="28">
        <v>0</v>
      </c>
      <c r="AZ42" s="28">
        <v>0</v>
      </c>
      <c r="BA42" s="28">
        <v>0</v>
      </c>
      <c r="BB42" s="28">
        <v>0</v>
      </c>
      <c r="BC42" s="28">
        <v>0</v>
      </c>
      <c r="BD42" s="27"/>
      <c r="BE42" s="28">
        <v>0</v>
      </c>
      <c r="BF42" s="28">
        <v>0</v>
      </c>
      <c r="BG42" s="28">
        <v>0</v>
      </c>
      <c r="BH42" s="29">
        <v>0</v>
      </c>
      <c r="BI42" s="29">
        <v>0</v>
      </c>
      <c r="BJ42" s="29">
        <v>0</v>
      </c>
      <c r="BK42" s="29">
        <v>0</v>
      </c>
      <c r="BL42" s="29">
        <v>0</v>
      </c>
      <c r="BM42" s="29">
        <v>0</v>
      </c>
      <c r="BN42" s="29">
        <v>0</v>
      </c>
      <c r="BO42" s="29">
        <v>0</v>
      </c>
      <c r="BP42" s="29">
        <v>0</v>
      </c>
      <c r="BQ42" s="28"/>
      <c r="BR42" s="27">
        <f t="shared" si="0"/>
        <v>0</v>
      </c>
      <c r="BS42" s="27">
        <f t="shared" si="1"/>
        <v>0</v>
      </c>
      <c r="BT42" s="27">
        <f t="shared" si="2"/>
        <v>0</v>
      </c>
      <c r="BU42" s="27">
        <f t="shared" si="3"/>
        <v>0</v>
      </c>
      <c r="BV42" s="27">
        <f t="shared" si="4"/>
        <v>0</v>
      </c>
      <c r="BW42" s="27">
        <f t="shared" si="5"/>
        <v>0</v>
      </c>
      <c r="BX42" s="27">
        <f t="shared" si="6"/>
        <v>0</v>
      </c>
      <c r="BY42" s="27">
        <f t="shared" si="7"/>
        <v>0</v>
      </c>
      <c r="BZ42" s="27">
        <f t="shared" si="8"/>
        <v>0</v>
      </c>
      <c r="CA42" s="27">
        <f t="shared" si="9"/>
        <v>0</v>
      </c>
      <c r="CB42" s="27">
        <f t="shared" si="10"/>
        <v>0</v>
      </c>
      <c r="CC42" s="27">
        <f t="shared" si="11"/>
        <v>0</v>
      </c>
      <c r="CE42" s="15">
        <f t="shared" si="12"/>
        <v>0</v>
      </c>
      <c r="CF42" s="15">
        <f t="shared" si="13"/>
        <v>0</v>
      </c>
      <c r="CG42" s="15">
        <f t="shared" si="14"/>
        <v>0</v>
      </c>
      <c r="CH42" s="15">
        <f t="shared" si="15"/>
        <v>0</v>
      </c>
      <c r="CI42" s="15">
        <f t="shared" si="16"/>
        <v>0</v>
      </c>
      <c r="CJ42" s="15">
        <f t="shared" si="17"/>
        <v>0</v>
      </c>
      <c r="CK42" s="15">
        <f t="shared" si="18"/>
        <v>0</v>
      </c>
      <c r="CL42" s="15">
        <f t="shared" si="19"/>
        <v>0</v>
      </c>
      <c r="CM42" s="15">
        <f t="shared" si="20"/>
        <v>0</v>
      </c>
      <c r="CN42" s="15">
        <f t="shared" si="21"/>
        <v>0</v>
      </c>
      <c r="CO42" s="15">
        <f t="shared" si="22"/>
        <v>0</v>
      </c>
      <c r="CP42" s="15">
        <f t="shared" si="23"/>
        <v>0</v>
      </c>
      <c r="CQ42" s="15">
        <f t="shared" si="24"/>
        <v>0</v>
      </c>
      <c r="CR42" s="15">
        <f t="shared" si="25"/>
        <v>0</v>
      </c>
      <c r="CS42" s="15">
        <f t="shared" si="26"/>
        <v>0</v>
      </c>
      <c r="CT42" s="15">
        <f t="shared" si="27"/>
        <v>0</v>
      </c>
      <c r="CU42" s="15">
        <f t="shared" si="28"/>
        <v>0</v>
      </c>
      <c r="CV42" s="15">
        <f t="shared" si="29"/>
        <v>0</v>
      </c>
      <c r="CW42" s="15">
        <f t="shared" si="30"/>
        <v>0</v>
      </c>
      <c r="CX42" s="15">
        <f t="shared" si="31"/>
        <v>0</v>
      </c>
      <c r="CY42" s="15">
        <f t="shared" si="32"/>
        <v>0</v>
      </c>
      <c r="CZ42" s="15">
        <f t="shared" si="33"/>
        <v>0</v>
      </c>
      <c r="DA42" s="15">
        <f t="shared" si="34"/>
        <v>0</v>
      </c>
      <c r="DB42" s="15">
        <f t="shared" si="35"/>
        <v>0</v>
      </c>
      <c r="DC42" s="15">
        <f t="shared" si="36"/>
        <v>0</v>
      </c>
      <c r="DD42" s="15">
        <f t="shared" si="37"/>
        <v>0</v>
      </c>
      <c r="DE42" s="15">
        <f t="shared" si="38"/>
        <v>0</v>
      </c>
      <c r="DF42" s="15">
        <f t="shared" si="39"/>
        <v>0</v>
      </c>
      <c r="DG42" s="15">
        <f t="shared" si="40"/>
        <v>0</v>
      </c>
      <c r="DH42" s="15">
        <f t="shared" si="41"/>
        <v>0</v>
      </c>
      <c r="DI42" s="15">
        <f t="shared" si="42"/>
        <v>0</v>
      </c>
      <c r="DJ42" s="15">
        <f t="shared" si="43"/>
        <v>0</v>
      </c>
      <c r="DK42" s="15">
        <f t="shared" si="44"/>
        <v>0</v>
      </c>
      <c r="DL42" s="15">
        <f t="shared" si="45"/>
        <v>0</v>
      </c>
      <c r="DM42" s="15">
        <f t="shared" si="46"/>
        <v>0</v>
      </c>
      <c r="DN42" s="15">
        <f t="shared" si="47"/>
        <v>0</v>
      </c>
      <c r="DO42" s="15">
        <f t="shared" si="48"/>
        <v>0</v>
      </c>
      <c r="DP42" s="15">
        <f t="shared" si="49"/>
        <v>0</v>
      </c>
      <c r="DR42" s="15">
        <f t="shared" si="50"/>
        <v>0</v>
      </c>
      <c r="DS42" s="15">
        <f t="shared" si="51"/>
        <v>0</v>
      </c>
      <c r="DT42" s="15">
        <f t="shared" si="52"/>
        <v>0</v>
      </c>
      <c r="DU42" s="15">
        <f t="shared" si="53"/>
        <v>0</v>
      </c>
      <c r="DV42" s="15">
        <f t="shared" si="54"/>
        <v>0</v>
      </c>
      <c r="DW42" s="15">
        <f t="shared" si="55"/>
        <v>0</v>
      </c>
      <c r="DX42" s="15">
        <f t="shared" si="56"/>
        <v>0</v>
      </c>
      <c r="DY42" s="15">
        <f t="shared" si="57"/>
        <v>0</v>
      </c>
      <c r="DZ42" s="15">
        <f t="shared" si="58"/>
        <v>0</v>
      </c>
      <c r="EA42" s="15">
        <f t="shared" si="59"/>
        <v>0</v>
      </c>
      <c r="EB42" s="15">
        <f t="shared" si="60"/>
        <v>0</v>
      </c>
      <c r="EC42" s="15">
        <f t="shared" si="61"/>
        <v>0</v>
      </c>
      <c r="ED42" s="15">
        <f t="shared" si="62"/>
        <v>0</v>
      </c>
      <c r="EE42" s="15">
        <f t="shared" si="63"/>
        <v>0</v>
      </c>
      <c r="EF42" s="15">
        <f t="shared" si="64"/>
        <v>0</v>
      </c>
      <c r="EG42" s="15">
        <f t="shared" si="65"/>
        <v>0</v>
      </c>
      <c r="EH42" s="15">
        <f t="shared" si="66"/>
        <v>0</v>
      </c>
      <c r="EI42" s="15">
        <f t="shared" si="67"/>
        <v>0</v>
      </c>
      <c r="EJ42" s="15">
        <f t="shared" si="68"/>
        <v>0</v>
      </c>
      <c r="EK42" s="15">
        <f t="shared" si="69"/>
        <v>0</v>
      </c>
      <c r="EL42" s="15">
        <f t="shared" si="70"/>
        <v>0</v>
      </c>
      <c r="EM42" s="15">
        <f t="shared" si="71"/>
        <v>0</v>
      </c>
      <c r="EN42" s="15">
        <f t="shared" si="72"/>
        <v>0</v>
      </c>
      <c r="EO42" s="15">
        <f t="shared" si="73"/>
        <v>0</v>
      </c>
      <c r="EP42" s="15">
        <f t="shared" si="74"/>
        <v>0</v>
      </c>
      <c r="EQ42" s="15">
        <f t="shared" si="75"/>
        <v>0</v>
      </c>
      <c r="ER42" s="15">
        <f t="shared" si="76"/>
        <v>0</v>
      </c>
      <c r="ES42" s="15">
        <f t="shared" si="77"/>
        <v>0</v>
      </c>
      <c r="ET42" s="15">
        <f t="shared" si="78"/>
        <v>0</v>
      </c>
      <c r="EU42" s="15">
        <f t="shared" si="79"/>
        <v>0</v>
      </c>
      <c r="EV42" s="15">
        <f t="shared" si="80"/>
        <v>0</v>
      </c>
      <c r="EW42" s="15">
        <f t="shared" si="81"/>
        <v>0</v>
      </c>
      <c r="EX42" s="15">
        <f t="shared" si="82"/>
        <v>0</v>
      </c>
      <c r="EY42" s="15">
        <f t="shared" si="83"/>
        <v>0</v>
      </c>
      <c r="EZ42" s="15">
        <f t="shared" si="84"/>
        <v>0</v>
      </c>
      <c r="FA42" s="15">
        <f t="shared" si="85"/>
        <v>0</v>
      </c>
      <c r="FB42" s="15">
        <f t="shared" si="86"/>
        <v>0</v>
      </c>
      <c r="FC42" s="15">
        <f t="shared" si="87"/>
        <v>0</v>
      </c>
    </row>
    <row r="43" spans="1:159" x14ac:dyDescent="0.25">
      <c r="A43" s="26" t="s">
        <v>394</v>
      </c>
      <c r="B43" s="13">
        <v>5.4599999999999996E-2</v>
      </c>
      <c r="C43" s="212">
        <v>5.2400000000000002E-2</v>
      </c>
      <c r="D43" s="13"/>
      <c r="E43" s="27">
        <v>0</v>
      </c>
      <c r="F43" s="27">
        <v>0</v>
      </c>
      <c r="G43" s="27">
        <v>0</v>
      </c>
      <c r="H43" s="27">
        <v>0</v>
      </c>
      <c r="I43" s="27">
        <v>0</v>
      </c>
      <c r="J43" s="27">
        <v>0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13"/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7"/>
      <c r="AE43" s="27">
        <v>0</v>
      </c>
      <c r="AF43" s="27">
        <v>0</v>
      </c>
      <c r="AG43" s="27">
        <v>0</v>
      </c>
      <c r="AH43" s="27">
        <v>0</v>
      </c>
      <c r="AI43" s="27">
        <v>0</v>
      </c>
      <c r="AJ43" s="27">
        <v>0</v>
      </c>
      <c r="AK43" s="27"/>
      <c r="AL43" s="27"/>
      <c r="AM43" s="27"/>
      <c r="AN43" s="27"/>
      <c r="AO43" s="27"/>
      <c r="AP43" s="27"/>
      <c r="AQ43" s="27"/>
      <c r="AR43" s="27">
        <v>0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7">
        <v>0</v>
      </c>
      <c r="BA43" s="27">
        <v>0</v>
      </c>
      <c r="BB43" s="27">
        <v>0</v>
      </c>
      <c r="BC43" s="27">
        <v>0</v>
      </c>
      <c r="BD43" s="27"/>
      <c r="BE43" s="27">
        <v>0</v>
      </c>
      <c r="BF43" s="27">
        <v>0</v>
      </c>
      <c r="BG43" s="27">
        <v>0</v>
      </c>
      <c r="BH43" s="27">
        <v>0</v>
      </c>
      <c r="BI43" s="27">
        <v>0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8"/>
      <c r="BR43" s="27">
        <f t="shared" si="0"/>
        <v>0</v>
      </c>
      <c r="BS43" s="27">
        <f t="shared" si="1"/>
        <v>0</v>
      </c>
      <c r="BT43" s="27">
        <f t="shared" si="2"/>
        <v>0</v>
      </c>
      <c r="BU43" s="27">
        <f t="shared" si="3"/>
        <v>0</v>
      </c>
      <c r="BV43" s="27">
        <f t="shared" si="4"/>
        <v>0</v>
      </c>
      <c r="BW43" s="27">
        <f t="shared" si="5"/>
        <v>0</v>
      </c>
      <c r="BX43" s="27">
        <f t="shared" si="6"/>
        <v>0</v>
      </c>
      <c r="BY43" s="27">
        <f t="shared" si="7"/>
        <v>0</v>
      </c>
      <c r="BZ43" s="27">
        <f t="shared" si="8"/>
        <v>0</v>
      </c>
      <c r="CA43" s="27">
        <f t="shared" si="9"/>
        <v>0</v>
      </c>
      <c r="CB43" s="27">
        <f t="shared" si="10"/>
        <v>0</v>
      </c>
      <c r="CC43" s="27">
        <f t="shared" si="11"/>
        <v>0</v>
      </c>
      <c r="CE43" s="15">
        <f t="shared" si="12"/>
        <v>0</v>
      </c>
      <c r="CF43" s="15">
        <f t="shared" si="13"/>
        <v>0</v>
      </c>
      <c r="CG43" s="15">
        <f t="shared" si="14"/>
        <v>0</v>
      </c>
      <c r="CH43" s="15">
        <f t="shared" si="15"/>
        <v>0</v>
      </c>
      <c r="CI43" s="15">
        <f t="shared" si="16"/>
        <v>0</v>
      </c>
      <c r="CJ43" s="15">
        <f t="shared" si="17"/>
        <v>0</v>
      </c>
      <c r="CK43" s="15">
        <f t="shared" si="18"/>
        <v>0</v>
      </c>
      <c r="CL43" s="15">
        <f t="shared" si="19"/>
        <v>0</v>
      </c>
      <c r="CM43" s="15">
        <f t="shared" si="20"/>
        <v>0</v>
      </c>
      <c r="CN43" s="15">
        <f t="shared" si="21"/>
        <v>0</v>
      </c>
      <c r="CO43" s="15">
        <f t="shared" si="22"/>
        <v>0</v>
      </c>
      <c r="CP43" s="15">
        <f t="shared" si="23"/>
        <v>0</v>
      </c>
      <c r="CQ43" s="15">
        <f t="shared" si="24"/>
        <v>0</v>
      </c>
      <c r="CR43" s="15">
        <f t="shared" si="25"/>
        <v>0</v>
      </c>
      <c r="CS43" s="15">
        <f t="shared" si="26"/>
        <v>0</v>
      </c>
      <c r="CT43" s="15">
        <f t="shared" si="27"/>
        <v>0</v>
      </c>
      <c r="CU43" s="15">
        <f t="shared" si="28"/>
        <v>0</v>
      </c>
      <c r="CV43" s="15">
        <f t="shared" si="29"/>
        <v>0</v>
      </c>
      <c r="CW43" s="15">
        <f t="shared" si="30"/>
        <v>0</v>
      </c>
      <c r="CX43" s="15">
        <f t="shared" si="31"/>
        <v>0</v>
      </c>
      <c r="CY43" s="15">
        <f t="shared" si="32"/>
        <v>0</v>
      </c>
      <c r="CZ43" s="15">
        <f t="shared" si="33"/>
        <v>0</v>
      </c>
      <c r="DA43" s="15">
        <f t="shared" si="34"/>
        <v>0</v>
      </c>
      <c r="DB43" s="15">
        <f t="shared" si="35"/>
        <v>0</v>
      </c>
      <c r="DC43" s="15">
        <f t="shared" si="36"/>
        <v>0</v>
      </c>
      <c r="DD43" s="15">
        <f t="shared" si="37"/>
        <v>0</v>
      </c>
      <c r="DE43" s="15">
        <f t="shared" si="38"/>
        <v>0</v>
      </c>
      <c r="DF43" s="15">
        <f t="shared" si="39"/>
        <v>0</v>
      </c>
      <c r="DG43" s="15">
        <f t="shared" si="40"/>
        <v>0</v>
      </c>
      <c r="DH43" s="15">
        <f t="shared" si="41"/>
        <v>0</v>
      </c>
      <c r="DI43" s="15">
        <f t="shared" si="42"/>
        <v>0</v>
      </c>
      <c r="DJ43" s="15">
        <f t="shared" si="43"/>
        <v>0</v>
      </c>
      <c r="DK43" s="15">
        <f t="shared" si="44"/>
        <v>0</v>
      </c>
      <c r="DL43" s="15">
        <f t="shared" si="45"/>
        <v>0</v>
      </c>
      <c r="DM43" s="15">
        <f t="shared" si="46"/>
        <v>0</v>
      </c>
      <c r="DN43" s="15">
        <f t="shared" si="47"/>
        <v>0</v>
      </c>
      <c r="DO43" s="15">
        <f t="shared" si="48"/>
        <v>0</v>
      </c>
      <c r="DP43" s="15">
        <f t="shared" si="49"/>
        <v>0</v>
      </c>
      <c r="DR43" s="15">
        <f t="shared" si="50"/>
        <v>0</v>
      </c>
      <c r="DS43" s="15">
        <f t="shared" si="51"/>
        <v>0</v>
      </c>
      <c r="DT43" s="15">
        <f t="shared" si="52"/>
        <v>0</v>
      </c>
      <c r="DU43" s="15">
        <f t="shared" si="53"/>
        <v>0</v>
      </c>
      <c r="DV43" s="15">
        <f t="shared" si="54"/>
        <v>0</v>
      </c>
      <c r="DW43" s="15">
        <f t="shared" si="55"/>
        <v>0</v>
      </c>
      <c r="DX43" s="15">
        <f t="shared" si="56"/>
        <v>0</v>
      </c>
      <c r="DY43" s="15">
        <f t="shared" si="57"/>
        <v>0</v>
      </c>
      <c r="DZ43" s="15">
        <f t="shared" si="58"/>
        <v>0</v>
      </c>
      <c r="EA43" s="15">
        <f t="shared" si="59"/>
        <v>0</v>
      </c>
      <c r="EB43" s="15">
        <f t="shared" si="60"/>
        <v>0</v>
      </c>
      <c r="EC43" s="15">
        <f t="shared" si="61"/>
        <v>0</v>
      </c>
      <c r="ED43" s="15">
        <f t="shared" si="62"/>
        <v>0</v>
      </c>
      <c r="EE43" s="15">
        <f t="shared" si="63"/>
        <v>0</v>
      </c>
      <c r="EF43" s="15">
        <f t="shared" si="64"/>
        <v>0</v>
      </c>
      <c r="EG43" s="15">
        <f t="shared" si="65"/>
        <v>0</v>
      </c>
      <c r="EH43" s="15">
        <f t="shared" si="66"/>
        <v>0</v>
      </c>
      <c r="EI43" s="15">
        <f t="shared" si="67"/>
        <v>0</v>
      </c>
      <c r="EJ43" s="15">
        <f t="shared" si="68"/>
        <v>0</v>
      </c>
      <c r="EK43" s="15">
        <f t="shared" si="69"/>
        <v>0</v>
      </c>
      <c r="EL43" s="15">
        <f t="shared" si="70"/>
        <v>0</v>
      </c>
      <c r="EM43" s="15">
        <f t="shared" si="71"/>
        <v>0</v>
      </c>
      <c r="EN43" s="15">
        <f t="shared" si="72"/>
        <v>0</v>
      </c>
      <c r="EO43" s="15">
        <f t="shared" si="73"/>
        <v>0</v>
      </c>
      <c r="EP43" s="15">
        <f t="shared" si="74"/>
        <v>0</v>
      </c>
      <c r="EQ43" s="15">
        <f t="shared" si="75"/>
        <v>0</v>
      </c>
      <c r="ER43" s="15">
        <f t="shared" si="76"/>
        <v>0</v>
      </c>
      <c r="ES43" s="15">
        <f t="shared" si="77"/>
        <v>0</v>
      </c>
      <c r="ET43" s="15">
        <f t="shared" si="78"/>
        <v>0</v>
      </c>
      <c r="EU43" s="15">
        <f t="shared" si="79"/>
        <v>0</v>
      </c>
      <c r="EV43" s="15">
        <f t="shared" si="80"/>
        <v>0</v>
      </c>
      <c r="EW43" s="15">
        <f t="shared" si="81"/>
        <v>0</v>
      </c>
      <c r="EX43" s="15">
        <f t="shared" si="82"/>
        <v>0</v>
      </c>
      <c r="EY43" s="15">
        <f t="shared" si="83"/>
        <v>0</v>
      </c>
      <c r="EZ43" s="15">
        <f t="shared" si="84"/>
        <v>0</v>
      </c>
      <c r="FA43" s="15">
        <f t="shared" si="85"/>
        <v>0</v>
      </c>
      <c r="FB43" s="15">
        <f t="shared" si="86"/>
        <v>0</v>
      </c>
      <c r="FC43" s="15">
        <f t="shared" si="87"/>
        <v>0</v>
      </c>
    </row>
    <row r="44" spans="1:159" x14ac:dyDescent="0.25">
      <c r="A44" s="26" t="s">
        <v>395</v>
      </c>
      <c r="B44" s="13">
        <v>5.4599999999999996E-2</v>
      </c>
      <c r="C44" s="212">
        <v>5.2400000000000002E-2</v>
      </c>
      <c r="D44" s="13"/>
      <c r="E44" s="27">
        <v>0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13"/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7"/>
      <c r="AE44" s="27">
        <v>0</v>
      </c>
      <c r="AF44" s="27">
        <v>0</v>
      </c>
      <c r="AG44" s="27">
        <v>0</v>
      </c>
      <c r="AH44" s="27">
        <v>0</v>
      </c>
      <c r="AI44" s="27">
        <v>0</v>
      </c>
      <c r="AJ44" s="27">
        <v>0</v>
      </c>
      <c r="AK44" s="27"/>
      <c r="AL44" s="27"/>
      <c r="AM44" s="27"/>
      <c r="AN44" s="27"/>
      <c r="AO44" s="27"/>
      <c r="AP44" s="27"/>
      <c r="AQ44" s="27"/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7"/>
      <c r="BE44" s="27">
        <v>0</v>
      </c>
      <c r="BF44" s="27">
        <v>0</v>
      </c>
      <c r="BG44" s="27">
        <v>0</v>
      </c>
      <c r="BH44" s="27">
        <v>0</v>
      </c>
      <c r="BI44" s="27">
        <v>0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8"/>
      <c r="BR44" s="27">
        <f t="shared" si="0"/>
        <v>0</v>
      </c>
      <c r="BS44" s="27">
        <f t="shared" si="1"/>
        <v>0</v>
      </c>
      <c r="BT44" s="27">
        <f t="shared" si="2"/>
        <v>0</v>
      </c>
      <c r="BU44" s="27">
        <f t="shared" si="3"/>
        <v>0</v>
      </c>
      <c r="BV44" s="27">
        <f t="shared" si="4"/>
        <v>0</v>
      </c>
      <c r="BW44" s="27">
        <f t="shared" si="5"/>
        <v>0</v>
      </c>
      <c r="BX44" s="27">
        <f t="shared" si="6"/>
        <v>0</v>
      </c>
      <c r="BY44" s="27">
        <f t="shared" si="7"/>
        <v>0</v>
      </c>
      <c r="BZ44" s="27">
        <f t="shared" si="8"/>
        <v>0</v>
      </c>
      <c r="CA44" s="27">
        <f t="shared" si="9"/>
        <v>0</v>
      </c>
      <c r="CB44" s="27">
        <f t="shared" si="10"/>
        <v>0</v>
      </c>
      <c r="CC44" s="27">
        <f t="shared" si="11"/>
        <v>0</v>
      </c>
      <c r="CE44" s="15">
        <f t="shared" si="12"/>
        <v>0</v>
      </c>
      <c r="CF44" s="15">
        <f t="shared" si="13"/>
        <v>0</v>
      </c>
      <c r="CG44" s="15">
        <f t="shared" si="14"/>
        <v>0</v>
      </c>
      <c r="CH44" s="15">
        <f t="shared" si="15"/>
        <v>0</v>
      </c>
      <c r="CI44" s="15">
        <f t="shared" si="16"/>
        <v>0</v>
      </c>
      <c r="CJ44" s="15">
        <f t="shared" si="17"/>
        <v>0</v>
      </c>
      <c r="CK44" s="15">
        <f t="shared" si="18"/>
        <v>0</v>
      </c>
      <c r="CL44" s="15">
        <f t="shared" si="19"/>
        <v>0</v>
      </c>
      <c r="CM44" s="15">
        <f t="shared" si="20"/>
        <v>0</v>
      </c>
      <c r="CN44" s="15">
        <f t="shared" si="21"/>
        <v>0</v>
      </c>
      <c r="CO44" s="15">
        <f t="shared" si="22"/>
        <v>0</v>
      </c>
      <c r="CP44" s="15">
        <f t="shared" si="23"/>
        <v>0</v>
      </c>
      <c r="CQ44" s="15">
        <f t="shared" si="24"/>
        <v>0</v>
      </c>
      <c r="CR44" s="15">
        <f t="shared" si="25"/>
        <v>0</v>
      </c>
      <c r="CS44" s="15">
        <f t="shared" si="26"/>
        <v>0</v>
      </c>
      <c r="CT44" s="15">
        <f t="shared" si="27"/>
        <v>0</v>
      </c>
      <c r="CU44" s="15">
        <f t="shared" si="28"/>
        <v>0</v>
      </c>
      <c r="CV44" s="15">
        <f t="shared" si="29"/>
        <v>0</v>
      </c>
      <c r="CW44" s="15">
        <f t="shared" si="30"/>
        <v>0</v>
      </c>
      <c r="CX44" s="15">
        <f t="shared" si="31"/>
        <v>0</v>
      </c>
      <c r="CY44" s="15">
        <f t="shared" si="32"/>
        <v>0</v>
      </c>
      <c r="CZ44" s="15">
        <f t="shared" si="33"/>
        <v>0</v>
      </c>
      <c r="DA44" s="15">
        <f t="shared" si="34"/>
        <v>0</v>
      </c>
      <c r="DB44" s="15">
        <f t="shared" si="35"/>
        <v>0</v>
      </c>
      <c r="DC44" s="15">
        <f t="shared" si="36"/>
        <v>0</v>
      </c>
      <c r="DD44" s="15">
        <f t="shared" si="37"/>
        <v>0</v>
      </c>
      <c r="DE44" s="15">
        <f t="shared" si="38"/>
        <v>0</v>
      </c>
      <c r="DF44" s="15">
        <f t="shared" si="39"/>
        <v>0</v>
      </c>
      <c r="DG44" s="15">
        <f t="shared" si="40"/>
        <v>0</v>
      </c>
      <c r="DH44" s="15">
        <f t="shared" si="41"/>
        <v>0</v>
      </c>
      <c r="DI44" s="15">
        <f t="shared" si="42"/>
        <v>0</v>
      </c>
      <c r="DJ44" s="15">
        <f t="shared" si="43"/>
        <v>0</v>
      </c>
      <c r="DK44" s="15">
        <f t="shared" si="44"/>
        <v>0</v>
      </c>
      <c r="DL44" s="15">
        <f t="shared" si="45"/>
        <v>0</v>
      </c>
      <c r="DM44" s="15">
        <f t="shared" si="46"/>
        <v>0</v>
      </c>
      <c r="DN44" s="15">
        <f t="shared" si="47"/>
        <v>0</v>
      </c>
      <c r="DO44" s="15">
        <f t="shared" si="48"/>
        <v>0</v>
      </c>
      <c r="DP44" s="15">
        <f t="shared" si="49"/>
        <v>0</v>
      </c>
      <c r="DR44" s="15">
        <f t="shared" si="50"/>
        <v>0</v>
      </c>
      <c r="DS44" s="15">
        <f t="shared" si="51"/>
        <v>0</v>
      </c>
      <c r="DT44" s="15">
        <f t="shared" si="52"/>
        <v>0</v>
      </c>
      <c r="DU44" s="15">
        <f t="shared" si="53"/>
        <v>0</v>
      </c>
      <c r="DV44" s="15">
        <f t="shared" si="54"/>
        <v>0</v>
      </c>
      <c r="DW44" s="15">
        <f t="shared" si="55"/>
        <v>0</v>
      </c>
      <c r="DX44" s="15">
        <f t="shared" si="56"/>
        <v>0</v>
      </c>
      <c r="DY44" s="15">
        <f t="shared" si="57"/>
        <v>0</v>
      </c>
      <c r="DZ44" s="15">
        <f t="shared" si="58"/>
        <v>0</v>
      </c>
      <c r="EA44" s="15">
        <f t="shared" si="59"/>
        <v>0</v>
      </c>
      <c r="EB44" s="15">
        <f t="shared" si="60"/>
        <v>0</v>
      </c>
      <c r="EC44" s="15">
        <f t="shared" si="61"/>
        <v>0</v>
      </c>
      <c r="ED44" s="15">
        <f t="shared" si="62"/>
        <v>0</v>
      </c>
      <c r="EE44" s="15">
        <f t="shared" si="63"/>
        <v>0</v>
      </c>
      <c r="EF44" s="15">
        <f t="shared" si="64"/>
        <v>0</v>
      </c>
      <c r="EG44" s="15">
        <f t="shared" si="65"/>
        <v>0</v>
      </c>
      <c r="EH44" s="15">
        <f t="shared" si="66"/>
        <v>0</v>
      </c>
      <c r="EI44" s="15">
        <f t="shared" si="67"/>
        <v>0</v>
      </c>
      <c r="EJ44" s="15">
        <f t="shared" si="68"/>
        <v>0</v>
      </c>
      <c r="EK44" s="15">
        <f t="shared" si="69"/>
        <v>0</v>
      </c>
      <c r="EL44" s="15">
        <f t="shared" si="70"/>
        <v>0</v>
      </c>
      <c r="EM44" s="15">
        <f t="shared" si="71"/>
        <v>0</v>
      </c>
      <c r="EN44" s="15">
        <f t="shared" si="72"/>
        <v>0</v>
      </c>
      <c r="EO44" s="15">
        <f t="shared" si="73"/>
        <v>0</v>
      </c>
      <c r="EP44" s="15">
        <f t="shared" si="74"/>
        <v>0</v>
      </c>
      <c r="EQ44" s="15">
        <f t="shared" si="75"/>
        <v>0</v>
      </c>
      <c r="ER44" s="15">
        <f t="shared" si="76"/>
        <v>0</v>
      </c>
      <c r="ES44" s="15">
        <f t="shared" si="77"/>
        <v>0</v>
      </c>
      <c r="ET44" s="15">
        <f t="shared" si="78"/>
        <v>0</v>
      </c>
      <c r="EU44" s="15">
        <f t="shared" si="79"/>
        <v>0</v>
      </c>
      <c r="EV44" s="15">
        <f t="shared" si="80"/>
        <v>0</v>
      </c>
      <c r="EW44" s="15">
        <f t="shared" si="81"/>
        <v>0</v>
      </c>
      <c r="EX44" s="15">
        <f t="shared" si="82"/>
        <v>0</v>
      </c>
      <c r="EY44" s="15">
        <f t="shared" si="83"/>
        <v>0</v>
      </c>
      <c r="EZ44" s="15">
        <f t="shared" si="84"/>
        <v>0</v>
      </c>
      <c r="FA44" s="15">
        <f t="shared" si="85"/>
        <v>0</v>
      </c>
      <c r="FB44" s="15">
        <f t="shared" si="86"/>
        <v>0</v>
      </c>
      <c r="FC44" s="15">
        <f t="shared" si="87"/>
        <v>0</v>
      </c>
    </row>
    <row r="45" spans="1:159" x14ac:dyDescent="0.25">
      <c r="A45" s="26" t="s">
        <v>396</v>
      </c>
      <c r="B45" s="13">
        <v>4.8600000000000004E-2</v>
      </c>
      <c r="C45" s="212">
        <v>4.6300000000000001E-2</v>
      </c>
      <c r="D45" s="13"/>
      <c r="E45" s="27">
        <v>596319155.59000003</v>
      </c>
      <c r="F45" s="27">
        <v>582531776.25999999</v>
      </c>
      <c r="G45" s="27">
        <v>568724960.41999996</v>
      </c>
      <c r="H45" s="27">
        <v>568711664.88</v>
      </c>
      <c r="I45" s="27">
        <v>568097495.17999995</v>
      </c>
      <c r="J45" s="27">
        <v>567460492.42999995</v>
      </c>
      <c r="K45" s="27">
        <v>567454206.13</v>
      </c>
      <c r="L45" s="27">
        <v>567507521.94000006</v>
      </c>
      <c r="M45" s="27">
        <v>567712027.75999999</v>
      </c>
      <c r="N45" s="27">
        <v>567895326.16999996</v>
      </c>
      <c r="O45" s="27">
        <v>567909790.07000005</v>
      </c>
      <c r="P45" s="27">
        <v>568171584.5</v>
      </c>
      <c r="Q45" s="13"/>
      <c r="R45" s="27">
        <v>568580089.47000003</v>
      </c>
      <c r="S45" s="27">
        <v>568718739.63999999</v>
      </c>
      <c r="T45" s="27">
        <v>568618330.10000002</v>
      </c>
      <c r="U45" s="29">
        <v>568568660.27999997</v>
      </c>
      <c r="V45" s="29">
        <v>568618398.14999998</v>
      </c>
      <c r="W45" s="29">
        <v>568644942.25999999</v>
      </c>
      <c r="X45" s="29">
        <v>568658796.13999999</v>
      </c>
      <c r="Y45" s="29">
        <v>568649258.89999998</v>
      </c>
      <c r="Z45" s="29">
        <v>568757787.34000003</v>
      </c>
      <c r="AA45" s="29">
        <v>568861487.83000004</v>
      </c>
      <c r="AB45" s="29">
        <v>568999901.13999999</v>
      </c>
      <c r="AC45" s="29">
        <v>569149731.10000002</v>
      </c>
      <c r="AD45" s="27"/>
      <c r="AE45" s="27">
        <v>569146788.60000002</v>
      </c>
      <c r="AF45" s="27">
        <v>570024112.11000001</v>
      </c>
      <c r="AG45" s="27">
        <v>571072242.38999999</v>
      </c>
      <c r="AH45" s="27">
        <v>571232467.63999999</v>
      </c>
      <c r="AI45" s="27">
        <v>571191763.42999995</v>
      </c>
      <c r="AJ45" s="27">
        <v>577729467.05999994</v>
      </c>
      <c r="AK45" s="27"/>
      <c r="AL45" s="27"/>
      <c r="AM45" s="27"/>
      <c r="AN45" s="27"/>
      <c r="AO45" s="27"/>
      <c r="AP45" s="27"/>
      <c r="AQ45" s="27"/>
      <c r="AR45" s="28">
        <v>2415092.5801395006</v>
      </c>
      <c r="AS45" s="28">
        <v>2359253.6938530002</v>
      </c>
      <c r="AT45" s="28">
        <v>2303336.0897010001</v>
      </c>
      <c r="AU45" s="28">
        <v>2303282.2427640003</v>
      </c>
      <c r="AV45" s="28">
        <v>2300794.8554790001</v>
      </c>
      <c r="AW45" s="28">
        <v>2298214.9943415001</v>
      </c>
      <c r="AX45" s="28">
        <v>2298189.5348264999</v>
      </c>
      <c r="AY45" s="28">
        <v>2298405.4638570002</v>
      </c>
      <c r="AZ45" s="28">
        <v>2299233.7124280003</v>
      </c>
      <c r="BA45" s="28">
        <v>2299976.0709885</v>
      </c>
      <c r="BB45" s="28">
        <v>2300034.6497835005</v>
      </c>
      <c r="BC45" s="28">
        <v>2301094.917225</v>
      </c>
      <c r="BD45" s="27"/>
      <c r="BE45" s="28">
        <v>2302749.3623535004</v>
      </c>
      <c r="BF45" s="28">
        <v>2303310.895542</v>
      </c>
      <c r="BG45" s="28">
        <v>2302904.2369050002</v>
      </c>
      <c r="BH45" s="29">
        <v>2302703.0741340001</v>
      </c>
      <c r="BI45" s="29">
        <v>2302904.5125075001</v>
      </c>
      <c r="BJ45" s="29">
        <v>2303012.0161530003</v>
      </c>
      <c r="BK45" s="29">
        <v>2303068.1243670001</v>
      </c>
      <c r="BL45" s="29">
        <v>2303029.4985449999</v>
      </c>
      <c r="BM45" s="29">
        <v>2303469.0387270004</v>
      </c>
      <c r="BN45" s="29">
        <v>2303889.0257115006</v>
      </c>
      <c r="BO45" s="29">
        <v>2304449.5996170002</v>
      </c>
      <c r="BP45" s="29">
        <v>2305056.4109550002</v>
      </c>
      <c r="BQ45" s="28"/>
      <c r="BR45" s="27">
        <f t="shared" si="0"/>
        <v>2305044.4938300005</v>
      </c>
      <c r="BS45" s="27">
        <f t="shared" si="1"/>
        <v>2308597.6540455003</v>
      </c>
      <c r="BT45" s="27">
        <f t="shared" si="2"/>
        <v>2312842.5816795002</v>
      </c>
      <c r="BU45" s="27">
        <f t="shared" si="3"/>
        <v>2313491.4939420004</v>
      </c>
      <c r="BV45" s="27">
        <f t="shared" si="4"/>
        <v>2313326.6418915</v>
      </c>
      <c r="BW45" s="27">
        <f t="shared" si="5"/>
        <v>2339804.3415930001</v>
      </c>
      <c r="BX45" s="27">
        <f t="shared" si="6"/>
        <v>0</v>
      </c>
      <c r="BY45" s="27">
        <f t="shared" si="7"/>
        <v>0</v>
      </c>
      <c r="BZ45" s="27">
        <f t="shared" si="8"/>
        <v>0</v>
      </c>
      <c r="CA45" s="27">
        <f t="shared" si="9"/>
        <v>0</v>
      </c>
      <c r="CB45" s="27">
        <f t="shared" si="10"/>
        <v>0</v>
      </c>
      <c r="CC45" s="27">
        <f t="shared" si="11"/>
        <v>0</v>
      </c>
      <c r="CE45" s="15">
        <f t="shared" si="12"/>
        <v>2300798.0753180836</v>
      </c>
      <c r="CF45" s="15">
        <f t="shared" si="13"/>
        <v>2247601.7700698334</v>
      </c>
      <c r="CG45" s="15">
        <f t="shared" si="14"/>
        <v>2194330.4722871664</v>
      </c>
      <c r="CH45" s="15">
        <f t="shared" si="15"/>
        <v>2194279.1736619999</v>
      </c>
      <c r="CI45" s="15">
        <f t="shared" si="16"/>
        <v>2191909.5022361665</v>
      </c>
      <c r="CJ45" s="15">
        <f t="shared" si="17"/>
        <v>2189451.7332924162</v>
      </c>
      <c r="CK45" s="15">
        <f t="shared" si="18"/>
        <v>2189427.4786515837</v>
      </c>
      <c r="CL45" s="15">
        <f t="shared" si="19"/>
        <v>2189633.1888185004</v>
      </c>
      <c r="CM45" s="15">
        <f t="shared" si="20"/>
        <v>2190422.2404406667</v>
      </c>
      <c r="CN45" s="15">
        <f t="shared" si="21"/>
        <v>2191129.4668059167</v>
      </c>
      <c r="CO45" s="15">
        <f t="shared" si="22"/>
        <v>2191185.2733534169</v>
      </c>
      <c r="CP45" s="15">
        <f t="shared" si="23"/>
        <v>2192195.3635291667</v>
      </c>
      <c r="CQ45" s="15">
        <f t="shared" si="24"/>
        <v>0</v>
      </c>
      <c r="CR45" s="15">
        <f t="shared" si="25"/>
        <v>2193771.51187175</v>
      </c>
      <c r="CS45" s="15">
        <f t="shared" si="26"/>
        <v>2194306.4704443333</v>
      </c>
      <c r="CT45" s="15">
        <f t="shared" si="27"/>
        <v>2193919.0569691667</v>
      </c>
      <c r="CU45" s="15">
        <f t="shared" si="28"/>
        <v>2193727.4142470001</v>
      </c>
      <c r="CV45" s="15">
        <f t="shared" si="29"/>
        <v>2193919.3195287497</v>
      </c>
      <c r="CW45" s="15">
        <f t="shared" si="30"/>
        <v>2194021.7355531664</v>
      </c>
      <c r="CX45" s="15">
        <f t="shared" si="31"/>
        <v>2194075.1884401669</v>
      </c>
      <c r="CY45" s="15">
        <f t="shared" si="32"/>
        <v>2194038.3905891669</v>
      </c>
      <c r="CZ45" s="15">
        <f t="shared" si="33"/>
        <v>2194457.1294868332</v>
      </c>
      <c r="DA45" s="15">
        <f t="shared" si="34"/>
        <v>2194857.2405440835</v>
      </c>
      <c r="DB45" s="15">
        <f t="shared" si="35"/>
        <v>2195391.2852318333</v>
      </c>
      <c r="DC45" s="15">
        <f t="shared" si="36"/>
        <v>2195969.3791608335</v>
      </c>
      <c r="DD45" s="15">
        <f t="shared" si="37"/>
        <v>0</v>
      </c>
      <c r="DE45" s="15">
        <f t="shared" si="38"/>
        <v>2195958.026015</v>
      </c>
      <c r="DF45" s="15">
        <f t="shared" si="39"/>
        <v>2199343.0325577501</v>
      </c>
      <c r="DG45" s="15">
        <f t="shared" si="40"/>
        <v>2203387.0685547502</v>
      </c>
      <c r="DH45" s="15">
        <f t="shared" si="41"/>
        <v>2204005.2709776666</v>
      </c>
      <c r="DI45" s="15">
        <f t="shared" si="42"/>
        <v>2203848.2205674164</v>
      </c>
      <c r="DJ45" s="15">
        <f t="shared" si="43"/>
        <v>2229072.8604064998</v>
      </c>
      <c r="DK45" s="15">
        <f t="shared" si="44"/>
        <v>0</v>
      </c>
      <c r="DL45" s="15">
        <f t="shared" si="45"/>
        <v>0</v>
      </c>
      <c r="DM45" s="15">
        <f t="shared" si="46"/>
        <v>0</v>
      </c>
      <c r="DN45" s="15">
        <f t="shared" si="47"/>
        <v>0</v>
      </c>
      <c r="DO45" s="15">
        <f t="shared" si="48"/>
        <v>0</v>
      </c>
      <c r="DP45" s="15">
        <f t="shared" si="49"/>
        <v>0</v>
      </c>
      <c r="DR45" s="15">
        <f t="shared" si="50"/>
        <v>114294.50482141692</v>
      </c>
      <c r="DS45" s="15">
        <f t="shared" si="51"/>
        <v>111651.9237831668</v>
      </c>
      <c r="DT45" s="15">
        <f t="shared" si="52"/>
        <v>109005.61741383374</v>
      </c>
      <c r="DU45" s="15">
        <f t="shared" si="53"/>
        <v>109003.06910200045</v>
      </c>
      <c r="DV45" s="15">
        <f t="shared" si="54"/>
        <v>108885.35324283363</v>
      </c>
      <c r="DW45" s="15">
        <f t="shared" si="55"/>
        <v>108763.2610490839</v>
      </c>
      <c r="DX45" s="15">
        <f t="shared" si="56"/>
        <v>108762.05617491622</v>
      </c>
      <c r="DY45" s="15">
        <f t="shared" si="57"/>
        <v>108772.27503849985</v>
      </c>
      <c r="DZ45" s="15">
        <f t="shared" si="58"/>
        <v>108811.47198733361</v>
      </c>
      <c r="EA45" s="15">
        <f t="shared" si="59"/>
        <v>108846.60418258328</v>
      </c>
      <c r="EB45" s="15">
        <f t="shared" si="60"/>
        <v>108849.37643008353</v>
      </c>
      <c r="EC45" s="15">
        <f t="shared" si="61"/>
        <v>108899.55369583331</v>
      </c>
      <c r="ED45" s="15">
        <f t="shared" si="62"/>
        <v>0</v>
      </c>
      <c r="EE45" s="15">
        <f t="shared" si="63"/>
        <v>108977.85048175044</v>
      </c>
      <c r="EF45" s="15">
        <f t="shared" si="64"/>
        <v>109004.42509766668</v>
      </c>
      <c r="EG45" s="15">
        <f t="shared" si="65"/>
        <v>108985.17993583344</v>
      </c>
      <c r="EH45" s="15">
        <f t="shared" si="66"/>
        <v>108975.65988699999</v>
      </c>
      <c r="EI45" s="15">
        <f t="shared" si="67"/>
        <v>108985.19297875045</v>
      </c>
      <c r="EJ45" s="15">
        <f t="shared" si="68"/>
        <v>108990.28059983393</v>
      </c>
      <c r="EK45" s="15">
        <f t="shared" si="69"/>
        <v>108992.93592683319</v>
      </c>
      <c r="EL45" s="15">
        <f t="shared" si="70"/>
        <v>108991.10795583297</v>
      </c>
      <c r="EM45" s="15">
        <f t="shared" si="71"/>
        <v>109011.90924016712</v>
      </c>
      <c r="EN45" s="15">
        <f t="shared" si="72"/>
        <v>109031.78516741702</v>
      </c>
      <c r="EO45" s="15">
        <f t="shared" si="73"/>
        <v>109058.31438516686</v>
      </c>
      <c r="EP45" s="15">
        <f t="shared" si="74"/>
        <v>109087.03179416666</v>
      </c>
      <c r="EQ45" s="15">
        <f t="shared" si="75"/>
        <v>0</v>
      </c>
      <c r="ER45" s="15">
        <f t="shared" si="76"/>
        <v>109086.46781500056</v>
      </c>
      <c r="ES45" s="15">
        <f t="shared" si="77"/>
        <v>109254.62148775021</v>
      </c>
      <c r="ET45" s="15">
        <f t="shared" si="78"/>
        <v>109455.51312475</v>
      </c>
      <c r="EU45" s="15">
        <f t="shared" si="79"/>
        <v>109486.22296433384</v>
      </c>
      <c r="EV45" s="15">
        <f t="shared" si="80"/>
        <v>109478.42132408358</v>
      </c>
      <c r="EW45" s="15">
        <f t="shared" si="81"/>
        <v>110731.48118650028</v>
      </c>
      <c r="EX45" s="15">
        <f t="shared" si="82"/>
        <v>0</v>
      </c>
      <c r="EY45" s="15">
        <f t="shared" si="83"/>
        <v>0</v>
      </c>
      <c r="EZ45" s="15">
        <f t="shared" si="84"/>
        <v>0</v>
      </c>
      <c r="FA45" s="15">
        <f t="shared" si="85"/>
        <v>0</v>
      </c>
      <c r="FB45" s="15">
        <f t="shared" si="86"/>
        <v>0</v>
      </c>
      <c r="FC45" s="15">
        <f t="shared" si="87"/>
        <v>0</v>
      </c>
    </row>
    <row r="46" spans="1:159" x14ac:dyDescent="0.25">
      <c r="A46" s="26" t="s">
        <v>397</v>
      </c>
      <c r="B46" s="13">
        <v>4.8600000000000004E-2</v>
      </c>
      <c r="C46" s="212">
        <v>4.6300000000000001E-2</v>
      </c>
      <c r="D46" s="13"/>
      <c r="E46" s="27">
        <v>0</v>
      </c>
      <c r="F46" s="27">
        <v>0</v>
      </c>
      <c r="G46" s="27">
        <v>0</v>
      </c>
      <c r="H46" s="27">
        <v>0</v>
      </c>
      <c r="I46" s="27">
        <v>0</v>
      </c>
      <c r="J46" s="27">
        <v>0</v>
      </c>
      <c r="K46" s="27">
        <v>0</v>
      </c>
      <c r="L46" s="27">
        <v>0</v>
      </c>
      <c r="M46" s="27">
        <v>0</v>
      </c>
      <c r="N46" s="27">
        <v>0</v>
      </c>
      <c r="O46" s="27">
        <v>0</v>
      </c>
      <c r="P46" s="27">
        <v>0</v>
      </c>
      <c r="Q46" s="13"/>
      <c r="R46" s="27">
        <v>0</v>
      </c>
      <c r="S46" s="27">
        <v>0</v>
      </c>
      <c r="T46" s="27">
        <v>0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29">
        <v>0</v>
      </c>
      <c r="AA46" s="29">
        <v>0</v>
      </c>
      <c r="AB46" s="29">
        <v>0</v>
      </c>
      <c r="AC46" s="29">
        <v>0</v>
      </c>
      <c r="AD46" s="27"/>
      <c r="AE46" s="27">
        <v>0</v>
      </c>
      <c r="AF46" s="27">
        <v>0</v>
      </c>
      <c r="AG46" s="27">
        <v>0</v>
      </c>
      <c r="AH46" s="27">
        <v>0</v>
      </c>
      <c r="AI46" s="27">
        <v>0</v>
      </c>
      <c r="AJ46" s="27">
        <v>0</v>
      </c>
      <c r="AK46" s="27"/>
      <c r="AL46" s="27"/>
      <c r="AM46" s="27"/>
      <c r="AN46" s="27"/>
      <c r="AO46" s="27"/>
      <c r="AP46" s="27"/>
      <c r="AQ46" s="27"/>
      <c r="AR46" s="28">
        <v>0</v>
      </c>
      <c r="AS46" s="28">
        <v>0</v>
      </c>
      <c r="AT46" s="28">
        <v>0</v>
      </c>
      <c r="AU46" s="28">
        <v>0</v>
      </c>
      <c r="AV46" s="28">
        <v>0</v>
      </c>
      <c r="AW46" s="28">
        <v>0</v>
      </c>
      <c r="AX46" s="28">
        <v>0</v>
      </c>
      <c r="AY46" s="28">
        <v>0</v>
      </c>
      <c r="AZ46" s="28">
        <v>0</v>
      </c>
      <c r="BA46" s="28">
        <v>0</v>
      </c>
      <c r="BB46" s="28">
        <v>0</v>
      </c>
      <c r="BC46" s="28">
        <v>0</v>
      </c>
      <c r="BD46" s="27"/>
      <c r="BE46" s="28">
        <v>0</v>
      </c>
      <c r="BF46" s="28">
        <v>0</v>
      </c>
      <c r="BG46" s="28">
        <v>0</v>
      </c>
      <c r="BH46" s="29">
        <v>0</v>
      </c>
      <c r="BI46" s="29">
        <v>0</v>
      </c>
      <c r="BJ46" s="29">
        <v>0</v>
      </c>
      <c r="BK46" s="29">
        <v>0</v>
      </c>
      <c r="BL46" s="29">
        <v>0</v>
      </c>
      <c r="BM46" s="29">
        <v>0</v>
      </c>
      <c r="BN46" s="29">
        <v>0</v>
      </c>
      <c r="BO46" s="29">
        <v>0</v>
      </c>
      <c r="BP46" s="29">
        <v>0</v>
      </c>
      <c r="BQ46" s="28"/>
      <c r="BR46" s="27">
        <f t="shared" si="0"/>
        <v>0</v>
      </c>
      <c r="BS46" s="27">
        <f t="shared" si="1"/>
        <v>0</v>
      </c>
      <c r="BT46" s="27">
        <f t="shared" si="2"/>
        <v>0</v>
      </c>
      <c r="BU46" s="27">
        <f t="shared" si="3"/>
        <v>0</v>
      </c>
      <c r="BV46" s="27">
        <f t="shared" si="4"/>
        <v>0</v>
      </c>
      <c r="BW46" s="27">
        <f t="shared" si="5"/>
        <v>0</v>
      </c>
      <c r="BX46" s="27">
        <f t="shared" si="6"/>
        <v>0</v>
      </c>
      <c r="BY46" s="27">
        <f t="shared" si="7"/>
        <v>0</v>
      </c>
      <c r="BZ46" s="27">
        <f t="shared" si="8"/>
        <v>0</v>
      </c>
      <c r="CA46" s="27">
        <f t="shared" si="9"/>
        <v>0</v>
      </c>
      <c r="CB46" s="27">
        <f t="shared" si="10"/>
        <v>0</v>
      </c>
      <c r="CC46" s="27">
        <f t="shared" si="11"/>
        <v>0</v>
      </c>
      <c r="CE46" s="15">
        <f t="shared" si="12"/>
        <v>0</v>
      </c>
      <c r="CF46" s="15">
        <f t="shared" si="13"/>
        <v>0</v>
      </c>
      <c r="CG46" s="15">
        <f t="shared" si="14"/>
        <v>0</v>
      </c>
      <c r="CH46" s="15">
        <f t="shared" si="15"/>
        <v>0</v>
      </c>
      <c r="CI46" s="15">
        <f t="shared" si="16"/>
        <v>0</v>
      </c>
      <c r="CJ46" s="15">
        <f t="shared" si="17"/>
        <v>0</v>
      </c>
      <c r="CK46" s="15">
        <f t="shared" si="18"/>
        <v>0</v>
      </c>
      <c r="CL46" s="15">
        <f t="shared" si="19"/>
        <v>0</v>
      </c>
      <c r="CM46" s="15">
        <f t="shared" si="20"/>
        <v>0</v>
      </c>
      <c r="CN46" s="15">
        <f t="shared" si="21"/>
        <v>0</v>
      </c>
      <c r="CO46" s="15">
        <f t="shared" si="22"/>
        <v>0</v>
      </c>
      <c r="CP46" s="15">
        <f t="shared" si="23"/>
        <v>0</v>
      </c>
      <c r="CQ46" s="15">
        <f t="shared" si="24"/>
        <v>0</v>
      </c>
      <c r="CR46" s="15">
        <f t="shared" si="25"/>
        <v>0</v>
      </c>
      <c r="CS46" s="15">
        <f t="shared" si="26"/>
        <v>0</v>
      </c>
      <c r="CT46" s="15">
        <f t="shared" si="27"/>
        <v>0</v>
      </c>
      <c r="CU46" s="15">
        <f t="shared" si="28"/>
        <v>0</v>
      </c>
      <c r="CV46" s="15">
        <f t="shared" si="29"/>
        <v>0</v>
      </c>
      <c r="CW46" s="15">
        <f t="shared" si="30"/>
        <v>0</v>
      </c>
      <c r="CX46" s="15">
        <f t="shared" si="31"/>
        <v>0</v>
      </c>
      <c r="CY46" s="15">
        <f t="shared" si="32"/>
        <v>0</v>
      </c>
      <c r="CZ46" s="15">
        <f t="shared" si="33"/>
        <v>0</v>
      </c>
      <c r="DA46" s="15">
        <f t="shared" si="34"/>
        <v>0</v>
      </c>
      <c r="DB46" s="15">
        <f t="shared" si="35"/>
        <v>0</v>
      </c>
      <c r="DC46" s="15">
        <f t="shared" si="36"/>
        <v>0</v>
      </c>
      <c r="DD46" s="15">
        <f t="shared" si="37"/>
        <v>0</v>
      </c>
      <c r="DE46" s="15">
        <f t="shared" si="38"/>
        <v>0</v>
      </c>
      <c r="DF46" s="15">
        <f t="shared" si="39"/>
        <v>0</v>
      </c>
      <c r="DG46" s="15">
        <f t="shared" si="40"/>
        <v>0</v>
      </c>
      <c r="DH46" s="15">
        <f t="shared" si="41"/>
        <v>0</v>
      </c>
      <c r="DI46" s="15">
        <f t="shared" si="42"/>
        <v>0</v>
      </c>
      <c r="DJ46" s="15">
        <f t="shared" si="43"/>
        <v>0</v>
      </c>
      <c r="DK46" s="15">
        <f t="shared" si="44"/>
        <v>0</v>
      </c>
      <c r="DL46" s="15">
        <f t="shared" si="45"/>
        <v>0</v>
      </c>
      <c r="DM46" s="15">
        <f t="shared" si="46"/>
        <v>0</v>
      </c>
      <c r="DN46" s="15">
        <f t="shared" si="47"/>
        <v>0</v>
      </c>
      <c r="DO46" s="15">
        <f t="shared" si="48"/>
        <v>0</v>
      </c>
      <c r="DP46" s="15">
        <f t="shared" si="49"/>
        <v>0</v>
      </c>
      <c r="DR46" s="15">
        <f t="shared" si="50"/>
        <v>0</v>
      </c>
      <c r="DS46" s="15">
        <f t="shared" si="51"/>
        <v>0</v>
      </c>
      <c r="DT46" s="15">
        <f t="shared" si="52"/>
        <v>0</v>
      </c>
      <c r="DU46" s="15">
        <f t="shared" si="53"/>
        <v>0</v>
      </c>
      <c r="DV46" s="15">
        <f t="shared" si="54"/>
        <v>0</v>
      </c>
      <c r="DW46" s="15">
        <f t="shared" si="55"/>
        <v>0</v>
      </c>
      <c r="DX46" s="15">
        <f t="shared" si="56"/>
        <v>0</v>
      </c>
      <c r="DY46" s="15">
        <f t="shared" si="57"/>
        <v>0</v>
      </c>
      <c r="DZ46" s="15">
        <f t="shared" si="58"/>
        <v>0</v>
      </c>
      <c r="EA46" s="15">
        <f t="shared" si="59"/>
        <v>0</v>
      </c>
      <c r="EB46" s="15">
        <f t="shared" si="60"/>
        <v>0</v>
      </c>
      <c r="EC46" s="15">
        <f t="shared" si="61"/>
        <v>0</v>
      </c>
      <c r="ED46" s="15">
        <f t="shared" si="62"/>
        <v>0</v>
      </c>
      <c r="EE46" s="15">
        <f t="shared" si="63"/>
        <v>0</v>
      </c>
      <c r="EF46" s="15">
        <f t="shared" si="64"/>
        <v>0</v>
      </c>
      <c r="EG46" s="15">
        <f t="shared" si="65"/>
        <v>0</v>
      </c>
      <c r="EH46" s="15">
        <f t="shared" si="66"/>
        <v>0</v>
      </c>
      <c r="EI46" s="15">
        <f t="shared" si="67"/>
        <v>0</v>
      </c>
      <c r="EJ46" s="15">
        <f t="shared" si="68"/>
        <v>0</v>
      </c>
      <c r="EK46" s="15">
        <f t="shared" si="69"/>
        <v>0</v>
      </c>
      <c r="EL46" s="15">
        <f t="shared" si="70"/>
        <v>0</v>
      </c>
      <c r="EM46" s="15">
        <f t="shared" si="71"/>
        <v>0</v>
      </c>
      <c r="EN46" s="15">
        <f t="shared" si="72"/>
        <v>0</v>
      </c>
      <c r="EO46" s="15">
        <f t="shared" si="73"/>
        <v>0</v>
      </c>
      <c r="EP46" s="15">
        <f t="shared" si="74"/>
        <v>0</v>
      </c>
      <c r="EQ46" s="15">
        <f t="shared" si="75"/>
        <v>0</v>
      </c>
      <c r="ER46" s="15">
        <f t="shared" si="76"/>
        <v>0</v>
      </c>
      <c r="ES46" s="15">
        <f t="shared" si="77"/>
        <v>0</v>
      </c>
      <c r="ET46" s="15">
        <f t="shared" si="78"/>
        <v>0</v>
      </c>
      <c r="EU46" s="15">
        <f t="shared" si="79"/>
        <v>0</v>
      </c>
      <c r="EV46" s="15">
        <f t="shared" si="80"/>
        <v>0</v>
      </c>
      <c r="EW46" s="15">
        <f t="shared" si="81"/>
        <v>0</v>
      </c>
      <c r="EX46" s="15">
        <f t="shared" si="82"/>
        <v>0</v>
      </c>
      <c r="EY46" s="15">
        <f t="shared" si="83"/>
        <v>0</v>
      </c>
      <c r="EZ46" s="15">
        <f t="shared" si="84"/>
        <v>0</v>
      </c>
      <c r="FA46" s="15">
        <f t="shared" si="85"/>
        <v>0</v>
      </c>
      <c r="FB46" s="15">
        <f t="shared" si="86"/>
        <v>0</v>
      </c>
      <c r="FC46" s="15">
        <f t="shared" si="87"/>
        <v>0</v>
      </c>
    </row>
    <row r="47" spans="1:159" x14ac:dyDescent="0.25">
      <c r="A47" s="26" t="s">
        <v>398</v>
      </c>
      <c r="B47" s="13">
        <v>4.8600000000000004E-2</v>
      </c>
      <c r="C47" s="212">
        <v>4.6300000000000001E-2</v>
      </c>
      <c r="D47" s="13"/>
      <c r="E47" s="27">
        <v>7429675.4299999997</v>
      </c>
      <c r="F47" s="27">
        <v>7429675.4299999997</v>
      </c>
      <c r="G47" s="27">
        <v>7429675.4299999997</v>
      </c>
      <c r="H47" s="27">
        <v>7429675.4299999997</v>
      </c>
      <c r="I47" s="27">
        <v>9534994.2400000002</v>
      </c>
      <c r="J47" s="27">
        <v>11640313.039999999</v>
      </c>
      <c r="K47" s="27">
        <v>11640313.039999999</v>
      </c>
      <c r="L47" s="27">
        <v>11640313.039999999</v>
      </c>
      <c r="M47" s="27">
        <v>11640313.039999999</v>
      </c>
      <c r="N47" s="27">
        <v>11640313.039999999</v>
      </c>
      <c r="O47" s="27">
        <v>11640313.039999999</v>
      </c>
      <c r="P47" s="27">
        <v>11640313.039999999</v>
      </c>
      <c r="Q47" s="13"/>
      <c r="R47" s="27">
        <v>11640313.039999999</v>
      </c>
      <c r="S47" s="27">
        <v>11640313.039999999</v>
      </c>
      <c r="T47" s="27">
        <v>11640313.039999999</v>
      </c>
      <c r="U47" s="29">
        <v>11640313.039999999</v>
      </c>
      <c r="V47" s="29">
        <v>11640313.039999999</v>
      </c>
      <c r="W47" s="29">
        <v>11640313.039999999</v>
      </c>
      <c r="X47" s="29">
        <v>11640313.039999999</v>
      </c>
      <c r="Y47" s="29">
        <v>11640313.039999999</v>
      </c>
      <c r="Z47" s="29">
        <v>11640313.039999999</v>
      </c>
      <c r="AA47" s="29">
        <v>11640313.039999999</v>
      </c>
      <c r="AB47" s="29">
        <v>11640313.039999999</v>
      </c>
      <c r="AC47" s="29">
        <v>11640313.039999999</v>
      </c>
      <c r="AD47" s="27"/>
      <c r="AE47" s="27">
        <v>11640313.039999999</v>
      </c>
      <c r="AF47" s="27">
        <v>11640313.039999999</v>
      </c>
      <c r="AG47" s="27">
        <v>11640313.039999999</v>
      </c>
      <c r="AH47" s="27">
        <v>11640313.039999999</v>
      </c>
      <c r="AI47" s="27">
        <v>11640313.039999999</v>
      </c>
      <c r="AJ47" s="27">
        <v>11640313.039999999</v>
      </c>
      <c r="AK47" s="27"/>
      <c r="AL47" s="27"/>
      <c r="AM47" s="27"/>
      <c r="AN47" s="27"/>
      <c r="AO47" s="27"/>
      <c r="AP47" s="27"/>
      <c r="AQ47" s="27"/>
      <c r="AR47" s="28">
        <v>30090.1854915</v>
      </c>
      <c r="AS47" s="28">
        <v>30090.1854915</v>
      </c>
      <c r="AT47" s="28">
        <v>30090.1854915</v>
      </c>
      <c r="AU47" s="28">
        <v>30090.1854915</v>
      </c>
      <c r="AV47" s="28">
        <v>38616.726672000004</v>
      </c>
      <c r="AW47" s="28">
        <v>47143.267811999998</v>
      </c>
      <c r="AX47" s="28">
        <v>47143.267811999998</v>
      </c>
      <c r="AY47" s="28">
        <v>47143.267811999998</v>
      </c>
      <c r="AZ47" s="28">
        <v>47143.267811999998</v>
      </c>
      <c r="BA47" s="28">
        <v>47143.267811999998</v>
      </c>
      <c r="BB47" s="28">
        <v>47143.267811999998</v>
      </c>
      <c r="BC47" s="28">
        <v>47143.267811999998</v>
      </c>
      <c r="BD47" s="27"/>
      <c r="BE47" s="28">
        <v>47143.267811999998</v>
      </c>
      <c r="BF47" s="28">
        <v>47143.267811999998</v>
      </c>
      <c r="BG47" s="28">
        <v>47143.267811999998</v>
      </c>
      <c r="BH47" s="29">
        <v>47143.267811999998</v>
      </c>
      <c r="BI47" s="29">
        <v>47143.267811999998</v>
      </c>
      <c r="BJ47" s="29">
        <v>47143.267811999998</v>
      </c>
      <c r="BK47" s="29">
        <v>47143.267811999998</v>
      </c>
      <c r="BL47" s="29">
        <v>47143.267811999998</v>
      </c>
      <c r="BM47" s="29">
        <v>47143.267811999998</v>
      </c>
      <c r="BN47" s="29">
        <v>47143.267811999998</v>
      </c>
      <c r="BO47" s="29">
        <v>47143.267811999998</v>
      </c>
      <c r="BP47" s="29">
        <v>47143.267811999998</v>
      </c>
      <c r="BQ47" s="28"/>
      <c r="BR47" s="27">
        <f t="shared" si="0"/>
        <v>47143.267811999998</v>
      </c>
      <c r="BS47" s="27">
        <f t="shared" si="1"/>
        <v>47143.267811999998</v>
      </c>
      <c r="BT47" s="27">
        <f t="shared" si="2"/>
        <v>47143.267811999998</v>
      </c>
      <c r="BU47" s="27">
        <f t="shared" si="3"/>
        <v>47143.267811999998</v>
      </c>
      <c r="BV47" s="27">
        <f t="shared" si="4"/>
        <v>47143.267811999998</v>
      </c>
      <c r="BW47" s="27">
        <f t="shared" si="5"/>
        <v>47143.267811999998</v>
      </c>
      <c r="BX47" s="27">
        <f t="shared" si="6"/>
        <v>0</v>
      </c>
      <c r="BY47" s="27">
        <f t="shared" si="7"/>
        <v>0</v>
      </c>
      <c r="BZ47" s="27">
        <f t="shared" si="8"/>
        <v>0</v>
      </c>
      <c r="CA47" s="27">
        <f t="shared" si="9"/>
        <v>0</v>
      </c>
      <c r="CB47" s="27">
        <f t="shared" si="10"/>
        <v>0</v>
      </c>
      <c r="CC47" s="27">
        <f t="shared" si="11"/>
        <v>0</v>
      </c>
      <c r="CE47" s="15">
        <f t="shared" si="12"/>
        <v>28666.164367416666</v>
      </c>
      <c r="CF47" s="15">
        <f t="shared" si="13"/>
        <v>28666.164367416666</v>
      </c>
      <c r="CG47" s="15">
        <f t="shared" si="14"/>
        <v>28666.164367416666</v>
      </c>
      <c r="CH47" s="15">
        <f t="shared" si="15"/>
        <v>28666.164367416666</v>
      </c>
      <c r="CI47" s="15">
        <f t="shared" si="16"/>
        <v>36789.186109333335</v>
      </c>
      <c r="CJ47" s="15">
        <f t="shared" si="17"/>
        <v>44912.20781266666</v>
      </c>
      <c r="CK47" s="15">
        <f t="shared" si="18"/>
        <v>44912.20781266666</v>
      </c>
      <c r="CL47" s="15">
        <f t="shared" si="19"/>
        <v>44912.20781266666</v>
      </c>
      <c r="CM47" s="15">
        <f t="shared" si="20"/>
        <v>44912.20781266666</v>
      </c>
      <c r="CN47" s="15">
        <f t="shared" si="21"/>
        <v>44912.20781266666</v>
      </c>
      <c r="CO47" s="15">
        <f t="shared" si="22"/>
        <v>44912.20781266666</v>
      </c>
      <c r="CP47" s="15">
        <f t="shared" si="23"/>
        <v>44912.20781266666</v>
      </c>
      <c r="CQ47" s="15">
        <f t="shared" si="24"/>
        <v>0</v>
      </c>
      <c r="CR47" s="15">
        <f t="shared" si="25"/>
        <v>44912.20781266666</v>
      </c>
      <c r="CS47" s="15">
        <f t="shared" si="26"/>
        <v>44912.20781266666</v>
      </c>
      <c r="CT47" s="15">
        <f t="shared" si="27"/>
        <v>44912.20781266666</v>
      </c>
      <c r="CU47" s="15">
        <f t="shared" si="28"/>
        <v>44912.20781266666</v>
      </c>
      <c r="CV47" s="15">
        <f t="shared" si="29"/>
        <v>44912.20781266666</v>
      </c>
      <c r="CW47" s="15">
        <f t="shared" si="30"/>
        <v>44912.20781266666</v>
      </c>
      <c r="CX47" s="15">
        <f t="shared" si="31"/>
        <v>44912.20781266666</v>
      </c>
      <c r="CY47" s="15">
        <f t="shared" si="32"/>
        <v>44912.20781266666</v>
      </c>
      <c r="CZ47" s="15">
        <f t="shared" si="33"/>
        <v>44912.20781266666</v>
      </c>
      <c r="DA47" s="15">
        <f t="shared" si="34"/>
        <v>44912.20781266666</v>
      </c>
      <c r="DB47" s="15">
        <f t="shared" si="35"/>
        <v>44912.20781266666</v>
      </c>
      <c r="DC47" s="15">
        <f t="shared" si="36"/>
        <v>44912.20781266666</v>
      </c>
      <c r="DD47" s="15">
        <f t="shared" si="37"/>
        <v>0</v>
      </c>
      <c r="DE47" s="15">
        <f t="shared" si="38"/>
        <v>44912.20781266666</v>
      </c>
      <c r="DF47" s="15">
        <f t="shared" si="39"/>
        <v>44912.20781266666</v>
      </c>
      <c r="DG47" s="15">
        <f t="shared" si="40"/>
        <v>44912.20781266666</v>
      </c>
      <c r="DH47" s="15">
        <f t="shared" si="41"/>
        <v>44912.20781266666</v>
      </c>
      <c r="DI47" s="15">
        <f t="shared" si="42"/>
        <v>44912.20781266666</v>
      </c>
      <c r="DJ47" s="15">
        <f t="shared" si="43"/>
        <v>44912.20781266666</v>
      </c>
      <c r="DK47" s="15">
        <f t="shared" si="44"/>
        <v>0</v>
      </c>
      <c r="DL47" s="15">
        <f t="shared" si="45"/>
        <v>0</v>
      </c>
      <c r="DM47" s="15">
        <f t="shared" si="46"/>
        <v>0</v>
      </c>
      <c r="DN47" s="15">
        <f t="shared" si="47"/>
        <v>0</v>
      </c>
      <c r="DO47" s="15">
        <f t="shared" si="48"/>
        <v>0</v>
      </c>
      <c r="DP47" s="15">
        <f t="shared" si="49"/>
        <v>0</v>
      </c>
      <c r="DR47" s="15">
        <f t="shared" si="50"/>
        <v>1424.0211240833341</v>
      </c>
      <c r="DS47" s="15">
        <f t="shared" si="51"/>
        <v>1424.0211240833341</v>
      </c>
      <c r="DT47" s="15">
        <f t="shared" si="52"/>
        <v>1424.0211240833341</v>
      </c>
      <c r="DU47" s="15">
        <f t="shared" si="53"/>
        <v>1424.0211240833341</v>
      </c>
      <c r="DV47" s="15">
        <f t="shared" si="54"/>
        <v>1827.5405626666688</v>
      </c>
      <c r="DW47" s="15">
        <f t="shared" si="55"/>
        <v>2231.0599993333381</v>
      </c>
      <c r="DX47" s="15">
        <f t="shared" si="56"/>
        <v>2231.0599993333381</v>
      </c>
      <c r="DY47" s="15">
        <f t="shared" si="57"/>
        <v>2231.0599993333381</v>
      </c>
      <c r="DZ47" s="15">
        <f t="shared" si="58"/>
        <v>2231.0599993333381</v>
      </c>
      <c r="EA47" s="15">
        <f t="shared" si="59"/>
        <v>2231.0599993333381</v>
      </c>
      <c r="EB47" s="15">
        <f t="shared" si="60"/>
        <v>2231.0599993333381</v>
      </c>
      <c r="EC47" s="15">
        <f t="shared" si="61"/>
        <v>2231.0599993333381</v>
      </c>
      <c r="ED47" s="15">
        <f t="shared" si="62"/>
        <v>0</v>
      </c>
      <c r="EE47" s="15">
        <f t="shared" si="63"/>
        <v>2231.0599993333381</v>
      </c>
      <c r="EF47" s="15">
        <f t="shared" si="64"/>
        <v>2231.0599993333381</v>
      </c>
      <c r="EG47" s="15">
        <f t="shared" si="65"/>
        <v>2231.0599993333381</v>
      </c>
      <c r="EH47" s="15">
        <f t="shared" si="66"/>
        <v>2231.0599993333381</v>
      </c>
      <c r="EI47" s="15">
        <f t="shared" si="67"/>
        <v>2231.0599993333381</v>
      </c>
      <c r="EJ47" s="15">
        <f t="shared" si="68"/>
        <v>2231.0599993333381</v>
      </c>
      <c r="EK47" s="15">
        <f t="shared" si="69"/>
        <v>2231.0599993333381</v>
      </c>
      <c r="EL47" s="15">
        <f t="shared" si="70"/>
        <v>2231.0599993333381</v>
      </c>
      <c r="EM47" s="15">
        <f t="shared" si="71"/>
        <v>2231.0599993333381</v>
      </c>
      <c r="EN47" s="15">
        <f t="shared" si="72"/>
        <v>2231.0599993333381</v>
      </c>
      <c r="EO47" s="15">
        <f t="shared" si="73"/>
        <v>2231.0599993333381</v>
      </c>
      <c r="EP47" s="15">
        <f t="shared" si="74"/>
        <v>2231.0599993333381</v>
      </c>
      <c r="EQ47" s="15">
        <f t="shared" si="75"/>
        <v>0</v>
      </c>
      <c r="ER47" s="15">
        <f t="shared" si="76"/>
        <v>2231.0599993333381</v>
      </c>
      <c r="ES47" s="15">
        <f t="shared" si="77"/>
        <v>2231.0599993333381</v>
      </c>
      <c r="ET47" s="15">
        <f t="shared" si="78"/>
        <v>2231.0599993333381</v>
      </c>
      <c r="EU47" s="15">
        <f t="shared" si="79"/>
        <v>2231.0599993333381</v>
      </c>
      <c r="EV47" s="15">
        <f t="shared" si="80"/>
        <v>2231.0599993333381</v>
      </c>
      <c r="EW47" s="15">
        <f t="shared" si="81"/>
        <v>2231.0599993333381</v>
      </c>
      <c r="EX47" s="15">
        <f t="shared" si="82"/>
        <v>0</v>
      </c>
      <c r="EY47" s="15">
        <f t="shared" si="83"/>
        <v>0</v>
      </c>
      <c r="EZ47" s="15">
        <f t="shared" si="84"/>
        <v>0</v>
      </c>
      <c r="FA47" s="15">
        <f t="shared" si="85"/>
        <v>0</v>
      </c>
      <c r="FB47" s="15">
        <f t="shared" si="86"/>
        <v>0</v>
      </c>
      <c r="FC47" s="15">
        <f t="shared" si="87"/>
        <v>0</v>
      </c>
    </row>
    <row r="48" spans="1:159" x14ac:dyDescent="0.25">
      <c r="A48" s="26" t="s">
        <v>399</v>
      </c>
      <c r="B48" s="13">
        <v>4.8600000000000004E-2</v>
      </c>
      <c r="C48" s="212">
        <v>4.6300000000000001E-2</v>
      </c>
      <c r="D48" s="13"/>
      <c r="E48" s="27">
        <v>0</v>
      </c>
      <c r="F48" s="27">
        <v>0</v>
      </c>
      <c r="G48" s="27">
        <v>0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13"/>
      <c r="R48" s="27">
        <v>0</v>
      </c>
      <c r="S48" s="27">
        <v>0</v>
      </c>
      <c r="T48" s="27">
        <v>0</v>
      </c>
      <c r="U48" s="29">
        <v>0</v>
      </c>
      <c r="V48" s="29">
        <v>0</v>
      </c>
      <c r="W48" s="29">
        <v>0</v>
      </c>
      <c r="X48" s="29">
        <v>0</v>
      </c>
      <c r="Y48" s="29">
        <v>0</v>
      </c>
      <c r="Z48" s="29">
        <v>0</v>
      </c>
      <c r="AA48" s="29">
        <v>0</v>
      </c>
      <c r="AB48" s="29">
        <v>0</v>
      </c>
      <c r="AC48" s="29">
        <v>0</v>
      </c>
      <c r="AD48" s="27"/>
      <c r="AE48" s="27">
        <v>0</v>
      </c>
      <c r="AF48" s="27">
        <v>0</v>
      </c>
      <c r="AG48" s="27">
        <v>0</v>
      </c>
      <c r="AH48" s="27">
        <v>0</v>
      </c>
      <c r="AI48" s="27">
        <v>0</v>
      </c>
      <c r="AJ48" s="27">
        <v>0</v>
      </c>
      <c r="AK48" s="27"/>
      <c r="AL48" s="27"/>
      <c r="AM48" s="27"/>
      <c r="AN48" s="27"/>
      <c r="AO48" s="27"/>
      <c r="AP48" s="27"/>
      <c r="AQ48" s="27"/>
      <c r="AR48" s="28">
        <v>0</v>
      </c>
      <c r="AS48" s="28">
        <v>0</v>
      </c>
      <c r="AT48" s="28">
        <v>0</v>
      </c>
      <c r="AU48" s="28">
        <v>0</v>
      </c>
      <c r="AV48" s="28">
        <v>0</v>
      </c>
      <c r="AW48" s="28">
        <v>0</v>
      </c>
      <c r="AX48" s="28">
        <v>0</v>
      </c>
      <c r="AY48" s="28">
        <v>0</v>
      </c>
      <c r="AZ48" s="28">
        <v>0</v>
      </c>
      <c r="BA48" s="28">
        <v>0</v>
      </c>
      <c r="BB48" s="28">
        <v>0</v>
      </c>
      <c r="BC48" s="28">
        <v>0</v>
      </c>
      <c r="BD48" s="27"/>
      <c r="BE48" s="28">
        <v>0</v>
      </c>
      <c r="BF48" s="28">
        <v>0</v>
      </c>
      <c r="BG48" s="28">
        <v>0</v>
      </c>
      <c r="BH48" s="29">
        <v>0</v>
      </c>
      <c r="BI48" s="29">
        <v>0</v>
      </c>
      <c r="BJ48" s="29">
        <v>0</v>
      </c>
      <c r="BK48" s="29">
        <v>0</v>
      </c>
      <c r="BL48" s="29">
        <v>0</v>
      </c>
      <c r="BM48" s="29">
        <v>0</v>
      </c>
      <c r="BN48" s="29">
        <v>0</v>
      </c>
      <c r="BO48" s="29">
        <v>0</v>
      </c>
      <c r="BP48" s="29">
        <v>0</v>
      </c>
      <c r="BQ48" s="28"/>
      <c r="BR48" s="27">
        <f t="shared" si="0"/>
        <v>0</v>
      </c>
      <c r="BS48" s="27">
        <f t="shared" si="1"/>
        <v>0</v>
      </c>
      <c r="BT48" s="27">
        <f t="shared" si="2"/>
        <v>0</v>
      </c>
      <c r="BU48" s="27">
        <f t="shared" si="3"/>
        <v>0</v>
      </c>
      <c r="BV48" s="27">
        <f t="shared" si="4"/>
        <v>0</v>
      </c>
      <c r="BW48" s="27">
        <f t="shared" si="5"/>
        <v>0</v>
      </c>
      <c r="BX48" s="27">
        <f t="shared" si="6"/>
        <v>0</v>
      </c>
      <c r="BY48" s="27">
        <f t="shared" si="7"/>
        <v>0</v>
      </c>
      <c r="BZ48" s="27">
        <f t="shared" si="8"/>
        <v>0</v>
      </c>
      <c r="CA48" s="27">
        <f t="shared" si="9"/>
        <v>0</v>
      </c>
      <c r="CB48" s="27">
        <f t="shared" si="10"/>
        <v>0</v>
      </c>
      <c r="CC48" s="27">
        <f t="shared" si="11"/>
        <v>0</v>
      </c>
      <c r="CE48" s="15">
        <f t="shared" si="12"/>
        <v>0</v>
      </c>
      <c r="CF48" s="15">
        <f t="shared" si="13"/>
        <v>0</v>
      </c>
      <c r="CG48" s="15">
        <f t="shared" si="14"/>
        <v>0</v>
      </c>
      <c r="CH48" s="15">
        <f t="shared" si="15"/>
        <v>0</v>
      </c>
      <c r="CI48" s="15">
        <f t="shared" si="16"/>
        <v>0</v>
      </c>
      <c r="CJ48" s="15">
        <f t="shared" si="17"/>
        <v>0</v>
      </c>
      <c r="CK48" s="15">
        <f t="shared" si="18"/>
        <v>0</v>
      </c>
      <c r="CL48" s="15">
        <f t="shared" si="19"/>
        <v>0</v>
      </c>
      <c r="CM48" s="15">
        <f t="shared" si="20"/>
        <v>0</v>
      </c>
      <c r="CN48" s="15">
        <f t="shared" si="21"/>
        <v>0</v>
      </c>
      <c r="CO48" s="15">
        <f t="shared" si="22"/>
        <v>0</v>
      </c>
      <c r="CP48" s="15">
        <f t="shared" si="23"/>
        <v>0</v>
      </c>
      <c r="CQ48" s="15">
        <f t="shared" si="24"/>
        <v>0</v>
      </c>
      <c r="CR48" s="15">
        <f t="shared" si="25"/>
        <v>0</v>
      </c>
      <c r="CS48" s="15">
        <f t="shared" si="26"/>
        <v>0</v>
      </c>
      <c r="CT48" s="15">
        <f t="shared" si="27"/>
        <v>0</v>
      </c>
      <c r="CU48" s="15">
        <f t="shared" si="28"/>
        <v>0</v>
      </c>
      <c r="CV48" s="15">
        <f t="shared" si="29"/>
        <v>0</v>
      </c>
      <c r="CW48" s="15">
        <f t="shared" si="30"/>
        <v>0</v>
      </c>
      <c r="CX48" s="15">
        <f t="shared" si="31"/>
        <v>0</v>
      </c>
      <c r="CY48" s="15">
        <f t="shared" si="32"/>
        <v>0</v>
      </c>
      <c r="CZ48" s="15">
        <f t="shared" si="33"/>
        <v>0</v>
      </c>
      <c r="DA48" s="15">
        <f t="shared" si="34"/>
        <v>0</v>
      </c>
      <c r="DB48" s="15">
        <f t="shared" si="35"/>
        <v>0</v>
      </c>
      <c r="DC48" s="15">
        <f t="shared" si="36"/>
        <v>0</v>
      </c>
      <c r="DD48" s="15">
        <f t="shared" si="37"/>
        <v>0</v>
      </c>
      <c r="DE48" s="15">
        <f t="shared" si="38"/>
        <v>0</v>
      </c>
      <c r="DF48" s="15">
        <f t="shared" si="39"/>
        <v>0</v>
      </c>
      <c r="DG48" s="15">
        <f t="shared" si="40"/>
        <v>0</v>
      </c>
      <c r="DH48" s="15">
        <f t="shared" si="41"/>
        <v>0</v>
      </c>
      <c r="DI48" s="15">
        <f t="shared" si="42"/>
        <v>0</v>
      </c>
      <c r="DJ48" s="15">
        <f t="shared" si="43"/>
        <v>0</v>
      </c>
      <c r="DK48" s="15">
        <f t="shared" si="44"/>
        <v>0</v>
      </c>
      <c r="DL48" s="15">
        <f t="shared" si="45"/>
        <v>0</v>
      </c>
      <c r="DM48" s="15">
        <f t="shared" si="46"/>
        <v>0</v>
      </c>
      <c r="DN48" s="15">
        <f t="shared" si="47"/>
        <v>0</v>
      </c>
      <c r="DO48" s="15">
        <f t="shared" si="48"/>
        <v>0</v>
      </c>
      <c r="DP48" s="15">
        <f t="shared" si="49"/>
        <v>0</v>
      </c>
      <c r="DR48" s="15">
        <f t="shared" si="50"/>
        <v>0</v>
      </c>
      <c r="DS48" s="15">
        <f t="shared" si="51"/>
        <v>0</v>
      </c>
      <c r="DT48" s="15">
        <f t="shared" si="52"/>
        <v>0</v>
      </c>
      <c r="DU48" s="15">
        <f t="shared" si="53"/>
        <v>0</v>
      </c>
      <c r="DV48" s="15">
        <f t="shared" si="54"/>
        <v>0</v>
      </c>
      <c r="DW48" s="15">
        <f t="shared" si="55"/>
        <v>0</v>
      </c>
      <c r="DX48" s="15">
        <f t="shared" si="56"/>
        <v>0</v>
      </c>
      <c r="DY48" s="15">
        <f t="shared" si="57"/>
        <v>0</v>
      </c>
      <c r="DZ48" s="15">
        <f t="shared" si="58"/>
        <v>0</v>
      </c>
      <c r="EA48" s="15">
        <f t="shared" si="59"/>
        <v>0</v>
      </c>
      <c r="EB48" s="15">
        <f t="shared" si="60"/>
        <v>0</v>
      </c>
      <c r="EC48" s="15">
        <f t="shared" si="61"/>
        <v>0</v>
      </c>
      <c r="ED48" s="15">
        <f t="shared" si="62"/>
        <v>0</v>
      </c>
      <c r="EE48" s="15">
        <f t="shared" si="63"/>
        <v>0</v>
      </c>
      <c r="EF48" s="15">
        <f t="shared" si="64"/>
        <v>0</v>
      </c>
      <c r="EG48" s="15">
        <f t="shared" si="65"/>
        <v>0</v>
      </c>
      <c r="EH48" s="15">
        <f t="shared" si="66"/>
        <v>0</v>
      </c>
      <c r="EI48" s="15">
        <f t="shared" si="67"/>
        <v>0</v>
      </c>
      <c r="EJ48" s="15">
        <f t="shared" si="68"/>
        <v>0</v>
      </c>
      <c r="EK48" s="15">
        <f t="shared" si="69"/>
        <v>0</v>
      </c>
      <c r="EL48" s="15">
        <f t="shared" si="70"/>
        <v>0</v>
      </c>
      <c r="EM48" s="15">
        <f t="shared" si="71"/>
        <v>0</v>
      </c>
      <c r="EN48" s="15">
        <f t="shared" si="72"/>
        <v>0</v>
      </c>
      <c r="EO48" s="15">
        <f t="shared" si="73"/>
        <v>0</v>
      </c>
      <c r="EP48" s="15">
        <f t="shared" si="74"/>
        <v>0</v>
      </c>
      <c r="EQ48" s="15">
        <f t="shared" si="75"/>
        <v>0</v>
      </c>
      <c r="ER48" s="15">
        <f t="shared" si="76"/>
        <v>0</v>
      </c>
      <c r="ES48" s="15">
        <f t="shared" si="77"/>
        <v>0</v>
      </c>
      <c r="ET48" s="15">
        <f t="shared" si="78"/>
        <v>0</v>
      </c>
      <c r="EU48" s="15">
        <f t="shared" si="79"/>
        <v>0</v>
      </c>
      <c r="EV48" s="15">
        <f t="shared" si="80"/>
        <v>0</v>
      </c>
      <c r="EW48" s="15">
        <f t="shared" si="81"/>
        <v>0</v>
      </c>
      <c r="EX48" s="15">
        <f t="shared" si="82"/>
        <v>0</v>
      </c>
      <c r="EY48" s="15">
        <f t="shared" si="83"/>
        <v>0</v>
      </c>
      <c r="EZ48" s="15">
        <f t="shared" si="84"/>
        <v>0</v>
      </c>
      <c r="FA48" s="15">
        <f t="shared" si="85"/>
        <v>0</v>
      </c>
      <c r="FB48" s="15">
        <f t="shared" si="86"/>
        <v>0</v>
      </c>
      <c r="FC48" s="15">
        <f t="shared" si="87"/>
        <v>0</v>
      </c>
    </row>
    <row r="49" spans="1:159" x14ac:dyDescent="0.25">
      <c r="A49" s="26" t="s">
        <v>400</v>
      </c>
      <c r="B49" s="13">
        <v>4.8600000000000004E-2</v>
      </c>
      <c r="C49" s="212">
        <v>4.6300000000000001E-2</v>
      </c>
      <c r="D49" s="13"/>
      <c r="E49" s="27">
        <v>194743254.59999999</v>
      </c>
      <c r="F49" s="27">
        <v>194743254.59999999</v>
      </c>
      <c r="G49" s="27">
        <v>194743254.59999999</v>
      </c>
      <c r="H49" s="27">
        <v>194743254.59999999</v>
      </c>
      <c r="I49" s="27">
        <v>195507265.91</v>
      </c>
      <c r="J49" s="27">
        <v>196271277.22</v>
      </c>
      <c r="K49" s="27">
        <v>196271277.22</v>
      </c>
      <c r="L49" s="27">
        <v>196271277.22</v>
      </c>
      <c r="M49" s="27">
        <v>196271277.22</v>
      </c>
      <c r="N49" s="27">
        <v>196271277.22</v>
      </c>
      <c r="O49" s="27">
        <v>196271277.22</v>
      </c>
      <c r="P49" s="27">
        <v>196271277.22</v>
      </c>
      <c r="Q49" s="13"/>
      <c r="R49" s="27">
        <v>196271277.22</v>
      </c>
      <c r="S49" s="27">
        <v>196271277.22</v>
      </c>
      <c r="T49" s="27">
        <v>196271277.22</v>
      </c>
      <c r="U49" s="29">
        <v>196271277.22</v>
      </c>
      <c r="V49" s="29">
        <v>196271277.22</v>
      </c>
      <c r="W49" s="29">
        <v>196271277.22</v>
      </c>
      <c r="X49" s="29">
        <v>196271277.22</v>
      </c>
      <c r="Y49" s="29">
        <v>196271277.22</v>
      </c>
      <c r="Z49" s="29">
        <v>196271277.22</v>
      </c>
      <c r="AA49" s="29">
        <v>196271277.22</v>
      </c>
      <c r="AB49" s="29">
        <v>196271277.22</v>
      </c>
      <c r="AC49" s="29">
        <v>196271277.22</v>
      </c>
      <c r="AD49" s="27"/>
      <c r="AE49" s="27">
        <v>196271277.22</v>
      </c>
      <c r="AF49" s="27">
        <v>196271277.22</v>
      </c>
      <c r="AG49" s="27">
        <v>196271277.22</v>
      </c>
      <c r="AH49" s="27">
        <v>196271277.22</v>
      </c>
      <c r="AI49" s="27">
        <v>196271277.22</v>
      </c>
      <c r="AJ49" s="27">
        <v>196271277.22</v>
      </c>
      <c r="AK49" s="27"/>
      <c r="AL49" s="27"/>
      <c r="AM49" s="27"/>
      <c r="AN49" s="27"/>
      <c r="AO49" s="27"/>
      <c r="AP49" s="27"/>
      <c r="AQ49" s="27"/>
      <c r="AR49" s="28">
        <v>788710.18113000004</v>
      </c>
      <c r="AS49" s="28">
        <v>788710.18113000004</v>
      </c>
      <c r="AT49" s="28">
        <v>788710.18113000004</v>
      </c>
      <c r="AU49" s="28">
        <v>788710.18113000004</v>
      </c>
      <c r="AV49" s="28">
        <v>791804.4269355</v>
      </c>
      <c r="AW49" s="28">
        <v>794898.67274100007</v>
      </c>
      <c r="AX49" s="28">
        <v>794898.67274100007</v>
      </c>
      <c r="AY49" s="28">
        <v>794898.67274100007</v>
      </c>
      <c r="AZ49" s="28">
        <v>794898.67274100007</v>
      </c>
      <c r="BA49" s="28">
        <v>794898.67274100007</v>
      </c>
      <c r="BB49" s="28">
        <v>794898.67274100007</v>
      </c>
      <c r="BC49" s="28">
        <v>794898.67274100007</v>
      </c>
      <c r="BD49" s="27"/>
      <c r="BE49" s="28">
        <v>794898.67274100007</v>
      </c>
      <c r="BF49" s="28">
        <v>794898.67274100007</v>
      </c>
      <c r="BG49" s="28">
        <v>794898.67274100007</v>
      </c>
      <c r="BH49" s="29">
        <v>794898.67274100007</v>
      </c>
      <c r="BI49" s="29">
        <v>794898.67274100007</v>
      </c>
      <c r="BJ49" s="29">
        <v>794898.67274100007</v>
      </c>
      <c r="BK49" s="29">
        <v>794898.67274100007</v>
      </c>
      <c r="BL49" s="29">
        <v>794898.67274100007</v>
      </c>
      <c r="BM49" s="29">
        <v>794898.67274100007</v>
      </c>
      <c r="BN49" s="29">
        <v>794898.67274100007</v>
      </c>
      <c r="BO49" s="29">
        <v>794898.67274100007</v>
      </c>
      <c r="BP49" s="29">
        <v>794898.67274100007</v>
      </c>
      <c r="BQ49" s="28"/>
      <c r="BR49" s="27">
        <f t="shared" si="0"/>
        <v>794898.67274100007</v>
      </c>
      <c r="BS49" s="27">
        <f t="shared" si="1"/>
        <v>794898.67274100007</v>
      </c>
      <c r="BT49" s="27">
        <f t="shared" si="2"/>
        <v>794898.67274100007</v>
      </c>
      <c r="BU49" s="27">
        <f t="shared" si="3"/>
        <v>794898.67274100007</v>
      </c>
      <c r="BV49" s="27">
        <f t="shared" si="4"/>
        <v>794898.67274100007</v>
      </c>
      <c r="BW49" s="27">
        <f t="shared" si="5"/>
        <v>794898.67274100007</v>
      </c>
      <c r="BX49" s="27">
        <f t="shared" si="6"/>
        <v>0</v>
      </c>
      <c r="BY49" s="27">
        <f t="shared" si="7"/>
        <v>0</v>
      </c>
      <c r="BZ49" s="27">
        <f t="shared" si="8"/>
        <v>0</v>
      </c>
      <c r="CA49" s="27">
        <f t="shared" si="9"/>
        <v>0</v>
      </c>
      <c r="CB49" s="27">
        <f t="shared" si="10"/>
        <v>0</v>
      </c>
      <c r="CC49" s="27">
        <f t="shared" si="11"/>
        <v>0</v>
      </c>
      <c r="CE49" s="15">
        <f t="shared" si="12"/>
        <v>751384.39066499996</v>
      </c>
      <c r="CF49" s="15">
        <f t="shared" si="13"/>
        <v>751384.39066499996</v>
      </c>
      <c r="CG49" s="15">
        <f t="shared" si="14"/>
        <v>751384.39066499996</v>
      </c>
      <c r="CH49" s="15">
        <f t="shared" si="15"/>
        <v>751384.39066499996</v>
      </c>
      <c r="CI49" s="15">
        <f t="shared" si="16"/>
        <v>754332.20096941665</v>
      </c>
      <c r="CJ49" s="15">
        <f t="shared" si="17"/>
        <v>757280.01127383334</v>
      </c>
      <c r="CK49" s="15">
        <f t="shared" si="18"/>
        <v>757280.01127383334</v>
      </c>
      <c r="CL49" s="15">
        <f t="shared" si="19"/>
        <v>757280.01127383334</v>
      </c>
      <c r="CM49" s="15">
        <f t="shared" si="20"/>
        <v>757280.01127383334</v>
      </c>
      <c r="CN49" s="15">
        <f t="shared" si="21"/>
        <v>757280.01127383334</v>
      </c>
      <c r="CO49" s="15">
        <f t="shared" si="22"/>
        <v>757280.01127383334</v>
      </c>
      <c r="CP49" s="15">
        <f t="shared" si="23"/>
        <v>757280.01127383334</v>
      </c>
      <c r="CQ49" s="15">
        <f t="shared" si="24"/>
        <v>0</v>
      </c>
      <c r="CR49" s="15">
        <f t="shared" si="25"/>
        <v>757280.01127383334</v>
      </c>
      <c r="CS49" s="15">
        <f t="shared" si="26"/>
        <v>757280.01127383334</v>
      </c>
      <c r="CT49" s="15">
        <f t="shared" si="27"/>
        <v>757280.01127383334</v>
      </c>
      <c r="CU49" s="15">
        <f t="shared" si="28"/>
        <v>757280.01127383334</v>
      </c>
      <c r="CV49" s="15">
        <f t="shared" si="29"/>
        <v>757280.01127383334</v>
      </c>
      <c r="CW49" s="15">
        <f t="shared" si="30"/>
        <v>757280.01127383334</v>
      </c>
      <c r="CX49" s="15">
        <f t="shared" si="31"/>
        <v>757280.01127383334</v>
      </c>
      <c r="CY49" s="15">
        <f t="shared" si="32"/>
        <v>757280.01127383334</v>
      </c>
      <c r="CZ49" s="15">
        <f t="shared" si="33"/>
        <v>757280.01127383334</v>
      </c>
      <c r="DA49" s="15">
        <f t="shared" si="34"/>
        <v>757280.01127383334</v>
      </c>
      <c r="DB49" s="15">
        <f t="shared" si="35"/>
        <v>757280.01127383334</v>
      </c>
      <c r="DC49" s="15">
        <f t="shared" si="36"/>
        <v>757280.01127383334</v>
      </c>
      <c r="DD49" s="15">
        <f t="shared" si="37"/>
        <v>0</v>
      </c>
      <c r="DE49" s="15">
        <f t="shared" si="38"/>
        <v>757280.01127383334</v>
      </c>
      <c r="DF49" s="15">
        <f t="shared" si="39"/>
        <v>757280.01127383334</v>
      </c>
      <c r="DG49" s="15">
        <f t="shared" si="40"/>
        <v>757280.01127383334</v>
      </c>
      <c r="DH49" s="15">
        <f t="shared" si="41"/>
        <v>757280.01127383334</v>
      </c>
      <c r="DI49" s="15">
        <f t="shared" si="42"/>
        <v>757280.01127383334</v>
      </c>
      <c r="DJ49" s="15">
        <f t="shared" si="43"/>
        <v>757280.01127383334</v>
      </c>
      <c r="DK49" s="15">
        <f t="shared" si="44"/>
        <v>0</v>
      </c>
      <c r="DL49" s="15">
        <f t="shared" si="45"/>
        <v>0</v>
      </c>
      <c r="DM49" s="15">
        <f t="shared" si="46"/>
        <v>0</v>
      </c>
      <c r="DN49" s="15">
        <f t="shared" si="47"/>
        <v>0</v>
      </c>
      <c r="DO49" s="15">
        <f t="shared" si="48"/>
        <v>0</v>
      </c>
      <c r="DP49" s="15">
        <f t="shared" si="49"/>
        <v>0</v>
      </c>
      <c r="DR49" s="15">
        <f t="shared" si="50"/>
        <v>37325.790465000086</v>
      </c>
      <c r="DS49" s="15">
        <f t="shared" si="51"/>
        <v>37325.790465000086</v>
      </c>
      <c r="DT49" s="15">
        <f t="shared" si="52"/>
        <v>37325.790465000086</v>
      </c>
      <c r="DU49" s="15">
        <f t="shared" si="53"/>
        <v>37325.790465000086</v>
      </c>
      <c r="DV49" s="15">
        <f t="shared" si="54"/>
        <v>37472.225966083352</v>
      </c>
      <c r="DW49" s="15">
        <f t="shared" si="55"/>
        <v>37618.661467166734</v>
      </c>
      <c r="DX49" s="15">
        <f t="shared" si="56"/>
        <v>37618.661467166734</v>
      </c>
      <c r="DY49" s="15">
        <f t="shared" si="57"/>
        <v>37618.661467166734</v>
      </c>
      <c r="DZ49" s="15">
        <f t="shared" si="58"/>
        <v>37618.661467166734</v>
      </c>
      <c r="EA49" s="15">
        <f t="shared" si="59"/>
        <v>37618.661467166734</v>
      </c>
      <c r="EB49" s="15">
        <f t="shared" si="60"/>
        <v>37618.661467166734</v>
      </c>
      <c r="EC49" s="15">
        <f t="shared" si="61"/>
        <v>37618.661467166734</v>
      </c>
      <c r="ED49" s="15">
        <f t="shared" si="62"/>
        <v>0</v>
      </c>
      <c r="EE49" s="15">
        <f t="shared" si="63"/>
        <v>37618.661467166734</v>
      </c>
      <c r="EF49" s="15">
        <f t="shared" si="64"/>
        <v>37618.661467166734</v>
      </c>
      <c r="EG49" s="15">
        <f t="shared" si="65"/>
        <v>37618.661467166734</v>
      </c>
      <c r="EH49" s="15">
        <f t="shared" si="66"/>
        <v>37618.661467166734</v>
      </c>
      <c r="EI49" s="15">
        <f t="shared" si="67"/>
        <v>37618.661467166734</v>
      </c>
      <c r="EJ49" s="15">
        <f t="shared" si="68"/>
        <v>37618.661467166734</v>
      </c>
      <c r="EK49" s="15">
        <f t="shared" si="69"/>
        <v>37618.661467166734</v>
      </c>
      <c r="EL49" s="15">
        <f t="shared" si="70"/>
        <v>37618.661467166734</v>
      </c>
      <c r="EM49" s="15">
        <f t="shared" si="71"/>
        <v>37618.661467166734</v>
      </c>
      <c r="EN49" s="15">
        <f t="shared" si="72"/>
        <v>37618.661467166734</v>
      </c>
      <c r="EO49" s="15">
        <f t="shared" si="73"/>
        <v>37618.661467166734</v>
      </c>
      <c r="EP49" s="15">
        <f t="shared" si="74"/>
        <v>37618.661467166734</v>
      </c>
      <c r="EQ49" s="15">
        <f t="shared" si="75"/>
        <v>0</v>
      </c>
      <c r="ER49" s="15">
        <f t="shared" si="76"/>
        <v>37618.661467166734</v>
      </c>
      <c r="ES49" s="15">
        <f t="shared" si="77"/>
        <v>37618.661467166734</v>
      </c>
      <c r="ET49" s="15">
        <f t="shared" si="78"/>
        <v>37618.661467166734</v>
      </c>
      <c r="EU49" s="15">
        <f t="shared" si="79"/>
        <v>37618.661467166734</v>
      </c>
      <c r="EV49" s="15">
        <f t="shared" si="80"/>
        <v>37618.661467166734</v>
      </c>
      <c r="EW49" s="15">
        <f t="shared" si="81"/>
        <v>37618.661467166734</v>
      </c>
      <c r="EX49" s="15">
        <f t="shared" si="82"/>
        <v>0</v>
      </c>
      <c r="EY49" s="15">
        <f t="shared" si="83"/>
        <v>0</v>
      </c>
      <c r="EZ49" s="15">
        <f t="shared" si="84"/>
        <v>0</v>
      </c>
      <c r="FA49" s="15">
        <f t="shared" si="85"/>
        <v>0</v>
      </c>
      <c r="FB49" s="15">
        <f t="shared" si="86"/>
        <v>0</v>
      </c>
      <c r="FC49" s="15">
        <f t="shared" si="87"/>
        <v>0</v>
      </c>
    </row>
    <row r="50" spans="1:159" x14ac:dyDescent="0.25">
      <c r="A50" s="26" t="s">
        <v>401</v>
      </c>
      <c r="B50" s="13">
        <v>4.8600000000000004E-2</v>
      </c>
      <c r="C50" s="212">
        <v>4.6300000000000001E-2</v>
      </c>
      <c r="D50" s="13"/>
      <c r="E50" s="27">
        <v>20981002.32</v>
      </c>
      <c r="F50" s="27">
        <v>20981002.32</v>
      </c>
      <c r="G50" s="27">
        <v>20981002.32</v>
      </c>
      <c r="H50" s="27">
        <v>20981002.32</v>
      </c>
      <c r="I50" s="27">
        <v>20982335.859999999</v>
      </c>
      <c r="J50" s="27">
        <v>20983669.399999999</v>
      </c>
      <c r="K50" s="27">
        <v>20983669.399999999</v>
      </c>
      <c r="L50" s="27">
        <v>20983669.399999999</v>
      </c>
      <c r="M50" s="27">
        <v>20983669.399999999</v>
      </c>
      <c r="N50" s="27">
        <v>20983669.399999999</v>
      </c>
      <c r="O50" s="27">
        <v>20983669.399999999</v>
      </c>
      <c r="P50" s="27">
        <v>20983669.399999999</v>
      </c>
      <c r="Q50" s="13"/>
      <c r="R50" s="27">
        <v>20983669.399999999</v>
      </c>
      <c r="S50" s="27">
        <v>20983669.399999999</v>
      </c>
      <c r="T50" s="27">
        <v>20983669.399999999</v>
      </c>
      <c r="U50" s="29">
        <v>20983669.399999999</v>
      </c>
      <c r="V50" s="29">
        <v>20983669.399999999</v>
      </c>
      <c r="W50" s="29">
        <v>20983669.399999999</v>
      </c>
      <c r="X50" s="29">
        <v>20983669.399999999</v>
      </c>
      <c r="Y50" s="29">
        <v>20983669.399999999</v>
      </c>
      <c r="Z50" s="29">
        <v>20983669.399999999</v>
      </c>
      <c r="AA50" s="29">
        <v>20983669.399999999</v>
      </c>
      <c r="AB50" s="29">
        <v>20983669.399999999</v>
      </c>
      <c r="AC50" s="29">
        <v>20983669.399999999</v>
      </c>
      <c r="AD50" s="27"/>
      <c r="AE50" s="27">
        <v>20983669.399999999</v>
      </c>
      <c r="AF50" s="27">
        <v>20983669.399999999</v>
      </c>
      <c r="AG50" s="27">
        <v>20983669.399999999</v>
      </c>
      <c r="AH50" s="27">
        <v>20983669.399999999</v>
      </c>
      <c r="AI50" s="27">
        <v>20983669.399999999</v>
      </c>
      <c r="AJ50" s="27">
        <v>20983669.399999999</v>
      </c>
      <c r="AK50" s="27"/>
      <c r="AL50" s="27"/>
      <c r="AM50" s="27"/>
      <c r="AN50" s="27"/>
      <c r="AO50" s="27"/>
      <c r="AP50" s="27"/>
      <c r="AQ50" s="27"/>
      <c r="AR50" s="28">
        <v>84973.059396000011</v>
      </c>
      <c r="AS50" s="28">
        <v>84973.059396000011</v>
      </c>
      <c r="AT50" s="28">
        <v>84973.059396000011</v>
      </c>
      <c r="AU50" s="28">
        <v>84973.059396000011</v>
      </c>
      <c r="AV50" s="28">
        <v>84978.460233000005</v>
      </c>
      <c r="AW50" s="28">
        <v>84983.861069999999</v>
      </c>
      <c r="AX50" s="28">
        <v>84983.861069999999</v>
      </c>
      <c r="AY50" s="28">
        <v>84983.861069999999</v>
      </c>
      <c r="AZ50" s="28">
        <v>84983.861069999999</v>
      </c>
      <c r="BA50" s="28">
        <v>84983.861069999999</v>
      </c>
      <c r="BB50" s="28">
        <v>84983.861069999999</v>
      </c>
      <c r="BC50" s="28">
        <v>84983.861069999999</v>
      </c>
      <c r="BD50" s="27"/>
      <c r="BE50" s="28">
        <v>84983.861069999999</v>
      </c>
      <c r="BF50" s="28">
        <v>84983.861069999999</v>
      </c>
      <c r="BG50" s="28">
        <v>84983.861069999999</v>
      </c>
      <c r="BH50" s="29">
        <v>84983.861069999999</v>
      </c>
      <c r="BI50" s="29">
        <v>84983.861069999999</v>
      </c>
      <c r="BJ50" s="29">
        <v>84983.861069999999</v>
      </c>
      <c r="BK50" s="29">
        <v>84983.861069999999</v>
      </c>
      <c r="BL50" s="29">
        <v>84983.861069999999</v>
      </c>
      <c r="BM50" s="29">
        <v>84983.861069999999</v>
      </c>
      <c r="BN50" s="29">
        <v>84983.861069999999</v>
      </c>
      <c r="BO50" s="29">
        <v>84983.861069999999</v>
      </c>
      <c r="BP50" s="29">
        <v>84983.861069999999</v>
      </c>
      <c r="BQ50" s="28"/>
      <c r="BR50" s="27">
        <f t="shared" si="0"/>
        <v>84983.861069999999</v>
      </c>
      <c r="BS50" s="27">
        <f t="shared" si="1"/>
        <v>84983.861069999999</v>
      </c>
      <c r="BT50" s="27">
        <f t="shared" si="2"/>
        <v>84983.861069999999</v>
      </c>
      <c r="BU50" s="27">
        <f t="shared" si="3"/>
        <v>84983.861069999999</v>
      </c>
      <c r="BV50" s="27">
        <f t="shared" si="4"/>
        <v>84983.861069999999</v>
      </c>
      <c r="BW50" s="27">
        <f t="shared" si="5"/>
        <v>84983.861069999999</v>
      </c>
      <c r="BX50" s="27">
        <f t="shared" si="6"/>
        <v>0</v>
      </c>
      <c r="BY50" s="27">
        <f t="shared" si="7"/>
        <v>0</v>
      </c>
      <c r="BZ50" s="27">
        <f t="shared" si="8"/>
        <v>0</v>
      </c>
      <c r="CA50" s="27">
        <f t="shared" si="9"/>
        <v>0</v>
      </c>
      <c r="CB50" s="27">
        <f t="shared" si="10"/>
        <v>0</v>
      </c>
      <c r="CC50" s="27">
        <f t="shared" si="11"/>
        <v>0</v>
      </c>
      <c r="CE50" s="15">
        <f t="shared" si="12"/>
        <v>80951.700618000003</v>
      </c>
      <c r="CF50" s="15">
        <f t="shared" si="13"/>
        <v>80951.700618000003</v>
      </c>
      <c r="CG50" s="15">
        <f t="shared" si="14"/>
        <v>80951.700618000003</v>
      </c>
      <c r="CH50" s="15">
        <f t="shared" si="15"/>
        <v>80951.700618000003</v>
      </c>
      <c r="CI50" s="15">
        <f t="shared" si="16"/>
        <v>80956.845859833338</v>
      </c>
      <c r="CJ50" s="15">
        <f t="shared" si="17"/>
        <v>80961.991101666659</v>
      </c>
      <c r="CK50" s="15">
        <f t="shared" si="18"/>
        <v>80961.991101666659</v>
      </c>
      <c r="CL50" s="15">
        <f t="shared" si="19"/>
        <v>80961.991101666659</v>
      </c>
      <c r="CM50" s="15">
        <f t="shared" si="20"/>
        <v>80961.991101666659</v>
      </c>
      <c r="CN50" s="15">
        <f t="shared" si="21"/>
        <v>80961.991101666659</v>
      </c>
      <c r="CO50" s="15">
        <f t="shared" si="22"/>
        <v>80961.991101666659</v>
      </c>
      <c r="CP50" s="15">
        <f t="shared" si="23"/>
        <v>80961.991101666659</v>
      </c>
      <c r="CQ50" s="15">
        <f t="shared" si="24"/>
        <v>0</v>
      </c>
      <c r="CR50" s="15">
        <f t="shared" si="25"/>
        <v>80961.991101666659</v>
      </c>
      <c r="CS50" s="15">
        <f t="shared" si="26"/>
        <v>80961.991101666659</v>
      </c>
      <c r="CT50" s="15">
        <f t="shared" si="27"/>
        <v>80961.991101666659</v>
      </c>
      <c r="CU50" s="15">
        <f t="shared" si="28"/>
        <v>80961.991101666659</v>
      </c>
      <c r="CV50" s="15">
        <f t="shared" si="29"/>
        <v>80961.991101666659</v>
      </c>
      <c r="CW50" s="15">
        <f t="shared" si="30"/>
        <v>80961.991101666659</v>
      </c>
      <c r="CX50" s="15">
        <f t="shared" si="31"/>
        <v>80961.991101666659</v>
      </c>
      <c r="CY50" s="15">
        <f t="shared" si="32"/>
        <v>80961.991101666659</v>
      </c>
      <c r="CZ50" s="15">
        <f t="shared" si="33"/>
        <v>80961.991101666659</v>
      </c>
      <c r="DA50" s="15">
        <f t="shared" si="34"/>
        <v>80961.991101666659</v>
      </c>
      <c r="DB50" s="15">
        <f t="shared" si="35"/>
        <v>80961.991101666659</v>
      </c>
      <c r="DC50" s="15">
        <f t="shared" si="36"/>
        <v>80961.991101666659</v>
      </c>
      <c r="DD50" s="15">
        <f t="shared" si="37"/>
        <v>0</v>
      </c>
      <c r="DE50" s="15">
        <f t="shared" si="38"/>
        <v>80961.991101666659</v>
      </c>
      <c r="DF50" s="15">
        <f t="shared" si="39"/>
        <v>80961.991101666659</v>
      </c>
      <c r="DG50" s="15">
        <f t="shared" si="40"/>
        <v>80961.991101666659</v>
      </c>
      <c r="DH50" s="15">
        <f t="shared" si="41"/>
        <v>80961.991101666659</v>
      </c>
      <c r="DI50" s="15">
        <f t="shared" si="42"/>
        <v>80961.991101666659</v>
      </c>
      <c r="DJ50" s="15">
        <f t="shared" si="43"/>
        <v>80961.991101666659</v>
      </c>
      <c r="DK50" s="15">
        <f t="shared" si="44"/>
        <v>0</v>
      </c>
      <c r="DL50" s="15">
        <f t="shared" si="45"/>
        <v>0</v>
      </c>
      <c r="DM50" s="15">
        <f t="shared" si="46"/>
        <v>0</v>
      </c>
      <c r="DN50" s="15">
        <f t="shared" si="47"/>
        <v>0</v>
      </c>
      <c r="DO50" s="15">
        <f t="shared" si="48"/>
        <v>0</v>
      </c>
      <c r="DP50" s="15">
        <f t="shared" si="49"/>
        <v>0</v>
      </c>
      <c r="DR50" s="15">
        <f t="shared" si="50"/>
        <v>4021.3587780000089</v>
      </c>
      <c r="DS50" s="15">
        <f t="shared" si="51"/>
        <v>4021.3587780000089</v>
      </c>
      <c r="DT50" s="15">
        <f t="shared" si="52"/>
        <v>4021.3587780000089</v>
      </c>
      <c r="DU50" s="15">
        <f t="shared" si="53"/>
        <v>4021.3587780000089</v>
      </c>
      <c r="DV50" s="15">
        <f t="shared" si="54"/>
        <v>4021.6143731666671</v>
      </c>
      <c r="DW50" s="15">
        <f t="shared" si="55"/>
        <v>4021.8699683333398</v>
      </c>
      <c r="DX50" s="15">
        <f t="shared" si="56"/>
        <v>4021.8699683333398</v>
      </c>
      <c r="DY50" s="15">
        <f t="shared" si="57"/>
        <v>4021.8699683333398</v>
      </c>
      <c r="DZ50" s="15">
        <f t="shared" si="58"/>
        <v>4021.8699683333398</v>
      </c>
      <c r="EA50" s="15">
        <f t="shared" si="59"/>
        <v>4021.8699683333398</v>
      </c>
      <c r="EB50" s="15">
        <f t="shared" si="60"/>
        <v>4021.8699683333398</v>
      </c>
      <c r="EC50" s="15">
        <f t="shared" si="61"/>
        <v>4021.8699683333398</v>
      </c>
      <c r="ED50" s="15">
        <f t="shared" si="62"/>
        <v>0</v>
      </c>
      <c r="EE50" s="15">
        <f t="shared" si="63"/>
        <v>4021.8699683333398</v>
      </c>
      <c r="EF50" s="15">
        <f t="shared" si="64"/>
        <v>4021.8699683333398</v>
      </c>
      <c r="EG50" s="15">
        <f t="shared" si="65"/>
        <v>4021.8699683333398</v>
      </c>
      <c r="EH50" s="15">
        <f t="shared" si="66"/>
        <v>4021.8699683333398</v>
      </c>
      <c r="EI50" s="15">
        <f t="shared" si="67"/>
        <v>4021.8699683333398</v>
      </c>
      <c r="EJ50" s="15">
        <f t="shared" si="68"/>
        <v>4021.8699683333398</v>
      </c>
      <c r="EK50" s="15">
        <f t="shared" si="69"/>
        <v>4021.8699683333398</v>
      </c>
      <c r="EL50" s="15">
        <f t="shared" si="70"/>
        <v>4021.8699683333398</v>
      </c>
      <c r="EM50" s="15">
        <f t="shared" si="71"/>
        <v>4021.8699683333398</v>
      </c>
      <c r="EN50" s="15">
        <f t="shared" si="72"/>
        <v>4021.8699683333398</v>
      </c>
      <c r="EO50" s="15">
        <f t="shared" si="73"/>
        <v>4021.8699683333398</v>
      </c>
      <c r="EP50" s="15">
        <f t="shared" si="74"/>
        <v>4021.8699683333398</v>
      </c>
      <c r="EQ50" s="15">
        <f t="shared" si="75"/>
        <v>0</v>
      </c>
      <c r="ER50" s="15">
        <f t="shared" si="76"/>
        <v>4021.8699683333398</v>
      </c>
      <c r="ES50" s="15">
        <f t="shared" si="77"/>
        <v>4021.8699683333398</v>
      </c>
      <c r="ET50" s="15">
        <f t="shared" si="78"/>
        <v>4021.8699683333398</v>
      </c>
      <c r="EU50" s="15">
        <f t="shared" si="79"/>
        <v>4021.8699683333398</v>
      </c>
      <c r="EV50" s="15">
        <f t="shared" si="80"/>
        <v>4021.8699683333398</v>
      </c>
      <c r="EW50" s="15">
        <f t="shared" si="81"/>
        <v>4021.8699683333398</v>
      </c>
      <c r="EX50" s="15">
        <f t="shared" si="82"/>
        <v>0</v>
      </c>
      <c r="EY50" s="15">
        <f t="shared" si="83"/>
        <v>0</v>
      </c>
      <c r="EZ50" s="15">
        <f t="shared" si="84"/>
        <v>0</v>
      </c>
      <c r="FA50" s="15">
        <f t="shared" si="85"/>
        <v>0</v>
      </c>
      <c r="FB50" s="15">
        <f t="shared" si="86"/>
        <v>0</v>
      </c>
      <c r="FC50" s="15">
        <f t="shared" si="87"/>
        <v>0</v>
      </c>
    </row>
    <row r="51" spans="1:159" x14ac:dyDescent="0.25">
      <c r="A51" s="26" t="s">
        <v>851</v>
      </c>
      <c r="B51" s="13">
        <v>4.8600000000000004E-2</v>
      </c>
      <c r="C51" s="212">
        <v>4.6300000000000001E-2</v>
      </c>
      <c r="D51" s="13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13"/>
      <c r="R51" s="27"/>
      <c r="S51" s="27"/>
      <c r="T51" s="27"/>
      <c r="U51" s="29"/>
      <c r="V51" s="29"/>
      <c r="W51" s="29"/>
      <c r="X51" s="29"/>
      <c r="Y51" s="29"/>
      <c r="Z51" s="29"/>
      <c r="AA51" s="29"/>
      <c r="AB51" s="29"/>
      <c r="AC51" s="29"/>
      <c r="AD51" s="27"/>
      <c r="AE51" s="27"/>
      <c r="AF51" s="27"/>
      <c r="AG51" s="27">
        <v>0</v>
      </c>
      <c r="AH51" s="27">
        <v>32227605.059999999</v>
      </c>
      <c r="AI51" s="27">
        <v>64455210.109999999</v>
      </c>
      <c r="AJ51" s="27">
        <v>64455210.109999999</v>
      </c>
      <c r="AK51" s="27"/>
      <c r="AL51" s="27"/>
      <c r="AM51" s="27"/>
      <c r="AN51" s="27"/>
      <c r="AO51" s="27"/>
      <c r="AP51" s="27"/>
      <c r="AQ51" s="27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7"/>
      <c r="BE51" s="28"/>
      <c r="BF51" s="28"/>
      <c r="BG51" s="28"/>
      <c r="BH51" s="29"/>
      <c r="BI51" s="29"/>
      <c r="BJ51" s="29"/>
      <c r="BK51" s="29"/>
      <c r="BL51" s="29"/>
      <c r="BM51" s="29"/>
      <c r="BN51" s="29"/>
      <c r="BO51" s="29"/>
      <c r="BP51" s="29"/>
      <c r="BQ51" s="28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</row>
    <row r="52" spans="1:159" x14ac:dyDescent="0.25">
      <c r="A52" s="26" t="s">
        <v>402</v>
      </c>
      <c r="B52" s="13">
        <v>4.8600000000000004E-2</v>
      </c>
      <c r="C52" s="212">
        <v>4.6300000000000001E-2</v>
      </c>
      <c r="D52" s="13"/>
      <c r="E52" s="27">
        <v>4884233.53</v>
      </c>
      <c r="F52" s="27">
        <v>4884233.53</v>
      </c>
      <c r="G52" s="27">
        <v>5082692.01</v>
      </c>
      <c r="H52" s="27">
        <v>5281150.49</v>
      </c>
      <c r="I52" s="27">
        <v>5281150.49</v>
      </c>
      <c r="J52" s="27">
        <v>5281150.49</v>
      </c>
      <c r="K52" s="27">
        <v>5281150.49</v>
      </c>
      <c r="L52" s="27">
        <v>5281150.49</v>
      </c>
      <c r="M52" s="27">
        <v>5281150.49</v>
      </c>
      <c r="N52" s="27">
        <v>5281150.49</v>
      </c>
      <c r="O52" s="27">
        <v>5281150.49</v>
      </c>
      <c r="P52" s="27">
        <v>5281150.49</v>
      </c>
      <c r="Q52" s="13"/>
      <c r="R52" s="27">
        <v>5281150.49</v>
      </c>
      <c r="S52" s="27">
        <v>5281150.49</v>
      </c>
      <c r="T52" s="27">
        <v>5281150.49</v>
      </c>
      <c r="U52" s="29">
        <v>5281150.49</v>
      </c>
      <c r="V52" s="29">
        <v>5281150.49</v>
      </c>
      <c r="W52" s="29">
        <v>5281150.49</v>
      </c>
      <c r="X52" s="29">
        <v>5281150.49</v>
      </c>
      <c r="Y52" s="29">
        <v>5281150.49</v>
      </c>
      <c r="Z52" s="29">
        <v>5281150.49</v>
      </c>
      <c r="AA52" s="29">
        <v>5281150.49</v>
      </c>
      <c r="AB52" s="29">
        <v>5281150.49</v>
      </c>
      <c r="AC52" s="29">
        <v>5281150.49</v>
      </c>
      <c r="AD52" s="27"/>
      <c r="AE52" s="27">
        <v>5281150.49</v>
      </c>
      <c r="AF52" s="27">
        <v>5281150.49</v>
      </c>
      <c r="AG52" s="27">
        <v>5281150.49</v>
      </c>
      <c r="AH52" s="27">
        <v>5281150.49</v>
      </c>
      <c r="AI52" s="27">
        <v>5281150.49</v>
      </c>
      <c r="AJ52" s="27">
        <v>5281150.49</v>
      </c>
      <c r="AK52" s="27"/>
      <c r="AL52" s="27"/>
      <c r="AM52" s="27"/>
      <c r="AN52" s="27"/>
      <c r="AO52" s="27"/>
      <c r="AP52" s="27"/>
      <c r="AQ52" s="27"/>
      <c r="AR52" s="28">
        <v>19781.145796500005</v>
      </c>
      <c r="AS52" s="28">
        <v>19781.145796500005</v>
      </c>
      <c r="AT52" s="28">
        <v>20584.9026405</v>
      </c>
      <c r="AU52" s="28">
        <v>21388.659484500004</v>
      </c>
      <c r="AV52" s="28">
        <v>21388.659484500004</v>
      </c>
      <c r="AW52" s="28">
        <v>21388.659484500004</v>
      </c>
      <c r="AX52" s="28">
        <v>21388.659484500004</v>
      </c>
      <c r="AY52" s="28">
        <v>21388.659484500004</v>
      </c>
      <c r="AZ52" s="28">
        <v>21388.659484500004</v>
      </c>
      <c r="BA52" s="28">
        <v>21388.659484500004</v>
      </c>
      <c r="BB52" s="28">
        <v>21388.659484500004</v>
      </c>
      <c r="BC52" s="28">
        <v>21388.659484500004</v>
      </c>
      <c r="BD52" s="27"/>
      <c r="BE52" s="28">
        <v>21388.659484500004</v>
      </c>
      <c r="BF52" s="28">
        <v>21388.659484500004</v>
      </c>
      <c r="BG52" s="28">
        <v>21388.659484500004</v>
      </c>
      <c r="BH52" s="29">
        <v>21388.659484500004</v>
      </c>
      <c r="BI52" s="29">
        <v>21388.659484500004</v>
      </c>
      <c r="BJ52" s="29">
        <v>21388.659484500004</v>
      </c>
      <c r="BK52" s="29">
        <v>21388.659484500004</v>
      </c>
      <c r="BL52" s="29">
        <v>21388.659484500004</v>
      </c>
      <c r="BM52" s="29">
        <v>21388.659484500004</v>
      </c>
      <c r="BN52" s="29">
        <v>21388.659484500004</v>
      </c>
      <c r="BO52" s="29">
        <v>21388.659484500004</v>
      </c>
      <c r="BP52" s="29">
        <v>21388.659484500004</v>
      </c>
      <c r="BQ52" s="28"/>
      <c r="BR52" s="27">
        <f t="shared" ref="BR52:BR83" si="88">AE52*$B52/12</f>
        <v>21388.659484500004</v>
      </c>
      <c r="BS52" s="27">
        <f t="shared" ref="BS52:BS83" si="89">AF52*$B52/12</f>
        <v>21388.659484500004</v>
      </c>
      <c r="BT52" s="27">
        <f t="shared" ref="BT52:BT83" si="90">AG52*$B52/12</f>
        <v>21388.659484500004</v>
      </c>
      <c r="BU52" s="27">
        <f t="shared" ref="BU52:BU83" si="91">AH52*$B52/12</f>
        <v>21388.659484500004</v>
      </c>
      <c r="BV52" s="27">
        <f t="shared" ref="BV52:BV83" si="92">AI52*$B52/12</f>
        <v>21388.659484500004</v>
      </c>
      <c r="BW52" s="27">
        <f t="shared" ref="BW52:BW83" si="93">AJ52*$B52/12</f>
        <v>21388.659484500004</v>
      </c>
      <c r="BX52" s="27">
        <f t="shared" ref="BX52:BX83" si="94">AK52*$B52/12</f>
        <v>0</v>
      </c>
      <c r="BY52" s="27">
        <f t="shared" ref="BY52:BY83" si="95">AL52*$B52/12</f>
        <v>0</v>
      </c>
      <c r="BZ52" s="27">
        <f t="shared" ref="BZ52:BZ83" si="96">AM52*$B52/12</f>
        <v>0</v>
      </c>
      <c r="CA52" s="27">
        <f t="shared" ref="CA52:CA83" si="97">AN52*$B52/12</f>
        <v>0</v>
      </c>
      <c r="CB52" s="27">
        <f t="shared" ref="CB52:CB83" si="98">AO52*$B52/12</f>
        <v>0</v>
      </c>
      <c r="CC52" s="27">
        <f t="shared" ref="CC52:CC83" si="99">AP52*$B52/12</f>
        <v>0</v>
      </c>
      <c r="CE52" s="15">
        <f t="shared" ref="CE52:CE83" si="100">E52*$C52/12</f>
        <v>18845.001036583333</v>
      </c>
      <c r="CF52" s="15">
        <f t="shared" ref="CF52:CF83" si="101">F52*$C52/12</f>
        <v>18845.001036583333</v>
      </c>
      <c r="CG52" s="15">
        <f t="shared" ref="CG52:CG83" si="102">G52*$C52/12</f>
        <v>19610.720005250001</v>
      </c>
      <c r="CH52" s="15">
        <f t="shared" ref="CH52:CH83" si="103">H52*$C52/12</f>
        <v>20376.438973916669</v>
      </c>
      <c r="CI52" s="15">
        <f t="shared" ref="CI52:CI83" si="104">I52*$C52/12</f>
        <v>20376.438973916669</v>
      </c>
      <c r="CJ52" s="15">
        <f t="shared" ref="CJ52:CJ83" si="105">J52*$C52/12</f>
        <v>20376.438973916669</v>
      </c>
      <c r="CK52" s="15">
        <f t="shared" ref="CK52:CK83" si="106">K52*$C52/12</f>
        <v>20376.438973916669</v>
      </c>
      <c r="CL52" s="15">
        <f t="shared" ref="CL52:CL83" si="107">L52*$C52/12</f>
        <v>20376.438973916669</v>
      </c>
      <c r="CM52" s="15">
        <f t="shared" ref="CM52:CM83" si="108">M52*$C52/12</f>
        <v>20376.438973916669</v>
      </c>
      <c r="CN52" s="15">
        <f t="shared" ref="CN52:CN83" si="109">N52*$C52/12</f>
        <v>20376.438973916669</v>
      </c>
      <c r="CO52" s="15">
        <f t="shared" ref="CO52:CO83" si="110">O52*$C52/12</f>
        <v>20376.438973916669</v>
      </c>
      <c r="CP52" s="15">
        <f t="shared" ref="CP52:CP83" si="111">P52*$C52/12</f>
        <v>20376.438973916669</v>
      </c>
      <c r="CQ52" s="15">
        <f t="shared" ref="CQ52:CQ83" si="112">Q52*$C52/12</f>
        <v>0</v>
      </c>
      <c r="CR52" s="15">
        <f t="shared" ref="CR52:CR83" si="113">R52*$C52/12</f>
        <v>20376.438973916669</v>
      </c>
      <c r="CS52" s="15">
        <f t="shared" ref="CS52:CS83" si="114">S52*$C52/12</f>
        <v>20376.438973916669</v>
      </c>
      <c r="CT52" s="15">
        <f t="shared" ref="CT52:CT83" si="115">T52*$C52/12</f>
        <v>20376.438973916669</v>
      </c>
      <c r="CU52" s="15">
        <f t="shared" ref="CU52:CU83" si="116">U52*$C52/12</f>
        <v>20376.438973916669</v>
      </c>
      <c r="CV52" s="15">
        <f t="shared" ref="CV52:CV83" si="117">V52*$C52/12</f>
        <v>20376.438973916669</v>
      </c>
      <c r="CW52" s="15">
        <f t="shared" ref="CW52:CW83" si="118">W52*$C52/12</f>
        <v>20376.438973916669</v>
      </c>
      <c r="CX52" s="15">
        <f t="shared" ref="CX52:CX83" si="119">X52*$C52/12</f>
        <v>20376.438973916669</v>
      </c>
      <c r="CY52" s="15">
        <f t="shared" ref="CY52:CY83" si="120">Y52*$C52/12</f>
        <v>20376.438973916669</v>
      </c>
      <c r="CZ52" s="15">
        <f t="shared" ref="CZ52:CZ83" si="121">Z52*$C52/12</f>
        <v>20376.438973916669</v>
      </c>
      <c r="DA52" s="15">
        <f t="shared" ref="DA52:DA83" si="122">AA52*$C52/12</f>
        <v>20376.438973916669</v>
      </c>
      <c r="DB52" s="15">
        <f t="shared" ref="DB52:DB83" si="123">AB52*$C52/12</f>
        <v>20376.438973916669</v>
      </c>
      <c r="DC52" s="15">
        <f t="shared" ref="DC52:DC83" si="124">AC52*$C52/12</f>
        <v>20376.438973916669</v>
      </c>
      <c r="DD52" s="15">
        <f t="shared" ref="DD52:DD83" si="125">AD52*$C52/12</f>
        <v>0</v>
      </c>
      <c r="DE52" s="15">
        <f t="shared" ref="DE52:DE83" si="126">AE52*$C52/12</f>
        <v>20376.438973916669</v>
      </c>
      <c r="DF52" s="15">
        <f t="shared" ref="DF52:DF83" si="127">AF52*$C52/12</f>
        <v>20376.438973916669</v>
      </c>
      <c r="DG52" s="15">
        <f t="shared" ref="DG52:DG83" si="128">AG52*$C52/12</f>
        <v>20376.438973916669</v>
      </c>
      <c r="DH52" s="15">
        <f t="shared" ref="DH52:DH83" si="129">AH52*$C52/12</f>
        <v>20376.438973916669</v>
      </c>
      <c r="DI52" s="15">
        <f t="shared" ref="DI52:DI83" si="130">AI52*$C52/12</f>
        <v>20376.438973916669</v>
      </c>
      <c r="DJ52" s="15">
        <f t="shared" ref="DJ52:DJ83" si="131">AJ52*$C52/12</f>
        <v>20376.438973916669</v>
      </c>
      <c r="DK52" s="15">
        <f t="shared" ref="DK52:DK83" si="132">AK52*$C52/12</f>
        <v>0</v>
      </c>
      <c r="DL52" s="15">
        <f t="shared" ref="DL52:DL83" si="133">AL52*$C52/12</f>
        <v>0</v>
      </c>
      <c r="DM52" s="15">
        <f t="shared" ref="DM52:DM83" si="134">AM52*$C52/12</f>
        <v>0</v>
      </c>
      <c r="DN52" s="15">
        <f t="shared" ref="DN52:DN83" si="135">AN52*$C52/12</f>
        <v>0</v>
      </c>
      <c r="DO52" s="15">
        <f t="shared" ref="DO52:DO83" si="136">AO52*$C52/12</f>
        <v>0</v>
      </c>
      <c r="DP52" s="15">
        <f t="shared" ref="DP52:DP83" si="137">AP52*$C52/12</f>
        <v>0</v>
      </c>
      <c r="DR52" s="15">
        <f t="shared" ref="DR52:DR83" si="138">+AR52-CE52</f>
        <v>936.14475991667132</v>
      </c>
      <c r="DS52" s="15">
        <f t="shared" ref="DS52:DS83" si="139">+AS52-CF52</f>
        <v>936.14475991667132</v>
      </c>
      <c r="DT52" s="15">
        <f t="shared" ref="DT52:DT83" si="140">+AT52-CG52</f>
        <v>974.18263524999929</v>
      </c>
      <c r="DU52" s="15">
        <f t="shared" ref="DU52:DU83" si="141">+AU52-CH52</f>
        <v>1012.2205105833345</v>
      </c>
      <c r="DV52" s="15">
        <f t="shared" ref="DV52:DV83" si="142">+AV52-CI52</f>
        <v>1012.2205105833345</v>
      </c>
      <c r="DW52" s="15">
        <f t="shared" ref="DW52:DW83" si="143">+AW52-CJ52</f>
        <v>1012.2205105833345</v>
      </c>
      <c r="DX52" s="15">
        <f t="shared" ref="DX52:DX83" si="144">+AX52-CK52</f>
        <v>1012.2205105833345</v>
      </c>
      <c r="DY52" s="15">
        <f t="shared" ref="DY52:DY83" si="145">+AY52-CL52</f>
        <v>1012.2205105833345</v>
      </c>
      <c r="DZ52" s="15">
        <f t="shared" ref="DZ52:DZ83" si="146">+AZ52-CM52</f>
        <v>1012.2205105833345</v>
      </c>
      <c r="EA52" s="15">
        <f t="shared" ref="EA52:EA83" si="147">+BA52-CN52</f>
        <v>1012.2205105833345</v>
      </c>
      <c r="EB52" s="15">
        <f t="shared" ref="EB52:EB83" si="148">+BB52-CO52</f>
        <v>1012.2205105833345</v>
      </c>
      <c r="EC52" s="15">
        <f t="shared" ref="EC52:EC83" si="149">+BC52-CP52</f>
        <v>1012.2205105833345</v>
      </c>
      <c r="ED52" s="15">
        <f t="shared" ref="ED52:ED83" si="150">+BD52-CQ52</f>
        <v>0</v>
      </c>
      <c r="EE52" s="15">
        <f t="shared" ref="EE52:EE83" si="151">+BE52-CR52</f>
        <v>1012.2205105833345</v>
      </c>
      <c r="EF52" s="15">
        <f t="shared" ref="EF52:EF83" si="152">+BF52-CS52</f>
        <v>1012.2205105833345</v>
      </c>
      <c r="EG52" s="15">
        <f t="shared" ref="EG52:EG83" si="153">+BG52-CT52</f>
        <v>1012.2205105833345</v>
      </c>
      <c r="EH52" s="15">
        <f t="shared" ref="EH52:EH83" si="154">+BH52-CU52</f>
        <v>1012.2205105833345</v>
      </c>
      <c r="EI52" s="15">
        <f t="shared" ref="EI52:EI83" si="155">+BI52-CV52</f>
        <v>1012.2205105833345</v>
      </c>
      <c r="EJ52" s="15">
        <f t="shared" ref="EJ52:EJ83" si="156">+BJ52-CW52</f>
        <v>1012.2205105833345</v>
      </c>
      <c r="EK52" s="15">
        <f t="shared" ref="EK52:EK83" si="157">+BK52-CX52</f>
        <v>1012.2205105833345</v>
      </c>
      <c r="EL52" s="15">
        <f t="shared" ref="EL52:EL83" si="158">+BL52-CY52</f>
        <v>1012.2205105833345</v>
      </c>
      <c r="EM52" s="15">
        <f t="shared" ref="EM52:EM83" si="159">+BM52-CZ52</f>
        <v>1012.2205105833345</v>
      </c>
      <c r="EN52" s="15">
        <f t="shared" ref="EN52:EN83" si="160">+BN52-DA52</f>
        <v>1012.2205105833345</v>
      </c>
      <c r="EO52" s="15">
        <f t="shared" ref="EO52:EO83" si="161">+BO52-DB52</f>
        <v>1012.2205105833345</v>
      </c>
      <c r="EP52" s="15">
        <f t="shared" ref="EP52:EP83" si="162">+BP52-DC52</f>
        <v>1012.2205105833345</v>
      </c>
      <c r="EQ52" s="15">
        <f t="shared" ref="EQ52:EQ83" si="163">+BQ52-DD52</f>
        <v>0</v>
      </c>
      <c r="ER52" s="15">
        <f t="shared" ref="ER52:ER83" si="164">+BR52-DE52</f>
        <v>1012.2205105833345</v>
      </c>
      <c r="ES52" s="15">
        <f t="shared" ref="ES52:ES83" si="165">+BS52-DF52</f>
        <v>1012.2205105833345</v>
      </c>
      <c r="ET52" s="15">
        <f t="shared" ref="ET52:ET83" si="166">+BT52-DG52</f>
        <v>1012.2205105833345</v>
      </c>
      <c r="EU52" s="15">
        <f t="shared" ref="EU52:EU83" si="167">+BU52-DH52</f>
        <v>1012.2205105833345</v>
      </c>
      <c r="EV52" s="15">
        <f t="shared" ref="EV52:EV83" si="168">+BV52-DI52</f>
        <v>1012.2205105833345</v>
      </c>
      <c r="EW52" s="15">
        <f t="shared" ref="EW52:EW83" si="169">+BW52-DJ52</f>
        <v>1012.2205105833345</v>
      </c>
      <c r="EX52" s="15">
        <f t="shared" ref="EX52:EX83" si="170">+BX52-DK52</f>
        <v>0</v>
      </c>
      <c r="EY52" s="15">
        <f t="shared" ref="EY52:EY83" si="171">+BY52-DL52</f>
        <v>0</v>
      </c>
      <c r="EZ52" s="15">
        <f t="shared" ref="EZ52:EZ83" si="172">+BZ52-DM52</f>
        <v>0</v>
      </c>
      <c r="FA52" s="15">
        <f t="shared" ref="FA52:FA83" si="173">+CA52-DN52</f>
        <v>0</v>
      </c>
      <c r="FB52" s="15">
        <f t="shared" ref="FB52:FB83" si="174">+CB52-DO52</f>
        <v>0</v>
      </c>
      <c r="FC52" s="15">
        <f t="shared" ref="FC52:FC83" si="175">+CC52-DP52</f>
        <v>0</v>
      </c>
    </row>
    <row r="53" spans="1:159" x14ac:dyDescent="0.25">
      <c r="A53" s="26" t="s">
        <v>403</v>
      </c>
      <c r="B53" s="13">
        <v>5.28E-2</v>
      </c>
      <c r="C53" s="212">
        <v>5.0500000000000003E-2</v>
      </c>
      <c r="D53" s="13"/>
      <c r="E53" s="27">
        <v>197573746.88999999</v>
      </c>
      <c r="F53" s="31">
        <v>197576364.09999999</v>
      </c>
      <c r="G53" s="31">
        <v>197576364.09999999</v>
      </c>
      <c r="H53" s="27">
        <v>197576364.09999999</v>
      </c>
      <c r="I53" s="27">
        <v>197565068.52000001</v>
      </c>
      <c r="J53" s="27">
        <v>197540758.58000001</v>
      </c>
      <c r="K53" s="27">
        <v>197531300.68000001</v>
      </c>
      <c r="L53" s="27">
        <v>197534857.13999999</v>
      </c>
      <c r="M53" s="27">
        <v>197534857.13999999</v>
      </c>
      <c r="N53" s="27">
        <v>197534857.13999999</v>
      </c>
      <c r="O53" s="27">
        <v>197534857.13999999</v>
      </c>
      <c r="P53" s="27">
        <v>197534857.13999999</v>
      </c>
      <c r="Q53" s="13"/>
      <c r="R53" s="27">
        <v>197534857.13999999</v>
      </c>
      <c r="S53" s="31">
        <v>197623658.72999999</v>
      </c>
      <c r="T53" s="31">
        <v>197712895.47999999</v>
      </c>
      <c r="U53" s="29">
        <v>197713330.63999999</v>
      </c>
      <c r="V53" s="29">
        <v>198415138.38</v>
      </c>
      <c r="W53" s="29">
        <v>199003553.21000001</v>
      </c>
      <c r="X53" s="29">
        <v>198894256.74000001</v>
      </c>
      <c r="Y53" s="29">
        <v>198898353.16</v>
      </c>
      <c r="Z53" s="29">
        <v>198874934.41999999</v>
      </c>
      <c r="AA53" s="29">
        <v>198836419.58000001</v>
      </c>
      <c r="AB53" s="29">
        <v>198822315.65000001</v>
      </c>
      <c r="AC53" s="29">
        <v>198823307.80000001</v>
      </c>
      <c r="AD53" s="27"/>
      <c r="AE53" s="27">
        <v>198823307.80000001</v>
      </c>
      <c r="AF53" s="27">
        <v>198843051</v>
      </c>
      <c r="AG53" s="27">
        <v>198909861.09999999</v>
      </c>
      <c r="AH53" s="27">
        <v>198652722.93000001</v>
      </c>
      <c r="AI53" s="27">
        <v>198348416.19999999</v>
      </c>
      <c r="AJ53" s="27">
        <v>198393351.66999999</v>
      </c>
      <c r="AK53" s="27"/>
      <c r="AL53" s="27"/>
      <c r="AM53" s="27"/>
      <c r="AN53" s="27"/>
      <c r="AO53" s="27"/>
      <c r="AP53" s="27"/>
      <c r="AQ53" s="27"/>
      <c r="AR53" s="28">
        <v>869324.48631599999</v>
      </c>
      <c r="AS53" s="28">
        <v>869336.00204000005</v>
      </c>
      <c r="AT53" s="28">
        <v>869336.00204000005</v>
      </c>
      <c r="AU53" s="28">
        <v>869336.00204000005</v>
      </c>
      <c r="AV53" s="28">
        <v>869286.30148799997</v>
      </c>
      <c r="AW53" s="28">
        <v>869179.33775200008</v>
      </c>
      <c r="AX53" s="28">
        <v>869137.72299200005</v>
      </c>
      <c r="AY53" s="28">
        <v>869153.37141599983</v>
      </c>
      <c r="AZ53" s="28">
        <v>869153.37141599983</v>
      </c>
      <c r="BA53" s="28">
        <v>869153.37141599983</v>
      </c>
      <c r="BB53" s="28">
        <v>869153.37141599983</v>
      </c>
      <c r="BC53" s="28">
        <v>869153.37141599983</v>
      </c>
      <c r="BD53" s="27"/>
      <c r="BE53" s="28">
        <v>869153.37141599983</v>
      </c>
      <c r="BF53" s="28">
        <v>869544.09841199999</v>
      </c>
      <c r="BG53" s="28">
        <v>869936.74011200003</v>
      </c>
      <c r="BH53" s="29">
        <v>869938.65481599991</v>
      </c>
      <c r="BI53" s="29">
        <v>873026.60887200001</v>
      </c>
      <c r="BJ53" s="29">
        <v>875615.63412400009</v>
      </c>
      <c r="BK53" s="29">
        <v>875134.72965600004</v>
      </c>
      <c r="BL53" s="29">
        <v>875152.75390399992</v>
      </c>
      <c r="BM53" s="29">
        <v>875049.71144799993</v>
      </c>
      <c r="BN53" s="29">
        <v>874880.24615200004</v>
      </c>
      <c r="BO53" s="29">
        <v>874818.18885999999</v>
      </c>
      <c r="BP53" s="29">
        <v>874822.55432000011</v>
      </c>
      <c r="BQ53" s="28"/>
      <c r="BR53" s="27">
        <f t="shared" si="88"/>
        <v>874822.55432000011</v>
      </c>
      <c r="BS53" s="27">
        <f t="shared" si="89"/>
        <v>874909.42440000002</v>
      </c>
      <c r="BT53" s="27">
        <f t="shared" si="90"/>
        <v>875203.38884000003</v>
      </c>
      <c r="BU53" s="27">
        <f t="shared" si="91"/>
        <v>874071.98089200014</v>
      </c>
      <c r="BV53" s="27">
        <f t="shared" si="92"/>
        <v>872733.03127999988</v>
      </c>
      <c r="BW53" s="27">
        <f t="shared" si="93"/>
        <v>872930.74734799995</v>
      </c>
      <c r="BX53" s="27">
        <f t="shared" si="94"/>
        <v>0</v>
      </c>
      <c r="BY53" s="27">
        <f t="shared" si="95"/>
        <v>0</v>
      </c>
      <c r="BZ53" s="27">
        <f t="shared" si="96"/>
        <v>0</v>
      </c>
      <c r="CA53" s="27">
        <f t="shared" si="97"/>
        <v>0</v>
      </c>
      <c r="CB53" s="27">
        <f t="shared" si="98"/>
        <v>0</v>
      </c>
      <c r="CC53" s="27">
        <f t="shared" si="99"/>
        <v>0</v>
      </c>
      <c r="CE53" s="15">
        <f t="shared" si="100"/>
        <v>831456.18482874997</v>
      </c>
      <c r="CF53" s="15">
        <f t="shared" si="101"/>
        <v>831467.19892083341</v>
      </c>
      <c r="CG53" s="15">
        <f t="shared" si="102"/>
        <v>831467.19892083341</v>
      </c>
      <c r="CH53" s="15">
        <f t="shared" si="103"/>
        <v>831467.19892083341</v>
      </c>
      <c r="CI53" s="15">
        <f t="shared" si="104"/>
        <v>831419.6633550002</v>
      </c>
      <c r="CJ53" s="15">
        <f t="shared" si="105"/>
        <v>831317.35902416671</v>
      </c>
      <c r="CK53" s="15">
        <f t="shared" si="106"/>
        <v>831277.55702833331</v>
      </c>
      <c r="CL53" s="15">
        <f t="shared" si="107"/>
        <v>831292.52379749995</v>
      </c>
      <c r="CM53" s="15">
        <f t="shared" si="108"/>
        <v>831292.52379749995</v>
      </c>
      <c r="CN53" s="15">
        <f t="shared" si="109"/>
        <v>831292.52379749995</v>
      </c>
      <c r="CO53" s="15">
        <f t="shared" si="110"/>
        <v>831292.52379749995</v>
      </c>
      <c r="CP53" s="15">
        <f t="shared" si="111"/>
        <v>831292.52379749995</v>
      </c>
      <c r="CQ53" s="15">
        <f t="shared" si="112"/>
        <v>0</v>
      </c>
      <c r="CR53" s="15">
        <f t="shared" si="113"/>
        <v>831292.52379749995</v>
      </c>
      <c r="CS53" s="15">
        <f t="shared" si="114"/>
        <v>831666.23048875004</v>
      </c>
      <c r="CT53" s="15">
        <f t="shared" si="115"/>
        <v>832041.76847833337</v>
      </c>
      <c r="CU53" s="15">
        <f t="shared" si="116"/>
        <v>832043.59977666661</v>
      </c>
      <c r="CV53" s="15">
        <f t="shared" si="117"/>
        <v>834997.04068250011</v>
      </c>
      <c r="CW53" s="15">
        <f t="shared" si="118"/>
        <v>837473.28642541682</v>
      </c>
      <c r="CX53" s="15">
        <f t="shared" si="119"/>
        <v>837013.33044750011</v>
      </c>
      <c r="CY53" s="15">
        <f t="shared" si="120"/>
        <v>837030.56954833341</v>
      </c>
      <c r="CZ53" s="15">
        <f t="shared" si="121"/>
        <v>836932.01568416657</v>
      </c>
      <c r="DA53" s="15">
        <f t="shared" si="122"/>
        <v>836769.93239916675</v>
      </c>
      <c r="DB53" s="15">
        <f t="shared" si="123"/>
        <v>836710.57836041681</v>
      </c>
      <c r="DC53" s="15">
        <f t="shared" si="124"/>
        <v>836714.75365833344</v>
      </c>
      <c r="DD53" s="15">
        <f t="shared" si="125"/>
        <v>0</v>
      </c>
      <c r="DE53" s="15">
        <f t="shared" si="126"/>
        <v>836714.75365833344</v>
      </c>
      <c r="DF53" s="15">
        <f t="shared" si="127"/>
        <v>836797.83962500002</v>
      </c>
      <c r="DG53" s="15">
        <f t="shared" si="128"/>
        <v>837078.99879583344</v>
      </c>
      <c r="DH53" s="15">
        <f t="shared" si="129"/>
        <v>835996.87566374999</v>
      </c>
      <c r="DI53" s="15">
        <f t="shared" si="130"/>
        <v>834716.25150833337</v>
      </c>
      <c r="DJ53" s="15">
        <f t="shared" si="131"/>
        <v>834905.35494458338</v>
      </c>
      <c r="DK53" s="15">
        <f t="shared" si="132"/>
        <v>0</v>
      </c>
      <c r="DL53" s="15">
        <f t="shared" si="133"/>
        <v>0</v>
      </c>
      <c r="DM53" s="15">
        <f t="shared" si="134"/>
        <v>0</v>
      </c>
      <c r="DN53" s="15">
        <f t="shared" si="135"/>
        <v>0</v>
      </c>
      <c r="DO53" s="15">
        <f t="shared" si="136"/>
        <v>0</v>
      </c>
      <c r="DP53" s="15">
        <f t="shared" si="137"/>
        <v>0</v>
      </c>
      <c r="DR53" s="15">
        <f t="shared" si="138"/>
        <v>37868.301487250021</v>
      </c>
      <c r="DS53" s="15">
        <f t="shared" si="139"/>
        <v>37868.803119166638</v>
      </c>
      <c r="DT53" s="15">
        <f t="shared" si="140"/>
        <v>37868.803119166638</v>
      </c>
      <c r="DU53" s="15">
        <f t="shared" si="141"/>
        <v>37868.803119166638</v>
      </c>
      <c r="DV53" s="15">
        <f t="shared" si="142"/>
        <v>37866.638132999768</v>
      </c>
      <c r="DW53" s="15">
        <f t="shared" si="143"/>
        <v>37861.978727833368</v>
      </c>
      <c r="DX53" s="15">
        <f t="shared" si="144"/>
        <v>37860.165963666746</v>
      </c>
      <c r="DY53" s="15">
        <f t="shared" si="145"/>
        <v>37860.847618499887</v>
      </c>
      <c r="DZ53" s="15">
        <f t="shared" si="146"/>
        <v>37860.847618499887</v>
      </c>
      <c r="EA53" s="15">
        <f t="shared" si="147"/>
        <v>37860.847618499887</v>
      </c>
      <c r="EB53" s="15">
        <f t="shared" si="148"/>
        <v>37860.847618499887</v>
      </c>
      <c r="EC53" s="15">
        <f t="shared" si="149"/>
        <v>37860.847618499887</v>
      </c>
      <c r="ED53" s="15">
        <f t="shared" si="150"/>
        <v>0</v>
      </c>
      <c r="EE53" s="15">
        <f t="shared" si="151"/>
        <v>37860.847618499887</v>
      </c>
      <c r="EF53" s="15">
        <f t="shared" si="152"/>
        <v>37877.867923249956</v>
      </c>
      <c r="EG53" s="15">
        <f t="shared" si="153"/>
        <v>37894.971633666661</v>
      </c>
      <c r="EH53" s="15">
        <f t="shared" si="154"/>
        <v>37895.055039333296</v>
      </c>
      <c r="EI53" s="15">
        <f t="shared" si="155"/>
        <v>38029.5681894999</v>
      </c>
      <c r="EJ53" s="15">
        <f t="shared" si="156"/>
        <v>38142.347698583268</v>
      </c>
      <c r="EK53" s="15">
        <f t="shared" si="157"/>
        <v>38121.399208499934</v>
      </c>
      <c r="EL53" s="15">
        <f t="shared" si="158"/>
        <v>38122.184355666512</v>
      </c>
      <c r="EM53" s="15">
        <f t="shared" si="159"/>
        <v>38117.695763833355</v>
      </c>
      <c r="EN53" s="15">
        <f t="shared" si="160"/>
        <v>38110.313752833288</v>
      </c>
      <c r="EO53" s="15">
        <f t="shared" si="161"/>
        <v>38107.610499583185</v>
      </c>
      <c r="EP53" s="15">
        <f t="shared" si="162"/>
        <v>38107.800661666668</v>
      </c>
      <c r="EQ53" s="15">
        <f t="shared" si="163"/>
        <v>0</v>
      </c>
      <c r="ER53" s="15">
        <f t="shared" si="164"/>
        <v>38107.800661666668</v>
      </c>
      <c r="ES53" s="15">
        <f t="shared" si="165"/>
        <v>38111.584774999996</v>
      </c>
      <c r="ET53" s="15">
        <f t="shared" si="166"/>
        <v>38124.39004416659</v>
      </c>
      <c r="EU53" s="15">
        <f t="shared" si="167"/>
        <v>38075.105228250148</v>
      </c>
      <c r="EV53" s="15">
        <f t="shared" si="168"/>
        <v>38016.779771666508</v>
      </c>
      <c r="EW53" s="15">
        <f t="shared" si="169"/>
        <v>38025.392403416568</v>
      </c>
      <c r="EX53" s="15">
        <f t="shared" si="170"/>
        <v>0</v>
      </c>
      <c r="EY53" s="15">
        <f t="shared" si="171"/>
        <v>0</v>
      </c>
      <c r="EZ53" s="15">
        <f t="shared" si="172"/>
        <v>0</v>
      </c>
      <c r="FA53" s="15">
        <f t="shared" si="173"/>
        <v>0</v>
      </c>
      <c r="FB53" s="15">
        <f t="shared" si="174"/>
        <v>0</v>
      </c>
      <c r="FC53" s="15">
        <f t="shared" si="175"/>
        <v>0</v>
      </c>
    </row>
    <row r="54" spans="1:159" x14ac:dyDescent="0.25">
      <c r="A54" s="26" t="s">
        <v>404</v>
      </c>
      <c r="B54" s="13">
        <v>5.28E-2</v>
      </c>
      <c r="C54" s="212">
        <v>5.0500000000000003E-2</v>
      </c>
      <c r="D54" s="13"/>
      <c r="E54" s="27">
        <v>2857025.33</v>
      </c>
      <c r="F54" s="31">
        <v>2857025.33</v>
      </c>
      <c r="G54" s="31">
        <v>2857025.33</v>
      </c>
      <c r="H54" s="27">
        <v>2857025.33</v>
      </c>
      <c r="I54" s="27">
        <v>2857025.33</v>
      </c>
      <c r="J54" s="27">
        <v>2857025.33</v>
      </c>
      <c r="K54" s="27">
        <v>2857025.33</v>
      </c>
      <c r="L54" s="27">
        <v>2857025.33</v>
      </c>
      <c r="M54" s="27">
        <v>2857025.33</v>
      </c>
      <c r="N54" s="27">
        <v>2857025.33</v>
      </c>
      <c r="O54" s="27">
        <v>2857025.33</v>
      </c>
      <c r="P54" s="27">
        <v>2857025.33</v>
      </c>
      <c r="Q54" s="13"/>
      <c r="R54" s="27">
        <v>2857025.33</v>
      </c>
      <c r="S54" s="31">
        <v>2857025.33</v>
      </c>
      <c r="T54" s="31">
        <v>2857025.33</v>
      </c>
      <c r="U54" s="29">
        <v>2857025.33</v>
      </c>
      <c r="V54" s="29">
        <v>2857025.33</v>
      </c>
      <c r="W54" s="29">
        <v>2857025.33</v>
      </c>
      <c r="X54" s="29">
        <v>2857025.33</v>
      </c>
      <c r="Y54" s="29">
        <v>2857025.33</v>
      </c>
      <c r="Z54" s="29">
        <v>2857025.33</v>
      </c>
      <c r="AA54" s="29">
        <v>2857025.33</v>
      </c>
      <c r="AB54" s="29">
        <v>2857025.33</v>
      </c>
      <c r="AC54" s="29">
        <v>2857025.33</v>
      </c>
      <c r="AD54" s="27"/>
      <c r="AE54" s="27">
        <v>2857025.33</v>
      </c>
      <c r="AF54" s="27">
        <v>2857025.33</v>
      </c>
      <c r="AG54" s="27">
        <v>2857025.33</v>
      </c>
      <c r="AH54" s="27">
        <v>2857025.33</v>
      </c>
      <c r="AI54" s="27">
        <v>2857025.33</v>
      </c>
      <c r="AJ54" s="27">
        <v>2857025.33</v>
      </c>
      <c r="AK54" s="27"/>
      <c r="AL54" s="27"/>
      <c r="AM54" s="27"/>
      <c r="AN54" s="27"/>
      <c r="AO54" s="27"/>
      <c r="AP54" s="27"/>
      <c r="AQ54" s="27"/>
      <c r="AR54" s="28">
        <v>12570.911452</v>
      </c>
      <c r="AS54" s="28">
        <v>12570.911452</v>
      </c>
      <c r="AT54" s="28">
        <v>12570.911452</v>
      </c>
      <c r="AU54" s="28">
        <v>12570.911452</v>
      </c>
      <c r="AV54" s="28">
        <v>12570.911452</v>
      </c>
      <c r="AW54" s="28">
        <v>12570.911452</v>
      </c>
      <c r="AX54" s="28">
        <v>12570.911452</v>
      </c>
      <c r="AY54" s="28">
        <v>12570.911452</v>
      </c>
      <c r="AZ54" s="28">
        <v>12570.911452</v>
      </c>
      <c r="BA54" s="28">
        <v>12570.911452</v>
      </c>
      <c r="BB54" s="28">
        <v>12570.911452</v>
      </c>
      <c r="BC54" s="28">
        <v>12570.911452</v>
      </c>
      <c r="BD54" s="27"/>
      <c r="BE54" s="28">
        <v>12570.911452</v>
      </c>
      <c r="BF54" s="28">
        <v>12570.911452</v>
      </c>
      <c r="BG54" s="28">
        <v>12570.911452</v>
      </c>
      <c r="BH54" s="29">
        <v>12570.911452</v>
      </c>
      <c r="BI54" s="29">
        <v>12570.911452</v>
      </c>
      <c r="BJ54" s="29">
        <v>12570.911452</v>
      </c>
      <c r="BK54" s="29">
        <v>12570.911452</v>
      </c>
      <c r="BL54" s="29">
        <v>12570.911452</v>
      </c>
      <c r="BM54" s="29">
        <v>12570.911452</v>
      </c>
      <c r="BN54" s="29">
        <v>12570.911452</v>
      </c>
      <c r="BO54" s="29">
        <v>12570.911452</v>
      </c>
      <c r="BP54" s="29">
        <v>12570.911452</v>
      </c>
      <c r="BQ54" s="28"/>
      <c r="BR54" s="27">
        <f t="shared" si="88"/>
        <v>12570.911452</v>
      </c>
      <c r="BS54" s="27">
        <f t="shared" si="89"/>
        <v>12570.911452</v>
      </c>
      <c r="BT54" s="27">
        <f t="shared" si="90"/>
        <v>12570.911452</v>
      </c>
      <c r="BU54" s="27">
        <f t="shared" si="91"/>
        <v>12570.911452</v>
      </c>
      <c r="BV54" s="27">
        <f t="shared" si="92"/>
        <v>12570.911452</v>
      </c>
      <c r="BW54" s="27">
        <f t="shared" si="93"/>
        <v>12570.911452</v>
      </c>
      <c r="BX54" s="27">
        <f t="shared" si="94"/>
        <v>0</v>
      </c>
      <c r="BY54" s="27">
        <f t="shared" si="95"/>
        <v>0</v>
      </c>
      <c r="BZ54" s="27">
        <f t="shared" si="96"/>
        <v>0</v>
      </c>
      <c r="CA54" s="27">
        <f t="shared" si="97"/>
        <v>0</v>
      </c>
      <c r="CB54" s="27">
        <f t="shared" si="98"/>
        <v>0</v>
      </c>
      <c r="CC54" s="27">
        <f t="shared" si="99"/>
        <v>0</v>
      </c>
      <c r="CE54" s="15">
        <f t="shared" si="100"/>
        <v>12023.314930416667</v>
      </c>
      <c r="CF54" s="15">
        <f t="shared" si="101"/>
        <v>12023.314930416667</v>
      </c>
      <c r="CG54" s="15">
        <f t="shared" si="102"/>
        <v>12023.314930416667</v>
      </c>
      <c r="CH54" s="15">
        <f t="shared" si="103"/>
        <v>12023.314930416667</v>
      </c>
      <c r="CI54" s="15">
        <f t="shared" si="104"/>
        <v>12023.314930416667</v>
      </c>
      <c r="CJ54" s="15">
        <f t="shared" si="105"/>
        <v>12023.314930416667</v>
      </c>
      <c r="CK54" s="15">
        <f t="shared" si="106"/>
        <v>12023.314930416667</v>
      </c>
      <c r="CL54" s="15">
        <f t="shared" si="107"/>
        <v>12023.314930416667</v>
      </c>
      <c r="CM54" s="15">
        <f t="shared" si="108"/>
        <v>12023.314930416667</v>
      </c>
      <c r="CN54" s="15">
        <f t="shared" si="109"/>
        <v>12023.314930416667</v>
      </c>
      <c r="CO54" s="15">
        <f t="shared" si="110"/>
        <v>12023.314930416667</v>
      </c>
      <c r="CP54" s="15">
        <f t="shared" si="111"/>
        <v>12023.314930416667</v>
      </c>
      <c r="CQ54" s="15">
        <f t="shared" si="112"/>
        <v>0</v>
      </c>
      <c r="CR54" s="15">
        <f t="shared" si="113"/>
        <v>12023.314930416667</v>
      </c>
      <c r="CS54" s="15">
        <f t="shared" si="114"/>
        <v>12023.314930416667</v>
      </c>
      <c r="CT54" s="15">
        <f t="shared" si="115"/>
        <v>12023.314930416667</v>
      </c>
      <c r="CU54" s="15">
        <f t="shared" si="116"/>
        <v>12023.314930416667</v>
      </c>
      <c r="CV54" s="15">
        <f t="shared" si="117"/>
        <v>12023.314930416667</v>
      </c>
      <c r="CW54" s="15">
        <f t="shared" si="118"/>
        <v>12023.314930416667</v>
      </c>
      <c r="CX54" s="15">
        <f t="shared" si="119"/>
        <v>12023.314930416667</v>
      </c>
      <c r="CY54" s="15">
        <f t="shared" si="120"/>
        <v>12023.314930416667</v>
      </c>
      <c r="CZ54" s="15">
        <f t="shared" si="121"/>
        <v>12023.314930416667</v>
      </c>
      <c r="DA54" s="15">
        <f t="shared" si="122"/>
        <v>12023.314930416667</v>
      </c>
      <c r="DB54" s="15">
        <f t="shared" si="123"/>
        <v>12023.314930416667</v>
      </c>
      <c r="DC54" s="15">
        <f t="shared" si="124"/>
        <v>12023.314930416667</v>
      </c>
      <c r="DD54" s="15">
        <f t="shared" si="125"/>
        <v>0</v>
      </c>
      <c r="DE54" s="15">
        <f t="shared" si="126"/>
        <v>12023.314930416667</v>
      </c>
      <c r="DF54" s="15">
        <f t="shared" si="127"/>
        <v>12023.314930416667</v>
      </c>
      <c r="DG54" s="15">
        <f t="shared" si="128"/>
        <v>12023.314930416667</v>
      </c>
      <c r="DH54" s="15">
        <f t="shared" si="129"/>
        <v>12023.314930416667</v>
      </c>
      <c r="DI54" s="15">
        <f t="shared" si="130"/>
        <v>12023.314930416667</v>
      </c>
      <c r="DJ54" s="15">
        <f t="shared" si="131"/>
        <v>12023.314930416667</v>
      </c>
      <c r="DK54" s="15">
        <f t="shared" si="132"/>
        <v>0</v>
      </c>
      <c r="DL54" s="15">
        <f t="shared" si="133"/>
        <v>0</v>
      </c>
      <c r="DM54" s="15">
        <f t="shared" si="134"/>
        <v>0</v>
      </c>
      <c r="DN54" s="15">
        <f t="shared" si="135"/>
        <v>0</v>
      </c>
      <c r="DO54" s="15">
        <f t="shared" si="136"/>
        <v>0</v>
      </c>
      <c r="DP54" s="15">
        <f t="shared" si="137"/>
        <v>0</v>
      </c>
      <c r="DR54" s="15">
        <f t="shared" si="138"/>
        <v>547.59652158333301</v>
      </c>
      <c r="DS54" s="15">
        <f t="shared" si="139"/>
        <v>547.59652158333301</v>
      </c>
      <c r="DT54" s="15">
        <f t="shared" si="140"/>
        <v>547.59652158333301</v>
      </c>
      <c r="DU54" s="15">
        <f t="shared" si="141"/>
        <v>547.59652158333301</v>
      </c>
      <c r="DV54" s="15">
        <f t="shared" si="142"/>
        <v>547.59652158333301</v>
      </c>
      <c r="DW54" s="15">
        <f t="shared" si="143"/>
        <v>547.59652158333301</v>
      </c>
      <c r="DX54" s="15">
        <f t="shared" si="144"/>
        <v>547.59652158333301</v>
      </c>
      <c r="DY54" s="15">
        <f t="shared" si="145"/>
        <v>547.59652158333301</v>
      </c>
      <c r="DZ54" s="15">
        <f t="shared" si="146"/>
        <v>547.59652158333301</v>
      </c>
      <c r="EA54" s="15">
        <f t="shared" si="147"/>
        <v>547.59652158333301</v>
      </c>
      <c r="EB54" s="15">
        <f t="shared" si="148"/>
        <v>547.59652158333301</v>
      </c>
      <c r="EC54" s="15">
        <f t="shared" si="149"/>
        <v>547.59652158333301</v>
      </c>
      <c r="ED54" s="15">
        <f t="shared" si="150"/>
        <v>0</v>
      </c>
      <c r="EE54" s="15">
        <f t="shared" si="151"/>
        <v>547.59652158333301</v>
      </c>
      <c r="EF54" s="15">
        <f t="shared" si="152"/>
        <v>547.59652158333301</v>
      </c>
      <c r="EG54" s="15">
        <f t="shared" si="153"/>
        <v>547.59652158333301</v>
      </c>
      <c r="EH54" s="15">
        <f t="shared" si="154"/>
        <v>547.59652158333301</v>
      </c>
      <c r="EI54" s="15">
        <f t="shared" si="155"/>
        <v>547.59652158333301</v>
      </c>
      <c r="EJ54" s="15">
        <f t="shared" si="156"/>
        <v>547.59652158333301</v>
      </c>
      <c r="EK54" s="15">
        <f t="shared" si="157"/>
        <v>547.59652158333301</v>
      </c>
      <c r="EL54" s="15">
        <f t="shared" si="158"/>
        <v>547.59652158333301</v>
      </c>
      <c r="EM54" s="15">
        <f t="shared" si="159"/>
        <v>547.59652158333301</v>
      </c>
      <c r="EN54" s="15">
        <f t="shared" si="160"/>
        <v>547.59652158333301</v>
      </c>
      <c r="EO54" s="15">
        <f t="shared" si="161"/>
        <v>547.59652158333301</v>
      </c>
      <c r="EP54" s="15">
        <f t="shared" si="162"/>
        <v>547.59652158333301</v>
      </c>
      <c r="EQ54" s="15">
        <f t="shared" si="163"/>
        <v>0</v>
      </c>
      <c r="ER54" s="15">
        <f t="shared" si="164"/>
        <v>547.59652158333301</v>
      </c>
      <c r="ES54" s="15">
        <f t="shared" si="165"/>
        <v>547.59652158333301</v>
      </c>
      <c r="ET54" s="15">
        <f t="shared" si="166"/>
        <v>547.59652158333301</v>
      </c>
      <c r="EU54" s="15">
        <f t="shared" si="167"/>
        <v>547.59652158333301</v>
      </c>
      <c r="EV54" s="15">
        <f t="shared" si="168"/>
        <v>547.59652158333301</v>
      </c>
      <c r="EW54" s="15">
        <f t="shared" si="169"/>
        <v>547.59652158333301</v>
      </c>
      <c r="EX54" s="15">
        <f t="shared" si="170"/>
        <v>0</v>
      </c>
      <c r="EY54" s="15">
        <f t="shared" si="171"/>
        <v>0</v>
      </c>
      <c r="EZ54" s="15">
        <f t="shared" si="172"/>
        <v>0</v>
      </c>
      <c r="FA54" s="15">
        <f t="shared" si="173"/>
        <v>0</v>
      </c>
      <c r="FB54" s="15">
        <f t="shared" si="174"/>
        <v>0</v>
      </c>
      <c r="FC54" s="15">
        <f t="shared" si="175"/>
        <v>0</v>
      </c>
    </row>
    <row r="55" spans="1:159" x14ac:dyDescent="0.25">
      <c r="A55" s="26" t="s">
        <v>405</v>
      </c>
      <c r="B55" s="13">
        <v>5.28E-2</v>
      </c>
      <c r="C55" s="212">
        <v>5.0500000000000003E-2</v>
      </c>
      <c r="D55" s="13"/>
      <c r="E55" s="27">
        <v>0</v>
      </c>
      <c r="F55" s="31">
        <v>0</v>
      </c>
      <c r="G55" s="31">
        <v>0</v>
      </c>
      <c r="H55" s="27">
        <v>0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0</v>
      </c>
      <c r="P55" s="27">
        <v>0</v>
      </c>
      <c r="Q55" s="13"/>
      <c r="R55" s="27">
        <v>0</v>
      </c>
      <c r="S55" s="31">
        <v>0</v>
      </c>
      <c r="T55" s="31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  <c r="AC55" s="29">
        <v>0</v>
      </c>
      <c r="AD55" s="27"/>
      <c r="AE55" s="27">
        <v>0</v>
      </c>
      <c r="AF55" s="27">
        <v>0</v>
      </c>
      <c r="AG55" s="27">
        <v>0</v>
      </c>
      <c r="AH55" s="27">
        <v>0</v>
      </c>
      <c r="AI55" s="27">
        <v>0</v>
      </c>
      <c r="AJ55" s="27">
        <v>0</v>
      </c>
      <c r="AK55" s="27"/>
      <c r="AL55" s="27"/>
      <c r="AM55" s="27"/>
      <c r="AN55" s="27"/>
      <c r="AO55" s="27"/>
      <c r="AP55" s="27"/>
      <c r="AQ55" s="27"/>
      <c r="AR55" s="28">
        <v>0</v>
      </c>
      <c r="AS55" s="28">
        <v>0</v>
      </c>
      <c r="AT55" s="28">
        <v>0</v>
      </c>
      <c r="AU55" s="28">
        <v>0</v>
      </c>
      <c r="AV55" s="28">
        <v>0</v>
      </c>
      <c r="AW55" s="28">
        <v>0</v>
      </c>
      <c r="AX55" s="28">
        <v>0</v>
      </c>
      <c r="AY55" s="28">
        <v>0</v>
      </c>
      <c r="AZ55" s="28">
        <v>0</v>
      </c>
      <c r="BA55" s="28">
        <v>0</v>
      </c>
      <c r="BB55" s="28">
        <v>0</v>
      </c>
      <c r="BC55" s="28">
        <v>0</v>
      </c>
      <c r="BD55" s="27"/>
      <c r="BE55" s="28">
        <v>0</v>
      </c>
      <c r="BF55" s="28">
        <v>0</v>
      </c>
      <c r="BG55" s="28">
        <v>0</v>
      </c>
      <c r="BH55" s="29">
        <v>0</v>
      </c>
      <c r="BI55" s="29">
        <v>0</v>
      </c>
      <c r="BJ55" s="29">
        <v>0</v>
      </c>
      <c r="BK55" s="29">
        <v>0</v>
      </c>
      <c r="BL55" s="29">
        <v>0</v>
      </c>
      <c r="BM55" s="29">
        <v>0</v>
      </c>
      <c r="BN55" s="29">
        <v>0</v>
      </c>
      <c r="BO55" s="29">
        <v>0</v>
      </c>
      <c r="BP55" s="29">
        <v>0</v>
      </c>
      <c r="BQ55" s="28"/>
      <c r="BR55" s="27">
        <f t="shared" si="88"/>
        <v>0</v>
      </c>
      <c r="BS55" s="27">
        <f t="shared" si="89"/>
        <v>0</v>
      </c>
      <c r="BT55" s="27">
        <f t="shared" si="90"/>
        <v>0</v>
      </c>
      <c r="BU55" s="27">
        <f t="shared" si="91"/>
        <v>0</v>
      </c>
      <c r="BV55" s="27">
        <f t="shared" si="92"/>
        <v>0</v>
      </c>
      <c r="BW55" s="27">
        <f t="shared" si="93"/>
        <v>0</v>
      </c>
      <c r="BX55" s="27">
        <f t="shared" si="94"/>
        <v>0</v>
      </c>
      <c r="BY55" s="27">
        <f t="shared" si="95"/>
        <v>0</v>
      </c>
      <c r="BZ55" s="27">
        <f t="shared" si="96"/>
        <v>0</v>
      </c>
      <c r="CA55" s="27">
        <f t="shared" si="97"/>
        <v>0</v>
      </c>
      <c r="CB55" s="27">
        <f t="shared" si="98"/>
        <v>0</v>
      </c>
      <c r="CC55" s="27">
        <f t="shared" si="99"/>
        <v>0</v>
      </c>
      <c r="CE55" s="15">
        <f t="shared" si="100"/>
        <v>0</v>
      </c>
      <c r="CF55" s="15">
        <f t="shared" si="101"/>
        <v>0</v>
      </c>
      <c r="CG55" s="15">
        <f t="shared" si="102"/>
        <v>0</v>
      </c>
      <c r="CH55" s="15">
        <f t="shared" si="103"/>
        <v>0</v>
      </c>
      <c r="CI55" s="15">
        <f t="shared" si="104"/>
        <v>0</v>
      </c>
      <c r="CJ55" s="15">
        <f t="shared" si="105"/>
        <v>0</v>
      </c>
      <c r="CK55" s="15">
        <f t="shared" si="106"/>
        <v>0</v>
      </c>
      <c r="CL55" s="15">
        <f t="shared" si="107"/>
        <v>0</v>
      </c>
      <c r="CM55" s="15">
        <f t="shared" si="108"/>
        <v>0</v>
      </c>
      <c r="CN55" s="15">
        <f t="shared" si="109"/>
        <v>0</v>
      </c>
      <c r="CO55" s="15">
        <f t="shared" si="110"/>
        <v>0</v>
      </c>
      <c r="CP55" s="15">
        <f t="shared" si="111"/>
        <v>0</v>
      </c>
      <c r="CQ55" s="15">
        <f t="shared" si="112"/>
        <v>0</v>
      </c>
      <c r="CR55" s="15">
        <f t="shared" si="113"/>
        <v>0</v>
      </c>
      <c r="CS55" s="15">
        <f t="shared" si="114"/>
        <v>0</v>
      </c>
      <c r="CT55" s="15">
        <f t="shared" si="115"/>
        <v>0</v>
      </c>
      <c r="CU55" s="15">
        <f t="shared" si="116"/>
        <v>0</v>
      </c>
      <c r="CV55" s="15">
        <f t="shared" si="117"/>
        <v>0</v>
      </c>
      <c r="CW55" s="15">
        <f t="shared" si="118"/>
        <v>0</v>
      </c>
      <c r="CX55" s="15">
        <f t="shared" si="119"/>
        <v>0</v>
      </c>
      <c r="CY55" s="15">
        <f t="shared" si="120"/>
        <v>0</v>
      </c>
      <c r="CZ55" s="15">
        <f t="shared" si="121"/>
        <v>0</v>
      </c>
      <c r="DA55" s="15">
        <f t="shared" si="122"/>
        <v>0</v>
      </c>
      <c r="DB55" s="15">
        <f t="shared" si="123"/>
        <v>0</v>
      </c>
      <c r="DC55" s="15">
        <f t="shared" si="124"/>
        <v>0</v>
      </c>
      <c r="DD55" s="15">
        <f t="shared" si="125"/>
        <v>0</v>
      </c>
      <c r="DE55" s="15">
        <f t="shared" si="126"/>
        <v>0</v>
      </c>
      <c r="DF55" s="15">
        <f t="shared" si="127"/>
        <v>0</v>
      </c>
      <c r="DG55" s="15">
        <f t="shared" si="128"/>
        <v>0</v>
      </c>
      <c r="DH55" s="15">
        <f t="shared" si="129"/>
        <v>0</v>
      </c>
      <c r="DI55" s="15">
        <f t="shared" si="130"/>
        <v>0</v>
      </c>
      <c r="DJ55" s="15">
        <f t="shared" si="131"/>
        <v>0</v>
      </c>
      <c r="DK55" s="15">
        <f t="shared" si="132"/>
        <v>0</v>
      </c>
      <c r="DL55" s="15">
        <f t="shared" si="133"/>
        <v>0</v>
      </c>
      <c r="DM55" s="15">
        <f t="shared" si="134"/>
        <v>0</v>
      </c>
      <c r="DN55" s="15">
        <f t="shared" si="135"/>
        <v>0</v>
      </c>
      <c r="DO55" s="15">
        <f t="shared" si="136"/>
        <v>0</v>
      </c>
      <c r="DP55" s="15">
        <f t="shared" si="137"/>
        <v>0</v>
      </c>
      <c r="DR55" s="15">
        <f t="shared" si="138"/>
        <v>0</v>
      </c>
      <c r="DS55" s="15">
        <f t="shared" si="139"/>
        <v>0</v>
      </c>
      <c r="DT55" s="15">
        <f t="shared" si="140"/>
        <v>0</v>
      </c>
      <c r="DU55" s="15">
        <f t="shared" si="141"/>
        <v>0</v>
      </c>
      <c r="DV55" s="15">
        <f t="shared" si="142"/>
        <v>0</v>
      </c>
      <c r="DW55" s="15">
        <f t="shared" si="143"/>
        <v>0</v>
      </c>
      <c r="DX55" s="15">
        <f t="shared" si="144"/>
        <v>0</v>
      </c>
      <c r="DY55" s="15">
        <f t="shared" si="145"/>
        <v>0</v>
      </c>
      <c r="DZ55" s="15">
        <f t="shared" si="146"/>
        <v>0</v>
      </c>
      <c r="EA55" s="15">
        <f t="shared" si="147"/>
        <v>0</v>
      </c>
      <c r="EB55" s="15">
        <f t="shared" si="148"/>
        <v>0</v>
      </c>
      <c r="EC55" s="15">
        <f t="shared" si="149"/>
        <v>0</v>
      </c>
      <c r="ED55" s="15">
        <f t="shared" si="150"/>
        <v>0</v>
      </c>
      <c r="EE55" s="15">
        <f t="shared" si="151"/>
        <v>0</v>
      </c>
      <c r="EF55" s="15">
        <f t="shared" si="152"/>
        <v>0</v>
      </c>
      <c r="EG55" s="15">
        <f t="shared" si="153"/>
        <v>0</v>
      </c>
      <c r="EH55" s="15">
        <f t="shared" si="154"/>
        <v>0</v>
      </c>
      <c r="EI55" s="15">
        <f t="shared" si="155"/>
        <v>0</v>
      </c>
      <c r="EJ55" s="15">
        <f t="shared" si="156"/>
        <v>0</v>
      </c>
      <c r="EK55" s="15">
        <f t="shared" si="157"/>
        <v>0</v>
      </c>
      <c r="EL55" s="15">
        <f t="shared" si="158"/>
        <v>0</v>
      </c>
      <c r="EM55" s="15">
        <f t="shared" si="159"/>
        <v>0</v>
      </c>
      <c r="EN55" s="15">
        <f t="shared" si="160"/>
        <v>0</v>
      </c>
      <c r="EO55" s="15">
        <f t="shared" si="161"/>
        <v>0</v>
      </c>
      <c r="EP55" s="15">
        <f t="shared" si="162"/>
        <v>0</v>
      </c>
      <c r="EQ55" s="15">
        <f t="shared" si="163"/>
        <v>0</v>
      </c>
      <c r="ER55" s="15">
        <f t="shared" si="164"/>
        <v>0</v>
      </c>
      <c r="ES55" s="15">
        <f t="shared" si="165"/>
        <v>0</v>
      </c>
      <c r="ET55" s="15">
        <f t="shared" si="166"/>
        <v>0</v>
      </c>
      <c r="EU55" s="15">
        <f t="shared" si="167"/>
        <v>0</v>
      </c>
      <c r="EV55" s="15">
        <f t="shared" si="168"/>
        <v>0</v>
      </c>
      <c r="EW55" s="15">
        <f t="shared" si="169"/>
        <v>0</v>
      </c>
      <c r="EX55" s="15">
        <f t="shared" si="170"/>
        <v>0</v>
      </c>
      <c r="EY55" s="15">
        <f t="shared" si="171"/>
        <v>0</v>
      </c>
      <c r="EZ55" s="15">
        <f t="shared" si="172"/>
        <v>0</v>
      </c>
      <c r="FA55" s="15">
        <f t="shared" si="173"/>
        <v>0</v>
      </c>
      <c r="FB55" s="15">
        <f t="shared" si="174"/>
        <v>0</v>
      </c>
      <c r="FC55" s="15">
        <f t="shared" si="175"/>
        <v>0</v>
      </c>
    </row>
    <row r="56" spans="1:159" x14ac:dyDescent="0.25">
      <c r="A56" s="26" t="s">
        <v>406</v>
      </c>
      <c r="B56" s="13">
        <v>5.28E-2</v>
      </c>
      <c r="C56" s="212">
        <v>5.0500000000000003E-2</v>
      </c>
      <c r="D56" s="13"/>
      <c r="E56" s="27"/>
      <c r="F56" s="27"/>
      <c r="G56" s="27"/>
      <c r="H56" s="27">
        <v>0</v>
      </c>
      <c r="I56" s="27">
        <v>0</v>
      </c>
      <c r="J56" s="27">
        <v>0</v>
      </c>
      <c r="K56" s="27">
        <v>0</v>
      </c>
      <c r="L56" s="27">
        <v>0</v>
      </c>
      <c r="M56" s="27">
        <v>0</v>
      </c>
      <c r="N56" s="27">
        <v>0</v>
      </c>
      <c r="O56" s="27">
        <v>0</v>
      </c>
      <c r="P56" s="27">
        <v>0</v>
      </c>
      <c r="Q56" s="13"/>
      <c r="R56" s="27">
        <v>0</v>
      </c>
      <c r="S56" s="31">
        <v>0</v>
      </c>
      <c r="T56" s="31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  <c r="AC56" s="29">
        <v>0</v>
      </c>
      <c r="AD56" s="27"/>
      <c r="AE56" s="27">
        <v>0</v>
      </c>
      <c r="AF56" s="27">
        <v>0</v>
      </c>
      <c r="AG56" s="27">
        <v>0</v>
      </c>
      <c r="AH56" s="27">
        <v>0</v>
      </c>
      <c r="AI56" s="27">
        <v>0</v>
      </c>
      <c r="AJ56" s="27">
        <v>0</v>
      </c>
      <c r="AK56" s="27"/>
      <c r="AL56" s="27"/>
      <c r="AM56" s="27"/>
      <c r="AN56" s="27"/>
      <c r="AO56" s="27"/>
      <c r="AP56" s="27"/>
      <c r="AQ56" s="27"/>
      <c r="AR56" s="28">
        <v>0</v>
      </c>
      <c r="AS56" s="28">
        <v>0</v>
      </c>
      <c r="AT56" s="28">
        <v>0</v>
      </c>
      <c r="AU56" s="28">
        <v>0</v>
      </c>
      <c r="AV56" s="28">
        <v>0</v>
      </c>
      <c r="AW56" s="28">
        <v>0</v>
      </c>
      <c r="AX56" s="28">
        <v>0</v>
      </c>
      <c r="AY56" s="28">
        <v>0</v>
      </c>
      <c r="AZ56" s="28">
        <v>0</v>
      </c>
      <c r="BA56" s="28">
        <v>0</v>
      </c>
      <c r="BB56" s="28">
        <v>0</v>
      </c>
      <c r="BC56" s="28">
        <v>0</v>
      </c>
      <c r="BD56" s="27"/>
      <c r="BE56" s="28">
        <v>0</v>
      </c>
      <c r="BF56" s="28">
        <v>0</v>
      </c>
      <c r="BG56" s="28">
        <v>0</v>
      </c>
      <c r="BH56" s="29">
        <v>0</v>
      </c>
      <c r="BI56" s="29">
        <v>0</v>
      </c>
      <c r="BJ56" s="29">
        <v>0</v>
      </c>
      <c r="BK56" s="29">
        <v>0</v>
      </c>
      <c r="BL56" s="29">
        <v>0</v>
      </c>
      <c r="BM56" s="29">
        <v>0</v>
      </c>
      <c r="BN56" s="29">
        <v>0</v>
      </c>
      <c r="BO56" s="29">
        <v>0</v>
      </c>
      <c r="BP56" s="29">
        <v>0</v>
      </c>
      <c r="BQ56" s="28"/>
      <c r="BR56" s="27">
        <f t="shared" si="88"/>
        <v>0</v>
      </c>
      <c r="BS56" s="27">
        <f t="shared" si="89"/>
        <v>0</v>
      </c>
      <c r="BT56" s="27">
        <f t="shared" si="90"/>
        <v>0</v>
      </c>
      <c r="BU56" s="27">
        <f t="shared" si="91"/>
        <v>0</v>
      </c>
      <c r="BV56" s="27">
        <f t="shared" si="92"/>
        <v>0</v>
      </c>
      <c r="BW56" s="27">
        <f t="shared" si="93"/>
        <v>0</v>
      </c>
      <c r="BX56" s="27">
        <f t="shared" si="94"/>
        <v>0</v>
      </c>
      <c r="BY56" s="27">
        <f t="shared" si="95"/>
        <v>0</v>
      </c>
      <c r="BZ56" s="27">
        <f t="shared" si="96"/>
        <v>0</v>
      </c>
      <c r="CA56" s="27">
        <f t="shared" si="97"/>
        <v>0</v>
      </c>
      <c r="CB56" s="27">
        <f t="shared" si="98"/>
        <v>0</v>
      </c>
      <c r="CC56" s="27">
        <f t="shared" si="99"/>
        <v>0</v>
      </c>
      <c r="CE56" s="15">
        <f t="shared" si="100"/>
        <v>0</v>
      </c>
      <c r="CF56" s="15">
        <f t="shared" si="101"/>
        <v>0</v>
      </c>
      <c r="CG56" s="15">
        <f t="shared" si="102"/>
        <v>0</v>
      </c>
      <c r="CH56" s="15">
        <f t="shared" si="103"/>
        <v>0</v>
      </c>
      <c r="CI56" s="15">
        <f t="shared" si="104"/>
        <v>0</v>
      </c>
      <c r="CJ56" s="15">
        <f t="shared" si="105"/>
        <v>0</v>
      </c>
      <c r="CK56" s="15">
        <f t="shared" si="106"/>
        <v>0</v>
      </c>
      <c r="CL56" s="15">
        <f t="shared" si="107"/>
        <v>0</v>
      </c>
      <c r="CM56" s="15">
        <f t="shared" si="108"/>
        <v>0</v>
      </c>
      <c r="CN56" s="15">
        <f t="shared" si="109"/>
        <v>0</v>
      </c>
      <c r="CO56" s="15">
        <f t="shared" si="110"/>
        <v>0</v>
      </c>
      <c r="CP56" s="15">
        <f t="shared" si="111"/>
        <v>0</v>
      </c>
      <c r="CQ56" s="15">
        <f t="shared" si="112"/>
        <v>0</v>
      </c>
      <c r="CR56" s="15">
        <f t="shared" si="113"/>
        <v>0</v>
      </c>
      <c r="CS56" s="15">
        <f t="shared" si="114"/>
        <v>0</v>
      </c>
      <c r="CT56" s="15">
        <f t="shared" si="115"/>
        <v>0</v>
      </c>
      <c r="CU56" s="15">
        <f t="shared" si="116"/>
        <v>0</v>
      </c>
      <c r="CV56" s="15">
        <f t="shared" si="117"/>
        <v>0</v>
      </c>
      <c r="CW56" s="15">
        <f t="shared" si="118"/>
        <v>0</v>
      </c>
      <c r="CX56" s="15">
        <f t="shared" si="119"/>
        <v>0</v>
      </c>
      <c r="CY56" s="15">
        <f t="shared" si="120"/>
        <v>0</v>
      </c>
      <c r="CZ56" s="15">
        <f t="shared" si="121"/>
        <v>0</v>
      </c>
      <c r="DA56" s="15">
        <f t="shared" si="122"/>
        <v>0</v>
      </c>
      <c r="DB56" s="15">
        <f t="shared" si="123"/>
        <v>0</v>
      </c>
      <c r="DC56" s="15">
        <f t="shared" si="124"/>
        <v>0</v>
      </c>
      <c r="DD56" s="15">
        <f t="shared" si="125"/>
        <v>0</v>
      </c>
      <c r="DE56" s="15">
        <f t="shared" si="126"/>
        <v>0</v>
      </c>
      <c r="DF56" s="15">
        <f t="shared" si="127"/>
        <v>0</v>
      </c>
      <c r="DG56" s="15">
        <f t="shared" si="128"/>
        <v>0</v>
      </c>
      <c r="DH56" s="15">
        <f t="shared" si="129"/>
        <v>0</v>
      </c>
      <c r="DI56" s="15">
        <f t="shared" si="130"/>
        <v>0</v>
      </c>
      <c r="DJ56" s="15">
        <f t="shared" si="131"/>
        <v>0</v>
      </c>
      <c r="DK56" s="15">
        <f t="shared" si="132"/>
        <v>0</v>
      </c>
      <c r="DL56" s="15">
        <f t="shared" si="133"/>
        <v>0</v>
      </c>
      <c r="DM56" s="15">
        <f t="shared" si="134"/>
        <v>0</v>
      </c>
      <c r="DN56" s="15">
        <f t="shared" si="135"/>
        <v>0</v>
      </c>
      <c r="DO56" s="15">
        <f t="shared" si="136"/>
        <v>0</v>
      </c>
      <c r="DP56" s="15">
        <f t="shared" si="137"/>
        <v>0</v>
      </c>
      <c r="DR56" s="15">
        <f t="shared" si="138"/>
        <v>0</v>
      </c>
      <c r="DS56" s="15">
        <f t="shared" si="139"/>
        <v>0</v>
      </c>
      <c r="DT56" s="15">
        <f t="shared" si="140"/>
        <v>0</v>
      </c>
      <c r="DU56" s="15">
        <f t="shared" si="141"/>
        <v>0</v>
      </c>
      <c r="DV56" s="15">
        <f t="shared" si="142"/>
        <v>0</v>
      </c>
      <c r="DW56" s="15">
        <f t="shared" si="143"/>
        <v>0</v>
      </c>
      <c r="DX56" s="15">
        <f t="shared" si="144"/>
        <v>0</v>
      </c>
      <c r="DY56" s="15">
        <f t="shared" si="145"/>
        <v>0</v>
      </c>
      <c r="DZ56" s="15">
        <f t="shared" si="146"/>
        <v>0</v>
      </c>
      <c r="EA56" s="15">
        <f t="shared" si="147"/>
        <v>0</v>
      </c>
      <c r="EB56" s="15">
        <f t="shared" si="148"/>
        <v>0</v>
      </c>
      <c r="EC56" s="15">
        <f t="shared" si="149"/>
        <v>0</v>
      </c>
      <c r="ED56" s="15">
        <f t="shared" si="150"/>
        <v>0</v>
      </c>
      <c r="EE56" s="15">
        <f t="shared" si="151"/>
        <v>0</v>
      </c>
      <c r="EF56" s="15">
        <f t="shared" si="152"/>
        <v>0</v>
      </c>
      <c r="EG56" s="15">
        <f t="shared" si="153"/>
        <v>0</v>
      </c>
      <c r="EH56" s="15">
        <f t="shared" si="154"/>
        <v>0</v>
      </c>
      <c r="EI56" s="15">
        <f t="shared" si="155"/>
        <v>0</v>
      </c>
      <c r="EJ56" s="15">
        <f t="shared" si="156"/>
        <v>0</v>
      </c>
      <c r="EK56" s="15">
        <f t="shared" si="157"/>
        <v>0</v>
      </c>
      <c r="EL56" s="15">
        <f t="shared" si="158"/>
        <v>0</v>
      </c>
      <c r="EM56" s="15">
        <f t="shared" si="159"/>
        <v>0</v>
      </c>
      <c r="EN56" s="15">
        <f t="shared" si="160"/>
        <v>0</v>
      </c>
      <c r="EO56" s="15">
        <f t="shared" si="161"/>
        <v>0</v>
      </c>
      <c r="EP56" s="15">
        <f t="shared" si="162"/>
        <v>0</v>
      </c>
      <c r="EQ56" s="15">
        <f t="shared" si="163"/>
        <v>0</v>
      </c>
      <c r="ER56" s="15">
        <f t="shared" si="164"/>
        <v>0</v>
      </c>
      <c r="ES56" s="15">
        <f t="shared" si="165"/>
        <v>0</v>
      </c>
      <c r="ET56" s="15">
        <f t="shared" si="166"/>
        <v>0</v>
      </c>
      <c r="EU56" s="15">
        <f t="shared" si="167"/>
        <v>0</v>
      </c>
      <c r="EV56" s="15">
        <f t="shared" si="168"/>
        <v>0</v>
      </c>
      <c r="EW56" s="15">
        <f t="shared" si="169"/>
        <v>0</v>
      </c>
      <c r="EX56" s="15">
        <f t="shared" si="170"/>
        <v>0</v>
      </c>
      <c r="EY56" s="15">
        <f t="shared" si="171"/>
        <v>0</v>
      </c>
      <c r="EZ56" s="15">
        <f t="shared" si="172"/>
        <v>0</v>
      </c>
      <c r="FA56" s="15">
        <f t="shared" si="173"/>
        <v>0</v>
      </c>
      <c r="FB56" s="15">
        <f t="shared" si="174"/>
        <v>0</v>
      </c>
      <c r="FC56" s="15">
        <f t="shared" si="175"/>
        <v>0</v>
      </c>
    </row>
    <row r="57" spans="1:159" x14ac:dyDescent="0.25">
      <c r="A57" s="26" t="s">
        <v>872</v>
      </c>
      <c r="B57" s="13">
        <v>5.28E-2</v>
      </c>
      <c r="C57" s="212">
        <v>5.0500000000000003E-2</v>
      </c>
      <c r="D57" s="13"/>
      <c r="E57" s="27"/>
      <c r="F57" s="27"/>
      <c r="G57" s="27"/>
      <c r="H57" s="27">
        <v>0</v>
      </c>
      <c r="I57" s="27">
        <v>0</v>
      </c>
      <c r="J57" s="27">
        <v>0</v>
      </c>
      <c r="K57" s="27">
        <v>0</v>
      </c>
      <c r="L57" s="27">
        <v>0</v>
      </c>
      <c r="M57" s="27">
        <v>0</v>
      </c>
      <c r="N57" s="27">
        <v>0</v>
      </c>
      <c r="O57" s="27">
        <v>0</v>
      </c>
      <c r="P57" s="27">
        <v>0</v>
      </c>
      <c r="Q57" s="13"/>
      <c r="R57" s="27">
        <v>0</v>
      </c>
      <c r="S57" s="31">
        <v>0</v>
      </c>
      <c r="T57" s="31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  <c r="AC57" s="29">
        <v>0</v>
      </c>
      <c r="AD57" s="27"/>
      <c r="AE57" s="27">
        <v>0</v>
      </c>
      <c r="AF57" s="27">
        <v>0</v>
      </c>
      <c r="AG57" s="27">
        <v>0</v>
      </c>
      <c r="AH57" s="27">
        <v>1328723.83</v>
      </c>
      <c r="AI57" s="27">
        <v>2657447.66</v>
      </c>
      <c r="AJ57" s="27">
        <v>2657447.66</v>
      </c>
      <c r="AK57" s="27"/>
      <c r="AL57" s="27"/>
      <c r="AM57" s="27"/>
      <c r="AN57" s="27"/>
      <c r="AO57" s="27"/>
      <c r="AP57" s="27"/>
      <c r="AQ57" s="27"/>
      <c r="AR57" s="28"/>
      <c r="AS57" s="28"/>
      <c r="AT57" s="28"/>
      <c r="AU57" s="28">
        <v>0</v>
      </c>
      <c r="AV57" s="28">
        <v>0</v>
      </c>
      <c r="AW57" s="28">
        <v>0</v>
      </c>
      <c r="AX57" s="28">
        <v>0</v>
      </c>
      <c r="AY57" s="28">
        <v>0</v>
      </c>
      <c r="AZ57" s="28">
        <v>0</v>
      </c>
      <c r="BA57" s="28">
        <v>0</v>
      </c>
      <c r="BB57" s="28">
        <v>0</v>
      </c>
      <c r="BC57" s="28">
        <v>0</v>
      </c>
      <c r="BD57" s="27"/>
      <c r="BE57" s="28">
        <v>0</v>
      </c>
      <c r="BF57" s="28">
        <v>0</v>
      </c>
      <c r="BG57" s="28">
        <v>0</v>
      </c>
      <c r="BH57" s="29">
        <v>0</v>
      </c>
      <c r="BI57" s="29">
        <v>0</v>
      </c>
      <c r="BJ57" s="29">
        <v>0</v>
      </c>
      <c r="BK57" s="29">
        <v>0</v>
      </c>
      <c r="BL57" s="29">
        <v>0</v>
      </c>
      <c r="BM57" s="29">
        <v>0</v>
      </c>
      <c r="BN57" s="29">
        <v>0</v>
      </c>
      <c r="BO57" s="29">
        <v>0</v>
      </c>
      <c r="BP57" s="29">
        <v>0</v>
      </c>
      <c r="BQ57" s="28"/>
      <c r="BR57" s="27">
        <f t="shared" si="88"/>
        <v>0</v>
      </c>
      <c r="BS57" s="27">
        <f t="shared" si="89"/>
        <v>0</v>
      </c>
      <c r="BT57" s="27">
        <f t="shared" si="90"/>
        <v>0</v>
      </c>
      <c r="BU57" s="27">
        <f t="shared" si="91"/>
        <v>5846.3848520000001</v>
      </c>
      <c r="BV57" s="27">
        <f t="shared" si="92"/>
        <v>11692.769704</v>
      </c>
      <c r="BW57" s="27">
        <f t="shared" si="93"/>
        <v>11692.769704</v>
      </c>
      <c r="BX57" s="27">
        <f t="shared" si="94"/>
        <v>0</v>
      </c>
      <c r="BY57" s="27">
        <f t="shared" si="95"/>
        <v>0</v>
      </c>
      <c r="BZ57" s="27">
        <f t="shared" si="96"/>
        <v>0</v>
      </c>
      <c r="CA57" s="27">
        <f t="shared" si="97"/>
        <v>0</v>
      </c>
      <c r="CB57" s="27">
        <f t="shared" si="98"/>
        <v>0</v>
      </c>
      <c r="CC57" s="27">
        <f t="shared" si="99"/>
        <v>0</v>
      </c>
      <c r="CE57" s="15">
        <f t="shared" si="100"/>
        <v>0</v>
      </c>
      <c r="CF57" s="15">
        <f t="shared" si="101"/>
        <v>0</v>
      </c>
      <c r="CG57" s="15">
        <f t="shared" si="102"/>
        <v>0</v>
      </c>
      <c r="CH57" s="15">
        <f t="shared" si="103"/>
        <v>0</v>
      </c>
      <c r="CI57" s="15">
        <f t="shared" si="104"/>
        <v>0</v>
      </c>
      <c r="CJ57" s="15">
        <f t="shared" si="105"/>
        <v>0</v>
      </c>
      <c r="CK57" s="15">
        <f t="shared" si="106"/>
        <v>0</v>
      </c>
      <c r="CL57" s="15">
        <f t="shared" si="107"/>
        <v>0</v>
      </c>
      <c r="CM57" s="15">
        <f t="shared" si="108"/>
        <v>0</v>
      </c>
      <c r="CN57" s="15">
        <f t="shared" si="109"/>
        <v>0</v>
      </c>
      <c r="CO57" s="15">
        <f t="shared" si="110"/>
        <v>0</v>
      </c>
      <c r="CP57" s="15">
        <f t="shared" si="111"/>
        <v>0</v>
      </c>
      <c r="CQ57" s="15">
        <f t="shared" si="112"/>
        <v>0</v>
      </c>
      <c r="CR57" s="15">
        <f t="shared" si="113"/>
        <v>0</v>
      </c>
      <c r="CS57" s="15">
        <f t="shared" si="114"/>
        <v>0</v>
      </c>
      <c r="CT57" s="15">
        <f t="shared" si="115"/>
        <v>0</v>
      </c>
      <c r="CU57" s="15">
        <f t="shared" si="116"/>
        <v>0</v>
      </c>
      <c r="CV57" s="15">
        <f t="shared" si="117"/>
        <v>0</v>
      </c>
      <c r="CW57" s="15">
        <f t="shared" si="118"/>
        <v>0</v>
      </c>
      <c r="CX57" s="15">
        <f t="shared" si="119"/>
        <v>0</v>
      </c>
      <c r="CY57" s="15">
        <f t="shared" si="120"/>
        <v>0</v>
      </c>
      <c r="CZ57" s="15">
        <f t="shared" si="121"/>
        <v>0</v>
      </c>
      <c r="DA57" s="15">
        <f t="shared" si="122"/>
        <v>0</v>
      </c>
      <c r="DB57" s="15">
        <f t="shared" si="123"/>
        <v>0</v>
      </c>
      <c r="DC57" s="15">
        <f t="shared" si="124"/>
        <v>0</v>
      </c>
      <c r="DD57" s="15">
        <f t="shared" si="125"/>
        <v>0</v>
      </c>
      <c r="DE57" s="15">
        <f t="shared" si="126"/>
        <v>0</v>
      </c>
      <c r="DF57" s="15">
        <f t="shared" si="127"/>
        <v>0</v>
      </c>
      <c r="DG57" s="15">
        <f t="shared" si="128"/>
        <v>0</v>
      </c>
      <c r="DH57" s="15">
        <f t="shared" si="129"/>
        <v>5591.7127845833338</v>
      </c>
      <c r="DI57" s="15">
        <f t="shared" si="130"/>
        <v>11183.425569166668</v>
      </c>
      <c r="DJ57" s="15">
        <f t="shared" si="131"/>
        <v>11183.425569166668</v>
      </c>
      <c r="DK57" s="15">
        <f t="shared" si="132"/>
        <v>0</v>
      </c>
      <c r="DL57" s="15">
        <f t="shared" si="133"/>
        <v>0</v>
      </c>
      <c r="DM57" s="15">
        <f t="shared" si="134"/>
        <v>0</v>
      </c>
      <c r="DN57" s="15">
        <f t="shared" si="135"/>
        <v>0</v>
      </c>
      <c r="DO57" s="15">
        <f t="shared" si="136"/>
        <v>0</v>
      </c>
      <c r="DP57" s="15">
        <f t="shared" si="137"/>
        <v>0</v>
      </c>
      <c r="DR57" s="15">
        <f t="shared" si="138"/>
        <v>0</v>
      </c>
      <c r="DS57" s="15">
        <f t="shared" si="139"/>
        <v>0</v>
      </c>
      <c r="DT57" s="15">
        <f t="shared" si="140"/>
        <v>0</v>
      </c>
      <c r="DU57" s="15">
        <f t="shared" si="141"/>
        <v>0</v>
      </c>
      <c r="DV57" s="15">
        <f t="shared" si="142"/>
        <v>0</v>
      </c>
      <c r="DW57" s="15">
        <f t="shared" si="143"/>
        <v>0</v>
      </c>
      <c r="DX57" s="15">
        <f t="shared" si="144"/>
        <v>0</v>
      </c>
      <c r="DY57" s="15">
        <f t="shared" si="145"/>
        <v>0</v>
      </c>
      <c r="DZ57" s="15">
        <f t="shared" si="146"/>
        <v>0</v>
      </c>
      <c r="EA57" s="15">
        <f t="shared" si="147"/>
        <v>0</v>
      </c>
      <c r="EB57" s="15">
        <f t="shared" si="148"/>
        <v>0</v>
      </c>
      <c r="EC57" s="15">
        <f t="shared" si="149"/>
        <v>0</v>
      </c>
      <c r="ED57" s="15">
        <f t="shared" si="150"/>
        <v>0</v>
      </c>
      <c r="EE57" s="15">
        <f t="shared" si="151"/>
        <v>0</v>
      </c>
      <c r="EF57" s="15">
        <f t="shared" si="152"/>
        <v>0</v>
      </c>
      <c r="EG57" s="15">
        <f t="shared" si="153"/>
        <v>0</v>
      </c>
      <c r="EH57" s="15">
        <f t="shared" si="154"/>
        <v>0</v>
      </c>
      <c r="EI57" s="15">
        <f t="shared" si="155"/>
        <v>0</v>
      </c>
      <c r="EJ57" s="15">
        <f t="shared" si="156"/>
        <v>0</v>
      </c>
      <c r="EK57" s="15">
        <f t="shared" si="157"/>
        <v>0</v>
      </c>
      <c r="EL57" s="15">
        <f t="shared" si="158"/>
        <v>0</v>
      </c>
      <c r="EM57" s="15">
        <f t="shared" si="159"/>
        <v>0</v>
      </c>
      <c r="EN57" s="15">
        <f t="shared" si="160"/>
        <v>0</v>
      </c>
      <c r="EO57" s="15">
        <f t="shared" si="161"/>
        <v>0</v>
      </c>
      <c r="EP57" s="15">
        <f t="shared" si="162"/>
        <v>0</v>
      </c>
      <c r="EQ57" s="15">
        <f t="shared" si="163"/>
        <v>0</v>
      </c>
      <c r="ER57" s="15">
        <f t="shared" si="164"/>
        <v>0</v>
      </c>
      <c r="ES57" s="15">
        <f t="shared" si="165"/>
        <v>0</v>
      </c>
      <c r="ET57" s="15">
        <f t="shared" si="166"/>
        <v>0</v>
      </c>
      <c r="EU57" s="15">
        <f t="shared" si="167"/>
        <v>254.67206741666632</v>
      </c>
      <c r="EV57" s="15">
        <f t="shared" si="168"/>
        <v>509.34413483333265</v>
      </c>
      <c r="EW57" s="15">
        <f t="shared" si="169"/>
        <v>509.34413483333265</v>
      </c>
      <c r="EX57" s="15">
        <f t="shared" si="170"/>
        <v>0</v>
      </c>
      <c r="EY57" s="15">
        <f t="shared" si="171"/>
        <v>0</v>
      </c>
      <c r="EZ57" s="15">
        <f t="shared" si="172"/>
        <v>0</v>
      </c>
      <c r="FA57" s="15">
        <f t="shared" si="173"/>
        <v>0</v>
      </c>
      <c r="FB57" s="15">
        <f t="shared" si="174"/>
        <v>0</v>
      </c>
      <c r="FC57" s="15">
        <f t="shared" si="175"/>
        <v>0</v>
      </c>
    </row>
    <row r="58" spans="1:159" x14ac:dyDescent="0.25">
      <c r="A58" s="26" t="s">
        <v>408</v>
      </c>
      <c r="B58" s="13">
        <v>6.7799999999999999E-2</v>
      </c>
      <c r="C58" s="212">
        <v>6.3399999999999998E-2</v>
      </c>
      <c r="D58" s="13"/>
      <c r="E58" s="27">
        <v>113569296.26000001</v>
      </c>
      <c r="F58" s="27">
        <v>113569296.26000001</v>
      </c>
      <c r="G58" s="27">
        <v>113596814.98999999</v>
      </c>
      <c r="H58" s="27">
        <v>113624333.70999999</v>
      </c>
      <c r="I58" s="27">
        <v>113628668.58</v>
      </c>
      <c r="J58" s="27">
        <v>113632992.14</v>
      </c>
      <c r="K58" s="27">
        <v>113632980.83</v>
      </c>
      <c r="L58" s="27">
        <v>113632980.83</v>
      </c>
      <c r="M58" s="27">
        <v>113632980.83</v>
      </c>
      <c r="N58" s="27">
        <v>113632980.83</v>
      </c>
      <c r="O58" s="27">
        <v>113632980.83</v>
      </c>
      <c r="P58" s="27">
        <v>113632980.83</v>
      </c>
      <c r="Q58" s="13"/>
      <c r="R58" s="27">
        <v>113677515.54000001</v>
      </c>
      <c r="S58" s="27">
        <v>113722050.23999999</v>
      </c>
      <c r="T58" s="27">
        <v>113722050.23999999</v>
      </c>
      <c r="U58" s="29">
        <v>113768153.87</v>
      </c>
      <c r="V58" s="29">
        <v>113817023.70999999</v>
      </c>
      <c r="W58" s="29">
        <v>113819789.92</v>
      </c>
      <c r="X58" s="29">
        <v>113780944.06999999</v>
      </c>
      <c r="Y58" s="29">
        <v>113742098.20999999</v>
      </c>
      <c r="Z58" s="29">
        <v>113742098.20999999</v>
      </c>
      <c r="AA58" s="29">
        <v>113742098.20999999</v>
      </c>
      <c r="AB58" s="29">
        <v>113742098.20999999</v>
      </c>
      <c r="AC58" s="29">
        <v>113742098.20999999</v>
      </c>
      <c r="AD58" s="27"/>
      <c r="AE58" s="27">
        <v>113742098.20999999</v>
      </c>
      <c r="AF58" s="27">
        <v>113742098.20999999</v>
      </c>
      <c r="AG58" s="27">
        <v>113742098.20999999</v>
      </c>
      <c r="AH58" s="27">
        <v>113742098.20999999</v>
      </c>
      <c r="AI58" s="27">
        <v>113742098.20999999</v>
      </c>
      <c r="AJ58" s="27">
        <v>113742098.20999999</v>
      </c>
      <c r="AK58" s="27"/>
      <c r="AL58" s="27"/>
      <c r="AM58" s="27"/>
      <c r="AN58" s="27"/>
      <c r="AO58" s="27"/>
      <c r="AP58" s="27"/>
      <c r="AQ58" s="27"/>
      <c r="AR58" s="28">
        <v>641666.52386900003</v>
      </c>
      <c r="AS58" s="28">
        <v>641666.52386900003</v>
      </c>
      <c r="AT58" s="28">
        <v>641822.0046935</v>
      </c>
      <c r="AU58" s="28">
        <v>641977.48546149989</v>
      </c>
      <c r="AV58" s="28">
        <v>642001.97747699998</v>
      </c>
      <c r="AW58" s="28">
        <v>642026.40559099999</v>
      </c>
      <c r="AX58" s="28">
        <v>642026.34168949991</v>
      </c>
      <c r="AY58" s="28">
        <v>642026.34168949991</v>
      </c>
      <c r="AZ58" s="28">
        <v>642026.34168949991</v>
      </c>
      <c r="BA58" s="28">
        <v>642026.34168949991</v>
      </c>
      <c r="BB58" s="28">
        <v>642026.34168949991</v>
      </c>
      <c r="BC58" s="28">
        <v>642026.34168949991</v>
      </c>
      <c r="BD58" s="27"/>
      <c r="BE58" s="28">
        <v>642277.96280099999</v>
      </c>
      <c r="BF58" s="28">
        <v>642529.58385599998</v>
      </c>
      <c r="BG58" s="28">
        <v>642529.58385599998</v>
      </c>
      <c r="BH58" s="29">
        <v>642790.06936550001</v>
      </c>
      <c r="BI58" s="29">
        <v>643066.18396149995</v>
      </c>
      <c r="BJ58" s="29">
        <v>643081.81304799998</v>
      </c>
      <c r="BK58" s="29">
        <v>642862.3339955</v>
      </c>
      <c r="BL58" s="29">
        <v>642642.85488649993</v>
      </c>
      <c r="BM58" s="29">
        <v>642642.85488649993</v>
      </c>
      <c r="BN58" s="29">
        <v>642642.85488649993</v>
      </c>
      <c r="BO58" s="29">
        <v>642642.85488649993</v>
      </c>
      <c r="BP58" s="29">
        <v>642642.85488649993</v>
      </c>
      <c r="BQ58" s="28"/>
      <c r="BR58" s="27">
        <f t="shared" si="88"/>
        <v>642642.85488649993</v>
      </c>
      <c r="BS58" s="27">
        <f t="shared" si="89"/>
        <v>642642.85488649993</v>
      </c>
      <c r="BT58" s="27">
        <f t="shared" si="90"/>
        <v>642642.85488649993</v>
      </c>
      <c r="BU58" s="27">
        <f t="shared" si="91"/>
        <v>642642.85488649993</v>
      </c>
      <c r="BV58" s="27">
        <f t="shared" si="92"/>
        <v>642642.85488649993</v>
      </c>
      <c r="BW58" s="27">
        <f t="shared" si="93"/>
        <v>642642.85488649993</v>
      </c>
      <c r="BX58" s="27">
        <f t="shared" si="94"/>
        <v>0</v>
      </c>
      <c r="BY58" s="27">
        <f t="shared" si="95"/>
        <v>0</v>
      </c>
      <c r="BZ58" s="27">
        <f t="shared" si="96"/>
        <v>0</v>
      </c>
      <c r="CA58" s="27">
        <f t="shared" si="97"/>
        <v>0</v>
      </c>
      <c r="CB58" s="27">
        <f t="shared" si="98"/>
        <v>0</v>
      </c>
      <c r="CC58" s="27">
        <f t="shared" si="99"/>
        <v>0</v>
      </c>
      <c r="CE58" s="15">
        <f t="shared" si="100"/>
        <v>600024.44857366674</v>
      </c>
      <c r="CF58" s="15">
        <f t="shared" si="101"/>
        <v>600024.44857366674</v>
      </c>
      <c r="CG58" s="15">
        <f t="shared" si="102"/>
        <v>600169.83919716661</v>
      </c>
      <c r="CH58" s="15">
        <f t="shared" si="103"/>
        <v>600315.22976783325</v>
      </c>
      <c r="CI58" s="15">
        <f t="shared" si="104"/>
        <v>600338.13233099994</v>
      </c>
      <c r="CJ58" s="15">
        <f t="shared" si="105"/>
        <v>600360.9751396667</v>
      </c>
      <c r="CK58" s="15">
        <f t="shared" si="106"/>
        <v>600360.91538516665</v>
      </c>
      <c r="CL58" s="15">
        <f t="shared" si="107"/>
        <v>600360.91538516665</v>
      </c>
      <c r="CM58" s="15">
        <f t="shared" si="108"/>
        <v>600360.91538516665</v>
      </c>
      <c r="CN58" s="15">
        <f t="shared" si="109"/>
        <v>600360.91538516665</v>
      </c>
      <c r="CO58" s="15">
        <f t="shared" si="110"/>
        <v>600360.91538516665</v>
      </c>
      <c r="CP58" s="15">
        <f t="shared" si="111"/>
        <v>600360.91538516665</v>
      </c>
      <c r="CQ58" s="15">
        <f t="shared" si="112"/>
        <v>0</v>
      </c>
      <c r="CR58" s="15">
        <f t="shared" si="113"/>
        <v>600596.20710300002</v>
      </c>
      <c r="CS58" s="15">
        <f t="shared" si="114"/>
        <v>600831.49876799993</v>
      </c>
      <c r="CT58" s="15">
        <f t="shared" si="115"/>
        <v>600831.49876799993</v>
      </c>
      <c r="CU58" s="15">
        <f t="shared" si="116"/>
        <v>601075.07961316674</v>
      </c>
      <c r="CV58" s="15">
        <f t="shared" si="117"/>
        <v>601333.27526783326</v>
      </c>
      <c r="CW58" s="15">
        <f t="shared" si="118"/>
        <v>601347.89007733332</v>
      </c>
      <c r="CX58" s="15">
        <f t="shared" si="119"/>
        <v>601142.65450316656</v>
      </c>
      <c r="CY58" s="15">
        <f t="shared" si="120"/>
        <v>600937.41887616657</v>
      </c>
      <c r="CZ58" s="15">
        <f t="shared" si="121"/>
        <v>600937.41887616657</v>
      </c>
      <c r="DA58" s="15">
        <f t="shared" si="122"/>
        <v>600937.41887616657</v>
      </c>
      <c r="DB58" s="15">
        <f t="shared" si="123"/>
        <v>600937.41887616657</v>
      </c>
      <c r="DC58" s="15">
        <f t="shared" si="124"/>
        <v>600937.41887616657</v>
      </c>
      <c r="DD58" s="15">
        <f t="shared" si="125"/>
        <v>0</v>
      </c>
      <c r="DE58" s="15">
        <f t="shared" si="126"/>
        <v>600937.41887616657</v>
      </c>
      <c r="DF58" s="15">
        <f t="shared" si="127"/>
        <v>600937.41887616657</v>
      </c>
      <c r="DG58" s="15">
        <f t="shared" si="128"/>
        <v>600937.41887616657</v>
      </c>
      <c r="DH58" s="15">
        <f t="shared" si="129"/>
        <v>600937.41887616657</v>
      </c>
      <c r="DI58" s="15">
        <f t="shared" si="130"/>
        <v>600937.41887616657</v>
      </c>
      <c r="DJ58" s="15">
        <f t="shared" si="131"/>
        <v>600937.41887616657</v>
      </c>
      <c r="DK58" s="15">
        <f t="shared" si="132"/>
        <v>0</v>
      </c>
      <c r="DL58" s="15">
        <f t="shared" si="133"/>
        <v>0</v>
      </c>
      <c r="DM58" s="15">
        <f t="shared" si="134"/>
        <v>0</v>
      </c>
      <c r="DN58" s="15">
        <f t="shared" si="135"/>
        <v>0</v>
      </c>
      <c r="DO58" s="15">
        <f t="shared" si="136"/>
        <v>0</v>
      </c>
      <c r="DP58" s="15">
        <f t="shared" si="137"/>
        <v>0</v>
      </c>
      <c r="DR58" s="15">
        <f t="shared" si="138"/>
        <v>41642.075295333285</v>
      </c>
      <c r="DS58" s="15">
        <f t="shared" si="139"/>
        <v>41642.075295333285</v>
      </c>
      <c r="DT58" s="15">
        <f t="shared" si="140"/>
        <v>41652.165496333386</v>
      </c>
      <c r="DU58" s="15">
        <f t="shared" si="141"/>
        <v>41662.255693666637</v>
      </c>
      <c r="DV58" s="15">
        <f t="shared" si="142"/>
        <v>41663.845146000036</v>
      </c>
      <c r="DW58" s="15">
        <f t="shared" si="143"/>
        <v>41665.43045133329</v>
      </c>
      <c r="DX58" s="15">
        <f t="shared" si="144"/>
        <v>41665.426304333261</v>
      </c>
      <c r="DY58" s="15">
        <f t="shared" si="145"/>
        <v>41665.426304333261</v>
      </c>
      <c r="DZ58" s="15">
        <f t="shared" si="146"/>
        <v>41665.426304333261</v>
      </c>
      <c r="EA58" s="15">
        <f t="shared" si="147"/>
        <v>41665.426304333261</v>
      </c>
      <c r="EB58" s="15">
        <f t="shared" si="148"/>
        <v>41665.426304333261</v>
      </c>
      <c r="EC58" s="15">
        <f t="shared" si="149"/>
        <v>41665.426304333261</v>
      </c>
      <c r="ED58" s="15">
        <f t="shared" si="150"/>
        <v>0</v>
      </c>
      <c r="EE58" s="15">
        <f t="shared" si="151"/>
        <v>41681.755697999964</v>
      </c>
      <c r="EF58" s="15">
        <f t="shared" si="152"/>
        <v>41698.085088000051</v>
      </c>
      <c r="EG58" s="15">
        <f t="shared" si="153"/>
        <v>41698.085088000051</v>
      </c>
      <c r="EH58" s="15">
        <f t="shared" si="154"/>
        <v>41714.989752333262</v>
      </c>
      <c r="EI58" s="15">
        <f t="shared" si="155"/>
        <v>41732.908693666686</v>
      </c>
      <c r="EJ58" s="15">
        <f t="shared" si="156"/>
        <v>41733.922970666667</v>
      </c>
      <c r="EK58" s="15">
        <f t="shared" si="157"/>
        <v>41719.679492333438</v>
      </c>
      <c r="EL58" s="15">
        <f t="shared" si="158"/>
        <v>41705.43601033336</v>
      </c>
      <c r="EM58" s="15">
        <f t="shared" si="159"/>
        <v>41705.43601033336</v>
      </c>
      <c r="EN58" s="15">
        <f t="shared" si="160"/>
        <v>41705.43601033336</v>
      </c>
      <c r="EO58" s="15">
        <f t="shared" si="161"/>
        <v>41705.43601033336</v>
      </c>
      <c r="EP58" s="15">
        <f t="shared" si="162"/>
        <v>41705.43601033336</v>
      </c>
      <c r="EQ58" s="15">
        <f t="shared" si="163"/>
        <v>0</v>
      </c>
      <c r="ER58" s="15">
        <f t="shared" si="164"/>
        <v>41705.43601033336</v>
      </c>
      <c r="ES58" s="15">
        <f t="shared" si="165"/>
        <v>41705.43601033336</v>
      </c>
      <c r="ET58" s="15">
        <f t="shared" si="166"/>
        <v>41705.43601033336</v>
      </c>
      <c r="EU58" s="15">
        <f t="shared" si="167"/>
        <v>41705.43601033336</v>
      </c>
      <c r="EV58" s="15">
        <f t="shared" si="168"/>
        <v>41705.43601033336</v>
      </c>
      <c r="EW58" s="15">
        <f t="shared" si="169"/>
        <v>41705.43601033336</v>
      </c>
      <c r="EX58" s="15">
        <f t="shared" si="170"/>
        <v>0</v>
      </c>
      <c r="EY58" s="15">
        <f t="shared" si="171"/>
        <v>0</v>
      </c>
      <c r="EZ58" s="15">
        <f t="shared" si="172"/>
        <v>0</v>
      </c>
      <c r="FA58" s="15">
        <f t="shared" si="173"/>
        <v>0</v>
      </c>
      <c r="FB58" s="15">
        <f t="shared" si="174"/>
        <v>0</v>
      </c>
      <c r="FC58" s="15">
        <f t="shared" si="175"/>
        <v>0</v>
      </c>
    </row>
    <row r="59" spans="1:159" x14ac:dyDescent="0.25">
      <c r="A59" s="26" t="s">
        <v>409</v>
      </c>
      <c r="B59" s="13">
        <v>5.4600000000000003E-2</v>
      </c>
      <c r="C59" s="212">
        <v>5.2400000000000002E-2</v>
      </c>
      <c r="D59" s="13"/>
      <c r="E59" s="27">
        <v>150411159.44999999</v>
      </c>
      <c r="F59" s="27">
        <v>150411159.44999999</v>
      </c>
      <c r="G59" s="27">
        <v>150440318.74000001</v>
      </c>
      <c r="H59" s="27">
        <v>150469478.02000001</v>
      </c>
      <c r="I59" s="27">
        <v>150469478.02000001</v>
      </c>
      <c r="J59" s="27">
        <v>150469478.02000001</v>
      </c>
      <c r="K59" s="27">
        <v>150469478.02000001</v>
      </c>
      <c r="L59" s="27">
        <v>150460469.63999999</v>
      </c>
      <c r="M59" s="27">
        <v>150451461.25</v>
      </c>
      <c r="N59" s="27">
        <v>150451461.25</v>
      </c>
      <c r="O59" s="27">
        <v>150451461.25</v>
      </c>
      <c r="P59" s="27">
        <v>150451461.25</v>
      </c>
      <c r="Q59" s="13"/>
      <c r="R59" s="27">
        <v>150509643.40000001</v>
      </c>
      <c r="S59" s="27">
        <v>150567825.55000001</v>
      </c>
      <c r="T59" s="27">
        <v>150567825.55000001</v>
      </c>
      <c r="U59" s="29">
        <v>150561553.94</v>
      </c>
      <c r="V59" s="29">
        <v>150555282.33000001</v>
      </c>
      <c r="W59" s="29">
        <v>150555282.33000001</v>
      </c>
      <c r="X59" s="29">
        <v>150525722.84</v>
      </c>
      <c r="Y59" s="29">
        <v>150496163.34999999</v>
      </c>
      <c r="Z59" s="29">
        <v>150496163.34999999</v>
      </c>
      <c r="AA59" s="29">
        <v>150496163.34999999</v>
      </c>
      <c r="AB59" s="29">
        <v>150496163.34999999</v>
      </c>
      <c r="AC59" s="29">
        <v>150496163.34999999</v>
      </c>
      <c r="AD59" s="27"/>
      <c r="AE59" s="27">
        <v>150496163.34999999</v>
      </c>
      <c r="AF59" s="27">
        <v>150496163.34999999</v>
      </c>
      <c r="AG59" s="27">
        <v>150496163.34999999</v>
      </c>
      <c r="AH59" s="27">
        <v>150496163.34999999</v>
      </c>
      <c r="AI59" s="27">
        <v>150496163.34999999</v>
      </c>
      <c r="AJ59" s="27">
        <v>150496163.34999999</v>
      </c>
      <c r="AK59" s="27"/>
      <c r="AL59" s="27"/>
      <c r="AM59" s="27"/>
      <c r="AN59" s="27"/>
      <c r="AO59" s="27"/>
      <c r="AP59" s="27"/>
      <c r="AQ59" s="27"/>
      <c r="AR59" s="28">
        <v>684370.77549749997</v>
      </c>
      <c r="AS59" s="28">
        <v>684370.77549749997</v>
      </c>
      <c r="AT59" s="28">
        <v>684503.45026700001</v>
      </c>
      <c r="AU59" s="28">
        <v>684636.12499100005</v>
      </c>
      <c r="AV59" s="28">
        <v>684636.12499100005</v>
      </c>
      <c r="AW59" s="28">
        <v>684636.12499100005</v>
      </c>
      <c r="AX59" s="28">
        <v>684636.12499100005</v>
      </c>
      <c r="AY59" s="28">
        <v>684595.13686199998</v>
      </c>
      <c r="AZ59" s="28">
        <v>684554.14868750004</v>
      </c>
      <c r="BA59" s="28">
        <v>684554.14868750004</v>
      </c>
      <c r="BB59" s="28">
        <v>684554.14868750004</v>
      </c>
      <c r="BC59" s="28">
        <v>684554.14868750004</v>
      </c>
      <c r="BD59" s="27"/>
      <c r="BE59" s="28">
        <v>684818.87747000006</v>
      </c>
      <c r="BF59" s="28">
        <v>685083.60625250009</v>
      </c>
      <c r="BG59" s="28">
        <v>685083.60625250009</v>
      </c>
      <c r="BH59" s="29">
        <v>685055.07042700006</v>
      </c>
      <c r="BI59" s="29">
        <v>685026.53460150014</v>
      </c>
      <c r="BJ59" s="29">
        <v>685026.53460150014</v>
      </c>
      <c r="BK59" s="29">
        <v>684892.03892200009</v>
      </c>
      <c r="BL59" s="29">
        <v>684757.54324250005</v>
      </c>
      <c r="BM59" s="29">
        <v>684757.54324250005</v>
      </c>
      <c r="BN59" s="29">
        <v>684757.54324250005</v>
      </c>
      <c r="BO59" s="29">
        <v>684757.54324250005</v>
      </c>
      <c r="BP59" s="29">
        <v>684757.54324250005</v>
      </c>
      <c r="BQ59" s="28"/>
      <c r="BR59" s="27">
        <f t="shared" si="88"/>
        <v>684757.54324250005</v>
      </c>
      <c r="BS59" s="27">
        <f t="shared" si="89"/>
        <v>684757.54324250005</v>
      </c>
      <c r="BT59" s="27">
        <f t="shared" si="90"/>
        <v>684757.54324250005</v>
      </c>
      <c r="BU59" s="27">
        <f t="shared" si="91"/>
        <v>684757.54324250005</v>
      </c>
      <c r="BV59" s="27">
        <f t="shared" si="92"/>
        <v>684757.54324250005</v>
      </c>
      <c r="BW59" s="27">
        <f t="shared" si="93"/>
        <v>684757.54324250005</v>
      </c>
      <c r="BX59" s="27">
        <f t="shared" si="94"/>
        <v>0</v>
      </c>
      <c r="BY59" s="27">
        <f t="shared" si="95"/>
        <v>0</v>
      </c>
      <c r="BZ59" s="27">
        <f t="shared" si="96"/>
        <v>0</v>
      </c>
      <c r="CA59" s="27">
        <f t="shared" si="97"/>
        <v>0</v>
      </c>
      <c r="CB59" s="27">
        <f t="shared" si="98"/>
        <v>0</v>
      </c>
      <c r="CC59" s="27">
        <f t="shared" si="99"/>
        <v>0</v>
      </c>
      <c r="CE59" s="15">
        <f t="shared" si="100"/>
        <v>656795.39626499999</v>
      </c>
      <c r="CF59" s="15">
        <f t="shared" si="101"/>
        <v>656795.39626499999</v>
      </c>
      <c r="CG59" s="15">
        <f t="shared" si="102"/>
        <v>656922.72516466677</v>
      </c>
      <c r="CH59" s="15">
        <f t="shared" si="103"/>
        <v>657050.05402066675</v>
      </c>
      <c r="CI59" s="15">
        <f t="shared" si="104"/>
        <v>657050.05402066675</v>
      </c>
      <c r="CJ59" s="15">
        <f t="shared" si="105"/>
        <v>657050.05402066675</v>
      </c>
      <c r="CK59" s="15">
        <f t="shared" si="106"/>
        <v>657050.05402066675</v>
      </c>
      <c r="CL59" s="15">
        <f t="shared" si="107"/>
        <v>657010.71742799995</v>
      </c>
      <c r="CM59" s="15">
        <f t="shared" si="108"/>
        <v>656971.38079166668</v>
      </c>
      <c r="CN59" s="15">
        <f t="shared" si="109"/>
        <v>656971.38079166668</v>
      </c>
      <c r="CO59" s="15">
        <f t="shared" si="110"/>
        <v>656971.38079166668</v>
      </c>
      <c r="CP59" s="15">
        <f t="shared" si="111"/>
        <v>656971.38079166668</v>
      </c>
      <c r="CQ59" s="15">
        <f t="shared" si="112"/>
        <v>0</v>
      </c>
      <c r="CR59" s="15">
        <f t="shared" si="113"/>
        <v>657225.44284666667</v>
      </c>
      <c r="CS59" s="15">
        <f t="shared" si="114"/>
        <v>657479.50490166678</v>
      </c>
      <c r="CT59" s="15">
        <f t="shared" si="115"/>
        <v>657479.50490166678</v>
      </c>
      <c r="CU59" s="15">
        <f t="shared" si="116"/>
        <v>657452.11887133343</v>
      </c>
      <c r="CV59" s="15">
        <f t="shared" si="117"/>
        <v>657424.73284100008</v>
      </c>
      <c r="CW59" s="15">
        <f t="shared" si="118"/>
        <v>657424.73284100008</v>
      </c>
      <c r="CX59" s="15">
        <f t="shared" si="119"/>
        <v>657295.6564013334</v>
      </c>
      <c r="CY59" s="15">
        <f t="shared" si="120"/>
        <v>657166.57996166672</v>
      </c>
      <c r="CZ59" s="15">
        <f t="shared" si="121"/>
        <v>657166.57996166672</v>
      </c>
      <c r="DA59" s="15">
        <f t="shared" si="122"/>
        <v>657166.57996166672</v>
      </c>
      <c r="DB59" s="15">
        <f t="shared" si="123"/>
        <v>657166.57996166672</v>
      </c>
      <c r="DC59" s="15">
        <f t="shared" si="124"/>
        <v>657166.57996166672</v>
      </c>
      <c r="DD59" s="15">
        <f t="shared" si="125"/>
        <v>0</v>
      </c>
      <c r="DE59" s="15">
        <f t="shared" si="126"/>
        <v>657166.57996166672</v>
      </c>
      <c r="DF59" s="15">
        <f t="shared" si="127"/>
        <v>657166.57996166672</v>
      </c>
      <c r="DG59" s="15">
        <f t="shared" si="128"/>
        <v>657166.57996166672</v>
      </c>
      <c r="DH59" s="15">
        <f t="shared" si="129"/>
        <v>657166.57996166672</v>
      </c>
      <c r="DI59" s="15">
        <f t="shared" si="130"/>
        <v>657166.57996166672</v>
      </c>
      <c r="DJ59" s="15">
        <f t="shared" si="131"/>
        <v>657166.57996166672</v>
      </c>
      <c r="DK59" s="15">
        <f t="shared" si="132"/>
        <v>0</v>
      </c>
      <c r="DL59" s="15">
        <f t="shared" si="133"/>
        <v>0</v>
      </c>
      <c r="DM59" s="15">
        <f t="shared" si="134"/>
        <v>0</v>
      </c>
      <c r="DN59" s="15">
        <f t="shared" si="135"/>
        <v>0</v>
      </c>
      <c r="DO59" s="15">
        <f t="shared" si="136"/>
        <v>0</v>
      </c>
      <c r="DP59" s="15">
        <f t="shared" si="137"/>
        <v>0</v>
      </c>
      <c r="DR59" s="15">
        <f t="shared" si="138"/>
        <v>27575.379232499981</v>
      </c>
      <c r="DS59" s="15">
        <f t="shared" si="139"/>
        <v>27575.379232499981</v>
      </c>
      <c r="DT59" s="15">
        <f t="shared" si="140"/>
        <v>27580.725102333236</v>
      </c>
      <c r="DU59" s="15">
        <f t="shared" si="141"/>
        <v>27586.070970333298</v>
      </c>
      <c r="DV59" s="15">
        <f t="shared" si="142"/>
        <v>27586.070970333298</v>
      </c>
      <c r="DW59" s="15">
        <f t="shared" si="143"/>
        <v>27586.070970333298</v>
      </c>
      <c r="DX59" s="15">
        <f t="shared" si="144"/>
        <v>27586.070970333298</v>
      </c>
      <c r="DY59" s="15">
        <f t="shared" si="145"/>
        <v>27584.419434000039</v>
      </c>
      <c r="DZ59" s="15">
        <f t="shared" si="146"/>
        <v>27582.767895833356</v>
      </c>
      <c r="EA59" s="15">
        <f t="shared" si="147"/>
        <v>27582.767895833356</v>
      </c>
      <c r="EB59" s="15">
        <f t="shared" si="148"/>
        <v>27582.767895833356</v>
      </c>
      <c r="EC59" s="15">
        <f t="shared" si="149"/>
        <v>27582.767895833356</v>
      </c>
      <c r="ED59" s="15">
        <f t="shared" si="150"/>
        <v>0</v>
      </c>
      <c r="EE59" s="15">
        <f t="shared" si="151"/>
        <v>27593.434623333393</v>
      </c>
      <c r="EF59" s="15">
        <f t="shared" si="152"/>
        <v>27604.101350833313</v>
      </c>
      <c r="EG59" s="15">
        <f t="shared" si="153"/>
        <v>27604.101350833313</v>
      </c>
      <c r="EH59" s="15">
        <f t="shared" si="154"/>
        <v>27602.95155566663</v>
      </c>
      <c r="EI59" s="15">
        <f t="shared" si="155"/>
        <v>27601.801760500064</v>
      </c>
      <c r="EJ59" s="15">
        <f t="shared" si="156"/>
        <v>27601.801760500064</v>
      </c>
      <c r="EK59" s="15">
        <f t="shared" si="157"/>
        <v>27596.382520666695</v>
      </c>
      <c r="EL59" s="15">
        <f t="shared" si="158"/>
        <v>27590.963280833326</v>
      </c>
      <c r="EM59" s="15">
        <f t="shared" si="159"/>
        <v>27590.963280833326</v>
      </c>
      <c r="EN59" s="15">
        <f t="shared" si="160"/>
        <v>27590.963280833326</v>
      </c>
      <c r="EO59" s="15">
        <f t="shared" si="161"/>
        <v>27590.963280833326</v>
      </c>
      <c r="EP59" s="15">
        <f t="shared" si="162"/>
        <v>27590.963280833326</v>
      </c>
      <c r="EQ59" s="15">
        <f t="shared" si="163"/>
        <v>0</v>
      </c>
      <c r="ER59" s="15">
        <f t="shared" si="164"/>
        <v>27590.963280833326</v>
      </c>
      <c r="ES59" s="15">
        <f t="shared" si="165"/>
        <v>27590.963280833326</v>
      </c>
      <c r="ET59" s="15">
        <f t="shared" si="166"/>
        <v>27590.963280833326</v>
      </c>
      <c r="EU59" s="15">
        <f t="shared" si="167"/>
        <v>27590.963280833326</v>
      </c>
      <c r="EV59" s="15">
        <f t="shared" si="168"/>
        <v>27590.963280833326</v>
      </c>
      <c r="EW59" s="15">
        <f t="shared" si="169"/>
        <v>27590.963280833326</v>
      </c>
      <c r="EX59" s="15">
        <f t="shared" si="170"/>
        <v>0</v>
      </c>
      <c r="EY59" s="15">
        <f t="shared" si="171"/>
        <v>0</v>
      </c>
      <c r="EZ59" s="15">
        <f t="shared" si="172"/>
        <v>0</v>
      </c>
      <c r="FA59" s="15">
        <f t="shared" si="173"/>
        <v>0</v>
      </c>
      <c r="FB59" s="15">
        <f t="shared" si="174"/>
        <v>0</v>
      </c>
      <c r="FC59" s="15">
        <f t="shared" si="175"/>
        <v>0</v>
      </c>
    </row>
    <row r="60" spans="1:159" x14ac:dyDescent="0.25">
      <c r="A60" s="26" t="s">
        <v>410</v>
      </c>
      <c r="B60" s="13">
        <v>2.2599999999999999E-2</v>
      </c>
      <c r="C60" s="212">
        <v>2.1499999999999998E-2</v>
      </c>
      <c r="D60" s="13"/>
      <c r="E60" s="27">
        <v>15481189.119999999</v>
      </c>
      <c r="F60" s="27">
        <v>15482660.619999999</v>
      </c>
      <c r="G60" s="27">
        <v>15482660.619999999</v>
      </c>
      <c r="H60" s="27">
        <v>15474431.82</v>
      </c>
      <c r="I60" s="27">
        <v>15466203.02</v>
      </c>
      <c r="J60" s="27">
        <v>15466203.02</v>
      </c>
      <c r="K60" s="27">
        <v>15459261.84</v>
      </c>
      <c r="L60" s="27">
        <v>15452320.65</v>
      </c>
      <c r="M60" s="27">
        <v>15452320.65</v>
      </c>
      <c r="N60" s="27">
        <v>15452320.65</v>
      </c>
      <c r="O60" s="27">
        <v>15452320.65</v>
      </c>
      <c r="P60" s="27">
        <v>15452320.65</v>
      </c>
      <c r="Q60" s="13"/>
      <c r="R60" s="27">
        <v>15452320.65</v>
      </c>
      <c r="S60" s="27">
        <v>15452320.65</v>
      </c>
      <c r="T60" s="27">
        <v>15452320.65</v>
      </c>
      <c r="U60" s="29">
        <v>15452320.65</v>
      </c>
      <c r="V60" s="29">
        <v>15452320.65</v>
      </c>
      <c r="W60" s="29">
        <v>15452320.65</v>
      </c>
      <c r="X60" s="29">
        <v>15452320.65</v>
      </c>
      <c r="Y60" s="29">
        <v>15452320.65</v>
      </c>
      <c r="Z60" s="29">
        <v>15475254.310000001</v>
      </c>
      <c r="AA60" s="29">
        <v>15498187.960000001</v>
      </c>
      <c r="AB60" s="29">
        <v>15498187.960000001</v>
      </c>
      <c r="AC60" s="29">
        <v>15498187.960000001</v>
      </c>
      <c r="AD60" s="27"/>
      <c r="AE60" s="27">
        <v>15498187.960000001</v>
      </c>
      <c r="AF60" s="27">
        <v>15498187.960000001</v>
      </c>
      <c r="AG60" s="27">
        <v>15498187.960000001</v>
      </c>
      <c r="AH60" s="27">
        <v>15498187.960000001</v>
      </c>
      <c r="AI60" s="27">
        <v>15513408.58</v>
      </c>
      <c r="AJ60" s="27">
        <v>15527026.470000001</v>
      </c>
      <c r="AK60" s="27"/>
      <c r="AL60" s="27"/>
      <c r="AM60" s="27"/>
      <c r="AN60" s="27"/>
      <c r="AO60" s="27"/>
      <c r="AP60" s="27"/>
      <c r="AQ60" s="27"/>
      <c r="AR60" s="28">
        <v>29156.239509333329</v>
      </c>
      <c r="AS60" s="28">
        <v>29159.01083433333</v>
      </c>
      <c r="AT60" s="28">
        <v>29159.01083433333</v>
      </c>
      <c r="AU60" s="28">
        <v>29143.513261</v>
      </c>
      <c r="AV60" s="28">
        <v>29128.015687666662</v>
      </c>
      <c r="AW60" s="28">
        <v>29128.015687666662</v>
      </c>
      <c r="AX60" s="28">
        <v>29114.943131999997</v>
      </c>
      <c r="AY60" s="28">
        <v>29101.870557500002</v>
      </c>
      <c r="AZ60" s="28">
        <v>29101.870557500002</v>
      </c>
      <c r="BA60" s="28">
        <v>29101.870557500002</v>
      </c>
      <c r="BB60" s="28">
        <v>29101.870557500002</v>
      </c>
      <c r="BC60" s="28">
        <v>29101.870557500002</v>
      </c>
      <c r="BD60" s="27"/>
      <c r="BE60" s="28">
        <v>29101.870557500002</v>
      </c>
      <c r="BF60" s="28">
        <v>29101.870557500002</v>
      </c>
      <c r="BG60" s="28">
        <v>29101.870557500002</v>
      </c>
      <c r="BH60" s="29">
        <v>29101.870557500002</v>
      </c>
      <c r="BI60" s="29">
        <v>29101.870557500002</v>
      </c>
      <c r="BJ60" s="29">
        <v>29101.870557500002</v>
      </c>
      <c r="BK60" s="29">
        <v>29101.870557500002</v>
      </c>
      <c r="BL60" s="29">
        <v>29101.870557500002</v>
      </c>
      <c r="BM60" s="29">
        <v>29145.062283833333</v>
      </c>
      <c r="BN60" s="29">
        <v>29188.253991333331</v>
      </c>
      <c r="BO60" s="29">
        <v>29188.253991333331</v>
      </c>
      <c r="BP60" s="29">
        <v>29188.253991333331</v>
      </c>
      <c r="BQ60" s="28"/>
      <c r="BR60" s="27">
        <f t="shared" si="88"/>
        <v>29188.253991333331</v>
      </c>
      <c r="BS60" s="27">
        <f t="shared" si="89"/>
        <v>29188.253991333331</v>
      </c>
      <c r="BT60" s="27">
        <f t="shared" si="90"/>
        <v>29188.253991333331</v>
      </c>
      <c r="BU60" s="27">
        <f t="shared" si="91"/>
        <v>29188.253991333331</v>
      </c>
      <c r="BV60" s="27">
        <f t="shared" si="92"/>
        <v>29216.919492333331</v>
      </c>
      <c r="BW60" s="27">
        <f t="shared" si="93"/>
        <v>29242.5665185</v>
      </c>
      <c r="BX60" s="27">
        <f t="shared" si="94"/>
        <v>0</v>
      </c>
      <c r="BY60" s="27">
        <f t="shared" si="95"/>
        <v>0</v>
      </c>
      <c r="BZ60" s="27">
        <f t="shared" si="96"/>
        <v>0</v>
      </c>
      <c r="CA60" s="27">
        <f t="shared" si="97"/>
        <v>0</v>
      </c>
      <c r="CB60" s="27">
        <f t="shared" si="98"/>
        <v>0</v>
      </c>
      <c r="CC60" s="27">
        <f t="shared" si="99"/>
        <v>0</v>
      </c>
      <c r="CE60" s="15">
        <f t="shared" si="100"/>
        <v>27737.130506666665</v>
      </c>
      <c r="CF60" s="15">
        <f t="shared" si="101"/>
        <v>27739.766944166662</v>
      </c>
      <c r="CG60" s="15">
        <f t="shared" si="102"/>
        <v>27739.766944166662</v>
      </c>
      <c r="CH60" s="15">
        <f t="shared" si="103"/>
        <v>27725.023677499998</v>
      </c>
      <c r="CI60" s="15">
        <f t="shared" si="104"/>
        <v>27710.280410833333</v>
      </c>
      <c r="CJ60" s="15">
        <f t="shared" si="105"/>
        <v>27710.280410833333</v>
      </c>
      <c r="CK60" s="15">
        <f t="shared" si="106"/>
        <v>27697.844129999998</v>
      </c>
      <c r="CL60" s="15">
        <f t="shared" si="107"/>
        <v>27685.407831249995</v>
      </c>
      <c r="CM60" s="15">
        <f t="shared" si="108"/>
        <v>27685.407831249995</v>
      </c>
      <c r="CN60" s="15">
        <f t="shared" si="109"/>
        <v>27685.407831249995</v>
      </c>
      <c r="CO60" s="15">
        <f t="shared" si="110"/>
        <v>27685.407831249995</v>
      </c>
      <c r="CP60" s="15">
        <f t="shared" si="111"/>
        <v>27685.407831249995</v>
      </c>
      <c r="CQ60" s="15">
        <f t="shared" si="112"/>
        <v>0</v>
      </c>
      <c r="CR60" s="15">
        <f t="shared" si="113"/>
        <v>27685.407831249995</v>
      </c>
      <c r="CS60" s="15">
        <f t="shared" si="114"/>
        <v>27685.407831249995</v>
      </c>
      <c r="CT60" s="15">
        <f t="shared" si="115"/>
        <v>27685.407831249995</v>
      </c>
      <c r="CU60" s="15">
        <f t="shared" si="116"/>
        <v>27685.407831249995</v>
      </c>
      <c r="CV60" s="15">
        <f t="shared" si="117"/>
        <v>27685.407831249995</v>
      </c>
      <c r="CW60" s="15">
        <f t="shared" si="118"/>
        <v>27685.407831249995</v>
      </c>
      <c r="CX60" s="15">
        <f t="shared" si="119"/>
        <v>27685.407831249995</v>
      </c>
      <c r="CY60" s="15">
        <f t="shared" si="120"/>
        <v>27685.407831249995</v>
      </c>
      <c r="CZ60" s="15">
        <f t="shared" si="121"/>
        <v>27726.497305416666</v>
      </c>
      <c r="DA60" s="15">
        <f t="shared" si="122"/>
        <v>27767.586761666666</v>
      </c>
      <c r="DB60" s="15">
        <f t="shared" si="123"/>
        <v>27767.586761666666</v>
      </c>
      <c r="DC60" s="15">
        <f t="shared" si="124"/>
        <v>27767.586761666666</v>
      </c>
      <c r="DD60" s="15">
        <f t="shared" si="125"/>
        <v>0</v>
      </c>
      <c r="DE60" s="15">
        <f t="shared" si="126"/>
        <v>27767.586761666666</v>
      </c>
      <c r="DF60" s="15">
        <f t="shared" si="127"/>
        <v>27767.586761666666</v>
      </c>
      <c r="DG60" s="15">
        <f t="shared" si="128"/>
        <v>27767.586761666666</v>
      </c>
      <c r="DH60" s="15">
        <f t="shared" si="129"/>
        <v>27767.586761666666</v>
      </c>
      <c r="DI60" s="15">
        <f t="shared" si="130"/>
        <v>27794.857039166662</v>
      </c>
      <c r="DJ60" s="15">
        <f t="shared" si="131"/>
        <v>27819.255758750001</v>
      </c>
      <c r="DK60" s="15">
        <f t="shared" si="132"/>
        <v>0</v>
      </c>
      <c r="DL60" s="15">
        <f t="shared" si="133"/>
        <v>0</v>
      </c>
      <c r="DM60" s="15">
        <f t="shared" si="134"/>
        <v>0</v>
      </c>
      <c r="DN60" s="15">
        <f t="shared" si="135"/>
        <v>0</v>
      </c>
      <c r="DO60" s="15">
        <f t="shared" si="136"/>
        <v>0</v>
      </c>
      <c r="DP60" s="15">
        <f t="shared" si="137"/>
        <v>0</v>
      </c>
      <c r="DR60" s="15">
        <f t="shared" si="138"/>
        <v>1419.1090026666643</v>
      </c>
      <c r="DS60" s="15">
        <f t="shared" si="139"/>
        <v>1419.2438901666683</v>
      </c>
      <c r="DT60" s="15">
        <f t="shared" si="140"/>
        <v>1419.2438901666683</v>
      </c>
      <c r="DU60" s="15">
        <f t="shared" si="141"/>
        <v>1418.4895835000025</v>
      </c>
      <c r="DV60" s="15">
        <f t="shared" si="142"/>
        <v>1417.7352768333294</v>
      </c>
      <c r="DW60" s="15">
        <f t="shared" si="143"/>
        <v>1417.7352768333294</v>
      </c>
      <c r="DX60" s="15">
        <f t="shared" si="144"/>
        <v>1417.099001999999</v>
      </c>
      <c r="DY60" s="15">
        <f t="shared" si="145"/>
        <v>1416.4627262500071</v>
      </c>
      <c r="DZ60" s="15">
        <f t="shared" si="146"/>
        <v>1416.4627262500071</v>
      </c>
      <c r="EA60" s="15">
        <f t="shared" si="147"/>
        <v>1416.4627262500071</v>
      </c>
      <c r="EB60" s="15">
        <f t="shared" si="148"/>
        <v>1416.4627262500071</v>
      </c>
      <c r="EC60" s="15">
        <f t="shared" si="149"/>
        <v>1416.4627262500071</v>
      </c>
      <c r="ED60" s="15">
        <f t="shared" si="150"/>
        <v>0</v>
      </c>
      <c r="EE60" s="15">
        <f t="shared" si="151"/>
        <v>1416.4627262500071</v>
      </c>
      <c r="EF60" s="15">
        <f t="shared" si="152"/>
        <v>1416.4627262500071</v>
      </c>
      <c r="EG60" s="15">
        <f t="shared" si="153"/>
        <v>1416.4627262500071</v>
      </c>
      <c r="EH60" s="15">
        <f t="shared" si="154"/>
        <v>1416.4627262500071</v>
      </c>
      <c r="EI60" s="15">
        <f t="shared" si="155"/>
        <v>1416.4627262500071</v>
      </c>
      <c r="EJ60" s="15">
        <f t="shared" si="156"/>
        <v>1416.4627262500071</v>
      </c>
      <c r="EK60" s="15">
        <f t="shared" si="157"/>
        <v>1416.4627262500071</v>
      </c>
      <c r="EL60" s="15">
        <f t="shared" si="158"/>
        <v>1416.4627262500071</v>
      </c>
      <c r="EM60" s="15">
        <f t="shared" si="159"/>
        <v>1418.5649784166671</v>
      </c>
      <c r="EN60" s="15">
        <f t="shared" si="160"/>
        <v>1420.6672296666657</v>
      </c>
      <c r="EO60" s="15">
        <f t="shared" si="161"/>
        <v>1420.6672296666657</v>
      </c>
      <c r="EP60" s="15">
        <f t="shared" si="162"/>
        <v>1420.6672296666657</v>
      </c>
      <c r="EQ60" s="15">
        <f t="shared" si="163"/>
        <v>0</v>
      </c>
      <c r="ER60" s="15">
        <f t="shared" si="164"/>
        <v>1420.6672296666657</v>
      </c>
      <c r="ES60" s="15">
        <f t="shared" si="165"/>
        <v>1420.6672296666657</v>
      </c>
      <c r="ET60" s="15">
        <f t="shared" si="166"/>
        <v>1420.6672296666657</v>
      </c>
      <c r="EU60" s="15">
        <f t="shared" si="167"/>
        <v>1420.6672296666657</v>
      </c>
      <c r="EV60" s="15">
        <f t="shared" si="168"/>
        <v>1422.062453166669</v>
      </c>
      <c r="EW60" s="15">
        <f t="shared" si="169"/>
        <v>1423.3107597499984</v>
      </c>
      <c r="EX60" s="15">
        <f t="shared" si="170"/>
        <v>0</v>
      </c>
      <c r="EY60" s="15">
        <f t="shared" si="171"/>
        <v>0</v>
      </c>
      <c r="EZ60" s="15">
        <f t="shared" si="172"/>
        <v>0</v>
      </c>
      <c r="FA60" s="15">
        <f t="shared" si="173"/>
        <v>0</v>
      </c>
      <c r="FB60" s="15">
        <f t="shared" si="174"/>
        <v>0</v>
      </c>
      <c r="FC60" s="15">
        <f t="shared" si="175"/>
        <v>0</v>
      </c>
    </row>
    <row r="61" spans="1:159" x14ac:dyDescent="0.25">
      <c r="A61" s="26" t="s">
        <v>411</v>
      </c>
      <c r="B61" s="13">
        <v>3.6899999999999995E-2</v>
      </c>
      <c r="C61" s="212">
        <v>3.5099999999999999E-2</v>
      </c>
      <c r="D61" s="13"/>
      <c r="E61" s="27">
        <v>324354973.10000002</v>
      </c>
      <c r="F61" s="27">
        <v>324428234.02999997</v>
      </c>
      <c r="G61" s="27">
        <v>324563386.5</v>
      </c>
      <c r="H61" s="27">
        <v>324535399.92000002</v>
      </c>
      <c r="I61" s="27">
        <v>322709838.62</v>
      </c>
      <c r="J61" s="27">
        <v>321085882.98000002</v>
      </c>
      <c r="K61" s="27">
        <v>320892319.14999998</v>
      </c>
      <c r="L61" s="27">
        <v>320832897.97000003</v>
      </c>
      <c r="M61" s="27">
        <v>320922535.66000003</v>
      </c>
      <c r="N61" s="27">
        <v>321077414.57999998</v>
      </c>
      <c r="O61" s="27">
        <v>321484081.91000003</v>
      </c>
      <c r="P61" s="27">
        <v>325891773.37</v>
      </c>
      <c r="Q61" s="13"/>
      <c r="R61" s="27">
        <v>330226309.88999999</v>
      </c>
      <c r="S61" s="27">
        <v>329500227.79000002</v>
      </c>
      <c r="T61" s="27">
        <v>328728887.42000002</v>
      </c>
      <c r="U61" s="29">
        <v>328750314.31</v>
      </c>
      <c r="V61" s="29">
        <v>328647348.91000003</v>
      </c>
      <c r="W61" s="29">
        <v>328352862.75999999</v>
      </c>
      <c r="X61" s="29">
        <v>328111756.82999998</v>
      </c>
      <c r="Y61" s="29">
        <v>328628733.35000002</v>
      </c>
      <c r="Z61" s="29">
        <v>329779789.67000002</v>
      </c>
      <c r="AA61" s="29">
        <v>329969994.81</v>
      </c>
      <c r="AB61" s="29">
        <v>329574550.05000001</v>
      </c>
      <c r="AC61" s="29">
        <v>329010558.30000001</v>
      </c>
      <c r="AD61" s="27"/>
      <c r="AE61" s="27">
        <v>328426999.48000002</v>
      </c>
      <c r="AF61" s="27">
        <v>327907982.00999999</v>
      </c>
      <c r="AG61" s="27">
        <v>327393981.72000003</v>
      </c>
      <c r="AH61" s="27">
        <v>327400494.22000003</v>
      </c>
      <c r="AI61" s="27">
        <v>327378893.29000002</v>
      </c>
      <c r="AJ61" s="27">
        <v>327282761.50999999</v>
      </c>
      <c r="AK61" s="27"/>
      <c r="AL61" s="27"/>
      <c r="AM61" s="27"/>
      <c r="AN61" s="27"/>
      <c r="AO61" s="27"/>
      <c r="AP61" s="27"/>
      <c r="AQ61" s="27"/>
      <c r="AR61" s="28">
        <v>997391.54228249996</v>
      </c>
      <c r="AS61" s="28">
        <v>997616.81964224984</v>
      </c>
      <c r="AT61" s="28">
        <v>998032.41348749993</v>
      </c>
      <c r="AU61" s="28">
        <v>997946.35475399997</v>
      </c>
      <c r="AV61" s="28">
        <v>992332.75375649985</v>
      </c>
      <c r="AW61" s="28">
        <v>987339.09016349993</v>
      </c>
      <c r="AX61" s="28">
        <v>986743.88138624979</v>
      </c>
      <c r="AY61" s="28">
        <v>986561.16125774989</v>
      </c>
      <c r="AZ61" s="28">
        <v>986836.79715450003</v>
      </c>
      <c r="BA61" s="28">
        <v>987313.04983349983</v>
      </c>
      <c r="BB61" s="28">
        <v>988563.55187324993</v>
      </c>
      <c r="BC61" s="28">
        <v>1002117.2031127498</v>
      </c>
      <c r="BD61" s="27"/>
      <c r="BE61" s="28">
        <v>1015445.9029117498</v>
      </c>
      <c r="BF61" s="28">
        <v>1013213.20045425</v>
      </c>
      <c r="BG61" s="28">
        <v>1010841.3288164999</v>
      </c>
      <c r="BH61" s="29">
        <v>1010907.2165032499</v>
      </c>
      <c r="BI61" s="29">
        <v>1010590.59789825</v>
      </c>
      <c r="BJ61" s="29">
        <v>1009685.0529869999</v>
      </c>
      <c r="BK61" s="29">
        <v>1008943.6522522499</v>
      </c>
      <c r="BL61" s="29">
        <v>1010533.3550512498</v>
      </c>
      <c r="BM61" s="29">
        <v>1014072.8532352499</v>
      </c>
      <c r="BN61" s="29">
        <v>1014657.7340407498</v>
      </c>
      <c r="BO61" s="29">
        <v>1013441.7414037498</v>
      </c>
      <c r="BP61" s="29">
        <v>1011707.4667725</v>
      </c>
      <c r="BQ61" s="28"/>
      <c r="BR61" s="27">
        <f t="shared" si="88"/>
        <v>1009913.023401</v>
      </c>
      <c r="BS61" s="27">
        <f t="shared" si="89"/>
        <v>1008317.0446807499</v>
      </c>
      <c r="BT61" s="27">
        <f t="shared" si="90"/>
        <v>1006736.493789</v>
      </c>
      <c r="BU61" s="27">
        <f t="shared" si="91"/>
        <v>1006756.5197264999</v>
      </c>
      <c r="BV61" s="27">
        <f t="shared" si="92"/>
        <v>1006690.09686675</v>
      </c>
      <c r="BW61" s="27">
        <f t="shared" si="93"/>
        <v>1006394.4916432499</v>
      </c>
      <c r="BX61" s="27">
        <f t="shared" si="94"/>
        <v>0</v>
      </c>
      <c r="BY61" s="27">
        <f t="shared" si="95"/>
        <v>0</v>
      </c>
      <c r="BZ61" s="27">
        <f t="shared" si="96"/>
        <v>0</v>
      </c>
      <c r="CA61" s="27">
        <f t="shared" si="97"/>
        <v>0</v>
      </c>
      <c r="CB61" s="27">
        <f t="shared" si="98"/>
        <v>0</v>
      </c>
      <c r="CC61" s="27">
        <f t="shared" si="99"/>
        <v>0</v>
      </c>
      <c r="CE61" s="15">
        <f t="shared" si="100"/>
        <v>948738.29631750006</v>
      </c>
      <c r="CF61" s="15">
        <f t="shared" si="101"/>
        <v>948952.58453774999</v>
      </c>
      <c r="CG61" s="15">
        <f t="shared" si="102"/>
        <v>949347.90551249997</v>
      </c>
      <c r="CH61" s="15">
        <f t="shared" si="103"/>
        <v>949266.04476600001</v>
      </c>
      <c r="CI61" s="15">
        <f t="shared" si="104"/>
        <v>943926.2779635</v>
      </c>
      <c r="CJ61" s="15">
        <f t="shared" si="105"/>
        <v>939176.20771650004</v>
      </c>
      <c r="CK61" s="15">
        <f t="shared" si="106"/>
        <v>938610.03351374995</v>
      </c>
      <c r="CL61" s="15">
        <f t="shared" si="107"/>
        <v>938436.22656225006</v>
      </c>
      <c r="CM61" s="15">
        <f t="shared" si="108"/>
        <v>938698.41680550005</v>
      </c>
      <c r="CN61" s="15">
        <f t="shared" si="109"/>
        <v>939151.43764649995</v>
      </c>
      <c r="CO61" s="15">
        <f t="shared" si="110"/>
        <v>940340.93958675012</v>
      </c>
      <c r="CP61" s="15">
        <f t="shared" si="111"/>
        <v>953233.43710724998</v>
      </c>
      <c r="CQ61" s="15">
        <f t="shared" si="112"/>
        <v>0</v>
      </c>
      <c r="CR61" s="15">
        <f t="shared" si="113"/>
        <v>965911.95642824995</v>
      </c>
      <c r="CS61" s="15">
        <f t="shared" si="114"/>
        <v>963788.16628574999</v>
      </c>
      <c r="CT61" s="15">
        <f t="shared" si="115"/>
        <v>961531.99570350011</v>
      </c>
      <c r="CU61" s="15">
        <f t="shared" si="116"/>
        <v>961594.66935674998</v>
      </c>
      <c r="CV61" s="15">
        <f t="shared" si="117"/>
        <v>961293.49556175002</v>
      </c>
      <c r="CW61" s="15">
        <f t="shared" si="118"/>
        <v>960432.12357299996</v>
      </c>
      <c r="CX61" s="15">
        <f t="shared" si="119"/>
        <v>959726.88872775005</v>
      </c>
      <c r="CY61" s="15">
        <f t="shared" si="120"/>
        <v>961239.04504875001</v>
      </c>
      <c r="CZ61" s="15">
        <f t="shared" si="121"/>
        <v>964605.88478475006</v>
      </c>
      <c r="DA61" s="15">
        <f t="shared" si="122"/>
        <v>965162.23481925006</v>
      </c>
      <c r="DB61" s="15">
        <f t="shared" si="123"/>
        <v>964005.55889625009</v>
      </c>
      <c r="DC61" s="15">
        <f t="shared" si="124"/>
        <v>962355.88302750001</v>
      </c>
      <c r="DD61" s="15">
        <f t="shared" si="125"/>
        <v>0</v>
      </c>
      <c r="DE61" s="15">
        <f t="shared" si="126"/>
        <v>960648.97347900004</v>
      </c>
      <c r="DF61" s="15">
        <f t="shared" si="127"/>
        <v>959130.84737924999</v>
      </c>
      <c r="DG61" s="15">
        <f t="shared" si="128"/>
        <v>957627.39653100015</v>
      </c>
      <c r="DH61" s="15">
        <f t="shared" si="129"/>
        <v>957646.44559350004</v>
      </c>
      <c r="DI61" s="15">
        <f t="shared" si="130"/>
        <v>957583.26287325006</v>
      </c>
      <c r="DJ61" s="15">
        <f t="shared" si="131"/>
        <v>957302.07741675002</v>
      </c>
      <c r="DK61" s="15">
        <f t="shared" si="132"/>
        <v>0</v>
      </c>
      <c r="DL61" s="15">
        <f t="shared" si="133"/>
        <v>0</v>
      </c>
      <c r="DM61" s="15">
        <f t="shared" si="134"/>
        <v>0</v>
      </c>
      <c r="DN61" s="15">
        <f t="shared" si="135"/>
        <v>0</v>
      </c>
      <c r="DO61" s="15">
        <f t="shared" si="136"/>
        <v>0</v>
      </c>
      <c r="DP61" s="15">
        <f t="shared" si="137"/>
        <v>0</v>
      </c>
      <c r="DR61" s="15">
        <f t="shared" si="138"/>
        <v>48653.245964999893</v>
      </c>
      <c r="DS61" s="15">
        <f t="shared" si="139"/>
        <v>48664.23510449985</v>
      </c>
      <c r="DT61" s="15">
        <f t="shared" si="140"/>
        <v>48684.507974999957</v>
      </c>
      <c r="DU61" s="15">
        <f t="shared" si="141"/>
        <v>48680.309987999965</v>
      </c>
      <c r="DV61" s="15">
        <f t="shared" si="142"/>
        <v>48406.475792999845</v>
      </c>
      <c r="DW61" s="15">
        <f t="shared" si="143"/>
        <v>48162.882446999894</v>
      </c>
      <c r="DX61" s="15">
        <f t="shared" si="144"/>
        <v>48133.847872499842</v>
      </c>
      <c r="DY61" s="15">
        <f t="shared" si="145"/>
        <v>48124.934695499833</v>
      </c>
      <c r="DZ61" s="15">
        <f t="shared" si="146"/>
        <v>48138.380348999985</v>
      </c>
      <c r="EA61" s="15">
        <f t="shared" si="147"/>
        <v>48161.612186999875</v>
      </c>
      <c r="EB61" s="15">
        <f t="shared" si="148"/>
        <v>48222.612286499818</v>
      </c>
      <c r="EC61" s="15">
        <f t="shared" si="149"/>
        <v>48883.766005499871</v>
      </c>
      <c r="ED61" s="15">
        <f t="shared" si="150"/>
        <v>0</v>
      </c>
      <c r="EE61" s="15">
        <f t="shared" si="151"/>
        <v>49533.946483499836</v>
      </c>
      <c r="EF61" s="15">
        <f t="shared" si="152"/>
        <v>49425.034168499988</v>
      </c>
      <c r="EG61" s="15">
        <f t="shared" si="153"/>
        <v>49309.333112999797</v>
      </c>
      <c r="EH61" s="15">
        <f t="shared" si="154"/>
        <v>49312.547146499972</v>
      </c>
      <c r="EI61" s="15">
        <f t="shared" si="155"/>
        <v>49297.102336499956</v>
      </c>
      <c r="EJ61" s="15">
        <f t="shared" si="156"/>
        <v>49252.929413999896</v>
      </c>
      <c r="EK61" s="15">
        <f t="shared" si="157"/>
        <v>49216.763524499838</v>
      </c>
      <c r="EL61" s="15">
        <f t="shared" si="158"/>
        <v>49294.310002499842</v>
      </c>
      <c r="EM61" s="15">
        <f t="shared" si="159"/>
        <v>49466.968450499815</v>
      </c>
      <c r="EN61" s="15">
        <f t="shared" si="160"/>
        <v>49495.499221499776</v>
      </c>
      <c r="EO61" s="15">
        <f t="shared" si="161"/>
        <v>49436.182507499703</v>
      </c>
      <c r="EP61" s="15">
        <f t="shared" si="162"/>
        <v>49351.583744999953</v>
      </c>
      <c r="EQ61" s="15">
        <f t="shared" si="163"/>
        <v>0</v>
      </c>
      <c r="ER61" s="15">
        <f t="shared" si="164"/>
        <v>49264.049921999918</v>
      </c>
      <c r="ES61" s="15">
        <f t="shared" si="165"/>
        <v>49186.197301499895</v>
      </c>
      <c r="ET61" s="15">
        <f t="shared" si="166"/>
        <v>49109.09725799982</v>
      </c>
      <c r="EU61" s="15">
        <f t="shared" si="167"/>
        <v>49110.074132999871</v>
      </c>
      <c r="EV61" s="15">
        <f t="shared" si="168"/>
        <v>49106.833993499982</v>
      </c>
      <c r="EW61" s="15">
        <f t="shared" si="169"/>
        <v>49092.414226499852</v>
      </c>
      <c r="EX61" s="15">
        <f t="shared" si="170"/>
        <v>0</v>
      </c>
      <c r="EY61" s="15">
        <f t="shared" si="171"/>
        <v>0</v>
      </c>
      <c r="EZ61" s="15">
        <f t="shared" si="172"/>
        <v>0</v>
      </c>
      <c r="FA61" s="15">
        <f t="shared" si="173"/>
        <v>0</v>
      </c>
      <c r="FB61" s="15">
        <f t="shared" si="174"/>
        <v>0</v>
      </c>
      <c r="FC61" s="15">
        <f t="shared" si="175"/>
        <v>0</v>
      </c>
    </row>
    <row r="62" spans="1:159" x14ac:dyDescent="0.25">
      <c r="A62" s="26" t="s">
        <v>412</v>
      </c>
      <c r="B62" s="13">
        <v>3.6899999999999995E-2</v>
      </c>
      <c r="C62" s="212">
        <v>3.5099999999999999E-2</v>
      </c>
      <c r="D62" s="13"/>
      <c r="E62" s="27">
        <v>10635589.17</v>
      </c>
      <c r="F62" s="27">
        <v>10635589.17</v>
      </c>
      <c r="G62" s="27">
        <v>10635589.17</v>
      </c>
      <c r="H62" s="27">
        <v>10635589.17</v>
      </c>
      <c r="I62" s="27">
        <v>10635589.17</v>
      </c>
      <c r="J62" s="27">
        <v>10635589.17</v>
      </c>
      <c r="K62" s="27">
        <v>10635589.17</v>
      </c>
      <c r="L62" s="27">
        <v>10635589.17</v>
      </c>
      <c r="M62" s="27">
        <v>10635589.17</v>
      </c>
      <c r="N62" s="27">
        <v>10635589.17</v>
      </c>
      <c r="O62" s="27">
        <v>10635589.17</v>
      </c>
      <c r="P62" s="27">
        <v>10635589.17</v>
      </c>
      <c r="Q62" s="13"/>
      <c r="R62" s="27">
        <v>10635589.17</v>
      </c>
      <c r="S62" s="27">
        <v>10645643.08</v>
      </c>
      <c r="T62" s="27">
        <v>10655696.98</v>
      </c>
      <c r="U62" s="29">
        <v>10655696.98</v>
      </c>
      <c r="V62" s="29">
        <v>10655696.98</v>
      </c>
      <c r="W62" s="29">
        <v>10655696.98</v>
      </c>
      <c r="X62" s="29">
        <v>10655696.98</v>
      </c>
      <c r="Y62" s="29">
        <v>10655696.98</v>
      </c>
      <c r="Z62" s="29">
        <v>10655696.98</v>
      </c>
      <c r="AA62" s="29">
        <v>10655696.98</v>
      </c>
      <c r="AB62" s="29">
        <v>10655696.98</v>
      </c>
      <c r="AC62" s="29">
        <v>10655696.98</v>
      </c>
      <c r="AD62" s="27"/>
      <c r="AE62" s="27">
        <v>10655696.98</v>
      </c>
      <c r="AF62" s="27">
        <v>10655696.98</v>
      </c>
      <c r="AG62" s="27">
        <v>10655696.98</v>
      </c>
      <c r="AH62" s="27">
        <v>10655696.98</v>
      </c>
      <c r="AI62" s="27">
        <v>10655696.98</v>
      </c>
      <c r="AJ62" s="27">
        <v>10655696.98</v>
      </c>
      <c r="AK62" s="27"/>
      <c r="AL62" s="27"/>
      <c r="AM62" s="27"/>
      <c r="AN62" s="27"/>
      <c r="AO62" s="27"/>
      <c r="AP62" s="27"/>
      <c r="AQ62" s="27"/>
      <c r="AR62" s="28">
        <v>32704.436697749992</v>
      </c>
      <c r="AS62" s="28">
        <v>32704.436697749992</v>
      </c>
      <c r="AT62" s="28">
        <v>32704.436697749992</v>
      </c>
      <c r="AU62" s="28">
        <v>32704.436697749992</v>
      </c>
      <c r="AV62" s="28">
        <v>32704.436697749992</v>
      </c>
      <c r="AW62" s="28">
        <v>32704.436697749992</v>
      </c>
      <c r="AX62" s="28">
        <v>32704.436697749992</v>
      </c>
      <c r="AY62" s="28">
        <v>32704.436697749992</v>
      </c>
      <c r="AZ62" s="28">
        <v>32704.436697749992</v>
      </c>
      <c r="BA62" s="28">
        <v>32704.436697749992</v>
      </c>
      <c r="BB62" s="28">
        <v>32704.436697749992</v>
      </c>
      <c r="BC62" s="28">
        <v>32704.436697749992</v>
      </c>
      <c r="BD62" s="27"/>
      <c r="BE62" s="28">
        <v>32704.436697749992</v>
      </c>
      <c r="BF62" s="28">
        <v>32735.352470999995</v>
      </c>
      <c r="BG62" s="28">
        <v>32766.268213499996</v>
      </c>
      <c r="BH62" s="29">
        <v>32766.268213499996</v>
      </c>
      <c r="BI62" s="29">
        <v>32766.268213499996</v>
      </c>
      <c r="BJ62" s="29">
        <v>32766.268213499996</v>
      </c>
      <c r="BK62" s="29">
        <v>32766.268213499996</v>
      </c>
      <c r="BL62" s="29">
        <v>32766.268213499996</v>
      </c>
      <c r="BM62" s="29">
        <v>32766.268213499996</v>
      </c>
      <c r="BN62" s="29">
        <v>32766.268213499996</v>
      </c>
      <c r="BO62" s="29">
        <v>32766.268213499996</v>
      </c>
      <c r="BP62" s="29">
        <v>32766.268213499996</v>
      </c>
      <c r="BQ62" s="28"/>
      <c r="BR62" s="27">
        <f t="shared" si="88"/>
        <v>32766.268213499996</v>
      </c>
      <c r="BS62" s="27">
        <f t="shared" si="89"/>
        <v>32766.268213499996</v>
      </c>
      <c r="BT62" s="27">
        <f t="shared" si="90"/>
        <v>32766.268213499996</v>
      </c>
      <c r="BU62" s="27">
        <f t="shared" si="91"/>
        <v>32766.268213499996</v>
      </c>
      <c r="BV62" s="27">
        <f t="shared" si="92"/>
        <v>32766.268213499996</v>
      </c>
      <c r="BW62" s="27">
        <f t="shared" si="93"/>
        <v>32766.268213499996</v>
      </c>
      <c r="BX62" s="27">
        <f t="shared" si="94"/>
        <v>0</v>
      </c>
      <c r="BY62" s="27">
        <f t="shared" si="95"/>
        <v>0</v>
      </c>
      <c r="BZ62" s="27">
        <f t="shared" si="96"/>
        <v>0</v>
      </c>
      <c r="CA62" s="27">
        <f t="shared" si="97"/>
        <v>0</v>
      </c>
      <c r="CB62" s="27">
        <f t="shared" si="98"/>
        <v>0</v>
      </c>
      <c r="CC62" s="27">
        <f t="shared" si="99"/>
        <v>0</v>
      </c>
      <c r="CE62" s="15">
        <f t="shared" si="100"/>
        <v>31109.098322249996</v>
      </c>
      <c r="CF62" s="15">
        <f t="shared" si="101"/>
        <v>31109.098322249996</v>
      </c>
      <c r="CG62" s="15">
        <f t="shared" si="102"/>
        <v>31109.098322249996</v>
      </c>
      <c r="CH62" s="15">
        <f t="shared" si="103"/>
        <v>31109.098322249996</v>
      </c>
      <c r="CI62" s="15">
        <f t="shared" si="104"/>
        <v>31109.098322249996</v>
      </c>
      <c r="CJ62" s="15">
        <f t="shared" si="105"/>
        <v>31109.098322249996</v>
      </c>
      <c r="CK62" s="15">
        <f t="shared" si="106"/>
        <v>31109.098322249996</v>
      </c>
      <c r="CL62" s="15">
        <f t="shared" si="107"/>
        <v>31109.098322249996</v>
      </c>
      <c r="CM62" s="15">
        <f t="shared" si="108"/>
        <v>31109.098322249996</v>
      </c>
      <c r="CN62" s="15">
        <f t="shared" si="109"/>
        <v>31109.098322249996</v>
      </c>
      <c r="CO62" s="15">
        <f t="shared" si="110"/>
        <v>31109.098322249996</v>
      </c>
      <c r="CP62" s="15">
        <f t="shared" si="111"/>
        <v>31109.098322249996</v>
      </c>
      <c r="CQ62" s="15">
        <f t="shared" si="112"/>
        <v>0</v>
      </c>
      <c r="CR62" s="15">
        <f t="shared" si="113"/>
        <v>31109.098322249996</v>
      </c>
      <c r="CS62" s="15">
        <f t="shared" si="114"/>
        <v>31138.506009000001</v>
      </c>
      <c r="CT62" s="15">
        <f t="shared" si="115"/>
        <v>31167.913666500001</v>
      </c>
      <c r="CU62" s="15">
        <f t="shared" si="116"/>
        <v>31167.913666500001</v>
      </c>
      <c r="CV62" s="15">
        <f t="shared" si="117"/>
        <v>31167.913666500001</v>
      </c>
      <c r="CW62" s="15">
        <f t="shared" si="118"/>
        <v>31167.913666500001</v>
      </c>
      <c r="CX62" s="15">
        <f t="shared" si="119"/>
        <v>31167.913666500001</v>
      </c>
      <c r="CY62" s="15">
        <f t="shared" si="120"/>
        <v>31167.913666500001</v>
      </c>
      <c r="CZ62" s="15">
        <f t="shared" si="121"/>
        <v>31167.913666500001</v>
      </c>
      <c r="DA62" s="15">
        <f t="shared" si="122"/>
        <v>31167.913666500001</v>
      </c>
      <c r="DB62" s="15">
        <f t="shared" si="123"/>
        <v>31167.913666500001</v>
      </c>
      <c r="DC62" s="15">
        <f t="shared" si="124"/>
        <v>31167.913666500001</v>
      </c>
      <c r="DD62" s="15">
        <f t="shared" si="125"/>
        <v>0</v>
      </c>
      <c r="DE62" s="15">
        <f t="shared" si="126"/>
        <v>31167.913666500001</v>
      </c>
      <c r="DF62" s="15">
        <f t="shared" si="127"/>
        <v>31167.913666500001</v>
      </c>
      <c r="DG62" s="15">
        <f t="shared" si="128"/>
        <v>31167.913666500001</v>
      </c>
      <c r="DH62" s="15">
        <f t="shared" si="129"/>
        <v>31167.913666500001</v>
      </c>
      <c r="DI62" s="15">
        <f t="shared" si="130"/>
        <v>31167.913666500001</v>
      </c>
      <c r="DJ62" s="15">
        <f t="shared" si="131"/>
        <v>31167.913666500001</v>
      </c>
      <c r="DK62" s="15">
        <f t="shared" si="132"/>
        <v>0</v>
      </c>
      <c r="DL62" s="15">
        <f t="shared" si="133"/>
        <v>0</v>
      </c>
      <c r="DM62" s="15">
        <f t="shared" si="134"/>
        <v>0</v>
      </c>
      <c r="DN62" s="15">
        <f t="shared" si="135"/>
        <v>0</v>
      </c>
      <c r="DO62" s="15">
        <f t="shared" si="136"/>
        <v>0</v>
      </c>
      <c r="DP62" s="15">
        <f t="shared" si="137"/>
        <v>0</v>
      </c>
      <c r="DR62" s="15">
        <f t="shared" si="138"/>
        <v>1595.3383754999959</v>
      </c>
      <c r="DS62" s="15">
        <f t="shared" si="139"/>
        <v>1595.3383754999959</v>
      </c>
      <c r="DT62" s="15">
        <f t="shared" si="140"/>
        <v>1595.3383754999959</v>
      </c>
      <c r="DU62" s="15">
        <f t="shared" si="141"/>
        <v>1595.3383754999959</v>
      </c>
      <c r="DV62" s="15">
        <f t="shared" si="142"/>
        <v>1595.3383754999959</v>
      </c>
      <c r="DW62" s="15">
        <f t="shared" si="143"/>
        <v>1595.3383754999959</v>
      </c>
      <c r="DX62" s="15">
        <f t="shared" si="144"/>
        <v>1595.3383754999959</v>
      </c>
      <c r="DY62" s="15">
        <f t="shared" si="145"/>
        <v>1595.3383754999959</v>
      </c>
      <c r="DZ62" s="15">
        <f t="shared" si="146"/>
        <v>1595.3383754999959</v>
      </c>
      <c r="EA62" s="15">
        <f t="shared" si="147"/>
        <v>1595.3383754999959</v>
      </c>
      <c r="EB62" s="15">
        <f t="shared" si="148"/>
        <v>1595.3383754999959</v>
      </c>
      <c r="EC62" s="15">
        <f t="shared" si="149"/>
        <v>1595.3383754999959</v>
      </c>
      <c r="ED62" s="15">
        <f t="shared" si="150"/>
        <v>0</v>
      </c>
      <c r="EE62" s="15">
        <f t="shared" si="151"/>
        <v>1595.3383754999959</v>
      </c>
      <c r="EF62" s="15">
        <f t="shared" si="152"/>
        <v>1596.8464619999941</v>
      </c>
      <c r="EG62" s="15">
        <f t="shared" si="153"/>
        <v>1598.3545469999954</v>
      </c>
      <c r="EH62" s="15">
        <f t="shared" si="154"/>
        <v>1598.3545469999954</v>
      </c>
      <c r="EI62" s="15">
        <f t="shared" si="155"/>
        <v>1598.3545469999954</v>
      </c>
      <c r="EJ62" s="15">
        <f t="shared" si="156"/>
        <v>1598.3545469999954</v>
      </c>
      <c r="EK62" s="15">
        <f t="shared" si="157"/>
        <v>1598.3545469999954</v>
      </c>
      <c r="EL62" s="15">
        <f t="shared" si="158"/>
        <v>1598.3545469999954</v>
      </c>
      <c r="EM62" s="15">
        <f t="shared" si="159"/>
        <v>1598.3545469999954</v>
      </c>
      <c r="EN62" s="15">
        <f t="shared" si="160"/>
        <v>1598.3545469999954</v>
      </c>
      <c r="EO62" s="15">
        <f t="shared" si="161"/>
        <v>1598.3545469999954</v>
      </c>
      <c r="EP62" s="15">
        <f t="shared" si="162"/>
        <v>1598.3545469999954</v>
      </c>
      <c r="EQ62" s="15">
        <f t="shared" si="163"/>
        <v>0</v>
      </c>
      <c r="ER62" s="15">
        <f t="shared" si="164"/>
        <v>1598.3545469999954</v>
      </c>
      <c r="ES62" s="15">
        <f t="shared" si="165"/>
        <v>1598.3545469999954</v>
      </c>
      <c r="ET62" s="15">
        <f t="shared" si="166"/>
        <v>1598.3545469999954</v>
      </c>
      <c r="EU62" s="15">
        <f t="shared" si="167"/>
        <v>1598.3545469999954</v>
      </c>
      <c r="EV62" s="15">
        <f t="shared" si="168"/>
        <v>1598.3545469999954</v>
      </c>
      <c r="EW62" s="15">
        <f t="shared" si="169"/>
        <v>1598.3545469999954</v>
      </c>
      <c r="EX62" s="15">
        <f t="shared" si="170"/>
        <v>0</v>
      </c>
      <c r="EY62" s="15">
        <f t="shared" si="171"/>
        <v>0</v>
      </c>
      <c r="EZ62" s="15">
        <f t="shared" si="172"/>
        <v>0</v>
      </c>
      <c r="FA62" s="15">
        <f t="shared" si="173"/>
        <v>0</v>
      </c>
      <c r="FB62" s="15">
        <f t="shared" si="174"/>
        <v>0</v>
      </c>
      <c r="FC62" s="15">
        <f t="shared" si="175"/>
        <v>0</v>
      </c>
    </row>
    <row r="63" spans="1:159" x14ac:dyDescent="0.25">
      <c r="A63" s="26" t="s">
        <v>413</v>
      </c>
      <c r="B63" s="13">
        <v>3.6899999999999995E-2</v>
      </c>
      <c r="C63" s="212">
        <v>3.5099999999999999E-2</v>
      </c>
      <c r="D63" s="13"/>
      <c r="E63" s="27">
        <v>0</v>
      </c>
      <c r="F63" s="27">
        <v>0</v>
      </c>
      <c r="G63" s="27">
        <v>0</v>
      </c>
      <c r="H63" s="27">
        <v>0</v>
      </c>
      <c r="I63" s="27">
        <v>0</v>
      </c>
      <c r="J63" s="27">
        <v>0</v>
      </c>
      <c r="K63" s="27">
        <v>0</v>
      </c>
      <c r="L63" s="27">
        <v>0</v>
      </c>
      <c r="M63" s="27">
        <v>0</v>
      </c>
      <c r="N63" s="27">
        <v>0</v>
      </c>
      <c r="O63" s="27">
        <v>0</v>
      </c>
      <c r="P63" s="27">
        <v>0</v>
      </c>
      <c r="Q63" s="13"/>
      <c r="R63" s="27">
        <v>0</v>
      </c>
      <c r="S63" s="27">
        <v>0</v>
      </c>
      <c r="T63" s="27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0</v>
      </c>
      <c r="AC63" s="29">
        <v>0</v>
      </c>
      <c r="AD63" s="27"/>
      <c r="AE63" s="27">
        <v>0</v>
      </c>
      <c r="AF63" s="27">
        <v>0</v>
      </c>
      <c r="AG63" s="27">
        <v>0</v>
      </c>
      <c r="AH63" s="27">
        <v>0</v>
      </c>
      <c r="AI63" s="27">
        <v>0</v>
      </c>
      <c r="AJ63" s="27">
        <v>0</v>
      </c>
      <c r="AK63" s="27"/>
      <c r="AL63" s="27"/>
      <c r="AM63" s="27"/>
      <c r="AN63" s="27"/>
      <c r="AO63" s="27"/>
      <c r="AP63" s="27"/>
      <c r="AQ63" s="27"/>
      <c r="AR63" s="28">
        <v>0</v>
      </c>
      <c r="AS63" s="28">
        <v>0</v>
      </c>
      <c r="AT63" s="28">
        <v>0</v>
      </c>
      <c r="AU63" s="28">
        <v>0</v>
      </c>
      <c r="AV63" s="28">
        <v>0</v>
      </c>
      <c r="AW63" s="28">
        <v>0</v>
      </c>
      <c r="AX63" s="28">
        <v>0</v>
      </c>
      <c r="AY63" s="28">
        <v>0</v>
      </c>
      <c r="AZ63" s="28">
        <v>0</v>
      </c>
      <c r="BA63" s="28">
        <v>0</v>
      </c>
      <c r="BB63" s="28">
        <v>0</v>
      </c>
      <c r="BC63" s="28">
        <v>0</v>
      </c>
      <c r="BD63" s="27"/>
      <c r="BE63" s="28">
        <v>0</v>
      </c>
      <c r="BF63" s="28">
        <v>0</v>
      </c>
      <c r="BG63" s="28">
        <v>0</v>
      </c>
      <c r="BH63" s="29">
        <v>0</v>
      </c>
      <c r="BI63" s="29">
        <v>0</v>
      </c>
      <c r="BJ63" s="29">
        <v>0</v>
      </c>
      <c r="BK63" s="29">
        <v>0</v>
      </c>
      <c r="BL63" s="29">
        <v>0</v>
      </c>
      <c r="BM63" s="29">
        <v>0</v>
      </c>
      <c r="BN63" s="29">
        <v>0</v>
      </c>
      <c r="BO63" s="29">
        <v>0</v>
      </c>
      <c r="BP63" s="29">
        <v>0</v>
      </c>
      <c r="BQ63" s="28"/>
      <c r="BR63" s="27">
        <f t="shared" si="88"/>
        <v>0</v>
      </c>
      <c r="BS63" s="27">
        <f t="shared" si="89"/>
        <v>0</v>
      </c>
      <c r="BT63" s="27">
        <f t="shared" si="90"/>
        <v>0</v>
      </c>
      <c r="BU63" s="27">
        <f t="shared" si="91"/>
        <v>0</v>
      </c>
      <c r="BV63" s="27">
        <f t="shared" si="92"/>
        <v>0</v>
      </c>
      <c r="BW63" s="27">
        <f t="shared" si="93"/>
        <v>0</v>
      </c>
      <c r="BX63" s="27">
        <f t="shared" si="94"/>
        <v>0</v>
      </c>
      <c r="BY63" s="27">
        <f t="shared" si="95"/>
        <v>0</v>
      </c>
      <c r="BZ63" s="27">
        <f t="shared" si="96"/>
        <v>0</v>
      </c>
      <c r="CA63" s="27">
        <f t="shared" si="97"/>
        <v>0</v>
      </c>
      <c r="CB63" s="27">
        <f t="shared" si="98"/>
        <v>0</v>
      </c>
      <c r="CC63" s="27">
        <f t="shared" si="99"/>
        <v>0</v>
      </c>
      <c r="CE63" s="15">
        <f t="shared" si="100"/>
        <v>0</v>
      </c>
      <c r="CF63" s="15">
        <f t="shared" si="101"/>
        <v>0</v>
      </c>
      <c r="CG63" s="15">
        <f t="shared" si="102"/>
        <v>0</v>
      </c>
      <c r="CH63" s="15">
        <f t="shared" si="103"/>
        <v>0</v>
      </c>
      <c r="CI63" s="15">
        <f t="shared" si="104"/>
        <v>0</v>
      </c>
      <c r="CJ63" s="15">
        <f t="shared" si="105"/>
        <v>0</v>
      </c>
      <c r="CK63" s="15">
        <f t="shared" si="106"/>
        <v>0</v>
      </c>
      <c r="CL63" s="15">
        <f t="shared" si="107"/>
        <v>0</v>
      </c>
      <c r="CM63" s="15">
        <f t="shared" si="108"/>
        <v>0</v>
      </c>
      <c r="CN63" s="15">
        <f t="shared" si="109"/>
        <v>0</v>
      </c>
      <c r="CO63" s="15">
        <f t="shared" si="110"/>
        <v>0</v>
      </c>
      <c r="CP63" s="15">
        <f t="shared" si="111"/>
        <v>0</v>
      </c>
      <c r="CQ63" s="15">
        <f t="shared" si="112"/>
        <v>0</v>
      </c>
      <c r="CR63" s="15">
        <f t="shared" si="113"/>
        <v>0</v>
      </c>
      <c r="CS63" s="15">
        <f t="shared" si="114"/>
        <v>0</v>
      </c>
      <c r="CT63" s="15">
        <f t="shared" si="115"/>
        <v>0</v>
      </c>
      <c r="CU63" s="15">
        <f t="shared" si="116"/>
        <v>0</v>
      </c>
      <c r="CV63" s="15">
        <f t="shared" si="117"/>
        <v>0</v>
      </c>
      <c r="CW63" s="15">
        <f t="shared" si="118"/>
        <v>0</v>
      </c>
      <c r="CX63" s="15">
        <f t="shared" si="119"/>
        <v>0</v>
      </c>
      <c r="CY63" s="15">
        <f t="shared" si="120"/>
        <v>0</v>
      </c>
      <c r="CZ63" s="15">
        <f t="shared" si="121"/>
        <v>0</v>
      </c>
      <c r="DA63" s="15">
        <f t="shared" si="122"/>
        <v>0</v>
      </c>
      <c r="DB63" s="15">
        <f t="shared" si="123"/>
        <v>0</v>
      </c>
      <c r="DC63" s="15">
        <f t="shared" si="124"/>
        <v>0</v>
      </c>
      <c r="DD63" s="15">
        <f t="shared" si="125"/>
        <v>0</v>
      </c>
      <c r="DE63" s="15">
        <f t="shared" si="126"/>
        <v>0</v>
      </c>
      <c r="DF63" s="15">
        <f t="shared" si="127"/>
        <v>0</v>
      </c>
      <c r="DG63" s="15">
        <f t="shared" si="128"/>
        <v>0</v>
      </c>
      <c r="DH63" s="15">
        <f t="shared" si="129"/>
        <v>0</v>
      </c>
      <c r="DI63" s="15">
        <f t="shared" si="130"/>
        <v>0</v>
      </c>
      <c r="DJ63" s="15">
        <f t="shared" si="131"/>
        <v>0</v>
      </c>
      <c r="DK63" s="15">
        <f t="shared" si="132"/>
        <v>0</v>
      </c>
      <c r="DL63" s="15">
        <f t="shared" si="133"/>
        <v>0</v>
      </c>
      <c r="DM63" s="15">
        <f t="shared" si="134"/>
        <v>0</v>
      </c>
      <c r="DN63" s="15">
        <f t="shared" si="135"/>
        <v>0</v>
      </c>
      <c r="DO63" s="15">
        <f t="shared" si="136"/>
        <v>0</v>
      </c>
      <c r="DP63" s="15">
        <f t="shared" si="137"/>
        <v>0</v>
      </c>
      <c r="DR63" s="15">
        <f t="shared" si="138"/>
        <v>0</v>
      </c>
      <c r="DS63" s="15">
        <f t="shared" si="139"/>
        <v>0</v>
      </c>
      <c r="DT63" s="15">
        <f t="shared" si="140"/>
        <v>0</v>
      </c>
      <c r="DU63" s="15">
        <f t="shared" si="141"/>
        <v>0</v>
      </c>
      <c r="DV63" s="15">
        <f t="shared" si="142"/>
        <v>0</v>
      </c>
      <c r="DW63" s="15">
        <f t="shared" si="143"/>
        <v>0</v>
      </c>
      <c r="DX63" s="15">
        <f t="shared" si="144"/>
        <v>0</v>
      </c>
      <c r="DY63" s="15">
        <f t="shared" si="145"/>
        <v>0</v>
      </c>
      <c r="DZ63" s="15">
        <f t="shared" si="146"/>
        <v>0</v>
      </c>
      <c r="EA63" s="15">
        <f t="shared" si="147"/>
        <v>0</v>
      </c>
      <c r="EB63" s="15">
        <f t="shared" si="148"/>
        <v>0</v>
      </c>
      <c r="EC63" s="15">
        <f t="shared" si="149"/>
        <v>0</v>
      </c>
      <c r="ED63" s="15">
        <f t="shared" si="150"/>
        <v>0</v>
      </c>
      <c r="EE63" s="15">
        <f t="shared" si="151"/>
        <v>0</v>
      </c>
      <c r="EF63" s="15">
        <f t="shared" si="152"/>
        <v>0</v>
      </c>
      <c r="EG63" s="15">
        <f t="shared" si="153"/>
        <v>0</v>
      </c>
      <c r="EH63" s="15">
        <f t="shared" si="154"/>
        <v>0</v>
      </c>
      <c r="EI63" s="15">
        <f t="shared" si="155"/>
        <v>0</v>
      </c>
      <c r="EJ63" s="15">
        <f t="shared" si="156"/>
        <v>0</v>
      </c>
      <c r="EK63" s="15">
        <f t="shared" si="157"/>
        <v>0</v>
      </c>
      <c r="EL63" s="15">
        <f t="shared" si="158"/>
        <v>0</v>
      </c>
      <c r="EM63" s="15">
        <f t="shared" si="159"/>
        <v>0</v>
      </c>
      <c r="EN63" s="15">
        <f t="shared" si="160"/>
        <v>0</v>
      </c>
      <c r="EO63" s="15">
        <f t="shared" si="161"/>
        <v>0</v>
      </c>
      <c r="EP63" s="15">
        <f t="shared" si="162"/>
        <v>0</v>
      </c>
      <c r="EQ63" s="15">
        <f t="shared" si="163"/>
        <v>0</v>
      </c>
      <c r="ER63" s="15">
        <f t="shared" si="164"/>
        <v>0</v>
      </c>
      <c r="ES63" s="15">
        <f t="shared" si="165"/>
        <v>0</v>
      </c>
      <c r="ET63" s="15">
        <f t="shared" si="166"/>
        <v>0</v>
      </c>
      <c r="EU63" s="15">
        <f t="shared" si="167"/>
        <v>0</v>
      </c>
      <c r="EV63" s="15">
        <f t="shared" si="168"/>
        <v>0</v>
      </c>
      <c r="EW63" s="15">
        <f t="shared" si="169"/>
        <v>0</v>
      </c>
      <c r="EX63" s="15">
        <f t="shared" si="170"/>
        <v>0</v>
      </c>
      <c r="EY63" s="15">
        <f t="shared" si="171"/>
        <v>0</v>
      </c>
      <c r="EZ63" s="15">
        <f t="shared" si="172"/>
        <v>0</v>
      </c>
      <c r="FA63" s="15">
        <f t="shared" si="173"/>
        <v>0</v>
      </c>
      <c r="FB63" s="15">
        <f t="shared" si="174"/>
        <v>0</v>
      </c>
      <c r="FC63" s="15">
        <f t="shared" si="175"/>
        <v>0</v>
      </c>
    </row>
    <row r="64" spans="1:159" x14ac:dyDescent="0.25">
      <c r="A64" s="30" t="s">
        <v>414</v>
      </c>
      <c r="B64" s="13">
        <v>1.7899999999999999E-2</v>
      </c>
      <c r="C64" s="212">
        <v>1.7899999999999999E-2</v>
      </c>
      <c r="D64" s="13"/>
      <c r="E64" s="27">
        <v>4846362.74</v>
      </c>
      <c r="F64" s="27">
        <v>4846362.74</v>
      </c>
      <c r="G64" s="27">
        <v>4846362.74</v>
      </c>
      <c r="H64" s="27">
        <v>4846362.74</v>
      </c>
      <c r="I64" s="27">
        <v>4846362.74</v>
      </c>
      <c r="J64" s="27">
        <v>4846362.74</v>
      </c>
      <c r="K64" s="27">
        <v>4846362.74</v>
      </c>
      <c r="L64" s="27">
        <v>4846362.74</v>
      </c>
      <c r="M64" s="27">
        <v>4846362.74</v>
      </c>
      <c r="N64" s="27">
        <v>4846362.74</v>
      </c>
      <c r="O64" s="27">
        <v>4846362.74</v>
      </c>
      <c r="P64" s="27">
        <v>4846362.74</v>
      </c>
      <c r="Q64" s="13"/>
      <c r="R64" s="27">
        <v>4846362.74</v>
      </c>
      <c r="S64" s="27">
        <v>4846362.74</v>
      </c>
      <c r="T64" s="27">
        <v>4846362.74</v>
      </c>
      <c r="U64" s="29">
        <v>4846362.74</v>
      </c>
      <c r="V64" s="29">
        <v>4846362.74</v>
      </c>
      <c r="W64" s="29">
        <v>4846362.74</v>
      </c>
      <c r="X64" s="29">
        <v>4846362.74</v>
      </c>
      <c r="Y64" s="29">
        <v>4846362.74</v>
      </c>
      <c r="Z64" s="29">
        <v>4846362.74</v>
      </c>
      <c r="AA64" s="29">
        <v>4846362.74</v>
      </c>
      <c r="AB64" s="29">
        <v>4846362.74</v>
      </c>
      <c r="AC64" s="29">
        <v>4846362.74</v>
      </c>
      <c r="AD64" s="27"/>
      <c r="AE64" s="27">
        <v>4846362.74</v>
      </c>
      <c r="AF64" s="27">
        <v>4846362.74</v>
      </c>
      <c r="AG64" s="27">
        <v>4846362.74</v>
      </c>
      <c r="AH64" s="27">
        <v>4846362.74</v>
      </c>
      <c r="AI64" s="27">
        <v>4846362.74</v>
      </c>
      <c r="AJ64" s="27">
        <v>4846362.74</v>
      </c>
      <c r="AK64" s="27"/>
      <c r="AL64" s="27"/>
      <c r="AM64" s="27"/>
      <c r="AN64" s="27"/>
      <c r="AO64" s="27"/>
      <c r="AP64" s="27"/>
      <c r="AQ64" s="27"/>
      <c r="AR64" s="28">
        <v>7229.1577538333331</v>
      </c>
      <c r="AS64" s="28">
        <v>7229.1577538333331</v>
      </c>
      <c r="AT64" s="28">
        <v>7229.1577538333331</v>
      </c>
      <c r="AU64" s="28">
        <v>7229.1577538333331</v>
      </c>
      <c r="AV64" s="28">
        <v>7229.1577538333331</v>
      </c>
      <c r="AW64" s="28">
        <v>7229.1577538333331</v>
      </c>
      <c r="AX64" s="28">
        <v>7229.1577538333331</v>
      </c>
      <c r="AY64" s="28">
        <v>7229.1577538333331</v>
      </c>
      <c r="AZ64" s="28">
        <v>7229.1577538333331</v>
      </c>
      <c r="BA64" s="28">
        <v>7229.1577538333331</v>
      </c>
      <c r="BB64" s="28">
        <v>7229.1577538333331</v>
      </c>
      <c r="BC64" s="28">
        <v>7229.1577538333331</v>
      </c>
      <c r="BD64" s="27"/>
      <c r="BE64" s="28">
        <v>7229.1577538333331</v>
      </c>
      <c r="BF64" s="28">
        <v>7229.1577538333331</v>
      </c>
      <c r="BG64" s="28">
        <v>7229.1577538333331</v>
      </c>
      <c r="BH64" s="29">
        <v>7229.1577538333331</v>
      </c>
      <c r="BI64" s="29">
        <v>7229.1577538333331</v>
      </c>
      <c r="BJ64" s="29">
        <v>7229.1577538333331</v>
      </c>
      <c r="BK64" s="29">
        <v>7229.1577538333331</v>
      </c>
      <c r="BL64" s="29">
        <v>7229.1577538333331</v>
      </c>
      <c r="BM64" s="29">
        <v>7229.1577538333331</v>
      </c>
      <c r="BN64" s="29">
        <v>7229.1577538333331</v>
      </c>
      <c r="BO64" s="29">
        <v>7229.1577538333331</v>
      </c>
      <c r="BP64" s="29">
        <v>7229.1577538333331</v>
      </c>
      <c r="BQ64" s="28"/>
      <c r="BR64" s="27">
        <f t="shared" si="88"/>
        <v>7229.1577538333331</v>
      </c>
      <c r="BS64" s="27">
        <f t="shared" si="89"/>
        <v>7229.1577538333331</v>
      </c>
      <c r="BT64" s="27">
        <f t="shared" si="90"/>
        <v>7229.1577538333331</v>
      </c>
      <c r="BU64" s="27">
        <f t="shared" si="91"/>
        <v>7229.1577538333331</v>
      </c>
      <c r="BV64" s="27">
        <f t="shared" si="92"/>
        <v>7229.1577538333331</v>
      </c>
      <c r="BW64" s="27">
        <f t="shared" si="93"/>
        <v>7229.1577538333331</v>
      </c>
      <c r="BX64" s="27">
        <f t="shared" si="94"/>
        <v>0</v>
      </c>
      <c r="BY64" s="27">
        <f t="shared" si="95"/>
        <v>0</v>
      </c>
      <c r="BZ64" s="27">
        <f t="shared" si="96"/>
        <v>0</v>
      </c>
      <c r="CA64" s="27">
        <f t="shared" si="97"/>
        <v>0</v>
      </c>
      <c r="CB64" s="27">
        <f t="shared" si="98"/>
        <v>0</v>
      </c>
      <c r="CC64" s="27">
        <f t="shared" si="99"/>
        <v>0</v>
      </c>
      <c r="CE64" s="15">
        <f t="shared" si="100"/>
        <v>7229.1577538333331</v>
      </c>
      <c r="CF64" s="15">
        <f t="shared" si="101"/>
        <v>7229.1577538333331</v>
      </c>
      <c r="CG64" s="15">
        <f t="shared" si="102"/>
        <v>7229.1577538333331</v>
      </c>
      <c r="CH64" s="15">
        <f t="shared" si="103"/>
        <v>7229.1577538333331</v>
      </c>
      <c r="CI64" s="15">
        <f t="shared" si="104"/>
        <v>7229.1577538333331</v>
      </c>
      <c r="CJ64" s="15">
        <f t="shared" si="105"/>
        <v>7229.1577538333331</v>
      </c>
      <c r="CK64" s="15">
        <f t="shared" si="106"/>
        <v>7229.1577538333331</v>
      </c>
      <c r="CL64" s="15">
        <f t="shared" si="107"/>
        <v>7229.1577538333331</v>
      </c>
      <c r="CM64" s="15">
        <f t="shared" si="108"/>
        <v>7229.1577538333331</v>
      </c>
      <c r="CN64" s="15">
        <f t="shared" si="109"/>
        <v>7229.1577538333331</v>
      </c>
      <c r="CO64" s="15">
        <f t="shared" si="110"/>
        <v>7229.1577538333331</v>
      </c>
      <c r="CP64" s="15">
        <f t="shared" si="111"/>
        <v>7229.1577538333331</v>
      </c>
      <c r="CQ64" s="15">
        <f t="shared" si="112"/>
        <v>0</v>
      </c>
      <c r="CR64" s="15">
        <f t="shared" si="113"/>
        <v>7229.1577538333331</v>
      </c>
      <c r="CS64" s="15">
        <f t="shared" si="114"/>
        <v>7229.1577538333331</v>
      </c>
      <c r="CT64" s="15">
        <f t="shared" si="115"/>
        <v>7229.1577538333331</v>
      </c>
      <c r="CU64" s="15">
        <f t="shared" si="116"/>
        <v>7229.1577538333331</v>
      </c>
      <c r="CV64" s="15">
        <f t="shared" si="117"/>
        <v>7229.1577538333331</v>
      </c>
      <c r="CW64" s="15">
        <f t="shared" si="118"/>
        <v>7229.1577538333331</v>
      </c>
      <c r="CX64" s="15">
        <f t="shared" si="119"/>
        <v>7229.1577538333331</v>
      </c>
      <c r="CY64" s="15">
        <f t="shared" si="120"/>
        <v>7229.1577538333331</v>
      </c>
      <c r="CZ64" s="15">
        <f t="shared" si="121"/>
        <v>7229.1577538333331</v>
      </c>
      <c r="DA64" s="15">
        <f t="shared" si="122"/>
        <v>7229.1577538333331</v>
      </c>
      <c r="DB64" s="15">
        <f t="shared" si="123"/>
        <v>7229.1577538333331</v>
      </c>
      <c r="DC64" s="15">
        <f t="shared" si="124"/>
        <v>7229.1577538333331</v>
      </c>
      <c r="DD64" s="15">
        <f t="shared" si="125"/>
        <v>0</v>
      </c>
      <c r="DE64" s="15">
        <f t="shared" si="126"/>
        <v>7229.1577538333331</v>
      </c>
      <c r="DF64" s="15">
        <f t="shared" si="127"/>
        <v>7229.1577538333331</v>
      </c>
      <c r="DG64" s="15">
        <f t="shared" si="128"/>
        <v>7229.1577538333331</v>
      </c>
      <c r="DH64" s="15">
        <f t="shared" si="129"/>
        <v>7229.1577538333331</v>
      </c>
      <c r="DI64" s="15">
        <f t="shared" si="130"/>
        <v>7229.1577538333331</v>
      </c>
      <c r="DJ64" s="15">
        <f t="shared" si="131"/>
        <v>7229.1577538333331</v>
      </c>
      <c r="DK64" s="15">
        <f t="shared" si="132"/>
        <v>0</v>
      </c>
      <c r="DL64" s="15">
        <f t="shared" si="133"/>
        <v>0</v>
      </c>
      <c r="DM64" s="15">
        <f t="shared" si="134"/>
        <v>0</v>
      </c>
      <c r="DN64" s="15">
        <f t="shared" si="135"/>
        <v>0</v>
      </c>
      <c r="DO64" s="15">
        <f t="shared" si="136"/>
        <v>0</v>
      </c>
      <c r="DP64" s="15">
        <f t="shared" si="137"/>
        <v>0</v>
      </c>
      <c r="DR64" s="15">
        <f t="shared" si="138"/>
        <v>0</v>
      </c>
      <c r="DS64" s="15">
        <f t="shared" si="139"/>
        <v>0</v>
      </c>
      <c r="DT64" s="15">
        <f t="shared" si="140"/>
        <v>0</v>
      </c>
      <c r="DU64" s="15">
        <f t="shared" si="141"/>
        <v>0</v>
      </c>
      <c r="DV64" s="15">
        <f t="shared" si="142"/>
        <v>0</v>
      </c>
      <c r="DW64" s="15">
        <f t="shared" si="143"/>
        <v>0</v>
      </c>
      <c r="DX64" s="15">
        <f t="shared" si="144"/>
        <v>0</v>
      </c>
      <c r="DY64" s="15">
        <f t="shared" si="145"/>
        <v>0</v>
      </c>
      <c r="DZ64" s="15">
        <f t="shared" si="146"/>
        <v>0</v>
      </c>
      <c r="EA64" s="15">
        <f t="shared" si="147"/>
        <v>0</v>
      </c>
      <c r="EB64" s="15">
        <f t="shared" si="148"/>
        <v>0</v>
      </c>
      <c r="EC64" s="15">
        <f t="shared" si="149"/>
        <v>0</v>
      </c>
      <c r="ED64" s="15">
        <f t="shared" si="150"/>
        <v>0</v>
      </c>
      <c r="EE64" s="15">
        <f t="shared" si="151"/>
        <v>0</v>
      </c>
      <c r="EF64" s="15">
        <f t="shared" si="152"/>
        <v>0</v>
      </c>
      <c r="EG64" s="15">
        <f t="shared" si="153"/>
        <v>0</v>
      </c>
      <c r="EH64" s="15">
        <f t="shared" si="154"/>
        <v>0</v>
      </c>
      <c r="EI64" s="15">
        <f t="shared" si="155"/>
        <v>0</v>
      </c>
      <c r="EJ64" s="15">
        <f t="shared" si="156"/>
        <v>0</v>
      </c>
      <c r="EK64" s="15">
        <f t="shared" si="157"/>
        <v>0</v>
      </c>
      <c r="EL64" s="15">
        <f t="shared" si="158"/>
        <v>0</v>
      </c>
      <c r="EM64" s="15">
        <f t="shared" si="159"/>
        <v>0</v>
      </c>
      <c r="EN64" s="15">
        <f t="shared" si="160"/>
        <v>0</v>
      </c>
      <c r="EO64" s="15">
        <f t="shared" si="161"/>
        <v>0</v>
      </c>
      <c r="EP64" s="15">
        <f t="shared" si="162"/>
        <v>0</v>
      </c>
      <c r="EQ64" s="15">
        <f t="shared" si="163"/>
        <v>0</v>
      </c>
      <c r="ER64" s="15">
        <f t="shared" si="164"/>
        <v>0</v>
      </c>
      <c r="ES64" s="15">
        <f t="shared" si="165"/>
        <v>0</v>
      </c>
      <c r="ET64" s="15">
        <f t="shared" si="166"/>
        <v>0</v>
      </c>
      <c r="EU64" s="15">
        <f t="shared" si="167"/>
        <v>0</v>
      </c>
      <c r="EV64" s="15">
        <f t="shared" si="168"/>
        <v>0</v>
      </c>
      <c r="EW64" s="15">
        <f t="shared" si="169"/>
        <v>0</v>
      </c>
      <c r="EX64" s="15">
        <f t="shared" si="170"/>
        <v>0</v>
      </c>
      <c r="EY64" s="15">
        <f t="shared" si="171"/>
        <v>0</v>
      </c>
      <c r="EZ64" s="15">
        <f t="shared" si="172"/>
        <v>0</v>
      </c>
      <c r="FA64" s="15">
        <f t="shared" si="173"/>
        <v>0</v>
      </c>
      <c r="FB64" s="15">
        <f t="shared" si="174"/>
        <v>0</v>
      </c>
      <c r="FC64" s="15">
        <f t="shared" si="175"/>
        <v>0</v>
      </c>
    </row>
    <row r="65" spans="1:159" x14ac:dyDescent="0.25">
      <c r="A65" s="30" t="s">
        <v>415</v>
      </c>
      <c r="B65" s="13">
        <v>1.72E-2</v>
      </c>
      <c r="C65" s="212">
        <v>1.72E-2</v>
      </c>
      <c r="D65" s="13"/>
      <c r="E65" s="27">
        <v>5057242.5</v>
      </c>
      <c r="F65" s="27">
        <v>5057242.5</v>
      </c>
      <c r="G65" s="27">
        <v>5057242.5</v>
      </c>
      <c r="H65" s="27">
        <v>5057242.5</v>
      </c>
      <c r="I65" s="27">
        <v>5057242.5</v>
      </c>
      <c r="J65" s="27">
        <v>5057242.5</v>
      </c>
      <c r="K65" s="27">
        <v>5057242.5</v>
      </c>
      <c r="L65" s="27">
        <v>5057242.5</v>
      </c>
      <c r="M65" s="27">
        <v>5057242.5</v>
      </c>
      <c r="N65" s="27">
        <v>5057242.5</v>
      </c>
      <c r="O65" s="27">
        <v>5057242.5</v>
      </c>
      <c r="P65" s="27">
        <v>5057242.5</v>
      </c>
      <c r="Q65" s="13"/>
      <c r="R65" s="27">
        <v>5057242.5</v>
      </c>
      <c r="S65" s="27">
        <v>5057242.5</v>
      </c>
      <c r="T65" s="27">
        <v>5057242.5</v>
      </c>
      <c r="U65" s="29">
        <v>5057242.5</v>
      </c>
      <c r="V65" s="29">
        <v>5057242.5</v>
      </c>
      <c r="W65" s="29">
        <v>5057242.5</v>
      </c>
      <c r="X65" s="29">
        <v>5057242.5</v>
      </c>
      <c r="Y65" s="29">
        <v>5057242.5</v>
      </c>
      <c r="Z65" s="29">
        <v>5057242.5</v>
      </c>
      <c r="AA65" s="29">
        <v>2528621.25</v>
      </c>
      <c r="AB65" s="29">
        <v>0</v>
      </c>
      <c r="AC65" s="29">
        <v>0</v>
      </c>
      <c r="AD65" s="27"/>
      <c r="AE65" s="27">
        <v>0</v>
      </c>
      <c r="AF65" s="27">
        <v>0</v>
      </c>
      <c r="AG65" s="27">
        <v>0</v>
      </c>
      <c r="AH65" s="27">
        <v>0</v>
      </c>
      <c r="AI65" s="27">
        <v>0</v>
      </c>
      <c r="AJ65" s="27">
        <v>0</v>
      </c>
      <c r="AK65" s="27"/>
      <c r="AL65" s="27"/>
      <c r="AM65" s="27"/>
      <c r="AN65" s="27"/>
      <c r="AO65" s="27"/>
      <c r="AP65" s="27"/>
      <c r="AQ65" s="27"/>
      <c r="AR65" s="28">
        <v>7248.71425</v>
      </c>
      <c r="AS65" s="28">
        <v>7248.71425</v>
      </c>
      <c r="AT65" s="28">
        <v>7248.71425</v>
      </c>
      <c r="AU65" s="28">
        <v>7248.71425</v>
      </c>
      <c r="AV65" s="28">
        <v>7248.71425</v>
      </c>
      <c r="AW65" s="28">
        <v>7248.71425</v>
      </c>
      <c r="AX65" s="28">
        <v>7248.71425</v>
      </c>
      <c r="AY65" s="28">
        <v>7248.71425</v>
      </c>
      <c r="AZ65" s="28">
        <v>7248.71425</v>
      </c>
      <c r="BA65" s="28">
        <v>7248.71425</v>
      </c>
      <c r="BB65" s="28">
        <v>7248.71425</v>
      </c>
      <c r="BC65" s="28">
        <v>7248.71425</v>
      </c>
      <c r="BD65" s="27"/>
      <c r="BE65" s="28">
        <v>7248.71425</v>
      </c>
      <c r="BF65" s="28">
        <v>7248.71425</v>
      </c>
      <c r="BG65" s="28">
        <v>7248.71425</v>
      </c>
      <c r="BH65" s="29">
        <v>7248.71425</v>
      </c>
      <c r="BI65" s="29">
        <v>7248.71425</v>
      </c>
      <c r="BJ65" s="29">
        <v>7248.71425</v>
      </c>
      <c r="BK65" s="29">
        <v>7248.71425</v>
      </c>
      <c r="BL65" s="29">
        <v>7248.71425</v>
      </c>
      <c r="BM65" s="29">
        <v>7248.71425</v>
      </c>
      <c r="BN65" s="29">
        <v>3624.357125</v>
      </c>
      <c r="BO65" s="29">
        <v>0</v>
      </c>
      <c r="BP65" s="29">
        <v>0</v>
      </c>
      <c r="BQ65" s="28"/>
      <c r="BR65" s="27">
        <f t="shared" si="88"/>
        <v>0</v>
      </c>
      <c r="BS65" s="27">
        <f t="shared" si="89"/>
        <v>0</v>
      </c>
      <c r="BT65" s="27">
        <f t="shared" si="90"/>
        <v>0</v>
      </c>
      <c r="BU65" s="27">
        <f t="shared" si="91"/>
        <v>0</v>
      </c>
      <c r="BV65" s="27">
        <f t="shared" si="92"/>
        <v>0</v>
      </c>
      <c r="BW65" s="27">
        <f t="shared" si="93"/>
        <v>0</v>
      </c>
      <c r="BX65" s="27">
        <f t="shared" si="94"/>
        <v>0</v>
      </c>
      <c r="BY65" s="27">
        <f t="shared" si="95"/>
        <v>0</v>
      </c>
      <c r="BZ65" s="27">
        <f t="shared" si="96"/>
        <v>0</v>
      </c>
      <c r="CA65" s="27">
        <f t="shared" si="97"/>
        <v>0</v>
      </c>
      <c r="CB65" s="27">
        <f t="shared" si="98"/>
        <v>0</v>
      </c>
      <c r="CC65" s="27">
        <f t="shared" si="99"/>
        <v>0</v>
      </c>
      <c r="CE65" s="15">
        <f t="shared" si="100"/>
        <v>7248.71425</v>
      </c>
      <c r="CF65" s="15">
        <f t="shared" si="101"/>
        <v>7248.71425</v>
      </c>
      <c r="CG65" s="15">
        <f t="shared" si="102"/>
        <v>7248.71425</v>
      </c>
      <c r="CH65" s="15">
        <f t="shared" si="103"/>
        <v>7248.71425</v>
      </c>
      <c r="CI65" s="15">
        <f t="shared" si="104"/>
        <v>7248.71425</v>
      </c>
      <c r="CJ65" s="15">
        <f t="shared" si="105"/>
        <v>7248.71425</v>
      </c>
      <c r="CK65" s="15">
        <f t="shared" si="106"/>
        <v>7248.71425</v>
      </c>
      <c r="CL65" s="15">
        <f t="shared" si="107"/>
        <v>7248.71425</v>
      </c>
      <c r="CM65" s="15">
        <f t="shared" si="108"/>
        <v>7248.71425</v>
      </c>
      <c r="CN65" s="15">
        <f t="shared" si="109"/>
        <v>7248.71425</v>
      </c>
      <c r="CO65" s="15">
        <f t="shared" si="110"/>
        <v>7248.71425</v>
      </c>
      <c r="CP65" s="15">
        <f t="shared" si="111"/>
        <v>7248.71425</v>
      </c>
      <c r="CQ65" s="15">
        <f t="shared" si="112"/>
        <v>0</v>
      </c>
      <c r="CR65" s="15">
        <f t="shared" si="113"/>
        <v>7248.71425</v>
      </c>
      <c r="CS65" s="15">
        <f t="shared" si="114"/>
        <v>7248.71425</v>
      </c>
      <c r="CT65" s="15">
        <f t="shared" si="115"/>
        <v>7248.71425</v>
      </c>
      <c r="CU65" s="15">
        <f t="shared" si="116"/>
        <v>7248.71425</v>
      </c>
      <c r="CV65" s="15">
        <f t="shared" si="117"/>
        <v>7248.71425</v>
      </c>
      <c r="CW65" s="15">
        <f t="shared" si="118"/>
        <v>7248.71425</v>
      </c>
      <c r="CX65" s="15">
        <f t="shared" si="119"/>
        <v>7248.71425</v>
      </c>
      <c r="CY65" s="15">
        <f t="shared" si="120"/>
        <v>7248.71425</v>
      </c>
      <c r="CZ65" s="15">
        <f t="shared" si="121"/>
        <v>7248.71425</v>
      </c>
      <c r="DA65" s="15">
        <f t="shared" si="122"/>
        <v>3624.357125</v>
      </c>
      <c r="DB65" s="15">
        <f t="shared" si="123"/>
        <v>0</v>
      </c>
      <c r="DC65" s="15">
        <f t="shared" si="124"/>
        <v>0</v>
      </c>
      <c r="DD65" s="15">
        <f t="shared" si="125"/>
        <v>0</v>
      </c>
      <c r="DE65" s="15">
        <f t="shared" si="126"/>
        <v>0</v>
      </c>
      <c r="DF65" s="15">
        <f t="shared" si="127"/>
        <v>0</v>
      </c>
      <c r="DG65" s="15">
        <f t="shared" si="128"/>
        <v>0</v>
      </c>
      <c r="DH65" s="15">
        <f t="shared" si="129"/>
        <v>0</v>
      </c>
      <c r="DI65" s="15">
        <f t="shared" si="130"/>
        <v>0</v>
      </c>
      <c r="DJ65" s="15">
        <f t="shared" si="131"/>
        <v>0</v>
      </c>
      <c r="DK65" s="15">
        <f t="shared" si="132"/>
        <v>0</v>
      </c>
      <c r="DL65" s="15">
        <f t="shared" si="133"/>
        <v>0</v>
      </c>
      <c r="DM65" s="15">
        <f t="shared" si="134"/>
        <v>0</v>
      </c>
      <c r="DN65" s="15">
        <f t="shared" si="135"/>
        <v>0</v>
      </c>
      <c r="DO65" s="15">
        <f t="shared" si="136"/>
        <v>0</v>
      </c>
      <c r="DP65" s="15">
        <f t="shared" si="137"/>
        <v>0</v>
      </c>
      <c r="DR65" s="15">
        <f t="shared" si="138"/>
        <v>0</v>
      </c>
      <c r="DS65" s="15">
        <f t="shared" si="139"/>
        <v>0</v>
      </c>
      <c r="DT65" s="15">
        <f t="shared" si="140"/>
        <v>0</v>
      </c>
      <c r="DU65" s="15">
        <f t="shared" si="141"/>
        <v>0</v>
      </c>
      <c r="DV65" s="15">
        <f t="shared" si="142"/>
        <v>0</v>
      </c>
      <c r="DW65" s="15">
        <f t="shared" si="143"/>
        <v>0</v>
      </c>
      <c r="DX65" s="15">
        <f t="shared" si="144"/>
        <v>0</v>
      </c>
      <c r="DY65" s="15">
        <f t="shared" si="145"/>
        <v>0</v>
      </c>
      <c r="DZ65" s="15">
        <f t="shared" si="146"/>
        <v>0</v>
      </c>
      <c r="EA65" s="15">
        <f t="shared" si="147"/>
        <v>0</v>
      </c>
      <c r="EB65" s="15">
        <f t="shared" si="148"/>
        <v>0</v>
      </c>
      <c r="EC65" s="15">
        <f t="shared" si="149"/>
        <v>0</v>
      </c>
      <c r="ED65" s="15">
        <f t="shared" si="150"/>
        <v>0</v>
      </c>
      <c r="EE65" s="15">
        <f t="shared" si="151"/>
        <v>0</v>
      </c>
      <c r="EF65" s="15">
        <f t="shared" si="152"/>
        <v>0</v>
      </c>
      <c r="EG65" s="15">
        <f t="shared" si="153"/>
        <v>0</v>
      </c>
      <c r="EH65" s="15">
        <f t="shared" si="154"/>
        <v>0</v>
      </c>
      <c r="EI65" s="15">
        <f t="shared" si="155"/>
        <v>0</v>
      </c>
      <c r="EJ65" s="15">
        <f t="shared" si="156"/>
        <v>0</v>
      </c>
      <c r="EK65" s="15">
        <f t="shared" si="157"/>
        <v>0</v>
      </c>
      <c r="EL65" s="15">
        <f t="shared" si="158"/>
        <v>0</v>
      </c>
      <c r="EM65" s="15">
        <f t="shared" si="159"/>
        <v>0</v>
      </c>
      <c r="EN65" s="15">
        <f t="shared" si="160"/>
        <v>0</v>
      </c>
      <c r="EO65" s="15">
        <f t="shared" si="161"/>
        <v>0</v>
      </c>
      <c r="EP65" s="15">
        <f t="shared" si="162"/>
        <v>0</v>
      </c>
      <c r="EQ65" s="15">
        <f t="shared" si="163"/>
        <v>0</v>
      </c>
      <c r="ER65" s="15">
        <f t="shared" si="164"/>
        <v>0</v>
      </c>
      <c r="ES65" s="15">
        <f t="shared" si="165"/>
        <v>0</v>
      </c>
      <c r="ET65" s="15">
        <f t="shared" si="166"/>
        <v>0</v>
      </c>
      <c r="EU65" s="15">
        <f t="shared" si="167"/>
        <v>0</v>
      </c>
      <c r="EV65" s="15">
        <f t="shared" si="168"/>
        <v>0</v>
      </c>
      <c r="EW65" s="15">
        <f t="shared" si="169"/>
        <v>0</v>
      </c>
      <c r="EX65" s="15">
        <f t="shared" si="170"/>
        <v>0</v>
      </c>
      <c r="EY65" s="15">
        <f t="shared" si="171"/>
        <v>0</v>
      </c>
      <c r="EZ65" s="15">
        <f t="shared" si="172"/>
        <v>0</v>
      </c>
      <c r="FA65" s="15">
        <f t="shared" si="173"/>
        <v>0</v>
      </c>
      <c r="FB65" s="15">
        <f t="shared" si="174"/>
        <v>0</v>
      </c>
      <c r="FC65" s="15">
        <f t="shared" si="175"/>
        <v>0</v>
      </c>
    </row>
    <row r="66" spans="1:159" x14ac:dyDescent="0.25">
      <c r="A66" s="26" t="s">
        <v>416</v>
      </c>
      <c r="B66" s="13">
        <v>2.6200000000000001E-2</v>
      </c>
      <c r="C66" s="212">
        <v>2.52E-2</v>
      </c>
      <c r="D66" s="13"/>
      <c r="E66" s="27">
        <v>148332400.58000001</v>
      </c>
      <c r="F66" s="27">
        <v>148382862.11000001</v>
      </c>
      <c r="G66" s="27">
        <v>148440487.19999999</v>
      </c>
      <c r="H66" s="27">
        <v>148387138.88999999</v>
      </c>
      <c r="I66" s="27">
        <v>149173484.49000001</v>
      </c>
      <c r="J66" s="27">
        <v>149535370.47999999</v>
      </c>
      <c r="K66" s="27">
        <v>148847799.78999999</v>
      </c>
      <c r="L66" s="27">
        <v>148821783.97999999</v>
      </c>
      <c r="M66" s="27">
        <v>148812463.31999999</v>
      </c>
      <c r="N66" s="27">
        <v>148716107.91999999</v>
      </c>
      <c r="O66" s="27">
        <v>148738238.49000001</v>
      </c>
      <c r="P66" s="27">
        <v>149080750.49000001</v>
      </c>
      <c r="Q66" s="13"/>
      <c r="R66" s="27">
        <v>149419585.69999999</v>
      </c>
      <c r="S66" s="27">
        <v>149457094.08000001</v>
      </c>
      <c r="T66" s="27">
        <v>149466984.66999999</v>
      </c>
      <c r="U66" s="29">
        <v>149444995.84999999</v>
      </c>
      <c r="V66" s="29">
        <v>149345780.68000001</v>
      </c>
      <c r="W66" s="29">
        <v>149255580.22</v>
      </c>
      <c r="X66" s="29">
        <v>149225058.56</v>
      </c>
      <c r="Y66" s="29">
        <v>149226775.86000001</v>
      </c>
      <c r="Z66" s="29">
        <v>148900005.69</v>
      </c>
      <c r="AA66" s="29">
        <v>148536247.11000001</v>
      </c>
      <c r="AB66" s="29">
        <v>148577950.78999999</v>
      </c>
      <c r="AC66" s="29">
        <v>150983954.56</v>
      </c>
      <c r="AD66" s="27"/>
      <c r="AE66" s="27">
        <v>153354568.19999999</v>
      </c>
      <c r="AF66" s="27">
        <v>153417265.50999999</v>
      </c>
      <c r="AG66" s="27">
        <v>153505415.50999999</v>
      </c>
      <c r="AH66" s="27">
        <v>153397827.93000001</v>
      </c>
      <c r="AI66" s="27">
        <v>153291161.18000001</v>
      </c>
      <c r="AJ66" s="27">
        <v>153357257.22999999</v>
      </c>
      <c r="AK66" s="27"/>
      <c r="AL66" s="27"/>
      <c r="AM66" s="27"/>
      <c r="AN66" s="27"/>
      <c r="AO66" s="27"/>
      <c r="AP66" s="27"/>
      <c r="AQ66" s="27"/>
      <c r="AR66" s="28">
        <v>323859.0745996667</v>
      </c>
      <c r="AS66" s="28">
        <v>323969.24894016673</v>
      </c>
      <c r="AT66" s="28">
        <v>324095.06371999998</v>
      </c>
      <c r="AU66" s="28">
        <v>323978.58657649998</v>
      </c>
      <c r="AV66" s="28">
        <v>325695.44113650004</v>
      </c>
      <c r="AW66" s="28">
        <v>326485.55888133333</v>
      </c>
      <c r="AX66" s="28">
        <v>324984.36287483334</v>
      </c>
      <c r="AY66" s="28">
        <v>324927.56168966665</v>
      </c>
      <c r="AZ66" s="28">
        <v>324907.21158199996</v>
      </c>
      <c r="BA66" s="28">
        <v>324696.8356253333</v>
      </c>
      <c r="BB66" s="28">
        <v>324745.15403650003</v>
      </c>
      <c r="BC66" s="28">
        <v>325492.97190316668</v>
      </c>
      <c r="BD66" s="27"/>
      <c r="BE66" s="28">
        <v>326232.76211166667</v>
      </c>
      <c r="BF66" s="28">
        <v>326314.65540800005</v>
      </c>
      <c r="BG66" s="28">
        <v>326336.24986283336</v>
      </c>
      <c r="BH66" s="29">
        <v>326288.24093916669</v>
      </c>
      <c r="BI66" s="29">
        <v>326071.62115133338</v>
      </c>
      <c r="BJ66" s="29">
        <v>325874.68348033336</v>
      </c>
      <c r="BK66" s="29">
        <v>325808.04452266666</v>
      </c>
      <c r="BL66" s="29">
        <v>325811.79396100005</v>
      </c>
      <c r="BM66" s="29">
        <v>325098.34575649997</v>
      </c>
      <c r="BN66" s="29">
        <v>324304.13952350005</v>
      </c>
      <c r="BO66" s="29">
        <v>324395.19255816663</v>
      </c>
      <c r="BP66" s="29">
        <v>329648.30078933336</v>
      </c>
      <c r="BQ66" s="28"/>
      <c r="BR66" s="27">
        <f t="shared" si="88"/>
        <v>334824.14056999999</v>
      </c>
      <c r="BS66" s="27">
        <f t="shared" si="89"/>
        <v>334961.02969683334</v>
      </c>
      <c r="BT66" s="27">
        <f t="shared" si="90"/>
        <v>335153.49053016666</v>
      </c>
      <c r="BU66" s="27">
        <f t="shared" si="91"/>
        <v>334918.59098050004</v>
      </c>
      <c r="BV66" s="27">
        <f t="shared" si="92"/>
        <v>334685.70190966671</v>
      </c>
      <c r="BW66" s="27">
        <f t="shared" si="93"/>
        <v>334830.01161883335</v>
      </c>
      <c r="BX66" s="27">
        <f t="shared" si="94"/>
        <v>0</v>
      </c>
      <c r="BY66" s="27">
        <f t="shared" si="95"/>
        <v>0</v>
      </c>
      <c r="BZ66" s="27">
        <f t="shared" si="96"/>
        <v>0</v>
      </c>
      <c r="CA66" s="27">
        <f t="shared" si="97"/>
        <v>0</v>
      </c>
      <c r="CB66" s="27">
        <f t="shared" si="98"/>
        <v>0</v>
      </c>
      <c r="CC66" s="27">
        <f t="shared" si="99"/>
        <v>0</v>
      </c>
      <c r="CE66" s="15">
        <f t="shared" si="100"/>
        <v>311498.04121800006</v>
      </c>
      <c r="CF66" s="15">
        <f t="shared" si="101"/>
        <v>311604.01043100003</v>
      </c>
      <c r="CG66" s="15">
        <f t="shared" si="102"/>
        <v>311725.02311999997</v>
      </c>
      <c r="CH66" s="15">
        <f t="shared" si="103"/>
        <v>311612.99166899995</v>
      </c>
      <c r="CI66" s="15">
        <f t="shared" si="104"/>
        <v>313264.31742899999</v>
      </c>
      <c r="CJ66" s="15">
        <f t="shared" si="105"/>
        <v>314024.27800799999</v>
      </c>
      <c r="CK66" s="15">
        <f t="shared" si="106"/>
        <v>312580.37955899996</v>
      </c>
      <c r="CL66" s="15">
        <f t="shared" si="107"/>
        <v>312525.74635799997</v>
      </c>
      <c r="CM66" s="15">
        <f t="shared" si="108"/>
        <v>312506.17297199997</v>
      </c>
      <c r="CN66" s="15">
        <f t="shared" si="109"/>
        <v>312303.82663199998</v>
      </c>
      <c r="CO66" s="15">
        <f t="shared" si="110"/>
        <v>312350.30082900001</v>
      </c>
      <c r="CP66" s="15">
        <f t="shared" si="111"/>
        <v>313069.57602900005</v>
      </c>
      <c r="CQ66" s="15">
        <f t="shared" si="112"/>
        <v>0</v>
      </c>
      <c r="CR66" s="15">
        <f t="shared" si="113"/>
        <v>313781.12996999995</v>
      </c>
      <c r="CS66" s="15">
        <f t="shared" si="114"/>
        <v>313859.89756800001</v>
      </c>
      <c r="CT66" s="15">
        <f t="shared" si="115"/>
        <v>313880.66780699999</v>
      </c>
      <c r="CU66" s="15">
        <f t="shared" si="116"/>
        <v>313834.491285</v>
      </c>
      <c r="CV66" s="15">
        <f t="shared" si="117"/>
        <v>313626.13942800002</v>
      </c>
      <c r="CW66" s="15">
        <f t="shared" si="118"/>
        <v>313436.71846200002</v>
      </c>
      <c r="CX66" s="15">
        <f t="shared" si="119"/>
        <v>313372.62297600001</v>
      </c>
      <c r="CY66" s="15">
        <f t="shared" si="120"/>
        <v>313376.22930599999</v>
      </c>
      <c r="CZ66" s="15">
        <f t="shared" si="121"/>
        <v>312690.01194900001</v>
      </c>
      <c r="DA66" s="15">
        <f t="shared" si="122"/>
        <v>311926.11893100006</v>
      </c>
      <c r="DB66" s="15">
        <f t="shared" si="123"/>
        <v>312013.69665899995</v>
      </c>
      <c r="DC66" s="15">
        <f t="shared" si="124"/>
        <v>317066.30457600002</v>
      </c>
      <c r="DD66" s="15">
        <f t="shared" si="125"/>
        <v>0</v>
      </c>
      <c r="DE66" s="15">
        <f t="shared" si="126"/>
        <v>322044.59321999998</v>
      </c>
      <c r="DF66" s="15">
        <f t="shared" si="127"/>
        <v>322176.25757099997</v>
      </c>
      <c r="DG66" s="15">
        <f t="shared" si="128"/>
        <v>322361.37257099996</v>
      </c>
      <c r="DH66" s="15">
        <f t="shared" si="129"/>
        <v>322135.43865299999</v>
      </c>
      <c r="DI66" s="15">
        <f t="shared" si="130"/>
        <v>321911.43847800005</v>
      </c>
      <c r="DJ66" s="15">
        <f t="shared" si="131"/>
        <v>322050.24018299999</v>
      </c>
      <c r="DK66" s="15">
        <f t="shared" si="132"/>
        <v>0</v>
      </c>
      <c r="DL66" s="15">
        <f t="shared" si="133"/>
        <v>0</v>
      </c>
      <c r="DM66" s="15">
        <f t="shared" si="134"/>
        <v>0</v>
      </c>
      <c r="DN66" s="15">
        <f t="shared" si="135"/>
        <v>0</v>
      </c>
      <c r="DO66" s="15">
        <f t="shared" si="136"/>
        <v>0</v>
      </c>
      <c r="DP66" s="15">
        <f t="shared" si="137"/>
        <v>0</v>
      </c>
      <c r="DR66" s="15">
        <f t="shared" si="138"/>
        <v>12361.033381666639</v>
      </c>
      <c r="DS66" s="15">
        <f t="shared" si="139"/>
        <v>12365.238509166695</v>
      </c>
      <c r="DT66" s="15">
        <f t="shared" si="140"/>
        <v>12370.040600000008</v>
      </c>
      <c r="DU66" s="15">
        <f t="shared" si="141"/>
        <v>12365.594907500024</v>
      </c>
      <c r="DV66" s="15">
        <f t="shared" si="142"/>
        <v>12431.123707500054</v>
      </c>
      <c r="DW66" s="15">
        <f t="shared" si="143"/>
        <v>12461.280873333337</v>
      </c>
      <c r="DX66" s="15">
        <f t="shared" si="144"/>
        <v>12403.983315833379</v>
      </c>
      <c r="DY66" s="15">
        <f t="shared" si="145"/>
        <v>12401.815331666672</v>
      </c>
      <c r="DZ66" s="15">
        <f t="shared" si="146"/>
        <v>12401.038609999989</v>
      </c>
      <c r="EA66" s="15">
        <f t="shared" si="147"/>
        <v>12393.008993333322</v>
      </c>
      <c r="EB66" s="15">
        <f t="shared" si="148"/>
        <v>12394.853207500011</v>
      </c>
      <c r="EC66" s="15">
        <f t="shared" si="149"/>
        <v>12423.395874166628</v>
      </c>
      <c r="ED66" s="15">
        <f t="shared" si="150"/>
        <v>0</v>
      </c>
      <c r="EE66" s="15">
        <f t="shared" si="151"/>
        <v>12451.63214166672</v>
      </c>
      <c r="EF66" s="15">
        <f t="shared" si="152"/>
        <v>12454.757840000035</v>
      </c>
      <c r="EG66" s="15">
        <f t="shared" si="153"/>
        <v>12455.582055833365</v>
      </c>
      <c r="EH66" s="15">
        <f t="shared" si="154"/>
        <v>12453.749654166691</v>
      </c>
      <c r="EI66" s="15">
        <f t="shared" si="155"/>
        <v>12445.48172333336</v>
      </c>
      <c r="EJ66" s="15">
        <f t="shared" si="156"/>
        <v>12437.965018333343</v>
      </c>
      <c r="EK66" s="15">
        <f t="shared" si="157"/>
        <v>12435.42154666665</v>
      </c>
      <c r="EL66" s="15">
        <f t="shared" si="158"/>
        <v>12435.564655000053</v>
      </c>
      <c r="EM66" s="15">
        <f t="shared" si="159"/>
        <v>12408.333807499963</v>
      </c>
      <c r="EN66" s="15">
        <f t="shared" si="160"/>
        <v>12378.02059249999</v>
      </c>
      <c r="EO66" s="15">
        <f t="shared" si="161"/>
        <v>12381.495899166679</v>
      </c>
      <c r="EP66" s="15">
        <f t="shared" si="162"/>
        <v>12581.996213333332</v>
      </c>
      <c r="EQ66" s="15">
        <f t="shared" si="163"/>
        <v>0</v>
      </c>
      <c r="ER66" s="15">
        <f t="shared" si="164"/>
        <v>12779.547350000008</v>
      </c>
      <c r="ES66" s="15">
        <f t="shared" si="165"/>
        <v>12784.772125833377</v>
      </c>
      <c r="ET66" s="15">
        <f t="shared" si="166"/>
        <v>12792.117959166702</v>
      </c>
      <c r="EU66" s="15">
        <f t="shared" si="167"/>
        <v>12783.152327500051</v>
      </c>
      <c r="EV66" s="15">
        <f t="shared" si="168"/>
        <v>12774.263431666652</v>
      </c>
      <c r="EW66" s="15">
        <f t="shared" si="169"/>
        <v>12779.771435833361</v>
      </c>
      <c r="EX66" s="15">
        <f t="shared" si="170"/>
        <v>0</v>
      </c>
      <c r="EY66" s="15">
        <f t="shared" si="171"/>
        <v>0</v>
      </c>
      <c r="EZ66" s="15">
        <f t="shared" si="172"/>
        <v>0</v>
      </c>
      <c r="FA66" s="15">
        <f t="shared" si="173"/>
        <v>0</v>
      </c>
      <c r="FB66" s="15">
        <f t="shared" si="174"/>
        <v>0</v>
      </c>
      <c r="FC66" s="15">
        <f t="shared" si="175"/>
        <v>0</v>
      </c>
    </row>
    <row r="67" spans="1:159" x14ac:dyDescent="0.25">
      <c r="A67" s="26" t="s">
        <v>417</v>
      </c>
      <c r="B67" s="13">
        <v>2.6200000000000001E-2</v>
      </c>
      <c r="C67" s="212">
        <v>2.52E-2</v>
      </c>
      <c r="D67" s="13"/>
      <c r="E67" s="27">
        <v>0</v>
      </c>
      <c r="F67" s="27">
        <v>0</v>
      </c>
      <c r="G67" s="27">
        <v>0</v>
      </c>
      <c r="H67" s="27">
        <v>0</v>
      </c>
      <c r="I67" s="27">
        <v>0</v>
      </c>
      <c r="J67" s="27">
        <v>0</v>
      </c>
      <c r="K67" s="27">
        <v>0</v>
      </c>
      <c r="L67" s="27">
        <v>0</v>
      </c>
      <c r="M67" s="27">
        <v>0</v>
      </c>
      <c r="N67" s="27">
        <v>0</v>
      </c>
      <c r="O67" s="27">
        <v>0</v>
      </c>
      <c r="P67" s="27">
        <v>0</v>
      </c>
      <c r="Q67" s="13"/>
      <c r="R67" s="27">
        <v>0</v>
      </c>
      <c r="S67" s="27">
        <v>0</v>
      </c>
      <c r="T67" s="27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7"/>
      <c r="AE67" s="27">
        <v>0</v>
      </c>
      <c r="AF67" s="27">
        <v>0</v>
      </c>
      <c r="AG67" s="27">
        <v>0</v>
      </c>
      <c r="AH67" s="27">
        <v>0</v>
      </c>
      <c r="AI67" s="27">
        <v>0</v>
      </c>
      <c r="AJ67" s="27">
        <v>0</v>
      </c>
      <c r="AK67" s="27"/>
      <c r="AL67" s="27"/>
      <c r="AM67" s="27"/>
      <c r="AN67" s="27"/>
      <c r="AO67" s="27"/>
      <c r="AP67" s="27"/>
      <c r="AQ67" s="27"/>
      <c r="AR67" s="28">
        <v>0</v>
      </c>
      <c r="AS67" s="28">
        <v>0</v>
      </c>
      <c r="AT67" s="28">
        <v>0</v>
      </c>
      <c r="AU67" s="28">
        <v>0</v>
      </c>
      <c r="AV67" s="28">
        <v>0</v>
      </c>
      <c r="AW67" s="28">
        <v>0</v>
      </c>
      <c r="AX67" s="28">
        <v>0</v>
      </c>
      <c r="AY67" s="28">
        <v>0</v>
      </c>
      <c r="AZ67" s="28">
        <v>0</v>
      </c>
      <c r="BA67" s="28">
        <v>0</v>
      </c>
      <c r="BB67" s="28">
        <v>0</v>
      </c>
      <c r="BC67" s="28">
        <v>0</v>
      </c>
      <c r="BD67" s="27"/>
      <c r="BE67" s="28">
        <v>0</v>
      </c>
      <c r="BF67" s="28">
        <v>0</v>
      </c>
      <c r="BG67" s="28">
        <v>0</v>
      </c>
      <c r="BH67" s="29">
        <v>0</v>
      </c>
      <c r="BI67" s="29">
        <v>0</v>
      </c>
      <c r="BJ67" s="29">
        <v>0</v>
      </c>
      <c r="BK67" s="29">
        <v>0</v>
      </c>
      <c r="BL67" s="29">
        <v>0</v>
      </c>
      <c r="BM67" s="29">
        <v>0</v>
      </c>
      <c r="BN67" s="29">
        <v>0</v>
      </c>
      <c r="BO67" s="29">
        <v>0</v>
      </c>
      <c r="BP67" s="29">
        <v>0</v>
      </c>
      <c r="BQ67" s="28"/>
      <c r="BR67" s="27">
        <f t="shared" si="88"/>
        <v>0</v>
      </c>
      <c r="BS67" s="27">
        <f t="shared" si="89"/>
        <v>0</v>
      </c>
      <c r="BT67" s="27">
        <f t="shared" si="90"/>
        <v>0</v>
      </c>
      <c r="BU67" s="27">
        <f t="shared" si="91"/>
        <v>0</v>
      </c>
      <c r="BV67" s="27">
        <f t="shared" si="92"/>
        <v>0</v>
      </c>
      <c r="BW67" s="27">
        <f t="shared" si="93"/>
        <v>0</v>
      </c>
      <c r="BX67" s="27">
        <f t="shared" si="94"/>
        <v>0</v>
      </c>
      <c r="BY67" s="27">
        <f t="shared" si="95"/>
        <v>0</v>
      </c>
      <c r="BZ67" s="27">
        <f t="shared" si="96"/>
        <v>0</v>
      </c>
      <c r="CA67" s="27">
        <f t="shared" si="97"/>
        <v>0</v>
      </c>
      <c r="CB67" s="27">
        <f t="shared" si="98"/>
        <v>0</v>
      </c>
      <c r="CC67" s="27">
        <f t="shared" si="99"/>
        <v>0</v>
      </c>
      <c r="CE67" s="15">
        <f t="shared" si="100"/>
        <v>0</v>
      </c>
      <c r="CF67" s="15">
        <f t="shared" si="101"/>
        <v>0</v>
      </c>
      <c r="CG67" s="15">
        <f t="shared" si="102"/>
        <v>0</v>
      </c>
      <c r="CH67" s="15">
        <f t="shared" si="103"/>
        <v>0</v>
      </c>
      <c r="CI67" s="15">
        <f t="shared" si="104"/>
        <v>0</v>
      </c>
      <c r="CJ67" s="15">
        <f t="shared" si="105"/>
        <v>0</v>
      </c>
      <c r="CK67" s="15">
        <f t="shared" si="106"/>
        <v>0</v>
      </c>
      <c r="CL67" s="15">
        <f t="shared" si="107"/>
        <v>0</v>
      </c>
      <c r="CM67" s="15">
        <f t="shared" si="108"/>
        <v>0</v>
      </c>
      <c r="CN67" s="15">
        <f t="shared" si="109"/>
        <v>0</v>
      </c>
      <c r="CO67" s="15">
        <f t="shared" si="110"/>
        <v>0</v>
      </c>
      <c r="CP67" s="15">
        <f t="shared" si="111"/>
        <v>0</v>
      </c>
      <c r="CQ67" s="15">
        <f t="shared" si="112"/>
        <v>0</v>
      </c>
      <c r="CR67" s="15">
        <f t="shared" si="113"/>
        <v>0</v>
      </c>
      <c r="CS67" s="15">
        <f t="shared" si="114"/>
        <v>0</v>
      </c>
      <c r="CT67" s="15">
        <f t="shared" si="115"/>
        <v>0</v>
      </c>
      <c r="CU67" s="15">
        <f t="shared" si="116"/>
        <v>0</v>
      </c>
      <c r="CV67" s="15">
        <f t="shared" si="117"/>
        <v>0</v>
      </c>
      <c r="CW67" s="15">
        <f t="shared" si="118"/>
        <v>0</v>
      </c>
      <c r="CX67" s="15">
        <f t="shared" si="119"/>
        <v>0</v>
      </c>
      <c r="CY67" s="15">
        <f t="shared" si="120"/>
        <v>0</v>
      </c>
      <c r="CZ67" s="15">
        <f t="shared" si="121"/>
        <v>0</v>
      </c>
      <c r="DA67" s="15">
        <f t="shared" si="122"/>
        <v>0</v>
      </c>
      <c r="DB67" s="15">
        <f t="shared" si="123"/>
        <v>0</v>
      </c>
      <c r="DC67" s="15">
        <f t="shared" si="124"/>
        <v>0</v>
      </c>
      <c r="DD67" s="15">
        <f t="shared" si="125"/>
        <v>0</v>
      </c>
      <c r="DE67" s="15">
        <f t="shared" si="126"/>
        <v>0</v>
      </c>
      <c r="DF67" s="15">
        <f t="shared" si="127"/>
        <v>0</v>
      </c>
      <c r="DG67" s="15">
        <f t="shared" si="128"/>
        <v>0</v>
      </c>
      <c r="DH67" s="15">
        <f t="shared" si="129"/>
        <v>0</v>
      </c>
      <c r="DI67" s="15">
        <f t="shared" si="130"/>
        <v>0</v>
      </c>
      <c r="DJ67" s="15">
        <f t="shared" si="131"/>
        <v>0</v>
      </c>
      <c r="DK67" s="15">
        <f t="shared" si="132"/>
        <v>0</v>
      </c>
      <c r="DL67" s="15">
        <f t="shared" si="133"/>
        <v>0</v>
      </c>
      <c r="DM67" s="15">
        <f t="shared" si="134"/>
        <v>0</v>
      </c>
      <c r="DN67" s="15">
        <f t="shared" si="135"/>
        <v>0</v>
      </c>
      <c r="DO67" s="15">
        <f t="shared" si="136"/>
        <v>0</v>
      </c>
      <c r="DP67" s="15">
        <f t="shared" si="137"/>
        <v>0</v>
      </c>
      <c r="DR67" s="15">
        <f t="shared" si="138"/>
        <v>0</v>
      </c>
      <c r="DS67" s="15">
        <f t="shared" si="139"/>
        <v>0</v>
      </c>
      <c r="DT67" s="15">
        <f t="shared" si="140"/>
        <v>0</v>
      </c>
      <c r="DU67" s="15">
        <f t="shared" si="141"/>
        <v>0</v>
      </c>
      <c r="DV67" s="15">
        <f t="shared" si="142"/>
        <v>0</v>
      </c>
      <c r="DW67" s="15">
        <f t="shared" si="143"/>
        <v>0</v>
      </c>
      <c r="DX67" s="15">
        <f t="shared" si="144"/>
        <v>0</v>
      </c>
      <c r="DY67" s="15">
        <f t="shared" si="145"/>
        <v>0</v>
      </c>
      <c r="DZ67" s="15">
        <f t="shared" si="146"/>
        <v>0</v>
      </c>
      <c r="EA67" s="15">
        <f t="shared" si="147"/>
        <v>0</v>
      </c>
      <c r="EB67" s="15">
        <f t="shared" si="148"/>
        <v>0</v>
      </c>
      <c r="EC67" s="15">
        <f t="shared" si="149"/>
        <v>0</v>
      </c>
      <c r="ED67" s="15">
        <f t="shared" si="150"/>
        <v>0</v>
      </c>
      <c r="EE67" s="15">
        <f t="shared" si="151"/>
        <v>0</v>
      </c>
      <c r="EF67" s="15">
        <f t="shared" si="152"/>
        <v>0</v>
      </c>
      <c r="EG67" s="15">
        <f t="shared" si="153"/>
        <v>0</v>
      </c>
      <c r="EH67" s="15">
        <f t="shared" si="154"/>
        <v>0</v>
      </c>
      <c r="EI67" s="15">
        <f t="shared" si="155"/>
        <v>0</v>
      </c>
      <c r="EJ67" s="15">
        <f t="shared" si="156"/>
        <v>0</v>
      </c>
      <c r="EK67" s="15">
        <f t="shared" si="157"/>
        <v>0</v>
      </c>
      <c r="EL67" s="15">
        <f t="shared" si="158"/>
        <v>0</v>
      </c>
      <c r="EM67" s="15">
        <f t="shared" si="159"/>
        <v>0</v>
      </c>
      <c r="EN67" s="15">
        <f t="shared" si="160"/>
        <v>0</v>
      </c>
      <c r="EO67" s="15">
        <f t="shared" si="161"/>
        <v>0</v>
      </c>
      <c r="EP67" s="15">
        <f t="shared" si="162"/>
        <v>0</v>
      </c>
      <c r="EQ67" s="15">
        <f t="shared" si="163"/>
        <v>0</v>
      </c>
      <c r="ER67" s="15">
        <f t="shared" si="164"/>
        <v>0</v>
      </c>
      <c r="ES67" s="15">
        <f t="shared" si="165"/>
        <v>0</v>
      </c>
      <c r="ET67" s="15">
        <f t="shared" si="166"/>
        <v>0</v>
      </c>
      <c r="EU67" s="15">
        <f t="shared" si="167"/>
        <v>0</v>
      </c>
      <c r="EV67" s="15">
        <f t="shared" si="168"/>
        <v>0</v>
      </c>
      <c r="EW67" s="15">
        <f t="shared" si="169"/>
        <v>0</v>
      </c>
      <c r="EX67" s="15">
        <f t="shared" si="170"/>
        <v>0</v>
      </c>
      <c r="EY67" s="15">
        <f t="shared" si="171"/>
        <v>0</v>
      </c>
      <c r="EZ67" s="15">
        <f t="shared" si="172"/>
        <v>0</v>
      </c>
      <c r="FA67" s="15">
        <f t="shared" si="173"/>
        <v>0</v>
      </c>
      <c r="FB67" s="15">
        <f t="shared" si="174"/>
        <v>0</v>
      </c>
      <c r="FC67" s="15">
        <f t="shared" si="175"/>
        <v>0</v>
      </c>
    </row>
    <row r="68" spans="1:159" x14ac:dyDescent="0.25">
      <c r="A68" s="26" t="s">
        <v>418</v>
      </c>
      <c r="B68" s="13">
        <v>2.6200000000000001E-2</v>
      </c>
      <c r="C68" s="212">
        <v>2.52E-2</v>
      </c>
      <c r="D68" s="13"/>
      <c r="E68" s="27">
        <v>44210371.780000001</v>
      </c>
      <c r="F68" s="27">
        <v>44210371.780000001</v>
      </c>
      <c r="G68" s="27">
        <v>44210371.780000001</v>
      </c>
      <c r="H68" s="27">
        <v>44210371.780000001</v>
      </c>
      <c r="I68" s="27">
        <v>44836995.770000003</v>
      </c>
      <c r="J68" s="27">
        <v>45463619.75</v>
      </c>
      <c r="K68" s="27">
        <v>45463619.75</v>
      </c>
      <c r="L68" s="27">
        <v>45463619.75</v>
      </c>
      <c r="M68" s="27">
        <v>45463619.75</v>
      </c>
      <c r="N68" s="27">
        <v>45463619.75</v>
      </c>
      <c r="O68" s="27">
        <v>45463619.75</v>
      </c>
      <c r="P68" s="27">
        <v>45463619.75</v>
      </c>
      <c r="Q68" s="13"/>
      <c r="R68" s="27">
        <v>45463619.75</v>
      </c>
      <c r="S68" s="27">
        <v>45463619.75</v>
      </c>
      <c r="T68" s="27">
        <v>45463619.75</v>
      </c>
      <c r="U68" s="29">
        <v>45463619.75</v>
      </c>
      <c r="V68" s="29">
        <v>45463619.75</v>
      </c>
      <c r="W68" s="29">
        <v>45463619.75</v>
      </c>
      <c r="X68" s="29">
        <v>45463619.75</v>
      </c>
      <c r="Y68" s="29">
        <v>45463619.75</v>
      </c>
      <c r="Z68" s="29">
        <v>45463619.75</v>
      </c>
      <c r="AA68" s="29">
        <v>45463619.75</v>
      </c>
      <c r="AB68" s="29">
        <v>45463619.75</v>
      </c>
      <c r="AC68" s="29">
        <v>45463619.75</v>
      </c>
      <c r="AD68" s="27"/>
      <c r="AE68" s="27">
        <v>45463619.75</v>
      </c>
      <c r="AF68" s="27">
        <v>45463619.75</v>
      </c>
      <c r="AG68" s="27">
        <v>45463619.75</v>
      </c>
      <c r="AH68" s="27">
        <v>45463619.75</v>
      </c>
      <c r="AI68" s="27">
        <v>45463619.75</v>
      </c>
      <c r="AJ68" s="27">
        <v>45463619.75</v>
      </c>
      <c r="AK68" s="27"/>
      <c r="AL68" s="27"/>
      <c r="AM68" s="27"/>
      <c r="AN68" s="27"/>
      <c r="AO68" s="27"/>
      <c r="AP68" s="27"/>
      <c r="AQ68" s="27"/>
      <c r="AR68" s="28">
        <v>96525.978386333343</v>
      </c>
      <c r="AS68" s="28">
        <v>96525.978386333343</v>
      </c>
      <c r="AT68" s="28">
        <v>96525.978386333343</v>
      </c>
      <c r="AU68" s="28">
        <v>96525.978386333343</v>
      </c>
      <c r="AV68" s="28">
        <v>97894.107431166674</v>
      </c>
      <c r="AW68" s="28">
        <v>99262.236454166661</v>
      </c>
      <c r="AX68" s="28">
        <v>99262.236454166661</v>
      </c>
      <c r="AY68" s="28">
        <v>99262.236454166661</v>
      </c>
      <c r="AZ68" s="28">
        <v>99262.236454166661</v>
      </c>
      <c r="BA68" s="28">
        <v>99262.236454166661</v>
      </c>
      <c r="BB68" s="28">
        <v>99262.236454166661</v>
      </c>
      <c r="BC68" s="28">
        <v>99262.236454166661</v>
      </c>
      <c r="BD68" s="27"/>
      <c r="BE68" s="28">
        <v>99262.236454166661</v>
      </c>
      <c r="BF68" s="28">
        <v>99262.236454166661</v>
      </c>
      <c r="BG68" s="28">
        <v>99262.236454166661</v>
      </c>
      <c r="BH68" s="29">
        <v>99262.236454166661</v>
      </c>
      <c r="BI68" s="29">
        <v>99262.236454166661</v>
      </c>
      <c r="BJ68" s="29">
        <v>99262.236454166661</v>
      </c>
      <c r="BK68" s="29">
        <v>99262.236454166661</v>
      </c>
      <c r="BL68" s="29">
        <v>99262.236454166661</v>
      </c>
      <c r="BM68" s="29">
        <v>99262.236454166661</v>
      </c>
      <c r="BN68" s="29">
        <v>99262.236454166661</v>
      </c>
      <c r="BO68" s="29">
        <v>99262.236454166661</v>
      </c>
      <c r="BP68" s="29">
        <v>99262.236454166661</v>
      </c>
      <c r="BQ68" s="28"/>
      <c r="BR68" s="27">
        <f t="shared" si="88"/>
        <v>99262.236454166661</v>
      </c>
      <c r="BS68" s="27">
        <f t="shared" si="89"/>
        <v>99262.236454166661</v>
      </c>
      <c r="BT68" s="27">
        <f t="shared" si="90"/>
        <v>99262.236454166661</v>
      </c>
      <c r="BU68" s="27">
        <f t="shared" si="91"/>
        <v>99262.236454166661</v>
      </c>
      <c r="BV68" s="27">
        <f t="shared" si="92"/>
        <v>99262.236454166661</v>
      </c>
      <c r="BW68" s="27">
        <f t="shared" si="93"/>
        <v>99262.236454166661</v>
      </c>
      <c r="BX68" s="27">
        <f t="shared" si="94"/>
        <v>0</v>
      </c>
      <c r="BY68" s="27">
        <f t="shared" si="95"/>
        <v>0</v>
      </c>
      <c r="BZ68" s="27">
        <f t="shared" si="96"/>
        <v>0</v>
      </c>
      <c r="CA68" s="27">
        <f t="shared" si="97"/>
        <v>0</v>
      </c>
      <c r="CB68" s="27">
        <f t="shared" si="98"/>
        <v>0</v>
      </c>
      <c r="CC68" s="27">
        <f t="shared" si="99"/>
        <v>0</v>
      </c>
      <c r="CE68" s="15">
        <f t="shared" si="100"/>
        <v>92841.780738000001</v>
      </c>
      <c r="CF68" s="15">
        <f t="shared" si="101"/>
        <v>92841.780738000001</v>
      </c>
      <c r="CG68" s="15">
        <f t="shared" si="102"/>
        <v>92841.780738000001</v>
      </c>
      <c r="CH68" s="15">
        <f t="shared" si="103"/>
        <v>92841.780738000001</v>
      </c>
      <c r="CI68" s="15">
        <f t="shared" si="104"/>
        <v>94157.691117000009</v>
      </c>
      <c r="CJ68" s="15">
        <f t="shared" si="105"/>
        <v>95473.601474999989</v>
      </c>
      <c r="CK68" s="15">
        <f t="shared" si="106"/>
        <v>95473.601474999989</v>
      </c>
      <c r="CL68" s="15">
        <f t="shared" si="107"/>
        <v>95473.601474999989</v>
      </c>
      <c r="CM68" s="15">
        <f t="shared" si="108"/>
        <v>95473.601474999989</v>
      </c>
      <c r="CN68" s="15">
        <f t="shared" si="109"/>
        <v>95473.601474999989</v>
      </c>
      <c r="CO68" s="15">
        <f t="shared" si="110"/>
        <v>95473.601474999989</v>
      </c>
      <c r="CP68" s="15">
        <f t="shared" si="111"/>
        <v>95473.601474999989</v>
      </c>
      <c r="CQ68" s="15">
        <f t="shared" si="112"/>
        <v>0</v>
      </c>
      <c r="CR68" s="15">
        <f t="shared" si="113"/>
        <v>95473.601474999989</v>
      </c>
      <c r="CS68" s="15">
        <f t="shared" si="114"/>
        <v>95473.601474999989</v>
      </c>
      <c r="CT68" s="15">
        <f t="shared" si="115"/>
        <v>95473.601474999989</v>
      </c>
      <c r="CU68" s="15">
        <f t="shared" si="116"/>
        <v>95473.601474999989</v>
      </c>
      <c r="CV68" s="15">
        <f t="shared" si="117"/>
        <v>95473.601474999989</v>
      </c>
      <c r="CW68" s="15">
        <f t="shared" si="118"/>
        <v>95473.601474999989</v>
      </c>
      <c r="CX68" s="15">
        <f t="shared" si="119"/>
        <v>95473.601474999989</v>
      </c>
      <c r="CY68" s="15">
        <f t="shared" si="120"/>
        <v>95473.601474999989</v>
      </c>
      <c r="CZ68" s="15">
        <f t="shared" si="121"/>
        <v>95473.601474999989</v>
      </c>
      <c r="DA68" s="15">
        <f t="shared" si="122"/>
        <v>95473.601474999989</v>
      </c>
      <c r="DB68" s="15">
        <f t="shared" si="123"/>
        <v>95473.601474999989</v>
      </c>
      <c r="DC68" s="15">
        <f t="shared" si="124"/>
        <v>95473.601474999989</v>
      </c>
      <c r="DD68" s="15">
        <f t="shared" si="125"/>
        <v>0</v>
      </c>
      <c r="DE68" s="15">
        <f t="shared" si="126"/>
        <v>95473.601474999989</v>
      </c>
      <c r="DF68" s="15">
        <f t="shared" si="127"/>
        <v>95473.601474999989</v>
      </c>
      <c r="DG68" s="15">
        <f t="shared" si="128"/>
        <v>95473.601474999989</v>
      </c>
      <c r="DH68" s="15">
        <f t="shared" si="129"/>
        <v>95473.601474999989</v>
      </c>
      <c r="DI68" s="15">
        <f t="shared" si="130"/>
        <v>95473.601474999989</v>
      </c>
      <c r="DJ68" s="15">
        <f t="shared" si="131"/>
        <v>95473.601474999989</v>
      </c>
      <c r="DK68" s="15">
        <f t="shared" si="132"/>
        <v>0</v>
      </c>
      <c r="DL68" s="15">
        <f t="shared" si="133"/>
        <v>0</v>
      </c>
      <c r="DM68" s="15">
        <f t="shared" si="134"/>
        <v>0</v>
      </c>
      <c r="DN68" s="15">
        <f t="shared" si="135"/>
        <v>0</v>
      </c>
      <c r="DO68" s="15">
        <f t="shared" si="136"/>
        <v>0</v>
      </c>
      <c r="DP68" s="15">
        <f t="shared" si="137"/>
        <v>0</v>
      </c>
      <c r="DR68" s="15">
        <f t="shared" si="138"/>
        <v>3684.1976483333419</v>
      </c>
      <c r="DS68" s="15">
        <f t="shared" si="139"/>
        <v>3684.1976483333419</v>
      </c>
      <c r="DT68" s="15">
        <f t="shared" si="140"/>
        <v>3684.1976483333419</v>
      </c>
      <c r="DU68" s="15">
        <f t="shared" si="141"/>
        <v>3684.1976483333419</v>
      </c>
      <c r="DV68" s="15">
        <f t="shared" si="142"/>
        <v>3736.416314166665</v>
      </c>
      <c r="DW68" s="15">
        <f t="shared" si="143"/>
        <v>3788.6349791666726</v>
      </c>
      <c r="DX68" s="15">
        <f t="shared" si="144"/>
        <v>3788.6349791666726</v>
      </c>
      <c r="DY68" s="15">
        <f t="shared" si="145"/>
        <v>3788.6349791666726</v>
      </c>
      <c r="DZ68" s="15">
        <f t="shared" si="146"/>
        <v>3788.6349791666726</v>
      </c>
      <c r="EA68" s="15">
        <f t="shared" si="147"/>
        <v>3788.6349791666726</v>
      </c>
      <c r="EB68" s="15">
        <f t="shared" si="148"/>
        <v>3788.6349791666726</v>
      </c>
      <c r="EC68" s="15">
        <f t="shared" si="149"/>
        <v>3788.6349791666726</v>
      </c>
      <c r="ED68" s="15">
        <f t="shared" si="150"/>
        <v>0</v>
      </c>
      <c r="EE68" s="15">
        <f t="shared" si="151"/>
        <v>3788.6349791666726</v>
      </c>
      <c r="EF68" s="15">
        <f t="shared" si="152"/>
        <v>3788.6349791666726</v>
      </c>
      <c r="EG68" s="15">
        <f t="shared" si="153"/>
        <v>3788.6349791666726</v>
      </c>
      <c r="EH68" s="15">
        <f t="shared" si="154"/>
        <v>3788.6349791666726</v>
      </c>
      <c r="EI68" s="15">
        <f t="shared" si="155"/>
        <v>3788.6349791666726</v>
      </c>
      <c r="EJ68" s="15">
        <f t="shared" si="156"/>
        <v>3788.6349791666726</v>
      </c>
      <c r="EK68" s="15">
        <f t="shared" si="157"/>
        <v>3788.6349791666726</v>
      </c>
      <c r="EL68" s="15">
        <f t="shared" si="158"/>
        <v>3788.6349791666726</v>
      </c>
      <c r="EM68" s="15">
        <f t="shared" si="159"/>
        <v>3788.6349791666726</v>
      </c>
      <c r="EN68" s="15">
        <f t="shared" si="160"/>
        <v>3788.6349791666726</v>
      </c>
      <c r="EO68" s="15">
        <f t="shared" si="161"/>
        <v>3788.6349791666726</v>
      </c>
      <c r="EP68" s="15">
        <f t="shared" si="162"/>
        <v>3788.6349791666726</v>
      </c>
      <c r="EQ68" s="15">
        <f t="shared" si="163"/>
        <v>0</v>
      </c>
      <c r="ER68" s="15">
        <f t="shared" si="164"/>
        <v>3788.6349791666726</v>
      </c>
      <c r="ES68" s="15">
        <f t="shared" si="165"/>
        <v>3788.6349791666726</v>
      </c>
      <c r="ET68" s="15">
        <f t="shared" si="166"/>
        <v>3788.6349791666726</v>
      </c>
      <c r="EU68" s="15">
        <f t="shared" si="167"/>
        <v>3788.6349791666726</v>
      </c>
      <c r="EV68" s="15">
        <f t="shared" si="168"/>
        <v>3788.6349791666726</v>
      </c>
      <c r="EW68" s="15">
        <f t="shared" si="169"/>
        <v>3788.6349791666726</v>
      </c>
      <c r="EX68" s="15">
        <f t="shared" si="170"/>
        <v>0</v>
      </c>
      <c r="EY68" s="15">
        <f t="shared" si="171"/>
        <v>0</v>
      </c>
      <c r="EZ68" s="15">
        <f t="shared" si="172"/>
        <v>0</v>
      </c>
      <c r="FA68" s="15">
        <f t="shared" si="173"/>
        <v>0</v>
      </c>
      <c r="FB68" s="15">
        <f t="shared" si="174"/>
        <v>0</v>
      </c>
      <c r="FC68" s="15">
        <f t="shared" si="175"/>
        <v>0</v>
      </c>
    </row>
    <row r="69" spans="1:159" x14ac:dyDescent="0.25">
      <c r="A69" s="26" t="s">
        <v>419</v>
      </c>
      <c r="B69" s="13">
        <v>2.6200000000000001E-2</v>
      </c>
      <c r="C69" s="212">
        <v>2.52E-2</v>
      </c>
      <c r="D69" s="13"/>
      <c r="E69" s="27">
        <v>70169300.599999994</v>
      </c>
      <c r="F69" s="27">
        <v>70169300.599999994</v>
      </c>
      <c r="G69" s="27">
        <v>70169300.599999994</v>
      </c>
      <c r="H69" s="27">
        <v>70169300.599999994</v>
      </c>
      <c r="I69" s="27">
        <v>56146564.670000002</v>
      </c>
      <c r="J69" s="27">
        <v>42123828.729999997</v>
      </c>
      <c r="K69" s="27">
        <v>42123828.729999997</v>
      </c>
      <c r="L69" s="27">
        <v>42123828.729999997</v>
      </c>
      <c r="M69" s="27">
        <v>42123828.729999997</v>
      </c>
      <c r="N69" s="27">
        <v>42123828.729999997</v>
      </c>
      <c r="O69" s="27">
        <v>42123828.729999997</v>
      </c>
      <c r="P69" s="27">
        <v>42123828.729999997</v>
      </c>
      <c r="Q69" s="13"/>
      <c r="R69" s="27">
        <v>42123828.729999997</v>
      </c>
      <c r="S69" s="27">
        <v>42123828.729999997</v>
      </c>
      <c r="T69" s="27">
        <v>42123828.729999997</v>
      </c>
      <c r="U69" s="29">
        <v>42123828.729999997</v>
      </c>
      <c r="V69" s="29">
        <v>42123828.729999997</v>
      </c>
      <c r="W69" s="29">
        <v>42123828.729999997</v>
      </c>
      <c r="X69" s="29">
        <v>42123828.729999997</v>
      </c>
      <c r="Y69" s="29">
        <v>42123828.729999997</v>
      </c>
      <c r="Z69" s="29">
        <v>42123828.729999997</v>
      </c>
      <c r="AA69" s="29">
        <v>42123828.729999997</v>
      </c>
      <c r="AB69" s="29">
        <v>42123828.729999997</v>
      </c>
      <c r="AC69" s="29">
        <v>42123828.729999997</v>
      </c>
      <c r="AD69" s="27"/>
      <c r="AE69" s="27">
        <v>42123828.729999997</v>
      </c>
      <c r="AF69" s="27">
        <v>42123828.729999997</v>
      </c>
      <c r="AG69" s="27">
        <v>42123828.729999997</v>
      </c>
      <c r="AH69" s="27">
        <v>42123828.729999997</v>
      </c>
      <c r="AI69" s="27">
        <v>42123828.729999997</v>
      </c>
      <c r="AJ69" s="27">
        <v>42123828.729999997</v>
      </c>
      <c r="AK69" s="27"/>
      <c r="AL69" s="27"/>
      <c r="AM69" s="27"/>
      <c r="AN69" s="27"/>
      <c r="AO69" s="27"/>
      <c r="AP69" s="27"/>
      <c r="AQ69" s="27"/>
      <c r="AR69" s="28">
        <v>153202.97297666667</v>
      </c>
      <c r="AS69" s="28">
        <v>153202.97297666667</v>
      </c>
      <c r="AT69" s="28">
        <v>153202.97297666667</v>
      </c>
      <c r="AU69" s="28">
        <v>153202.97297666667</v>
      </c>
      <c r="AV69" s="28">
        <v>122586.66619616667</v>
      </c>
      <c r="AW69" s="28">
        <v>91970.359393833322</v>
      </c>
      <c r="AX69" s="28">
        <v>91970.359393833322</v>
      </c>
      <c r="AY69" s="28">
        <v>91970.359393833322</v>
      </c>
      <c r="AZ69" s="28">
        <v>91970.359393833322</v>
      </c>
      <c r="BA69" s="28">
        <v>91970.359393833322</v>
      </c>
      <c r="BB69" s="28">
        <v>91970.359393833322</v>
      </c>
      <c r="BC69" s="28">
        <v>91970.359393833322</v>
      </c>
      <c r="BD69" s="27"/>
      <c r="BE69" s="28">
        <v>91970.359393833322</v>
      </c>
      <c r="BF69" s="28">
        <v>91970.359393833322</v>
      </c>
      <c r="BG69" s="28">
        <v>91970.359393833322</v>
      </c>
      <c r="BH69" s="29">
        <v>91970.359393833322</v>
      </c>
      <c r="BI69" s="29">
        <v>91970.359393833322</v>
      </c>
      <c r="BJ69" s="29">
        <v>91970.359393833322</v>
      </c>
      <c r="BK69" s="29">
        <v>91970.359393833322</v>
      </c>
      <c r="BL69" s="29">
        <v>91970.359393833322</v>
      </c>
      <c r="BM69" s="29">
        <v>91970.359393833322</v>
      </c>
      <c r="BN69" s="29">
        <v>91970.359393833322</v>
      </c>
      <c r="BO69" s="29">
        <v>91970.359393833322</v>
      </c>
      <c r="BP69" s="29">
        <v>91970.359393833322</v>
      </c>
      <c r="BQ69" s="28"/>
      <c r="BR69" s="27">
        <f t="shared" si="88"/>
        <v>91970.359393833322</v>
      </c>
      <c r="BS69" s="27">
        <f t="shared" si="89"/>
        <v>91970.359393833322</v>
      </c>
      <c r="BT69" s="27">
        <f t="shared" si="90"/>
        <v>91970.359393833322</v>
      </c>
      <c r="BU69" s="27">
        <f t="shared" si="91"/>
        <v>91970.359393833322</v>
      </c>
      <c r="BV69" s="27">
        <f t="shared" si="92"/>
        <v>91970.359393833322</v>
      </c>
      <c r="BW69" s="27">
        <f t="shared" si="93"/>
        <v>91970.359393833322</v>
      </c>
      <c r="BX69" s="27">
        <f t="shared" si="94"/>
        <v>0</v>
      </c>
      <c r="BY69" s="27">
        <f t="shared" si="95"/>
        <v>0</v>
      </c>
      <c r="BZ69" s="27">
        <f t="shared" si="96"/>
        <v>0</v>
      </c>
      <c r="CA69" s="27">
        <f t="shared" si="97"/>
        <v>0</v>
      </c>
      <c r="CB69" s="27">
        <f t="shared" si="98"/>
        <v>0</v>
      </c>
      <c r="CC69" s="27">
        <f t="shared" si="99"/>
        <v>0</v>
      </c>
      <c r="CE69" s="15">
        <f t="shared" si="100"/>
        <v>147355.53125999999</v>
      </c>
      <c r="CF69" s="15">
        <f t="shared" si="101"/>
        <v>147355.53125999999</v>
      </c>
      <c r="CG69" s="15">
        <f t="shared" si="102"/>
        <v>147355.53125999999</v>
      </c>
      <c r="CH69" s="15">
        <f t="shared" si="103"/>
        <v>147355.53125999999</v>
      </c>
      <c r="CI69" s="15">
        <f t="shared" si="104"/>
        <v>117907.78580700001</v>
      </c>
      <c r="CJ69" s="15">
        <f t="shared" si="105"/>
        <v>88460.040332999997</v>
      </c>
      <c r="CK69" s="15">
        <f t="shared" si="106"/>
        <v>88460.040332999997</v>
      </c>
      <c r="CL69" s="15">
        <f t="shared" si="107"/>
        <v>88460.040332999997</v>
      </c>
      <c r="CM69" s="15">
        <f t="shared" si="108"/>
        <v>88460.040332999997</v>
      </c>
      <c r="CN69" s="15">
        <f t="shared" si="109"/>
        <v>88460.040332999997</v>
      </c>
      <c r="CO69" s="15">
        <f t="shared" si="110"/>
        <v>88460.040332999997</v>
      </c>
      <c r="CP69" s="15">
        <f t="shared" si="111"/>
        <v>88460.040332999997</v>
      </c>
      <c r="CQ69" s="15">
        <f t="shared" si="112"/>
        <v>0</v>
      </c>
      <c r="CR69" s="15">
        <f t="shared" si="113"/>
        <v>88460.040332999997</v>
      </c>
      <c r="CS69" s="15">
        <f t="shared" si="114"/>
        <v>88460.040332999997</v>
      </c>
      <c r="CT69" s="15">
        <f t="shared" si="115"/>
        <v>88460.040332999997</v>
      </c>
      <c r="CU69" s="15">
        <f t="shared" si="116"/>
        <v>88460.040332999997</v>
      </c>
      <c r="CV69" s="15">
        <f t="shared" si="117"/>
        <v>88460.040332999997</v>
      </c>
      <c r="CW69" s="15">
        <f t="shared" si="118"/>
        <v>88460.040332999997</v>
      </c>
      <c r="CX69" s="15">
        <f t="shared" si="119"/>
        <v>88460.040332999997</v>
      </c>
      <c r="CY69" s="15">
        <f t="shared" si="120"/>
        <v>88460.040332999997</v>
      </c>
      <c r="CZ69" s="15">
        <f t="shared" si="121"/>
        <v>88460.040332999997</v>
      </c>
      <c r="DA69" s="15">
        <f t="shared" si="122"/>
        <v>88460.040332999997</v>
      </c>
      <c r="DB69" s="15">
        <f t="shared" si="123"/>
        <v>88460.040332999997</v>
      </c>
      <c r="DC69" s="15">
        <f t="shared" si="124"/>
        <v>88460.040332999997</v>
      </c>
      <c r="DD69" s="15">
        <f t="shared" si="125"/>
        <v>0</v>
      </c>
      <c r="DE69" s="15">
        <f t="shared" si="126"/>
        <v>88460.040332999997</v>
      </c>
      <c r="DF69" s="15">
        <f t="shared" si="127"/>
        <v>88460.040332999997</v>
      </c>
      <c r="DG69" s="15">
        <f t="shared" si="128"/>
        <v>88460.040332999997</v>
      </c>
      <c r="DH69" s="15">
        <f t="shared" si="129"/>
        <v>88460.040332999997</v>
      </c>
      <c r="DI69" s="15">
        <f t="shared" si="130"/>
        <v>88460.040332999997</v>
      </c>
      <c r="DJ69" s="15">
        <f t="shared" si="131"/>
        <v>88460.040332999997</v>
      </c>
      <c r="DK69" s="15">
        <f t="shared" si="132"/>
        <v>0</v>
      </c>
      <c r="DL69" s="15">
        <f t="shared" si="133"/>
        <v>0</v>
      </c>
      <c r="DM69" s="15">
        <f t="shared" si="134"/>
        <v>0</v>
      </c>
      <c r="DN69" s="15">
        <f t="shared" si="135"/>
        <v>0</v>
      </c>
      <c r="DO69" s="15">
        <f t="shared" si="136"/>
        <v>0</v>
      </c>
      <c r="DP69" s="15">
        <f t="shared" si="137"/>
        <v>0</v>
      </c>
      <c r="DR69" s="15">
        <f t="shared" si="138"/>
        <v>5847.4417166666826</v>
      </c>
      <c r="DS69" s="15">
        <f t="shared" si="139"/>
        <v>5847.4417166666826</v>
      </c>
      <c r="DT69" s="15">
        <f t="shared" si="140"/>
        <v>5847.4417166666826</v>
      </c>
      <c r="DU69" s="15">
        <f t="shared" si="141"/>
        <v>5847.4417166666826</v>
      </c>
      <c r="DV69" s="15">
        <f t="shared" si="142"/>
        <v>4678.8803891666612</v>
      </c>
      <c r="DW69" s="15">
        <f t="shared" si="143"/>
        <v>3510.3190608333243</v>
      </c>
      <c r="DX69" s="15">
        <f t="shared" si="144"/>
        <v>3510.3190608333243</v>
      </c>
      <c r="DY69" s="15">
        <f t="shared" si="145"/>
        <v>3510.3190608333243</v>
      </c>
      <c r="DZ69" s="15">
        <f t="shared" si="146"/>
        <v>3510.3190608333243</v>
      </c>
      <c r="EA69" s="15">
        <f t="shared" si="147"/>
        <v>3510.3190608333243</v>
      </c>
      <c r="EB69" s="15">
        <f t="shared" si="148"/>
        <v>3510.3190608333243</v>
      </c>
      <c r="EC69" s="15">
        <f t="shared" si="149"/>
        <v>3510.3190608333243</v>
      </c>
      <c r="ED69" s="15">
        <f t="shared" si="150"/>
        <v>0</v>
      </c>
      <c r="EE69" s="15">
        <f t="shared" si="151"/>
        <v>3510.3190608333243</v>
      </c>
      <c r="EF69" s="15">
        <f t="shared" si="152"/>
        <v>3510.3190608333243</v>
      </c>
      <c r="EG69" s="15">
        <f t="shared" si="153"/>
        <v>3510.3190608333243</v>
      </c>
      <c r="EH69" s="15">
        <f t="shared" si="154"/>
        <v>3510.3190608333243</v>
      </c>
      <c r="EI69" s="15">
        <f t="shared" si="155"/>
        <v>3510.3190608333243</v>
      </c>
      <c r="EJ69" s="15">
        <f t="shared" si="156"/>
        <v>3510.3190608333243</v>
      </c>
      <c r="EK69" s="15">
        <f t="shared" si="157"/>
        <v>3510.3190608333243</v>
      </c>
      <c r="EL69" s="15">
        <f t="shared" si="158"/>
        <v>3510.3190608333243</v>
      </c>
      <c r="EM69" s="15">
        <f t="shared" si="159"/>
        <v>3510.3190608333243</v>
      </c>
      <c r="EN69" s="15">
        <f t="shared" si="160"/>
        <v>3510.3190608333243</v>
      </c>
      <c r="EO69" s="15">
        <f t="shared" si="161"/>
        <v>3510.3190608333243</v>
      </c>
      <c r="EP69" s="15">
        <f t="shared" si="162"/>
        <v>3510.3190608333243</v>
      </c>
      <c r="EQ69" s="15">
        <f t="shared" si="163"/>
        <v>0</v>
      </c>
      <c r="ER69" s="15">
        <f t="shared" si="164"/>
        <v>3510.3190608333243</v>
      </c>
      <c r="ES69" s="15">
        <f t="shared" si="165"/>
        <v>3510.3190608333243</v>
      </c>
      <c r="ET69" s="15">
        <f t="shared" si="166"/>
        <v>3510.3190608333243</v>
      </c>
      <c r="EU69" s="15">
        <f t="shared" si="167"/>
        <v>3510.3190608333243</v>
      </c>
      <c r="EV69" s="15">
        <f t="shared" si="168"/>
        <v>3510.3190608333243</v>
      </c>
      <c r="EW69" s="15">
        <f t="shared" si="169"/>
        <v>3510.3190608333243</v>
      </c>
      <c r="EX69" s="15">
        <f t="shared" si="170"/>
        <v>0</v>
      </c>
      <c r="EY69" s="15">
        <f t="shared" si="171"/>
        <v>0</v>
      </c>
      <c r="EZ69" s="15">
        <f t="shared" si="172"/>
        <v>0</v>
      </c>
      <c r="FA69" s="15">
        <f t="shared" si="173"/>
        <v>0</v>
      </c>
      <c r="FB69" s="15">
        <f t="shared" si="174"/>
        <v>0</v>
      </c>
      <c r="FC69" s="15">
        <f t="shared" si="175"/>
        <v>0</v>
      </c>
    </row>
    <row r="70" spans="1:159" x14ac:dyDescent="0.25">
      <c r="A70" s="26" t="s">
        <v>420</v>
      </c>
      <c r="B70" s="13">
        <v>2.6200000000000001E-2</v>
      </c>
      <c r="C70" s="212">
        <v>2.52E-2</v>
      </c>
      <c r="D70" s="13"/>
      <c r="E70" s="27">
        <v>3083590.31</v>
      </c>
      <c r="F70" s="27">
        <v>3083590.31</v>
      </c>
      <c r="G70" s="27">
        <v>3083590.31</v>
      </c>
      <c r="H70" s="27">
        <v>3083590.31</v>
      </c>
      <c r="I70" s="27">
        <v>3083590.31</v>
      </c>
      <c r="J70" s="27">
        <v>3083590.31</v>
      </c>
      <c r="K70" s="27">
        <v>3083590.31</v>
      </c>
      <c r="L70" s="27">
        <v>3083590.31</v>
      </c>
      <c r="M70" s="27">
        <v>3083590.31</v>
      </c>
      <c r="N70" s="27">
        <v>3083590.31</v>
      </c>
      <c r="O70" s="27">
        <v>3083590.31</v>
      </c>
      <c r="P70" s="27">
        <v>3083590.31</v>
      </c>
      <c r="Q70" s="13"/>
      <c r="R70" s="27">
        <v>3083590.31</v>
      </c>
      <c r="S70" s="27">
        <v>3083590.31</v>
      </c>
      <c r="T70" s="27">
        <v>3083590.31</v>
      </c>
      <c r="U70" s="29">
        <v>3083590.31</v>
      </c>
      <c r="V70" s="29">
        <v>3083590.31</v>
      </c>
      <c r="W70" s="29">
        <v>3083590.31</v>
      </c>
      <c r="X70" s="29">
        <v>3083590.31</v>
      </c>
      <c r="Y70" s="29">
        <v>3083590.31</v>
      </c>
      <c r="Z70" s="29">
        <v>3083590.31</v>
      </c>
      <c r="AA70" s="29">
        <v>3083590.31</v>
      </c>
      <c r="AB70" s="29">
        <v>3083590.31</v>
      </c>
      <c r="AC70" s="29">
        <v>3083590.31</v>
      </c>
      <c r="AD70" s="27"/>
      <c r="AE70" s="27">
        <v>3083590.31</v>
      </c>
      <c r="AF70" s="27">
        <v>3083590.31</v>
      </c>
      <c r="AG70" s="27">
        <v>3083590.31</v>
      </c>
      <c r="AH70" s="27">
        <v>3083590.31</v>
      </c>
      <c r="AI70" s="27">
        <v>3083590.31</v>
      </c>
      <c r="AJ70" s="27">
        <v>3083590.31</v>
      </c>
      <c r="AK70" s="27"/>
      <c r="AL70" s="27"/>
      <c r="AM70" s="27"/>
      <c r="AN70" s="27"/>
      <c r="AO70" s="27"/>
      <c r="AP70" s="27"/>
      <c r="AQ70" s="27"/>
      <c r="AR70" s="28">
        <v>6732.5055101666667</v>
      </c>
      <c r="AS70" s="28">
        <v>6732.5055101666667</v>
      </c>
      <c r="AT70" s="28">
        <v>6732.5055101666667</v>
      </c>
      <c r="AU70" s="28">
        <v>6732.5055101666667</v>
      </c>
      <c r="AV70" s="28">
        <v>6732.5055101666667</v>
      </c>
      <c r="AW70" s="28">
        <v>6732.5055101666667</v>
      </c>
      <c r="AX70" s="28">
        <v>6732.5055101666667</v>
      </c>
      <c r="AY70" s="28">
        <v>6732.5055101666667</v>
      </c>
      <c r="AZ70" s="28">
        <v>6732.5055101666667</v>
      </c>
      <c r="BA70" s="28">
        <v>6732.5055101666667</v>
      </c>
      <c r="BB70" s="28">
        <v>6732.5055101666667</v>
      </c>
      <c r="BC70" s="28">
        <v>6732.5055101666667</v>
      </c>
      <c r="BD70" s="27"/>
      <c r="BE70" s="28">
        <v>6732.5055101666667</v>
      </c>
      <c r="BF70" s="28">
        <v>6732.5055101666667</v>
      </c>
      <c r="BG70" s="28">
        <v>6732.5055101666667</v>
      </c>
      <c r="BH70" s="29">
        <v>6732.5055101666667</v>
      </c>
      <c r="BI70" s="29">
        <v>6732.5055101666667</v>
      </c>
      <c r="BJ70" s="29">
        <v>6732.5055101666667</v>
      </c>
      <c r="BK70" s="29">
        <v>6732.5055101666667</v>
      </c>
      <c r="BL70" s="29">
        <v>6732.5055101666667</v>
      </c>
      <c r="BM70" s="29">
        <v>6732.5055101666667</v>
      </c>
      <c r="BN70" s="29">
        <v>6732.5055101666667</v>
      </c>
      <c r="BO70" s="29">
        <v>6732.5055101666667</v>
      </c>
      <c r="BP70" s="29">
        <v>6732.5055101666667</v>
      </c>
      <c r="BQ70" s="28"/>
      <c r="BR70" s="27">
        <f t="shared" si="88"/>
        <v>6732.5055101666667</v>
      </c>
      <c r="BS70" s="27">
        <f t="shared" si="89"/>
        <v>6732.5055101666667</v>
      </c>
      <c r="BT70" s="27">
        <f t="shared" si="90"/>
        <v>6732.5055101666667</v>
      </c>
      <c r="BU70" s="27">
        <f t="shared" si="91"/>
        <v>6732.5055101666667</v>
      </c>
      <c r="BV70" s="27">
        <f t="shared" si="92"/>
        <v>6732.5055101666667</v>
      </c>
      <c r="BW70" s="27">
        <f t="shared" si="93"/>
        <v>6732.5055101666667</v>
      </c>
      <c r="BX70" s="27">
        <f t="shared" si="94"/>
        <v>0</v>
      </c>
      <c r="BY70" s="27">
        <f t="shared" si="95"/>
        <v>0</v>
      </c>
      <c r="BZ70" s="27">
        <f t="shared" si="96"/>
        <v>0</v>
      </c>
      <c r="CA70" s="27">
        <f t="shared" si="97"/>
        <v>0</v>
      </c>
      <c r="CB70" s="27">
        <f t="shared" si="98"/>
        <v>0</v>
      </c>
      <c r="CC70" s="27">
        <f t="shared" si="99"/>
        <v>0</v>
      </c>
      <c r="CE70" s="15">
        <f t="shared" si="100"/>
        <v>6475.539651</v>
      </c>
      <c r="CF70" s="15">
        <f t="shared" si="101"/>
        <v>6475.539651</v>
      </c>
      <c r="CG70" s="15">
        <f t="shared" si="102"/>
        <v>6475.539651</v>
      </c>
      <c r="CH70" s="15">
        <f t="shared" si="103"/>
        <v>6475.539651</v>
      </c>
      <c r="CI70" s="15">
        <f t="shared" si="104"/>
        <v>6475.539651</v>
      </c>
      <c r="CJ70" s="15">
        <f t="shared" si="105"/>
        <v>6475.539651</v>
      </c>
      <c r="CK70" s="15">
        <f t="shared" si="106"/>
        <v>6475.539651</v>
      </c>
      <c r="CL70" s="15">
        <f t="shared" si="107"/>
        <v>6475.539651</v>
      </c>
      <c r="CM70" s="15">
        <f t="shared" si="108"/>
        <v>6475.539651</v>
      </c>
      <c r="CN70" s="15">
        <f t="shared" si="109"/>
        <v>6475.539651</v>
      </c>
      <c r="CO70" s="15">
        <f t="shared" si="110"/>
        <v>6475.539651</v>
      </c>
      <c r="CP70" s="15">
        <f t="shared" si="111"/>
        <v>6475.539651</v>
      </c>
      <c r="CQ70" s="15">
        <f t="shared" si="112"/>
        <v>0</v>
      </c>
      <c r="CR70" s="15">
        <f t="shared" si="113"/>
        <v>6475.539651</v>
      </c>
      <c r="CS70" s="15">
        <f t="shared" si="114"/>
        <v>6475.539651</v>
      </c>
      <c r="CT70" s="15">
        <f t="shared" si="115"/>
        <v>6475.539651</v>
      </c>
      <c r="CU70" s="15">
        <f t="shared" si="116"/>
        <v>6475.539651</v>
      </c>
      <c r="CV70" s="15">
        <f t="shared" si="117"/>
        <v>6475.539651</v>
      </c>
      <c r="CW70" s="15">
        <f t="shared" si="118"/>
        <v>6475.539651</v>
      </c>
      <c r="CX70" s="15">
        <f t="shared" si="119"/>
        <v>6475.539651</v>
      </c>
      <c r="CY70" s="15">
        <f t="shared" si="120"/>
        <v>6475.539651</v>
      </c>
      <c r="CZ70" s="15">
        <f t="shared" si="121"/>
        <v>6475.539651</v>
      </c>
      <c r="DA70" s="15">
        <f t="shared" si="122"/>
        <v>6475.539651</v>
      </c>
      <c r="DB70" s="15">
        <f t="shared" si="123"/>
        <v>6475.539651</v>
      </c>
      <c r="DC70" s="15">
        <f t="shared" si="124"/>
        <v>6475.539651</v>
      </c>
      <c r="DD70" s="15">
        <f t="shared" si="125"/>
        <v>0</v>
      </c>
      <c r="DE70" s="15">
        <f t="shared" si="126"/>
        <v>6475.539651</v>
      </c>
      <c r="DF70" s="15">
        <f t="shared" si="127"/>
        <v>6475.539651</v>
      </c>
      <c r="DG70" s="15">
        <f t="shared" si="128"/>
        <v>6475.539651</v>
      </c>
      <c r="DH70" s="15">
        <f t="shared" si="129"/>
        <v>6475.539651</v>
      </c>
      <c r="DI70" s="15">
        <f t="shared" si="130"/>
        <v>6475.539651</v>
      </c>
      <c r="DJ70" s="15">
        <f t="shared" si="131"/>
        <v>6475.539651</v>
      </c>
      <c r="DK70" s="15">
        <f t="shared" si="132"/>
        <v>0</v>
      </c>
      <c r="DL70" s="15">
        <f t="shared" si="133"/>
        <v>0</v>
      </c>
      <c r="DM70" s="15">
        <f t="shared" si="134"/>
        <v>0</v>
      </c>
      <c r="DN70" s="15">
        <f t="shared" si="135"/>
        <v>0</v>
      </c>
      <c r="DO70" s="15">
        <f t="shared" si="136"/>
        <v>0</v>
      </c>
      <c r="DP70" s="15">
        <f t="shared" si="137"/>
        <v>0</v>
      </c>
      <c r="DR70" s="15">
        <f t="shared" si="138"/>
        <v>256.96585916666663</v>
      </c>
      <c r="DS70" s="15">
        <f t="shared" si="139"/>
        <v>256.96585916666663</v>
      </c>
      <c r="DT70" s="15">
        <f t="shared" si="140"/>
        <v>256.96585916666663</v>
      </c>
      <c r="DU70" s="15">
        <f t="shared" si="141"/>
        <v>256.96585916666663</v>
      </c>
      <c r="DV70" s="15">
        <f t="shared" si="142"/>
        <v>256.96585916666663</v>
      </c>
      <c r="DW70" s="15">
        <f t="shared" si="143"/>
        <v>256.96585916666663</v>
      </c>
      <c r="DX70" s="15">
        <f t="shared" si="144"/>
        <v>256.96585916666663</v>
      </c>
      <c r="DY70" s="15">
        <f t="shared" si="145"/>
        <v>256.96585916666663</v>
      </c>
      <c r="DZ70" s="15">
        <f t="shared" si="146"/>
        <v>256.96585916666663</v>
      </c>
      <c r="EA70" s="15">
        <f t="shared" si="147"/>
        <v>256.96585916666663</v>
      </c>
      <c r="EB70" s="15">
        <f t="shared" si="148"/>
        <v>256.96585916666663</v>
      </c>
      <c r="EC70" s="15">
        <f t="shared" si="149"/>
        <v>256.96585916666663</v>
      </c>
      <c r="ED70" s="15">
        <f t="shared" si="150"/>
        <v>0</v>
      </c>
      <c r="EE70" s="15">
        <f t="shared" si="151"/>
        <v>256.96585916666663</v>
      </c>
      <c r="EF70" s="15">
        <f t="shared" si="152"/>
        <v>256.96585916666663</v>
      </c>
      <c r="EG70" s="15">
        <f t="shared" si="153"/>
        <v>256.96585916666663</v>
      </c>
      <c r="EH70" s="15">
        <f t="shared" si="154"/>
        <v>256.96585916666663</v>
      </c>
      <c r="EI70" s="15">
        <f t="shared" si="155"/>
        <v>256.96585916666663</v>
      </c>
      <c r="EJ70" s="15">
        <f t="shared" si="156"/>
        <v>256.96585916666663</v>
      </c>
      <c r="EK70" s="15">
        <f t="shared" si="157"/>
        <v>256.96585916666663</v>
      </c>
      <c r="EL70" s="15">
        <f t="shared" si="158"/>
        <v>256.96585916666663</v>
      </c>
      <c r="EM70" s="15">
        <f t="shared" si="159"/>
        <v>256.96585916666663</v>
      </c>
      <c r="EN70" s="15">
        <f t="shared" si="160"/>
        <v>256.96585916666663</v>
      </c>
      <c r="EO70" s="15">
        <f t="shared" si="161"/>
        <v>256.96585916666663</v>
      </c>
      <c r="EP70" s="15">
        <f t="shared" si="162"/>
        <v>256.96585916666663</v>
      </c>
      <c r="EQ70" s="15">
        <f t="shared" si="163"/>
        <v>0</v>
      </c>
      <c r="ER70" s="15">
        <f t="shared" si="164"/>
        <v>256.96585916666663</v>
      </c>
      <c r="ES70" s="15">
        <f t="shared" si="165"/>
        <v>256.96585916666663</v>
      </c>
      <c r="ET70" s="15">
        <f t="shared" si="166"/>
        <v>256.96585916666663</v>
      </c>
      <c r="EU70" s="15">
        <f t="shared" si="167"/>
        <v>256.96585916666663</v>
      </c>
      <c r="EV70" s="15">
        <f t="shared" si="168"/>
        <v>256.96585916666663</v>
      </c>
      <c r="EW70" s="15">
        <f t="shared" si="169"/>
        <v>256.96585916666663</v>
      </c>
      <c r="EX70" s="15">
        <f t="shared" si="170"/>
        <v>0</v>
      </c>
      <c r="EY70" s="15">
        <f t="shared" si="171"/>
        <v>0</v>
      </c>
      <c r="EZ70" s="15">
        <f t="shared" si="172"/>
        <v>0</v>
      </c>
      <c r="FA70" s="15">
        <f t="shared" si="173"/>
        <v>0</v>
      </c>
      <c r="FB70" s="15">
        <f t="shared" si="174"/>
        <v>0</v>
      </c>
      <c r="FC70" s="15">
        <f t="shared" si="175"/>
        <v>0</v>
      </c>
    </row>
    <row r="71" spans="1:159" x14ac:dyDescent="0.25">
      <c r="A71" s="30" t="s">
        <v>421</v>
      </c>
      <c r="B71" s="13">
        <v>3.0199999999999998E-2</v>
      </c>
      <c r="C71" s="212">
        <v>2.8299999999999999E-2</v>
      </c>
      <c r="D71" s="13"/>
      <c r="E71" s="27">
        <v>68945533.120000005</v>
      </c>
      <c r="F71" s="27">
        <v>68945533.120000005</v>
      </c>
      <c r="G71" s="27">
        <v>68945533.120000005</v>
      </c>
      <c r="H71" s="27">
        <v>68672824.849999994</v>
      </c>
      <c r="I71" s="27">
        <v>68400116.579999998</v>
      </c>
      <c r="J71" s="27">
        <v>68400525.439999998</v>
      </c>
      <c r="K71" s="27">
        <v>68400939.769999996</v>
      </c>
      <c r="L71" s="27">
        <v>68374742.150000006</v>
      </c>
      <c r="M71" s="27">
        <v>68348539.049999997</v>
      </c>
      <c r="N71" s="27">
        <v>68348539.049999997</v>
      </c>
      <c r="O71" s="27">
        <v>68348539.049999997</v>
      </c>
      <c r="P71" s="27">
        <v>68348539.049999997</v>
      </c>
      <c r="Q71" s="13"/>
      <c r="R71" s="27">
        <v>68348539.049999997</v>
      </c>
      <c r="S71" s="27">
        <v>68348539.049999997</v>
      </c>
      <c r="T71" s="27">
        <v>68348539.049999997</v>
      </c>
      <c r="U71" s="29">
        <v>68348539.049999997</v>
      </c>
      <c r="V71" s="29">
        <v>68348539.049999997</v>
      </c>
      <c r="W71" s="29">
        <v>68403066.790000007</v>
      </c>
      <c r="X71" s="29">
        <v>68457594.519999996</v>
      </c>
      <c r="Y71" s="29">
        <v>68457594.519999996</v>
      </c>
      <c r="Z71" s="29">
        <v>68551362.640000001</v>
      </c>
      <c r="AA71" s="29">
        <v>68645130.760000005</v>
      </c>
      <c r="AB71" s="29">
        <v>68645130.760000005</v>
      </c>
      <c r="AC71" s="29">
        <v>68702810.340000004</v>
      </c>
      <c r="AD71" s="27"/>
      <c r="AE71" s="27">
        <v>68760489.920000002</v>
      </c>
      <c r="AF71" s="27">
        <v>68760598.359999999</v>
      </c>
      <c r="AG71" s="27">
        <v>68760706.810000002</v>
      </c>
      <c r="AH71" s="27">
        <v>68806741.280000001</v>
      </c>
      <c r="AI71" s="27">
        <v>68854075.799999997</v>
      </c>
      <c r="AJ71" s="27">
        <v>68855965.469999999</v>
      </c>
      <c r="AK71" s="27"/>
      <c r="AL71" s="27"/>
      <c r="AM71" s="27"/>
      <c r="AN71" s="27"/>
      <c r="AO71" s="27"/>
      <c r="AP71" s="27"/>
      <c r="AQ71" s="27"/>
      <c r="AR71" s="28">
        <v>173512.92501866666</v>
      </c>
      <c r="AS71" s="28">
        <v>173512.92501866666</v>
      </c>
      <c r="AT71" s="28">
        <v>173512.92501866666</v>
      </c>
      <c r="AU71" s="28">
        <v>172826.60920583332</v>
      </c>
      <c r="AV71" s="28">
        <v>172140.293393</v>
      </c>
      <c r="AW71" s="28">
        <v>172141.32235733332</v>
      </c>
      <c r="AX71" s="28">
        <v>172142.36508783331</v>
      </c>
      <c r="AY71" s="28">
        <v>172076.43441083332</v>
      </c>
      <c r="AZ71" s="28">
        <v>172010.48994249999</v>
      </c>
      <c r="BA71" s="28">
        <v>172010.48994249999</v>
      </c>
      <c r="BB71" s="28">
        <v>172010.48994249999</v>
      </c>
      <c r="BC71" s="28">
        <v>172010.48994249999</v>
      </c>
      <c r="BD71" s="27"/>
      <c r="BE71" s="28">
        <v>172010.48994249999</v>
      </c>
      <c r="BF71" s="28">
        <v>172010.48994249999</v>
      </c>
      <c r="BG71" s="28">
        <v>172010.48994249999</v>
      </c>
      <c r="BH71" s="29">
        <v>172010.48994249999</v>
      </c>
      <c r="BI71" s="29">
        <v>172010.48994249999</v>
      </c>
      <c r="BJ71" s="29">
        <v>172147.71808816667</v>
      </c>
      <c r="BK71" s="29">
        <v>172284.94620866663</v>
      </c>
      <c r="BL71" s="29">
        <v>172284.94620866663</v>
      </c>
      <c r="BM71" s="29">
        <v>172520.92931066666</v>
      </c>
      <c r="BN71" s="29">
        <v>172756.91241266666</v>
      </c>
      <c r="BO71" s="29">
        <v>172756.91241266666</v>
      </c>
      <c r="BP71" s="29">
        <v>172902.07268899999</v>
      </c>
      <c r="BQ71" s="28"/>
      <c r="BR71" s="27">
        <f t="shared" si="88"/>
        <v>173047.23296533333</v>
      </c>
      <c r="BS71" s="27">
        <f t="shared" si="89"/>
        <v>173047.50587266666</v>
      </c>
      <c r="BT71" s="27">
        <f t="shared" si="90"/>
        <v>173047.77880516666</v>
      </c>
      <c r="BU71" s="27">
        <f t="shared" si="91"/>
        <v>173163.6322213333</v>
      </c>
      <c r="BV71" s="27">
        <f t="shared" si="92"/>
        <v>173282.75742999997</v>
      </c>
      <c r="BW71" s="27">
        <f t="shared" si="93"/>
        <v>173287.51309949998</v>
      </c>
      <c r="BX71" s="27">
        <f t="shared" si="94"/>
        <v>0</v>
      </c>
      <c r="BY71" s="27">
        <f t="shared" si="95"/>
        <v>0</v>
      </c>
      <c r="BZ71" s="27">
        <f t="shared" si="96"/>
        <v>0</v>
      </c>
      <c r="CA71" s="27">
        <f t="shared" si="97"/>
        <v>0</v>
      </c>
      <c r="CB71" s="27">
        <f t="shared" si="98"/>
        <v>0</v>
      </c>
      <c r="CC71" s="27">
        <f t="shared" si="99"/>
        <v>0</v>
      </c>
      <c r="CE71" s="15">
        <f t="shared" si="100"/>
        <v>162596.54894133334</v>
      </c>
      <c r="CF71" s="15">
        <f t="shared" si="101"/>
        <v>162596.54894133334</v>
      </c>
      <c r="CG71" s="15">
        <f t="shared" si="102"/>
        <v>162596.54894133334</v>
      </c>
      <c r="CH71" s="15">
        <f t="shared" si="103"/>
        <v>161953.41193791665</v>
      </c>
      <c r="CI71" s="15">
        <f t="shared" si="104"/>
        <v>161310.27493449999</v>
      </c>
      <c r="CJ71" s="15">
        <f t="shared" si="105"/>
        <v>161311.23916266664</v>
      </c>
      <c r="CK71" s="15">
        <f t="shared" si="106"/>
        <v>161312.21629091664</v>
      </c>
      <c r="CL71" s="15">
        <f t="shared" si="107"/>
        <v>161250.43357041667</v>
      </c>
      <c r="CM71" s="15">
        <f t="shared" si="108"/>
        <v>161188.63792624997</v>
      </c>
      <c r="CN71" s="15">
        <f t="shared" si="109"/>
        <v>161188.63792624997</v>
      </c>
      <c r="CO71" s="15">
        <f t="shared" si="110"/>
        <v>161188.63792624997</v>
      </c>
      <c r="CP71" s="15">
        <f t="shared" si="111"/>
        <v>161188.63792624997</v>
      </c>
      <c r="CQ71" s="15">
        <f t="shared" si="112"/>
        <v>0</v>
      </c>
      <c r="CR71" s="15">
        <f t="shared" si="113"/>
        <v>161188.63792624997</v>
      </c>
      <c r="CS71" s="15">
        <f t="shared" si="114"/>
        <v>161188.63792624997</v>
      </c>
      <c r="CT71" s="15">
        <f t="shared" si="115"/>
        <v>161188.63792624997</v>
      </c>
      <c r="CU71" s="15">
        <f t="shared" si="116"/>
        <v>161188.63792624997</v>
      </c>
      <c r="CV71" s="15">
        <f t="shared" si="117"/>
        <v>161188.63792624997</v>
      </c>
      <c r="CW71" s="15">
        <f t="shared" si="118"/>
        <v>161317.23251308335</v>
      </c>
      <c r="CX71" s="15">
        <f t="shared" si="119"/>
        <v>161445.82707633331</v>
      </c>
      <c r="CY71" s="15">
        <f t="shared" si="120"/>
        <v>161445.82707633331</v>
      </c>
      <c r="CZ71" s="15">
        <f t="shared" si="121"/>
        <v>161666.96355933332</v>
      </c>
      <c r="DA71" s="15">
        <f t="shared" si="122"/>
        <v>161888.10004233333</v>
      </c>
      <c r="DB71" s="15">
        <f t="shared" si="123"/>
        <v>161888.10004233333</v>
      </c>
      <c r="DC71" s="15">
        <f t="shared" si="124"/>
        <v>162024.12771850001</v>
      </c>
      <c r="DD71" s="15">
        <f t="shared" si="125"/>
        <v>0</v>
      </c>
      <c r="DE71" s="15">
        <f t="shared" si="126"/>
        <v>162160.15539466668</v>
      </c>
      <c r="DF71" s="15">
        <f t="shared" si="127"/>
        <v>162160.41113233333</v>
      </c>
      <c r="DG71" s="15">
        <f t="shared" si="128"/>
        <v>162160.66689358334</v>
      </c>
      <c r="DH71" s="15">
        <f t="shared" si="129"/>
        <v>162269.23151866667</v>
      </c>
      <c r="DI71" s="15">
        <f t="shared" si="130"/>
        <v>162380.86209499999</v>
      </c>
      <c r="DJ71" s="15">
        <f t="shared" si="131"/>
        <v>162385.31856675001</v>
      </c>
      <c r="DK71" s="15">
        <f t="shared" si="132"/>
        <v>0</v>
      </c>
      <c r="DL71" s="15">
        <f t="shared" si="133"/>
        <v>0</v>
      </c>
      <c r="DM71" s="15">
        <f t="shared" si="134"/>
        <v>0</v>
      </c>
      <c r="DN71" s="15">
        <f t="shared" si="135"/>
        <v>0</v>
      </c>
      <c r="DO71" s="15">
        <f t="shared" si="136"/>
        <v>0</v>
      </c>
      <c r="DP71" s="15">
        <f t="shared" si="137"/>
        <v>0</v>
      </c>
      <c r="DR71" s="15">
        <f t="shared" si="138"/>
        <v>10916.37607733332</v>
      </c>
      <c r="DS71" s="15">
        <f t="shared" si="139"/>
        <v>10916.37607733332</v>
      </c>
      <c r="DT71" s="15">
        <f t="shared" si="140"/>
        <v>10916.37607733332</v>
      </c>
      <c r="DU71" s="15">
        <f t="shared" si="141"/>
        <v>10873.197267916665</v>
      </c>
      <c r="DV71" s="15">
        <f t="shared" si="142"/>
        <v>10830.01845850001</v>
      </c>
      <c r="DW71" s="15">
        <f t="shared" si="143"/>
        <v>10830.083194666688</v>
      </c>
      <c r="DX71" s="15">
        <f t="shared" si="144"/>
        <v>10830.148796916677</v>
      </c>
      <c r="DY71" s="15">
        <f t="shared" si="145"/>
        <v>10826.000840416644</v>
      </c>
      <c r="DZ71" s="15">
        <f t="shared" si="146"/>
        <v>10821.852016250021</v>
      </c>
      <c r="EA71" s="15">
        <f t="shared" si="147"/>
        <v>10821.852016250021</v>
      </c>
      <c r="EB71" s="15">
        <f t="shared" si="148"/>
        <v>10821.852016250021</v>
      </c>
      <c r="EC71" s="15">
        <f t="shared" si="149"/>
        <v>10821.852016250021</v>
      </c>
      <c r="ED71" s="15">
        <f t="shared" si="150"/>
        <v>0</v>
      </c>
      <c r="EE71" s="15">
        <f t="shared" si="151"/>
        <v>10821.852016250021</v>
      </c>
      <c r="EF71" s="15">
        <f t="shared" si="152"/>
        <v>10821.852016250021</v>
      </c>
      <c r="EG71" s="15">
        <f t="shared" si="153"/>
        <v>10821.852016250021</v>
      </c>
      <c r="EH71" s="15">
        <f t="shared" si="154"/>
        <v>10821.852016250021</v>
      </c>
      <c r="EI71" s="15">
        <f t="shared" si="155"/>
        <v>10821.852016250021</v>
      </c>
      <c r="EJ71" s="15">
        <f t="shared" si="156"/>
        <v>10830.485575083323</v>
      </c>
      <c r="EK71" s="15">
        <f t="shared" si="157"/>
        <v>10839.119132333319</v>
      </c>
      <c r="EL71" s="15">
        <f t="shared" si="158"/>
        <v>10839.119132333319</v>
      </c>
      <c r="EM71" s="15">
        <f t="shared" si="159"/>
        <v>10853.965751333337</v>
      </c>
      <c r="EN71" s="15">
        <f t="shared" si="160"/>
        <v>10868.812370333326</v>
      </c>
      <c r="EO71" s="15">
        <f t="shared" si="161"/>
        <v>10868.812370333326</v>
      </c>
      <c r="EP71" s="15">
        <f t="shared" si="162"/>
        <v>10877.944970499986</v>
      </c>
      <c r="EQ71" s="15">
        <f t="shared" si="163"/>
        <v>0</v>
      </c>
      <c r="ER71" s="15">
        <f t="shared" si="164"/>
        <v>10887.077570666646</v>
      </c>
      <c r="ES71" s="15">
        <f t="shared" si="165"/>
        <v>10887.094740333327</v>
      </c>
      <c r="ET71" s="15">
        <f t="shared" si="166"/>
        <v>10887.111911583313</v>
      </c>
      <c r="EU71" s="15">
        <f t="shared" si="167"/>
        <v>10894.400702666637</v>
      </c>
      <c r="EV71" s="15">
        <f t="shared" si="168"/>
        <v>10901.895334999979</v>
      </c>
      <c r="EW71" s="15">
        <f t="shared" si="169"/>
        <v>10902.194532749971</v>
      </c>
      <c r="EX71" s="15">
        <f t="shared" si="170"/>
        <v>0</v>
      </c>
      <c r="EY71" s="15">
        <f t="shared" si="171"/>
        <v>0</v>
      </c>
      <c r="EZ71" s="15">
        <f t="shared" si="172"/>
        <v>0</v>
      </c>
      <c r="FA71" s="15">
        <f t="shared" si="173"/>
        <v>0</v>
      </c>
      <c r="FB71" s="15">
        <f t="shared" si="174"/>
        <v>0</v>
      </c>
      <c r="FC71" s="15">
        <f t="shared" si="175"/>
        <v>0</v>
      </c>
    </row>
    <row r="72" spans="1:159" x14ac:dyDescent="0.25">
      <c r="A72" s="30" t="s">
        <v>422</v>
      </c>
      <c r="B72" s="13">
        <v>3.0199999999999998E-2</v>
      </c>
      <c r="C72" s="212">
        <v>2.8299999999999999E-2</v>
      </c>
      <c r="D72" s="13"/>
      <c r="E72" s="27">
        <v>0</v>
      </c>
      <c r="F72" s="27">
        <v>0</v>
      </c>
      <c r="G72" s="27">
        <v>0</v>
      </c>
      <c r="H72" s="27">
        <v>0</v>
      </c>
      <c r="I72" s="27">
        <v>0</v>
      </c>
      <c r="J72" s="27">
        <v>0</v>
      </c>
      <c r="K72" s="27">
        <v>0</v>
      </c>
      <c r="L72" s="27">
        <v>0</v>
      </c>
      <c r="M72" s="27">
        <v>0</v>
      </c>
      <c r="N72" s="27">
        <v>0</v>
      </c>
      <c r="O72" s="27">
        <v>0</v>
      </c>
      <c r="P72" s="27">
        <v>0</v>
      </c>
      <c r="Q72" s="13"/>
      <c r="R72" s="27">
        <v>0</v>
      </c>
      <c r="S72" s="27">
        <v>0</v>
      </c>
      <c r="T72" s="27">
        <v>0</v>
      </c>
      <c r="U72" s="29">
        <v>0</v>
      </c>
      <c r="V72" s="29">
        <v>0</v>
      </c>
      <c r="W72" s="29">
        <v>0</v>
      </c>
      <c r="X72" s="29">
        <v>0</v>
      </c>
      <c r="Y72" s="29">
        <v>0</v>
      </c>
      <c r="Z72" s="29">
        <v>0</v>
      </c>
      <c r="AA72" s="29">
        <v>0</v>
      </c>
      <c r="AB72" s="29">
        <v>0</v>
      </c>
      <c r="AC72" s="29">
        <v>0</v>
      </c>
      <c r="AD72" s="27"/>
      <c r="AE72" s="27">
        <v>0</v>
      </c>
      <c r="AF72" s="27">
        <v>0</v>
      </c>
      <c r="AG72" s="27">
        <v>0</v>
      </c>
      <c r="AH72" s="27">
        <v>0</v>
      </c>
      <c r="AI72" s="27">
        <v>0</v>
      </c>
      <c r="AJ72" s="27">
        <v>0</v>
      </c>
      <c r="AK72" s="27"/>
      <c r="AL72" s="27"/>
      <c r="AM72" s="27"/>
      <c r="AN72" s="27"/>
      <c r="AO72" s="27"/>
      <c r="AP72" s="27"/>
      <c r="AQ72" s="27"/>
      <c r="AR72" s="28">
        <v>0</v>
      </c>
      <c r="AS72" s="28">
        <v>0</v>
      </c>
      <c r="AT72" s="28">
        <v>0</v>
      </c>
      <c r="AU72" s="28">
        <v>0</v>
      </c>
      <c r="AV72" s="28">
        <v>0</v>
      </c>
      <c r="AW72" s="28">
        <v>0</v>
      </c>
      <c r="AX72" s="28">
        <v>0</v>
      </c>
      <c r="AY72" s="28">
        <v>0</v>
      </c>
      <c r="AZ72" s="28">
        <v>0</v>
      </c>
      <c r="BA72" s="28">
        <v>0</v>
      </c>
      <c r="BB72" s="28">
        <v>0</v>
      </c>
      <c r="BC72" s="28">
        <v>0</v>
      </c>
      <c r="BD72" s="27"/>
      <c r="BE72" s="28">
        <v>0</v>
      </c>
      <c r="BF72" s="28">
        <v>0</v>
      </c>
      <c r="BG72" s="28">
        <v>0</v>
      </c>
      <c r="BH72" s="29">
        <v>0</v>
      </c>
      <c r="BI72" s="29">
        <v>0</v>
      </c>
      <c r="BJ72" s="29">
        <v>0</v>
      </c>
      <c r="BK72" s="29">
        <v>0</v>
      </c>
      <c r="BL72" s="29">
        <v>0</v>
      </c>
      <c r="BM72" s="29">
        <v>0</v>
      </c>
      <c r="BN72" s="29">
        <v>0</v>
      </c>
      <c r="BO72" s="29">
        <v>0</v>
      </c>
      <c r="BP72" s="29">
        <v>0</v>
      </c>
      <c r="BQ72" s="28"/>
      <c r="BR72" s="27">
        <f t="shared" si="88"/>
        <v>0</v>
      </c>
      <c r="BS72" s="27">
        <f t="shared" si="89"/>
        <v>0</v>
      </c>
      <c r="BT72" s="27">
        <f t="shared" si="90"/>
        <v>0</v>
      </c>
      <c r="BU72" s="27">
        <f t="shared" si="91"/>
        <v>0</v>
      </c>
      <c r="BV72" s="27">
        <f t="shared" si="92"/>
        <v>0</v>
      </c>
      <c r="BW72" s="27">
        <f t="shared" si="93"/>
        <v>0</v>
      </c>
      <c r="BX72" s="27">
        <f t="shared" si="94"/>
        <v>0</v>
      </c>
      <c r="BY72" s="27">
        <f t="shared" si="95"/>
        <v>0</v>
      </c>
      <c r="BZ72" s="27">
        <f t="shared" si="96"/>
        <v>0</v>
      </c>
      <c r="CA72" s="27">
        <f t="shared" si="97"/>
        <v>0</v>
      </c>
      <c r="CB72" s="27">
        <f t="shared" si="98"/>
        <v>0</v>
      </c>
      <c r="CC72" s="27">
        <f t="shared" si="99"/>
        <v>0</v>
      </c>
      <c r="CE72" s="15">
        <f t="shared" si="100"/>
        <v>0</v>
      </c>
      <c r="CF72" s="15">
        <f t="shared" si="101"/>
        <v>0</v>
      </c>
      <c r="CG72" s="15">
        <f t="shared" si="102"/>
        <v>0</v>
      </c>
      <c r="CH72" s="15">
        <f t="shared" si="103"/>
        <v>0</v>
      </c>
      <c r="CI72" s="15">
        <f t="shared" si="104"/>
        <v>0</v>
      </c>
      <c r="CJ72" s="15">
        <f t="shared" si="105"/>
        <v>0</v>
      </c>
      <c r="CK72" s="15">
        <f t="shared" si="106"/>
        <v>0</v>
      </c>
      <c r="CL72" s="15">
        <f t="shared" si="107"/>
        <v>0</v>
      </c>
      <c r="CM72" s="15">
        <f t="shared" si="108"/>
        <v>0</v>
      </c>
      <c r="CN72" s="15">
        <f t="shared" si="109"/>
        <v>0</v>
      </c>
      <c r="CO72" s="15">
        <f t="shared" si="110"/>
        <v>0</v>
      </c>
      <c r="CP72" s="15">
        <f t="shared" si="111"/>
        <v>0</v>
      </c>
      <c r="CQ72" s="15">
        <f t="shared" si="112"/>
        <v>0</v>
      </c>
      <c r="CR72" s="15">
        <f t="shared" si="113"/>
        <v>0</v>
      </c>
      <c r="CS72" s="15">
        <f t="shared" si="114"/>
        <v>0</v>
      </c>
      <c r="CT72" s="15">
        <f t="shared" si="115"/>
        <v>0</v>
      </c>
      <c r="CU72" s="15">
        <f t="shared" si="116"/>
        <v>0</v>
      </c>
      <c r="CV72" s="15">
        <f t="shared" si="117"/>
        <v>0</v>
      </c>
      <c r="CW72" s="15">
        <f t="shared" si="118"/>
        <v>0</v>
      </c>
      <c r="CX72" s="15">
        <f t="shared" si="119"/>
        <v>0</v>
      </c>
      <c r="CY72" s="15">
        <f t="shared" si="120"/>
        <v>0</v>
      </c>
      <c r="CZ72" s="15">
        <f t="shared" si="121"/>
        <v>0</v>
      </c>
      <c r="DA72" s="15">
        <f t="shared" si="122"/>
        <v>0</v>
      </c>
      <c r="DB72" s="15">
        <f t="shared" si="123"/>
        <v>0</v>
      </c>
      <c r="DC72" s="15">
        <f t="shared" si="124"/>
        <v>0</v>
      </c>
      <c r="DD72" s="15">
        <f t="shared" si="125"/>
        <v>0</v>
      </c>
      <c r="DE72" s="15">
        <f t="shared" si="126"/>
        <v>0</v>
      </c>
      <c r="DF72" s="15">
        <f t="shared" si="127"/>
        <v>0</v>
      </c>
      <c r="DG72" s="15">
        <f t="shared" si="128"/>
        <v>0</v>
      </c>
      <c r="DH72" s="15">
        <f t="shared" si="129"/>
        <v>0</v>
      </c>
      <c r="DI72" s="15">
        <f t="shared" si="130"/>
        <v>0</v>
      </c>
      <c r="DJ72" s="15">
        <f t="shared" si="131"/>
        <v>0</v>
      </c>
      <c r="DK72" s="15">
        <f t="shared" si="132"/>
        <v>0</v>
      </c>
      <c r="DL72" s="15">
        <f t="shared" si="133"/>
        <v>0</v>
      </c>
      <c r="DM72" s="15">
        <f t="shared" si="134"/>
        <v>0</v>
      </c>
      <c r="DN72" s="15">
        <f t="shared" si="135"/>
        <v>0</v>
      </c>
      <c r="DO72" s="15">
        <f t="shared" si="136"/>
        <v>0</v>
      </c>
      <c r="DP72" s="15">
        <f t="shared" si="137"/>
        <v>0</v>
      </c>
      <c r="DR72" s="15">
        <f t="shared" si="138"/>
        <v>0</v>
      </c>
      <c r="DS72" s="15">
        <f t="shared" si="139"/>
        <v>0</v>
      </c>
      <c r="DT72" s="15">
        <f t="shared" si="140"/>
        <v>0</v>
      </c>
      <c r="DU72" s="15">
        <f t="shared" si="141"/>
        <v>0</v>
      </c>
      <c r="DV72" s="15">
        <f t="shared" si="142"/>
        <v>0</v>
      </c>
      <c r="DW72" s="15">
        <f t="shared" si="143"/>
        <v>0</v>
      </c>
      <c r="DX72" s="15">
        <f t="shared" si="144"/>
        <v>0</v>
      </c>
      <c r="DY72" s="15">
        <f t="shared" si="145"/>
        <v>0</v>
      </c>
      <c r="DZ72" s="15">
        <f t="shared" si="146"/>
        <v>0</v>
      </c>
      <c r="EA72" s="15">
        <f t="shared" si="147"/>
        <v>0</v>
      </c>
      <c r="EB72" s="15">
        <f t="shared" si="148"/>
        <v>0</v>
      </c>
      <c r="EC72" s="15">
        <f t="shared" si="149"/>
        <v>0</v>
      </c>
      <c r="ED72" s="15">
        <f t="shared" si="150"/>
        <v>0</v>
      </c>
      <c r="EE72" s="15">
        <f t="shared" si="151"/>
        <v>0</v>
      </c>
      <c r="EF72" s="15">
        <f t="shared" si="152"/>
        <v>0</v>
      </c>
      <c r="EG72" s="15">
        <f t="shared" si="153"/>
        <v>0</v>
      </c>
      <c r="EH72" s="15">
        <f t="shared" si="154"/>
        <v>0</v>
      </c>
      <c r="EI72" s="15">
        <f t="shared" si="155"/>
        <v>0</v>
      </c>
      <c r="EJ72" s="15">
        <f t="shared" si="156"/>
        <v>0</v>
      </c>
      <c r="EK72" s="15">
        <f t="shared" si="157"/>
        <v>0</v>
      </c>
      <c r="EL72" s="15">
        <f t="shared" si="158"/>
        <v>0</v>
      </c>
      <c r="EM72" s="15">
        <f t="shared" si="159"/>
        <v>0</v>
      </c>
      <c r="EN72" s="15">
        <f t="shared" si="160"/>
        <v>0</v>
      </c>
      <c r="EO72" s="15">
        <f t="shared" si="161"/>
        <v>0</v>
      </c>
      <c r="EP72" s="15">
        <f t="shared" si="162"/>
        <v>0</v>
      </c>
      <c r="EQ72" s="15">
        <f t="shared" si="163"/>
        <v>0</v>
      </c>
      <c r="ER72" s="15">
        <f t="shared" si="164"/>
        <v>0</v>
      </c>
      <c r="ES72" s="15">
        <f t="shared" si="165"/>
        <v>0</v>
      </c>
      <c r="ET72" s="15">
        <f t="shared" si="166"/>
        <v>0</v>
      </c>
      <c r="EU72" s="15">
        <f t="shared" si="167"/>
        <v>0</v>
      </c>
      <c r="EV72" s="15">
        <f t="shared" si="168"/>
        <v>0</v>
      </c>
      <c r="EW72" s="15">
        <f t="shared" si="169"/>
        <v>0</v>
      </c>
      <c r="EX72" s="15">
        <f t="shared" si="170"/>
        <v>0</v>
      </c>
      <c r="EY72" s="15">
        <f t="shared" si="171"/>
        <v>0</v>
      </c>
      <c r="EZ72" s="15">
        <f t="shared" si="172"/>
        <v>0</v>
      </c>
      <c r="FA72" s="15">
        <f t="shared" si="173"/>
        <v>0</v>
      </c>
      <c r="FB72" s="15">
        <f t="shared" si="174"/>
        <v>0</v>
      </c>
      <c r="FC72" s="15">
        <f t="shared" si="175"/>
        <v>0</v>
      </c>
    </row>
    <row r="73" spans="1:159" x14ac:dyDescent="0.25">
      <c r="A73" s="30" t="s">
        <v>423</v>
      </c>
      <c r="B73" s="13">
        <v>1.72E-2</v>
      </c>
      <c r="C73" s="212">
        <v>1.72E-2</v>
      </c>
      <c r="D73" s="13"/>
      <c r="E73" s="27">
        <v>0</v>
      </c>
      <c r="F73" s="27">
        <v>0</v>
      </c>
      <c r="G73" s="27">
        <v>0</v>
      </c>
      <c r="H73" s="27">
        <v>0</v>
      </c>
      <c r="I73" s="27">
        <v>0</v>
      </c>
      <c r="J73" s="27">
        <v>0</v>
      </c>
      <c r="K73" s="27">
        <v>0</v>
      </c>
      <c r="L73" s="27">
        <v>0</v>
      </c>
      <c r="M73" s="27">
        <v>0</v>
      </c>
      <c r="N73" s="27">
        <v>0</v>
      </c>
      <c r="O73" s="27">
        <v>0</v>
      </c>
      <c r="P73" s="27">
        <v>0</v>
      </c>
      <c r="Q73" s="13"/>
      <c r="R73" s="27">
        <v>0</v>
      </c>
      <c r="S73" s="27">
        <v>0</v>
      </c>
      <c r="T73" s="27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0</v>
      </c>
      <c r="AA73" s="29">
        <v>0</v>
      </c>
      <c r="AB73" s="29">
        <v>0</v>
      </c>
      <c r="AC73" s="29">
        <v>0</v>
      </c>
      <c r="AD73" s="27"/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/>
      <c r="AL73" s="27"/>
      <c r="AM73" s="27"/>
      <c r="AN73" s="27"/>
      <c r="AO73" s="27"/>
      <c r="AP73" s="27"/>
      <c r="AQ73" s="27"/>
      <c r="AR73" s="28">
        <v>0</v>
      </c>
      <c r="AS73" s="28">
        <v>0</v>
      </c>
      <c r="AT73" s="28">
        <v>0</v>
      </c>
      <c r="AU73" s="28">
        <v>0</v>
      </c>
      <c r="AV73" s="28">
        <v>0</v>
      </c>
      <c r="AW73" s="28">
        <v>0</v>
      </c>
      <c r="AX73" s="28">
        <v>0</v>
      </c>
      <c r="AY73" s="28">
        <v>0</v>
      </c>
      <c r="AZ73" s="28">
        <v>0</v>
      </c>
      <c r="BA73" s="28">
        <v>0</v>
      </c>
      <c r="BB73" s="28">
        <v>0</v>
      </c>
      <c r="BC73" s="28">
        <v>0</v>
      </c>
      <c r="BD73" s="27"/>
      <c r="BE73" s="28">
        <v>0</v>
      </c>
      <c r="BF73" s="28">
        <v>0</v>
      </c>
      <c r="BG73" s="28">
        <v>0</v>
      </c>
      <c r="BH73" s="29">
        <v>0</v>
      </c>
      <c r="BI73" s="29">
        <v>0</v>
      </c>
      <c r="BJ73" s="29">
        <v>0</v>
      </c>
      <c r="BK73" s="29">
        <v>0</v>
      </c>
      <c r="BL73" s="29">
        <v>0</v>
      </c>
      <c r="BM73" s="29">
        <v>0</v>
      </c>
      <c r="BN73" s="29">
        <v>0</v>
      </c>
      <c r="BO73" s="29">
        <v>0</v>
      </c>
      <c r="BP73" s="29">
        <v>0</v>
      </c>
      <c r="BQ73" s="28"/>
      <c r="BR73" s="27">
        <f t="shared" si="88"/>
        <v>0</v>
      </c>
      <c r="BS73" s="27">
        <f t="shared" si="89"/>
        <v>0</v>
      </c>
      <c r="BT73" s="27">
        <f t="shared" si="90"/>
        <v>0</v>
      </c>
      <c r="BU73" s="27">
        <f t="shared" si="91"/>
        <v>0</v>
      </c>
      <c r="BV73" s="27">
        <f t="shared" si="92"/>
        <v>0</v>
      </c>
      <c r="BW73" s="27">
        <f t="shared" si="93"/>
        <v>0</v>
      </c>
      <c r="BX73" s="27">
        <f t="shared" si="94"/>
        <v>0</v>
      </c>
      <c r="BY73" s="27">
        <f t="shared" si="95"/>
        <v>0</v>
      </c>
      <c r="BZ73" s="27">
        <f t="shared" si="96"/>
        <v>0</v>
      </c>
      <c r="CA73" s="27">
        <f t="shared" si="97"/>
        <v>0</v>
      </c>
      <c r="CB73" s="27">
        <f t="shared" si="98"/>
        <v>0</v>
      </c>
      <c r="CC73" s="27">
        <f t="shared" si="99"/>
        <v>0</v>
      </c>
      <c r="CE73" s="15">
        <f t="shared" si="100"/>
        <v>0</v>
      </c>
      <c r="CF73" s="15">
        <f t="shared" si="101"/>
        <v>0</v>
      </c>
      <c r="CG73" s="15">
        <f t="shared" si="102"/>
        <v>0</v>
      </c>
      <c r="CH73" s="15">
        <f t="shared" si="103"/>
        <v>0</v>
      </c>
      <c r="CI73" s="15">
        <f t="shared" si="104"/>
        <v>0</v>
      </c>
      <c r="CJ73" s="15">
        <f t="shared" si="105"/>
        <v>0</v>
      </c>
      <c r="CK73" s="15">
        <f t="shared" si="106"/>
        <v>0</v>
      </c>
      <c r="CL73" s="15">
        <f t="shared" si="107"/>
        <v>0</v>
      </c>
      <c r="CM73" s="15">
        <f t="shared" si="108"/>
        <v>0</v>
      </c>
      <c r="CN73" s="15">
        <f t="shared" si="109"/>
        <v>0</v>
      </c>
      <c r="CO73" s="15">
        <f t="shared" si="110"/>
        <v>0</v>
      </c>
      <c r="CP73" s="15">
        <f t="shared" si="111"/>
        <v>0</v>
      </c>
      <c r="CQ73" s="15">
        <f t="shared" si="112"/>
        <v>0</v>
      </c>
      <c r="CR73" s="15">
        <f t="shared" si="113"/>
        <v>0</v>
      </c>
      <c r="CS73" s="15">
        <f t="shared" si="114"/>
        <v>0</v>
      </c>
      <c r="CT73" s="15">
        <f t="shared" si="115"/>
        <v>0</v>
      </c>
      <c r="CU73" s="15">
        <f t="shared" si="116"/>
        <v>0</v>
      </c>
      <c r="CV73" s="15">
        <f t="shared" si="117"/>
        <v>0</v>
      </c>
      <c r="CW73" s="15">
        <f t="shared" si="118"/>
        <v>0</v>
      </c>
      <c r="CX73" s="15">
        <f t="shared" si="119"/>
        <v>0</v>
      </c>
      <c r="CY73" s="15">
        <f t="shared" si="120"/>
        <v>0</v>
      </c>
      <c r="CZ73" s="15">
        <f t="shared" si="121"/>
        <v>0</v>
      </c>
      <c r="DA73" s="15">
        <f t="shared" si="122"/>
        <v>0</v>
      </c>
      <c r="DB73" s="15">
        <f t="shared" si="123"/>
        <v>0</v>
      </c>
      <c r="DC73" s="15">
        <f t="shared" si="124"/>
        <v>0</v>
      </c>
      <c r="DD73" s="15">
        <f t="shared" si="125"/>
        <v>0</v>
      </c>
      <c r="DE73" s="15">
        <f t="shared" si="126"/>
        <v>0</v>
      </c>
      <c r="DF73" s="15">
        <f t="shared" si="127"/>
        <v>0</v>
      </c>
      <c r="DG73" s="15">
        <f t="shared" si="128"/>
        <v>0</v>
      </c>
      <c r="DH73" s="15">
        <f t="shared" si="129"/>
        <v>0</v>
      </c>
      <c r="DI73" s="15">
        <f t="shared" si="130"/>
        <v>0</v>
      </c>
      <c r="DJ73" s="15">
        <f t="shared" si="131"/>
        <v>0</v>
      </c>
      <c r="DK73" s="15">
        <f t="shared" si="132"/>
        <v>0</v>
      </c>
      <c r="DL73" s="15">
        <f t="shared" si="133"/>
        <v>0</v>
      </c>
      <c r="DM73" s="15">
        <f t="shared" si="134"/>
        <v>0</v>
      </c>
      <c r="DN73" s="15">
        <f t="shared" si="135"/>
        <v>0</v>
      </c>
      <c r="DO73" s="15">
        <f t="shared" si="136"/>
        <v>0</v>
      </c>
      <c r="DP73" s="15">
        <f t="shared" si="137"/>
        <v>0</v>
      </c>
      <c r="DR73" s="15">
        <f t="shared" si="138"/>
        <v>0</v>
      </c>
      <c r="DS73" s="15">
        <f t="shared" si="139"/>
        <v>0</v>
      </c>
      <c r="DT73" s="15">
        <f t="shared" si="140"/>
        <v>0</v>
      </c>
      <c r="DU73" s="15">
        <f t="shared" si="141"/>
        <v>0</v>
      </c>
      <c r="DV73" s="15">
        <f t="shared" si="142"/>
        <v>0</v>
      </c>
      <c r="DW73" s="15">
        <f t="shared" si="143"/>
        <v>0</v>
      </c>
      <c r="DX73" s="15">
        <f t="shared" si="144"/>
        <v>0</v>
      </c>
      <c r="DY73" s="15">
        <f t="shared" si="145"/>
        <v>0</v>
      </c>
      <c r="DZ73" s="15">
        <f t="shared" si="146"/>
        <v>0</v>
      </c>
      <c r="EA73" s="15">
        <f t="shared" si="147"/>
        <v>0</v>
      </c>
      <c r="EB73" s="15">
        <f t="shared" si="148"/>
        <v>0</v>
      </c>
      <c r="EC73" s="15">
        <f t="shared" si="149"/>
        <v>0</v>
      </c>
      <c r="ED73" s="15">
        <f t="shared" si="150"/>
        <v>0</v>
      </c>
      <c r="EE73" s="15">
        <f t="shared" si="151"/>
        <v>0</v>
      </c>
      <c r="EF73" s="15">
        <f t="shared" si="152"/>
        <v>0</v>
      </c>
      <c r="EG73" s="15">
        <f t="shared" si="153"/>
        <v>0</v>
      </c>
      <c r="EH73" s="15">
        <f t="shared" si="154"/>
        <v>0</v>
      </c>
      <c r="EI73" s="15">
        <f t="shared" si="155"/>
        <v>0</v>
      </c>
      <c r="EJ73" s="15">
        <f t="shared" si="156"/>
        <v>0</v>
      </c>
      <c r="EK73" s="15">
        <f t="shared" si="157"/>
        <v>0</v>
      </c>
      <c r="EL73" s="15">
        <f t="shared" si="158"/>
        <v>0</v>
      </c>
      <c r="EM73" s="15">
        <f t="shared" si="159"/>
        <v>0</v>
      </c>
      <c r="EN73" s="15">
        <f t="shared" si="160"/>
        <v>0</v>
      </c>
      <c r="EO73" s="15">
        <f t="shared" si="161"/>
        <v>0</v>
      </c>
      <c r="EP73" s="15">
        <f t="shared" si="162"/>
        <v>0</v>
      </c>
      <c r="EQ73" s="15">
        <f t="shared" si="163"/>
        <v>0</v>
      </c>
      <c r="ER73" s="15">
        <f t="shared" si="164"/>
        <v>0</v>
      </c>
      <c r="ES73" s="15">
        <f t="shared" si="165"/>
        <v>0</v>
      </c>
      <c r="ET73" s="15">
        <f t="shared" si="166"/>
        <v>0</v>
      </c>
      <c r="EU73" s="15">
        <f t="shared" si="167"/>
        <v>0</v>
      </c>
      <c r="EV73" s="15">
        <f t="shared" si="168"/>
        <v>0</v>
      </c>
      <c r="EW73" s="15">
        <f t="shared" si="169"/>
        <v>0</v>
      </c>
      <c r="EX73" s="15">
        <f t="shared" si="170"/>
        <v>0</v>
      </c>
      <c r="EY73" s="15">
        <f t="shared" si="171"/>
        <v>0</v>
      </c>
      <c r="EZ73" s="15">
        <f t="shared" si="172"/>
        <v>0</v>
      </c>
      <c r="FA73" s="15">
        <f t="shared" si="173"/>
        <v>0</v>
      </c>
      <c r="FB73" s="15">
        <f t="shared" si="174"/>
        <v>0</v>
      </c>
      <c r="FC73" s="15">
        <f t="shared" si="175"/>
        <v>0</v>
      </c>
    </row>
    <row r="74" spans="1:159" x14ac:dyDescent="0.25">
      <c r="A74" s="26" t="s">
        <v>424</v>
      </c>
      <c r="B74" s="13">
        <v>2.6200000000000001E-2</v>
      </c>
      <c r="C74" s="212">
        <v>2.52E-2</v>
      </c>
      <c r="D74" s="13"/>
      <c r="E74" s="27">
        <v>28202632.039999999</v>
      </c>
      <c r="F74" s="27">
        <v>28202632.039999999</v>
      </c>
      <c r="G74" s="27">
        <v>28202632.039999999</v>
      </c>
      <c r="H74" s="27">
        <v>28202632.039999999</v>
      </c>
      <c r="I74" s="27">
        <v>21377412.670000002</v>
      </c>
      <c r="J74" s="27">
        <v>14552193.289999999</v>
      </c>
      <c r="K74" s="27">
        <v>14552193.289999999</v>
      </c>
      <c r="L74" s="27">
        <v>14552193.289999999</v>
      </c>
      <c r="M74" s="27">
        <v>14552193.289999999</v>
      </c>
      <c r="N74" s="27">
        <v>14552193.289999999</v>
      </c>
      <c r="O74" s="27">
        <v>14552193.289999999</v>
      </c>
      <c r="P74" s="27">
        <v>14552193.289999999</v>
      </c>
      <c r="Q74" s="13"/>
      <c r="R74" s="27">
        <v>14552193.289999999</v>
      </c>
      <c r="S74" s="27">
        <v>14552193.289999999</v>
      </c>
      <c r="T74" s="27">
        <v>14552193.289999999</v>
      </c>
      <c r="U74" s="29">
        <v>14552193.289999999</v>
      </c>
      <c r="V74" s="29">
        <v>14552193.289999999</v>
      </c>
      <c r="W74" s="29">
        <v>14552193.289999999</v>
      </c>
      <c r="X74" s="29">
        <v>14552193.289999999</v>
      </c>
      <c r="Y74" s="29">
        <v>14552193.289999999</v>
      </c>
      <c r="Z74" s="29">
        <v>14552193.289999999</v>
      </c>
      <c r="AA74" s="29">
        <v>14552193.289999999</v>
      </c>
      <c r="AB74" s="29">
        <v>14552193.289999999</v>
      </c>
      <c r="AC74" s="29">
        <v>14552193.289999999</v>
      </c>
      <c r="AD74" s="27"/>
      <c r="AE74" s="27">
        <v>14552193.289999999</v>
      </c>
      <c r="AF74" s="27">
        <v>14552193.289999999</v>
      </c>
      <c r="AG74" s="27">
        <v>14552193.289999999</v>
      </c>
      <c r="AH74" s="27">
        <v>14552193.289999999</v>
      </c>
      <c r="AI74" s="27">
        <v>14552193.289999999</v>
      </c>
      <c r="AJ74" s="27">
        <v>14552193.289999999</v>
      </c>
      <c r="AK74" s="27"/>
      <c r="AL74" s="27"/>
      <c r="AM74" s="27"/>
      <c r="AN74" s="27"/>
      <c r="AO74" s="27"/>
      <c r="AP74" s="27"/>
      <c r="AQ74" s="27"/>
      <c r="AR74" s="28">
        <v>61575.746620666665</v>
      </c>
      <c r="AS74" s="28">
        <v>61575.746620666665</v>
      </c>
      <c r="AT74" s="28">
        <v>61575.746620666665</v>
      </c>
      <c r="AU74" s="28">
        <v>61575.746620666665</v>
      </c>
      <c r="AV74" s="28">
        <v>46674.017662833336</v>
      </c>
      <c r="AW74" s="28">
        <v>31772.288683166666</v>
      </c>
      <c r="AX74" s="28">
        <v>31772.288683166666</v>
      </c>
      <c r="AY74" s="28">
        <v>31772.288683166666</v>
      </c>
      <c r="AZ74" s="28">
        <v>31772.288683166666</v>
      </c>
      <c r="BA74" s="28">
        <v>31772.288683166666</v>
      </c>
      <c r="BB74" s="28">
        <v>31772.288683166666</v>
      </c>
      <c r="BC74" s="28">
        <v>31772.288683166666</v>
      </c>
      <c r="BD74" s="27"/>
      <c r="BE74" s="28">
        <v>31772.288683166666</v>
      </c>
      <c r="BF74" s="28">
        <v>31772.288683166666</v>
      </c>
      <c r="BG74" s="28">
        <v>31772.288683166666</v>
      </c>
      <c r="BH74" s="29">
        <v>31772.288683166666</v>
      </c>
      <c r="BI74" s="29">
        <v>31772.288683166666</v>
      </c>
      <c r="BJ74" s="29">
        <v>31772.288683166666</v>
      </c>
      <c r="BK74" s="29">
        <v>31772.288683166666</v>
      </c>
      <c r="BL74" s="29">
        <v>31772.288683166666</v>
      </c>
      <c r="BM74" s="29">
        <v>31772.288683166666</v>
      </c>
      <c r="BN74" s="29">
        <v>31772.288683166666</v>
      </c>
      <c r="BO74" s="29">
        <v>31772.288683166666</v>
      </c>
      <c r="BP74" s="29">
        <v>31772.288683166666</v>
      </c>
      <c r="BQ74" s="28"/>
      <c r="BR74" s="27">
        <f t="shared" si="88"/>
        <v>31772.288683166666</v>
      </c>
      <c r="BS74" s="27">
        <f t="shared" si="89"/>
        <v>31772.288683166666</v>
      </c>
      <c r="BT74" s="27">
        <f t="shared" si="90"/>
        <v>31772.288683166666</v>
      </c>
      <c r="BU74" s="27">
        <f t="shared" si="91"/>
        <v>31772.288683166666</v>
      </c>
      <c r="BV74" s="27">
        <f t="shared" si="92"/>
        <v>31772.288683166666</v>
      </c>
      <c r="BW74" s="27">
        <f t="shared" si="93"/>
        <v>31772.288683166666</v>
      </c>
      <c r="BX74" s="27">
        <f t="shared" si="94"/>
        <v>0</v>
      </c>
      <c r="BY74" s="27">
        <f t="shared" si="95"/>
        <v>0</v>
      </c>
      <c r="BZ74" s="27">
        <f t="shared" si="96"/>
        <v>0</v>
      </c>
      <c r="CA74" s="27">
        <f t="shared" si="97"/>
        <v>0</v>
      </c>
      <c r="CB74" s="27">
        <f t="shared" si="98"/>
        <v>0</v>
      </c>
      <c r="CC74" s="27">
        <f t="shared" si="99"/>
        <v>0</v>
      </c>
      <c r="CE74" s="15">
        <f t="shared" si="100"/>
        <v>59225.527284000003</v>
      </c>
      <c r="CF74" s="15">
        <f t="shared" si="101"/>
        <v>59225.527284000003</v>
      </c>
      <c r="CG74" s="15">
        <f t="shared" si="102"/>
        <v>59225.527284000003</v>
      </c>
      <c r="CH74" s="15">
        <f t="shared" si="103"/>
        <v>59225.527284000003</v>
      </c>
      <c r="CI74" s="15">
        <f t="shared" si="104"/>
        <v>44892.566607000008</v>
      </c>
      <c r="CJ74" s="15">
        <f t="shared" si="105"/>
        <v>30559.605909000002</v>
      </c>
      <c r="CK74" s="15">
        <f t="shared" si="106"/>
        <v>30559.605909000002</v>
      </c>
      <c r="CL74" s="15">
        <f t="shared" si="107"/>
        <v>30559.605909000002</v>
      </c>
      <c r="CM74" s="15">
        <f t="shared" si="108"/>
        <v>30559.605909000002</v>
      </c>
      <c r="CN74" s="15">
        <f t="shared" si="109"/>
        <v>30559.605909000002</v>
      </c>
      <c r="CO74" s="15">
        <f t="shared" si="110"/>
        <v>30559.605909000002</v>
      </c>
      <c r="CP74" s="15">
        <f t="shared" si="111"/>
        <v>30559.605909000002</v>
      </c>
      <c r="CQ74" s="15">
        <f t="shared" si="112"/>
        <v>0</v>
      </c>
      <c r="CR74" s="15">
        <f t="shared" si="113"/>
        <v>30559.605909000002</v>
      </c>
      <c r="CS74" s="15">
        <f t="shared" si="114"/>
        <v>30559.605909000002</v>
      </c>
      <c r="CT74" s="15">
        <f t="shared" si="115"/>
        <v>30559.605909000002</v>
      </c>
      <c r="CU74" s="15">
        <f t="shared" si="116"/>
        <v>30559.605909000002</v>
      </c>
      <c r="CV74" s="15">
        <f t="shared" si="117"/>
        <v>30559.605909000002</v>
      </c>
      <c r="CW74" s="15">
        <f t="shared" si="118"/>
        <v>30559.605909000002</v>
      </c>
      <c r="CX74" s="15">
        <f t="shared" si="119"/>
        <v>30559.605909000002</v>
      </c>
      <c r="CY74" s="15">
        <f t="shared" si="120"/>
        <v>30559.605909000002</v>
      </c>
      <c r="CZ74" s="15">
        <f t="shared" si="121"/>
        <v>30559.605909000002</v>
      </c>
      <c r="DA74" s="15">
        <f t="shared" si="122"/>
        <v>30559.605909000002</v>
      </c>
      <c r="DB74" s="15">
        <f t="shared" si="123"/>
        <v>30559.605909000002</v>
      </c>
      <c r="DC74" s="15">
        <f t="shared" si="124"/>
        <v>30559.605909000002</v>
      </c>
      <c r="DD74" s="15">
        <f t="shared" si="125"/>
        <v>0</v>
      </c>
      <c r="DE74" s="15">
        <f t="shared" si="126"/>
        <v>30559.605909000002</v>
      </c>
      <c r="DF74" s="15">
        <f t="shared" si="127"/>
        <v>30559.605909000002</v>
      </c>
      <c r="DG74" s="15">
        <f t="shared" si="128"/>
        <v>30559.605909000002</v>
      </c>
      <c r="DH74" s="15">
        <f t="shared" si="129"/>
        <v>30559.605909000002</v>
      </c>
      <c r="DI74" s="15">
        <f t="shared" si="130"/>
        <v>30559.605909000002</v>
      </c>
      <c r="DJ74" s="15">
        <f t="shared" si="131"/>
        <v>30559.605909000002</v>
      </c>
      <c r="DK74" s="15">
        <f t="shared" si="132"/>
        <v>0</v>
      </c>
      <c r="DL74" s="15">
        <f t="shared" si="133"/>
        <v>0</v>
      </c>
      <c r="DM74" s="15">
        <f t="shared" si="134"/>
        <v>0</v>
      </c>
      <c r="DN74" s="15">
        <f t="shared" si="135"/>
        <v>0</v>
      </c>
      <c r="DO74" s="15">
        <f t="shared" si="136"/>
        <v>0</v>
      </c>
      <c r="DP74" s="15">
        <f t="shared" si="137"/>
        <v>0</v>
      </c>
      <c r="DR74" s="15">
        <f t="shared" si="138"/>
        <v>2350.2193366666615</v>
      </c>
      <c r="DS74" s="15">
        <f t="shared" si="139"/>
        <v>2350.2193366666615</v>
      </c>
      <c r="DT74" s="15">
        <f t="shared" si="140"/>
        <v>2350.2193366666615</v>
      </c>
      <c r="DU74" s="15">
        <f t="shared" si="141"/>
        <v>2350.2193366666615</v>
      </c>
      <c r="DV74" s="15">
        <f t="shared" si="142"/>
        <v>1781.4510558333277</v>
      </c>
      <c r="DW74" s="15">
        <f t="shared" si="143"/>
        <v>1212.6827741666639</v>
      </c>
      <c r="DX74" s="15">
        <f t="shared" si="144"/>
        <v>1212.6827741666639</v>
      </c>
      <c r="DY74" s="15">
        <f t="shared" si="145"/>
        <v>1212.6827741666639</v>
      </c>
      <c r="DZ74" s="15">
        <f t="shared" si="146"/>
        <v>1212.6827741666639</v>
      </c>
      <c r="EA74" s="15">
        <f t="shared" si="147"/>
        <v>1212.6827741666639</v>
      </c>
      <c r="EB74" s="15">
        <f t="shared" si="148"/>
        <v>1212.6827741666639</v>
      </c>
      <c r="EC74" s="15">
        <f t="shared" si="149"/>
        <v>1212.6827741666639</v>
      </c>
      <c r="ED74" s="15">
        <f t="shared" si="150"/>
        <v>0</v>
      </c>
      <c r="EE74" s="15">
        <f t="shared" si="151"/>
        <v>1212.6827741666639</v>
      </c>
      <c r="EF74" s="15">
        <f t="shared" si="152"/>
        <v>1212.6827741666639</v>
      </c>
      <c r="EG74" s="15">
        <f t="shared" si="153"/>
        <v>1212.6827741666639</v>
      </c>
      <c r="EH74" s="15">
        <f t="shared" si="154"/>
        <v>1212.6827741666639</v>
      </c>
      <c r="EI74" s="15">
        <f t="shared" si="155"/>
        <v>1212.6827741666639</v>
      </c>
      <c r="EJ74" s="15">
        <f t="shared" si="156"/>
        <v>1212.6827741666639</v>
      </c>
      <c r="EK74" s="15">
        <f t="shared" si="157"/>
        <v>1212.6827741666639</v>
      </c>
      <c r="EL74" s="15">
        <f t="shared" si="158"/>
        <v>1212.6827741666639</v>
      </c>
      <c r="EM74" s="15">
        <f t="shared" si="159"/>
        <v>1212.6827741666639</v>
      </c>
      <c r="EN74" s="15">
        <f t="shared" si="160"/>
        <v>1212.6827741666639</v>
      </c>
      <c r="EO74" s="15">
        <f t="shared" si="161"/>
        <v>1212.6827741666639</v>
      </c>
      <c r="EP74" s="15">
        <f t="shared" si="162"/>
        <v>1212.6827741666639</v>
      </c>
      <c r="EQ74" s="15">
        <f t="shared" si="163"/>
        <v>0</v>
      </c>
      <c r="ER74" s="15">
        <f t="shared" si="164"/>
        <v>1212.6827741666639</v>
      </c>
      <c r="ES74" s="15">
        <f t="shared" si="165"/>
        <v>1212.6827741666639</v>
      </c>
      <c r="ET74" s="15">
        <f t="shared" si="166"/>
        <v>1212.6827741666639</v>
      </c>
      <c r="EU74" s="15">
        <f t="shared" si="167"/>
        <v>1212.6827741666639</v>
      </c>
      <c r="EV74" s="15">
        <f t="shared" si="168"/>
        <v>1212.6827741666639</v>
      </c>
      <c r="EW74" s="15">
        <f t="shared" si="169"/>
        <v>1212.6827741666639</v>
      </c>
      <c r="EX74" s="15">
        <f t="shared" si="170"/>
        <v>0</v>
      </c>
      <c r="EY74" s="15">
        <f t="shared" si="171"/>
        <v>0</v>
      </c>
      <c r="EZ74" s="15">
        <f t="shared" si="172"/>
        <v>0</v>
      </c>
      <c r="FA74" s="15">
        <f t="shared" si="173"/>
        <v>0</v>
      </c>
      <c r="FB74" s="15">
        <f t="shared" si="174"/>
        <v>0</v>
      </c>
      <c r="FC74" s="15">
        <f t="shared" si="175"/>
        <v>0</v>
      </c>
    </row>
    <row r="75" spans="1:159" x14ac:dyDescent="0.25">
      <c r="A75" s="26" t="s">
        <v>425</v>
      </c>
      <c r="B75" s="13">
        <v>2.6200000000000001E-2</v>
      </c>
      <c r="C75" s="212">
        <v>2.52E-2</v>
      </c>
      <c r="D75" s="13"/>
      <c r="E75" s="27"/>
      <c r="F75" s="27"/>
      <c r="G75" s="27"/>
      <c r="H75" s="27">
        <v>26837064.100000001</v>
      </c>
      <c r="I75" s="27">
        <v>53674128.200000003</v>
      </c>
      <c r="J75" s="27">
        <v>53674128.200000003</v>
      </c>
      <c r="K75" s="27">
        <v>53674128.200000003</v>
      </c>
      <c r="L75" s="27">
        <v>53674128.200000003</v>
      </c>
      <c r="M75" s="27">
        <v>53674128.200000003</v>
      </c>
      <c r="N75" s="27">
        <v>53674128.200000003</v>
      </c>
      <c r="O75" s="27">
        <v>53674128.200000003</v>
      </c>
      <c r="P75" s="27">
        <v>53674128.200000003</v>
      </c>
      <c r="Q75" s="13"/>
      <c r="R75" s="27">
        <v>53674128.200000003</v>
      </c>
      <c r="S75" s="27">
        <v>53674128.200000003</v>
      </c>
      <c r="T75" s="27">
        <v>53674128.200000003</v>
      </c>
      <c r="U75" s="29">
        <v>53674128.200000003</v>
      </c>
      <c r="V75" s="29">
        <v>53674128.200000003</v>
      </c>
      <c r="W75" s="29">
        <v>53674128.200000003</v>
      </c>
      <c r="X75" s="29">
        <v>53674128.200000003</v>
      </c>
      <c r="Y75" s="29">
        <v>53674128.200000003</v>
      </c>
      <c r="Z75" s="29">
        <v>53674128.200000003</v>
      </c>
      <c r="AA75" s="29">
        <v>53674128.200000003</v>
      </c>
      <c r="AB75" s="29">
        <v>53674128.200000003</v>
      </c>
      <c r="AC75" s="29">
        <v>53674128.200000003</v>
      </c>
      <c r="AD75" s="27"/>
      <c r="AE75" s="27">
        <v>53674128.200000003</v>
      </c>
      <c r="AF75" s="27">
        <v>53674128.200000003</v>
      </c>
      <c r="AG75" s="27">
        <v>53674128.200000003</v>
      </c>
      <c r="AH75" s="27">
        <v>53674128.200000003</v>
      </c>
      <c r="AI75" s="27">
        <v>53674128.200000003</v>
      </c>
      <c r="AJ75" s="27">
        <v>53674128.200000003</v>
      </c>
      <c r="AK75" s="27"/>
      <c r="AL75" s="27"/>
      <c r="AM75" s="27"/>
      <c r="AN75" s="27"/>
      <c r="AO75" s="27"/>
      <c r="AP75" s="27"/>
      <c r="AQ75" s="27"/>
      <c r="AR75" s="28">
        <v>0</v>
      </c>
      <c r="AS75" s="28">
        <v>0</v>
      </c>
      <c r="AT75" s="28">
        <v>0</v>
      </c>
      <c r="AU75" s="28">
        <v>58594.25661833334</v>
      </c>
      <c r="AV75" s="28">
        <v>117188.51323666668</v>
      </c>
      <c r="AW75" s="28">
        <v>117188.51323666668</v>
      </c>
      <c r="AX75" s="28">
        <v>117188.51323666668</v>
      </c>
      <c r="AY75" s="28">
        <v>117188.51323666668</v>
      </c>
      <c r="AZ75" s="28">
        <v>117188.51323666668</v>
      </c>
      <c r="BA75" s="28">
        <v>117188.51323666668</v>
      </c>
      <c r="BB75" s="28">
        <v>117188.51323666668</v>
      </c>
      <c r="BC75" s="28">
        <v>117188.51323666668</v>
      </c>
      <c r="BD75" s="27"/>
      <c r="BE75" s="28">
        <v>117188.51323666668</v>
      </c>
      <c r="BF75" s="28">
        <v>117188.51323666668</v>
      </c>
      <c r="BG75" s="28">
        <v>117188.51323666668</v>
      </c>
      <c r="BH75" s="29">
        <v>117188.51323666668</v>
      </c>
      <c r="BI75" s="29">
        <v>117188.51323666668</v>
      </c>
      <c r="BJ75" s="29">
        <v>117188.51323666668</v>
      </c>
      <c r="BK75" s="29">
        <v>117188.51323666668</v>
      </c>
      <c r="BL75" s="29">
        <v>117188.51323666668</v>
      </c>
      <c r="BM75" s="29">
        <v>117188.51323666668</v>
      </c>
      <c r="BN75" s="29">
        <v>117188.51323666668</v>
      </c>
      <c r="BO75" s="29">
        <v>117188.51323666668</v>
      </c>
      <c r="BP75" s="29">
        <v>117188.51323666668</v>
      </c>
      <c r="BQ75" s="28"/>
      <c r="BR75" s="27">
        <f t="shared" si="88"/>
        <v>117188.51323666668</v>
      </c>
      <c r="BS75" s="27">
        <f t="shared" si="89"/>
        <v>117188.51323666668</v>
      </c>
      <c r="BT75" s="27">
        <f t="shared" si="90"/>
        <v>117188.51323666668</v>
      </c>
      <c r="BU75" s="27">
        <f t="shared" si="91"/>
        <v>117188.51323666668</v>
      </c>
      <c r="BV75" s="27">
        <f t="shared" si="92"/>
        <v>117188.51323666668</v>
      </c>
      <c r="BW75" s="27">
        <f t="shared" si="93"/>
        <v>117188.51323666668</v>
      </c>
      <c r="BX75" s="27">
        <f t="shared" si="94"/>
        <v>0</v>
      </c>
      <c r="BY75" s="27">
        <f t="shared" si="95"/>
        <v>0</v>
      </c>
      <c r="BZ75" s="27">
        <f t="shared" si="96"/>
        <v>0</v>
      </c>
      <c r="CA75" s="27">
        <f t="shared" si="97"/>
        <v>0</v>
      </c>
      <c r="CB75" s="27">
        <f t="shared" si="98"/>
        <v>0</v>
      </c>
      <c r="CC75" s="27">
        <f t="shared" si="99"/>
        <v>0</v>
      </c>
      <c r="CE75" s="15">
        <f t="shared" si="100"/>
        <v>0</v>
      </c>
      <c r="CF75" s="15">
        <f t="shared" si="101"/>
        <v>0</v>
      </c>
      <c r="CG75" s="15">
        <f t="shared" si="102"/>
        <v>0</v>
      </c>
      <c r="CH75" s="15">
        <f t="shared" si="103"/>
        <v>56357.834609999998</v>
      </c>
      <c r="CI75" s="15">
        <f t="shared" si="104"/>
        <v>112715.66922</v>
      </c>
      <c r="CJ75" s="15">
        <f t="shared" si="105"/>
        <v>112715.66922</v>
      </c>
      <c r="CK75" s="15">
        <f t="shared" si="106"/>
        <v>112715.66922</v>
      </c>
      <c r="CL75" s="15">
        <f t="shared" si="107"/>
        <v>112715.66922</v>
      </c>
      <c r="CM75" s="15">
        <f t="shared" si="108"/>
        <v>112715.66922</v>
      </c>
      <c r="CN75" s="15">
        <f t="shared" si="109"/>
        <v>112715.66922</v>
      </c>
      <c r="CO75" s="15">
        <f t="shared" si="110"/>
        <v>112715.66922</v>
      </c>
      <c r="CP75" s="15">
        <f t="shared" si="111"/>
        <v>112715.66922</v>
      </c>
      <c r="CQ75" s="15">
        <f t="shared" si="112"/>
        <v>0</v>
      </c>
      <c r="CR75" s="15">
        <f t="shared" si="113"/>
        <v>112715.66922</v>
      </c>
      <c r="CS75" s="15">
        <f t="shared" si="114"/>
        <v>112715.66922</v>
      </c>
      <c r="CT75" s="15">
        <f t="shared" si="115"/>
        <v>112715.66922</v>
      </c>
      <c r="CU75" s="15">
        <f t="shared" si="116"/>
        <v>112715.66922</v>
      </c>
      <c r="CV75" s="15">
        <f t="shared" si="117"/>
        <v>112715.66922</v>
      </c>
      <c r="CW75" s="15">
        <f t="shared" si="118"/>
        <v>112715.66922</v>
      </c>
      <c r="CX75" s="15">
        <f t="shared" si="119"/>
        <v>112715.66922</v>
      </c>
      <c r="CY75" s="15">
        <f t="shared" si="120"/>
        <v>112715.66922</v>
      </c>
      <c r="CZ75" s="15">
        <f t="shared" si="121"/>
        <v>112715.66922</v>
      </c>
      <c r="DA75" s="15">
        <f t="shared" si="122"/>
        <v>112715.66922</v>
      </c>
      <c r="DB75" s="15">
        <f t="shared" si="123"/>
        <v>112715.66922</v>
      </c>
      <c r="DC75" s="15">
        <f t="shared" si="124"/>
        <v>112715.66922</v>
      </c>
      <c r="DD75" s="15">
        <f t="shared" si="125"/>
        <v>0</v>
      </c>
      <c r="DE75" s="15">
        <f t="shared" si="126"/>
        <v>112715.66922</v>
      </c>
      <c r="DF75" s="15">
        <f t="shared" si="127"/>
        <v>112715.66922</v>
      </c>
      <c r="DG75" s="15">
        <f t="shared" si="128"/>
        <v>112715.66922</v>
      </c>
      <c r="DH75" s="15">
        <f t="shared" si="129"/>
        <v>112715.66922</v>
      </c>
      <c r="DI75" s="15">
        <f t="shared" si="130"/>
        <v>112715.66922</v>
      </c>
      <c r="DJ75" s="15">
        <f t="shared" si="131"/>
        <v>112715.66922</v>
      </c>
      <c r="DK75" s="15">
        <f t="shared" si="132"/>
        <v>0</v>
      </c>
      <c r="DL75" s="15">
        <f t="shared" si="133"/>
        <v>0</v>
      </c>
      <c r="DM75" s="15">
        <f t="shared" si="134"/>
        <v>0</v>
      </c>
      <c r="DN75" s="15">
        <f t="shared" si="135"/>
        <v>0</v>
      </c>
      <c r="DO75" s="15">
        <f t="shared" si="136"/>
        <v>0</v>
      </c>
      <c r="DP75" s="15">
        <f t="shared" si="137"/>
        <v>0</v>
      </c>
      <c r="DR75" s="15">
        <f t="shared" si="138"/>
        <v>0</v>
      </c>
      <c r="DS75" s="15">
        <f t="shared" si="139"/>
        <v>0</v>
      </c>
      <c r="DT75" s="15">
        <f t="shared" si="140"/>
        <v>0</v>
      </c>
      <c r="DU75" s="15">
        <f t="shared" si="141"/>
        <v>2236.4220083333421</v>
      </c>
      <c r="DV75" s="15">
        <f t="shared" si="142"/>
        <v>4472.8440166666842</v>
      </c>
      <c r="DW75" s="15">
        <f t="shared" si="143"/>
        <v>4472.8440166666842</v>
      </c>
      <c r="DX75" s="15">
        <f t="shared" si="144"/>
        <v>4472.8440166666842</v>
      </c>
      <c r="DY75" s="15">
        <f t="shared" si="145"/>
        <v>4472.8440166666842</v>
      </c>
      <c r="DZ75" s="15">
        <f t="shared" si="146"/>
        <v>4472.8440166666842</v>
      </c>
      <c r="EA75" s="15">
        <f t="shared" si="147"/>
        <v>4472.8440166666842</v>
      </c>
      <c r="EB75" s="15">
        <f t="shared" si="148"/>
        <v>4472.8440166666842</v>
      </c>
      <c r="EC75" s="15">
        <f t="shared" si="149"/>
        <v>4472.8440166666842</v>
      </c>
      <c r="ED75" s="15">
        <f t="shared" si="150"/>
        <v>0</v>
      </c>
      <c r="EE75" s="15">
        <f t="shared" si="151"/>
        <v>4472.8440166666842</v>
      </c>
      <c r="EF75" s="15">
        <f t="shared" si="152"/>
        <v>4472.8440166666842</v>
      </c>
      <c r="EG75" s="15">
        <f t="shared" si="153"/>
        <v>4472.8440166666842</v>
      </c>
      <c r="EH75" s="15">
        <f t="shared" si="154"/>
        <v>4472.8440166666842</v>
      </c>
      <c r="EI75" s="15">
        <f t="shared" si="155"/>
        <v>4472.8440166666842</v>
      </c>
      <c r="EJ75" s="15">
        <f t="shared" si="156"/>
        <v>4472.8440166666842</v>
      </c>
      <c r="EK75" s="15">
        <f t="shared" si="157"/>
        <v>4472.8440166666842</v>
      </c>
      <c r="EL75" s="15">
        <f t="shared" si="158"/>
        <v>4472.8440166666842</v>
      </c>
      <c r="EM75" s="15">
        <f t="shared" si="159"/>
        <v>4472.8440166666842</v>
      </c>
      <c r="EN75" s="15">
        <f t="shared" si="160"/>
        <v>4472.8440166666842</v>
      </c>
      <c r="EO75" s="15">
        <f t="shared" si="161"/>
        <v>4472.8440166666842</v>
      </c>
      <c r="EP75" s="15">
        <f t="shared" si="162"/>
        <v>4472.8440166666842</v>
      </c>
      <c r="EQ75" s="15">
        <f t="shared" si="163"/>
        <v>0</v>
      </c>
      <c r="ER75" s="15">
        <f t="shared" si="164"/>
        <v>4472.8440166666842</v>
      </c>
      <c r="ES75" s="15">
        <f t="shared" si="165"/>
        <v>4472.8440166666842</v>
      </c>
      <c r="ET75" s="15">
        <f t="shared" si="166"/>
        <v>4472.8440166666842</v>
      </c>
      <c r="EU75" s="15">
        <f t="shared" si="167"/>
        <v>4472.8440166666842</v>
      </c>
      <c r="EV75" s="15">
        <f t="shared" si="168"/>
        <v>4472.8440166666842</v>
      </c>
      <c r="EW75" s="15">
        <f t="shared" si="169"/>
        <v>4472.8440166666842</v>
      </c>
      <c r="EX75" s="15">
        <f t="shared" si="170"/>
        <v>0</v>
      </c>
      <c r="EY75" s="15">
        <f t="shared" si="171"/>
        <v>0</v>
      </c>
      <c r="EZ75" s="15">
        <f t="shared" si="172"/>
        <v>0</v>
      </c>
      <c r="FA75" s="15">
        <f t="shared" si="173"/>
        <v>0</v>
      </c>
      <c r="FB75" s="15">
        <f t="shared" si="174"/>
        <v>0</v>
      </c>
      <c r="FC75" s="15">
        <f t="shared" si="175"/>
        <v>0</v>
      </c>
    </row>
    <row r="76" spans="1:159" x14ac:dyDescent="0.25">
      <c r="A76" s="26" t="s">
        <v>426</v>
      </c>
      <c r="B76" s="13">
        <v>2.6200000000000001E-2</v>
      </c>
      <c r="C76" s="212">
        <v>2.52E-2</v>
      </c>
      <c r="D76" s="13"/>
      <c r="E76" s="27">
        <v>33083.26</v>
      </c>
      <c r="F76" s="27">
        <v>33083.26</v>
      </c>
      <c r="G76" s="27">
        <v>33083.26</v>
      </c>
      <c r="H76" s="27">
        <v>33083.26</v>
      </c>
      <c r="I76" s="27">
        <v>33083.26</v>
      </c>
      <c r="J76" s="27">
        <v>33083.26</v>
      </c>
      <c r="K76" s="27">
        <v>33083.26</v>
      </c>
      <c r="L76" s="27">
        <v>33083.26</v>
      </c>
      <c r="M76" s="27">
        <v>33083.26</v>
      </c>
      <c r="N76" s="27">
        <v>33083.26</v>
      </c>
      <c r="O76" s="27">
        <v>33083.26</v>
      </c>
      <c r="P76" s="27">
        <v>33083.26</v>
      </c>
      <c r="Q76" s="13"/>
      <c r="R76" s="27">
        <v>33083.26</v>
      </c>
      <c r="S76" s="27">
        <v>33083.26</v>
      </c>
      <c r="T76" s="27">
        <v>33083.26</v>
      </c>
      <c r="U76" s="29">
        <v>33083.26</v>
      </c>
      <c r="V76" s="29">
        <v>33083.26</v>
      </c>
      <c r="W76" s="29">
        <v>33083.26</v>
      </c>
      <c r="X76" s="29">
        <v>33083.26</v>
      </c>
      <c r="Y76" s="29">
        <v>33083.26</v>
      </c>
      <c r="Z76" s="29">
        <v>33083.26</v>
      </c>
      <c r="AA76" s="29">
        <v>33083.26</v>
      </c>
      <c r="AB76" s="29">
        <v>33083.26</v>
      </c>
      <c r="AC76" s="29">
        <v>33083.26</v>
      </c>
      <c r="AD76" s="27"/>
      <c r="AE76" s="27">
        <v>33083.26</v>
      </c>
      <c r="AF76" s="27">
        <v>33083.26</v>
      </c>
      <c r="AG76" s="27">
        <v>33083.26</v>
      </c>
      <c r="AH76" s="27">
        <v>33083.26</v>
      </c>
      <c r="AI76" s="27">
        <v>33083.26</v>
      </c>
      <c r="AJ76" s="27">
        <v>33083.26</v>
      </c>
      <c r="AK76" s="27"/>
      <c r="AL76" s="27"/>
      <c r="AM76" s="27"/>
      <c r="AN76" s="27"/>
      <c r="AO76" s="27"/>
      <c r="AP76" s="27"/>
      <c r="AQ76" s="27"/>
      <c r="AR76" s="28">
        <v>72.231784333333337</v>
      </c>
      <c r="AS76" s="28">
        <v>72.231784333333337</v>
      </c>
      <c r="AT76" s="28">
        <v>72.231784333333337</v>
      </c>
      <c r="AU76" s="28">
        <v>72.231784333333337</v>
      </c>
      <c r="AV76" s="28">
        <v>72.231784333333337</v>
      </c>
      <c r="AW76" s="28">
        <v>72.231784333333337</v>
      </c>
      <c r="AX76" s="28">
        <v>72.231784333333337</v>
      </c>
      <c r="AY76" s="28">
        <v>72.231784333333337</v>
      </c>
      <c r="AZ76" s="28">
        <v>72.231784333333337</v>
      </c>
      <c r="BA76" s="28">
        <v>72.231784333333337</v>
      </c>
      <c r="BB76" s="28">
        <v>72.231784333333337</v>
      </c>
      <c r="BC76" s="28">
        <v>72.231784333333337</v>
      </c>
      <c r="BD76" s="27"/>
      <c r="BE76" s="28">
        <v>72.231784333333337</v>
      </c>
      <c r="BF76" s="28">
        <v>72.231784333333337</v>
      </c>
      <c r="BG76" s="28">
        <v>72.231784333333337</v>
      </c>
      <c r="BH76" s="29">
        <v>72.231784333333337</v>
      </c>
      <c r="BI76" s="29">
        <v>72.231784333333337</v>
      </c>
      <c r="BJ76" s="29">
        <v>72.231784333333337</v>
      </c>
      <c r="BK76" s="29">
        <v>72.231784333333337</v>
      </c>
      <c r="BL76" s="29">
        <v>72.231784333333337</v>
      </c>
      <c r="BM76" s="29">
        <v>72.231784333333337</v>
      </c>
      <c r="BN76" s="29">
        <v>72.231784333333337</v>
      </c>
      <c r="BO76" s="29">
        <v>72.231784333333337</v>
      </c>
      <c r="BP76" s="29">
        <v>72.231784333333337</v>
      </c>
      <c r="BQ76" s="28"/>
      <c r="BR76" s="27">
        <f t="shared" si="88"/>
        <v>72.231784333333337</v>
      </c>
      <c r="BS76" s="27">
        <f t="shared" si="89"/>
        <v>72.231784333333337</v>
      </c>
      <c r="BT76" s="27">
        <f t="shared" si="90"/>
        <v>72.231784333333337</v>
      </c>
      <c r="BU76" s="27">
        <f t="shared" si="91"/>
        <v>72.231784333333337</v>
      </c>
      <c r="BV76" s="27">
        <f t="shared" si="92"/>
        <v>72.231784333333337</v>
      </c>
      <c r="BW76" s="27">
        <f t="shared" si="93"/>
        <v>72.231784333333337</v>
      </c>
      <c r="BX76" s="27">
        <f t="shared" si="94"/>
        <v>0</v>
      </c>
      <c r="BY76" s="27">
        <f t="shared" si="95"/>
        <v>0</v>
      </c>
      <c r="BZ76" s="27">
        <f t="shared" si="96"/>
        <v>0</v>
      </c>
      <c r="CA76" s="27">
        <f t="shared" si="97"/>
        <v>0</v>
      </c>
      <c r="CB76" s="27">
        <f t="shared" si="98"/>
        <v>0</v>
      </c>
      <c r="CC76" s="27">
        <f t="shared" si="99"/>
        <v>0</v>
      </c>
      <c r="CE76" s="15">
        <f t="shared" si="100"/>
        <v>69.474845999999999</v>
      </c>
      <c r="CF76" s="15">
        <f t="shared" si="101"/>
        <v>69.474845999999999</v>
      </c>
      <c r="CG76" s="15">
        <f t="shared" si="102"/>
        <v>69.474845999999999</v>
      </c>
      <c r="CH76" s="15">
        <f t="shared" si="103"/>
        <v>69.474845999999999</v>
      </c>
      <c r="CI76" s="15">
        <f t="shared" si="104"/>
        <v>69.474845999999999</v>
      </c>
      <c r="CJ76" s="15">
        <f t="shared" si="105"/>
        <v>69.474845999999999</v>
      </c>
      <c r="CK76" s="15">
        <f t="shared" si="106"/>
        <v>69.474845999999999</v>
      </c>
      <c r="CL76" s="15">
        <f t="shared" si="107"/>
        <v>69.474845999999999</v>
      </c>
      <c r="CM76" s="15">
        <f t="shared" si="108"/>
        <v>69.474845999999999</v>
      </c>
      <c r="CN76" s="15">
        <f t="shared" si="109"/>
        <v>69.474845999999999</v>
      </c>
      <c r="CO76" s="15">
        <f t="shared" si="110"/>
        <v>69.474845999999999</v>
      </c>
      <c r="CP76" s="15">
        <f t="shared" si="111"/>
        <v>69.474845999999999</v>
      </c>
      <c r="CQ76" s="15">
        <f t="shared" si="112"/>
        <v>0</v>
      </c>
      <c r="CR76" s="15">
        <f t="shared" si="113"/>
        <v>69.474845999999999</v>
      </c>
      <c r="CS76" s="15">
        <f t="shared" si="114"/>
        <v>69.474845999999999</v>
      </c>
      <c r="CT76" s="15">
        <f t="shared" si="115"/>
        <v>69.474845999999999</v>
      </c>
      <c r="CU76" s="15">
        <f t="shared" si="116"/>
        <v>69.474845999999999</v>
      </c>
      <c r="CV76" s="15">
        <f t="shared" si="117"/>
        <v>69.474845999999999</v>
      </c>
      <c r="CW76" s="15">
        <f t="shared" si="118"/>
        <v>69.474845999999999</v>
      </c>
      <c r="CX76" s="15">
        <f t="shared" si="119"/>
        <v>69.474845999999999</v>
      </c>
      <c r="CY76" s="15">
        <f t="shared" si="120"/>
        <v>69.474845999999999</v>
      </c>
      <c r="CZ76" s="15">
        <f t="shared" si="121"/>
        <v>69.474845999999999</v>
      </c>
      <c r="DA76" s="15">
        <f t="shared" si="122"/>
        <v>69.474845999999999</v>
      </c>
      <c r="DB76" s="15">
        <f t="shared" si="123"/>
        <v>69.474845999999999</v>
      </c>
      <c r="DC76" s="15">
        <f t="shared" si="124"/>
        <v>69.474845999999999</v>
      </c>
      <c r="DD76" s="15">
        <f t="shared" si="125"/>
        <v>0</v>
      </c>
      <c r="DE76" s="15">
        <f t="shared" si="126"/>
        <v>69.474845999999999</v>
      </c>
      <c r="DF76" s="15">
        <f t="shared" si="127"/>
        <v>69.474845999999999</v>
      </c>
      <c r="DG76" s="15">
        <f t="shared" si="128"/>
        <v>69.474845999999999</v>
      </c>
      <c r="DH76" s="15">
        <f t="shared" si="129"/>
        <v>69.474845999999999</v>
      </c>
      <c r="DI76" s="15">
        <f t="shared" si="130"/>
        <v>69.474845999999999</v>
      </c>
      <c r="DJ76" s="15">
        <f t="shared" si="131"/>
        <v>69.474845999999999</v>
      </c>
      <c r="DK76" s="15">
        <f t="shared" si="132"/>
        <v>0</v>
      </c>
      <c r="DL76" s="15">
        <f t="shared" si="133"/>
        <v>0</v>
      </c>
      <c r="DM76" s="15">
        <f t="shared" si="134"/>
        <v>0</v>
      </c>
      <c r="DN76" s="15">
        <f t="shared" si="135"/>
        <v>0</v>
      </c>
      <c r="DO76" s="15">
        <f t="shared" si="136"/>
        <v>0</v>
      </c>
      <c r="DP76" s="15">
        <f t="shared" si="137"/>
        <v>0</v>
      </c>
      <c r="DR76" s="15">
        <f t="shared" si="138"/>
        <v>2.7569383333333377</v>
      </c>
      <c r="DS76" s="15">
        <f t="shared" si="139"/>
        <v>2.7569383333333377</v>
      </c>
      <c r="DT76" s="15">
        <f t="shared" si="140"/>
        <v>2.7569383333333377</v>
      </c>
      <c r="DU76" s="15">
        <f t="shared" si="141"/>
        <v>2.7569383333333377</v>
      </c>
      <c r="DV76" s="15">
        <f t="shared" si="142"/>
        <v>2.7569383333333377</v>
      </c>
      <c r="DW76" s="15">
        <f t="shared" si="143"/>
        <v>2.7569383333333377</v>
      </c>
      <c r="DX76" s="15">
        <f t="shared" si="144"/>
        <v>2.7569383333333377</v>
      </c>
      <c r="DY76" s="15">
        <f t="shared" si="145"/>
        <v>2.7569383333333377</v>
      </c>
      <c r="DZ76" s="15">
        <f t="shared" si="146"/>
        <v>2.7569383333333377</v>
      </c>
      <c r="EA76" s="15">
        <f t="shared" si="147"/>
        <v>2.7569383333333377</v>
      </c>
      <c r="EB76" s="15">
        <f t="shared" si="148"/>
        <v>2.7569383333333377</v>
      </c>
      <c r="EC76" s="15">
        <f t="shared" si="149"/>
        <v>2.7569383333333377</v>
      </c>
      <c r="ED76" s="15">
        <f t="shared" si="150"/>
        <v>0</v>
      </c>
      <c r="EE76" s="15">
        <f t="shared" si="151"/>
        <v>2.7569383333333377</v>
      </c>
      <c r="EF76" s="15">
        <f t="shared" si="152"/>
        <v>2.7569383333333377</v>
      </c>
      <c r="EG76" s="15">
        <f t="shared" si="153"/>
        <v>2.7569383333333377</v>
      </c>
      <c r="EH76" s="15">
        <f t="shared" si="154"/>
        <v>2.7569383333333377</v>
      </c>
      <c r="EI76" s="15">
        <f t="shared" si="155"/>
        <v>2.7569383333333377</v>
      </c>
      <c r="EJ76" s="15">
        <f t="shared" si="156"/>
        <v>2.7569383333333377</v>
      </c>
      <c r="EK76" s="15">
        <f t="shared" si="157"/>
        <v>2.7569383333333377</v>
      </c>
      <c r="EL76" s="15">
        <f t="shared" si="158"/>
        <v>2.7569383333333377</v>
      </c>
      <c r="EM76" s="15">
        <f t="shared" si="159"/>
        <v>2.7569383333333377</v>
      </c>
      <c r="EN76" s="15">
        <f t="shared" si="160"/>
        <v>2.7569383333333377</v>
      </c>
      <c r="EO76" s="15">
        <f t="shared" si="161"/>
        <v>2.7569383333333377</v>
      </c>
      <c r="EP76" s="15">
        <f t="shared" si="162"/>
        <v>2.7569383333333377</v>
      </c>
      <c r="EQ76" s="15">
        <f t="shared" si="163"/>
        <v>0</v>
      </c>
      <c r="ER76" s="15">
        <f t="shared" si="164"/>
        <v>2.7569383333333377</v>
      </c>
      <c r="ES76" s="15">
        <f t="shared" si="165"/>
        <v>2.7569383333333377</v>
      </c>
      <c r="ET76" s="15">
        <f t="shared" si="166"/>
        <v>2.7569383333333377</v>
      </c>
      <c r="EU76" s="15">
        <f t="shared" si="167"/>
        <v>2.7569383333333377</v>
      </c>
      <c r="EV76" s="15">
        <f t="shared" si="168"/>
        <v>2.7569383333333377</v>
      </c>
      <c r="EW76" s="15">
        <f t="shared" si="169"/>
        <v>2.7569383333333377</v>
      </c>
      <c r="EX76" s="15">
        <f t="shared" si="170"/>
        <v>0</v>
      </c>
      <c r="EY76" s="15">
        <f t="shared" si="171"/>
        <v>0</v>
      </c>
      <c r="EZ76" s="15">
        <f t="shared" si="172"/>
        <v>0</v>
      </c>
      <c r="FA76" s="15">
        <f t="shared" si="173"/>
        <v>0</v>
      </c>
      <c r="FB76" s="15">
        <f t="shared" si="174"/>
        <v>0</v>
      </c>
      <c r="FC76" s="15">
        <f t="shared" si="175"/>
        <v>0</v>
      </c>
    </row>
    <row r="77" spans="1:159" x14ac:dyDescent="0.25">
      <c r="A77" s="26" t="s">
        <v>427</v>
      </c>
      <c r="B77" s="13">
        <v>2.6200000000000001E-2</v>
      </c>
      <c r="C77" s="212">
        <v>2.52E-2</v>
      </c>
      <c r="D77" s="13"/>
      <c r="E77" s="27">
        <v>228065.26</v>
      </c>
      <c r="F77" s="27">
        <v>228065.26</v>
      </c>
      <c r="G77" s="27">
        <v>228065.26</v>
      </c>
      <c r="H77" s="27">
        <v>228065.26</v>
      </c>
      <c r="I77" s="27">
        <v>228065.26</v>
      </c>
      <c r="J77" s="27">
        <v>228065.26</v>
      </c>
      <c r="K77" s="27">
        <v>228065.26</v>
      </c>
      <c r="L77" s="27">
        <v>228065.26</v>
      </c>
      <c r="M77" s="27">
        <v>228065.26</v>
      </c>
      <c r="N77" s="27">
        <v>228065.26</v>
      </c>
      <c r="O77" s="27">
        <v>228065.26</v>
      </c>
      <c r="P77" s="27">
        <v>228065.26</v>
      </c>
      <c r="Q77" s="13"/>
      <c r="R77" s="27">
        <v>228065.26</v>
      </c>
      <c r="S77" s="27">
        <v>228065.26</v>
      </c>
      <c r="T77" s="27">
        <v>228065.26</v>
      </c>
      <c r="U77" s="29">
        <v>228065.26</v>
      </c>
      <c r="V77" s="29">
        <v>228065.26</v>
      </c>
      <c r="W77" s="29">
        <v>228065.26</v>
      </c>
      <c r="X77" s="29">
        <v>228065.26</v>
      </c>
      <c r="Y77" s="29">
        <v>228065.26</v>
      </c>
      <c r="Z77" s="29">
        <v>228065.26</v>
      </c>
      <c r="AA77" s="29">
        <v>228065.26</v>
      </c>
      <c r="AB77" s="29">
        <v>228065.26</v>
      </c>
      <c r="AC77" s="29">
        <v>228065.26</v>
      </c>
      <c r="AD77" s="27"/>
      <c r="AE77" s="27">
        <v>228065.26</v>
      </c>
      <c r="AF77" s="27">
        <v>228065.26</v>
      </c>
      <c r="AG77" s="27">
        <v>228065.26</v>
      </c>
      <c r="AH77" s="27">
        <v>228065.26</v>
      </c>
      <c r="AI77" s="27">
        <v>228065.26</v>
      </c>
      <c r="AJ77" s="27">
        <v>228065.26</v>
      </c>
      <c r="AK77" s="27"/>
      <c r="AL77" s="27"/>
      <c r="AM77" s="27"/>
      <c r="AN77" s="27"/>
      <c r="AO77" s="27"/>
      <c r="AP77" s="27"/>
      <c r="AQ77" s="27"/>
      <c r="AR77" s="28">
        <v>497.94248433333337</v>
      </c>
      <c r="AS77" s="28">
        <v>497.94248433333337</v>
      </c>
      <c r="AT77" s="28">
        <v>497.94248433333337</v>
      </c>
      <c r="AU77" s="28">
        <v>497.94248433333337</v>
      </c>
      <c r="AV77" s="28">
        <v>497.94248433333337</v>
      </c>
      <c r="AW77" s="28">
        <v>497.94248433333337</v>
      </c>
      <c r="AX77" s="28">
        <v>497.94248433333337</v>
      </c>
      <c r="AY77" s="28">
        <v>497.94248433333337</v>
      </c>
      <c r="AZ77" s="28">
        <v>497.94248433333337</v>
      </c>
      <c r="BA77" s="28">
        <v>497.94248433333337</v>
      </c>
      <c r="BB77" s="28">
        <v>497.94248433333337</v>
      </c>
      <c r="BC77" s="28">
        <v>497.94248433333337</v>
      </c>
      <c r="BD77" s="27"/>
      <c r="BE77" s="28">
        <v>497.94248433333337</v>
      </c>
      <c r="BF77" s="28">
        <v>497.94248433333337</v>
      </c>
      <c r="BG77" s="28">
        <v>497.94248433333337</v>
      </c>
      <c r="BH77" s="29">
        <v>497.94248433333337</v>
      </c>
      <c r="BI77" s="29">
        <v>497.94248433333337</v>
      </c>
      <c r="BJ77" s="29">
        <v>497.94248433333337</v>
      </c>
      <c r="BK77" s="29">
        <v>497.94248433333337</v>
      </c>
      <c r="BL77" s="29">
        <v>497.94248433333337</v>
      </c>
      <c r="BM77" s="29">
        <v>497.94248433333337</v>
      </c>
      <c r="BN77" s="29">
        <v>497.94248433333337</v>
      </c>
      <c r="BO77" s="29">
        <v>497.94248433333337</v>
      </c>
      <c r="BP77" s="29">
        <v>497.94248433333337</v>
      </c>
      <c r="BQ77" s="28"/>
      <c r="BR77" s="27">
        <f t="shared" si="88"/>
        <v>497.94248433333337</v>
      </c>
      <c r="BS77" s="27">
        <f t="shared" si="89"/>
        <v>497.94248433333337</v>
      </c>
      <c r="BT77" s="27">
        <f t="shared" si="90"/>
        <v>497.94248433333337</v>
      </c>
      <c r="BU77" s="27">
        <f t="shared" si="91"/>
        <v>497.94248433333337</v>
      </c>
      <c r="BV77" s="27">
        <f t="shared" si="92"/>
        <v>497.94248433333337</v>
      </c>
      <c r="BW77" s="27">
        <f t="shared" si="93"/>
        <v>497.94248433333337</v>
      </c>
      <c r="BX77" s="27">
        <f t="shared" si="94"/>
        <v>0</v>
      </c>
      <c r="BY77" s="27">
        <f t="shared" si="95"/>
        <v>0</v>
      </c>
      <c r="BZ77" s="27">
        <f t="shared" si="96"/>
        <v>0</v>
      </c>
      <c r="CA77" s="27">
        <f t="shared" si="97"/>
        <v>0</v>
      </c>
      <c r="CB77" s="27">
        <f t="shared" si="98"/>
        <v>0</v>
      </c>
      <c r="CC77" s="27">
        <f t="shared" si="99"/>
        <v>0</v>
      </c>
      <c r="CE77" s="15">
        <f t="shared" si="100"/>
        <v>478.93704600000001</v>
      </c>
      <c r="CF77" s="15">
        <f t="shared" si="101"/>
        <v>478.93704600000001</v>
      </c>
      <c r="CG77" s="15">
        <f t="shared" si="102"/>
        <v>478.93704600000001</v>
      </c>
      <c r="CH77" s="15">
        <f t="shared" si="103"/>
        <v>478.93704600000001</v>
      </c>
      <c r="CI77" s="15">
        <f t="shared" si="104"/>
        <v>478.93704600000001</v>
      </c>
      <c r="CJ77" s="15">
        <f t="shared" si="105"/>
        <v>478.93704600000001</v>
      </c>
      <c r="CK77" s="15">
        <f t="shared" si="106"/>
        <v>478.93704600000001</v>
      </c>
      <c r="CL77" s="15">
        <f t="shared" si="107"/>
        <v>478.93704600000001</v>
      </c>
      <c r="CM77" s="15">
        <f t="shared" si="108"/>
        <v>478.93704600000001</v>
      </c>
      <c r="CN77" s="15">
        <f t="shared" si="109"/>
        <v>478.93704600000001</v>
      </c>
      <c r="CO77" s="15">
        <f t="shared" si="110"/>
        <v>478.93704600000001</v>
      </c>
      <c r="CP77" s="15">
        <f t="shared" si="111"/>
        <v>478.93704600000001</v>
      </c>
      <c r="CQ77" s="15">
        <f t="shared" si="112"/>
        <v>0</v>
      </c>
      <c r="CR77" s="15">
        <f t="shared" si="113"/>
        <v>478.93704600000001</v>
      </c>
      <c r="CS77" s="15">
        <f t="shared" si="114"/>
        <v>478.93704600000001</v>
      </c>
      <c r="CT77" s="15">
        <f t="shared" si="115"/>
        <v>478.93704600000001</v>
      </c>
      <c r="CU77" s="15">
        <f t="shared" si="116"/>
        <v>478.93704600000001</v>
      </c>
      <c r="CV77" s="15">
        <f t="shared" si="117"/>
        <v>478.93704600000001</v>
      </c>
      <c r="CW77" s="15">
        <f t="shared" si="118"/>
        <v>478.93704600000001</v>
      </c>
      <c r="CX77" s="15">
        <f t="shared" si="119"/>
        <v>478.93704600000001</v>
      </c>
      <c r="CY77" s="15">
        <f t="shared" si="120"/>
        <v>478.93704600000001</v>
      </c>
      <c r="CZ77" s="15">
        <f t="shared" si="121"/>
        <v>478.93704600000001</v>
      </c>
      <c r="DA77" s="15">
        <f t="shared" si="122"/>
        <v>478.93704600000001</v>
      </c>
      <c r="DB77" s="15">
        <f t="shared" si="123"/>
        <v>478.93704600000001</v>
      </c>
      <c r="DC77" s="15">
        <f t="shared" si="124"/>
        <v>478.93704600000001</v>
      </c>
      <c r="DD77" s="15">
        <f t="shared" si="125"/>
        <v>0</v>
      </c>
      <c r="DE77" s="15">
        <f t="shared" si="126"/>
        <v>478.93704600000001</v>
      </c>
      <c r="DF77" s="15">
        <f t="shared" si="127"/>
        <v>478.93704600000001</v>
      </c>
      <c r="DG77" s="15">
        <f t="shared" si="128"/>
        <v>478.93704600000001</v>
      </c>
      <c r="DH77" s="15">
        <f t="shared" si="129"/>
        <v>478.93704600000001</v>
      </c>
      <c r="DI77" s="15">
        <f t="shared" si="130"/>
        <v>478.93704600000001</v>
      </c>
      <c r="DJ77" s="15">
        <f t="shared" si="131"/>
        <v>478.93704600000001</v>
      </c>
      <c r="DK77" s="15">
        <f t="shared" si="132"/>
        <v>0</v>
      </c>
      <c r="DL77" s="15">
        <f t="shared" si="133"/>
        <v>0</v>
      </c>
      <c r="DM77" s="15">
        <f t="shared" si="134"/>
        <v>0</v>
      </c>
      <c r="DN77" s="15">
        <f t="shared" si="135"/>
        <v>0</v>
      </c>
      <c r="DO77" s="15">
        <f t="shared" si="136"/>
        <v>0</v>
      </c>
      <c r="DP77" s="15">
        <f t="shared" si="137"/>
        <v>0</v>
      </c>
      <c r="DR77" s="15">
        <f t="shared" si="138"/>
        <v>19.005438333333359</v>
      </c>
      <c r="DS77" s="15">
        <f t="shared" si="139"/>
        <v>19.005438333333359</v>
      </c>
      <c r="DT77" s="15">
        <f t="shared" si="140"/>
        <v>19.005438333333359</v>
      </c>
      <c r="DU77" s="15">
        <f t="shared" si="141"/>
        <v>19.005438333333359</v>
      </c>
      <c r="DV77" s="15">
        <f t="shared" si="142"/>
        <v>19.005438333333359</v>
      </c>
      <c r="DW77" s="15">
        <f t="shared" si="143"/>
        <v>19.005438333333359</v>
      </c>
      <c r="DX77" s="15">
        <f t="shared" si="144"/>
        <v>19.005438333333359</v>
      </c>
      <c r="DY77" s="15">
        <f t="shared" si="145"/>
        <v>19.005438333333359</v>
      </c>
      <c r="DZ77" s="15">
        <f t="shared" si="146"/>
        <v>19.005438333333359</v>
      </c>
      <c r="EA77" s="15">
        <f t="shared" si="147"/>
        <v>19.005438333333359</v>
      </c>
      <c r="EB77" s="15">
        <f t="shared" si="148"/>
        <v>19.005438333333359</v>
      </c>
      <c r="EC77" s="15">
        <f t="shared" si="149"/>
        <v>19.005438333333359</v>
      </c>
      <c r="ED77" s="15">
        <f t="shared" si="150"/>
        <v>0</v>
      </c>
      <c r="EE77" s="15">
        <f t="shared" si="151"/>
        <v>19.005438333333359</v>
      </c>
      <c r="EF77" s="15">
        <f t="shared" si="152"/>
        <v>19.005438333333359</v>
      </c>
      <c r="EG77" s="15">
        <f t="shared" si="153"/>
        <v>19.005438333333359</v>
      </c>
      <c r="EH77" s="15">
        <f t="shared" si="154"/>
        <v>19.005438333333359</v>
      </c>
      <c r="EI77" s="15">
        <f t="shared" si="155"/>
        <v>19.005438333333359</v>
      </c>
      <c r="EJ77" s="15">
        <f t="shared" si="156"/>
        <v>19.005438333333359</v>
      </c>
      <c r="EK77" s="15">
        <f t="shared" si="157"/>
        <v>19.005438333333359</v>
      </c>
      <c r="EL77" s="15">
        <f t="shared" si="158"/>
        <v>19.005438333333359</v>
      </c>
      <c r="EM77" s="15">
        <f t="shared" si="159"/>
        <v>19.005438333333359</v>
      </c>
      <c r="EN77" s="15">
        <f t="shared" si="160"/>
        <v>19.005438333333359</v>
      </c>
      <c r="EO77" s="15">
        <f t="shared" si="161"/>
        <v>19.005438333333359</v>
      </c>
      <c r="EP77" s="15">
        <f t="shared" si="162"/>
        <v>19.005438333333359</v>
      </c>
      <c r="EQ77" s="15">
        <f t="shared" si="163"/>
        <v>0</v>
      </c>
      <c r="ER77" s="15">
        <f t="shared" si="164"/>
        <v>19.005438333333359</v>
      </c>
      <c r="ES77" s="15">
        <f t="shared" si="165"/>
        <v>19.005438333333359</v>
      </c>
      <c r="ET77" s="15">
        <f t="shared" si="166"/>
        <v>19.005438333333359</v>
      </c>
      <c r="EU77" s="15">
        <f t="shared" si="167"/>
        <v>19.005438333333359</v>
      </c>
      <c r="EV77" s="15">
        <f t="shared" si="168"/>
        <v>19.005438333333359</v>
      </c>
      <c r="EW77" s="15">
        <f t="shared" si="169"/>
        <v>19.005438333333359</v>
      </c>
      <c r="EX77" s="15">
        <f t="shared" si="170"/>
        <v>0</v>
      </c>
      <c r="EY77" s="15">
        <f t="shared" si="171"/>
        <v>0</v>
      </c>
      <c r="EZ77" s="15">
        <f t="shared" si="172"/>
        <v>0</v>
      </c>
      <c r="FA77" s="15">
        <f t="shared" si="173"/>
        <v>0</v>
      </c>
      <c r="FB77" s="15">
        <f t="shared" si="174"/>
        <v>0</v>
      </c>
      <c r="FC77" s="15">
        <f t="shared" si="175"/>
        <v>0</v>
      </c>
    </row>
    <row r="78" spans="1:159" x14ac:dyDescent="0.25">
      <c r="A78" s="26" t="s">
        <v>428</v>
      </c>
      <c r="B78" s="13">
        <v>2.6200000000000001E-2</v>
      </c>
      <c r="C78" s="212">
        <v>2.52E-2</v>
      </c>
      <c r="D78" s="13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13"/>
      <c r="R78" s="27">
        <v>0</v>
      </c>
      <c r="S78" s="27">
        <v>0</v>
      </c>
      <c r="T78" s="27">
        <v>0</v>
      </c>
      <c r="U78" s="29">
        <v>0</v>
      </c>
      <c r="V78" s="29">
        <v>12734271.65</v>
      </c>
      <c r="W78" s="29">
        <v>25468543.289999999</v>
      </c>
      <c r="X78" s="29">
        <v>25468543.289999999</v>
      </c>
      <c r="Y78" s="29">
        <v>25468543.289999999</v>
      </c>
      <c r="Z78" s="29">
        <v>25468543.289999999</v>
      </c>
      <c r="AA78" s="29">
        <v>25468543.289999999</v>
      </c>
      <c r="AB78" s="29">
        <v>25468543.289999999</v>
      </c>
      <c r="AC78" s="29">
        <v>25468543.289999999</v>
      </c>
      <c r="AD78" s="27"/>
      <c r="AE78" s="27">
        <v>25468543.289999999</v>
      </c>
      <c r="AF78" s="27">
        <v>25468543.289999999</v>
      </c>
      <c r="AG78" s="27">
        <v>26817421.239999998</v>
      </c>
      <c r="AH78" s="27">
        <v>28166299.18</v>
      </c>
      <c r="AI78" s="27">
        <v>28166299.18</v>
      </c>
      <c r="AJ78" s="27">
        <v>28166299.18</v>
      </c>
      <c r="AK78" s="27"/>
      <c r="AL78" s="27"/>
      <c r="AM78" s="27"/>
      <c r="AN78" s="27"/>
      <c r="AO78" s="27"/>
      <c r="AP78" s="27"/>
      <c r="AQ78" s="27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7"/>
      <c r="BE78" s="28">
        <v>0</v>
      </c>
      <c r="BF78" s="28">
        <v>0</v>
      </c>
      <c r="BG78" s="28">
        <v>0</v>
      </c>
      <c r="BH78" s="29">
        <v>0</v>
      </c>
      <c r="BI78" s="29">
        <v>27803.159769166668</v>
      </c>
      <c r="BJ78" s="29">
        <v>55606.3195165</v>
      </c>
      <c r="BK78" s="29">
        <v>55606.3195165</v>
      </c>
      <c r="BL78" s="29">
        <v>55606.3195165</v>
      </c>
      <c r="BM78" s="29">
        <v>55606.3195165</v>
      </c>
      <c r="BN78" s="29">
        <v>55606.3195165</v>
      </c>
      <c r="BO78" s="29">
        <v>55606.3195165</v>
      </c>
      <c r="BP78" s="29">
        <v>55606.3195165</v>
      </c>
      <c r="BQ78" s="28"/>
      <c r="BR78" s="27">
        <f t="shared" si="88"/>
        <v>55606.3195165</v>
      </c>
      <c r="BS78" s="27">
        <f t="shared" si="89"/>
        <v>55606.3195165</v>
      </c>
      <c r="BT78" s="27">
        <f t="shared" si="90"/>
        <v>58551.369707333331</v>
      </c>
      <c r="BU78" s="27">
        <f t="shared" si="91"/>
        <v>61496.419876333333</v>
      </c>
      <c r="BV78" s="27">
        <f t="shared" si="92"/>
        <v>61496.419876333333</v>
      </c>
      <c r="BW78" s="27">
        <f t="shared" si="93"/>
        <v>61496.419876333333</v>
      </c>
      <c r="BX78" s="27">
        <f t="shared" si="94"/>
        <v>0</v>
      </c>
      <c r="BY78" s="27">
        <f t="shared" si="95"/>
        <v>0</v>
      </c>
      <c r="BZ78" s="27">
        <f t="shared" si="96"/>
        <v>0</v>
      </c>
      <c r="CA78" s="27">
        <f t="shared" si="97"/>
        <v>0</v>
      </c>
      <c r="CB78" s="27">
        <f t="shared" si="98"/>
        <v>0</v>
      </c>
      <c r="CC78" s="27">
        <f t="shared" si="99"/>
        <v>0</v>
      </c>
      <c r="CE78" s="15">
        <f t="shared" si="100"/>
        <v>0</v>
      </c>
      <c r="CF78" s="15">
        <f t="shared" si="101"/>
        <v>0</v>
      </c>
      <c r="CG78" s="15">
        <f t="shared" si="102"/>
        <v>0</v>
      </c>
      <c r="CH78" s="15">
        <f t="shared" si="103"/>
        <v>0</v>
      </c>
      <c r="CI78" s="15">
        <f t="shared" si="104"/>
        <v>0</v>
      </c>
      <c r="CJ78" s="15">
        <f t="shared" si="105"/>
        <v>0</v>
      </c>
      <c r="CK78" s="15">
        <f t="shared" si="106"/>
        <v>0</v>
      </c>
      <c r="CL78" s="15">
        <f t="shared" si="107"/>
        <v>0</v>
      </c>
      <c r="CM78" s="15">
        <f t="shared" si="108"/>
        <v>0</v>
      </c>
      <c r="CN78" s="15">
        <f t="shared" si="109"/>
        <v>0</v>
      </c>
      <c r="CO78" s="15">
        <f t="shared" si="110"/>
        <v>0</v>
      </c>
      <c r="CP78" s="15">
        <f t="shared" si="111"/>
        <v>0</v>
      </c>
      <c r="CQ78" s="15">
        <f t="shared" si="112"/>
        <v>0</v>
      </c>
      <c r="CR78" s="15">
        <f t="shared" si="113"/>
        <v>0</v>
      </c>
      <c r="CS78" s="15">
        <f t="shared" si="114"/>
        <v>0</v>
      </c>
      <c r="CT78" s="15">
        <f t="shared" si="115"/>
        <v>0</v>
      </c>
      <c r="CU78" s="15">
        <f t="shared" si="116"/>
        <v>0</v>
      </c>
      <c r="CV78" s="15">
        <f t="shared" si="117"/>
        <v>26741.970465000002</v>
      </c>
      <c r="CW78" s="15">
        <f t="shared" si="118"/>
        <v>53483.940908999997</v>
      </c>
      <c r="CX78" s="15">
        <f t="shared" si="119"/>
        <v>53483.940908999997</v>
      </c>
      <c r="CY78" s="15">
        <f t="shared" si="120"/>
        <v>53483.940908999997</v>
      </c>
      <c r="CZ78" s="15">
        <f t="shared" si="121"/>
        <v>53483.940908999997</v>
      </c>
      <c r="DA78" s="15">
        <f t="shared" si="122"/>
        <v>53483.940908999997</v>
      </c>
      <c r="DB78" s="15">
        <f t="shared" si="123"/>
        <v>53483.940908999997</v>
      </c>
      <c r="DC78" s="15">
        <f t="shared" si="124"/>
        <v>53483.940908999997</v>
      </c>
      <c r="DD78" s="15">
        <f t="shared" si="125"/>
        <v>0</v>
      </c>
      <c r="DE78" s="15">
        <f t="shared" si="126"/>
        <v>53483.940908999997</v>
      </c>
      <c r="DF78" s="15">
        <f t="shared" si="127"/>
        <v>53483.940908999997</v>
      </c>
      <c r="DG78" s="15">
        <f t="shared" si="128"/>
        <v>56316.584603999996</v>
      </c>
      <c r="DH78" s="15">
        <f t="shared" si="129"/>
        <v>59149.228277999995</v>
      </c>
      <c r="DI78" s="15">
        <f t="shared" si="130"/>
        <v>59149.228277999995</v>
      </c>
      <c r="DJ78" s="15">
        <f t="shared" si="131"/>
        <v>59149.228277999995</v>
      </c>
      <c r="DK78" s="15">
        <f t="shared" si="132"/>
        <v>0</v>
      </c>
      <c r="DL78" s="15">
        <f t="shared" si="133"/>
        <v>0</v>
      </c>
      <c r="DM78" s="15">
        <f t="shared" si="134"/>
        <v>0</v>
      </c>
      <c r="DN78" s="15">
        <f t="shared" si="135"/>
        <v>0</v>
      </c>
      <c r="DO78" s="15">
        <f t="shared" si="136"/>
        <v>0</v>
      </c>
      <c r="DP78" s="15">
        <f t="shared" si="137"/>
        <v>0</v>
      </c>
      <c r="DR78" s="15">
        <f t="shared" si="138"/>
        <v>0</v>
      </c>
      <c r="DS78" s="15">
        <f t="shared" si="139"/>
        <v>0</v>
      </c>
      <c r="DT78" s="15">
        <f t="shared" si="140"/>
        <v>0</v>
      </c>
      <c r="DU78" s="15">
        <f t="shared" si="141"/>
        <v>0</v>
      </c>
      <c r="DV78" s="15">
        <f t="shared" si="142"/>
        <v>0</v>
      </c>
      <c r="DW78" s="15">
        <f t="shared" si="143"/>
        <v>0</v>
      </c>
      <c r="DX78" s="15">
        <f t="shared" si="144"/>
        <v>0</v>
      </c>
      <c r="DY78" s="15">
        <f t="shared" si="145"/>
        <v>0</v>
      </c>
      <c r="DZ78" s="15">
        <f t="shared" si="146"/>
        <v>0</v>
      </c>
      <c r="EA78" s="15">
        <f t="shared" si="147"/>
        <v>0</v>
      </c>
      <c r="EB78" s="15">
        <f t="shared" si="148"/>
        <v>0</v>
      </c>
      <c r="EC78" s="15">
        <f t="shared" si="149"/>
        <v>0</v>
      </c>
      <c r="ED78" s="15">
        <f t="shared" si="150"/>
        <v>0</v>
      </c>
      <c r="EE78" s="15">
        <f t="shared" si="151"/>
        <v>0</v>
      </c>
      <c r="EF78" s="15">
        <f t="shared" si="152"/>
        <v>0</v>
      </c>
      <c r="EG78" s="15">
        <f t="shared" si="153"/>
        <v>0</v>
      </c>
      <c r="EH78" s="15">
        <f t="shared" si="154"/>
        <v>0</v>
      </c>
      <c r="EI78" s="15">
        <f t="shared" si="155"/>
        <v>1061.1893041666663</v>
      </c>
      <c r="EJ78" s="15">
        <f t="shared" si="156"/>
        <v>2122.3786075000025</v>
      </c>
      <c r="EK78" s="15">
        <f t="shared" si="157"/>
        <v>2122.3786075000025</v>
      </c>
      <c r="EL78" s="15">
        <f t="shared" si="158"/>
        <v>2122.3786075000025</v>
      </c>
      <c r="EM78" s="15">
        <f t="shared" si="159"/>
        <v>2122.3786075000025</v>
      </c>
      <c r="EN78" s="15">
        <f t="shared" si="160"/>
        <v>2122.3786075000025</v>
      </c>
      <c r="EO78" s="15">
        <f t="shared" si="161"/>
        <v>2122.3786075000025</v>
      </c>
      <c r="EP78" s="15">
        <f t="shared" si="162"/>
        <v>2122.3786075000025</v>
      </c>
      <c r="EQ78" s="15">
        <f t="shared" si="163"/>
        <v>0</v>
      </c>
      <c r="ER78" s="15">
        <f t="shared" si="164"/>
        <v>2122.3786075000025</v>
      </c>
      <c r="ES78" s="15">
        <f t="shared" si="165"/>
        <v>2122.3786075000025</v>
      </c>
      <c r="ET78" s="15">
        <f t="shared" si="166"/>
        <v>2234.7851033333354</v>
      </c>
      <c r="EU78" s="15">
        <f t="shared" si="167"/>
        <v>2347.1915983333383</v>
      </c>
      <c r="EV78" s="15">
        <f t="shared" si="168"/>
        <v>2347.1915983333383</v>
      </c>
      <c r="EW78" s="15">
        <f t="shared" si="169"/>
        <v>2347.1915983333383</v>
      </c>
      <c r="EX78" s="15">
        <f t="shared" si="170"/>
        <v>0</v>
      </c>
      <c r="EY78" s="15">
        <f t="shared" si="171"/>
        <v>0</v>
      </c>
      <c r="EZ78" s="15">
        <f t="shared" si="172"/>
        <v>0</v>
      </c>
      <c r="FA78" s="15">
        <f t="shared" si="173"/>
        <v>0</v>
      </c>
      <c r="FB78" s="15">
        <f t="shared" si="174"/>
        <v>0</v>
      </c>
      <c r="FC78" s="15">
        <f t="shared" si="175"/>
        <v>0</v>
      </c>
    </row>
    <row r="79" spans="1:159" x14ac:dyDescent="0.25">
      <c r="A79" s="26" t="s">
        <v>436</v>
      </c>
      <c r="B79" s="13">
        <v>4.2199999999999994E-2</v>
      </c>
      <c r="C79" s="212">
        <v>3.7699999999999997E-2</v>
      </c>
      <c r="D79" s="13"/>
      <c r="E79" s="27">
        <v>33411822.550000001</v>
      </c>
      <c r="F79" s="27">
        <v>33395666.670000002</v>
      </c>
      <c r="G79" s="27">
        <v>33383521.030000001</v>
      </c>
      <c r="H79" s="27">
        <v>33370196.739999998</v>
      </c>
      <c r="I79" s="27">
        <v>33356872.449999999</v>
      </c>
      <c r="J79" s="27">
        <v>33356872.449999999</v>
      </c>
      <c r="K79" s="27">
        <v>33356872.449999999</v>
      </c>
      <c r="L79" s="27">
        <v>33356872.449999999</v>
      </c>
      <c r="M79" s="27">
        <v>33356872.449999999</v>
      </c>
      <c r="N79" s="27">
        <v>33356872.449999999</v>
      </c>
      <c r="O79" s="27">
        <v>33356872.449999999</v>
      </c>
      <c r="P79" s="27">
        <v>33356872.449999999</v>
      </c>
      <c r="Q79" s="13"/>
      <c r="R79" s="27">
        <v>33356872.449999999</v>
      </c>
      <c r="S79" s="27">
        <v>33356872.449999999</v>
      </c>
      <c r="T79" s="27">
        <v>33356872.449999999</v>
      </c>
      <c r="U79" s="29">
        <v>33356872.449999999</v>
      </c>
      <c r="V79" s="29">
        <v>33356872.449999999</v>
      </c>
      <c r="W79" s="29">
        <v>33356872.449999999</v>
      </c>
      <c r="X79" s="29">
        <v>33356872.449999999</v>
      </c>
      <c r="Y79" s="29">
        <v>33356872.449999999</v>
      </c>
      <c r="Z79" s="29">
        <v>33356872.449999999</v>
      </c>
      <c r="AA79" s="29">
        <v>33356872.449999999</v>
      </c>
      <c r="AB79" s="29">
        <v>33356872.449999999</v>
      </c>
      <c r="AC79" s="29">
        <v>33356872.449999999</v>
      </c>
      <c r="AD79" s="27"/>
      <c r="AE79" s="27">
        <v>33356872.449999999</v>
      </c>
      <c r="AF79" s="27">
        <v>33356872.449999999</v>
      </c>
      <c r="AG79" s="27">
        <v>33356872.449999999</v>
      </c>
      <c r="AH79" s="27">
        <v>33356872.449999999</v>
      </c>
      <c r="AI79" s="27">
        <v>33356872.449999999</v>
      </c>
      <c r="AJ79" s="27">
        <v>33356872.449999999</v>
      </c>
      <c r="AK79" s="27"/>
      <c r="AL79" s="27"/>
      <c r="AM79" s="27"/>
      <c r="AN79" s="27"/>
      <c r="AO79" s="27"/>
      <c r="AP79" s="27"/>
      <c r="AQ79" s="27"/>
      <c r="AR79" s="28">
        <v>117498.24263416666</v>
      </c>
      <c r="AS79" s="28">
        <v>117441.42778949998</v>
      </c>
      <c r="AT79" s="28">
        <v>117398.71562216665</v>
      </c>
      <c r="AU79" s="28">
        <v>117351.85853566664</v>
      </c>
      <c r="AV79" s="28">
        <v>117305.00144916664</v>
      </c>
      <c r="AW79" s="28">
        <v>117305.00144916664</v>
      </c>
      <c r="AX79" s="28">
        <v>117305.00144916664</v>
      </c>
      <c r="AY79" s="28">
        <v>117305.00144916664</v>
      </c>
      <c r="AZ79" s="28">
        <v>117305.00144916664</v>
      </c>
      <c r="BA79" s="28">
        <v>117305.00144916664</v>
      </c>
      <c r="BB79" s="28">
        <v>117305.00144916664</v>
      </c>
      <c r="BC79" s="28">
        <v>117305.00144916664</v>
      </c>
      <c r="BD79" s="27"/>
      <c r="BE79" s="28">
        <v>117305.00144916664</v>
      </c>
      <c r="BF79" s="28">
        <v>117305.00144916664</v>
      </c>
      <c r="BG79" s="28">
        <v>117305.00144916664</v>
      </c>
      <c r="BH79" s="29">
        <v>117305.00144916664</v>
      </c>
      <c r="BI79" s="29">
        <v>117305.00144916664</v>
      </c>
      <c r="BJ79" s="29">
        <v>117305.00144916664</v>
      </c>
      <c r="BK79" s="29">
        <v>117305.00144916664</v>
      </c>
      <c r="BL79" s="29">
        <v>117305.00144916664</v>
      </c>
      <c r="BM79" s="29">
        <v>117305.00144916664</v>
      </c>
      <c r="BN79" s="29">
        <v>117305.00144916664</v>
      </c>
      <c r="BO79" s="29">
        <v>117305.00144916664</v>
      </c>
      <c r="BP79" s="29">
        <v>117305.00144916664</v>
      </c>
      <c r="BQ79" s="28"/>
      <c r="BR79" s="27">
        <f t="shared" si="88"/>
        <v>117305.00144916664</v>
      </c>
      <c r="BS79" s="27">
        <f t="shared" si="89"/>
        <v>117305.00144916664</v>
      </c>
      <c r="BT79" s="27">
        <f t="shared" si="90"/>
        <v>117305.00144916664</v>
      </c>
      <c r="BU79" s="27">
        <f t="shared" si="91"/>
        <v>117305.00144916664</v>
      </c>
      <c r="BV79" s="27">
        <f t="shared" si="92"/>
        <v>117305.00144916664</v>
      </c>
      <c r="BW79" s="27">
        <f t="shared" si="93"/>
        <v>117305.00144916664</v>
      </c>
      <c r="BX79" s="27">
        <f t="shared" si="94"/>
        <v>0</v>
      </c>
      <c r="BY79" s="27">
        <f t="shared" si="95"/>
        <v>0</v>
      </c>
      <c r="BZ79" s="27">
        <f t="shared" si="96"/>
        <v>0</v>
      </c>
      <c r="CA79" s="27">
        <f t="shared" si="97"/>
        <v>0</v>
      </c>
      <c r="CB79" s="27">
        <f t="shared" si="98"/>
        <v>0</v>
      </c>
      <c r="CC79" s="27">
        <f t="shared" si="99"/>
        <v>0</v>
      </c>
      <c r="CE79" s="15">
        <f t="shared" si="100"/>
        <v>104968.80917791666</v>
      </c>
      <c r="CF79" s="15">
        <f t="shared" si="101"/>
        <v>104918.05278824999</v>
      </c>
      <c r="CG79" s="15">
        <f t="shared" si="102"/>
        <v>104879.89523591666</v>
      </c>
      <c r="CH79" s="15">
        <f t="shared" si="103"/>
        <v>104838.03475816666</v>
      </c>
      <c r="CI79" s="15">
        <f t="shared" si="104"/>
        <v>104796.17428041667</v>
      </c>
      <c r="CJ79" s="15">
        <f t="shared" si="105"/>
        <v>104796.17428041667</v>
      </c>
      <c r="CK79" s="15">
        <f t="shared" si="106"/>
        <v>104796.17428041667</v>
      </c>
      <c r="CL79" s="15">
        <f t="shared" si="107"/>
        <v>104796.17428041667</v>
      </c>
      <c r="CM79" s="15">
        <f t="shared" si="108"/>
        <v>104796.17428041667</v>
      </c>
      <c r="CN79" s="15">
        <f t="shared" si="109"/>
        <v>104796.17428041667</v>
      </c>
      <c r="CO79" s="15">
        <f t="shared" si="110"/>
        <v>104796.17428041667</v>
      </c>
      <c r="CP79" s="15">
        <f t="shared" si="111"/>
        <v>104796.17428041667</v>
      </c>
      <c r="CQ79" s="15">
        <f t="shared" si="112"/>
        <v>0</v>
      </c>
      <c r="CR79" s="15">
        <f t="shared" si="113"/>
        <v>104796.17428041667</v>
      </c>
      <c r="CS79" s="15">
        <f t="shared" si="114"/>
        <v>104796.17428041667</v>
      </c>
      <c r="CT79" s="15">
        <f t="shared" si="115"/>
        <v>104796.17428041667</v>
      </c>
      <c r="CU79" s="15">
        <f t="shared" si="116"/>
        <v>104796.17428041667</v>
      </c>
      <c r="CV79" s="15">
        <f t="shared" si="117"/>
        <v>104796.17428041667</v>
      </c>
      <c r="CW79" s="15">
        <f t="shared" si="118"/>
        <v>104796.17428041667</v>
      </c>
      <c r="CX79" s="15">
        <f t="shared" si="119"/>
        <v>104796.17428041667</v>
      </c>
      <c r="CY79" s="15">
        <f t="shared" si="120"/>
        <v>104796.17428041667</v>
      </c>
      <c r="CZ79" s="15">
        <f t="shared" si="121"/>
        <v>104796.17428041667</v>
      </c>
      <c r="DA79" s="15">
        <f t="shared" si="122"/>
        <v>104796.17428041667</v>
      </c>
      <c r="DB79" s="15">
        <f t="shared" si="123"/>
        <v>104796.17428041667</v>
      </c>
      <c r="DC79" s="15">
        <f t="shared" si="124"/>
        <v>104796.17428041667</v>
      </c>
      <c r="DD79" s="15">
        <f t="shared" si="125"/>
        <v>0</v>
      </c>
      <c r="DE79" s="15">
        <f t="shared" si="126"/>
        <v>104796.17428041667</v>
      </c>
      <c r="DF79" s="15">
        <f t="shared" si="127"/>
        <v>104796.17428041667</v>
      </c>
      <c r="DG79" s="15">
        <f t="shared" si="128"/>
        <v>104796.17428041667</v>
      </c>
      <c r="DH79" s="15">
        <f t="shared" si="129"/>
        <v>104796.17428041667</v>
      </c>
      <c r="DI79" s="15">
        <f t="shared" si="130"/>
        <v>104796.17428041667</v>
      </c>
      <c r="DJ79" s="15">
        <f t="shared" si="131"/>
        <v>104796.17428041667</v>
      </c>
      <c r="DK79" s="15">
        <f t="shared" si="132"/>
        <v>0</v>
      </c>
      <c r="DL79" s="15">
        <f t="shared" si="133"/>
        <v>0</v>
      </c>
      <c r="DM79" s="15">
        <f t="shared" si="134"/>
        <v>0</v>
      </c>
      <c r="DN79" s="15">
        <f t="shared" si="135"/>
        <v>0</v>
      </c>
      <c r="DO79" s="15">
        <f t="shared" si="136"/>
        <v>0</v>
      </c>
      <c r="DP79" s="15">
        <f t="shared" si="137"/>
        <v>0</v>
      </c>
      <c r="DR79" s="15">
        <f t="shared" si="138"/>
        <v>12529.433456250001</v>
      </c>
      <c r="DS79" s="15">
        <f t="shared" si="139"/>
        <v>12523.375001249995</v>
      </c>
      <c r="DT79" s="15">
        <f t="shared" si="140"/>
        <v>12518.820386249994</v>
      </c>
      <c r="DU79" s="15">
        <f t="shared" si="141"/>
        <v>12513.823777499987</v>
      </c>
      <c r="DV79" s="15">
        <f t="shared" si="142"/>
        <v>12508.827168749965</v>
      </c>
      <c r="DW79" s="15">
        <f t="shared" si="143"/>
        <v>12508.827168749965</v>
      </c>
      <c r="DX79" s="15">
        <f t="shared" si="144"/>
        <v>12508.827168749965</v>
      </c>
      <c r="DY79" s="15">
        <f t="shared" si="145"/>
        <v>12508.827168749965</v>
      </c>
      <c r="DZ79" s="15">
        <f t="shared" si="146"/>
        <v>12508.827168749965</v>
      </c>
      <c r="EA79" s="15">
        <f t="shared" si="147"/>
        <v>12508.827168749965</v>
      </c>
      <c r="EB79" s="15">
        <f t="shared" si="148"/>
        <v>12508.827168749965</v>
      </c>
      <c r="EC79" s="15">
        <f t="shared" si="149"/>
        <v>12508.827168749965</v>
      </c>
      <c r="ED79" s="15">
        <f t="shared" si="150"/>
        <v>0</v>
      </c>
      <c r="EE79" s="15">
        <f t="shared" si="151"/>
        <v>12508.827168749965</v>
      </c>
      <c r="EF79" s="15">
        <f t="shared" si="152"/>
        <v>12508.827168749965</v>
      </c>
      <c r="EG79" s="15">
        <f t="shared" si="153"/>
        <v>12508.827168749965</v>
      </c>
      <c r="EH79" s="15">
        <f t="shared" si="154"/>
        <v>12508.827168749965</v>
      </c>
      <c r="EI79" s="15">
        <f t="shared" si="155"/>
        <v>12508.827168749965</v>
      </c>
      <c r="EJ79" s="15">
        <f t="shared" si="156"/>
        <v>12508.827168749965</v>
      </c>
      <c r="EK79" s="15">
        <f t="shared" si="157"/>
        <v>12508.827168749965</v>
      </c>
      <c r="EL79" s="15">
        <f t="shared" si="158"/>
        <v>12508.827168749965</v>
      </c>
      <c r="EM79" s="15">
        <f t="shared" si="159"/>
        <v>12508.827168749965</v>
      </c>
      <c r="EN79" s="15">
        <f t="shared" si="160"/>
        <v>12508.827168749965</v>
      </c>
      <c r="EO79" s="15">
        <f t="shared" si="161"/>
        <v>12508.827168749965</v>
      </c>
      <c r="EP79" s="15">
        <f t="shared" si="162"/>
        <v>12508.827168749965</v>
      </c>
      <c r="EQ79" s="15">
        <f t="shared" si="163"/>
        <v>0</v>
      </c>
      <c r="ER79" s="15">
        <f t="shared" si="164"/>
        <v>12508.827168749965</v>
      </c>
      <c r="ES79" s="15">
        <f t="shared" si="165"/>
        <v>12508.827168749965</v>
      </c>
      <c r="ET79" s="15">
        <f t="shared" si="166"/>
        <v>12508.827168749965</v>
      </c>
      <c r="EU79" s="15">
        <f t="shared" si="167"/>
        <v>12508.827168749965</v>
      </c>
      <c r="EV79" s="15">
        <f t="shared" si="168"/>
        <v>12508.827168749965</v>
      </c>
      <c r="EW79" s="15">
        <f t="shared" si="169"/>
        <v>12508.827168749965</v>
      </c>
      <c r="EX79" s="15">
        <f t="shared" si="170"/>
        <v>0</v>
      </c>
      <c r="EY79" s="15">
        <f t="shared" si="171"/>
        <v>0</v>
      </c>
      <c r="EZ79" s="15">
        <f t="shared" si="172"/>
        <v>0</v>
      </c>
      <c r="FA79" s="15">
        <f t="shared" si="173"/>
        <v>0</v>
      </c>
      <c r="FB79" s="15">
        <f t="shared" si="174"/>
        <v>0</v>
      </c>
      <c r="FC79" s="15">
        <f t="shared" si="175"/>
        <v>0</v>
      </c>
    </row>
    <row r="80" spans="1:159" x14ac:dyDescent="0.25">
      <c r="A80" s="26" t="s">
        <v>437</v>
      </c>
      <c r="B80" s="13">
        <v>3.27E-2</v>
      </c>
      <c r="C80" s="212">
        <v>3.0499999999999999E-2</v>
      </c>
      <c r="D80" s="13"/>
      <c r="E80" s="27">
        <v>41298140.479999997</v>
      </c>
      <c r="F80" s="27">
        <v>41298140.479999997</v>
      </c>
      <c r="G80" s="27">
        <v>41298140.479999997</v>
      </c>
      <c r="H80" s="27">
        <v>41298140.479999997</v>
      </c>
      <c r="I80" s="27">
        <v>41298140.479999997</v>
      </c>
      <c r="J80" s="27">
        <v>41298140.479999997</v>
      </c>
      <c r="K80" s="27">
        <v>41312684.539999999</v>
      </c>
      <c r="L80" s="27">
        <v>41327228.590000004</v>
      </c>
      <c r="M80" s="27">
        <v>41327228.590000004</v>
      </c>
      <c r="N80" s="27">
        <v>41327228.590000004</v>
      </c>
      <c r="O80" s="27">
        <v>41327228.590000004</v>
      </c>
      <c r="P80" s="27">
        <v>41327228.590000004</v>
      </c>
      <c r="Q80" s="13"/>
      <c r="R80" s="27">
        <v>41327228.590000004</v>
      </c>
      <c r="S80" s="27">
        <v>41327228.590000004</v>
      </c>
      <c r="T80" s="27">
        <v>41327228.590000004</v>
      </c>
      <c r="U80" s="29">
        <v>41411650.979999997</v>
      </c>
      <c r="V80" s="29">
        <v>41498345.729999997</v>
      </c>
      <c r="W80" s="29">
        <v>43054666.850000001</v>
      </c>
      <c r="X80" s="29">
        <v>44060641.189999998</v>
      </c>
      <c r="Y80" s="29">
        <v>43512956.020000003</v>
      </c>
      <c r="Z80" s="29">
        <v>43498551.659999996</v>
      </c>
      <c r="AA80" s="29">
        <v>43484559.210000001</v>
      </c>
      <c r="AB80" s="29">
        <v>43580370.93</v>
      </c>
      <c r="AC80" s="29">
        <v>43706033.399999999</v>
      </c>
      <c r="AD80" s="27"/>
      <c r="AE80" s="27">
        <v>43736685.299999997</v>
      </c>
      <c r="AF80" s="27">
        <v>43734317.82</v>
      </c>
      <c r="AG80" s="27">
        <v>43731950.340000004</v>
      </c>
      <c r="AH80" s="27">
        <v>43731950.340000004</v>
      </c>
      <c r="AI80" s="27">
        <v>43685513.869999997</v>
      </c>
      <c r="AJ80" s="27">
        <v>43565412.420000002</v>
      </c>
      <c r="AK80" s="27"/>
      <c r="AL80" s="27"/>
      <c r="AM80" s="27"/>
      <c r="AN80" s="27"/>
      <c r="AO80" s="27"/>
      <c r="AP80" s="27"/>
      <c r="AQ80" s="27"/>
      <c r="AR80" s="28">
        <v>112537.432808</v>
      </c>
      <c r="AS80" s="28">
        <v>112537.432808</v>
      </c>
      <c r="AT80" s="28">
        <v>112537.432808</v>
      </c>
      <c r="AU80" s="28">
        <v>112537.432808</v>
      </c>
      <c r="AV80" s="28">
        <v>112537.432808</v>
      </c>
      <c r="AW80" s="28">
        <v>112537.432808</v>
      </c>
      <c r="AX80" s="28">
        <v>112577.06537149999</v>
      </c>
      <c r="AY80" s="28">
        <v>112616.69790775001</v>
      </c>
      <c r="AZ80" s="28">
        <v>112616.69790775001</v>
      </c>
      <c r="BA80" s="28">
        <v>112616.69790775001</v>
      </c>
      <c r="BB80" s="28">
        <v>112616.69790775001</v>
      </c>
      <c r="BC80" s="28">
        <v>112616.69790775001</v>
      </c>
      <c r="BD80" s="27"/>
      <c r="BE80" s="28">
        <v>112616.69790775001</v>
      </c>
      <c r="BF80" s="28">
        <v>112616.69790775001</v>
      </c>
      <c r="BG80" s="28">
        <v>112616.69790775001</v>
      </c>
      <c r="BH80" s="29">
        <v>112846.74892049999</v>
      </c>
      <c r="BI80" s="29">
        <v>113082.99211424998</v>
      </c>
      <c r="BJ80" s="29">
        <v>117323.96716625</v>
      </c>
      <c r="BK80" s="29">
        <v>120065.24724275</v>
      </c>
      <c r="BL80" s="29">
        <v>118572.80515450001</v>
      </c>
      <c r="BM80" s="29">
        <v>118533.55327349999</v>
      </c>
      <c r="BN80" s="29">
        <v>118495.42384725</v>
      </c>
      <c r="BO80" s="29">
        <v>118756.51078425</v>
      </c>
      <c r="BP80" s="29">
        <v>119098.94101499999</v>
      </c>
      <c r="BQ80" s="28"/>
      <c r="BR80" s="27">
        <f t="shared" si="88"/>
        <v>119182.4674425</v>
      </c>
      <c r="BS80" s="27">
        <f t="shared" si="89"/>
        <v>119176.01605950001</v>
      </c>
      <c r="BT80" s="27">
        <f t="shared" si="90"/>
        <v>119169.5646765</v>
      </c>
      <c r="BU80" s="27">
        <f t="shared" si="91"/>
        <v>119169.5646765</v>
      </c>
      <c r="BV80" s="27">
        <f t="shared" si="92"/>
        <v>119043.02529574999</v>
      </c>
      <c r="BW80" s="27">
        <f t="shared" si="93"/>
        <v>118715.74884450001</v>
      </c>
      <c r="BX80" s="27">
        <f t="shared" si="94"/>
        <v>0</v>
      </c>
      <c r="BY80" s="27">
        <f t="shared" si="95"/>
        <v>0</v>
      </c>
      <c r="BZ80" s="27">
        <f t="shared" si="96"/>
        <v>0</v>
      </c>
      <c r="CA80" s="27">
        <f t="shared" si="97"/>
        <v>0</v>
      </c>
      <c r="CB80" s="27">
        <f t="shared" si="98"/>
        <v>0</v>
      </c>
      <c r="CC80" s="27">
        <f t="shared" si="99"/>
        <v>0</v>
      </c>
      <c r="CE80" s="15">
        <f t="shared" si="100"/>
        <v>104966.10705333333</v>
      </c>
      <c r="CF80" s="15">
        <f t="shared" si="101"/>
        <v>104966.10705333333</v>
      </c>
      <c r="CG80" s="15">
        <f t="shared" si="102"/>
        <v>104966.10705333333</v>
      </c>
      <c r="CH80" s="15">
        <f t="shared" si="103"/>
        <v>104966.10705333333</v>
      </c>
      <c r="CI80" s="15">
        <f t="shared" si="104"/>
        <v>104966.10705333333</v>
      </c>
      <c r="CJ80" s="15">
        <f t="shared" si="105"/>
        <v>104966.10705333333</v>
      </c>
      <c r="CK80" s="15">
        <f t="shared" si="106"/>
        <v>105003.07320583332</v>
      </c>
      <c r="CL80" s="15">
        <f t="shared" si="107"/>
        <v>105040.03933291667</v>
      </c>
      <c r="CM80" s="15">
        <f t="shared" si="108"/>
        <v>105040.03933291667</v>
      </c>
      <c r="CN80" s="15">
        <f t="shared" si="109"/>
        <v>105040.03933291667</v>
      </c>
      <c r="CO80" s="15">
        <f t="shared" si="110"/>
        <v>105040.03933291667</v>
      </c>
      <c r="CP80" s="15">
        <f t="shared" si="111"/>
        <v>105040.03933291667</v>
      </c>
      <c r="CQ80" s="15">
        <f t="shared" si="112"/>
        <v>0</v>
      </c>
      <c r="CR80" s="15">
        <f t="shared" si="113"/>
        <v>105040.03933291667</v>
      </c>
      <c r="CS80" s="15">
        <f t="shared" si="114"/>
        <v>105040.03933291667</v>
      </c>
      <c r="CT80" s="15">
        <f t="shared" si="115"/>
        <v>105040.03933291667</v>
      </c>
      <c r="CU80" s="15">
        <f t="shared" si="116"/>
        <v>105254.61290749999</v>
      </c>
      <c r="CV80" s="15">
        <f t="shared" si="117"/>
        <v>105474.96206374998</v>
      </c>
      <c r="CW80" s="15">
        <f t="shared" si="118"/>
        <v>109430.61157708334</v>
      </c>
      <c r="CX80" s="15">
        <f t="shared" si="119"/>
        <v>111987.46302458331</v>
      </c>
      <c r="CY80" s="15">
        <f t="shared" si="120"/>
        <v>110595.42988416668</v>
      </c>
      <c r="CZ80" s="15">
        <f t="shared" si="121"/>
        <v>110558.81880249998</v>
      </c>
      <c r="DA80" s="15">
        <f t="shared" si="122"/>
        <v>110523.25465875001</v>
      </c>
      <c r="DB80" s="15">
        <f t="shared" si="123"/>
        <v>110766.77611375001</v>
      </c>
      <c r="DC80" s="15">
        <f t="shared" si="124"/>
        <v>111086.16822499999</v>
      </c>
      <c r="DD80" s="15">
        <f t="shared" si="125"/>
        <v>0</v>
      </c>
      <c r="DE80" s="15">
        <f t="shared" si="126"/>
        <v>111164.0751375</v>
      </c>
      <c r="DF80" s="15">
        <f t="shared" si="127"/>
        <v>111158.0577925</v>
      </c>
      <c r="DG80" s="15">
        <f t="shared" si="128"/>
        <v>111152.04044750001</v>
      </c>
      <c r="DH80" s="15">
        <f t="shared" si="129"/>
        <v>111152.04044750001</v>
      </c>
      <c r="DI80" s="15">
        <f t="shared" si="130"/>
        <v>111034.01441958333</v>
      </c>
      <c r="DJ80" s="15">
        <f t="shared" si="131"/>
        <v>110728.75656750001</v>
      </c>
      <c r="DK80" s="15">
        <f t="shared" si="132"/>
        <v>0</v>
      </c>
      <c r="DL80" s="15">
        <f t="shared" si="133"/>
        <v>0</v>
      </c>
      <c r="DM80" s="15">
        <f t="shared" si="134"/>
        <v>0</v>
      </c>
      <c r="DN80" s="15">
        <f t="shared" si="135"/>
        <v>0</v>
      </c>
      <c r="DO80" s="15">
        <f t="shared" si="136"/>
        <v>0</v>
      </c>
      <c r="DP80" s="15">
        <f t="shared" si="137"/>
        <v>0</v>
      </c>
      <c r="DR80" s="15">
        <f t="shared" si="138"/>
        <v>7571.3257546666719</v>
      </c>
      <c r="DS80" s="15">
        <f t="shared" si="139"/>
        <v>7571.3257546666719</v>
      </c>
      <c r="DT80" s="15">
        <f t="shared" si="140"/>
        <v>7571.3257546666719</v>
      </c>
      <c r="DU80" s="15">
        <f t="shared" si="141"/>
        <v>7571.3257546666719</v>
      </c>
      <c r="DV80" s="15">
        <f t="shared" si="142"/>
        <v>7571.3257546666719</v>
      </c>
      <c r="DW80" s="15">
        <f t="shared" si="143"/>
        <v>7571.3257546666719</v>
      </c>
      <c r="DX80" s="15">
        <f t="shared" si="144"/>
        <v>7573.9921656666702</v>
      </c>
      <c r="DY80" s="15">
        <f t="shared" si="145"/>
        <v>7576.6585748333455</v>
      </c>
      <c r="DZ80" s="15">
        <f t="shared" si="146"/>
        <v>7576.6585748333455</v>
      </c>
      <c r="EA80" s="15">
        <f t="shared" si="147"/>
        <v>7576.6585748333455</v>
      </c>
      <c r="EB80" s="15">
        <f t="shared" si="148"/>
        <v>7576.6585748333455</v>
      </c>
      <c r="EC80" s="15">
        <f t="shared" si="149"/>
        <v>7576.6585748333455</v>
      </c>
      <c r="ED80" s="15">
        <f t="shared" si="150"/>
        <v>0</v>
      </c>
      <c r="EE80" s="15">
        <f t="shared" si="151"/>
        <v>7576.6585748333455</v>
      </c>
      <c r="EF80" s="15">
        <f t="shared" si="152"/>
        <v>7576.6585748333455</v>
      </c>
      <c r="EG80" s="15">
        <f t="shared" si="153"/>
        <v>7576.6585748333455</v>
      </c>
      <c r="EH80" s="15">
        <f t="shared" si="154"/>
        <v>7592.1360129999957</v>
      </c>
      <c r="EI80" s="15">
        <f t="shared" si="155"/>
        <v>7608.030050500005</v>
      </c>
      <c r="EJ80" s="15">
        <f t="shared" si="156"/>
        <v>7893.355589166662</v>
      </c>
      <c r="EK80" s="15">
        <f t="shared" si="157"/>
        <v>8077.7842181666929</v>
      </c>
      <c r="EL80" s="15">
        <f t="shared" si="158"/>
        <v>7977.3752703333303</v>
      </c>
      <c r="EM80" s="15">
        <f t="shared" si="159"/>
        <v>7974.7344710000034</v>
      </c>
      <c r="EN80" s="15">
        <f t="shared" si="160"/>
        <v>7972.1691884999891</v>
      </c>
      <c r="EO80" s="15">
        <f t="shared" si="161"/>
        <v>7989.7346704999945</v>
      </c>
      <c r="EP80" s="15">
        <f t="shared" si="162"/>
        <v>8012.7727900000027</v>
      </c>
      <c r="EQ80" s="15">
        <f t="shared" si="163"/>
        <v>0</v>
      </c>
      <c r="ER80" s="15">
        <f t="shared" si="164"/>
        <v>8018.3923050000012</v>
      </c>
      <c r="ES80" s="15">
        <f t="shared" si="165"/>
        <v>8017.9582670000091</v>
      </c>
      <c r="ET80" s="15">
        <f t="shared" si="166"/>
        <v>8017.5242289999878</v>
      </c>
      <c r="EU80" s="15">
        <f t="shared" si="167"/>
        <v>8017.5242289999878</v>
      </c>
      <c r="EV80" s="15">
        <f t="shared" si="168"/>
        <v>8009.0108761666634</v>
      </c>
      <c r="EW80" s="15">
        <f t="shared" si="169"/>
        <v>7986.9922769999976</v>
      </c>
      <c r="EX80" s="15">
        <f t="shared" si="170"/>
        <v>0</v>
      </c>
      <c r="EY80" s="15">
        <f t="shared" si="171"/>
        <v>0</v>
      </c>
      <c r="EZ80" s="15">
        <f t="shared" si="172"/>
        <v>0</v>
      </c>
      <c r="FA80" s="15">
        <f t="shared" si="173"/>
        <v>0</v>
      </c>
      <c r="FB80" s="15">
        <f t="shared" si="174"/>
        <v>0</v>
      </c>
      <c r="FC80" s="15">
        <f t="shared" si="175"/>
        <v>0</v>
      </c>
    </row>
    <row r="81" spans="1:159" x14ac:dyDescent="0.25">
      <c r="A81" s="26" t="s">
        <v>438</v>
      </c>
      <c r="B81" s="13">
        <v>3.4599999999999999E-2</v>
      </c>
      <c r="C81" s="212">
        <v>3.2399999999999998E-2</v>
      </c>
      <c r="D81" s="13"/>
      <c r="E81" s="27">
        <v>65574790.950000003</v>
      </c>
      <c r="F81" s="27">
        <v>65149463.82</v>
      </c>
      <c r="G81" s="27">
        <v>64686954.409999996</v>
      </c>
      <c r="H81" s="27">
        <v>64654247.32</v>
      </c>
      <c r="I81" s="27">
        <v>64675063.759999998</v>
      </c>
      <c r="J81" s="27">
        <v>64697206.079999998</v>
      </c>
      <c r="K81" s="27">
        <v>64677844.75</v>
      </c>
      <c r="L81" s="27">
        <v>64649055.68</v>
      </c>
      <c r="M81" s="27">
        <v>64581408.520000003</v>
      </c>
      <c r="N81" s="27">
        <v>64533525.710000001</v>
      </c>
      <c r="O81" s="27">
        <v>64531971.600000001</v>
      </c>
      <c r="P81" s="27">
        <v>64518755</v>
      </c>
      <c r="Q81" s="13"/>
      <c r="R81" s="27">
        <v>64530644.950000003</v>
      </c>
      <c r="S81" s="27">
        <v>64542534.890000001</v>
      </c>
      <c r="T81" s="27">
        <v>64542534.890000001</v>
      </c>
      <c r="U81" s="29">
        <v>64542534.890000001</v>
      </c>
      <c r="V81" s="29">
        <v>64542534.890000001</v>
      </c>
      <c r="W81" s="29">
        <v>64542534.890000001</v>
      </c>
      <c r="X81" s="29">
        <v>64542534.890000001</v>
      </c>
      <c r="Y81" s="29">
        <v>64542534.890000001</v>
      </c>
      <c r="Z81" s="29">
        <v>64542534.890000001</v>
      </c>
      <c r="AA81" s="29">
        <v>64543305.219999999</v>
      </c>
      <c r="AB81" s="29">
        <v>64544075.549999997</v>
      </c>
      <c r="AC81" s="29">
        <v>64546445.829999998</v>
      </c>
      <c r="AD81" s="27"/>
      <c r="AE81" s="27">
        <v>64548816.100000001</v>
      </c>
      <c r="AF81" s="27">
        <v>64548816.100000001</v>
      </c>
      <c r="AG81" s="27">
        <v>64548816.100000001</v>
      </c>
      <c r="AH81" s="27">
        <v>64548816.100000001</v>
      </c>
      <c r="AI81" s="27">
        <v>64548816.100000001</v>
      </c>
      <c r="AJ81" s="27">
        <v>64614083.789999999</v>
      </c>
      <c r="AK81" s="27"/>
      <c r="AL81" s="27"/>
      <c r="AM81" s="27"/>
      <c r="AN81" s="27"/>
      <c r="AO81" s="27"/>
      <c r="AP81" s="27"/>
      <c r="AQ81" s="27"/>
      <c r="AR81" s="28">
        <v>189073.9805725</v>
      </c>
      <c r="AS81" s="28">
        <v>187847.62068099997</v>
      </c>
      <c r="AT81" s="28">
        <v>186514.05188216665</v>
      </c>
      <c r="AU81" s="28">
        <v>186419.74643933334</v>
      </c>
      <c r="AV81" s="28">
        <v>186479.76717466666</v>
      </c>
      <c r="AW81" s="28">
        <v>186543.61086400002</v>
      </c>
      <c r="AX81" s="28">
        <v>186487.7856958333</v>
      </c>
      <c r="AY81" s="28">
        <v>186404.77721066665</v>
      </c>
      <c r="AZ81" s="28">
        <v>186209.72789933335</v>
      </c>
      <c r="BA81" s="28">
        <v>186071.66579716667</v>
      </c>
      <c r="BB81" s="28">
        <v>186067.18478000001</v>
      </c>
      <c r="BC81" s="28">
        <v>186029.07691666667</v>
      </c>
      <c r="BD81" s="27"/>
      <c r="BE81" s="28">
        <v>186063.35960583334</v>
      </c>
      <c r="BF81" s="28">
        <v>186097.64226616666</v>
      </c>
      <c r="BG81" s="28">
        <v>186097.64226616666</v>
      </c>
      <c r="BH81" s="29">
        <v>186097.64226616666</v>
      </c>
      <c r="BI81" s="29">
        <v>186097.64226616666</v>
      </c>
      <c r="BJ81" s="29">
        <v>186097.64226616666</v>
      </c>
      <c r="BK81" s="29">
        <v>186097.64226616666</v>
      </c>
      <c r="BL81" s="29">
        <v>186097.64226616666</v>
      </c>
      <c r="BM81" s="29">
        <v>186097.64226616666</v>
      </c>
      <c r="BN81" s="29">
        <v>186099.86338433332</v>
      </c>
      <c r="BO81" s="29">
        <v>186102.08450249999</v>
      </c>
      <c r="BP81" s="29">
        <v>186108.91880983333</v>
      </c>
      <c r="BQ81" s="28"/>
      <c r="BR81" s="27">
        <f t="shared" si="88"/>
        <v>186115.75308833332</v>
      </c>
      <c r="BS81" s="27">
        <f t="shared" si="89"/>
        <v>186115.75308833332</v>
      </c>
      <c r="BT81" s="27">
        <f t="shared" si="90"/>
        <v>186115.75308833332</v>
      </c>
      <c r="BU81" s="27">
        <f t="shared" si="91"/>
        <v>186115.75308833332</v>
      </c>
      <c r="BV81" s="27">
        <f t="shared" si="92"/>
        <v>186115.75308833332</v>
      </c>
      <c r="BW81" s="27">
        <f t="shared" si="93"/>
        <v>186303.94159449998</v>
      </c>
      <c r="BX81" s="27">
        <f t="shared" si="94"/>
        <v>0</v>
      </c>
      <c r="BY81" s="27">
        <f t="shared" si="95"/>
        <v>0</v>
      </c>
      <c r="BZ81" s="27">
        <f t="shared" si="96"/>
        <v>0</v>
      </c>
      <c r="CA81" s="27">
        <f t="shared" si="97"/>
        <v>0</v>
      </c>
      <c r="CB81" s="27">
        <f t="shared" si="98"/>
        <v>0</v>
      </c>
      <c r="CC81" s="27">
        <f t="shared" si="99"/>
        <v>0</v>
      </c>
      <c r="CE81" s="15">
        <f t="shared" si="100"/>
        <v>177051.93556500002</v>
      </c>
      <c r="CF81" s="15">
        <f t="shared" si="101"/>
        <v>175903.552314</v>
      </c>
      <c r="CG81" s="15">
        <f t="shared" si="102"/>
        <v>174654.77690699996</v>
      </c>
      <c r="CH81" s="15">
        <f t="shared" si="103"/>
        <v>174566.467764</v>
      </c>
      <c r="CI81" s="15">
        <f t="shared" si="104"/>
        <v>174622.67215199998</v>
      </c>
      <c r="CJ81" s="15">
        <f t="shared" si="105"/>
        <v>174682.456416</v>
      </c>
      <c r="CK81" s="15">
        <f t="shared" si="106"/>
        <v>174630.18082499999</v>
      </c>
      <c r="CL81" s="15">
        <f t="shared" si="107"/>
        <v>174552.45033599998</v>
      </c>
      <c r="CM81" s="15">
        <f t="shared" si="108"/>
        <v>174369.80300400002</v>
      </c>
      <c r="CN81" s="15">
        <f t="shared" si="109"/>
        <v>174240.51941699997</v>
      </c>
      <c r="CO81" s="15">
        <f t="shared" si="110"/>
        <v>174236.32332</v>
      </c>
      <c r="CP81" s="15">
        <f t="shared" si="111"/>
        <v>174200.63849999997</v>
      </c>
      <c r="CQ81" s="15">
        <f t="shared" si="112"/>
        <v>0</v>
      </c>
      <c r="CR81" s="15">
        <f t="shared" si="113"/>
        <v>174232.74136499999</v>
      </c>
      <c r="CS81" s="15">
        <f t="shared" si="114"/>
        <v>174264.84420299999</v>
      </c>
      <c r="CT81" s="15">
        <f t="shared" si="115"/>
        <v>174264.84420299999</v>
      </c>
      <c r="CU81" s="15">
        <f t="shared" si="116"/>
        <v>174264.84420299999</v>
      </c>
      <c r="CV81" s="15">
        <f t="shared" si="117"/>
        <v>174264.84420299999</v>
      </c>
      <c r="CW81" s="15">
        <f t="shared" si="118"/>
        <v>174264.84420299999</v>
      </c>
      <c r="CX81" s="15">
        <f t="shared" si="119"/>
        <v>174264.84420299999</v>
      </c>
      <c r="CY81" s="15">
        <f t="shared" si="120"/>
        <v>174264.84420299999</v>
      </c>
      <c r="CZ81" s="15">
        <f t="shared" si="121"/>
        <v>174264.84420299999</v>
      </c>
      <c r="DA81" s="15">
        <f t="shared" si="122"/>
        <v>174266.92409399999</v>
      </c>
      <c r="DB81" s="15">
        <f t="shared" si="123"/>
        <v>174269.00398499999</v>
      </c>
      <c r="DC81" s="15">
        <f t="shared" si="124"/>
        <v>174275.40374099999</v>
      </c>
      <c r="DD81" s="15">
        <f t="shared" si="125"/>
        <v>0</v>
      </c>
      <c r="DE81" s="15">
        <f t="shared" si="126"/>
        <v>174281.80347000001</v>
      </c>
      <c r="DF81" s="15">
        <f t="shared" si="127"/>
        <v>174281.80347000001</v>
      </c>
      <c r="DG81" s="15">
        <f t="shared" si="128"/>
        <v>174281.80347000001</v>
      </c>
      <c r="DH81" s="15">
        <f t="shared" si="129"/>
        <v>174281.80347000001</v>
      </c>
      <c r="DI81" s="15">
        <f t="shared" si="130"/>
        <v>174281.80347000001</v>
      </c>
      <c r="DJ81" s="15">
        <f t="shared" si="131"/>
        <v>174458.02623299998</v>
      </c>
      <c r="DK81" s="15">
        <f t="shared" si="132"/>
        <v>0</v>
      </c>
      <c r="DL81" s="15">
        <f t="shared" si="133"/>
        <v>0</v>
      </c>
      <c r="DM81" s="15">
        <f t="shared" si="134"/>
        <v>0</v>
      </c>
      <c r="DN81" s="15">
        <f t="shared" si="135"/>
        <v>0</v>
      </c>
      <c r="DO81" s="15">
        <f t="shared" si="136"/>
        <v>0</v>
      </c>
      <c r="DP81" s="15">
        <f t="shared" si="137"/>
        <v>0</v>
      </c>
      <c r="DR81" s="15">
        <f t="shared" si="138"/>
        <v>12022.045007499983</v>
      </c>
      <c r="DS81" s="15">
        <f t="shared" si="139"/>
        <v>11944.068366999971</v>
      </c>
      <c r="DT81" s="15">
        <f t="shared" si="140"/>
        <v>11859.274975166685</v>
      </c>
      <c r="DU81" s="15">
        <f t="shared" si="141"/>
        <v>11853.278675333335</v>
      </c>
      <c r="DV81" s="15">
        <f t="shared" si="142"/>
        <v>11857.095022666676</v>
      </c>
      <c r="DW81" s="15">
        <f t="shared" si="143"/>
        <v>11861.154448000016</v>
      </c>
      <c r="DX81" s="15">
        <f t="shared" si="144"/>
        <v>11857.604870833311</v>
      </c>
      <c r="DY81" s="15">
        <f t="shared" si="145"/>
        <v>11852.326874666673</v>
      </c>
      <c r="DZ81" s="15">
        <f t="shared" si="146"/>
        <v>11839.92489533333</v>
      </c>
      <c r="EA81" s="15">
        <f t="shared" si="147"/>
        <v>11831.146380166698</v>
      </c>
      <c r="EB81" s="15">
        <f t="shared" si="148"/>
        <v>11830.861460000015</v>
      </c>
      <c r="EC81" s="15">
        <f t="shared" si="149"/>
        <v>11828.438416666701</v>
      </c>
      <c r="ED81" s="15">
        <f t="shared" si="150"/>
        <v>0</v>
      </c>
      <c r="EE81" s="15">
        <f t="shared" si="151"/>
        <v>11830.618240833341</v>
      </c>
      <c r="EF81" s="15">
        <f t="shared" si="152"/>
        <v>11832.798063166672</v>
      </c>
      <c r="EG81" s="15">
        <f t="shared" si="153"/>
        <v>11832.798063166672</v>
      </c>
      <c r="EH81" s="15">
        <f t="shared" si="154"/>
        <v>11832.798063166672</v>
      </c>
      <c r="EI81" s="15">
        <f t="shared" si="155"/>
        <v>11832.798063166672</v>
      </c>
      <c r="EJ81" s="15">
        <f t="shared" si="156"/>
        <v>11832.798063166672</v>
      </c>
      <c r="EK81" s="15">
        <f t="shared" si="157"/>
        <v>11832.798063166672</v>
      </c>
      <c r="EL81" s="15">
        <f t="shared" si="158"/>
        <v>11832.798063166672</v>
      </c>
      <c r="EM81" s="15">
        <f t="shared" si="159"/>
        <v>11832.798063166672</v>
      </c>
      <c r="EN81" s="15">
        <f t="shared" si="160"/>
        <v>11832.939290333336</v>
      </c>
      <c r="EO81" s="15">
        <f t="shared" si="161"/>
        <v>11833.080517499999</v>
      </c>
      <c r="EP81" s="15">
        <f t="shared" si="162"/>
        <v>11833.515068833338</v>
      </c>
      <c r="EQ81" s="15">
        <f t="shared" si="163"/>
        <v>0</v>
      </c>
      <c r="ER81" s="15">
        <f t="shared" si="164"/>
        <v>11833.94961833331</v>
      </c>
      <c r="ES81" s="15">
        <f t="shared" si="165"/>
        <v>11833.94961833331</v>
      </c>
      <c r="ET81" s="15">
        <f t="shared" si="166"/>
        <v>11833.94961833331</v>
      </c>
      <c r="EU81" s="15">
        <f t="shared" si="167"/>
        <v>11833.94961833331</v>
      </c>
      <c r="EV81" s="15">
        <f t="shared" si="168"/>
        <v>11833.94961833331</v>
      </c>
      <c r="EW81" s="15">
        <f t="shared" si="169"/>
        <v>11845.915361499996</v>
      </c>
      <c r="EX81" s="15">
        <f t="shared" si="170"/>
        <v>0</v>
      </c>
      <c r="EY81" s="15">
        <f t="shared" si="171"/>
        <v>0</v>
      </c>
      <c r="EZ81" s="15">
        <f t="shared" si="172"/>
        <v>0</v>
      </c>
      <c r="FA81" s="15">
        <f t="shared" si="173"/>
        <v>0</v>
      </c>
      <c r="FB81" s="15">
        <f t="shared" si="174"/>
        <v>0</v>
      </c>
      <c r="FC81" s="15">
        <f t="shared" si="175"/>
        <v>0</v>
      </c>
    </row>
    <row r="82" spans="1:159" x14ac:dyDescent="0.25">
      <c r="A82" s="26" t="s">
        <v>439</v>
      </c>
      <c r="B82" s="13">
        <v>2.5800000000000003E-2</v>
      </c>
      <c r="C82" s="212">
        <v>2.41E-2</v>
      </c>
      <c r="D82" s="13"/>
      <c r="E82" s="27">
        <v>63216955.57</v>
      </c>
      <c r="F82" s="27">
        <v>63216965.890000001</v>
      </c>
      <c r="G82" s="27">
        <v>63216965.890000001</v>
      </c>
      <c r="H82" s="27">
        <v>63216965.890000001</v>
      </c>
      <c r="I82" s="27">
        <v>63216829.439999998</v>
      </c>
      <c r="J82" s="27">
        <v>63216692.979999997</v>
      </c>
      <c r="K82" s="27">
        <v>63209103.109999999</v>
      </c>
      <c r="L82" s="27">
        <v>63201513.229999997</v>
      </c>
      <c r="M82" s="27">
        <v>63201513.229999997</v>
      </c>
      <c r="N82" s="27">
        <v>63201513.229999997</v>
      </c>
      <c r="O82" s="27">
        <v>63200416.140000001</v>
      </c>
      <c r="P82" s="27">
        <v>63246976.539999999</v>
      </c>
      <c r="Q82" s="13"/>
      <c r="R82" s="27">
        <v>63295021.670000002</v>
      </c>
      <c r="S82" s="27">
        <v>62903585.259999998</v>
      </c>
      <c r="T82" s="27">
        <v>62504276.549999997</v>
      </c>
      <c r="U82" s="29">
        <v>62496791.890000001</v>
      </c>
      <c r="V82" s="29">
        <v>62496791.890000001</v>
      </c>
      <c r="W82" s="29">
        <v>62496791.890000001</v>
      </c>
      <c r="X82" s="29">
        <v>62496791.890000001</v>
      </c>
      <c r="Y82" s="29">
        <v>62496791.890000001</v>
      </c>
      <c r="Z82" s="29">
        <v>62470263.579999998</v>
      </c>
      <c r="AA82" s="29">
        <v>62443735.259999998</v>
      </c>
      <c r="AB82" s="29">
        <v>62443735.259999998</v>
      </c>
      <c r="AC82" s="29">
        <v>62443735.259999998</v>
      </c>
      <c r="AD82" s="27"/>
      <c r="AE82" s="27">
        <v>62443735.259999998</v>
      </c>
      <c r="AF82" s="27">
        <v>63009291.659999996</v>
      </c>
      <c r="AG82" s="27">
        <v>63574848.060000002</v>
      </c>
      <c r="AH82" s="27">
        <v>63574848.060000002</v>
      </c>
      <c r="AI82" s="27">
        <v>63574848.060000002</v>
      </c>
      <c r="AJ82" s="27">
        <v>63577405.530000001</v>
      </c>
      <c r="AK82" s="27"/>
      <c r="AL82" s="27"/>
      <c r="AM82" s="27"/>
      <c r="AN82" s="27"/>
      <c r="AO82" s="27"/>
      <c r="AP82" s="27"/>
      <c r="AQ82" s="27"/>
      <c r="AR82" s="28">
        <v>135916.45447550001</v>
      </c>
      <c r="AS82" s="28">
        <v>135916.47666350001</v>
      </c>
      <c r="AT82" s="28">
        <v>135916.47666350001</v>
      </c>
      <c r="AU82" s="28">
        <v>135916.47666350001</v>
      </c>
      <c r="AV82" s="28">
        <v>135916.18329600003</v>
      </c>
      <c r="AW82" s="28">
        <v>135915.889907</v>
      </c>
      <c r="AX82" s="28">
        <v>135899.57168650001</v>
      </c>
      <c r="AY82" s="28">
        <v>135883.25344450001</v>
      </c>
      <c r="AZ82" s="28">
        <v>135883.25344450001</v>
      </c>
      <c r="BA82" s="28">
        <v>135883.25344450001</v>
      </c>
      <c r="BB82" s="28">
        <v>135880.89470100001</v>
      </c>
      <c r="BC82" s="28">
        <v>135980.999561</v>
      </c>
      <c r="BD82" s="27"/>
      <c r="BE82" s="28">
        <v>136084.29659050002</v>
      </c>
      <c r="BF82" s="28">
        <v>135242.70830900001</v>
      </c>
      <c r="BG82" s="28">
        <v>134384.1945825</v>
      </c>
      <c r="BH82" s="29">
        <v>134368.10256350003</v>
      </c>
      <c r="BI82" s="29">
        <v>134368.10256350003</v>
      </c>
      <c r="BJ82" s="29">
        <v>134368.10256350003</v>
      </c>
      <c r="BK82" s="29">
        <v>134368.10256350003</v>
      </c>
      <c r="BL82" s="29">
        <v>134368.10256350003</v>
      </c>
      <c r="BM82" s="29">
        <v>134311.06669700003</v>
      </c>
      <c r="BN82" s="29">
        <v>134254.03080900002</v>
      </c>
      <c r="BO82" s="29">
        <v>134254.03080900002</v>
      </c>
      <c r="BP82" s="29">
        <v>134254.03080900002</v>
      </c>
      <c r="BQ82" s="28"/>
      <c r="BR82" s="27">
        <f t="shared" si="88"/>
        <v>134254.03080900002</v>
      </c>
      <c r="BS82" s="27">
        <f t="shared" si="89"/>
        <v>135469.97706900002</v>
      </c>
      <c r="BT82" s="27">
        <f t="shared" si="90"/>
        <v>136685.92332900004</v>
      </c>
      <c r="BU82" s="27">
        <f t="shared" si="91"/>
        <v>136685.92332900004</v>
      </c>
      <c r="BV82" s="27">
        <f t="shared" si="92"/>
        <v>136685.92332900004</v>
      </c>
      <c r="BW82" s="27">
        <f t="shared" si="93"/>
        <v>136691.42188950002</v>
      </c>
      <c r="BX82" s="27">
        <f t="shared" si="94"/>
        <v>0</v>
      </c>
      <c r="BY82" s="27">
        <f t="shared" si="95"/>
        <v>0</v>
      </c>
      <c r="BZ82" s="27">
        <f t="shared" si="96"/>
        <v>0</v>
      </c>
      <c r="CA82" s="27">
        <f t="shared" si="97"/>
        <v>0</v>
      </c>
      <c r="CB82" s="27">
        <f t="shared" si="98"/>
        <v>0</v>
      </c>
      <c r="CC82" s="27">
        <f t="shared" si="99"/>
        <v>0</v>
      </c>
      <c r="CE82" s="15">
        <f t="shared" si="100"/>
        <v>126960.71910308332</v>
      </c>
      <c r="CF82" s="15">
        <f t="shared" si="101"/>
        <v>126960.73982908334</v>
      </c>
      <c r="CG82" s="15">
        <f t="shared" si="102"/>
        <v>126960.73982908334</v>
      </c>
      <c r="CH82" s="15">
        <f t="shared" si="103"/>
        <v>126960.73982908334</v>
      </c>
      <c r="CI82" s="15">
        <f t="shared" si="104"/>
        <v>126960.465792</v>
      </c>
      <c r="CJ82" s="15">
        <f t="shared" si="105"/>
        <v>126960.19173483334</v>
      </c>
      <c r="CK82" s="15">
        <f t="shared" si="106"/>
        <v>126944.94874591666</v>
      </c>
      <c r="CL82" s="15">
        <f t="shared" si="107"/>
        <v>126929.70573691667</v>
      </c>
      <c r="CM82" s="15">
        <f t="shared" si="108"/>
        <v>126929.70573691667</v>
      </c>
      <c r="CN82" s="15">
        <f t="shared" si="109"/>
        <v>126929.70573691667</v>
      </c>
      <c r="CO82" s="15">
        <f t="shared" si="110"/>
        <v>126927.50241449999</v>
      </c>
      <c r="CP82" s="15">
        <f t="shared" si="111"/>
        <v>127021.01121783332</v>
      </c>
      <c r="CQ82" s="15">
        <f t="shared" si="112"/>
        <v>0</v>
      </c>
      <c r="CR82" s="15">
        <f t="shared" si="113"/>
        <v>127117.50185391668</v>
      </c>
      <c r="CS82" s="15">
        <f t="shared" si="114"/>
        <v>126331.36706383333</v>
      </c>
      <c r="CT82" s="15">
        <f t="shared" si="115"/>
        <v>125529.42207125</v>
      </c>
      <c r="CU82" s="15">
        <f t="shared" si="116"/>
        <v>125514.39037908334</v>
      </c>
      <c r="CV82" s="15">
        <f t="shared" si="117"/>
        <v>125514.39037908334</v>
      </c>
      <c r="CW82" s="15">
        <f t="shared" si="118"/>
        <v>125514.39037908334</v>
      </c>
      <c r="CX82" s="15">
        <f t="shared" si="119"/>
        <v>125514.39037908334</v>
      </c>
      <c r="CY82" s="15">
        <f t="shared" si="120"/>
        <v>125514.39037908334</v>
      </c>
      <c r="CZ82" s="15">
        <f t="shared" si="121"/>
        <v>125461.11268983333</v>
      </c>
      <c r="DA82" s="15">
        <f t="shared" si="122"/>
        <v>125407.83498049999</v>
      </c>
      <c r="DB82" s="15">
        <f t="shared" si="123"/>
        <v>125407.83498049999</v>
      </c>
      <c r="DC82" s="15">
        <f t="shared" si="124"/>
        <v>125407.83498049999</v>
      </c>
      <c r="DD82" s="15">
        <f t="shared" si="125"/>
        <v>0</v>
      </c>
      <c r="DE82" s="15">
        <f t="shared" si="126"/>
        <v>125407.83498049999</v>
      </c>
      <c r="DF82" s="15">
        <f t="shared" si="127"/>
        <v>126543.66075049998</v>
      </c>
      <c r="DG82" s="15">
        <f t="shared" si="128"/>
        <v>127679.4865205</v>
      </c>
      <c r="DH82" s="15">
        <f t="shared" si="129"/>
        <v>127679.4865205</v>
      </c>
      <c r="DI82" s="15">
        <f t="shared" si="130"/>
        <v>127679.4865205</v>
      </c>
      <c r="DJ82" s="15">
        <f t="shared" si="131"/>
        <v>127684.62277274999</v>
      </c>
      <c r="DK82" s="15">
        <f t="shared" si="132"/>
        <v>0</v>
      </c>
      <c r="DL82" s="15">
        <f t="shared" si="133"/>
        <v>0</v>
      </c>
      <c r="DM82" s="15">
        <f t="shared" si="134"/>
        <v>0</v>
      </c>
      <c r="DN82" s="15">
        <f t="shared" si="135"/>
        <v>0</v>
      </c>
      <c r="DO82" s="15">
        <f t="shared" si="136"/>
        <v>0</v>
      </c>
      <c r="DP82" s="15">
        <f t="shared" si="137"/>
        <v>0</v>
      </c>
      <c r="DR82" s="15">
        <f t="shared" si="138"/>
        <v>8955.7353724166896</v>
      </c>
      <c r="DS82" s="15">
        <f t="shared" si="139"/>
        <v>8955.7368344166753</v>
      </c>
      <c r="DT82" s="15">
        <f t="shared" si="140"/>
        <v>8955.7368344166753</v>
      </c>
      <c r="DU82" s="15">
        <f t="shared" si="141"/>
        <v>8955.7368344166753</v>
      </c>
      <c r="DV82" s="15">
        <f t="shared" si="142"/>
        <v>8955.7175040000293</v>
      </c>
      <c r="DW82" s="15">
        <f t="shared" si="143"/>
        <v>8955.6981721666671</v>
      </c>
      <c r="DX82" s="15">
        <f t="shared" si="144"/>
        <v>8954.6229405833583</v>
      </c>
      <c r="DY82" s="15">
        <f t="shared" si="145"/>
        <v>8953.5477075833332</v>
      </c>
      <c r="DZ82" s="15">
        <f t="shared" si="146"/>
        <v>8953.5477075833332</v>
      </c>
      <c r="EA82" s="15">
        <f t="shared" si="147"/>
        <v>8953.5477075833332</v>
      </c>
      <c r="EB82" s="15">
        <f t="shared" si="148"/>
        <v>8953.3922865000204</v>
      </c>
      <c r="EC82" s="15">
        <f t="shared" si="149"/>
        <v>8959.9883431666822</v>
      </c>
      <c r="ED82" s="15">
        <f t="shared" si="150"/>
        <v>0</v>
      </c>
      <c r="EE82" s="15">
        <f t="shared" si="151"/>
        <v>8966.7947365833388</v>
      </c>
      <c r="EF82" s="15">
        <f t="shared" si="152"/>
        <v>8911.3412451666809</v>
      </c>
      <c r="EG82" s="15">
        <f t="shared" si="153"/>
        <v>8854.7725112500048</v>
      </c>
      <c r="EH82" s="15">
        <f t="shared" si="154"/>
        <v>8853.7121844166832</v>
      </c>
      <c r="EI82" s="15">
        <f t="shared" si="155"/>
        <v>8853.7121844166832</v>
      </c>
      <c r="EJ82" s="15">
        <f t="shared" si="156"/>
        <v>8853.7121844166832</v>
      </c>
      <c r="EK82" s="15">
        <f t="shared" si="157"/>
        <v>8853.7121844166832</v>
      </c>
      <c r="EL82" s="15">
        <f t="shared" si="158"/>
        <v>8853.7121844166832</v>
      </c>
      <c r="EM82" s="15">
        <f t="shared" si="159"/>
        <v>8849.9540071666997</v>
      </c>
      <c r="EN82" s="15">
        <f t="shared" si="160"/>
        <v>8846.1958285000292</v>
      </c>
      <c r="EO82" s="15">
        <f t="shared" si="161"/>
        <v>8846.1958285000292</v>
      </c>
      <c r="EP82" s="15">
        <f t="shared" si="162"/>
        <v>8846.1958285000292</v>
      </c>
      <c r="EQ82" s="15">
        <f t="shared" si="163"/>
        <v>0</v>
      </c>
      <c r="ER82" s="15">
        <f t="shared" si="164"/>
        <v>8846.1958285000292</v>
      </c>
      <c r="ES82" s="15">
        <f t="shared" si="165"/>
        <v>8926.3163185000303</v>
      </c>
      <c r="ET82" s="15">
        <f t="shared" si="166"/>
        <v>9006.436808500046</v>
      </c>
      <c r="EU82" s="15">
        <f t="shared" si="167"/>
        <v>9006.436808500046</v>
      </c>
      <c r="EV82" s="15">
        <f t="shared" si="168"/>
        <v>9006.436808500046</v>
      </c>
      <c r="EW82" s="15">
        <f t="shared" si="169"/>
        <v>9006.7991167500295</v>
      </c>
      <c r="EX82" s="15">
        <f t="shared" si="170"/>
        <v>0</v>
      </c>
      <c r="EY82" s="15">
        <f t="shared" si="171"/>
        <v>0</v>
      </c>
      <c r="EZ82" s="15">
        <f t="shared" si="172"/>
        <v>0</v>
      </c>
      <c r="FA82" s="15">
        <f t="shared" si="173"/>
        <v>0</v>
      </c>
      <c r="FB82" s="15">
        <f t="shared" si="174"/>
        <v>0</v>
      </c>
      <c r="FC82" s="15">
        <f t="shared" si="175"/>
        <v>0</v>
      </c>
    </row>
    <row r="83" spans="1:159" x14ac:dyDescent="0.25">
      <c r="A83" s="26" t="s">
        <v>440</v>
      </c>
      <c r="B83" s="13">
        <v>2.2200000000000001E-2</v>
      </c>
      <c r="C83" s="212">
        <v>2.12E-2</v>
      </c>
      <c r="D83" s="13"/>
      <c r="E83" s="27">
        <v>23085835.699999999</v>
      </c>
      <c r="F83" s="27">
        <v>23100496.170000002</v>
      </c>
      <c r="G83" s="27">
        <v>23151487.18</v>
      </c>
      <c r="H83" s="27">
        <v>23185414.170000002</v>
      </c>
      <c r="I83" s="27">
        <v>23206495.57</v>
      </c>
      <c r="J83" s="27">
        <v>23235971.379999999</v>
      </c>
      <c r="K83" s="27">
        <v>23241888.329999998</v>
      </c>
      <c r="L83" s="27">
        <v>23247722.890000001</v>
      </c>
      <c r="M83" s="27">
        <v>23247722.890000001</v>
      </c>
      <c r="N83" s="27">
        <v>23247722.890000001</v>
      </c>
      <c r="O83" s="27">
        <v>23247722.890000001</v>
      </c>
      <c r="P83" s="27">
        <v>23266332.780000001</v>
      </c>
      <c r="Q83" s="13"/>
      <c r="R83" s="27">
        <v>23284942.670000002</v>
      </c>
      <c r="S83" s="27">
        <v>23284942.670000002</v>
      </c>
      <c r="T83" s="27">
        <v>23285071.629999999</v>
      </c>
      <c r="U83" s="29">
        <v>23285473.75</v>
      </c>
      <c r="V83" s="29">
        <v>23294172.109999999</v>
      </c>
      <c r="W83" s="29">
        <v>23302790.73</v>
      </c>
      <c r="X83" s="29">
        <v>23262348.300000001</v>
      </c>
      <c r="Y83" s="29">
        <v>23324387.440000001</v>
      </c>
      <c r="Z83" s="29">
        <v>23433935.370000001</v>
      </c>
      <c r="AA83" s="29">
        <v>23446129.719999999</v>
      </c>
      <c r="AB83" s="29">
        <v>23511678.370000001</v>
      </c>
      <c r="AC83" s="29">
        <v>23758440.559999999</v>
      </c>
      <c r="AD83" s="27"/>
      <c r="AE83" s="27">
        <v>23944975.5</v>
      </c>
      <c r="AF83" s="27">
        <v>23945893.52</v>
      </c>
      <c r="AG83" s="27">
        <v>23830961.440000001</v>
      </c>
      <c r="AH83" s="27">
        <v>23712020.949999999</v>
      </c>
      <c r="AI83" s="27">
        <v>23708930.57</v>
      </c>
      <c r="AJ83" s="27">
        <v>23708922.780000001</v>
      </c>
      <c r="AK83" s="27"/>
      <c r="AL83" s="27"/>
      <c r="AM83" s="27"/>
      <c r="AN83" s="27"/>
      <c r="AO83" s="27"/>
      <c r="AP83" s="27"/>
      <c r="AQ83" s="27"/>
      <c r="AR83" s="28">
        <v>42708.796045000003</v>
      </c>
      <c r="AS83" s="28">
        <v>42735.917914500002</v>
      </c>
      <c r="AT83" s="28">
        <v>42830.251282999998</v>
      </c>
      <c r="AU83" s="28">
        <v>42893.016214500007</v>
      </c>
      <c r="AV83" s="28">
        <v>42932.016804500003</v>
      </c>
      <c r="AW83" s="28">
        <v>42986.547053000002</v>
      </c>
      <c r="AX83" s="28">
        <v>42997.493410499999</v>
      </c>
      <c r="AY83" s="28">
        <v>43008.287346500001</v>
      </c>
      <c r="AZ83" s="28">
        <v>43008.287346500001</v>
      </c>
      <c r="BA83" s="28">
        <v>43008.287346500001</v>
      </c>
      <c r="BB83" s="28">
        <v>43008.287346500001</v>
      </c>
      <c r="BC83" s="28">
        <v>43042.715643000003</v>
      </c>
      <c r="BD83" s="27"/>
      <c r="BE83" s="28">
        <v>43077.143939500005</v>
      </c>
      <c r="BF83" s="28">
        <v>43077.143939500005</v>
      </c>
      <c r="BG83" s="28">
        <v>43077.382515500001</v>
      </c>
      <c r="BH83" s="29">
        <v>43078.126437500003</v>
      </c>
      <c r="BI83" s="29">
        <v>43094.218403500003</v>
      </c>
      <c r="BJ83" s="29">
        <v>43110.162850500004</v>
      </c>
      <c r="BK83" s="29">
        <v>43035.344355000001</v>
      </c>
      <c r="BL83" s="29">
        <v>43150.116764000006</v>
      </c>
      <c r="BM83" s="29">
        <v>43352.780434500004</v>
      </c>
      <c r="BN83" s="29">
        <v>43375.339981999998</v>
      </c>
      <c r="BO83" s="29">
        <v>43496.604984500002</v>
      </c>
      <c r="BP83" s="29">
        <v>43953.115036000003</v>
      </c>
      <c r="BQ83" s="28"/>
      <c r="BR83" s="27">
        <f t="shared" si="88"/>
        <v>44298.204675000008</v>
      </c>
      <c r="BS83" s="27">
        <f t="shared" si="89"/>
        <v>44299.903012000002</v>
      </c>
      <c r="BT83" s="27">
        <f t="shared" si="90"/>
        <v>44087.278664000005</v>
      </c>
      <c r="BU83" s="27">
        <f t="shared" si="91"/>
        <v>43867.238757499996</v>
      </c>
      <c r="BV83" s="27">
        <f t="shared" si="92"/>
        <v>43861.521554500003</v>
      </c>
      <c r="BW83" s="27">
        <f t="shared" si="93"/>
        <v>43861.507143000003</v>
      </c>
      <c r="BX83" s="27">
        <f t="shared" si="94"/>
        <v>0</v>
      </c>
      <c r="BY83" s="27">
        <f t="shared" si="95"/>
        <v>0</v>
      </c>
      <c r="BZ83" s="27">
        <f t="shared" si="96"/>
        <v>0</v>
      </c>
      <c r="CA83" s="27">
        <f t="shared" si="97"/>
        <v>0</v>
      </c>
      <c r="CB83" s="27">
        <f t="shared" si="98"/>
        <v>0</v>
      </c>
      <c r="CC83" s="27">
        <f t="shared" si="99"/>
        <v>0</v>
      </c>
      <c r="CE83" s="15">
        <f t="shared" si="100"/>
        <v>40784.976403333334</v>
      </c>
      <c r="CF83" s="15">
        <f t="shared" si="101"/>
        <v>40810.876567000007</v>
      </c>
      <c r="CG83" s="15">
        <f t="shared" si="102"/>
        <v>40900.960684666665</v>
      </c>
      <c r="CH83" s="15">
        <f t="shared" si="103"/>
        <v>40960.898367000002</v>
      </c>
      <c r="CI83" s="15">
        <f t="shared" si="104"/>
        <v>40998.142173666667</v>
      </c>
      <c r="CJ83" s="15">
        <f t="shared" si="105"/>
        <v>41050.216104666666</v>
      </c>
      <c r="CK83" s="15">
        <f t="shared" si="106"/>
        <v>41060.669382999993</v>
      </c>
      <c r="CL83" s="15">
        <f t="shared" si="107"/>
        <v>41070.977105666672</v>
      </c>
      <c r="CM83" s="15">
        <f t="shared" si="108"/>
        <v>41070.977105666672</v>
      </c>
      <c r="CN83" s="15">
        <f t="shared" si="109"/>
        <v>41070.977105666672</v>
      </c>
      <c r="CO83" s="15">
        <f t="shared" si="110"/>
        <v>41070.977105666672</v>
      </c>
      <c r="CP83" s="15">
        <f t="shared" si="111"/>
        <v>41103.854578000006</v>
      </c>
      <c r="CQ83" s="15">
        <f t="shared" si="112"/>
        <v>0</v>
      </c>
      <c r="CR83" s="15">
        <f t="shared" si="113"/>
        <v>41136.732050333339</v>
      </c>
      <c r="CS83" s="15">
        <f t="shared" si="114"/>
        <v>41136.732050333339</v>
      </c>
      <c r="CT83" s="15">
        <f t="shared" si="115"/>
        <v>41136.959879666661</v>
      </c>
      <c r="CU83" s="15">
        <f t="shared" si="116"/>
        <v>41137.670291666669</v>
      </c>
      <c r="CV83" s="15">
        <f t="shared" si="117"/>
        <v>41153.037394333332</v>
      </c>
      <c r="CW83" s="15">
        <f t="shared" si="118"/>
        <v>41168.263622999999</v>
      </c>
      <c r="CX83" s="15">
        <f t="shared" si="119"/>
        <v>41096.815330000005</v>
      </c>
      <c r="CY83" s="15">
        <f t="shared" si="120"/>
        <v>41206.417810666673</v>
      </c>
      <c r="CZ83" s="15">
        <f t="shared" si="121"/>
        <v>41399.952487000002</v>
      </c>
      <c r="DA83" s="15">
        <f t="shared" si="122"/>
        <v>41421.495838666662</v>
      </c>
      <c r="DB83" s="15">
        <f t="shared" si="123"/>
        <v>41537.29845366667</v>
      </c>
      <c r="DC83" s="15">
        <f t="shared" si="124"/>
        <v>41973.244989333332</v>
      </c>
      <c r="DD83" s="15">
        <f t="shared" si="125"/>
        <v>0</v>
      </c>
      <c r="DE83" s="15">
        <f t="shared" si="126"/>
        <v>42302.790050000003</v>
      </c>
      <c r="DF83" s="15">
        <f t="shared" si="127"/>
        <v>42304.411885333335</v>
      </c>
      <c r="DG83" s="15">
        <f t="shared" si="128"/>
        <v>42101.36521066667</v>
      </c>
      <c r="DH83" s="15">
        <f t="shared" si="129"/>
        <v>41891.237011666664</v>
      </c>
      <c r="DI83" s="15">
        <f t="shared" si="130"/>
        <v>41885.777340333334</v>
      </c>
      <c r="DJ83" s="15">
        <f t="shared" si="131"/>
        <v>41885.763578000006</v>
      </c>
      <c r="DK83" s="15">
        <f t="shared" si="132"/>
        <v>0</v>
      </c>
      <c r="DL83" s="15">
        <f t="shared" si="133"/>
        <v>0</v>
      </c>
      <c r="DM83" s="15">
        <f t="shared" si="134"/>
        <v>0</v>
      </c>
      <c r="DN83" s="15">
        <f t="shared" si="135"/>
        <v>0</v>
      </c>
      <c r="DO83" s="15">
        <f t="shared" si="136"/>
        <v>0</v>
      </c>
      <c r="DP83" s="15">
        <f t="shared" si="137"/>
        <v>0</v>
      </c>
      <c r="DR83" s="15">
        <f t="shared" si="138"/>
        <v>1923.8196416666688</v>
      </c>
      <c r="DS83" s="15">
        <f t="shared" si="139"/>
        <v>1925.041347499995</v>
      </c>
      <c r="DT83" s="15">
        <f t="shared" si="140"/>
        <v>1929.290598333333</v>
      </c>
      <c r="DU83" s="15">
        <f t="shared" si="141"/>
        <v>1932.1178475000052</v>
      </c>
      <c r="DV83" s="15">
        <f t="shared" si="142"/>
        <v>1933.8746308333357</v>
      </c>
      <c r="DW83" s="15">
        <f t="shared" si="143"/>
        <v>1936.330948333336</v>
      </c>
      <c r="DX83" s="15">
        <f t="shared" si="144"/>
        <v>1936.8240275000062</v>
      </c>
      <c r="DY83" s="15">
        <f t="shared" si="145"/>
        <v>1937.3102408333289</v>
      </c>
      <c r="DZ83" s="15">
        <f t="shared" si="146"/>
        <v>1937.3102408333289</v>
      </c>
      <c r="EA83" s="15">
        <f t="shared" si="147"/>
        <v>1937.3102408333289</v>
      </c>
      <c r="EB83" s="15">
        <f t="shared" si="148"/>
        <v>1937.3102408333289</v>
      </c>
      <c r="EC83" s="15">
        <f t="shared" si="149"/>
        <v>1938.8610649999973</v>
      </c>
      <c r="ED83" s="15">
        <f t="shared" si="150"/>
        <v>0</v>
      </c>
      <c r="EE83" s="15">
        <f t="shared" si="151"/>
        <v>1940.4118891666658</v>
      </c>
      <c r="EF83" s="15">
        <f t="shared" si="152"/>
        <v>1940.4118891666658</v>
      </c>
      <c r="EG83" s="15">
        <f t="shared" si="153"/>
        <v>1940.4226358333399</v>
      </c>
      <c r="EH83" s="15">
        <f t="shared" si="154"/>
        <v>1940.4561458333337</v>
      </c>
      <c r="EI83" s="15">
        <f t="shared" si="155"/>
        <v>1941.1810091666703</v>
      </c>
      <c r="EJ83" s="15">
        <f t="shared" si="156"/>
        <v>1941.8992275000055</v>
      </c>
      <c r="EK83" s="15">
        <f t="shared" si="157"/>
        <v>1938.5290249999962</v>
      </c>
      <c r="EL83" s="15">
        <f t="shared" si="158"/>
        <v>1943.6989533333326</v>
      </c>
      <c r="EM83" s="15">
        <f t="shared" si="159"/>
        <v>1952.8279475000018</v>
      </c>
      <c r="EN83" s="15">
        <f t="shared" si="160"/>
        <v>1953.8441433333355</v>
      </c>
      <c r="EO83" s="15">
        <f t="shared" si="161"/>
        <v>1959.3065308333316</v>
      </c>
      <c r="EP83" s="15">
        <f t="shared" si="162"/>
        <v>1979.8700466666705</v>
      </c>
      <c r="EQ83" s="15">
        <f t="shared" si="163"/>
        <v>0</v>
      </c>
      <c r="ER83" s="15">
        <f t="shared" si="164"/>
        <v>1995.4146250000049</v>
      </c>
      <c r="ES83" s="15">
        <f t="shared" si="165"/>
        <v>1995.4911266666677</v>
      </c>
      <c r="ET83" s="15">
        <f t="shared" si="166"/>
        <v>1985.9134533333345</v>
      </c>
      <c r="EU83" s="15">
        <f t="shared" si="167"/>
        <v>1976.0017458333314</v>
      </c>
      <c r="EV83" s="15">
        <f t="shared" si="168"/>
        <v>1975.7442141666688</v>
      </c>
      <c r="EW83" s="15">
        <f t="shared" si="169"/>
        <v>1975.743564999997</v>
      </c>
      <c r="EX83" s="15">
        <f t="shared" si="170"/>
        <v>0</v>
      </c>
      <c r="EY83" s="15">
        <f t="shared" si="171"/>
        <v>0</v>
      </c>
      <c r="EZ83" s="15">
        <f t="shared" si="172"/>
        <v>0</v>
      </c>
      <c r="FA83" s="15">
        <f t="shared" si="173"/>
        <v>0</v>
      </c>
      <c r="FB83" s="15">
        <f t="shared" si="174"/>
        <v>0</v>
      </c>
      <c r="FC83" s="15">
        <f t="shared" si="175"/>
        <v>0</v>
      </c>
    </row>
    <row r="84" spans="1:159" x14ac:dyDescent="0.25">
      <c r="A84" s="26" t="s">
        <v>451</v>
      </c>
      <c r="B84" s="13">
        <v>3.7699999999999997E-2</v>
      </c>
      <c r="C84" s="212">
        <v>3.3399999999999999E-2</v>
      </c>
      <c r="D84" s="13"/>
      <c r="E84" s="27"/>
      <c r="F84" s="27"/>
      <c r="G84" s="27"/>
      <c r="H84" s="27">
        <v>0</v>
      </c>
      <c r="I84" s="27">
        <v>0</v>
      </c>
      <c r="J84" s="27">
        <v>0</v>
      </c>
      <c r="K84" s="27">
        <v>0</v>
      </c>
      <c r="L84" s="27">
        <v>0</v>
      </c>
      <c r="M84" s="27">
        <v>0</v>
      </c>
      <c r="N84" s="27">
        <v>0</v>
      </c>
      <c r="O84" s="27">
        <v>0</v>
      </c>
      <c r="P84" s="27">
        <v>0</v>
      </c>
      <c r="Q84" s="13"/>
      <c r="R84" s="27">
        <v>0</v>
      </c>
      <c r="S84" s="27">
        <v>0</v>
      </c>
      <c r="T84" s="27">
        <v>0</v>
      </c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29">
        <v>0</v>
      </c>
      <c r="AA84" s="29">
        <v>0</v>
      </c>
      <c r="AB84" s="29">
        <v>0</v>
      </c>
      <c r="AC84" s="29">
        <v>0</v>
      </c>
      <c r="AD84" s="27"/>
      <c r="AE84" s="27">
        <v>0</v>
      </c>
      <c r="AF84" s="27">
        <v>0</v>
      </c>
      <c r="AG84" s="27">
        <v>0</v>
      </c>
      <c r="AH84" s="27">
        <v>0</v>
      </c>
      <c r="AI84" s="27">
        <v>0</v>
      </c>
      <c r="AJ84" s="27">
        <v>0</v>
      </c>
      <c r="AK84" s="27"/>
      <c r="AL84" s="27"/>
      <c r="AM84" s="27"/>
      <c r="AN84" s="27"/>
      <c r="AO84" s="27"/>
      <c r="AP84" s="27"/>
      <c r="AQ84" s="27"/>
      <c r="AR84" s="28"/>
      <c r="AS84" s="28"/>
      <c r="AT84" s="28"/>
      <c r="AU84" s="28">
        <v>0</v>
      </c>
      <c r="AV84" s="28">
        <v>0</v>
      </c>
      <c r="AW84" s="28">
        <v>0</v>
      </c>
      <c r="AX84" s="28">
        <v>0</v>
      </c>
      <c r="AY84" s="28">
        <v>0</v>
      </c>
      <c r="AZ84" s="28">
        <v>0</v>
      </c>
      <c r="BA84" s="28">
        <v>0</v>
      </c>
      <c r="BB84" s="28">
        <v>0</v>
      </c>
      <c r="BC84" s="28">
        <v>0</v>
      </c>
      <c r="BD84" s="27"/>
      <c r="BE84" s="28">
        <v>0</v>
      </c>
      <c r="BF84" s="28">
        <v>0</v>
      </c>
      <c r="BG84" s="28">
        <v>0</v>
      </c>
      <c r="BH84" s="29">
        <v>0</v>
      </c>
      <c r="BI84" s="29">
        <v>0</v>
      </c>
      <c r="BJ84" s="29">
        <v>0</v>
      </c>
      <c r="BK84" s="29">
        <v>0</v>
      </c>
      <c r="BL84" s="29">
        <v>0</v>
      </c>
      <c r="BM84" s="29">
        <v>0</v>
      </c>
      <c r="BN84" s="29">
        <v>0</v>
      </c>
      <c r="BO84" s="29">
        <v>0</v>
      </c>
      <c r="BP84" s="29">
        <v>0</v>
      </c>
      <c r="BQ84" s="28"/>
      <c r="BR84" s="27">
        <f t="shared" ref="BR84:BR115" si="176">AE84*$B84/12</f>
        <v>0</v>
      </c>
      <c r="BS84" s="27">
        <f t="shared" ref="BS84:BS115" si="177">AF84*$B84/12</f>
        <v>0</v>
      </c>
      <c r="BT84" s="27">
        <f t="shared" ref="BT84:BT115" si="178">AG84*$B84/12</f>
        <v>0</v>
      </c>
      <c r="BU84" s="27">
        <f t="shared" ref="BU84:BU115" si="179">AH84*$B84/12</f>
        <v>0</v>
      </c>
      <c r="BV84" s="27">
        <f t="shared" ref="BV84:BV115" si="180">AI84*$B84/12</f>
        <v>0</v>
      </c>
      <c r="BW84" s="27">
        <f t="shared" ref="BW84:BW115" si="181">AJ84*$B84/12</f>
        <v>0</v>
      </c>
      <c r="BX84" s="27">
        <f t="shared" ref="BX84:BX115" si="182">AK84*$B84/12</f>
        <v>0</v>
      </c>
      <c r="BY84" s="27">
        <f t="shared" ref="BY84:BY115" si="183">AL84*$B84/12</f>
        <v>0</v>
      </c>
      <c r="BZ84" s="27">
        <f t="shared" ref="BZ84:BZ115" si="184">AM84*$B84/12</f>
        <v>0</v>
      </c>
      <c r="CA84" s="27">
        <f t="shared" ref="CA84:CA115" si="185">AN84*$B84/12</f>
        <v>0</v>
      </c>
      <c r="CB84" s="27">
        <f t="shared" ref="CB84:CB115" si="186">AO84*$B84/12</f>
        <v>0</v>
      </c>
      <c r="CC84" s="27">
        <f t="shared" ref="CC84:CC115" si="187">AP84*$B84/12</f>
        <v>0</v>
      </c>
      <c r="CE84" s="15">
        <f t="shared" ref="CE84:CE115" si="188">E84*$C84/12</f>
        <v>0</v>
      </c>
      <c r="CF84" s="15">
        <f t="shared" ref="CF84:CF115" si="189">F84*$C84/12</f>
        <v>0</v>
      </c>
      <c r="CG84" s="15">
        <f t="shared" ref="CG84:CG115" si="190">G84*$C84/12</f>
        <v>0</v>
      </c>
      <c r="CH84" s="15">
        <f t="shared" ref="CH84:CH115" si="191">H84*$C84/12</f>
        <v>0</v>
      </c>
      <c r="CI84" s="15">
        <f t="shared" ref="CI84:CI115" si="192">I84*$C84/12</f>
        <v>0</v>
      </c>
      <c r="CJ84" s="15">
        <f t="shared" ref="CJ84:CJ115" si="193">J84*$C84/12</f>
        <v>0</v>
      </c>
      <c r="CK84" s="15">
        <f t="shared" ref="CK84:CK115" si="194">K84*$C84/12</f>
        <v>0</v>
      </c>
      <c r="CL84" s="15">
        <f t="shared" ref="CL84:CL115" si="195">L84*$C84/12</f>
        <v>0</v>
      </c>
      <c r="CM84" s="15">
        <f t="shared" ref="CM84:CM115" si="196">M84*$C84/12</f>
        <v>0</v>
      </c>
      <c r="CN84" s="15">
        <f t="shared" ref="CN84:CN115" si="197">N84*$C84/12</f>
        <v>0</v>
      </c>
      <c r="CO84" s="15">
        <f t="shared" ref="CO84:CO115" si="198">O84*$C84/12</f>
        <v>0</v>
      </c>
      <c r="CP84" s="15">
        <f t="shared" ref="CP84:CP115" si="199">P84*$C84/12</f>
        <v>0</v>
      </c>
      <c r="CQ84" s="15">
        <f t="shared" ref="CQ84:CQ115" si="200">Q84*$C84/12</f>
        <v>0</v>
      </c>
      <c r="CR84" s="15">
        <f t="shared" ref="CR84:CR115" si="201">R84*$C84/12</f>
        <v>0</v>
      </c>
      <c r="CS84" s="15">
        <f t="shared" ref="CS84:CS115" si="202">S84*$C84/12</f>
        <v>0</v>
      </c>
      <c r="CT84" s="15">
        <f t="shared" ref="CT84:CT115" si="203">T84*$C84/12</f>
        <v>0</v>
      </c>
      <c r="CU84" s="15">
        <f t="shared" ref="CU84:CU115" si="204">U84*$C84/12</f>
        <v>0</v>
      </c>
      <c r="CV84" s="15">
        <f t="shared" ref="CV84:CV115" si="205">V84*$C84/12</f>
        <v>0</v>
      </c>
      <c r="CW84" s="15">
        <f t="shared" ref="CW84:CW115" si="206">W84*$C84/12</f>
        <v>0</v>
      </c>
      <c r="CX84" s="15">
        <f t="shared" ref="CX84:CX115" si="207">X84*$C84/12</f>
        <v>0</v>
      </c>
      <c r="CY84" s="15">
        <f t="shared" ref="CY84:CY115" si="208">Y84*$C84/12</f>
        <v>0</v>
      </c>
      <c r="CZ84" s="15">
        <f t="shared" ref="CZ84:CZ115" si="209">Z84*$C84/12</f>
        <v>0</v>
      </c>
      <c r="DA84" s="15">
        <f t="shared" ref="DA84:DA115" si="210">AA84*$C84/12</f>
        <v>0</v>
      </c>
      <c r="DB84" s="15">
        <f t="shared" ref="DB84:DB115" si="211">AB84*$C84/12</f>
        <v>0</v>
      </c>
      <c r="DC84" s="15">
        <f t="shared" ref="DC84:DC115" si="212">AC84*$C84/12</f>
        <v>0</v>
      </c>
      <c r="DD84" s="15">
        <f t="shared" ref="DD84:DD115" si="213">AD84*$C84/12</f>
        <v>0</v>
      </c>
      <c r="DE84" s="15">
        <f t="shared" ref="DE84:DE115" si="214">AE84*$C84/12</f>
        <v>0</v>
      </c>
      <c r="DF84" s="15">
        <f t="shared" ref="DF84:DF115" si="215">AF84*$C84/12</f>
        <v>0</v>
      </c>
      <c r="DG84" s="15">
        <f t="shared" ref="DG84:DG115" si="216">AG84*$C84/12</f>
        <v>0</v>
      </c>
      <c r="DH84" s="15">
        <f t="shared" ref="DH84:DH115" si="217">AH84*$C84/12</f>
        <v>0</v>
      </c>
      <c r="DI84" s="15">
        <f t="shared" ref="DI84:DI115" si="218">AI84*$C84/12</f>
        <v>0</v>
      </c>
      <c r="DJ84" s="15">
        <f t="shared" ref="DJ84:DJ115" si="219">AJ84*$C84/12</f>
        <v>0</v>
      </c>
      <c r="DK84" s="15">
        <f t="shared" ref="DK84:DK115" si="220">AK84*$C84/12</f>
        <v>0</v>
      </c>
      <c r="DL84" s="15">
        <f t="shared" ref="DL84:DL115" si="221">AL84*$C84/12</f>
        <v>0</v>
      </c>
      <c r="DM84" s="15">
        <f t="shared" ref="DM84:DM115" si="222">AM84*$C84/12</f>
        <v>0</v>
      </c>
      <c r="DN84" s="15">
        <f t="shared" ref="DN84:DN115" si="223">AN84*$C84/12</f>
        <v>0</v>
      </c>
      <c r="DO84" s="15">
        <f t="shared" ref="DO84:DO115" si="224">AO84*$C84/12</f>
        <v>0</v>
      </c>
      <c r="DP84" s="15">
        <f t="shared" ref="DP84:DP115" si="225">AP84*$C84/12</f>
        <v>0</v>
      </c>
      <c r="DR84" s="15">
        <f t="shared" ref="DR84:DR115" si="226">+AR84-CE84</f>
        <v>0</v>
      </c>
      <c r="DS84" s="15">
        <f t="shared" ref="DS84:DS115" si="227">+AS84-CF84</f>
        <v>0</v>
      </c>
      <c r="DT84" s="15">
        <f t="shared" ref="DT84:DT115" si="228">+AT84-CG84</f>
        <v>0</v>
      </c>
      <c r="DU84" s="15">
        <f t="shared" ref="DU84:DU115" si="229">+AU84-CH84</f>
        <v>0</v>
      </c>
      <c r="DV84" s="15">
        <f t="shared" ref="DV84:DV115" si="230">+AV84-CI84</f>
        <v>0</v>
      </c>
      <c r="DW84" s="15">
        <f t="shared" ref="DW84:DW115" si="231">+AW84-CJ84</f>
        <v>0</v>
      </c>
      <c r="DX84" s="15">
        <f t="shared" ref="DX84:DX115" si="232">+AX84-CK84</f>
        <v>0</v>
      </c>
      <c r="DY84" s="15">
        <f t="shared" ref="DY84:DY115" si="233">+AY84-CL84</f>
        <v>0</v>
      </c>
      <c r="DZ84" s="15">
        <f t="shared" ref="DZ84:DZ115" si="234">+AZ84-CM84</f>
        <v>0</v>
      </c>
      <c r="EA84" s="15">
        <f t="shared" ref="EA84:EA115" si="235">+BA84-CN84</f>
        <v>0</v>
      </c>
      <c r="EB84" s="15">
        <f t="shared" ref="EB84:EB115" si="236">+BB84-CO84</f>
        <v>0</v>
      </c>
      <c r="EC84" s="15">
        <f t="shared" ref="EC84:EC115" si="237">+BC84-CP84</f>
        <v>0</v>
      </c>
      <c r="ED84" s="15">
        <f t="shared" ref="ED84:ED115" si="238">+BD84-CQ84</f>
        <v>0</v>
      </c>
      <c r="EE84" s="15">
        <f t="shared" ref="EE84:EE115" si="239">+BE84-CR84</f>
        <v>0</v>
      </c>
      <c r="EF84" s="15">
        <f t="shared" ref="EF84:EF115" si="240">+BF84-CS84</f>
        <v>0</v>
      </c>
      <c r="EG84" s="15">
        <f t="shared" ref="EG84:EG115" si="241">+BG84-CT84</f>
        <v>0</v>
      </c>
      <c r="EH84" s="15">
        <f t="shared" ref="EH84:EH115" si="242">+BH84-CU84</f>
        <v>0</v>
      </c>
      <c r="EI84" s="15">
        <f t="shared" ref="EI84:EI115" si="243">+BI84-CV84</f>
        <v>0</v>
      </c>
      <c r="EJ84" s="15">
        <f t="shared" ref="EJ84:EJ115" si="244">+BJ84-CW84</f>
        <v>0</v>
      </c>
      <c r="EK84" s="15">
        <f t="shared" ref="EK84:EK115" si="245">+BK84-CX84</f>
        <v>0</v>
      </c>
      <c r="EL84" s="15">
        <f t="shared" ref="EL84:EL115" si="246">+BL84-CY84</f>
        <v>0</v>
      </c>
      <c r="EM84" s="15">
        <f t="shared" ref="EM84:EM115" si="247">+BM84-CZ84</f>
        <v>0</v>
      </c>
      <c r="EN84" s="15">
        <f t="shared" ref="EN84:EN115" si="248">+BN84-DA84</f>
        <v>0</v>
      </c>
      <c r="EO84" s="15">
        <f t="shared" ref="EO84:EO115" si="249">+BO84-DB84</f>
        <v>0</v>
      </c>
      <c r="EP84" s="15">
        <f t="shared" ref="EP84:EP115" si="250">+BP84-DC84</f>
        <v>0</v>
      </c>
      <c r="EQ84" s="15">
        <f t="shared" ref="EQ84:EQ115" si="251">+BQ84-DD84</f>
        <v>0</v>
      </c>
      <c r="ER84" s="15">
        <f t="shared" ref="ER84:ER115" si="252">+BR84-DE84</f>
        <v>0</v>
      </c>
      <c r="ES84" s="15">
        <f t="shared" ref="ES84:ES115" si="253">+BS84-DF84</f>
        <v>0</v>
      </c>
      <c r="ET84" s="15">
        <f t="shared" ref="ET84:ET115" si="254">+BT84-DG84</f>
        <v>0</v>
      </c>
      <c r="EU84" s="15">
        <f t="shared" ref="EU84:EU115" si="255">+BU84-DH84</f>
        <v>0</v>
      </c>
      <c r="EV84" s="15">
        <f t="shared" ref="EV84:EV115" si="256">+BV84-DI84</f>
        <v>0</v>
      </c>
      <c r="EW84" s="15">
        <f t="shared" ref="EW84:EW115" si="257">+BW84-DJ84</f>
        <v>0</v>
      </c>
      <c r="EX84" s="15">
        <f t="shared" ref="EX84:EX115" si="258">+BX84-DK84</f>
        <v>0</v>
      </c>
      <c r="EY84" s="15">
        <f t="shared" ref="EY84:EY115" si="259">+BY84-DL84</f>
        <v>0</v>
      </c>
      <c r="EZ84" s="15">
        <f t="shared" ref="EZ84:EZ115" si="260">+BZ84-DM84</f>
        <v>0</v>
      </c>
      <c r="FA84" s="15">
        <f t="shared" ref="FA84:FA115" si="261">+CA84-DN84</f>
        <v>0</v>
      </c>
      <c r="FB84" s="15">
        <f t="shared" ref="FB84:FB115" si="262">+CB84-DO84</f>
        <v>0</v>
      </c>
      <c r="FC84" s="15">
        <f t="shared" ref="FC84:FC115" si="263">+CC84-DP84</f>
        <v>0</v>
      </c>
    </row>
    <row r="85" spans="1:159" x14ac:dyDescent="0.25">
      <c r="A85" s="32" t="s">
        <v>452</v>
      </c>
      <c r="B85" s="13">
        <v>4.9699999999999994E-2</v>
      </c>
      <c r="C85" s="212">
        <v>4.5499999999999999E-2</v>
      </c>
      <c r="D85" s="13"/>
      <c r="E85" s="27"/>
      <c r="F85" s="27"/>
      <c r="G85" s="27"/>
      <c r="H85" s="27">
        <v>0</v>
      </c>
      <c r="I85" s="27">
        <v>0</v>
      </c>
      <c r="J85" s="27">
        <v>0</v>
      </c>
      <c r="K85" s="27">
        <v>0</v>
      </c>
      <c r="L85" s="27">
        <v>0</v>
      </c>
      <c r="M85" s="27">
        <v>0</v>
      </c>
      <c r="N85" s="27">
        <v>0</v>
      </c>
      <c r="O85" s="27">
        <v>0</v>
      </c>
      <c r="P85" s="27">
        <v>0</v>
      </c>
      <c r="Q85" s="13"/>
      <c r="R85" s="27">
        <v>0</v>
      </c>
      <c r="S85" s="27">
        <v>0</v>
      </c>
      <c r="T85" s="27">
        <v>0</v>
      </c>
      <c r="U85" s="29">
        <v>0</v>
      </c>
      <c r="V85" s="29">
        <v>0</v>
      </c>
      <c r="W85" s="29">
        <v>0</v>
      </c>
      <c r="X85" s="29">
        <v>0</v>
      </c>
      <c r="Y85" s="29">
        <v>0</v>
      </c>
      <c r="Z85" s="29">
        <v>0</v>
      </c>
      <c r="AA85" s="29">
        <v>0</v>
      </c>
      <c r="AB85" s="29">
        <v>0</v>
      </c>
      <c r="AC85" s="29">
        <v>0</v>
      </c>
      <c r="AD85" s="27"/>
      <c r="AE85" s="27">
        <v>0</v>
      </c>
      <c r="AF85" s="27">
        <v>0</v>
      </c>
      <c r="AG85" s="27">
        <v>0</v>
      </c>
      <c r="AH85" s="27">
        <v>0</v>
      </c>
      <c r="AI85" s="27">
        <v>0</v>
      </c>
      <c r="AJ85" s="27">
        <v>0</v>
      </c>
      <c r="AK85" s="27"/>
      <c r="AL85" s="27"/>
      <c r="AM85" s="27"/>
      <c r="AN85" s="27"/>
      <c r="AO85" s="27"/>
      <c r="AP85" s="27"/>
      <c r="AQ85" s="27"/>
      <c r="AR85" s="28"/>
      <c r="AS85" s="28"/>
      <c r="AT85" s="28"/>
      <c r="AU85" s="28">
        <v>0</v>
      </c>
      <c r="AV85" s="28">
        <v>0</v>
      </c>
      <c r="AW85" s="28">
        <v>0</v>
      </c>
      <c r="AX85" s="28">
        <v>0</v>
      </c>
      <c r="AY85" s="28">
        <v>0</v>
      </c>
      <c r="AZ85" s="28">
        <v>0</v>
      </c>
      <c r="BA85" s="28">
        <v>0</v>
      </c>
      <c r="BB85" s="28">
        <v>0</v>
      </c>
      <c r="BC85" s="28">
        <v>0</v>
      </c>
      <c r="BD85" s="27"/>
      <c r="BE85" s="28">
        <v>0</v>
      </c>
      <c r="BF85" s="28">
        <v>0</v>
      </c>
      <c r="BG85" s="28">
        <v>0</v>
      </c>
      <c r="BH85" s="29">
        <v>0</v>
      </c>
      <c r="BI85" s="29">
        <v>0</v>
      </c>
      <c r="BJ85" s="29">
        <v>0</v>
      </c>
      <c r="BK85" s="29">
        <v>0</v>
      </c>
      <c r="BL85" s="29">
        <v>0</v>
      </c>
      <c r="BM85" s="29">
        <v>0</v>
      </c>
      <c r="BN85" s="29">
        <v>0</v>
      </c>
      <c r="BO85" s="29">
        <v>0</v>
      </c>
      <c r="BP85" s="29">
        <v>0</v>
      </c>
      <c r="BQ85" s="28"/>
      <c r="BR85" s="27">
        <f t="shared" si="176"/>
        <v>0</v>
      </c>
      <c r="BS85" s="27">
        <f t="shared" si="177"/>
        <v>0</v>
      </c>
      <c r="BT85" s="27">
        <f t="shared" si="178"/>
        <v>0</v>
      </c>
      <c r="BU85" s="27">
        <f t="shared" si="179"/>
        <v>0</v>
      </c>
      <c r="BV85" s="27">
        <f t="shared" si="180"/>
        <v>0</v>
      </c>
      <c r="BW85" s="27">
        <f t="shared" si="181"/>
        <v>0</v>
      </c>
      <c r="BX85" s="27">
        <f t="shared" si="182"/>
        <v>0</v>
      </c>
      <c r="BY85" s="27">
        <f t="shared" si="183"/>
        <v>0</v>
      </c>
      <c r="BZ85" s="27">
        <f t="shared" si="184"/>
        <v>0</v>
      </c>
      <c r="CA85" s="27">
        <f t="shared" si="185"/>
        <v>0</v>
      </c>
      <c r="CB85" s="27">
        <f t="shared" si="186"/>
        <v>0</v>
      </c>
      <c r="CC85" s="27">
        <f t="shared" si="187"/>
        <v>0</v>
      </c>
      <c r="CE85" s="15">
        <f t="shared" si="188"/>
        <v>0</v>
      </c>
      <c r="CF85" s="15">
        <f t="shared" si="189"/>
        <v>0</v>
      </c>
      <c r="CG85" s="15">
        <f t="shared" si="190"/>
        <v>0</v>
      </c>
      <c r="CH85" s="15">
        <f t="shared" si="191"/>
        <v>0</v>
      </c>
      <c r="CI85" s="15">
        <f t="shared" si="192"/>
        <v>0</v>
      </c>
      <c r="CJ85" s="15">
        <f t="shared" si="193"/>
        <v>0</v>
      </c>
      <c r="CK85" s="15">
        <f t="shared" si="194"/>
        <v>0</v>
      </c>
      <c r="CL85" s="15">
        <f t="shared" si="195"/>
        <v>0</v>
      </c>
      <c r="CM85" s="15">
        <f t="shared" si="196"/>
        <v>0</v>
      </c>
      <c r="CN85" s="15">
        <f t="shared" si="197"/>
        <v>0</v>
      </c>
      <c r="CO85" s="15">
        <f t="shared" si="198"/>
        <v>0</v>
      </c>
      <c r="CP85" s="15">
        <f t="shared" si="199"/>
        <v>0</v>
      </c>
      <c r="CQ85" s="15">
        <f t="shared" si="200"/>
        <v>0</v>
      </c>
      <c r="CR85" s="15">
        <f t="shared" si="201"/>
        <v>0</v>
      </c>
      <c r="CS85" s="15">
        <f t="shared" si="202"/>
        <v>0</v>
      </c>
      <c r="CT85" s="15">
        <f t="shared" si="203"/>
        <v>0</v>
      </c>
      <c r="CU85" s="15">
        <f t="shared" si="204"/>
        <v>0</v>
      </c>
      <c r="CV85" s="15">
        <f t="shared" si="205"/>
        <v>0</v>
      </c>
      <c r="CW85" s="15">
        <f t="shared" si="206"/>
        <v>0</v>
      </c>
      <c r="CX85" s="15">
        <f t="shared" si="207"/>
        <v>0</v>
      </c>
      <c r="CY85" s="15">
        <f t="shared" si="208"/>
        <v>0</v>
      </c>
      <c r="CZ85" s="15">
        <f t="shared" si="209"/>
        <v>0</v>
      </c>
      <c r="DA85" s="15">
        <f t="shared" si="210"/>
        <v>0</v>
      </c>
      <c r="DB85" s="15">
        <f t="shared" si="211"/>
        <v>0</v>
      </c>
      <c r="DC85" s="15">
        <f t="shared" si="212"/>
        <v>0</v>
      </c>
      <c r="DD85" s="15">
        <f t="shared" si="213"/>
        <v>0</v>
      </c>
      <c r="DE85" s="15">
        <f t="shared" si="214"/>
        <v>0</v>
      </c>
      <c r="DF85" s="15">
        <f t="shared" si="215"/>
        <v>0</v>
      </c>
      <c r="DG85" s="15">
        <f t="shared" si="216"/>
        <v>0</v>
      </c>
      <c r="DH85" s="15">
        <f t="shared" si="217"/>
        <v>0</v>
      </c>
      <c r="DI85" s="15">
        <f t="shared" si="218"/>
        <v>0</v>
      </c>
      <c r="DJ85" s="15">
        <f t="shared" si="219"/>
        <v>0</v>
      </c>
      <c r="DK85" s="15">
        <f t="shared" si="220"/>
        <v>0</v>
      </c>
      <c r="DL85" s="15">
        <f t="shared" si="221"/>
        <v>0</v>
      </c>
      <c r="DM85" s="15">
        <f t="shared" si="222"/>
        <v>0</v>
      </c>
      <c r="DN85" s="15">
        <f t="shared" si="223"/>
        <v>0</v>
      </c>
      <c r="DO85" s="15">
        <f t="shared" si="224"/>
        <v>0</v>
      </c>
      <c r="DP85" s="15">
        <f t="shared" si="225"/>
        <v>0</v>
      </c>
      <c r="DR85" s="15">
        <f t="shared" si="226"/>
        <v>0</v>
      </c>
      <c r="DS85" s="15">
        <f t="shared" si="227"/>
        <v>0</v>
      </c>
      <c r="DT85" s="15">
        <f t="shared" si="228"/>
        <v>0</v>
      </c>
      <c r="DU85" s="15">
        <f t="shared" si="229"/>
        <v>0</v>
      </c>
      <c r="DV85" s="15">
        <f t="shared" si="230"/>
        <v>0</v>
      </c>
      <c r="DW85" s="15">
        <f t="shared" si="231"/>
        <v>0</v>
      </c>
      <c r="DX85" s="15">
        <f t="shared" si="232"/>
        <v>0</v>
      </c>
      <c r="DY85" s="15">
        <f t="shared" si="233"/>
        <v>0</v>
      </c>
      <c r="DZ85" s="15">
        <f t="shared" si="234"/>
        <v>0</v>
      </c>
      <c r="EA85" s="15">
        <f t="shared" si="235"/>
        <v>0</v>
      </c>
      <c r="EB85" s="15">
        <f t="shared" si="236"/>
        <v>0</v>
      </c>
      <c r="EC85" s="15">
        <f t="shared" si="237"/>
        <v>0</v>
      </c>
      <c r="ED85" s="15">
        <f t="shared" si="238"/>
        <v>0</v>
      </c>
      <c r="EE85" s="15">
        <f t="shared" si="239"/>
        <v>0</v>
      </c>
      <c r="EF85" s="15">
        <f t="shared" si="240"/>
        <v>0</v>
      </c>
      <c r="EG85" s="15">
        <f t="shared" si="241"/>
        <v>0</v>
      </c>
      <c r="EH85" s="15">
        <f t="shared" si="242"/>
        <v>0</v>
      </c>
      <c r="EI85" s="15">
        <f t="shared" si="243"/>
        <v>0</v>
      </c>
      <c r="EJ85" s="15">
        <f t="shared" si="244"/>
        <v>0</v>
      </c>
      <c r="EK85" s="15">
        <f t="shared" si="245"/>
        <v>0</v>
      </c>
      <c r="EL85" s="15">
        <f t="shared" si="246"/>
        <v>0</v>
      </c>
      <c r="EM85" s="15">
        <f t="shared" si="247"/>
        <v>0</v>
      </c>
      <c r="EN85" s="15">
        <f t="shared" si="248"/>
        <v>0</v>
      </c>
      <c r="EO85" s="15">
        <f t="shared" si="249"/>
        <v>0</v>
      </c>
      <c r="EP85" s="15">
        <f t="shared" si="250"/>
        <v>0</v>
      </c>
      <c r="EQ85" s="15">
        <f t="shared" si="251"/>
        <v>0</v>
      </c>
      <c r="ER85" s="15">
        <f t="shared" si="252"/>
        <v>0</v>
      </c>
      <c r="ES85" s="15">
        <f t="shared" si="253"/>
        <v>0</v>
      </c>
      <c r="ET85" s="15">
        <f t="shared" si="254"/>
        <v>0</v>
      </c>
      <c r="EU85" s="15">
        <f t="shared" si="255"/>
        <v>0</v>
      </c>
      <c r="EV85" s="15">
        <f t="shared" si="256"/>
        <v>0</v>
      </c>
      <c r="EW85" s="15">
        <f t="shared" si="257"/>
        <v>0</v>
      </c>
      <c r="EX85" s="15">
        <f t="shared" si="258"/>
        <v>0</v>
      </c>
      <c r="EY85" s="15">
        <f t="shared" si="259"/>
        <v>0</v>
      </c>
      <c r="EZ85" s="15">
        <f t="shared" si="260"/>
        <v>0</v>
      </c>
      <c r="FA85" s="15">
        <f t="shared" si="261"/>
        <v>0</v>
      </c>
      <c r="FB85" s="15">
        <f t="shared" si="262"/>
        <v>0</v>
      </c>
      <c r="FC85" s="15">
        <f t="shared" si="263"/>
        <v>0</v>
      </c>
    </row>
    <row r="86" spans="1:159" x14ac:dyDescent="0.25">
      <c r="A86" s="30" t="s">
        <v>453</v>
      </c>
      <c r="B86" s="13">
        <v>2.8300000000000002E-2</v>
      </c>
      <c r="C86" s="212">
        <v>2.6100000000000002E-2</v>
      </c>
      <c r="D86" s="13"/>
      <c r="E86" s="27"/>
      <c r="F86" s="27"/>
      <c r="G86" s="27"/>
      <c r="H86" s="27">
        <v>0</v>
      </c>
      <c r="I86" s="27">
        <v>0</v>
      </c>
      <c r="J86" s="27">
        <v>0</v>
      </c>
      <c r="K86" s="27">
        <v>0</v>
      </c>
      <c r="L86" s="27">
        <v>0</v>
      </c>
      <c r="M86" s="27">
        <v>0</v>
      </c>
      <c r="N86" s="27">
        <v>0</v>
      </c>
      <c r="O86" s="27">
        <v>0</v>
      </c>
      <c r="P86" s="27">
        <v>0</v>
      </c>
      <c r="Q86" s="13"/>
      <c r="R86" s="27">
        <v>0</v>
      </c>
      <c r="S86" s="27">
        <v>0</v>
      </c>
      <c r="T86" s="27">
        <v>0</v>
      </c>
      <c r="U86" s="29">
        <v>0</v>
      </c>
      <c r="V86" s="29">
        <v>0</v>
      </c>
      <c r="W86" s="29">
        <v>0</v>
      </c>
      <c r="X86" s="29">
        <v>0</v>
      </c>
      <c r="Y86" s="29">
        <v>0</v>
      </c>
      <c r="Z86" s="29">
        <v>0</v>
      </c>
      <c r="AA86" s="29">
        <v>0</v>
      </c>
      <c r="AB86" s="29">
        <v>0</v>
      </c>
      <c r="AC86" s="29">
        <v>0</v>
      </c>
      <c r="AD86" s="27"/>
      <c r="AE86" s="27">
        <v>0</v>
      </c>
      <c r="AF86" s="27">
        <v>0</v>
      </c>
      <c r="AG86" s="27">
        <v>0</v>
      </c>
      <c r="AH86" s="27">
        <v>0</v>
      </c>
      <c r="AI86" s="27">
        <v>0</v>
      </c>
      <c r="AJ86" s="27">
        <v>0</v>
      </c>
      <c r="AK86" s="27"/>
      <c r="AL86" s="27"/>
      <c r="AM86" s="27"/>
      <c r="AN86" s="27"/>
      <c r="AO86" s="27"/>
      <c r="AP86" s="27"/>
      <c r="AQ86" s="27"/>
      <c r="AR86" s="28"/>
      <c r="AS86" s="28"/>
      <c r="AT86" s="28"/>
      <c r="AU86" s="28">
        <v>0</v>
      </c>
      <c r="AV86" s="28">
        <v>0</v>
      </c>
      <c r="AW86" s="28">
        <v>0</v>
      </c>
      <c r="AX86" s="28">
        <v>0</v>
      </c>
      <c r="AY86" s="28">
        <v>0</v>
      </c>
      <c r="AZ86" s="28">
        <v>0</v>
      </c>
      <c r="BA86" s="28">
        <v>0</v>
      </c>
      <c r="BB86" s="28">
        <v>0</v>
      </c>
      <c r="BC86" s="28">
        <v>0</v>
      </c>
      <c r="BD86" s="27"/>
      <c r="BE86" s="28">
        <v>0</v>
      </c>
      <c r="BF86" s="28">
        <v>0</v>
      </c>
      <c r="BG86" s="28">
        <v>0</v>
      </c>
      <c r="BH86" s="29">
        <v>0</v>
      </c>
      <c r="BI86" s="29">
        <v>0</v>
      </c>
      <c r="BJ86" s="29">
        <v>0</v>
      </c>
      <c r="BK86" s="29">
        <v>0</v>
      </c>
      <c r="BL86" s="29">
        <v>0</v>
      </c>
      <c r="BM86" s="29">
        <v>0</v>
      </c>
      <c r="BN86" s="29">
        <v>0</v>
      </c>
      <c r="BO86" s="29">
        <v>0</v>
      </c>
      <c r="BP86" s="29">
        <v>0</v>
      </c>
      <c r="BQ86" s="28"/>
      <c r="BR86" s="27">
        <f t="shared" si="176"/>
        <v>0</v>
      </c>
      <c r="BS86" s="27">
        <f t="shared" si="177"/>
        <v>0</v>
      </c>
      <c r="BT86" s="27">
        <f t="shared" si="178"/>
        <v>0</v>
      </c>
      <c r="BU86" s="27">
        <f t="shared" si="179"/>
        <v>0</v>
      </c>
      <c r="BV86" s="27">
        <f t="shared" si="180"/>
        <v>0</v>
      </c>
      <c r="BW86" s="27">
        <f t="shared" si="181"/>
        <v>0</v>
      </c>
      <c r="BX86" s="27">
        <f t="shared" si="182"/>
        <v>0</v>
      </c>
      <c r="BY86" s="27">
        <f t="shared" si="183"/>
        <v>0</v>
      </c>
      <c r="BZ86" s="27">
        <f t="shared" si="184"/>
        <v>0</v>
      </c>
      <c r="CA86" s="27">
        <f t="shared" si="185"/>
        <v>0</v>
      </c>
      <c r="CB86" s="27">
        <f t="shared" si="186"/>
        <v>0</v>
      </c>
      <c r="CC86" s="27">
        <f t="shared" si="187"/>
        <v>0</v>
      </c>
      <c r="CE86" s="15">
        <f t="shared" si="188"/>
        <v>0</v>
      </c>
      <c r="CF86" s="15">
        <f t="shared" si="189"/>
        <v>0</v>
      </c>
      <c r="CG86" s="15">
        <f t="shared" si="190"/>
        <v>0</v>
      </c>
      <c r="CH86" s="15">
        <f t="shared" si="191"/>
        <v>0</v>
      </c>
      <c r="CI86" s="15">
        <f t="shared" si="192"/>
        <v>0</v>
      </c>
      <c r="CJ86" s="15">
        <f t="shared" si="193"/>
        <v>0</v>
      </c>
      <c r="CK86" s="15">
        <f t="shared" si="194"/>
        <v>0</v>
      </c>
      <c r="CL86" s="15">
        <f t="shared" si="195"/>
        <v>0</v>
      </c>
      <c r="CM86" s="15">
        <f t="shared" si="196"/>
        <v>0</v>
      </c>
      <c r="CN86" s="15">
        <f t="shared" si="197"/>
        <v>0</v>
      </c>
      <c r="CO86" s="15">
        <f t="shared" si="198"/>
        <v>0</v>
      </c>
      <c r="CP86" s="15">
        <f t="shared" si="199"/>
        <v>0</v>
      </c>
      <c r="CQ86" s="15">
        <f t="shared" si="200"/>
        <v>0</v>
      </c>
      <c r="CR86" s="15">
        <f t="shared" si="201"/>
        <v>0</v>
      </c>
      <c r="CS86" s="15">
        <f t="shared" si="202"/>
        <v>0</v>
      </c>
      <c r="CT86" s="15">
        <f t="shared" si="203"/>
        <v>0</v>
      </c>
      <c r="CU86" s="15">
        <f t="shared" si="204"/>
        <v>0</v>
      </c>
      <c r="CV86" s="15">
        <f t="shared" si="205"/>
        <v>0</v>
      </c>
      <c r="CW86" s="15">
        <f t="shared" si="206"/>
        <v>0</v>
      </c>
      <c r="CX86" s="15">
        <f t="shared" si="207"/>
        <v>0</v>
      </c>
      <c r="CY86" s="15">
        <f t="shared" si="208"/>
        <v>0</v>
      </c>
      <c r="CZ86" s="15">
        <f t="shared" si="209"/>
        <v>0</v>
      </c>
      <c r="DA86" s="15">
        <f t="shared" si="210"/>
        <v>0</v>
      </c>
      <c r="DB86" s="15">
        <f t="shared" si="211"/>
        <v>0</v>
      </c>
      <c r="DC86" s="15">
        <f t="shared" si="212"/>
        <v>0</v>
      </c>
      <c r="DD86" s="15">
        <f t="shared" si="213"/>
        <v>0</v>
      </c>
      <c r="DE86" s="15">
        <f t="shared" si="214"/>
        <v>0</v>
      </c>
      <c r="DF86" s="15">
        <f t="shared" si="215"/>
        <v>0</v>
      </c>
      <c r="DG86" s="15">
        <f t="shared" si="216"/>
        <v>0</v>
      </c>
      <c r="DH86" s="15">
        <f t="shared" si="217"/>
        <v>0</v>
      </c>
      <c r="DI86" s="15">
        <f t="shared" si="218"/>
        <v>0</v>
      </c>
      <c r="DJ86" s="15">
        <f t="shared" si="219"/>
        <v>0</v>
      </c>
      <c r="DK86" s="15">
        <f t="shared" si="220"/>
        <v>0</v>
      </c>
      <c r="DL86" s="15">
        <f t="shared" si="221"/>
        <v>0</v>
      </c>
      <c r="DM86" s="15">
        <f t="shared" si="222"/>
        <v>0</v>
      </c>
      <c r="DN86" s="15">
        <f t="shared" si="223"/>
        <v>0</v>
      </c>
      <c r="DO86" s="15">
        <f t="shared" si="224"/>
        <v>0</v>
      </c>
      <c r="DP86" s="15">
        <f t="shared" si="225"/>
        <v>0</v>
      </c>
      <c r="DR86" s="15">
        <f t="shared" si="226"/>
        <v>0</v>
      </c>
      <c r="DS86" s="15">
        <f t="shared" si="227"/>
        <v>0</v>
      </c>
      <c r="DT86" s="15">
        <f t="shared" si="228"/>
        <v>0</v>
      </c>
      <c r="DU86" s="15">
        <f t="shared" si="229"/>
        <v>0</v>
      </c>
      <c r="DV86" s="15">
        <f t="shared" si="230"/>
        <v>0</v>
      </c>
      <c r="DW86" s="15">
        <f t="shared" si="231"/>
        <v>0</v>
      </c>
      <c r="DX86" s="15">
        <f t="shared" si="232"/>
        <v>0</v>
      </c>
      <c r="DY86" s="15">
        <f t="shared" si="233"/>
        <v>0</v>
      </c>
      <c r="DZ86" s="15">
        <f t="shared" si="234"/>
        <v>0</v>
      </c>
      <c r="EA86" s="15">
        <f t="shared" si="235"/>
        <v>0</v>
      </c>
      <c r="EB86" s="15">
        <f t="shared" si="236"/>
        <v>0</v>
      </c>
      <c r="EC86" s="15">
        <f t="shared" si="237"/>
        <v>0</v>
      </c>
      <c r="ED86" s="15">
        <f t="shared" si="238"/>
        <v>0</v>
      </c>
      <c r="EE86" s="15">
        <f t="shared" si="239"/>
        <v>0</v>
      </c>
      <c r="EF86" s="15">
        <f t="shared" si="240"/>
        <v>0</v>
      </c>
      <c r="EG86" s="15">
        <f t="shared" si="241"/>
        <v>0</v>
      </c>
      <c r="EH86" s="15">
        <f t="shared" si="242"/>
        <v>0</v>
      </c>
      <c r="EI86" s="15">
        <f t="shared" si="243"/>
        <v>0</v>
      </c>
      <c r="EJ86" s="15">
        <f t="shared" si="244"/>
        <v>0</v>
      </c>
      <c r="EK86" s="15">
        <f t="shared" si="245"/>
        <v>0</v>
      </c>
      <c r="EL86" s="15">
        <f t="shared" si="246"/>
        <v>0</v>
      </c>
      <c r="EM86" s="15">
        <f t="shared" si="247"/>
        <v>0</v>
      </c>
      <c r="EN86" s="15">
        <f t="shared" si="248"/>
        <v>0</v>
      </c>
      <c r="EO86" s="15">
        <f t="shared" si="249"/>
        <v>0</v>
      </c>
      <c r="EP86" s="15">
        <f t="shared" si="250"/>
        <v>0</v>
      </c>
      <c r="EQ86" s="15">
        <f t="shared" si="251"/>
        <v>0</v>
      </c>
      <c r="ER86" s="15">
        <f t="shared" si="252"/>
        <v>0</v>
      </c>
      <c r="ES86" s="15">
        <f t="shared" si="253"/>
        <v>0</v>
      </c>
      <c r="ET86" s="15">
        <f t="shared" si="254"/>
        <v>0</v>
      </c>
      <c r="EU86" s="15">
        <f t="shared" si="255"/>
        <v>0</v>
      </c>
      <c r="EV86" s="15">
        <f t="shared" si="256"/>
        <v>0</v>
      </c>
      <c r="EW86" s="15">
        <f t="shared" si="257"/>
        <v>0</v>
      </c>
      <c r="EX86" s="15">
        <f t="shared" si="258"/>
        <v>0</v>
      </c>
      <c r="EY86" s="15">
        <f t="shared" si="259"/>
        <v>0</v>
      </c>
      <c r="EZ86" s="15">
        <f t="shared" si="260"/>
        <v>0</v>
      </c>
      <c r="FA86" s="15">
        <f t="shared" si="261"/>
        <v>0</v>
      </c>
      <c r="FB86" s="15">
        <f t="shared" si="262"/>
        <v>0</v>
      </c>
      <c r="FC86" s="15">
        <f t="shared" si="263"/>
        <v>0</v>
      </c>
    </row>
    <row r="87" spans="1:159" x14ac:dyDescent="0.25">
      <c r="A87" s="26" t="s">
        <v>454</v>
      </c>
      <c r="B87" s="13">
        <v>2.7400000000000001E-2</v>
      </c>
      <c r="C87" s="212">
        <v>2.52E-2</v>
      </c>
      <c r="D87" s="13"/>
      <c r="E87" s="27"/>
      <c r="F87" s="27"/>
      <c r="G87" s="27"/>
      <c r="H87" s="27">
        <v>0</v>
      </c>
      <c r="I87" s="27">
        <v>0</v>
      </c>
      <c r="J87" s="27">
        <v>0</v>
      </c>
      <c r="K87" s="27">
        <v>0</v>
      </c>
      <c r="L87" s="27">
        <v>0</v>
      </c>
      <c r="M87" s="27">
        <v>0</v>
      </c>
      <c r="N87" s="27">
        <v>0</v>
      </c>
      <c r="O87" s="27">
        <v>0</v>
      </c>
      <c r="P87" s="27">
        <v>0</v>
      </c>
      <c r="Q87" s="13"/>
      <c r="R87" s="27">
        <v>0</v>
      </c>
      <c r="S87" s="27">
        <v>0</v>
      </c>
      <c r="T87" s="27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0</v>
      </c>
      <c r="AC87" s="29">
        <v>0</v>
      </c>
      <c r="AD87" s="27"/>
      <c r="AE87" s="27">
        <v>0</v>
      </c>
      <c r="AF87" s="27">
        <v>0</v>
      </c>
      <c r="AG87" s="27">
        <v>0</v>
      </c>
      <c r="AH87" s="27">
        <v>0</v>
      </c>
      <c r="AI87" s="27">
        <v>0</v>
      </c>
      <c r="AJ87" s="27">
        <v>0</v>
      </c>
      <c r="AK87" s="27"/>
      <c r="AL87" s="27"/>
      <c r="AM87" s="27"/>
      <c r="AN87" s="27"/>
      <c r="AO87" s="27"/>
      <c r="AP87" s="27"/>
      <c r="AQ87" s="27"/>
      <c r="AR87" s="28"/>
      <c r="AS87" s="28"/>
      <c r="AT87" s="28"/>
      <c r="AU87" s="28">
        <v>0</v>
      </c>
      <c r="AV87" s="28">
        <v>0</v>
      </c>
      <c r="AW87" s="28">
        <v>0</v>
      </c>
      <c r="AX87" s="28">
        <v>0</v>
      </c>
      <c r="AY87" s="28">
        <v>0</v>
      </c>
      <c r="AZ87" s="28">
        <v>0</v>
      </c>
      <c r="BA87" s="28">
        <v>0</v>
      </c>
      <c r="BB87" s="28">
        <v>0</v>
      </c>
      <c r="BC87" s="28">
        <v>0</v>
      </c>
      <c r="BD87" s="27"/>
      <c r="BE87" s="28">
        <v>0</v>
      </c>
      <c r="BF87" s="28">
        <v>0</v>
      </c>
      <c r="BG87" s="28">
        <v>0</v>
      </c>
      <c r="BH87" s="29">
        <v>0</v>
      </c>
      <c r="BI87" s="29">
        <v>0</v>
      </c>
      <c r="BJ87" s="29">
        <v>0</v>
      </c>
      <c r="BK87" s="29">
        <v>0</v>
      </c>
      <c r="BL87" s="29">
        <v>0</v>
      </c>
      <c r="BM87" s="29">
        <v>0</v>
      </c>
      <c r="BN87" s="29">
        <v>0</v>
      </c>
      <c r="BO87" s="29">
        <v>0</v>
      </c>
      <c r="BP87" s="29">
        <v>0</v>
      </c>
      <c r="BQ87" s="28"/>
      <c r="BR87" s="27">
        <f t="shared" si="176"/>
        <v>0</v>
      </c>
      <c r="BS87" s="27">
        <f t="shared" si="177"/>
        <v>0</v>
      </c>
      <c r="BT87" s="27">
        <f t="shared" si="178"/>
        <v>0</v>
      </c>
      <c r="BU87" s="27">
        <f t="shared" si="179"/>
        <v>0</v>
      </c>
      <c r="BV87" s="27">
        <f t="shared" si="180"/>
        <v>0</v>
      </c>
      <c r="BW87" s="27">
        <f t="shared" si="181"/>
        <v>0</v>
      </c>
      <c r="BX87" s="27">
        <f t="shared" si="182"/>
        <v>0</v>
      </c>
      <c r="BY87" s="27">
        <f t="shared" si="183"/>
        <v>0</v>
      </c>
      <c r="BZ87" s="27">
        <f t="shared" si="184"/>
        <v>0</v>
      </c>
      <c r="CA87" s="27">
        <f t="shared" si="185"/>
        <v>0</v>
      </c>
      <c r="CB87" s="27">
        <f t="shared" si="186"/>
        <v>0</v>
      </c>
      <c r="CC87" s="27">
        <f t="shared" si="187"/>
        <v>0</v>
      </c>
      <c r="CE87" s="15">
        <f t="shared" si="188"/>
        <v>0</v>
      </c>
      <c r="CF87" s="15">
        <f t="shared" si="189"/>
        <v>0</v>
      </c>
      <c r="CG87" s="15">
        <f t="shared" si="190"/>
        <v>0</v>
      </c>
      <c r="CH87" s="15">
        <f t="shared" si="191"/>
        <v>0</v>
      </c>
      <c r="CI87" s="15">
        <f t="shared" si="192"/>
        <v>0</v>
      </c>
      <c r="CJ87" s="15">
        <f t="shared" si="193"/>
        <v>0</v>
      </c>
      <c r="CK87" s="15">
        <f t="shared" si="194"/>
        <v>0</v>
      </c>
      <c r="CL87" s="15">
        <f t="shared" si="195"/>
        <v>0</v>
      </c>
      <c r="CM87" s="15">
        <f t="shared" si="196"/>
        <v>0</v>
      </c>
      <c r="CN87" s="15">
        <f t="shared" si="197"/>
        <v>0</v>
      </c>
      <c r="CO87" s="15">
        <f t="shared" si="198"/>
        <v>0</v>
      </c>
      <c r="CP87" s="15">
        <f t="shared" si="199"/>
        <v>0</v>
      </c>
      <c r="CQ87" s="15">
        <f t="shared" si="200"/>
        <v>0</v>
      </c>
      <c r="CR87" s="15">
        <f t="shared" si="201"/>
        <v>0</v>
      </c>
      <c r="CS87" s="15">
        <f t="shared" si="202"/>
        <v>0</v>
      </c>
      <c r="CT87" s="15">
        <f t="shared" si="203"/>
        <v>0</v>
      </c>
      <c r="CU87" s="15">
        <f t="shared" si="204"/>
        <v>0</v>
      </c>
      <c r="CV87" s="15">
        <f t="shared" si="205"/>
        <v>0</v>
      </c>
      <c r="CW87" s="15">
        <f t="shared" si="206"/>
        <v>0</v>
      </c>
      <c r="CX87" s="15">
        <f t="shared" si="207"/>
        <v>0</v>
      </c>
      <c r="CY87" s="15">
        <f t="shared" si="208"/>
        <v>0</v>
      </c>
      <c r="CZ87" s="15">
        <f t="shared" si="209"/>
        <v>0</v>
      </c>
      <c r="DA87" s="15">
        <f t="shared" si="210"/>
        <v>0</v>
      </c>
      <c r="DB87" s="15">
        <f t="shared" si="211"/>
        <v>0</v>
      </c>
      <c r="DC87" s="15">
        <f t="shared" si="212"/>
        <v>0</v>
      </c>
      <c r="DD87" s="15">
        <f t="shared" si="213"/>
        <v>0</v>
      </c>
      <c r="DE87" s="15">
        <f t="shared" si="214"/>
        <v>0</v>
      </c>
      <c r="DF87" s="15">
        <f t="shared" si="215"/>
        <v>0</v>
      </c>
      <c r="DG87" s="15">
        <f t="shared" si="216"/>
        <v>0</v>
      </c>
      <c r="DH87" s="15">
        <f t="shared" si="217"/>
        <v>0</v>
      </c>
      <c r="DI87" s="15">
        <f t="shared" si="218"/>
        <v>0</v>
      </c>
      <c r="DJ87" s="15">
        <f t="shared" si="219"/>
        <v>0</v>
      </c>
      <c r="DK87" s="15">
        <f t="shared" si="220"/>
        <v>0</v>
      </c>
      <c r="DL87" s="15">
        <f t="shared" si="221"/>
        <v>0</v>
      </c>
      <c r="DM87" s="15">
        <f t="shared" si="222"/>
        <v>0</v>
      </c>
      <c r="DN87" s="15">
        <f t="shared" si="223"/>
        <v>0</v>
      </c>
      <c r="DO87" s="15">
        <f t="shared" si="224"/>
        <v>0</v>
      </c>
      <c r="DP87" s="15">
        <f t="shared" si="225"/>
        <v>0</v>
      </c>
      <c r="DR87" s="15">
        <f t="shared" si="226"/>
        <v>0</v>
      </c>
      <c r="DS87" s="15">
        <f t="shared" si="227"/>
        <v>0</v>
      </c>
      <c r="DT87" s="15">
        <f t="shared" si="228"/>
        <v>0</v>
      </c>
      <c r="DU87" s="15">
        <f t="shared" si="229"/>
        <v>0</v>
      </c>
      <c r="DV87" s="15">
        <f t="shared" si="230"/>
        <v>0</v>
      </c>
      <c r="DW87" s="15">
        <f t="shared" si="231"/>
        <v>0</v>
      </c>
      <c r="DX87" s="15">
        <f t="shared" si="232"/>
        <v>0</v>
      </c>
      <c r="DY87" s="15">
        <f t="shared" si="233"/>
        <v>0</v>
      </c>
      <c r="DZ87" s="15">
        <f t="shared" si="234"/>
        <v>0</v>
      </c>
      <c r="EA87" s="15">
        <f t="shared" si="235"/>
        <v>0</v>
      </c>
      <c r="EB87" s="15">
        <f t="shared" si="236"/>
        <v>0</v>
      </c>
      <c r="EC87" s="15">
        <f t="shared" si="237"/>
        <v>0</v>
      </c>
      <c r="ED87" s="15">
        <f t="shared" si="238"/>
        <v>0</v>
      </c>
      <c r="EE87" s="15">
        <f t="shared" si="239"/>
        <v>0</v>
      </c>
      <c r="EF87" s="15">
        <f t="shared" si="240"/>
        <v>0</v>
      </c>
      <c r="EG87" s="15">
        <f t="shared" si="241"/>
        <v>0</v>
      </c>
      <c r="EH87" s="15">
        <f t="shared" si="242"/>
        <v>0</v>
      </c>
      <c r="EI87" s="15">
        <f t="shared" si="243"/>
        <v>0</v>
      </c>
      <c r="EJ87" s="15">
        <f t="shared" si="244"/>
        <v>0</v>
      </c>
      <c r="EK87" s="15">
        <f t="shared" si="245"/>
        <v>0</v>
      </c>
      <c r="EL87" s="15">
        <f t="shared" si="246"/>
        <v>0</v>
      </c>
      <c r="EM87" s="15">
        <f t="shared" si="247"/>
        <v>0</v>
      </c>
      <c r="EN87" s="15">
        <f t="shared" si="248"/>
        <v>0</v>
      </c>
      <c r="EO87" s="15">
        <f t="shared" si="249"/>
        <v>0</v>
      </c>
      <c r="EP87" s="15">
        <f t="shared" si="250"/>
        <v>0</v>
      </c>
      <c r="EQ87" s="15">
        <f t="shared" si="251"/>
        <v>0</v>
      </c>
      <c r="ER87" s="15">
        <f t="shared" si="252"/>
        <v>0</v>
      </c>
      <c r="ES87" s="15">
        <f t="shared" si="253"/>
        <v>0</v>
      </c>
      <c r="ET87" s="15">
        <f t="shared" si="254"/>
        <v>0</v>
      </c>
      <c r="EU87" s="15">
        <f t="shared" si="255"/>
        <v>0</v>
      </c>
      <c r="EV87" s="15">
        <f t="shared" si="256"/>
        <v>0</v>
      </c>
      <c r="EW87" s="15">
        <f t="shared" si="257"/>
        <v>0</v>
      </c>
      <c r="EX87" s="15">
        <f t="shared" si="258"/>
        <v>0</v>
      </c>
      <c r="EY87" s="15">
        <f t="shared" si="259"/>
        <v>0</v>
      </c>
      <c r="EZ87" s="15">
        <f t="shared" si="260"/>
        <v>0</v>
      </c>
      <c r="FA87" s="15">
        <f t="shared" si="261"/>
        <v>0</v>
      </c>
      <c r="FB87" s="15">
        <f t="shared" si="262"/>
        <v>0</v>
      </c>
      <c r="FC87" s="15">
        <f t="shared" si="263"/>
        <v>0</v>
      </c>
    </row>
    <row r="88" spans="1:159" x14ac:dyDescent="0.25">
      <c r="A88" s="26" t="s">
        <v>457</v>
      </c>
      <c r="B88" s="13">
        <v>3.7699999999999997E-2</v>
      </c>
      <c r="C88" s="212">
        <v>3.3399999999999999E-2</v>
      </c>
      <c r="D88" s="13"/>
      <c r="E88" s="27">
        <v>10877783.550000001</v>
      </c>
      <c r="F88" s="27">
        <v>10877783.550000001</v>
      </c>
      <c r="G88" s="27">
        <v>10877783.550000001</v>
      </c>
      <c r="H88" s="27">
        <v>10877783.550000001</v>
      </c>
      <c r="I88" s="27">
        <v>10877783.550000001</v>
      </c>
      <c r="J88" s="27">
        <v>10877783.550000001</v>
      </c>
      <c r="K88" s="27">
        <v>10877783.550000001</v>
      </c>
      <c r="L88" s="27">
        <v>10877783.550000001</v>
      </c>
      <c r="M88" s="27">
        <v>10877783.550000001</v>
      </c>
      <c r="N88" s="27">
        <v>10877783.550000001</v>
      </c>
      <c r="O88" s="27">
        <v>10877783.550000001</v>
      </c>
      <c r="P88" s="27">
        <v>10877783.550000001</v>
      </c>
      <c r="Q88" s="13"/>
      <c r="R88" s="27">
        <v>10877783.550000001</v>
      </c>
      <c r="S88" s="27">
        <v>10877783.550000001</v>
      </c>
      <c r="T88" s="27">
        <v>10877783.550000001</v>
      </c>
      <c r="U88" s="29">
        <v>10877783.550000001</v>
      </c>
      <c r="V88" s="29">
        <v>10877783.550000001</v>
      </c>
      <c r="W88" s="29">
        <v>10877783.550000001</v>
      </c>
      <c r="X88" s="29">
        <v>10877783.550000001</v>
      </c>
      <c r="Y88" s="29">
        <v>10877783.550000001</v>
      </c>
      <c r="Z88" s="29">
        <v>10877783.550000001</v>
      </c>
      <c r="AA88" s="29">
        <v>10877783.550000001</v>
      </c>
      <c r="AB88" s="29">
        <v>10877783.550000001</v>
      </c>
      <c r="AC88" s="29">
        <v>10877783.550000001</v>
      </c>
      <c r="AD88" s="27"/>
      <c r="AE88" s="27">
        <v>10877783.550000001</v>
      </c>
      <c r="AF88" s="27">
        <v>10877783.550000001</v>
      </c>
      <c r="AG88" s="27">
        <v>10877783.550000001</v>
      </c>
      <c r="AH88" s="27">
        <v>10877783.550000001</v>
      </c>
      <c r="AI88" s="27">
        <v>10877783.550000001</v>
      </c>
      <c r="AJ88" s="27">
        <v>10877783.550000001</v>
      </c>
      <c r="AK88" s="27"/>
      <c r="AL88" s="27"/>
      <c r="AM88" s="27"/>
      <c r="AN88" s="27"/>
      <c r="AO88" s="27"/>
      <c r="AP88" s="27"/>
      <c r="AQ88" s="27"/>
      <c r="AR88" s="28">
        <v>34174.36998625</v>
      </c>
      <c r="AS88" s="28">
        <v>34174.36998625</v>
      </c>
      <c r="AT88" s="28">
        <v>34174.36998625</v>
      </c>
      <c r="AU88" s="28">
        <v>34174.36998625</v>
      </c>
      <c r="AV88" s="28">
        <v>34174.36998625</v>
      </c>
      <c r="AW88" s="28">
        <v>34174.36998625</v>
      </c>
      <c r="AX88" s="28">
        <v>34174.36998625</v>
      </c>
      <c r="AY88" s="28">
        <v>34174.36998625</v>
      </c>
      <c r="AZ88" s="28">
        <v>34174.36998625</v>
      </c>
      <c r="BA88" s="28">
        <v>34174.36998625</v>
      </c>
      <c r="BB88" s="28">
        <v>34174.36998625</v>
      </c>
      <c r="BC88" s="28">
        <v>34174.36998625</v>
      </c>
      <c r="BD88" s="27"/>
      <c r="BE88" s="28">
        <v>34174.36998625</v>
      </c>
      <c r="BF88" s="28">
        <v>34174.36998625</v>
      </c>
      <c r="BG88" s="28">
        <v>34174.36998625</v>
      </c>
      <c r="BH88" s="29">
        <v>34174.36998625</v>
      </c>
      <c r="BI88" s="29">
        <v>34174.36998625</v>
      </c>
      <c r="BJ88" s="29">
        <v>34174.36998625</v>
      </c>
      <c r="BK88" s="29">
        <v>34174.36998625</v>
      </c>
      <c r="BL88" s="29">
        <v>34174.36998625</v>
      </c>
      <c r="BM88" s="29">
        <v>34174.36998625</v>
      </c>
      <c r="BN88" s="29">
        <v>34174.36998625</v>
      </c>
      <c r="BO88" s="29">
        <v>34174.36998625</v>
      </c>
      <c r="BP88" s="29">
        <v>34174.36998625</v>
      </c>
      <c r="BQ88" s="28"/>
      <c r="BR88" s="27">
        <f t="shared" si="176"/>
        <v>34174.36998625</v>
      </c>
      <c r="BS88" s="27">
        <f t="shared" si="177"/>
        <v>34174.36998625</v>
      </c>
      <c r="BT88" s="27">
        <f t="shared" si="178"/>
        <v>34174.36998625</v>
      </c>
      <c r="BU88" s="27">
        <f t="shared" si="179"/>
        <v>34174.36998625</v>
      </c>
      <c r="BV88" s="27">
        <f t="shared" si="180"/>
        <v>34174.36998625</v>
      </c>
      <c r="BW88" s="27">
        <f t="shared" si="181"/>
        <v>34174.36998625</v>
      </c>
      <c r="BX88" s="27">
        <f t="shared" si="182"/>
        <v>0</v>
      </c>
      <c r="BY88" s="27">
        <f t="shared" si="183"/>
        <v>0</v>
      </c>
      <c r="BZ88" s="27">
        <f t="shared" si="184"/>
        <v>0</v>
      </c>
      <c r="CA88" s="27">
        <f t="shared" si="185"/>
        <v>0</v>
      </c>
      <c r="CB88" s="27">
        <f t="shared" si="186"/>
        <v>0</v>
      </c>
      <c r="CC88" s="27">
        <f t="shared" si="187"/>
        <v>0</v>
      </c>
      <c r="CE88" s="15">
        <f t="shared" si="188"/>
        <v>30276.497547499999</v>
      </c>
      <c r="CF88" s="15">
        <f t="shared" si="189"/>
        <v>30276.497547499999</v>
      </c>
      <c r="CG88" s="15">
        <f t="shared" si="190"/>
        <v>30276.497547499999</v>
      </c>
      <c r="CH88" s="15">
        <f t="shared" si="191"/>
        <v>30276.497547499999</v>
      </c>
      <c r="CI88" s="15">
        <f t="shared" si="192"/>
        <v>30276.497547499999</v>
      </c>
      <c r="CJ88" s="15">
        <f t="shared" si="193"/>
        <v>30276.497547499999</v>
      </c>
      <c r="CK88" s="15">
        <f t="shared" si="194"/>
        <v>30276.497547499999</v>
      </c>
      <c r="CL88" s="15">
        <f t="shared" si="195"/>
        <v>30276.497547499999</v>
      </c>
      <c r="CM88" s="15">
        <f t="shared" si="196"/>
        <v>30276.497547499999</v>
      </c>
      <c r="CN88" s="15">
        <f t="shared" si="197"/>
        <v>30276.497547499999</v>
      </c>
      <c r="CO88" s="15">
        <f t="shared" si="198"/>
        <v>30276.497547499999</v>
      </c>
      <c r="CP88" s="15">
        <f t="shared" si="199"/>
        <v>30276.497547499999</v>
      </c>
      <c r="CQ88" s="15">
        <f t="shared" si="200"/>
        <v>0</v>
      </c>
      <c r="CR88" s="15">
        <f t="shared" si="201"/>
        <v>30276.497547499999</v>
      </c>
      <c r="CS88" s="15">
        <f t="shared" si="202"/>
        <v>30276.497547499999</v>
      </c>
      <c r="CT88" s="15">
        <f t="shared" si="203"/>
        <v>30276.497547499999</v>
      </c>
      <c r="CU88" s="15">
        <f t="shared" si="204"/>
        <v>30276.497547499999</v>
      </c>
      <c r="CV88" s="15">
        <f t="shared" si="205"/>
        <v>30276.497547499999</v>
      </c>
      <c r="CW88" s="15">
        <f t="shared" si="206"/>
        <v>30276.497547499999</v>
      </c>
      <c r="CX88" s="15">
        <f t="shared" si="207"/>
        <v>30276.497547499999</v>
      </c>
      <c r="CY88" s="15">
        <f t="shared" si="208"/>
        <v>30276.497547499999</v>
      </c>
      <c r="CZ88" s="15">
        <f t="shared" si="209"/>
        <v>30276.497547499999</v>
      </c>
      <c r="DA88" s="15">
        <f t="shared" si="210"/>
        <v>30276.497547499999</v>
      </c>
      <c r="DB88" s="15">
        <f t="shared" si="211"/>
        <v>30276.497547499999</v>
      </c>
      <c r="DC88" s="15">
        <f t="shared" si="212"/>
        <v>30276.497547499999</v>
      </c>
      <c r="DD88" s="15">
        <f t="shared" si="213"/>
        <v>0</v>
      </c>
      <c r="DE88" s="15">
        <f t="shared" si="214"/>
        <v>30276.497547499999</v>
      </c>
      <c r="DF88" s="15">
        <f t="shared" si="215"/>
        <v>30276.497547499999</v>
      </c>
      <c r="DG88" s="15">
        <f t="shared" si="216"/>
        <v>30276.497547499999</v>
      </c>
      <c r="DH88" s="15">
        <f t="shared" si="217"/>
        <v>30276.497547499999</v>
      </c>
      <c r="DI88" s="15">
        <f t="shared" si="218"/>
        <v>30276.497547499999</v>
      </c>
      <c r="DJ88" s="15">
        <f t="shared" si="219"/>
        <v>30276.497547499999</v>
      </c>
      <c r="DK88" s="15">
        <f t="shared" si="220"/>
        <v>0</v>
      </c>
      <c r="DL88" s="15">
        <f t="shared" si="221"/>
        <v>0</v>
      </c>
      <c r="DM88" s="15">
        <f t="shared" si="222"/>
        <v>0</v>
      </c>
      <c r="DN88" s="15">
        <f t="shared" si="223"/>
        <v>0</v>
      </c>
      <c r="DO88" s="15">
        <f t="shared" si="224"/>
        <v>0</v>
      </c>
      <c r="DP88" s="15">
        <f t="shared" si="225"/>
        <v>0</v>
      </c>
      <c r="DR88" s="15">
        <f t="shared" si="226"/>
        <v>3897.8724387500006</v>
      </c>
      <c r="DS88" s="15">
        <f t="shared" si="227"/>
        <v>3897.8724387500006</v>
      </c>
      <c r="DT88" s="15">
        <f t="shared" si="228"/>
        <v>3897.8724387500006</v>
      </c>
      <c r="DU88" s="15">
        <f t="shared" si="229"/>
        <v>3897.8724387500006</v>
      </c>
      <c r="DV88" s="15">
        <f t="shared" si="230"/>
        <v>3897.8724387500006</v>
      </c>
      <c r="DW88" s="15">
        <f t="shared" si="231"/>
        <v>3897.8724387500006</v>
      </c>
      <c r="DX88" s="15">
        <f t="shared" si="232"/>
        <v>3897.8724387500006</v>
      </c>
      <c r="DY88" s="15">
        <f t="shared" si="233"/>
        <v>3897.8724387500006</v>
      </c>
      <c r="DZ88" s="15">
        <f t="shared" si="234"/>
        <v>3897.8724387500006</v>
      </c>
      <c r="EA88" s="15">
        <f t="shared" si="235"/>
        <v>3897.8724387500006</v>
      </c>
      <c r="EB88" s="15">
        <f t="shared" si="236"/>
        <v>3897.8724387500006</v>
      </c>
      <c r="EC88" s="15">
        <f t="shared" si="237"/>
        <v>3897.8724387500006</v>
      </c>
      <c r="ED88" s="15">
        <f t="shared" si="238"/>
        <v>0</v>
      </c>
      <c r="EE88" s="15">
        <f t="shared" si="239"/>
        <v>3897.8724387500006</v>
      </c>
      <c r="EF88" s="15">
        <f t="shared" si="240"/>
        <v>3897.8724387500006</v>
      </c>
      <c r="EG88" s="15">
        <f t="shared" si="241"/>
        <v>3897.8724387500006</v>
      </c>
      <c r="EH88" s="15">
        <f t="shared" si="242"/>
        <v>3897.8724387500006</v>
      </c>
      <c r="EI88" s="15">
        <f t="shared" si="243"/>
        <v>3897.8724387500006</v>
      </c>
      <c r="EJ88" s="15">
        <f t="shared" si="244"/>
        <v>3897.8724387500006</v>
      </c>
      <c r="EK88" s="15">
        <f t="shared" si="245"/>
        <v>3897.8724387500006</v>
      </c>
      <c r="EL88" s="15">
        <f t="shared" si="246"/>
        <v>3897.8724387500006</v>
      </c>
      <c r="EM88" s="15">
        <f t="shared" si="247"/>
        <v>3897.8724387500006</v>
      </c>
      <c r="EN88" s="15">
        <f t="shared" si="248"/>
        <v>3897.8724387500006</v>
      </c>
      <c r="EO88" s="15">
        <f t="shared" si="249"/>
        <v>3897.8724387500006</v>
      </c>
      <c r="EP88" s="15">
        <f t="shared" si="250"/>
        <v>3897.8724387500006</v>
      </c>
      <c r="EQ88" s="15">
        <f t="shared" si="251"/>
        <v>0</v>
      </c>
      <c r="ER88" s="15">
        <f t="shared" si="252"/>
        <v>3897.8724387500006</v>
      </c>
      <c r="ES88" s="15">
        <f t="shared" si="253"/>
        <v>3897.8724387500006</v>
      </c>
      <c r="ET88" s="15">
        <f t="shared" si="254"/>
        <v>3897.8724387500006</v>
      </c>
      <c r="EU88" s="15">
        <f t="shared" si="255"/>
        <v>3897.8724387500006</v>
      </c>
      <c r="EV88" s="15">
        <f t="shared" si="256"/>
        <v>3897.8724387500006</v>
      </c>
      <c r="EW88" s="15">
        <f t="shared" si="257"/>
        <v>3897.8724387500006</v>
      </c>
      <c r="EX88" s="15">
        <f t="shared" si="258"/>
        <v>0</v>
      </c>
      <c r="EY88" s="15">
        <f t="shared" si="259"/>
        <v>0</v>
      </c>
      <c r="EZ88" s="15">
        <f t="shared" si="260"/>
        <v>0</v>
      </c>
      <c r="FA88" s="15">
        <f t="shared" si="261"/>
        <v>0</v>
      </c>
      <c r="FB88" s="15">
        <f t="shared" si="262"/>
        <v>0</v>
      </c>
      <c r="FC88" s="15">
        <f t="shared" si="263"/>
        <v>0</v>
      </c>
    </row>
    <row r="89" spans="1:159" x14ac:dyDescent="0.25">
      <c r="A89" s="26" t="s">
        <v>458</v>
      </c>
      <c r="B89" s="13">
        <v>4.9699999999999994E-2</v>
      </c>
      <c r="C89" s="212">
        <v>4.5499999999999999E-2</v>
      </c>
      <c r="D89" s="13"/>
      <c r="E89" s="27">
        <v>5651937.2199999997</v>
      </c>
      <c r="F89" s="27">
        <v>5651937.2199999997</v>
      </c>
      <c r="G89" s="27">
        <v>5651937.2199999997</v>
      </c>
      <c r="H89" s="27">
        <v>5651937.2199999997</v>
      </c>
      <c r="I89" s="27">
        <v>5651937.2199999997</v>
      </c>
      <c r="J89" s="27">
        <v>5651937.2199999997</v>
      </c>
      <c r="K89" s="27">
        <v>5651937.2199999997</v>
      </c>
      <c r="L89" s="27">
        <v>5651937.2199999997</v>
      </c>
      <c r="M89" s="27">
        <v>5651937.2199999997</v>
      </c>
      <c r="N89" s="27">
        <v>5651937.2199999997</v>
      </c>
      <c r="O89" s="27">
        <v>5651937.2199999997</v>
      </c>
      <c r="P89" s="27">
        <v>5651937.2199999997</v>
      </c>
      <c r="Q89" s="13"/>
      <c r="R89" s="27">
        <v>5651937.2199999997</v>
      </c>
      <c r="S89" s="27">
        <v>5651937.2199999997</v>
      </c>
      <c r="T89" s="27">
        <v>5651937.2199999997</v>
      </c>
      <c r="U89" s="29">
        <v>5651937.2199999997</v>
      </c>
      <c r="V89" s="29">
        <v>5651937.2199999997</v>
      </c>
      <c r="W89" s="29">
        <v>5651937.2199999997</v>
      </c>
      <c r="X89" s="29">
        <v>5651937.2199999997</v>
      </c>
      <c r="Y89" s="29">
        <v>5651937.2199999997</v>
      </c>
      <c r="Z89" s="29">
        <v>5651937.2199999997</v>
      </c>
      <c r="AA89" s="29">
        <v>5651937.2199999997</v>
      </c>
      <c r="AB89" s="29">
        <v>5651937.2199999997</v>
      </c>
      <c r="AC89" s="29">
        <v>5651937.2199999997</v>
      </c>
      <c r="AD89" s="27"/>
      <c r="AE89" s="27">
        <v>5651937.2199999997</v>
      </c>
      <c r="AF89" s="27">
        <v>5651937.2199999997</v>
      </c>
      <c r="AG89" s="27">
        <v>5651937.2199999997</v>
      </c>
      <c r="AH89" s="27">
        <v>5651937.2199999997</v>
      </c>
      <c r="AI89" s="27">
        <v>5651937.2199999997</v>
      </c>
      <c r="AJ89" s="27">
        <v>5651937.2199999997</v>
      </c>
      <c r="AK89" s="27"/>
      <c r="AL89" s="27"/>
      <c r="AM89" s="27"/>
      <c r="AN89" s="27"/>
      <c r="AO89" s="27"/>
      <c r="AP89" s="27"/>
      <c r="AQ89" s="27"/>
      <c r="AR89" s="28">
        <v>23408.439986166661</v>
      </c>
      <c r="AS89" s="28">
        <v>23408.439986166661</v>
      </c>
      <c r="AT89" s="28">
        <v>23408.439986166661</v>
      </c>
      <c r="AU89" s="28">
        <v>23408.439986166661</v>
      </c>
      <c r="AV89" s="28">
        <v>23408.439986166661</v>
      </c>
      <c r="AW89" s="28">
        <v>23408.439986166661</v>
      </c>
      <c r="AX89" s="28">
        <v>23408.439986166661</v>
      </c>
      <c r="AY89" s="28">
        <v>23408.439986166661</v>
      </c>
      <c r="AZ89" s="28">
        <v>23408.439986166661</v>
      </c>
      <c r="BA89" s="28">
        <v>23408.439986166661</v>
      </c>
      <c r="BB89" s="28">
        <v>23408.439986166661</v>
      </c>
      <c r="BC89" s="28">
        <v>23408.439986166661</v>
      </c>
      <c r="BD89" s="27"/>
      <c r="BE89" s="28">
        <v>23408.439986166661</v>
      </c>
      <c r="BF89" s="28">
        <v>23408.439986166661</v>
      </c>
      <c r="BG89" s="28">
        <v>23408.439986166661</v>
      </c>
      <c r="BH89" s="29">
        <v>23408.439986166661</v>
      </c>
      <c r="BI89" s="29">
        <v>23408.439986166661</v>
      </c>
      <c r="BJ89" s="29">
        <v>23408.439986166661</v>
      </c>
      <c r="BK89" s="29">
        <v>23408.439986166661</v>
      </c>
      <c r="BL89" s="29">
        <v>23408.439986166661</v>
      </c>
      <c r="BM89" s="29">
        <v>23408.439986166661</v>
      </c>
      <c r="BN89" s="29">
        <v>23408.439986166661</v>
      </c>
      <c r="BO89" s="29">
        <v>23408.439986166661</v>
      </c>
      <c r="BP89" s="29">
        <v>23408.439986166661</v>
      </c>
      <c r="BQ89" s="28"/>
      <c r="BR89" s="27">
        <f t="shared" si="176"/>
        <v>23408.439986166661</v>
      </c>
      <c r="BS89" s="27">
        <f t="shared" si="177"/>
        <v>23408.439986166661</v>
      </c>
      <c r="BT89" s="27">
        <f t="shared" si="178"/>
        <v>23408.439986166661</v>
      </c>
      <c r="BU89" s="27">
        <f t="shared" si="179"/>
        <v>23408.439986166661</v>
      </c>
      <c r="BV89" s="27">
        <f t="shared" si="180"/>
        <v>23408.439986166661</v>
      </c>
      <c r="BW89" s="27">
        <f t="shared" si="181"/>
        <v>23408.439986166661</v>
      </c>
      <c r="BX89" s="27">
        <f t="shared" si="182"/>
        <v>0</v>
      </c>
      <c r="BY89" s="27">
        <f t="shared" si="183"/>
        <v>0</v>
      </c>
      <c r="BZ89" s="27">
        <f t="shared" si="184"/>
        <v>0</v>
      </c>
      <c r="CA89" s="27">
        <f t="shared" si="185"/>
        <v>0</v>
      </c>
      <c r="CB89" s="27">
        <f t="shared" si="186"/>
        <v>0</v>
      </c>
      <c r="CC89" s="27">
        <f t="shared" si="187"/>
        <v>0</v>
      </c>
      <c r="CE89" s="15">
        <f t="shared" si="188"/>
        <v>21430.261959166666</v>
      </c>
      <c r="CF89" s="15">
        <f t="shared" si="189"/>
        <v>21430.261959166666</v>
      </c>
      <c r="CG89" s="15">
        <f t="shared" si="190"/>
        <v>21430.261959166666</v>
      </c>
      <c r="CH89" s="15">
        <f t="shared" si="191"/>
        <v>21430.261959166666</v>
      </c>
      <c r="CI89" s="15">
        <f t="shared" si="192"/>
        <v>21430.261959166666</v>
      </c>
      <c r="CJ89" s="15">
        <f t="shared" si="193"/>
        <v>21430.261959166666</v>
      </c>
      <c r="CK89" s="15">
        <f t="shared" si="194"/>
        <v>21430.261959166666</v>
      </c>
      <c r="CL89" s="15">
        <f t="shared" si="195"/>
        <v>21430.261959166666</v>
      </c>
      <c r="CM89" s="15">
        <f t="shared" si="196"/>
        <v>21430.261959166666</v>
      </c>
      <c r="CN89" s="15">
        <f t="shared" si="197"/>
        <v>21430.261959166666</v>
      </c>
      <c r="CO89" s="15">
        <f t="shared" si="198"/>
        <v>21430.261959166666</v>
      </c>
      <c r="CP89" s="15">
        <f t="shared" si="199"/>
        <v>21430.261959166666</v>
      </c>
      <c r="CQ89" s="15">
        <f t="shared" si="200"/>
        <v>0</v>
      </c>
      <c r="CR89" s="15">
        <f t="shared" si="201"/>
        <v>21430.261959166666</v>
      </c>
      <c r="CS89" s="15">
        <f t="shared" si="202"/>
        <v>21430.261959166666</v>
      </c>
      <c r="CT89" s="15">
        <f t="shared" si="203"/>
        <v>21430.261959166666</v>
      </c>
      <c r="CU89" s="15">
        <f t="shared" si="204"/>
        <v>21430.261959166666</v>
      </c>
      <c r="CV89" s="15">
        <f t="shared" si="205"/>
        <v>21430.261959166666</v>
      </c>
      <c r="CW89" s="15">
        <f t="shared" si="206"/>
        <v>21430.261959166666</v>
      </c>
      <c r="CX89" s="15">
        <f t="shared" si="207"/>
        <v>21430.261959166666</v>
      </c>
      <c r="CY89" s="15">
        <f t="shared" si="208"/>
        <v>21430.261959166666</v>
      </c>
      <c r="CZ89" s="15">
        <f t="shared" si="209"/>
        <v>21430.261959166666</v>
      </c>
      <c r="DA89" s="15">
        <f t="shared" si="210"/>
        <v>21430.261959166666</v>
      </c>
      <c r="DB89" s="15">
        <f t="shared" si="211"/>
        <v>21430.261959166666</v>
      </c>
      <c r="DC89" s="15">
        <f t="shared" si="212"/>
        <v>21430.261959166666</v>
      </c>
      <c r="DD89" s="15">
        <f t="shared" si="213"/>
        <v>0</v>
      </c>
      <c r="DE89" s="15">
        <f t="shared" si="214"/>
        <v>21430.261959166666</v>
      </c>
      <c r="DF89" s="15">
        <f t="shared" si="215"/>
        <v>21430.261959166666</v>
      </c>
      <c r="DG89" s="15">
        <f t="shared" si="216"/>
        <v>21430.261959166666</v>
      </c>
      <c r="DH89" s="15">
        <f t="shared" si="217"/>
        <v>21430.261959166666</v>
      </c>
      <c r="DI89" s="15">
        <f t="shared" si="218"/>
        <v>21430.261959166666</v>
      </c>
      <c r="DJ89" s="15">
        <f t="shared" si="219"/>
        <v>21430.261959166666</v>
      </c>
      <c r="DK89" s="15">
        <f t="shared" si="220"/>
        <v>0</v>
      </c>
      <c r="DL89" s="15">
        <f t="shared" si="221"/>
        <v>0</v>
      </c>
      <c r="DM89" s="15">
        <f t="shared" si="222"/>
        <v>0</v>
      </c>
      <c r="DN89" s="15">
        <f t="shared" si="223"/>
        <v>0</v>
      </c>
      <c r="DO89" s="15">
        <f t="shared" si="224"/>
        <v>0</v>
      </c>
      <c r="DP89" s="15">
        <f t="shared" si="225"/>
        <v>0</v>
      </c>
      <c r="DR89" s="15">
        <f t="shared" si="226"/>
        <v>1978.1780269999945</v>
      </c>
      <c r="DS89" s="15">
        <f t="shared" si="227"/>
        <v>1978.1780269999945</v>
      </c>
      <c r="DT89" s="15">
        <f t="shared" si="228"/>
        <v>1978.1780269999945</v>
      </c>
      <c r="DU89" s="15">
        <f t="shared" si="229"/>
        <v>1978.1780269999945</v>
      </c>
      <c r="DV89" s="15">
        <f t="shared" si="230"/>
        <v>1978.1780269999945</v>
      </c>
      <c r="DW89" s="15">
        <f t="shared" si="231"/>
        <v>1978.1780269999945</v>
      </c>
      <c r="DX89" s="15">
        <f t="shared" si="232"/>
        <v>1978.1780269999945</v>
      </c>
      <c r="DY89" s="15">
        <f t="shared" si="233"/>
        <v>1978.1780269999945</v>
      </c>
      <c r="DZ89" s="15">
        <f t="shared" si="234"/>
        <v>1978.1780269999945</v>
      </c>
      <c r="EA89" s="15">
        <f t="shared" si="235"/>
        <v>1978.1780269999945</v>
      </c>
      <c r="EB89" s="15">
        <f t="shared" si="236"/>
        <v>1978.1780269999945</v>
      </c>
      <c r="EC89" s="15">
        <f t="shared" si="237"/>
        <v>1978.1780269999945</v>
      </c>
      <c r="ED89" s="15">
        <f t="shared" si="238"/>
        <v>0</v>
      </c>
      <c r="EE89" s="15">
        <f t="shared" si="239"/>
        <v>1978.1780269999945</v>
      </c>
      <c r="EF89" s="15">
        <f t="shared" si="240"/>
        <v>1978.1780269999945</v>
      </c>
      <c r="EG89" s="15">
        <f t="shared" si="241"/>
        <v>1978.1780269999945</v>
      </c>
      <c r="EH89" s="15">
        <f t="shared" si="242"/>
        <v>1978.1780269999945</v>
      </c>
      <c r="EI89" s="15">
        <f t="shared" si="243"/>
        <v>1978.1780269999945</v>
      </c>
      <c r="EJ89" s="15">
        <f t="shared" si="244"/>
        <v>1978.1780269999945</v>
      </c>
      <c r="EK89" s="15">
        <f t="shared" si="245"/>
        <v>1978.1780269999945</v>
      </c>
      <c r="EL89" s="15">
        <f t="shared" si="246"/>
        <v>1978.1780269999945</v>
      </c>
      <c r="EM89" s="15">
        <f t="shared" si="247"/>
        <v>1978.1780269999945</v>
      </c>
      <c r="EN89" s="15">
        <f t="shared" si="248"/>
        <v>1978.1780269999945</v>
      </c>
      <c r="EO89" s="15">
        <f t="shared" si="249"/>
        <v>1978.1780269999945</v>
      </c>
      <c r="EP89" s="15">
        <f t="shared" si="250"/>
        <v>1978.1780269999945</v>
      </c>
      <c r="EQ89" s="15">
        <f t="shared" si="251"/>
        <v>0</v>
      </c>
      <c r="ER89" s="15">
        <f t="shared" si="252"/>
        <v>1978.1780269999945</v>
      </c>
      <c r="ES89" s="15">
        <f t="shared" si="253"/>
        <v>1978.1780269999945</v>
      </c>
      <c r="ET89" s="15">
        <f t="shared" si="254"/>
        <v>1978.1780269999945</v>
      </c>
      <c r="EU89" s="15">
        <f t="shared" si="255"/>
        <v>1978.1780269999945</v>
      </c>
      <c r="EV89" s="15">
        <f t="shared" si="256"/>
        <v>1978.1780269999945</v>
      </c>
      <c r="EW89" s="15">
        <f t="shared" si="257"/>
        <v>1978.1780269999945</v>
      </c>
      <c r="EX89" s="15">
        <f t="shared" si="258"/>
        <v>0</v>
      </c>
      <c r="EY89" s="15">
        <f t="shared" si="259"/>
        <v>0</v>
      </c>
      <c r="EZ89" s="15">
        <f t="shared" si="260"/>
        <v>0</v>
      </c>
      <c r="FA89" s="15">
        <f t="shared" si="261"/>
        <v>0</v>
      </c>
      <c r="FB89" s="15">
        <f t="shared" si="262"/>
        <v>0</v>
      </c>
      <c r="FC89" s="15">
        <f t="shared" si="263"/>
        <v>0</v>
      </c>
    </row>
    <row r="90" spans="1:159" x14ac:dyDescent="0.25">
      <c r="A90" s="26" t="s">
        <v>459</v>
      </c>
      <c r="B90" s="13">
        <v>2.8300000000000002E-2</v>
      </c>
      <c r="C90" s="212">
        <v>2.6100000000000002E-2</v>
      </c>
      <c r="D90" s="13"/>
      <c r="E90" s="27">
        <v>28978313.5</v>
      </c>
      <c r="F90" s="27">
        <v>28978313.5</v>
      </c>
      <c r="G90" s="27">
        <v>28978313.5</v>
      </c>
      <c r="H90" s="27">
        <v>28978313.5</v>
      </c>
      <c r="I90" s="27">
        <v>28978313.5</v>
      </c>
      <c r="J90" s="27">
        <v>28978313.5</v>
      </c>
      <c r="K90" s="27">
        <v>28978313.5</v>
      </c>
      <c r="L90" s="27">
        <v>28978313.5</v>
      </c>
      <c r="M90" s="27">
        <v>28978313.5</v>
      </c>
      <c r="N90" s="27">
        <v>28978313.5</v>
      </c>
      <c r="O90" s="27">
        <v>28978313.5</v>
      </c>
      <c r="P90" s="27">
        <v>28978313.5</v>
      </c>
      <c r="Q90" s="13"/>
      <c r="R90" s="27">
        <v>28978313.5</v>
      </c>
      <c r="S90" s="27">
        <v>28978313.5</v>
      </c>
      <c r="T90" s="27">
        <v>28978313.5</v>
      </c>
      <c r="U90" s="29">
        <v>28978313.5</v>
      </c>
      <c r="V90" s="29">
        <v>28978313.5</v>
      </c>
      <c r="W90" s="29">
        <v>28978313.5</v>
      </c>
      <c r="X90" s="29">
        <v>28978313.5</v>
      </c>
      <c r="Y90" s="29">
        <v>28978313.5</v>
      </c>
      <c r="Z90" s="29">
        <v>28978313.5</v>
      </c>
      <c r="AA90" s="29">
        <v>28978313.5</v>
      </c>
      <c r="AB90" s="29">
        <v>28978313.5</v>
      </c>
      <c r="AC90" s="29">
        <v>28978313.5</v>
      </c>
      <c r="AD90" s="27"/>
      <c r="AE90" s="27">
        <v>28978313.5</v>
      </c>
      <c r="AF90" s="27">
        <v>28978313.5</v>
      </c>
      <c r="AG90" s="27">
        <v>28978313.5</v>
      </c>
      <c r="AH90" s="27">
        <v>28978313.5</v>
      </c>
      <c r="AI90" s="27">
        <v>28978313.5</v>
      </c>
      <c r="AJ90" s="27">
        <v>28978313.5</v>
      </c>
      <c r="AK90" s="27"/>
      <c r="AL90" s="27"/>
      <c r="AM90" s="27"/>
      <c r="AN90" s="27"/>
      <c r="AO90" s="27"/>
      <c r="AP90" s="27"/>
      <c r="AQ90" s="27"/>
      <c r="AR90" s="28">
        <v>68340.522670833336</v>
      </c>
      <c r="AS90" s="28">
        <v>68340.522670833336</v>
      </c>
      <c r="AT90" s="28">
        <v>68340.522670833336</v>
      </c>
      <c r="AU90" s="28">
        <v>68340.522670833336</v>
      </c>
      <c r="AV90" s="28">
        <v>68340.522670833336</v>
      </c>
      <c r="AW90" s="28">
        <v>68340.522670833336</v>
      </c>
      <c r="AX90" s="28">
        <v>68340.522670833336</v>
      </c>
      <c r="AY90" s="28">
        <v>68340.522670833336</v>
      </c>
      <c r="AZ90" s="28">
        <v>68340.522670833336</v>
      </c>
      <c r="BA90" s="28">
        <v>68340.522670833336</v>
      </c>
      <c r="BB90" s="28">
        <v>68340.522670833336</v>
      </c>
      <c r="BC90" s="28">
        <v>68340.522670833336</v>
      </c>
      <c r="BD90" s="27"/>
      <c r="BE90" s="28">
        <v>68340.522670833336</v>
      </c>
      <c r="BF90" s="28">
        <v>68340.522670833336</v>
      </c>
      <c r="BG90" s="28">
        <v>68340.522670833336</v>
      </c>
      <c r="BH90" s="29">
        <v>68340.522670833336</v>
      </c>
      <c r="BI90" s="29">
        <v>68340.522670833336</v>
      </c>
      <c r="BJ90" s="29">
        <v>68340.522670833336</v>
      </c>
      <c r="BK90" s="29">
        <v>68340.522670833336</v>
      </c>
      <c r="BL90" s="29">
        <v>68340.522670833336</v>
      </c>
      <c r="BM90" s="29">
        <v>68340.522670833336</v>
      </c>
      <c r="BN90" s="29">
        <v>68340.522670833336</v>
      </c>
      <c r="BO90" s="29">
        <v>68340.522670833336</v>
      </c>
      <c r="BP90" s="29">
        <v>68340.522670833336</v>
      </c>
      <c r="BQ90" s="28"/>
      <c r="BR90" s="27">
        <f t="shared" si="176"/>
        <v>68340.522670833336</v>
      </c>
      <c r="BS90" s="27">
        <f t="shared" si="177"/>
        <v>68340.522670833336</v>
      </c>
      <c r="BT90" s="27">
        <f t="shared" si="178"/>
        <v>68340.522670833336</v>
      </c>
      <c r="BU90" s="27">
        <f t="shared" si="179"/>
        <v>68340.522670833336</v>
      </c>
      <c r="BV90" s="27">
        <f t="shared" si="180"/>
        <v>68340.522670833336</v>
      </c>
      <c r="BW90" s="27">
        <f t="shared" si="181"/>
        <v>68340.522670833336</v>
      </c>
      <c r="BX90" s="27">
        <f t="shared" si="182"/>
        <v>0</v>
      </c>
      <c r="BY90" s="27">
        <f t="shared" si="183"/>
        <v>0</v>
      </c>
      <c r="BZ90" s="27">
        <f t="shared" si="184"/>
        <v>0</v>
      </c>
      <c r="CA90" s="27">
        <f t="shared" si="185"/>
        <v>0</v>
      </c>
      <c r="CB90" s="27">
        <f t="shared" si="186"/>
        <v>0</v>
      </c>
      <c r="CC90" s="27">
        <f t="shared" si="187"/>
        <v>0</v>
      </c>
      <c r="CE90" s="15">
        <f t="shared" si="188"/>
        <v>63027.831862500003</v>
      </c>
      <c r="CF90" s="15">
        <f t="shared" si="189"/>
        <v>63027.831862500003</v>
      </c>
      <c r="CG90" s="15">
        <f t="shared" si="190"/>
        <v>63027.831862500003</v>
      </c>
      <c r="CH90" s="15">
        <f t="shared" si="191"/>
        <v>63027.831862500003</v>
      </c>
      <c r="CI90" s="15">
        <f t="shared" si="192"/>
        <v>63027.831862500003</v>
      </c>
      <c r="CJ90" s="15">
        <f t="shared" si="193"/>
        <v>63027.831862500003</v>
      </c>
      <c r="CK90" s="15">
        <f t="shared" si="194"/>
        <v>63027.831862500003</v>
      </c>
      <c r="CL90" s="15">
        <f t="shared" si="195"/>
        <v>63027.831862500003</v>
      </c>
      <c r="CM90" s="15">
        <f t="shared" si="196"/>
        <v>63027.831862500003</v>
      </c>
      <c r="CN90" s="15">
        <f t="shared" si="197"/>
        <v>63027.831862500003</v>
      </c>
      <c r="CO90" s="15">
        <f t="shared" si="198"/>
        <v>63027.831862500003</v>
      </c>
      <c r="CP90" s="15">
        <f t="shared" si="199"/>
        <v>63027.831862500003</v>
      </c>
      <c r="CQ90" s="15">
        <f t="shared" si="200"/>
        <v>0</v>
      </c>
      <c r="CR90" s="15">
        <f t="shared" si="201"/>
        <v>63027.831862500003</v>
      </c>
      <c r="CS90" s="15">
        <f t="shared" si="202"/>
        <v>63027.831862500003</v>
      </c>
      <c r="CT90" s="15">
        <f t="shared" si="203"/>
        <v>63027.831862500003</v>
      </c>
      <c r="CU90" s="15">
        <f t="shared" si="204"/>
        <v>63027.831862500003</v>
      </c>
      <c r="CV90" s="15">
        <f t="shared" si="205"/>
        <v>63027.831862500003</v>
      </c>
      <c r="CW90" s="15">
        <f t="shared" si="206"/>
        <v>63027.831862500003</v>
      </c>
      <c r="CX90" s="15">
        <f t="shared" si="207"/>
        <v>63027.831862500003</v>
      </c>
      <c r="CY90" s="15">
        <f t="shared" si="208"/>
        <v>63027.831862500003</v>
      </c>
      <c r="CZ90" s="15">
        <f t="shared" si="209"/>
        <v>63027.831862500003</v>
      </c>
      <c r="DA90" s="15">
        <f t="shared" si="210"/>
        <v>63027.831862500003</v>
      </c>
      <c r="DB90" s="15">
        <f t="shared" si="211"/>
        <v>63027.831862500003</v>
      </c>
      <c r="DC90" s="15">
        <f t="shared" si="212"/>
        <v>63027.831862500003</v>
      </c>
      <c r="DD90" s="15">
        <f t="shared" si="213"/>
        <v>0</v>
      </c>
      <c r="DE90" s="15">
        <f t="shared" si="214"/>
        <v>63027.831862500003</v>
      </c>
      <c r="DF90" s="15">
        <f t="shared" si="215"/>
        <v>63027.831862500003</v>
      </c>
      <c r="DG90" s="15">
        <f t="shared" si="216"/>
        <v>63027.831862500003</v>
      </c>
      <c r="DH90" s="15">
        <f t="shared" si="217"/>
        <v>63027.831862500003</v>
      </c>
      <c r="DI90" s="15">
        <f t="shared" si="218"/>
        <v>63027.831862500003</v>
      </c>
      <c r="DJ90" s="15">
        <f t="shared" si="219"/>
        <v>63027.831862500003</v>
      </c>
      <c r="DK90" s="15">
        <f t="shared" si="220"/>
        <v>0</v>
      </c>
      <c r="DL90" s="15">
        <f t="shared" si="221"/>
        <v>0</v>
      </c>
      <c r="DM90" s="15">
        <f t="shared" si="222"/>
        <v>0</v>
      </c>
      <c r="DN90" s="15">
        <f t="shared" si="223"/>
        <v>0</v>
      </c>
      <c r="DO90" s="15">
        <f t="shared" si="224"/>
        <v>0</v>
      </c>
      <c r="DP90" s="15">
        <f t="shared" si="225"/>
        <v>0</v>
      </c>
      <c r="DR90" s="15">
        <f t="shared" si="226"/>
        <v>5312.6908083333328</v>
      </c>
      <c r="DS90" s="15">
        <f t="shared" si="227"/>
        <v>5312.6908083333328</v>
      </c>
      <c r="DT90" s="15">
        <f t="shared" si="228"/>
        <v>5312.6908083333328</v>
      </c>
      <c r="DU90" s="15">
        <f t="shared" si="229"/>
        <v>5312.6908083333328</v>
      </c>
      <c r="DV90" s="15">
        <f t="shared" si="230"/>
        <v>5312.6908083333328</v>
      </c>
      <c r="DW90" s="15">
        <f t="shared" si="231"/>
        <v>5312.6908083333328</v>
      </c>
      <c r="DX90" s="15">
        <f t="shared" si="232"/>
        <v>5312.6908083333328</v>
      </c>
      <c r="DY90" s="15">
        <f t="shared" si="233"/>
        <v>5312.6908083333328</v>
      </c>
      <c r="DZ90" s="15">
        <f t="shared" si="234"/>
        <v>5312.6908083333328</v>
      </c>
      <c r="EA90" s="15">
        <f t="shared" si="235"/>
        <v>5312.6908083333328</v>
      </c>
      <c r="EB90" s="15">
        <f t="shared" si="236"/>
        <v>5312.6908083333328</v>
      </c>
      <c r="EC90" s="15">
        <f t="shared" si="237"/>
        <v>5312.6908083333328</v>
      </c>
      <c r="ED90" s="15">
        <f t="shared" si="238"/>
        <v>0</v>
      </c>
      <c r="EE90" s="15">
        <f t="shared" si="239"/>
        <v>5312.6908083333328</v>
      </c>
      <c r="EF90" s="15">
        <f t="shared" si="240"/>
        <v>5312.6908083333328</v>
      </c>
      <c r="EG90" s="15">
        <f t="shared" si="241"/>
        <v>5312.6908083333328</v>
      </c>
      <c r="EH90" s="15">
        <f t="shared" si="242"/>
        <v>5312.6908083333328</v>
      </c>
      <c r="EI90" s="15">
        <f t="shared" si="243"/>
        <v>5312.6908083333328</v>
      </c>
      <c r="EJ90" s="15">
        <f t="shared" si="244"/>
        <v>5312.6908083333328</v>
      </c>
      <c r="EK90" s="15">
        <f t="shared" si="245"/>
        <v>5312.6908083333328</v>
      </c>
      <c r="EL90" s="15">
        <f t="shared" si="246"/>
        <v>5312.6908083333328</v>
      </c>
      <c r="EM90" s="15">
        <f t="shared" si="247"/>
        <v>5312.6908083333328</v>
      </c>
      <c r="EN90" s="15">
        <f t="shared" si="248"/>
        <v>5312.6908083333328</v>
      </c>
      <c r="EO90" s="15">
        <f t="shared" si="249"/>
        <v>5312.6908083333328</v>
      </c>
      <c r="EP90" s="15">
        <f t="shared" si="250"/>
        <v>5312.6908083333328</v>
      </c>
      <c r="EQ90" s="15">
        <f t="shared" si="251"/>
        <v>0</v>
      </c>
      <c r="ER90" s="15">
        <f t="shared" si="252"/>
        <v>5312.6908083333328</v>
      </c>
      <c r="ES90" s="15">
        <f t="shared" si="253"/>
        <v>5312.6908083333328</v>
      </c>
      <c r="ET90" s="15">
        <f t="shared" si="254"/>
        <v>5312.6908083333328</v>
      </c>
      <c r="EU90" s="15">
        <f t="shared" si="255"/>
        <v>5312.6908083333328</v>
      </c>
      <c r="EV90" s="15">
        <f t="shared" si="256"/>
        <v>5312.6908083333328</v>
      </c>
      <c r="EW90" s="15">
        <f t="shared" si="257"/>
        <v>5312.6908083333328</v>
      </c>
      <c r="EX90" s="15">
        <f t="shared" si="258"/>
        <v>0</v>
      </c>
      <c r="EY90" s="15">
        <f t="shared" si="259"/>
        <v>0</v>
      </c>
      <c r="EZ90" s="15">
        <f t="shared" si="260"/>
        <v>0</v>
      </c>
      <c r="FA90" s="15">
        <f t="shared" si="261"/>
        <v>0</v>
      </c>
      <c r="FB90" s="15">
        <f t="shared" si="262"/>
        <v>0</v>
      </c>
      <c r="FC90" s="15">
        <f t="shared" si="263"/>
        <v>0</v>
      </c>
    </row>
    <row r="91" spans="1:159" x14ac:dyDescent="0.25">
      <c r="A91" s="26" t="s">
        <v>460</v>
      </c>
      <c r="B91" s="13">
        <v>1.5E-3</v>
      </c>
      <c r="C91" s="206">
        <v>1.5E-3</v>
      </c>
      <c r="D91" s="13"/>
      <c r="E91" s="27">
        <v>1088876.92</v>
      </c>
      <c r="F91" s="27">
        <v>1088876.92</v>
      </c>
      <c r="G91" s="27">
        <v>1088876.92</v>
      </c>
      <c r="H91" s="27">
        <v>1088876.92</v>
      </c>
      <c r="I91" s="27">
        <v>1088876.92</v>
      </c>
      <c r="J91" s="27">
        <v>1088876.92</v>
      </c>
      <c r="K91" s="27">
        <v>1088876.92</v>
      </c>
      <c r="L91" s="27">
        <v>1088876.92</v>
      </c>
      <c r="M91" s="27">
        <v>1088876.92</v>
      </c>
      <c r="N91" s="27">
        <v>1088876.92</v>
      </c>
      <c r="O91" s="27">
        <v>1088876.92</v>
      </c>
      <c r="P91" s="27">
        <v>1088876.92</v>
      </c>
      <c r="Q91" s="13"/>
      <c r="R91" s="27">
        <v>1088876.92</v>
      </c>
      <c r="S91" s="27">
        <v>1088876.92</v>
      </c>
      <c r="T91" s="27">
        <v>1088876.92</v>
      </c>
      <c r="U91" s="29">
        <v>1088876.92</v>
      </c>
      <c r="V91" s="29">
        <v>1088876.92</v>
      </c>
      <c r="W91" s="29">
        <v>1088876.92</v>
      </c>
      <c r="X91" s="29">
        <v>1088876.92</v>
      </c>
      <c r="Y91" s="29">
        <v>1088876.92</v>
      </c>
      <c r="Z91" s="29">
        <v>1088876.92</v>
      </c>
      <c r="AA91" s="29">
        <v>1088876.92</v>
      </c>
      <c r="AB91" s="29">
        <v>1088876.92</v>
      </c>
      <c r="AC91" s="29">
        <v>1088876.92</v>
      </c>
      <c r="AD91" s="27"/>
      <c r="AE91" s="27">
        <v>1088876.92</v>
      </c>
      <c r="AF91" s="27">
        <v>1088876.92</v>
      </c>
      <c r="AG91" s="27">
        <v>1088876.92</v>
      </c>
      <c r="AH91" s="27">
        <v>1088876.92</v>
      </c>
      <c r="AI91" s="27">
        <v>1088876.92</v>
      </c>
      <c r="AJ91" s="27">
        <v>1088876.92</v>
      </c>
      <c r="AK91" s="27"/>
      <c r="AL91" s="27"/>
      <c r="AM91" s="27"/>
      <c r="AN91" s="27"/>
      <c r="AO91" s="27"/>
      <c r="AP91" s="27"/>
      <c r="AQ91" s="27"/>
      <c r="AR91" s="28">
        <v>136.10961499999999</v>
      </c>
      <c r="AS91" s="28">
        <v>136.10961499999999</v>
      </c>
      <c r="AT91" s="28">
        <v>136.10961499999999</v>
      </c>
      <c r="AU91" s="28">
        <v>136.10961499999999</v>
      </c>
      <c r="AV91" s="28">
        <v>136.10961499999999</v>
      </c>
      <c r="AW91" s="28">
        <v>136.10961499999999</v>
      </c>
      <c r="AX91" s="28">
        <v>136.10961499999999</v>
      </c>
      <c r="AY91" s="28">
        <v>136.10961499999999</v>
      </c>
      <c r="AZ91" s="28">
        <v>136.10961499999999</v>
      </c>
      <c r="BA91" s="28">
        <v>136.10961499999999</v>
      </c>
      <c r="BB91" s="28">
        <v>136.10961499999999</v>
      </c>
      <c r="BC91" s="28">
        <v>136.10961499999999</v>
      </c>
      <c r="BD91" s="27"/>
      <c r="BE91" s="28">
        <v>136.10961499999999</v>
      </c>
      <c r="BF91" s="28">
        <v>136.10961499999999</v>
      </c>
      <c r="BG91" s="28">
        <v>136.10961499999999</v>
      </c>
      <c r="BH91" s="29">
        <v>136.10961499999999</v>
      </c>
      <c r="BI91" s="29">
        <v>136.10961499999999</v>
      </c>
      <c r="BJ91" s="29">
        <v>136.10961499999999</v>
      </c>
      <c r="BK91" s="29">
        <v>136.10961499999999</v>
      </c>
      <c r="BL91" s="29">
        <v>136.10961499999999</v>
      </c>
      <c r="BM91" s="29">
        <v>136.10961499999999</v>
      </c>
      <c r="BN91" s="29">
        <v>136.10961499999999</v>
      </c>
      <c r="BO91" s="29">
        <v>136.10961499999999</v>
      </c>
      <c r="BP91" s="29">
        <v>136.10961499999999</v>
      </c>
      <c r="BQ91" s="28"/>
      <c r="BR91" s="27">
        <f t="shared" si="176"/>
        <v>136.10961499999999</v>
      </c>
      <c r="BS91" s="27">
        <f t="shared" si="177"/>
        <v>136.10961499999999</v>
      </c>
      <c r="BT91" s="27">
        <f t="shared" si="178"/>
        <v>136.10961499999999</v>
      </c>
      <c r="BU91" s="27">
        <f t="shared" si="179"/>
        <v>136.10961499999999</v>
      </c>
      <c r="BV91" s="27">
        <f t="shared" si="180"/>
        <v>136.10961499999999</v>
      </c>
      <c r="BW91" s="27">
        <f t="shared" si="181"/>
        <v>136.10961499999999</v>
      </c>
      <c r="BX91" s="27">
        <f t="shared" si="182"/>
        <v>0</v>
      </c>
      <c r="BY91" s="27">
        <f t="shared" si="183"/>
        <v>0</v>
      </c>
      <c r="BZ91" s="27">
        <f t="shared" si="184"/>
        <v>0</v>
      </c>
      <c r="CA91" s="27">
        <f t="shared" si="185"/>
        <v>0</v>
      </c>
      <c r="CB91" s="27">
        <f t="shared" si="186"/>
        <v>0</v>
      </c>
      <c r="CC91" s="27">
        <f t="shared" si="187"/>
        <v>0</v>
      </c>
      <c r="CE91" s="15">
        <f t="shared" si="188"/>
        <v>136.10961499999999</v>
      </c>
      <c r="CF91" s="15">
        <f t="shared" si="189"/>
        <v>136.10961499999999</v>
      </c>
      <c r="CG91" s="15">
        <f t="shared" si="190"/>
        <v>136.10961499999999</v>
      </c>
      <c r="CH91" s="15">
        <f t="shared" si="191"/>
        <v>136.10961499999999</v>
      </c>
      <c r="CI91" s="15">
        <f t="shared" si="192"/>
        <v>136.10961499999999</v>
      </c>
      <c r="CJ91" s="15">
        <f t="shared" si="193"/>
        <v>136.10961499999999</v>
      </c>
      <c r="CK91" s="15">
        <f t="shared" si="194"/>
        <v>136.10961499999999</v>
      </c>
      <c r="CL91" s="15">
        <f t="shared" si="195"/>
        <v>136.10961499999999</v>
      </c>
      <c r="CM91" s="15">
        <f t="shared" si="196"/>
        <v>136.10961499999999</v>
      </c>
      <c r="CN91" s="15">
        <f t="shared" si="197"/>
        <v>136.10961499999999</v>
      </c>
      <c r="CO91" s="15">
        <f t="shared" si="198"/>
        <v>136.10961499999999</v>
      </c>
      <c r="CP91" s="15">
        <f t="shared" si="199"/>
        <v>136.10961499999999</v>
      </c>
      <c r="CQ91" s="15">
        <f t="shared" si="200"/>
        <v>0</v>
      </c>
      <c r="CR91" s="15">
        <f t="shared" si="201"/>
        <v>136.10961499999999</v>
      </c>
      <c r="CS91" s="15">
        <f t="shared" si="202"/>
        <v>136.10961499999999</v>
      </c>
      <c r="CT91" s="15">
        <f t="shared" si="203"/>
        <v>136.10961499999999</v>
      </c>
      <c r="CU91" s="15">
        <f t="shared" si="204"/>
        <v>136.10961499999999</v>
      </c>
      <c r="CV91" s="15">
        <f t="shared" si="205"/>
        <v>136.10961499999999</v>
      </c>
      <c r="CW91" s="15">
        <f t="shared" si="206"/>
        <v>136.10961499999999</v>
      </c>
      <c r="CX91" s="15">
        <f t="shared" si="207"/>
        <v>136.10961499999999</v>
      </c>
      <c r="CY91" s="15">
        <f t="shared" si="208"/>
        <v>136.10961499999999</v>
      </c>
      <c r="CZ91" s="15">
        <f t="shared" si="209"/>
        <v>136.10961499999999</v>
      </c>
      <c r="DA91" s="15">
        <f t="shared" si="210"/>
        <v>136.10961499999999</v>
      </c>
      <c r="DB91" s="15">
        <f t="shared" si="211"/>
        <v>136.10961499999999</v>
      </c>
      <c r="DC91" s="15">
        <f t="shared" si="212"/>
        <v>136.10961499999999</v>
      </c>
      <c r="DD91" s="15">
        <f t="shared" si="213"/>
        <v>0</v>
      </c>
      <c r="DE91" s="15">
        <f t="shared" si="214"/>
        <v>136.10961499999999</v>
      </c>
      <c r="DF91" s="15">
        <f t="shared" si="215"/>
        <v>136.10961499999999</v>
      </c>
      <c r="DG91" s="15">
        <f t="shared" si="216"/>
        <v>136.10961499999999</v>
      </c>
      <c r="DH91" s="15">
        <f t="shared" si="217"/>
        <v>136.10961499999999</v>
      </c>
      <c r="DI91" s="15">
        <f t="shared" si="218"/>
        <v>136.10961499999999</v>
      </c>
      <c r="DJ91" s="15">
        <f t="shared" si="219"/>
        <v>136.10961499999999</v>
      </c>
      <c r="DK91" s="15">
        <f t="shared" si="220"/>
        <v>0</v>
      </c>
      <c r="DL91" s="15">
        <f t="shared" si="221"/>
        <v>0</v>
      </c>
      <c r="DM91" s="15">
        <f t="shared" si="222"/>
        <v>0</v>
      </c>
      <c r="DN91" s="15">
        <f t="shared" si="223"/>
        <v>0</v>
      </c>
      <c r="DO91" s="15">
        <f t="shared" si="224"/>
        <v>0</v>
      </c>
      <c r="DP91" s="15">
        <f t="shared" si="225"/>
        <v>0</v>
      </c>
      <c r="DR91" s="15">
        <f t="shared" si="226"/>
        <v>0</v>
      </c>
      <c r="DS91" s="15">
        <f t="shared" si="227"/>
        <v>0</v>
      </c>
      <c r="DT91" s="15">
        <f t="shared" si="228"/>
        <v>0</v>
      </c>
      <c r="DU91" s="15">
        <f t="shared" si="229"/>
        <v>0</v>
      </c>
      <c r="DV91" s="15">
        <f t="shared" si="230"/>
        <v>0</v>
      </c>
      <c r="DW91" s="15">
        <f t="shared" si="231"/>
        <v>0</v>
      </c>
      <c r="DX91" s="15">
        <f t="shared" si="232"/>
        <v>0</v>
      </c>
      <c r="DY91" s="15">
        <f t="shared" si="233"/>
        <v>0</v>
      </c>
      <c r="DZ91" s="15">
        <f t="shared" si="234"/>
        <v>0</v>
      </c>
      <c r="EA91" s="15">
        <f t="shared" si="235"/>
        <v>0</v>
      </c>
      <c r="EB91" s="15">
        <f t="shared" si="236"/>
        <v>0</v>
      </c>
      <c r="EC91" s="15">
        <f t="shared" si="237"/>
        <v>0</v>
      </c>
      <c r="ED91" s="15">
        <f t="shared" si="238"/>
        <v>0</v>
      </c>
      <c r="EE91" s="15">
        <f t="shared" si="239"/>
        <v>0</v>
      </c>
      <c r="EF91" s="15">
        <f t="shared" si="240"/>
        <v>0</v>
      </c>
      <c r="EG91" s="15">
        <f t="shared" si="241"/>
        <v>0</v>
      </c>
      <c r="EH91" s="15">
        <f t="shared" si="242"/>
        <v>0</v>
      </c>
      <c r="EI91" s="15">
        <f t="shared" si="243"/>
        <v>0</v>
      </c>
      <c r="EJ91" s="15">
        <f t="shared" si="244"/>
        <v>0</v>
      </c>
      <c r="EK91" s="15">
        <f t="shared" si="245"/>
        <v>0</v>
      </c>
      <c r="EL91" s="15">
        <f t="shared" si="246"/>
        <v>0</v>
      </c>
      <c r="EM91" s="15">
        <f t="shared" si="247"/>
        <v>0</v>
      </c>
      <c r="EN91" s="15">
        <f t="shared" si="248"/>
        <v>0</v>
      </c>
      <c r="EO91" s="15">
        <f t="shared" si="249"/>
        <v>0</v>
      </c>
      <c r="EP91" s="15">
        <f t="shared" si="250"/>
        <v>0</v>
      </c>
      <c r="EQ91" s="15">
        <f t="shared" si="251"/>
        <v>0</v>
      </c>
      <c r="ER91" s="15">
        <f t="shared" si="252"/>
        <v>0</v>
      </c>
      <c r="ES91" s="15">
        <f t="shared" si="253"/>
        <v>0</v>
      </c>
      <c r="ET91" s="15">
        <f t="shared" si="254"/>
        <v>0</v>
      </c>
      <c r="EU91" s="15">
        <f t="shared" si="255"/>
        <v>0</v>
      </c>
      <c r="EV91" s="15">
        <f t="shared" si="256"/>
        <v>0</v>
      </c>
      <c r="EW91" s="15">
        <f t="shared" si="257"/>
        <v>0</v>
      </c>
      <c r="EX91" s="15">
        <f t="shared" si="258"/>
        <v>0</v>
      </c>
      <c r="EY91" s="15">
        <f t="shared" si="259"/>
        <v>0</v>
      </c>
      <c r="EZ91" s="15">
        <f t="shared" si="260"/>
        <v>0</v>
      </c>
      <c r="FA91" s="15">
        <f t="shared" si="261"/>
        <v>0</v>
      </c>
      <c r="FB91" s="15">
        <f t="shared" si="262"/>
        <v>0</v>
      </c>
      <c r="FC91" s="15">
        <f t="shared" si="263"/>
        <v>0</v>
      </c>
    </row>
    <row r="92" spans="1:159" x14ac:dyDescent="0.25">
      <c r="A92" s="26" t="s">
        <v>461</v>
      </c>
      <c r="B92" s="13">
        <v>2.7400000000000001E-2</v>
      </c>
      <c r="C92" s="212">
        <v>2.52E-2</v>
      </c>
      <c r="D92" s="13"/>
      <c r="E92" s="27">
        <v>44236301.770000003</v>
      </c>
      <c r="F92" s="27">
        <v>44236301.770000003</v>
      </c>
      <c r="G92" s="27">
        <v>44236301.770000003</v>
      </c>
      <c r="H92" s="27">
        <v>44236301.770000003</v>
      </c>
      <c r="I92" s="27">
        <v>44236301.770000003</v>
      </c>
      <c r="J92" s="27">
        <v>44236301.770000003</v>
      </c>
      <c r="K92" s="27">
        <v>44236301.770000003</v>
      </c>
      <c r="L92" s="27">
        <v>44236301.770000003</v>
      </c>
      <c r="M92" s="27">
        <v>44236301.770000003</v>
      </c>
      <c r="N92" s="27">
        <v>44236301.770000003</v>
      </c>
      <c r="O92" s="27">
        <v>44236301.770000003</v>
      </c>
      <c r="P92" s="27">
        <v>44236301.770000003</v>
      </c>
      <c r="Q92" s="13"/>
      <c r="R92" s="27">
        <v>44236301.770000003</v>
      </c>
      <c r="S92" s="27">
        <v>44236301.770000003</v>
      </c>
      <c r="T92" s="27">
        <v>44236301.770000003</v>
      </c>
      <c r="U92" s="29">
        <v>44236301.770000003</v>
      </c>
      <c r="V92" s="29">
        <v>44236301.770000003</v>
      </c>
      <c r="W92" s="29">
        <v>44242369.450000003</v>
      </c>
      <c r="X92" s="29">
        <v>44248437.130000003</v>
      </c>
      <c r="Y92" s="29">
        <v>44248437.130000003</v>
      </c>
      <c r="Z92" s="29">
        <v>44242369.450000003</v>
      </c>
      <c r="AA92" s="29">
        <v>44266325.299999997</v>
      </c>
      <c r="AB92" s="29">
        <v>44343031.810000002</v>
      </c>
      <c r="AC92" s="29">
        <v>44389714.799999997</v>
      </c>
      <c r="AD92" s="27"/>
      <c r="AE92" s="27">
        <v>44389714.799999997</v>
      </c>
      <c r="AF92" s="27">
        <v>45052736.950000003</v>
      </c>
      <c r="AG92" s="27">
        <v>45720941.840000004</v>
      </c>
      <c r="AH92" s="27">
        <v>45717990.68</v>
      </c>
      <c r="AI92" s="27">
        <v>45712702.549999997</v>
      </c>
      <c r="AJ92" s="27">
        <v>45895766.619999997</v>
      </c>
      <c r="AK92" s="27"/>
      <c r="AL92" s="27"/>
      <c r="AM92" s="27"/>
      <c r="AN92" s="27"/>
      <c r="AO92" s="27"/>
      <c r="AP92" s="27"/>
      <c r="AQ92" s="27"/>
      <c r="AR92" s="28">
        <v>101006.22237483335</v>
      </c>
      <c r="AS92" s="28">
        <v>101006.22237483335</v>
      </c>
      <c r="AT92" s="28">
        <v>101006.22237483335</v>
      </c>
      <c r="AU92" s="28">
        <v>101006.22237483335</v>
      </c>
      <c r="AV92" s="28">
        <v>101006.22237483335</v>
      </c>
      <c r="AW92" s="28">
        <v>101006.22237483335</v>
      </c>
      <c r="AX92" s="28">
        <v>101006.22237483335</v>
      </c>
      <c r="AY92" s="28">
        <v>101006.22237483335</v>
      </c>
      <c r="AZ92" s="28">
        <v>101006.22237483335</v>
      </c>
      <c r="BA92" s="28">
        <v>101006.22237483335</v>
      </c>
      <c r="BB92" s="28">
        <v>101006.22237483335</v>
      </c>
      <c r="BC92" s="28">
        <v>101006.22237483335</v>
      </c>
      <c r="BD92" s="27"/>
      <c r="BE92" s="28">
        <v>101006.22237483335</v>
      </c>
      <c r="BF92" s="28">
        <v>101006.22237483335</v>
      </c>
      <c r="BG92" s="28">
        <v>101006.22237483335</v>
      </c>
      <c r="BH92" s="29">
        <v>101006.22237483335</v>
      </c>
      <c r="BI92" s="29">
        <v>101006.22237483335</v>
      </c>
      <c r="BJ92" s="29">
        <v>101020.07691083335</v>
      </c>
      <c r="BK92" s="29">
        <v>101033.93144683335</v>
      </c>
      <c r="BL92" s="29">
        <v>101033.93144683335</v>
      </c>
      <c r="BM92" s="29">
        <v>101020.07691083335</v>
      </c>
      <c r="BN92" s="29">
        <v>101074.77610166666</v>
      </c>
      <c r="BO92" s="29">
        <v>101249.92263283335</v>
      </c>
      <c r="BP92" s="29">
        <v>101356.51546000001</v>
      </c>
      <c r="BQ92" s="28"/>
      <c r="BR92" s="27">
        <f t="shared" si="176"/>
        <v>101356.51546000001</v>
      </c>
      <c r="BS92" s="27">
        <f t="shared" si="177"/>
        <v>102870.41603583335</v>
      </c>
      <c r="BT92" s="27">
        <f t="shared" si="178"/>
        <v>104396.15053466668</v>
      </c>
      <c r="BU92" s="27">
        <f t="shared" si="179"/>
        <v>104389.41205266667</v>
      </c>
      <c r="BV92" s="27">
        <f t="shared" si="180"/>
        <v>104377.33748916666</v>
      </c>
      <c r="BW92" s="27">
        <f t="shared" si="181"/>
        <v>104795.33378233334</v>
      </c>
      <c r="BX92" s="27">
        <f t="shared" si="182"/>
        <v>0</v>
      </c>
      <c r="BY92" s="27">
        <f t="shared" si="183"/>
        <v>0</v>
      </c>
      <c r="BZ92" s="27">
        <f t="shared" si="184"/>
        <v>0</v>
      </c>
      <c r="CA92" s="27">
        <f t="shared" si="185"/>
        <v>0</v>
      </c>
      <c r="CB92" s="27">
        <f t="shared" si="186"/>
        <v>0</v>
      </c>
      <c r="CC92" s="27">
        <f t="shared" si="187"/>
        <v>0</v>
      </c>
      <c r="CE92" s="15">
        <f t="shared" si="188"/>
        <v>92896.23371700001</v>
      </c>
      <c r="CF92" s="15">
        <f t="shared" si="189"/>
        <v>92896.23371700001</v>
      </c>
      <c r="CG92" s="15">
        <f t="shared" si="190"/>
        <v>92896.23371700001</v>
      </c>
      <c r="CH92" s="15">
        <f t="shared" si="191"/>
        <v>92896.23371700001</v>
      </c>
      <c r="CI92" s="15">
        <f t="shared" si="192"/>
        <v>92896.23371700001</v>
      </c>
      <c r="CJ92" s="15">
        <f t="shared" si="193"/>
        <v>92896.23371700001</v>
      </c>
      <c r="CK92" s="15">
        <f t="shared" si="194"/>
        <v>92896.23371700001</v>
      </c>
      <c r="CL92" s="15">
        <f t="shared" si="195"/>
        <v>92896.23371700001</v>
      </c>
      <c r="CM92" s="15">
        <f t="shared" si="196"/>
        <v>92896.23371700001</v>
      </c>
      <c r="CN92" s="15">
        <f t="shared" si="197"/>
        <v>92896.23371700001</v>
      </c>
      <c r="CO92" s="15">
        <f t="shared" si="198"/>
        <v>92896.23371700001</v>
      </c>
      <c r="CP92" s="15">
        <f t="shared" si="199"/>
        <v>92896.23371700001</v>
      </c>
      <c r="CQ92" s="15">
        <f t="shared" si="200"/>
        <v>0</v>
      </c>
      <c r="CR92" s="15">
        <f t="shared" si="201"/>
        <v>92896.23371700001</v>
      </c>
      <c r="CS92" s="15">
        <f t="shared" si="202"/>
        <v>92896.23371700001</v>
      </c>
      <c r="CT92" s="15">
        <f t="shared" si="203"/>
        <v>92896.23371700001</v>
      </c>
      <c r="CU92" s="15">
        <f t="shared" si="204"/>
        <v>92896.23371700001</v>
      </c>
      <c r="CV92" s="15">
        <f t="shared" si="205"/>
        <v>92896.23371700001</v>
      </c>
      <c r="CW92" s="15">
        <f t="shared" si="206"/>
        <v>92908.975845000008</v>
      </c>
      <c r="CX92" s="15">
        <f t="shared" si="207"/>
        <v>92921.717973000006</v>
      </c>
      <c r="CY92" s="15">
        <f t="shared" si="208"/>
        <v>92921.717973000006</v>
      </c>
      <c r="CZ92" s="15">
        <f t="shared" si="209"/>
        <v>92908.975845000008</v>
      </c>
      <c r="DA92" s="15">
        <f t="shared" si="210"/>
        <v>92959.283129999996</v>
      </c>
      <c r="DB92" s="15">
        <f t="shared" si="211"/>
        <v>93120.366801000011</v>
      </c>
      <c r="DC92" s="15">
        <f t="shared" si="212"/>
        <v>93218.401079999996</v>
      </c>
      <c r="DD92" s="15">
        <f t="shared" si="213"/>
        <v>0</v>
      </c>
      <c r="DE92" s="15">
        <f t="shared" si="214"/>
        <v>93218.401079999996</v>
      </c>
      <c r="DF92" s="15">
        <f t="shared" si="215"/>
        <v>94610.747595000008</v>
      </c>
      <c r="DG92" s="15">
        <f t="shared" si="216"/>
        <v>96013.977864000015</v>
      </c>
      <c r="DH92" s="15">
        <f t="shared" si="217"/>
        <v>96007.780428000013</v>
      </c>
      <c r="DI92" s="15">
        <f t="shared" si="218"/>
        <v>95996.675354999999</v>
      </c>
      <c r="DJ92" s="15">
        <f t="shared" si="219"/>
        <v>96381.109901999997</v>
      </c>
      <c r="DK92" s="15">
        <f t="shared" si="220"/>
        <v>0</v>
      </c>
      <c r="DL92" s="15">
        <f t="shared" si="221"/>
        <v>0</v>
      </c>
      <c r="DM92" s="15">
        <f t="shared" si="222"/>
        <v>0</v>
      </c>
      <c r="DN92" s="15">
        <f t="shared" si="223"/>
        <v>0</v>
      </c>
      <c r="DO92" s="15">
        <f t="shared" si="224"/>
        <v>0</v>
      </c>
      <c r="DP92" s="15">
        <f t="shared" si="225"/>
        <v>0</v>
      </c>
      <c r="DR92" s="15">
        <f t="shared" si="226"/>
        <v>8109.9886578333389</v>
      </c>
      <c r="DS92" s="15">
        <f t="shared" si="227"/>
        <v>8109.9886578333389</v>
      </c>
      <c r="DT92" s="15">
        <f t="shared" si="228"/>
        <v>8109.9886578333389</v>
      </c>
      <c r="DU92" s="15">
        <f t="shared" si="229"/>
        <v>8109.9886578333389</v>
      </c>
      <c r="DV92" s="15">
        <f t="shared" si="230"/>
        <v>8109.9886578333389</v>
      </c>
      <c r="DW92" s="15">
        <f t="shared" si="231"/>
        <v>8109.9886578333389</v>
      </c>
      <c r="DX92" s="15">
        <f t="shared" si="232"/>
        <v>8109.9886578333389</v>
      </c>
      <c r="DY92" s="15">
        <f t="shared" si="233"/>
        <v>8109.9886578333389</v>
      </c>
      <c r="DZ92" s="15">
        <f t="shared" si="234"/>
        <v>8109.9886578333389</v>
      </c>
      <c r="EA92" s="15">
        <f t="shared" si="235"/>
        <v>8109.9886578333389</v>
      </c>
      <c r="EB92" s="15">
        <f t="shared" si="236"/>
        <v>8109.9886578333389</v>
      </c>
      <c r="EC92" s="15">
        <f t="shared" si="237"/>
        <v>8109.9886578333389</v>
      </c>
      <c r="ED92" s="15">
        <f t="shared" si="238"/>
        <v>0</v>
      </c>
      <c r="EE92" s="15">
        <f t="shared" si="239"/>
        <v>8109.9886578333389</v>
      </c>
      <c r="EF92" s="15">
        <f t="shared" si="240"/>
        <v>8109.9886578333389</v>
      </c>
      <c r="EG92" s="15">
        <f t="shared" si="241"/>
        <v>8109.9886578333389</v>
      </c>
      <c r="EH92" s="15">
        <f t="shared" si="242"/>
        <v>8109.9886578333389</v>
      </c>
      <c r="EI92" s="15">
        <f t="shared" si="243"/>
        <v>8109.9886578333389</v>
      </c>
      <c r="EJ92" s="15">
        <f t="shared" si="244"/>
        <v>8111.1010658333398</v>
      </c>
      <c r="EK92" s="15">
        <f t="shared" si="245"/>
        <v>8112.2134738333407</v>
      </c>
      <c r="EL92" s="15">
        <f t="shared" si="246"/>
        <v>8112.2134738333407</v>
      </c>
      <c r="EM92" s="15">
        <f t="shared" si="247"/>
        <v>8111.1010658333398</v>
      </c>
      <c r="EN92" s="15">
        <f t="shared" si="248"/>
        <v>8115.4929716666666</v>
      </c>
      <c r="EO92" s="15">
        <f t="shared" si="249"/>
        <v>8129.5558318333351</v>
      </c>
      <c r="EP92" s="15">
        <f t="shared" si="250"/>
        <v>8138.1143800000136</v>
      </c>
      <c r="EQ92" s="15">
        <f t="shared" si="251"/>
        <v>0</v>
      </c>
      <c r="ER92" s="15">
        <f t="shared" si="252"/>
        <v>8138.1143800000136</v>
      </c>
      <c r="ES92" s="15">
        <f t="shared" si="253"/>
        <v>8259.6684408333385</v>
      </c>
      <c r="ET92" s="15">
        <f t="shared" si="254"/>
        <v>8382.1726706666668</v>
      </c>
      <c r="EU92" s="15">
        <f t="shared" si="255"/>
        <v>8381.6316246666538</v>
      </c>
      <c r="EV92" s="15">
        <f t="shared" si="256"/>
        <v>8380.6621341666614</v>
      </c>
      <c r="EW92" s="15">
        <f t="shared" si="257"/>
        <v>8414.2238803333457</v>
      </c>
      <c r="EX92" s="15">
        <f t="shared" si="258"/>
        <v>0</v>
      </c>
      <c r="EY92" s="15">
        <f t="shared" si="259"/>
        <v>0</v>
      </c>
      <c r="EZ92" s="15">
        <f t="shared" si="260"/>
        <v>0</v>
      </c>
      <c r="FA92" s="15">
        <f t="shared" si="261"/>
        <v>0</v>
      </c>
      <c r="FB92" s="15">
        <f t="shared" si="262"/>
        <v>0</v>
      </c>
      <c r="FC92" s="15">
        <f t="shared" si="263"/>
        <v>0</v>
      </c>
    </row>
    <row r="93" spans="1:159" x14ac:dyDescent="0.25">
      <c r="A93" s="26" t="s">
        <v>462</v>
      </c>
      <c r="B93" s="13">
        <v>5.2900000000000003E-2</v>
      </c>
      <c r="C93" s="212">
        <v>5.0799999999999998E-2</v>
      </c>
      <c r="D93" s="13"/>
      <c r="E93" s="27">
        <v>8043752.7000000002</v>
      </c>
      <c r="F93" s="27">
        <v>8043752.7000000002</v>
      </c>
      <c r="G93" s="27">
        <v>8043752.7000000002</v>
      </c>
      <c r="H93" s="27">
        <v>8043752.7000000002</v>
      </c>
      <c r="I93" s="27">
        <v>8043752.7000000002</v>
      </c>
      <c r="J93" s="27">
        <v>8043752.7000000002</v>
      </c>
      <c r="K93" s="27">
        <v>8043752.7000000002</v>
      </c>
      <c r="L93" s="27">
        <v>8043752.7000000002</v>
      </c>
      <c r="M93" s="27">
        <v>8043752.7000000002</v>
      </c>
      <c r="N93" s="27">
        <v>8043752.7000000002</v>
      </c>
      <c r="O93" s="27">
        <v>8043752.7000000002</v>
      </c>
      <c r="P93" s="27">
        <v>8043752.7000000002</v>
      </c>
      <c r="Q93" s="13"/>
      <c r="R93" s="27">
        <v>8043752.7000000002</v>
      </c>
      <c r="S93" s="27">
        <v>8043752.7000000002</v>
      </c>
      <c r="T93" s="27">
        <v>8043752.7000000002</v>
      </c>
      <c r="U93" s="29">
        <v>8043752.7000000002</v>
      </c>
      <c r="V93" s="29">
        <v>8043752.7000000002</v>
      </c>
      <c r="W93" s="29">
        <v>8043752.7000000002</v>
      </c>
      <c r="X93" s="29">
        <v>8043752.7000000002</v>
      </c>
      <c r="Y93" s="29">
        <v>8043752.7000000002</v>
      </c>
      <c r="Z93" s="29">
        <v>8043752.7000000002</v>
      </c>
      <c r="AA93" s="29">
        <v>8043752.7000000002</v>
      </c>
      <c r="AB93" s="29">
        <v>8043752.7000000002</v>
      </c>
      <c r="AC93" s="29">
        <v>8043752.7000000002</v>
      </c>
      <c r="AD93" s="27"/>
      <c r="AE93" s="27">
        <v>8043752.7000000002</v>
      </c>
      <c r="AF93" s="27">
        <v>8043752.7000000002</v>
      </c>
      <c r="AG93" s="27">
        <v>8043752.7000000002</v>
      </c>
      <c r="AH93" s="27">
        <v>8043752.7000000002</v>
      </c>
      <c r="AI93" s="27">
        <v>8043752.7000000002</v>
      </c>
      <c r="AJ93" s="27">
        <v>8043752.7000000002</v>
      </c>
      <c r="AK93" s="27"/>
      <c r="AL93" s="27"/>
      <c r="AM93" s="27"/>
      <c r="AN93" s="27"/>
      <c r="AO93" s="27"/>
      <c r="AP93" s="27"/>
      <c r="AQ93" s="27"/>
      <c r="AR93" s="28">
        <v>35459.543152500002</v>
      </c>
      <c r="AS93" s="28">
        <v>35459.543152500002</v>
      </c>
      <c r="AT93" s="28">
        <v>35459.543152500002</v>
      </c>
      <c r="AU93" s="28">
        <v>35459.543152500002</v>
      </c>
      <c r="AV93" s="28">
        <v>35459.543152500002</v>
      </c>
      <c r="AW93" s="28">
        <v>35459.543152500002</v>
      </c>
      <c r="AX93" s="28">
        <v>35459.543152500002</v>
      </c>
      <c r="AY93" s="28">
        <v>35459.543152500002</v>
      </c>
      <c r="AZ93" s="28">
        <v>35459.543152500002</v>
      </c>
      <c r="BA93" s="28">
        <v>35459.543152500002</v>
      </c>
      <c r="BB93" s="28">
        <v>35459.543152500002</v>
      </c>
      <c r="BC93" s="28">
        <v>35459.543152500002</v>
      </c>
      <c r="BD93" s="27"/>
      <c r="BE93" s="28">
        <v>35459.543152500002</v>
      </c>
      <c r="BF93" s="28">
        <v>35459.543152500002</v>
      </c>
      <c r="BG93" s="28">
        <v>35459.543152500002</v>
      </c>
      <c r="BH93" s="29">
        <v>35459.543152500002</v>
      </c>
      <c r="BI93" s="29">
        <v>35459.543152500002</v>
      </c>
      <c r="BJ93" s="29">
        <v>35459.543152500002</v>
      </c>
      <c r="BK93" s="29">
        <v>35459.543152500002</v>
      </c>
      <c r="BL93" s="29">
        <v>35459.543152500002</v>
      </c>
      <c r="BM93" s="29">
        <v>35459.543152500002</v>
      </c>
      <c r="BN93" s="29">
        <v>35459.543152500002</v>
      </c>
      <c r="BO93" s="29">
        <v>35459.543152500002</v>
      </c>
      <c r="BP93" s="29">
        <v>35459.543152500002</v>
      </c>
      <c r="BQ93" s="28"/>
      <c r="BR93" s="27">
        <f t="shared" si="176"/>
        <v>35459.543152500002</v>
      </c>
      <c r="BS93" s="27">
        <f t="shared" si="177"/>
        <v>35459.543152500002</v>
      </c>
      <c r="BT93" s="27">
        <f t="shared" si="178"/>
        <v>35459.543152500002</v>
      </c>
      <c r="BU93" s="27">
        <f t="shared" si="179"/>
        <v>35459.543152500002</v>
      </c>
      <c r="BV93" s="27">
        <f t="shared" si="180"/>
        <v>35459.543152500002</v>
      </c>
      <c r="BW93" s="27">
        <f t="shared" si="181"/>
        <v>35459.543152500002</v>
      </c>
      <c r="BX93" s="27">
        <f t="shared" si="182"/>
        <v>0</v>
      </c>
      <c r="BY93" s="27">
        <f t="shared" si="183"/>
        <v>0</v>
      </c>
      <c r="BZ93" s="27">
        <f t="shared" si="184"/>
        <v>0</v>
      </c>
      <c r="CA93" s="27">
        <f t="shared" si="185"/>
        <v>0</v>
      </c>
      <c r="CB93" s="27">
        <f t="shared" si="186"/>
        <v>0</v>
      </c>
      <c r="CC93" s="27">
        <f t="shared" si="187"/>
        <v>0</v>
      </c>
      <c r="CE93" s="15">
        <f t="shared" si="188"/>
        <v>34051.886429999999</v>
      </c>
      <c r="CF93" s="15">
        <f t="shared" si="189"/>
        <v>34051.886429999999</v>
      </c>
      <c r="CG93" s="15">
        <f t="shared" si="190"/>
        <v>34051.886429999999</v>
      </c>
      <c r="CH93" s="15">
        <f t="shared" si="191"/>
        <v>34051.886429999999</v>
      </c>
      <c r="CI93" s="15">
        <f t="shared" si="192"/>
        <v>34051.886429999999</v>
      </c>
      <c r="CJ93" s="15">
        <f t="shared" si="193"/>
        <v>34051.886429999999</v>
      </c>
      <c r="CK93" s="15">
        <f t="shared" si="194"/>
        <v>34051.886429999999</v>
      </c>
      <c r="CL93" s="15">
        <f t="shared" si="195"/>
        <v>34051.886429999999</v>
      </c>
      <c r="CM93" s="15">
        <f t="shared" si="196"/>
        <v>34051.886429999999</v>
      </c>
      <c r="CN93" s="15">
        <f t="shared" si="197"/>
        <v>34051.886429999999</v>
      </c>
      <c r="CO93" s="15">
        <f t="shared" si="198"/>
        <v>34051.886429999999</v>
      </c>
      <c r="CP93" s="15">
        <f t="shared" si="199"/>
        <v>34051.886429999999</v>
      </c>
      <c r="CQ93" s="15">
        <f t="shared" si="200"/>
        <v>0</v>
      </c>
      <c r="CR93" s="15">
        <f t="shared" si="201"/>
        <v>34051.886429999999</v>
      </c>
      <c r="CS93" s="15">
        <f t="shared" si="202"/>
        <v>34051.886429999999</v>
      </c>
      <c r="CT93" s="15">
        <f t="shared" si="203"/>
        <v>34051.886429999999</v>
      </c>
      <c r="CU93" s="15">
        <f t="shared" si="204"/>
        <v>34051.886429999999</v>
      </c>
      <c r="CV93" s="15">
        <f t="shared" si="205"/>
        <v>34051.886429999999</v>
      </c>
      <c r="CW93" s="15">
        <f t="shared" si="206"/>
        <v>34051.886429999999</v>
      </c>
      <c r="CX93" s="15">
        <f t="shared" si="207"/>
        <v>34051.886429999999</v>
      </c>
      <c r="CY93" s="15">
        <f t="shared" si="208"/>
        <v>34051.886429999999</v>
      </c>
      <c r="CZ93" s="15">
        <f t="shared" si="209"/>
        <v>34051.886429999999</v>
      </c>
      <c r="DA93" s="15">
        <f t="shared" si="210"/>
        <v>34051.886429999999</v>
      </c>
      <c r="DB93" s="15">
        <f t="shared" si="211"/>
        <v>34051.886429999999</v>
      </c>
      <c r="DC93" s="15">
        <f t="shared" si="212"/>
        <v>34051.886429999999</v>
      </c>
      <c r="DD93" s="15">
        <f t="shared" si="213"/>
        <v>0</v>
      </c>
      <c r="DE93" s="15">
        <f t="shared" si="214"/>
        <v>34051.886429999999</v>
      </c>
      <c r="DF93" s="15">
        <f t="shared" si="215"/>
        <v>34051.886429999999</v>
      </c>
      <c r="DG93" s="15">
        <f t="shared" si="216"/>
        <v>34051.886429999999</v>
      </c>
      <c r="DH93" s="15">
        <f t="shared" si="217"/>
        <v>34051.886429999999</v>
      </c>
      <c r="DI93" s="15">
        <f t="shared" si="218"/>
        <v>34051.886429999999</v>
      </c>
      <c r="DJ93" s="15">
        <f t="shared" si="219"/>
        <v>34051.886429999999</v>
      </c>
      <c r="DK93" s="15">
        <f t="shared" si="220"/>
        <v>0</v>
      </c>
      <c r="DL93" s="15">
        <f t="shared" si="221"/>
        <v>0</v>
      </c>
      <c r="DM93" s="15">
        <f t="shared" si="222"/>
        <v>0</v>
      </c>
      <c r="DN93" s="15">
        <f t="shared" si="223"/>
        <v>0</v>
      </c>
      <c r="DO93" s="15">
        <f t="shared" si="224"/>
        <v>0</v>
      </c>
      <c r="DP93" s="15">
        <f t="shared" si="225"/>
        <v>0</v>
      </c>
      <c r="DR93" s="15">
        <f t="shared" si="226"/>
        <v>1407.6567225000035</v>
      </c>
      <c r="DS93" s="15">
        <f t="shared" si="227"/>
        <v>1407.6567225000035</v>
      </c>
      <c r="DT93" s="15">
        <f t="shared" si="228"/>
        <v>1407.6567225000035</v>
      </c>
      <c r="DU93" s="15">
        <f t="shared" si="229"/>
        <v>1407.6567225000035</v>
      </c>
      <c r="DV93" s="15">
        <f t="shared" si="230"/>
        <v>1407.6567225000035</v>
      </c>
      <c r="DW93" s="15">
        <f t="shared" si="231"/>
        <v>1407.6567225000035</v>
      </c>
      <c r="DX93" s="15">
        <f t="shared" si="232"/>
        <v>1407.6567225000035</v>
      </c>
      <c r="DY93" s="15">
        <f t="shared" si="233"/>
        <v>1407.6567225000035</v>
      </c>
      <c r="DZ93" s="15">
        <f t="shared" si="234"/>
        <v>1407.6567225000035</v>
      </c>
      <c r="EA93" s="15">
        <f t="shared" si="235"/>
        <v>1407.6567225000035</v>
      </c>
      <c r="EB93" s="15">
        <f t="shared" si="236"/>
        <v>1407.6567225000035</v>
      </c>
      <c r="EC93" s="15">
        <f t="shared" si="237"/>
        <v>1407.6567225000035</v>
      </c>
      <c r="ED93" s="15">
        <f t="shared" si="238"/>
        <v>0</v>
      </c>
      <c r="EE93" s="15">
        <f t="shared" si="239"/>
        <v>1407.6567225000035</v>
      </c>
      <c r="EF93" s="15">
        <f t="shared" si="240"/>
        <v>1407.6567225000035</v>
      </c>
      <c r="EG93" s="15">
        <f t="shared" si="241"/>
        <v>1407.6567225000035</v>
      </c>
      <c r="EH93" s="15">
        <f t="shared" si="242"/>
        <v>1407.6567225000035</v>
      </c>
      <c r="EI93" s="15">
        <f t="shared" si="243"/>
        <v>1407.6567225000035</v>
      </c>
      <c r="EJ93" s="15">
        <f t="shared" si="244"/>
        <v>1407.6567225000035</v>
      </c>
      <c r="EK93" s="15">
        <f t="shared" si="245"/>
        <v>1407.6567225000035</v>
      </c>
      <c r="EL93" s="15">
        <f t="shared" si="246"/>
        <v>1407.6567225000035</v>
      </c>
      <c r="EM93" s="15">
        <f t="shared" si="247"/>
        <v>1407.6567225000035</v>
      </c>
      <c r="EN93" s="15">
        <f t="shared" si="248"/>
        <v>1407.6567225000035</v>
      </c>
      <c r="EO93" s="15">
        <f t="shared" si="249"/>
        <v>1407.6567225000035</v>
      </c>
      <c r="EP93" s="15">
        <f t="shared" si="250"/>
        <v>1407.6567225000035</v>
      </c>
      <c r="EQ93" s="15">
        <f t="shared" si="251"/>
        <v>0</v>
      </c>
      <c r="ER93" s="15">
        <f t="shared" si="252"/>
        <v>1407.6567225000035</v>
      </c>
      <c r="ES93" s="15">
        <f t="shared" si="253"/>
        <v>1407.6567225000035</v>
      </c>
      <c r="ET93" s="15">
        <f t="shared" si="254"/>
        <v>1407.6567225000035</v>
      </c>
      <c r="EU93" s="15">
        <f t="shared" si="255"/>
        <v>1407.6567225000035</v>
      </c>
      <c r="EV93" s="15">
        <f t="shared" si="256"/>
        <v>1407.6567225000035</v>
      </c>
      <c r="EW93" s="15">
        <f t="shared" si="257"/>
        <v>1407.6567225000035</v>
      </c>
      <c r="EX93" s="15">
        <f t="shared" si="258"/>
        <v>0</v>
      </c>
      <c r="EY93" s="15">
        <f t="shared" si="259"/>
        <v>0</v>
      </c>
      <c r="EZ93" s="15">
        <f t="shared" si="260"/>
        <v>0</v>
      </c>
      <c r="FA93" s="15">
        <f t="shared" si="261"/>
        <v>0</v>
      </c>
      <c r="FB93" s="15">
        <f t="shared" si="262"/>
        <v>0</v>
      </c>
      <c r="FC93" s="15">
        <f t="shared" si="263"/>
        <v>0</v>
      </c>
    </row>
    <row r="94" spans="1:159" x14ac:dyDescent="0.25">
      <c r="A94" s="26" t="s">
        <v>463</v>
      </c>
      <c r="B94" s="13">
        <v>1.5E-3</v>
      </c>
      <c r="C94" s="206">
        <v>1.5E-3</v>
      </c>
      <c r="D94" s="13"/>
      <c r="E94" s="27">
        <v>0</v>
      </c>
      <c r="F94" s="27">
        <v>0</v>
      </c>
      <c r="G94" s="27">
        <v>0</v>
      </c>
      <c r="H94" s="27">
        <v>0</v>
      </c>
      <c r="I94" s="27">
        <v>0</v>
      </c>
      <c r="J94" s="27">
        <v>0</v>
      </c>
      <c r="K94" s="27">
        <v>0</v>
      </c>
      <c r="L94" s="27">
        <v>0</v>
      </c>
      <c r="M94" s="27">
        <v>0</v>
      </c>
      <c r="N94" s="27">
        <v>0</v>
      </c>
      <c r="O94" s="27">
        <v>0</v>
      </c>
      <c r="P94" s="27">
        <v>0</v>
      </c>
      <c r="Q94" s="13"/>
      <c r="R94" s="27">
        <v>0</v>
      </c>
      <c r="S94" s="27">
        <v>0</v>
      </c>
      <c r="T94" s="27">
        <v>0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29">
        <v>0</v>
      </c>
      <c r="AA94" s="29">
        <v>0</v>
      </c>
      <c r="AB94" s="29">
        <v>0</v>
      </c>
      <c r="AC94" s="29">
        <v>0</v>
      </c>
      <c r="AD94" s="27"/>
      <c r="AE94" s="27">
        <v>0</v>
      </c>
      <c r="AF94" s="27">
        <v>0</v>
      </c>
      <c r="AG94" s="27">
        <v>0</v>
      </c>
      <c r="AH94" s="27">
        <v>0</v>
      </c>
      <c r="AI94" s="27">
        <v>0</v>
      </c>
      <c r="AJ94" s="27">
        <v>0</v>
      </c>
      <c r="AK94" s="27"/>
      <c r="AL94" s="27"/>
      <c r="AM94" s="27"/>
      <c r="AN94" s="27"/>
      <c r="AO94" s="27"/>
      <c r="AP94" s="27"/>
      <c r="AQ94" s="27"/>
      <c r="AR94" s="28">
        <v>0</v>
      </c>
      <c r="AS94" s="28">
        <v>0</v>
      </c>
      <c r="AT94" s="28">
        <v>0</v>
      </c>
      <c r="AU94" s="28">
        <v>0</v>
      </c>
      <c r="AV94" s="28">
        <v>0</v>
      </c>
      <c r="AW94" s="28">
        <v>0</v>
      </c>
      <c r="AX94" s="28">
        <v>0</v>
      </c>
      <c r="AY94" s="28">
        <v>0</v>
      </c>
      <c r="AZ94" s="28">
        <v>0</v>
      </c>
      <c r="BA94" s="28">
        <v>0</v>
      </c>
      <c r="BB94" s="28">
        <v>0</v>
      </c>
      <c r="BC94" s="28">
        <v>0</v>
      </c>
      <c r="BD94" s="27"/>
      <c r="BE94" s="28">
        <v>0</v>
      </c>
      <c r="BF94" s="28">
        <v>0</v>
      </c>
      <c r="BG94" s="28">
        <v>0</v>
      </c>
      <c r="BH94" s="29">
        <v>0</v>
      </c>
      <c r="BI94" s="29">
        <v>0</v>
      </c>
      <c r="BJ94" s="29">
        <v>0</v>
      </c>
      <c r="BK94" s="29">
        <v>0</v>
      </c>
      <c r="BL94" s="29">
        <v>0</v>
      </c>
      <c r="BM94" s="29">
        <v>0</v>
      </c>
      <c r="BN94" s="29">
        <v>0</v>
      </c>
      <c r="BO94" s="29">
        <v>0</v>
      </c>
      <c r="BP94" s="29">
        <v>0</v>
      </c>
      <c r="BQ94" s="28"/>
      <c r="BR94" s="27">
        <f t="shared" si="176"/>
        <v>0</v>
      </c>
      <c r="BS94" s="27">
        <f t="shared" si="177"/>
        <v>0</v>
      </c>
      <c r="BT94" s="27">
        <f t="shared" si="178"/>
        <v>0</v>
      </c>
      <c r="BU94" s="27">
        <f t="shared" si="179"/>
        <v>0</v>
      </c>
      <c r="BV94" s="27">
        <f t="shared" si="180"/>
        <v>0</v>
      </c>
      <c r="BW94" s="27">
        <f t="shared" si="181"/>
        <v>0</v>
      </c>
      <c r="BX94" s="27">
        <f t="shared" si="182"/>
        <v>0</v>
      </c>
      <c r="BY94" s="27">
        <f t="shared" si="183"/>
        <v>0</v>
      </c>
      <c r="BZ94" s="27">
        <f t="shared" si="184"/>
        <v>0</v>
      </c>
      <c r="CA94" s="27">
        <f t="shared" si="185"/>
        <v>0</v>
      </c>
      <c r="CB94" s="27">
        <f t="shared" si="186"/>
        <v>0</v>
      </c>
      <c r="CC94" s="27">
        <f t="shared" si="187"/>
        <v>0</v>
      </c>
      <c r="CE94" s="15">
        <f t="shared" si="188"/>
        <v>0</v>
      </c>
      <c r="CF94" s="15">
        <f t="shared" si="189"/>
        <v>0</v>
      </c>
      <c r="CG94" s="15">
        <f t="shared" si="190"/>
        <v>0</v>
      </c>
      <c r="CH94" s="15">
        <f t="shared" si="191"/>
        <v>0</v>
      </c>
      <c r="CI94" s="15">
        <f t="shared" si="192"/>
        <v>0</v>
      </c>
      <c r="CJ94" s="15">
        <f t="shared" si="193"/>
        <v>0</v>
      </c>
      <c r="CK94" s="15">
        <f t="shared" si="194"/>
        <v>0</v>
      </c>
      <c r="CL94" s="15">
        <f t="shared" si="195"/>
        <v>0</v>
      </c>
      <c r="CM94" s="15">
        <f t="shared" si="196"/>
        <v>0</v>
      </c>
      <c r="CN94" s="15">
        <f t="shared" si="197"/>
        <v>0</v>
      </c>
      <c r="CO94" s="15">
        <f t="shared" si="198"/>
        <v>0</v>
      </c>
      <c r="CP94" s="15">
        <f t="shared" si="199"/>
        <v>0</v>
      </c>
      <c r="CQ94" s="15">
        <f t="shared" si="200"/>
        <v>0</v>
      </c>
      <c r="CR94" s="15">
        <f t="shared" si="201"/>
        <v>0</v>
      </c>
      <c r="CS94" s="15">
        <f t="shared" si="202"/>
        <v>0</v>
      </c>
      <c r="CT94" s="15">
        <f t="shared" si="203"/>
        <v>0</v>
      </c>
      <c r="CU94" s="15">
        <f t="shared" si="204"/>
        <v>0</v>
      </c>
      <c r="CV94" s="15">
        <f t="shared" si="205"/>
        <v>0</v>
      </c>
      <c r="CW94" s="15">
        <f t="shared" si="206"/>
        <v>0</v>
      </c>
      <c r="CX94" s="15">
        <f t="shared" si="207"/>
        <v>0</v>
      </c>
      <c r="CY94" s="15">
        <f t="shared" si="208"/>
        <v>0</v>
      </c>
      <c r="CZ94" s="15">
        <f t="shared" si="209"/>
        <v>0</v>
      </c>
      <c r="DA94" s="15">
        <f t="shared" si="210"/>
        <v>0</v>
      </c>
      <c r="DB94" s="15">
        <f t="shared" si="211"/>
        <v>0</v>
      </c>
      <c r="DC94" s="15">
        <f t="shared" si="212"/>
        <v>0</v>
      </c>
      <c r="DD94" s="15">
        <f t="shared" si="213"/>
        <v>0</v>
      </c>
      <c r="DE94" s="15">
        <f t="shared" si="214"/>
        <v>0</v>
      </c>
      <c r="DF94" s="15">
        <f t="shared" si="215"/>
        <v>0</v>
      </c>
      <c r="DG94" s="15">
        <f t="shared" si="216"/>
        <v>0</v>
      </c>
      <c r="DH94" s="15">
        <f t="shared" si="217"/>
        <v>0</v>
      </c>
      <c r="DI94" s="15">
        <f t="shared" si="218"/>
        <v>0</v>
      </c>
      <c r="DJ94" s="15">
        <f t="shared" si="219"/>
        <v>0</v>
      </c>
      <c r="DK94" s="15">
        <f t="shared" si="220"/>
        <v>0</v>
      </c>
      <c r="DL94" s="15">
        <f t="shared" si="221"/>
        <v>0</v>
      </c>
      <c r="DM94" s="15">
        <f t="shared" si="222"/>
        <v>0</v>
      </c>
      <c r="DN94" s="15">
        <f t="shared" si="223"/>
        <v>0</v>
      </c>
      <c r="DO94" s="15">
        <f t="shared" si="224"/>
        <v>0</v>
      </c>
      <c r="DP94" s="15">
        <f t="shared" si="225"/>
        <v>0</v>
      </c>
      <c r="DR94" s="15">
        <f t="shared" si="226"/>
        <v>0</v>
      </c>
      <c r="DS94" s="15">
        <f t="shared" si="227"/>
        <v>0</v>
      </c>
      <c r="DT94" s="15">
        <f t="shared" si="228"/>
        <v>0</v>
      </c>
      <c r="DU94" s="15">
        <f t="shared" si="229"/>
        <v>0</v>
      </c>
      <c r="DV94" s="15">
        <f t="shared" si="230"/>
        <v>0</v>
      </c>
      <c r="DW94" s="15">
        <f t="shared" si="231"/>
        <v>0</v>
      </c>
      <c r="DX94" s="15">
        <f t="shared" si="232"/>
        <v>0</v>
      </c>
      <c r="DY94" s="15">
        <f t="shared" si="233"/>
        <v>0</v>
      </c>
      <c r="DZ94" s="15">
        <f t="shared" si="234"/>
        <v>0</v>
      </c>
      <c r="EA94" s="15">
        <f t="shared" si="235"/>
        <v>0</v>
      </c>
      <c r="EB94" s="15">
        <f t="shared" si="236"/>
        <v>0</v>
      </c>
      <c r="EC94" s="15">
        <f t="shared" si="237"/>
        <v>0</v>
      </c>
      <c r="ED94" s="15">
        <f t="shared" si="238"/>
        <v>0</v>
      </c>
      <c r="EE94" s="15">
        <f t="shared" si="239"/>
        <v>0</v>
      </c>
      <c r="EF94" s="15">
        <f t="shared" si="240"/>
        <v>0</v>
      </c>
      <c r="EG94" s="15">
        <f t="shared" si="241"/>
        <v>0</v>
      </c>
      <c r="EH94" s="15">
        <f t="shared" si="242"/>
        <v>0</v>
      </c>
      <c r="EI94" s="15">
        <f t="shared" si="243"/>
        <v>0</v>
      </c>
      <c r="EJ94" s="15">
        <f t="shared" si="244"/>
        <v>0</v>
      </c>
      <c r="EK94" s="15">
        <f t="shared" si="245"/>
        <v>0</v>
      </c>
      <c r="EL94" s="15">
        <f t="shared" si="246"/>
        <v>0</v>
      </c>
      <c r="EM94" s="15">
        <f t="shared" si="247"/>
        <v>0</v>
      </c>
      <c r="EN94" s="15">
        <f t="shared" si="248"/>
        <v>0</v>
      </c>
      <c r="EO94" s="15">
        <f t="shared" si="249"/>
        <v>0</v>
      </c>
      <c r="EP94" s="15">
        <f t="shared" si="250"/>
        <v>0</v>
      </c>
      <c r="EQ94" s="15">
        <f t="shared" si="251"/>
        <v>0</v>
      </c>
      <c r="ER94" s="15">
        <f t="shared" si="252"/>
        <v>0</v>
      </c>
      <c r="ES94" s="15">
        <f t="shared" si="253"/>
        <v>0</v>
      </c>
      <c r="ET94" s="15">
        <f t="shared" si="254"/>
        <v>0</v>
      </c>
      <c r="EU94" s="15">
        <f t="shared" si="255"/>
        <v>0</v>
      </c>
      <c r="EV94" s="15">
        <f t="shared" si="256"/>
        <v>0</v>
      </c>
      <c r="EW94" s="15">
        <f t="shared" si="257"/>
        <v>0</v>
      </c>
      <c r="EX94" s="15">
        <f t="shared" si="258"/>
        <v>0</v>
      </c>
      <c r="EY94" s="15">
        <f t="shared" si="259"/>
        <v>0</v>
      </c>
      <c r="EZ94" s="15">
        <f t="shared" si="260"/>
        <v>0</v>
      </c>
      <c r="FA94" s="15">
        <f t="shared" si="261"/>
        <v>0</v>
      </c>
      <c r="FB94" s="15">
        <f t="shared" si="262"/>
        <v>0</v>
      </c>
      <c r="FC94" s="15">
        <f t="shared" si="263"/>
        <v>0</v>
      </c>
    </row>
    <row r="95" spans="1:159" x14ac:dyDescent="0.25">
      <c r="A95" s="26" t="s">
        <v>464</v>
      </c>
      <c r="B95" s="13">
        <v>5.2900000000000003E-2</v>
      </c>
      <c r="C95" s="212">
        <v>5.0799999999999998E-2</v>
      </c>
      <c r="D95" s="13"/>
      <c r="E95" s="27">
        <v>0</v>
      </c>
      <c r="F95" s="27">
        <v>0</v>
      </c>
      <c r="G95" s="27">
        <v>0</v>
      </c>
      <c r="H95" s="27">
        <v>0</v>
      </c>
      <c r="I95" s="27">
        <v>0</v>
      </c>
      <c r="J95" s="27">
        <v>0</v>
      </c>
      <c r="K95" s="27">
        <v>0</v>
      </c>
      <c r="L95" s="27">
        <v>0</v>
      </c>
      <c r="M95" s="27">
        <v>0</v>
      </c>
      <c r="N95" s="27">
        <v>0</v>
      </c>
      <c r="O95" s="27">
        <v>0</v>
      </c>
      <c r="P95" s="27">
        <v>0</v>
      </c>
      <c r="Q95" s="13"/>
      <c r="R95" s="27">
        <v>0</v>
      </c>
      <c r="S95" s="27">
        <v>0</v>
      </c>
      <c r="T95" s="27">
        <v>0</v>
      </c>
      <c r="U95" s="29">
        <v>0</v>
      </c>
      <c r="V95" s="29">
        <v>0</v>
      </c>
      <c r="W95" s="29">
        <v>0</v>
      </c>
      <c r="X95" s="29">
        <v>0</v>
      </c>
      <c r="Y95" s="29">
        <v>0</v>
      </c>
      <c r="Z95" s="29">
        <v>0</v>
      </c>
      <c r="AA95" s="29">
        <v>0</v>
      </c>
      <c r="AB95" s="29">
        <v>0</v>
      </c>
      <c r="AC95" s="29">
        <v>0</v>
      </c>
      <c r="AD95" s="27"/>
      <c r="AE95" s="27">
        <v>0</v>
      </c>
      <c r="AF95" s="27">
        <v>0</v>
      </c>
      <c r="AG95" s="27">
        <v>0</v>
      </c>
      <c r="AH95" s="27">
        <v>0</v>
      </c>
      <c r="AI95" s="27">
        <v>0</v>
      </c>
      <c r="AJ95" s="27">
        <v>0</v>
      </c>
      <c r="AK95" s="27"/>
      <c r="AL95" s="27"/>
      <c r="AM95" s="27"/>
      <c r="AN95" s="27"/>
      <c r="AO95" s="27"/>
      <c r="AP95" s="27"/>
      <c r="AQ95" s="27"/>
      <c r="AR95" s="28">
        <v>0</v>
      </c>
      <c r="AS95" s="28">
        <v>0</v>
      </c>
      <c r="AT95" s="28">
        <v>0</v>
      </c>
      <c r="AU95" s="28">
        <v>0</v>
      </c>
      <c r="AV95" s="28">
        <v>0</v>
      </c>
      <c r="AW95" s="28">
        <v>0</v>
      </c>
      <c r="AX95" s="28">
        <v>0</v>
      </c>
      <c r="AY95" s="28">
        <v>0</v>
      </c>
      <c r="AZ95" s="28">
        <v>0</v>
      </c>
      <c r="BA95" s="28">
        <v>0</v>
      </c>
      <c r="BB95" s="28">
        <v>0</v>
      </c>
      <c r="BC95" s="28">
        <v>0</v>
      </c>
      <c r="BD95" s="27"/>
      <c r="BE95" s="28">
        <v>0</v>
      </c>
      <c r="BF95" s="28">
        <v>0</v>
      </c>
      <c r="BG95" s="28">
        <v>0</v>
      </c>
      <c r="BH95" s="29">
        <v>0</v>
      </c>
      <c r="BI95" s="29">
        <v>0</v>
      </c>
      <c r="BJ95" s="29">
        <v>0</v>
      </c>
      <c r="BK95" s="29">
        <v>0</v>
      </c>
      <c r="BL95" s="29">
        <v>0</v>
      </c>
      <c r="BM95" s="29">
        <v>0</v>
      </c>
      <c r="BN95" s="29">
        <v>0</v>
      </c>
      <c r="BO95" s="29">
        <v>0</v>
      </c>
      <c r="BP95" s="29">
        <v>0</v>
      </c>
      <c r="BQ95" s="28"/>
      <c r="BR95" s="27">
        <f t="shared" si="176"/>
        <v>0</v>
      </c>
      <c r="BS95" s="27">
        <f t="shared" si="177"/>
        <v>0</v>
      </c>
      <c r="BT95" s="27">
        <f t="shared" si="178"/>
        <v>0</v>
      </c>
      <c r="BU95" s="27">
        <f t="shared" si="179"/>
        <v>0</v>
      </c>
      <c r="BV95" s="27">
        <f t="shared" si="180"/>
        <v>0</v>
      </c>
      <c r="BW95" s="27">
        <f t="shared" si="181"/>
        <v>0</v>
      </c>
      <c r="BX95" s="27">
        <f t="shared" si="182"/>
        <v>0</v>
      </c>
      <c r="BY95" s="27">
        <f t="shared" si="183"/>
        <v>0</v>
      </c>
      <c r="BZ95" s="27">
        <f t="shared" si="184"/>
        <v>0</v>
      </c>
      <c r="CA95" s="27">
        <f t="shared" si="185"/>
        <v>0</v>
      </c>
      <c r="CB95" s="27">
        <f t="shared" si="186"/>
        <v>0</v>
      </c>
      <c r="CC95" s="27">
        <f t="shared" si="187"/>
        <v>0</v>
      </c>
      <c r="CE95" s="15">
        <f t="shared" si="188"/>
        <v>0</v>
      </c>
      <c r="CF95" s="15">
        <f t="shared" si="189"/>
        <v>0</v>
      </c>
      <c r="CG95" s="15">
        <f t="shared" si="190"/>
        <v>0</v>
      </c>
      <c r="CH95" s="15">
        <f t="shared" si="191"/>
        <v>0</v>
      </c>
      <c r="CI95" s="15">
        <f t="shared" si="192"/>
        <v>0</v>
      </c>
      <c r="CJ95" s="15">
        <f t="shared" si="193"/>
        <v>0</v>
      </c>
      <c r="CK95" s="15">
        <f t="shared" si="194"/>
        <v>0</v>
      </c>
      <c r="CL95" s="15">
        <f t="shared" si="195"/>
        <v>0</v>
      </c>
      <c r="CM95" s="15">
        <f t="shared" si="196"/>
        <v>0</v>
      </c>
      <c r="CN95" s="15">
        <f t="shared" si="197"/>
        <v>0</v>
      </c>
      <c r="CO95" s="15">
        <f t="shared" si="198"/>
        <v>0</v>
      </c>
      <c r="CP95" s="15">
        <f t="shared" si="199"/>
        <v>0</v>
      </c>
      <c r="CQ95" s="15">
        <f t="shared" si="200"/>
        <v>0</v>
      </c>
      <c r="CR95" s="15">
        <f t="shared" si="201"/>
        <v>0</v>
      </c>
      <c r="CS95" s="15">
        <f t="shared" si="202"/>
        <v>0</v>
      </c>
      <c r="CT95" s="15">
        <f t="shared" si="203"/>
        <v>0</v>
      </c>
      <c r="CU95" s="15">
        <f t="shared" si="204"/>
        <v>0</v>
      </c>
      <c r="CV95" s="15">
        <f t="shared" si="205"/>
        <v>0</v>
      </c>
      <c r="CW95" s="15">
        <f t="shared" si="206"/>
        <v>0</v>
      </c>
      <c r="CX95" s="15">
        <f t="shared" si="207"/>
        <v>0</v>
      </c>
      <c r="CY95" s="15">
        <f t="shared" si="208"/>
        <v>0</v>
      </c>
      <c r="CZ95" s="15">
        <f t="shared" si="209"/>
        <v>0</v>
      </c>
      <c r="DA95" s="15">
        <f t="shared" si="210"/>
        <v>0</v>
      </c>
      <c r="DB95" s="15">
        <f t="shared" si="211"/>
        <v>0</v>
      </c>
      <c r="DC95" s="15">
        <f t="shared" si="212"/>
        <v>0</v>
      </c>
      <c r="DD95" s="15">
        <f t="shared" si="213"/>
        <v>0</v>
      </c>
      <c r="DE95" s="15">
        <f t="shared" si="214"/>
        <v>0</v>
      </c>
      <c r="DF95" s="15">
        <f t="shared" si="215"/>
        <v>0</v>
      </c>
      <c r="DG95" s="15">
        <f t="shared" si="216"/>
        <v>0</v>
      </c>
      <c r="DH95" s="15">
        <f t="shared" si="217"/>
        <v>0</v>
      </c>
      <c r="DI95" s="15">
        <f t="shared" si="218"/>
        <v>0</v>
      </c>
      <c r="DJ95" s="15">
        <f t="shared" si="219"/>
        <v>0</v>
      </c>
      <c r="DK95" s="15">
        <f t="shared" si="220"/>
        <v>0</v>
      </c>
      <c r="DL95" s="15">
        <f t="shared" si="221"/>
        <v>0</v>
      </c>
      <c r="DM95" s="15">
        <f t="shared" si="222"/>
        <v>0</v>
      </c>
      <c r="DN95" s="15">
        <f t="shared" si="223"/>
        <v>0</v>
      </c>
      <c r="DO95" s="15">
        <f t="shared" si="224"/>
        <v>0</v>
      </c>
      <c r="DP95" s="15">
        <f t="shared" si="225"/>
        <v>0</v>
      </c>
      <c r="DR95" s="15">
        <f t="shared" si="226"/>
        <v>0</v>
      </c>
      <c r="DS95" s="15">
        <f t="shared" si="227"/>
        <v>0</v>
      </c>
      <c r="DT95" s="15">
        <f t="shared" si="228"/>
        <v>0</v>
      </c>
      <c r="DU95" s="15">
        <f t="shared" si="229"/>
        <v>0</v>
      </c>
      <c r="DV95" s="15">
        <f t="shared" si="230"/>
        <v>0</v>
      </c>
      <c r="DW95" s="15">
        <f t="shared" si="231"/>
        <v>0</v>
      </c>
      <c r="DX95" s="15">
        <f t="shared" si="232"/>
        <v>0</v>
      </c>
      <c r="DY95" s="15">
        <f t="shared" si="233"/>
        <v>0</v>
      </c>
      <c r="DZ95" s="15">
        <f t="shared" si="234"/>
        <v>0</v>
      </c>
      <c r="EA95" s="15">
        <f t="shared" si="235"/>
        <v>0</v>
      </c>
      <c r="EB95" s="15">
        <f t="shared" si="236"/>
        <v>0</v>
      </c>
      <c r="EC95" s="15">
        <f t="shared" si="237"/>
        <v>0</v>
      </c>
      <c r="ED95" s="15">
        <f t="shared" si="238"/>
        <v>0</v>
      </c>
      <c r="EE95" s="15">
        <f t="shared" si="239"/>
        <v>0</v>
      </c>
      <c r="EF95" s="15">
        <f t="shared" si="240"/>
        <v>0</v>
      </c>
      <c r="EG95" s="15">
        <f t="shared" si="241"/>
        <v>0</v>
      </c>
      <c r="EH95" s="15">
        <f t="shared" si="242"/>
        <v>0</v>
      </c>
      <c r="EI95" s="15">
        <f t="shared" si="243"/>
        <v>0</v>
      </c>
      <c r="EJ95" s="15">
        <f t="shared" si="244"/>
        <v>0</v>
      </c>
      <c r="EK95" s="15">
        <f t="shared" si="245"/>
        <v>0</v>
      </c>
      <c r="EL95" s="15">
        <f t="shared" si="246"/>
        <v>0</v>
      </c>
      <c r="EM95" s="15">
        <f t="shared" si="247"/>
        <v>0</v>
      </c>
      <c r="EN95" s="15">
        <f t="shared" si="248"/>
        <v>0</v>
      </c>
      <c r="EO95" s="15">
        <f t="shared" si="249"/>
        <v>0</v>
      </c>
      <c r="EP95" s="15">
        <f t="shared" si="250"/>
        <v>0</v>
      </c>
      <c r="EQ95" s="15">
        <f t="shared" si="251"/>
        <v>0</v>
      </c>
      <c r="ER95" s="15">
        <f t="shared" si="252"/>
        <v>0</v>
      </c>
      <c r="ES95" s="15">
        <f t="shared" si="253"/>
        <v>0</v>
      </c>
      <c r="ET95" s="15">
        <f t="shared" si="254"/>
        <v>0</v>
      </c>
      <c r="EU95" s="15">
        <f t="shared" si="255"/>
        <v>0</v>
      </c>
      <c r="EV95" s="15">
        <f t="shared" si="256"/>
        <v>0</v>
      </c>
      <c r="EW95" s="15">
        <f t="shared" si="257"/>
        <v>0</v>
      </c>
      <c r="EX95" s="15">
        <f t="shared" si="258"/>
        <v>0</v>
      </c>
      <c r="EY95" s="15">
        <f t="shared" si="259"/>
        <v>0</v>
      </c>
      <c r="EZ95" s="15">
        <f t="shared" si="260"/>
        <v>0</v>
      </c>
      <c r="FA95" s="15">
        <f t="shared" si="261"/>
        <v>0</v>
      </c>
      <c r="FB95" s="15">
        <f t="shared" si="262"/>
        <v>0</v>
      </c>
      <c r="FC95" s="15">
        <f t="shared" si="263"/>
        <v>0</v>
      </c>
    </row>
    <row r="96" spans="1:159" x14ac:dyDescent="0.25">
      <c r="A96" s="26" t="s">
        <v>465</v>
      </c>
      <c r="B96" s="13">
        <v>2.12E-2</v>
      </c>
      <c r="C96" s="212">
        <v>2.0299999999999999E-2</v>
      </c>
      <c r="D96" s="13"/>
      <c r="E96" s="27">
        <v>10443874.220000001</v>
      </c>
      <c r="F96" s="27">
        <v>10503722.800000001</v>
      </c>
      <c r="G96" s="27">
        <v>10546876.16</v>
      </c>
      <c r="H96" s="27">
        <v>10610699.17</v>
      </c>
      <c r="I96" s="27">
        <v>10636781.18</v>
      </c>
      <c r="J96" s="27">
        <v>10645128.57</v>
      </c>
      <c r="K96" s="27">
        <v>10670098.43</v>
      </c>
      <c r="L96" s="27">
        <v>10703515.029999999</v>
      </c>
      <c r="M96" s="27">
        <v>10730223.68</v>
      </c>
      <c r="N96" s="27">
        <v>10676252.02</v>
      </c>
      <c r="O96" s="27">
        <v>10620027.24</v>
      </c>
      <c r="P96" s="27">
        <v>10773199.960000001</v>
      </c>
      <c r="Q96" s="13"/>
      <c r="R96" s="27">
        <v>10931385.949999999</v>
      </c>
      <c r="S96" s="27">
        <v>10938741.85</v>
      </c>
      <c r="T96" s="27">
        <v>10938741.85</v>
      </c>
      <c r="U96" s="29">
        <v>10938927.130000001</v>
      </c>
      <c r="V96" s="29">
        <v>10939112.4</v>
      </c>
      <c r="W96" s="29">
        <v>10915854.07</v>
      </c>
      <c r="X96" s="29">
        <v>10892595.74</v>
      </c>
      <c r="Y96" s="29">
        <v>10892595.74</v>
      </c>
      <c r="Z96" s="29">
        <v>10892595.74</v>
      </c>
      <c r="AA96" s="29">
        <v>10892595.74</v>
      </c>
      <c r="AB96" s="29">
        <v>10892595.74</v>
      </c>
      <c r="AC96" s="29">
        <v>11198600.949999999</v>
      </c>
      <c r="AD96" s="27"/>
      <c r="AE96" s="27">
        <v>11504606.15</v>
      </c>
      <c r="AF96" s="27">
        <v>11508543.18</v>
      </c>
      <c r="AG96" s="27">
        <v>11523049.08</v>
      </c>
      <c r="AH96" s="27">
        <v>11533617.960000001</v>
      </c>
      <c r="AI96" s="27">
        <v>11533617.960000001</v>
      </c>
      <c r="AJ96" s="27">
        <v>11533617.960000001</v>
      </c>
      <c r="AK96" s="27"/>
      <c r="AL96" s="27"/>
      <c r="AM96" s="27"/>
      <c r="AN96" s="27"/>
      <c r="AO96" s="27"/>
      <c r="AP96" s="27"/>
      <c r="AQ96" s="27"/>
      <c r="AR96" s="28">
        <v>18450.844455333336</v>
      </c>
      <c r="AS96" s="28">
        <v>18556.576946666668</v>
      </c>
      <c r="AT96" s="28">
        <v>18632.814549333332</v>
      </c>
      <c r="AU96" s="28">
        <v>18745.568533666668</v>
      </c>
      <c r="AV96" s="28">
        <v>18791.646751333334</v>
      </c>
      <c r="AW96" s="28">
        <v>18806.393807</v>
      </c>
      <c r="AX96" s="28">
        <v>18850.507226333331</v>
      </c>
      <c r="AY96" s="28">
        <v>18909.543219666666</v>
      </c>
      <c r="AZ96" s="28">
        <v>18956.728501333335</v>
      </c>
      <c r="BA96" s="28">
        <v>18861.378568666667</v>
      </c>
      <c r="BB96" s="28">
        <v>18762.048124000001</v>
      </c>
      <c r="BC96" s="28">
        <v>19032.65326266667</v>
      </c>
      <c r="BD96" s="27"/>
      <c r="BE96" s="28">
        <v>19312.11517833333</v>
      </c>
      <c r="BF96" s="28">
        <v>19325.110601666667</v>
      </c>
      <c r="BG96" s="28">
        <v>19325.110601666667</v>
      </c>
      <c r="BH96" s="29">
        <v>19325.43792966667</v>
      </c>
      <c r="BI96" s="29">
        <v>19325.765240000001</v>
      </c>
      <c r="BJ96" s="29">
        <v>19284.675523666669</v>
      </c>
      <c r="BK96" s="29">
        <v>19243.585807333333</v>
      </c>
      <c r="BL96" s="29">
        <v>19243.585807333333</v>
      </c>
      <c r="BM96" s="29">
        <v>19243.585807333333</v>
      </c>
      <c r="BN96" s="29">
        <v>19243.585807333333</v>
      </c>
      <c r="BO96" s="29">
        <v>19243.585807333333</v>
      </c>
      <c r="BP96" s="29">
        <v>19784.195011666667</v>
      </c>
      <c r="BQ96" s="28"/>
      <c r="BR96" s="27">
        <f t="shared" si="176"/>
        <v>20324.804198333335</v>
      </c>
      <c r="BS96" s="27">
        <f t="shared" si="177"/>
        <v>20331.759618</v>
      </c>
      <c r="BT96" s="27">
        <f t="shared" si="178"/>
        <v>20357.386708000002</v>
      </c>
      <c r="BU96" s="27">
        <f t="shared" si="179"/>
        <v>20376.058396000004</v>
      </c>
      <c r="BV96" s="27">
        <f t="shared" si="180"/>
        <v>20376.058396000004</v>
      </c>
      <c r="BW96" s="27">
        <f t="shared" si="181"/>
        <v>20376.058396000004</v>
      </c>
      <c r="BX96" s="27">
        <f t="shared" si="182"/>
        <v>0</v>
      </c>
      <c r="BY96" s="27">
        <f t="shared" si="183"/>
        <v>0</v>
      </c>
      <c r="BZ96" s="27">
        <f t="shared" si="184"/>
        <v>0</v>
      </c>
      <c r="CA96" s="27">
        <f t="shared" si="185"/>
        <v>0</v>
      </c>
      <c r="CB96" s="27">
        <f t="shared" si="186"/>
        <v>0</v>
      </c>
      <c r="CC96" s="27">
        <f t="shared" si="187"/>
        <v>0</v>
      </c>
      <c r="CE96" s="15">
        <f t="shared" si="188"/>
        <v>17667.553888833332</v>
      </c>
      <c r="CF96" s="15">
        <f t="shared" si="189"/>
        <v>17768.797736666667</v>
      </c>
      <c r="CG96" s="15">
        <f t="shared" si="190"/>
        <v>17841.798837333332</v>
      </c>
      <c r="CH96" s="15">
        <f t="shared" si="191"/>
        <v>17949.766095916664</v>
      </c>
      <c r="CI96" s="15">
        <f t="shared" si="192"/>
        <v>17993.888162833329</v>
      </c>
      <c r="CJ96" s="15">
        <f t="shared" si="193"/>
        <v>18008.009164250001</v>
      </c>
      <c r="CK96" s="15">
        <f t="shared" si="194"/>
        <v>18050.249844083333</v>
      </c>
      <c r="CL96" s="15">
        <f t="shared" si="195"/>
        <v>18106.779592416664</v>
      </c>
      <c r="CM96" s="15">
        <f t="shared" si="196"/>
        <v>18151.961725333331</v>
      </c>
      <c r="CN96" s="15">
        <f t="shared" si="197"/>
        <v>18060.659667166667</v>
      </c>
      <c r="CO96" s="15">
        <f t="shared" si="198"/>
        <v>17965.546080999997</v>
      </c>
      <c r="CP96" s="15">
        <f t="shared" si="199"/>
        <v>18224.663265666666</v>
      </c>
      <c r="CQ96" s="15">
        <f t="shared" si="200"/>
        <v>0</v>
      </c>
      <c r="CR96" s="15">
        <f t="shared" si="201"/>
        <v>18492.261232083332</v>
      </c>
      <c r="CS96" s="15">
        <f t="shared" si="202"/>
        <v>18504.704962916665</v>
      </c>
      <c r="CT96" s="15">
        <f t="shared" si="203"/>
        <v>18504.704962916665</v>
      </c>
      <c r="CU96" s="15">
        <f t="shared" si="204"/>
        <v>18505.018394916668</v>
      </c>
      <c r="CV96" s="15">
        <f t="shared" si="205"/>
        <v>18505.33181</v>
      </c>
      <c r="CW96" s="15">
        <f t="shared" si="206"/>
        <v>18465.986468416664</v>
      </c>
      <c r="CX96" s="15">
        <f t="shared" si="207"/>
        <v>18426.641126833332</v>
      </c>
      <c r="CY96" s="15">
        <f t="shared" si="208"/>
        <v>18426.641126833332</v>
      </c>
      <c r="CZ96" s="15">
        <f t="shared" si="209"/>
        <v>18426.641126833332</v>
      </c>
      <c r="DA96" s="15">
        <f t="shared" si="210"/>
        <v>18426.641126833332</v>
      </c>
      <c r="DB96" s="15">
        <f t="shared" si="211"/>
        <v>18426.641126833332</v>
      </c>
      <c r="DC96" s="15">
        <f t="shared" si="212"/>
        <v>18944.299940416666</v>
      </c>
      <c r="DD96" s="15">
        <f t="shared" si="213"/>
        <v>0</v>
      </c>
      <c r="DE96" s="15">
        <f t="shared" si="214"/>
        <v>19461.958737083332</v>
      </c>
      <c r="DF96" s="15">
        <f t="shared" si="215"/>
        <v>19468.618879499998</v>
      </c>
      <c r="DG96" s="15">
        <f t="shared" si="216"/>
        <v>19493.158026999998</v>
      </c>
      <c r="DH96" s="15">
        <f t="shared" si="217"/>
        <v>19511.037049000002</v>
      </c>
      <c r="DI96" s="15">
        <f t="shared" si="218"/>
        <v>19511.037049000002</v>
      </c>
      <c r="DJ96" s="15">
        <f t="shared" si="219"/>
        <v>19511.037049000002</v>
      </c>
      <c r="DK96" s="15">
        <f t="shared" si="220"/>
        <v>0</v>
      </c>
      <c r="DL96" s="15">
        <f t="shared" si="221"/>
        <v>0</v>
      </c>
      <c r="DM96" s="15">
        <f t="shared" si="222"/>
        <v>0</v>
      </c>
      <c r="DN96" s="15">
        <f t="shared" si="223"/>
        <v>0</v>
      </c>
      <c r="DO96" s="15">
        <f t="shared" si="224"/>
        <v>0</v>
      </c>
      <c r="DP96" s="15">
        <f t="shared" si="225"/>
        <v>0</v>
      </c>
      <c r="DR96" s="15">
        <f t="shared" si="226"/>
        <v>783.29056650000348</v>
      </c>
      <c r="DS96" s="15">
        <f t="shared" si="227"/>
        <v>787.7792100000006</v>
      </c>
      <c r="DT96" s="15">
        <f t="shared" si="228"/>
        <v>791.01571200000035</v>
      </c>
      <c r="DU96" s="15">
        <f t="shared" si="229"/>
        <v>795.80243775000417</v>
      </c>
      <c r="DV96" s="15">
        <f t="shared" si="230"/>
        <v>797.75858850000441</v>
      </c>
      <c r="DW96" s="15">
        <f t="shared" si="231"/>
        <v>798.38464274999933</v>
      </c>
      <c r="DX96" s="15">
        <f t="shared" si="232"/>
        <v>800.25738224999805</v>
      </c>
      <c r="DY96" s="15">
        <f t="shared" si="233"/>
        <v>802.76362725000217</v>
      </c>
      <c r="DZ96" s="15">
        <f t="shared" si="234"/>
        <v>804.76677600000403</v>
      </c>
      <c r="EA96" s="15">
        <f t="shared" si="235"/>
        <v>800.71890150000036</v>
      </c>
      <c r="EB96" s="15">
        <f t="shared" si="236"/>
        <v>796.50204300000405</v>
      </c>
      <c r="EC96" s="15">
        <f t="shared" si="237"/>
        <v>807.98999700000422</v>
      </c>
      <c r="ED96" s="15">
        <f t="shared" si="238"/>
        <v>0</v>
      </c>
      <c r="EE96" s="15">
        <f t="shared" si="239"/>
        <v>819.85394624999753</v>
      </c>
      <c r="EF96" s="15">
        <f t="shared" si="240"/>
        <v>820.40563875000225</v>
      </c>
      <c r="EG96" s="15">
        <f t="shared" si="241"/>
        <v>820.40563875000225</v>
      </c>
      <c r="EH96" s="15">
        <f t="shared" si="242"/>
        <v>820.41953475000264</v>
      </c>
      <c r="EI96" s="15">
        <f t="shared" si="243"/>
        <v>820.43343000000095</v>
      </c>
      <c r="EJ96" s="15">
        <f t="shared" si="244"/>
        <v>818.68905525000446</v>
      </c>
      <c r="EK96" s="15">
        <f t="shared" si="245"/>
        <v>816.94468050000069</v>
      </c>
      <c r="EL96" s="15">
        <f t="shared" si="246"/>
        <v>816.94468050000069</v>
      </c>
      <c r="EM96" s="15">
        <f t="shared" si="247"/>
        <v>816.94468050000069</v>
      </c>
      <c r="EN96" s="15">
        <f t="shared" si="248"/>
        <v>816.94468050000069</v>
      </c>
      <c r="EO96" s="15">
        <f t="shared" si="249"/>
        <v>816.94468050000069</v>
      </c>
      <c r="EP96" s="15">
        <f t="shared" si="250"/>
        <v>839.89507125000091</v>
      </c>
      <c r="EQ96" s="15">
        <f t="shared" si="251"/>
        <v>0</v>
      </c>
      <c r="ER96" s="15">
        <f t="shared" si="252"/>
        <v>862.8454612500027</v>
      </c>
      <c r="ES96" s="15">
        <f t="shared" si="253"/>
        <v>863.14073850000204</v>
      </c>
      <c r="ET96" s="15">
        <f t="shared" si="254"/>
        <v>864.22868100000414</v>
      </c>
      <c r="EU96" s="15">
        <f t="shared" si="255"/>
        <v>865.0213470000017</v>
      </c>
      <c r="EV96" s="15">
        <f t="shared" si="256"/>
        <v>865.0213470000017</v>
      </c>
      <c r="EW96" s="15">
        <f t="shared" si="257"/>
        <v>865.0213470000017</v>
      </c>
      <c r="EX96" s="15">
        <f t="shared" si="258"/>
        <v>0</v>
      </c>
      <c r="EY96" s="15">
        <f t="shared" si="259"/>
        <v>0</v>
      </c>
      <c r="EZ96" s="15">
        <f t="shared" si="260"/>
        <v>0</v>
      </c>
      <c r="FA96" s="15">
        <f t="shared" si="261"/>
        <v>0</v>
      </c>
      <c r="FB96" s="15">
        <f t="shared" si="262"/>
        <v>0</v>
      </c>
      <c r="FC96" s="15">
        <f t="shared" si="263"/>
        <v>0</v>
      </c>
    </row>
    <row r="97" spans="1:159" x14ac:dyDescent="0.25">
      <c r="A97" s="30" t="s">
        <v>466</v>
      </c>
      <c r="B97" s="13">
        <v>2.12E-2</v>
      </c>
      <c r="C97" s="212">
        <v>2.0299999999999999E-2</v>
      </c>
      <c r="D97" s="13"/>
      <c r="E97" s="27">
        <v>1372768.98</v>
      </c>
      <c r="F97" s="27">
        <v>1372768.98</v>
      </c>
      <c r="G97" s="27">
        <v>1372768.98</v>
      </c>
      <c r="H97" s="27">
        <v>1372768.98</v>
      </c>
      <c r="I97" s="27">
        <v>1372768.98</v>
      </c>
      <c r="J97" s="27">
        <v>1372768.98</v>
      </c>
      <c r="K97" s="27">
        <v>1372768.98</v>
      </c>
      <c r="L97" s="27">
        <v>1372768.98</v>
      </c>
      <c r="M97" s="27">
        <v>1372768.98</v>
      </c>
      <c r="N97" s="27">
        <v>1372768.98</v>
      </c>
      <c r="O97" s="27">
        <v>1372768.98</v>
      </c>
      <c r="P97" s="27">
        <v>1372768.98</v>
      </c>
      <c r="Q97" s="13"/>
      <c r="R97" s="27">
        <v>1372768.98</v>
      </c>
      <c r="S97" s="27">
        <v>1372768.98</v>
      </c>
      <c r="T97" s="27">
        <v>1372768.98</v>
      </c>
      <c r="U97" s="29">
        <v>1372768.98</v>
      </c>
      <c r="V97" s="29">
        <v>1372768.98</v>
      </c>
      <c r="W97" s="29">
        <v>1372768.98</v>
      </c>
      <c r="X97" s="29">
        <v>1372768.98</v>
      </c>
      <c r="Y97" s="29">
        <v>1372768.98</v>
      </c>
      <c r="Z97" s="29">
        <v>1372768.98</v>
      </c>
      <c r="AA97" s="29">
        <v>1372768.98</v>
      </c>
      <c r="AB97" s="29">
        <v>1372768.98</v>
      </c>
      <c r="AC97" s="29">
        <v>1372768.98</v>
      </c>
      <c r="AD97" s="27"/>
      <c r="AE97" s="27">
        <v>1372768.98</v>
      </c>
      <c r="AF97" s="27">
        <v>1372768.98</v>
      </c>
      <c r="AG97" s="27">
        <v>1372768.98</v>
      </c>
      <c r="AH97" s="27">
        <v>1372768.98</v>
      </c>
      <c r="AI97" s="27">
        <v>1372768.98</v>
      </c>
      <c r="AJ97" s="27">
        <v>1372768.98</v>
      </c>
      <c r="AK97" s="27"/>
      <c r="AL97" s="27"/>
      <c r="AM97" s="27"/>
      <c r="AN97" s="27"/>
      <c r="AO97" s="27"/>
      <c r="AP97" s="27"/>
      <c r="AQ97" s="27"/>
      <c r="AR97" s="28">
        <v>2425.2251980000001</v>
      </c>
      <c r="AS97" s="28">
        <v>2425.2251980000001</v>
      </c>
      <c r="AT97" s="28">
        <v>2425.2251980000001</v>
      </c>
      <c r="AU97" s="28">
        <v>2425.2251980000001</v>
      </c>
      <c r="AV97" s="28">
        <v>2425.2251980000001</v>
      </c>
      <c r="AW97" s="28">
        <v>2425.2251980000001</v>
      </c>
      <c r="AX97" s="28">
        <v>2425.2251980000001</v>
      </c>
      <c r="AY97" s="28">
        <v>2425.2251980000001</v>
      </c>
      <c r="AZ97" s="28">
        <v>2425.2251980000001</v>
      </c>
      <c r="BA97" s="28">
        <v>2425.2251980000001</v>
      </c>
      <c r="BB97" s="28">
        <v>2425.2251980000001</v>
      </c>
      <c r="BC97" s="28">
        <v>2425.2251980000001</v>
      </c>
      <c r="BD97" s="27"/>
      <c r="BE97" s="28">
        <v>2425.2251980000001</v>
      </c>
      <c r="BF97" s="28">
        <v>2425.2251980000001</v>
      </c>
      <c r="BG97" s="28">
        <v>2425.2251980000001</v>
      </c>
      <c r="BH97" s="29">
        <v>2425.2251980000001</v>
      </c>
      <c r="BI97" s="29">
        <v>2425.2251980000001</v>
      </c>
      <c r="BJ97" s="29">
        <v>2425.2251980000001</v>
      </c>
      <c r="BK97" s="29">
        <v>2425.2251980000001</v>
      </c>
      <c r="BL97" s="29">
        <v>2425.2251980000001</v>
      </c>
      <c r="BM97" s="29">
        <v>2425.2251980000001</v>
      </c>
      <c r="BN97" s="29">
        <v>2425.2251980000001</v>
      </c>
      <c r="BO97" s="29">
        <v>2425.2251980000001</v>
      </c>
      <c r="BP97" s="29">
        <v>2425.2251980000001</v>
      </c>
      <c r="BQ97" s="28"/>
      <c r="BR97" s="27">
        <f t="shared" si="176"/>
        <v>2425.2251980000001</v>
      </c>
      <c r="BS97" s="27">
        <f t="shared" si="177"/>
        <v>2425.2251980000001</v>
      </c>
      <c r="BT97" s="27">
        <f t="shared" si="178"/>
        <v>2425.2251980000001</v>
      </c>
      <c r="BU97" s="27">
        <f t="shared" si="179"/>
        <v>2425.2251980000001</v>
      </c>
      <c r="BV97" s="27">
        <f t="shared" si="180"/>
        <v>2425.2251980000001</v>
      </c>
      <c r="BW97" s="27">
        <f t="shared" si="181"/>
        <v>2425.2251980000001</v>
      </c>
      <c r="BX97" s="27">
        <f t="shared" si="182"/>
        <v>0</v>
      </c>
      <c r="BY97" s="27">
        <f t="shared" si="183"/>
        <v>0</v>
      </c>
      <c r="BZ97" s="27">
        <f t="shared" si="184"/>
        <v>0</v>
      </c>
      <c r="CA97" s="27">
        <f t="shared" si="185"/>
        <v>0</v>
      </c>
      <c r="CB97" s="27">
        <f t="shared" si="186"/>
        <v>0</v>
      </c>
      <c r="CC97" s="27">
        <f t="shared" si="187"/>
        <v>0</v>
      </c>
      <c r="CE97" s="15">
        <f t="shared" si="188"/>
        <v>2322.2675244999996</v>
      </c>
      <c r="CF97" s="15">
        <f t="shared" si="189"/>
        <v>2322.2675244999996</v>
      </c>
      <c r="CG97" s="15">
        <f t="shared" si="190"/>
        <v>2322.2675244999996</v>
      </c>
      <c r="CH97" s="15">
        <f t="shared" si="191"/>
        <v>2322.2675244999996</v>
      </c>
      <c r="CI97" s="15">
        <f t="shared" si="192"/>
        <v>2322.2675244999996</v>
      </c>
      <c r="CJ97" s="15">
        <f t="shared" si="193"/>
        <v>2322.2675244999996</v>
      </c>
      <c r="CK97" s="15">
        <f t="shared" si="194"/>
        <v>2322.2675244999996</v>
      </c>
      <c r="CL97" s="15">
        <f t="shared" si="195"/>
        <v>2322.2675244999996</v>
      </c>
      <c r="CM97" s="15">
        <f t="shared" si="196"/>
        <v>2322.2675244999996</v>
      </c>
      <c r="CN97" s="15">
        <f t="shared" si="197"/>
        <v>2322.2675244999996</v>
      </c>
      <c r="CO97" s="15">
        <f t="shared" si="198"/>
        <v>2322.2675244999996</v>
      </c>
      <c r="CP97" s="15">
        <f t="shared" si="199"/>
        <v>2322.2675244999996</v>
      </c>
      <c r="CQ97" s="15">
        <f t="shared" si="200"/>
        <v>0</v>
      </c>
      <c r="CR97" s="15">
        <f t="shared" si="201"/>
        <v>2322.2675244999996</v>
      </c>
      <c r="CS97" s="15">
        <f t="shared" si="202"/>
        <v>2322.2675244999996</v>
      </c>
      <c r="CT97" s="15">
        <f t="shared" si="203"/>
        <v>2322.2675244999996</v>
      </c>
      <c r="CU97" s="15">
        <f t="shared" si="204"/>
        <v>2322.2675244999996</v>
      </c>
      <c r="CV97" s="15">
        <f t="shared" si="205"/>
        <v>2322.2675244999996</v>
      </c>
      <c r="CW97" s="15">
        <f t="shared" si="206"/>
        <v>2322.2675244999996</v>
      </c>
      <c r="CX97" s="15">
        <f t="shared" si="207"/>
        <v>2322.2675244999996</v>
      </c>
      <c r="CY97" s="15">
        <f t="shared" si="208"/>
        <v>2322.2675244999996</v>
      </c>
      <c r="CZ97" s="15">
        <f t="shared" si="209"/>
        <v>2322.2675244999996</v>
      </c>
      <c r="DA97" s="15">
        <f t="shared" si="210"/>
        <v>2322.2675244999996</v>
      </c>
      <c r="DB97" s="15">
        <f t="shared" si="211"/>
        <v>2322.2675244999996</v>
      </c>
      <c r="DC97" s="15">
        <f t="shared" si="212"/>
        <v>2322.2675244999996</v>
      </c>
      <c r="DD97" s="15">
        <f t="shared" si="213"/>
        <v>0</v>
      </c>
      <c r="DE97" s="15">
        <f t="shared" si="214"/>
        <v>2322.2675244999996</v>
      </c>
      <c r="DF97" s="15">
        <f t="shared" si="215"/>
        <v>2322.2675244999996</v>
      </c>
      <c r="DG97" s="15">
        <f t="shared" si="216"/>
        <v>2322.2675244999996</v>
      </c>
      <c r="DH97" s="15">
        <f t="shared" si="217"/>
        <v>2322.2675244999996</v>
      </c>
      <c r="DI97" s="15">
        <f t="shared" si="218"/>
        <v>2322.2675244999996</v>
      </c>
      <c r="DJ97" s="15">
        <f t="shared" si="219"/>
        <v>2322.2675244999996</v>
      </c>
      <c r="DK97" s="15">
        <f t="shared" si="220"/>
        <v>0</v>
      </c>
      <c r="DL97" s="15">
        <f t="shared" si="221"/>
        <v>0</v>
      </c>
      <c r="DM97" s="15">
        <f t="shared" si="222"/>
        <v>0</v>
      </c>
      <c r="DN97" s="15">
        <f t="shared" si="223"/>
        <v>0</v>
      </c>
      <c r="DO97" s="15">
        <f t="shared" si="224"/>
        <v>0</v>
      </c>
      <c r="DP97" s="15">
        <f t="shared" si="225"/>
        <v>0</v>
      </c>
      <c r="DR97" s="15">
        <f t="shared" si="226"/>
        <v>102.95767350000051</v>
      </c>
      <c r="DS97" s="15">
        <f t="shared" si="227"/>
        <v>102.95767350000051</v>
      </c>
      <c r="DT97" s="15">
        <f t="shared" si="228"/>
        <v>102.95767350000051</v>
      </c>
      <c r="DU97" s="15">
        <f t="shared" si="229"/>
        <v>102.95767350000051</v>
      </c>
      <c r="DV97" s="15">
        <f t="shared" si="230"/>
        <v>102.95767350000051</v>
      </c>
      <c r="DW97" s="15">
        <f t="shared" si="231"/>
        <v>102.95767350000051</v>
      </c>
      <c r="DX97" s="15">
        <f t="shared" si="232"/>
        <v>102.95767350000051</v>
      </c>
      <c r="DY97" s="15">
        <f t="shared" si="233"/>
        <v>102.95767350000051</v>
      </c>
      <c r="DZ97" s="15">
        <f t="shared" si="234"/>
        <v>102.95767350000051</v>
      </c>
      <c r="EA97" s="15">
        <f t="shared" si="235"/>
        <v>102.95767350000051</v>
      </c>
      <c r="EB97" s="15">
        <f t="shared" si="236"/>
        <v>102.95767350000051</v>
      </c>
      <c r="EC97" s="15">
        <f t="shared" si="237"/>
        <v>102.95767350000051</v>
      </c>
      <c r="ED97" s="15">
        <f t="shared" si="238"/>
        <v>0</v>
      </c>
      <c r="EE97" s="15">
        <f t="shared" si="239"/>
        <v>102.95767350000051</v>
      </c>
      <c r="EF97" s="15">
        <f t="shared" si="240"/>
        <v>102.95767350000051</v>
      </c>
      <c r="EG97" s="15">
        <f t="shared" si="241"/>
        <v>102.95767350000051</v>
      </c>
      <c r="EH97" s="15">
        <f t="shared" si="242"/>
        <v>102.95767350000051</v>
      </c>
      <c r="EI97" s="15">
        <f t="shared" si="243"/>
        <v>102.95767350000051</v>
      </c>
      <c r="EJ97" s="15">
        <f t="shared" si="244"/>
        <v>102.95767350000051</v>
      </c>
      <c r="EK97" s="15">
        <f t="shared" si="245"/>
        <v>102.95767350000051</v>
      </c>
      <c r="EL97" s="15">
        <f t="shared" si="246"/>
        <v>102.95767350000051</v>
      </c>
      <c r="EM97" s="15">
        <f t="shared" si="247"/>
        <v>102.95767350000051</v>
      </c>
      <c r="EN97" s="15">
        <f t="shared" si="248"/>
        <v>102.95767350000051</v>
      </c>
      <c r="EO97" s="15">
        <f t="shared" si="249"/>
        <v>102.95767350000051</v>
      </c>
      <c r="EP97" s="15">
        <f t="shared" si="250"/>
        <v>102.95767350000051</v>
      </c>
      <c r="EQ97" s="15">
        <f t="shared" si="251"/>
        <v>0</v>
      </c>
      <c r="ER97" s="15">
        <f t="shared" si="252"/>
        <v>102.95767350000051</v>
      </c>
      <c r="ES97" s="15">
        <f t="shared" si="253"/>
        <v>102.95767350000051</v>
      </c>
      <c r="ET97" s="15">
        <f t="shared" si="254"/>
        <v>102.95767350000051</v>
      </c>
      <c r="EU97" s="15">
        <f t="shared" si="255"/>
        <v>102.95767350000051</v>
      </c>
      <c r="EV97" s="15">
        <f t="shared" si="256"/>
        <v>102.95767350000051</v>
      </c>
      <c r="EW97" s="15">
        <f t="shared" si="257"/>
        <v>102.95767350000051</v>
      </c>
      <c r="EX97" s="15">
        <f t="shared" si="258"/>
        <v>0</v>
      </c>
      <c r="EY97" s="15">
        <f t="shared" si="259"/>
        <v>0</v>
      </c>
      <c r="EZ97" s="15">
        <f t="shared" si="260"/>
        <v>0</v>
      </c>
      <c r="FA97" s="15">
        <f t="shared" si="261"/>
        <v>0</v>
      </c>
      <c r="FB97" s="15">
        <f t="shared" si="262"/>
        <v>0</v>
      </c>
      <c r="FC97" s="15">
        <f t="shared" si="263"/>
        <v>0</v>
      </c>
    </row>
    <row r="98" spans="1:159" x14ac:dyDescent="0.25">
      <c r="A98" s="30" t="s">
        <v>467</v>
      </c>
      <c r="B98" s="13">
        <v>2.12E-2</v>
      </c>
      <c r="C98" s="212">
        <v>2.0299999999999999E-2</v>
      </c>
      <c r="D98" s="13"/>
      <c r="E98" s="27"/>
      <c r="F98" s="27"/>
      <c r="G98" s="27"/>
      <c r="H98" s="27"/>
      <c r="I98" s="27">
        <v>757350.69000000006</v>
      </c>
      <c r="J98" s="27">
        <v>1514701.37</v>
      </c>
      <c r="K98" s="27">
        <v>1514701.37</v>
      </c>
      <c r="L98" s="27">
        <v>1514701.37</v>
      </c>
      <c r="M98" s="27">
        <v>1514701.37</v>
      </c>
      <c r="N98" s="27">
        <v>1514701.37</v>
      </c>
      <c r="O98" s="27">
        <v>1514701.37</v>
      </c>
      <c r="P98" s="27">
        <v>1514701.37</v>
      </c>
      <c r="Q98" s="13"/>
      <c r="R98" s="27">
        <v>1514701.37</v>
      </c>
      <c r="S98" s="27">
        <v>1514701.37</v>
      </c>
      <c r="T98" s="27">
        <v>1514701.37</v>
      </c>
      <c r="U98" s="29">
        <v>1514701.37</v>
      </c>
      <c r="V98" s="29">
        <v>1514701.37</v>
      </c>
      <c r="W98" s="29">
        <v>1514701.37</v>
      </c>
      <c r="X98" s="29">
        <v>1514701.37</v>
      </c>
      <c r="Y98" s="29">
        <v>1514701.37</v>
      </c>
      <c r="Z98" s="29">
        <v>1514701.37</v>
      </c>
      <c r="AA98" s="29">
        <v>1514701.37</v>
      </c>
      <c r="AB98" s="29">
        <v>1514701.37</v>
      </c>
      <c r="AC98" s="29">
        <v>1514701.37</v>
      </c>
      <c r="AD98" s="27"/>
      <c r="AE98" s="27">
        <v>1514701.37</v>
      </c>
      <c r="AF98" s="27">
        <v>1514701.37</v>
      </c>
      <c r="AG98" s="27">
        <v>1514701.37</v>
      </c>
      <c r="AH98" s="27">
        <v>1514701.37</v>
      </c>
      <c r="AI98" s="27">
        <v>1514701.37</v>
      </c>
      <c r="AJ98" s="27">
        <v>1514701.37</v>
      </c>
      <c r="AK98" s="27"/>
      <c r="AL98" s="27"/>
      <c r="AM98" s="27"/>
      <c r="AN98" s="27"/>
      <c r="AO98" s="27"/>
      <c r="AP98" s="27"/>
      <c r="AQ98" s="27"/>
      <c r="AR98" s="28"/>
      <c r="AS98" s="28"/>
      <c r="AT98" s="28"/>
      <c r="AU98" s="28">
        <v>0</v>
      </c>
      <c r="AV98" s="28">
        <v>1337.9862190000001</v>
      </c>
      <c r="AW98" s="28">
        <v>2675.9724203333335</v>
      </c>
      <c r="AX98" s="28">
        <v>2675.9724203333335</v>
      </c>
      <c r="AY98" s="28">
        <v>2675.9724203333335</v>
      </c>
      <c r="AZ98" s="28">
        <v>2675.9724203333335</v>
      </c>
      <c r="BA98" s="28">
        <v>2675.9724203333335</v>
      </c>
      <c r="BB98" s="28">
        <v>2675.9724203333335</v>
      </c>
      <c r="BC98" s="28">
        <v>2675.9724203333335</v>
      </c>
      <c r="BD98" s="27"/>
      <c r="BE98" s="28">
        <v>2675.9724203333335</v>
      </c>
      <c r="BF98" s="28">
        <v>2675.9724203333335</v>
      </c>
      <c r="BG98" s="28">
        <v>2675.9724203333335</v>
      </c>
      <c r="BH98" s="29">
        <v>2675.9724203333335</v>
      </c>
      <c r="BI98" s="29">
        <v>2675.9724203333335</v>
      </c>
      <c r="BJ98" s="29">
        <v>2675.9724203333335</v>
      </c>
      <c r="BK98" s="29">
        <v>2675.9724203333335</v>
      </c>
      <c r="BL98" s="29">
        <v>2675.9724203333335</v>
      </c>
      <c r="BM98" s="29">
        <v>2675.9724203333335</v>
      </c>
      <c r="BN98" s="29">
        <v>2675.9724203333335</v>
      </c>
      <c r="BO98" s="29">
        <v>2675.9724203333335</v>
      </c>
      <c r="BP98" s="29">
        <v>2675.9724203333335</v>
      </c>
      <c r="BQ98" s="28"/>
      <c r="BR98" s="27">
        <f t="shared" si="176"/>
        <v>2675.9724203333335</v>
      </c>
      <c r="BS98" s="27">
        <f t="shared" si="177"/>
        <v>2675.9724203333335</v>
      </c>
      <c r="BT98" s="27">
        <f t="shared" si="178"/>
        <v>2675.9724203333335</v>
      </c>
      <c r="BU98" s="27">
        <f t="shared" si="179"/>
        <v>2675.9724203333335</v>
      </c>
      <c r="BV98" s="27">
        <f t="shared" si="180"/>
        <v>2675.9724203333335</v>
      </c>
      <c r="BW98" s="27">
        <f t="shared" si="181"/>
        <v>2675.9724203333335</v>
      </c>
      <c r="BX98" s="27">
        <f t="shared" si="182"/>
        <v>0</v>
      </c>
      <c r="BY98" s="27">
        <f t="shared" si="183"/>
        <v>0</v>
      </c>
      <c r="BZ98" s="27">
        <f t="shared" si="184"/>
        <v>0</v>
      </c>
      <c r="CA98" s="27">
        <f t="shared" si="185"/>
        <v>0</v>
      </c>
      <c r="CB98" s="27">
        <f t="shared" si="186"/>
        <v>0</v>
      </c>
      <c r="CC98" s="27">
        <f t="shared" si="187"/>
        <v>0</v>
      </c>
      <c r="CE98" s="15">
        <f t="shared" si="188"/>
        <v>0</v>
      </c>
      <c r="CF98" s="15">
        <f t="shared" si="189"/>
        <v>0</v>
      </c>
      <c r="CG98" s="15">
        <f t="shared" si="190"/>
        <v>0</v>
      </c>
      <c r="CH98" s="15">
        <f t="shared" si="191"/>
        <v>0</v>
      </c>
      <c r="CI98" s="15">
        <f t="shared" si="192"/>
        <v>1281.1849172499999</v>
      </c>
      <c r="CJ98" s="15">
        <f t="shared" si="193"/>
        <v>2562.3698175833333</v>
      </c>
      <c r="CK98" s="15">
        <f t="shared" si="194"/>
        <v>2562.3698175833333</v>
      </c>
      <c r="CL98" s="15">
        <f t="shared" si="195"/>
        <v>2562.3698175833333</v>
      </c>
      <c r="CM98" s="15">
        <f t="shared" si="196"/>
        <v>2562.3698175833333</v>
      </c>
      <c r="CN98" s="15">
        <f t="shared" si="197"/>
        <v>2562.3698175833333</v>
      </c>
      <c r="CO98" s="15">
        <f t="shared" si="198"/>
        <v>2562.3698175833333</v>
      </c>
      <c r="CP98" s="15">
        <f t="shared" si="199"/>
        <v>2562.3698175833333</v>
      </c>
      <c r="CQ98" s="15">
        <f t="shared" si="200"/>
        <v>0</v>
      </c>
      <c r="CR98" s="15">
        <f t="shared" si="201"/>
        <v>2562.3698175833333</v>
      </c>
      <c r="CS98" s="15">
        <f t="shared" si="202"/>
        <v>2562.3698175833333</v>
      </c>
      <c r="CT98" s="15">
        <f t="shared" si="203"/>
        <v>2562.3698175833333</v>
      </c>
      <c r="CU98" s="15">
        <f t="shared" si="204"/>
        <v>2562.3698175833333</v>
      </c>
      <c r="CV98" s="15">
        <f t="shared" si="205"/>
        <v>2562.3698175833333</v>
      </c>
      <c r="CW98" s="15">
        <f t="shared" si="206"/>
        <v>2562.3698175833333</v>
      </c>
      <c r="CX98" s="15">
        <f t="shared" si="207"/>
        <v>2562.3698175833333</v>
      </c>
      <c r="CY98" s="15">
        <f t="shared" si="208"/>
        <v>2562.3698175833333</v>
      </c>
      <c r="CZ98" s="15">
        <f t="shared" si="209"/>
        <v>2562.3698175833333</v>
      </c>
      <c r="DA98" s="15">
        <f t="shared" si="210"/>
        <v>2562.3698175833333</v>
      </c>
      <c r="DB98" s="15">
        <f t="shared" si="211"/>
        <v>2562.3698175833333</v>
      </c>
      <c r="DC98" s="15">
        <f t="shared" si="212"/>
        <v>2562.3698175833333</v>
      </c>
      <c r="DD98" s="15">
        <f t="shared" si="213"/>
        <v>0</v>
      </c>
      <c r="DE98" s="15">
        <f t="shared" si="214"/>
        <v>2562.3698175833333</v>
      </c>
      <c r="DF98" s="15">
        <f t="shared" si="215"/>
        <v>2562.3698175833333</v>
      </c>
      <c r="DG98" s="15">
        <f t="shared" si="216"/>
        <v>2562.3698175833333</v>
      </c>
      <c r="DH98" s="15">
        <f t="shared" si="217"/>
        <v>2562.3698175833333</v>
      </c>
      <c r="DI98" s="15">
        <f t="shared" si="218"/>
        <v>2562.3698175833333</v>
      </c>
      <c r="DJ98" s="15">
        <f t="shared" si="219"/>
        <v>2562.3698175833333</v>
      </c>
      <c r="DK98" s="15">
        <f t="shared" si="220"/>
        <v>0</v>
      </c>
      <c r="DL98" s="15">
        <f t="shared" si="221"/>
        <v>0</v>
      </c>
      <c r="DM98" s="15">
        <f t="shared" si="222"/>
        <v>0</v>
      </c>
      <c r="DN98" s="15">
        <f t="shared" si="223"/>
        <v>0</v>
      </c>
      <c r="DO98" s="15">
        <f t="shared" si="224"/>
        <v>0</v>
      </c>
      <c r="DP98" s="15">
        <f t="shared" si="225"/>
        <v>0</v>
      </c>
      <c r="DR98" s="15">
        <f t="shared" si="226"/>
        <v>0</v>
      </c>
      <c r="DS98" s="15">
        <f t="shared" si="227"/>
        <v>0</v>
      </c>
      <c r="DT98" s="15">
        <f t="shared" si="228"/>
        <v>0</v>
      </c>
      <c r="DU98" s="15">
        <f t="shared" si="229"/>
        <v>0</v>
      </c>
      <c r="DV98" s="15">
        <f t="shared" si="230"/>
        <v>56.801301750000221</v>
      </c>
      <c r="DW98" s="15">
        <f t="shared" si="231"/>
        <v>113.60260275000019</v>
      </c>
      <c r="DX98" s="15">
        <f t="shared" si="232"/>
        <v>113.60260275000019</v>
      </c>
      <c r="DY98" s="15">
        <f t="shared" si="233"/>
        <v>113.60260275000019</v>
      </c>
      <c r="DZ98" s="15">
        <f t="shared" si="234"/>
        <v>113.60260275000019</v>
      </c>
      <c r="EA98" s="15">
        <f t="shared" si="235"/>
        <v>113.60260275000019</v>
      </c>
      <c r="EB98" s="15">
        <f t="shared" si="236"/>
        <v>113.60260275000019</v>
      </c>
      <c r="EC98" s="15">
        <f t="shared" si="237"/>
        <v>113.60260275000019</v>
      </c>
      <c r="ED98" s="15">
        <f t="shared" si="238"/>
        <v>0</v>
      </c>
      <c r="EE98" s="15">
        <f t="shared" si="239"/>
        <v>113.60260275000019</v>
      </c>
      <c r="EF98" s="15">
        <f t="shared" si="240"/>
        <v>113.60260275000019</v>
      </c>
      <c r="EG98" s="15">
        <f t="shared" si="241"/>
        <v>113.60260275000019</v>
      </c>
      <c r="EH98" s="15">
        <f t="shared" si="242"/>
        <v>113.60260275000019</v>
      </c>
      <c r="EI98" s="15">
        <f t="shared" si="243"/>
        <v>113.60260275000019</v>
      </c>
      <c r="EJ98" s="15">
        <f t="shared" si="244"/>
        <v>113.60260275000019</v>
      </c>
      <c r="EK98" s="15">
        <f t="shared" si="245"/>
        <v>113.60260275000019</v>
      </c>
      <c r="EL98" s="15">
        <f t="shared" si="246"/>
        <v>113.60260275000019</v>
      </c>
      <c r="EM98" s="15">
        <f t="shared" si="247"/>
        <v>113.60260275000019</v>
      </c>
      <c r="EN98" s="15">
        <f t="shared" si="248"/>
        <v>113.60260275000019</v>
      </c>
      <c r="EO98" s="15">
        <f t="shared" si="249"/>
        <v>113.60260275000019</v>
      </c>
      <c r="EP98" s="15">
        <f t="shared" si="250"/>
        <v>113.60260275000019</v>
      </c>
      <c r="EQ98" s="15">
        <f t="shared" si="251"/>
        <v>0</v>
      </c>
      <c r="ER98" s="15">
        <f t="shared" si="252"/>
        <v>113.60260275000019</v>
      </c>
      <c r="ES98" s="15">
        <f t="shared" si="253"/>
        <v>113.60260275000019</v>
      </c>
      <c r="ET98" s="15">
        <f t="shared" si="254"/>
        <v>113.60260275000019</v>
      </c>
      <c r="EU98" s="15">
        <f t="shared" si="255"/>
        <v>113.60260275000019</v>
      </c>
      <c r="EV98" s="15">
        <f t="shared" si="256"/>
        <v>113.60260275000019</v>
      </c>
      <c r="EW98" s="15">
        <f t="shared" si="257"/>
        <v>113.60260275000019</v>
      </c>
      <c r="EX98" s="15">
        <f t="shared" si="258"/>
        <v>0</v>
      </c>
      <c r="EY98" s="15">
        <f t="shared" si="259"/>
        <v>0</v>
      </c>
      <c r="EZ98" s="15">
        <f t="shared" si="260"/>
        <v>0</v>
      </c>
      <c r="FA98" s="15">
        <f t="shared" si="261"/>
        <v>0</v>
      </c>
      <c r="FB98" s="15">
        <f t="shared" si="262"/>
        <v>0</v>
      </c>
      <c r="FC98" s="15">
        <f t="shared" si="263"/>
        <v>0</v>
      </c>
    </row>
    <row r="99" spans="1:159" x14ac:dyDescent="0.25">
      <c r="A99" s="30" t="s">
        <v>468</v>
      </c>
      <c r="B99" s="13">
        <v>2.12E-2</v>
      </c>
      <c r="C99" s="212">
        <v>2.0299999999999999E-2</v>
      </c>
      <c r="D99" s="13"/>
      <c r="E99" s="27"/>
      <c r="F99" s="27"/>
      <c r="G99" s="27"/>
      <c r="H99" s="27"/>
      <c r="I99" s="27">
        <v>1295482.72</v>
      </c>
      <c r="J99" s="27">
        <v>2590965.44</v>
      </c>
      <c r="K99" s="27">
        <v>2590965.44</v>
      </c>
      <c r="L99" s="27">
        <v>2590965.44</v>
      </c>
      <c r="M99" s="27">
        <v>2590965.44</v>
      </c>
      <c r="N99" s="27">
        <v>2590965.44</v>
      </c>
      <c r="O99" s="27">
        <v>2590965.44</v>
      </c>
      <c r="P99" s="27">
        <v>2590965.44</v>
      </c>
      <c r="Q99" s="13"/>
      <c r="R99" s="27">
        <v>2590965.44</v>
      </c>
      <c r="S99" s="27">
        <v>2590965.44</v>
      </c>
      <c r="T99" s="27">
        <v>2590965.44</v>
      </c>
      <c r="U99" s="29">
        <v>2590965.44</v>
      </c>
      <c r="V99" s="29">
        <v>2590965.44</v>
      </c>
      <c r="W99" s="29">
        <v>2590965.44</v>
      </c>
      <c r="X99" s="29">
        <v>2590965.44</v>
      </c>
      <c r="Y99" s="29">
        <v>2590965.44</v>
      </c>
      <c r="Z99" s="29">
        <v>2590965.44</v>
      </c>
      <c r="AA99" s="29">
        <v>2590965.44</v>
      </c>
      <c r="AB99" s="29">
        <v>2590965.44</v>
      </c>
      <c r="AC99" s="29">
        <v>2590965.44</v>
      </c>
      <c r="AD99" s="27"/>
      <c r="AE99" s="27">
        <v>2590965.44</v>
      </c>
      <c r="AF99" s="27">
        <v>2590965.44</v>
      </c>
      <c r="AG99" s="27">
        <v>2590965.44</v>
      </c>
      <c r="AH99" s="27">
        <v>2590965.44</v>
      </c>
      <c r="AI99" s="27">
        <v>2590965.44</v>
      </c>
      <c r="AJ99" s="27">
        <v>2590965.44</v>
      </c>
      <c r="AK99" s="27"/>
      <c r="AL99" s="27"/>
      <c r="AM99" s="27"/>
      <c r="AN99" s="27"/>
      <c r="AO99" s="27"/>
      <c r="AP99" s="27"/>
      <c r="AQ99" s="27"/>
      <c r="AR99" s="28"/>
      <c r="AS99" s="28"/>
      <c r="AT99" s="28"/>
      <c r="AU99" s="28">
        <v>0</v>
      </c>
      <c r="AV99" s="28">
        <v>2288.6861386666665</v>
      </c>
      <c r="AW99" s="28">
        <v>4577.3722773333329</v>
      </c>
      <c r="AX99" s="28">
        <v>4577.3722773333329</v>
      </c>
      <c r="AY99" s="28">
        <v>4577.3722773333329</v>
      </c>
      <c r="AZ99" s="28">
        <v>4577.3722773333329</v>
      </c>
      <c r="BA99" s="28">
        <v>4577.3722773333329</v>
      </c>
      <c r="BB99" s="28">
        <v>4577.3722773333329</v>
      </c>
      <c r="BC99" s="28">
        <v>4577.3722773333329</v>
      </c>
      <c r="BD99" s="27"/>
      <c r="BE99" s="28">
        <v>4577.3722773333329</v>
      </c>
      <c r="BF99" s="28">
        <v>4577.3722773333329</v>
      </c>
      <c r="BG99" s="28">
        <v>4577.3722773333329</v>
      </c>
      <c r="BH99" s="29">
        <v>4577.3722773333329</v>
      </c>
      <c r="BI99" s="29">
        <v>4577.3722773333329</v>
      </c>
      <c r="BJ99" s="29">
        <v>4577.3722773333329</v>
      </c>
      <c r="BK99" s="29">
        <v>4577.3722773333329</v>
      </c>
      <c r="BL99" s="29">
        <v>4577.3722773333329</v>
      </c>
      <c r="BM99" s="29">
        <v>4577.3722773333329</v>
      </c>
      <c r="BN99" s="29">
        <v>4577.3722773333329</v>
      </c>
      <c r="BO99" s="29">
        <v>4577.3722773333329</v>
      </c>
      <c r="BP99" s="29">
        <v>4577.3722773333329</v>
      </c>
      <c r="BQ99" s="28"/>
      <c r="BR99" s="27">
        <f t="shared" si="176"/>
        <v>4577.3722773333329</v>
      </c>
      <c r="BS99" s="27">
        <f t="shared" si="177"/>
        <v>4577.3722773333329</v>
      </c>
      <c r="BT99" s="27">
        <f t="shared" si="178"/>
        <v>4577.3722773333329</v>
      </c>
      <c r="BU99" s="27">
        <f t="shared" si="179"/>
        <v>4577.3722773333329</v>
      </c>
      <c r="BV99" s="27">
        <f t="shared" si="180"/>
        <v>4577.3722773333329</v>
      </c>
      <c r="BW99" s="27">
        <f t="shared" si="181"/>
        <v>4577.3722773333329</v>
      </c>
      <c r="BX99" s="27">
        <f t="shared" si="182"/>
        <v>0</v>
      </c>
      <c r="BY99" s="27">
        <f t="shared" si="183"/>
        <v>0</v>
      </c>
      <c r="BZ99" s="27">
        <f t="shared" si="184"/>
        <v>0</v>
      </c>
      <c r="CA99" s="27">
        <f t="shared" si="185"/>
        <v>0</v>
      </c>
      <c r="CB99" s="27">
        <f t="shared" si="186"/>
        <v>0</v>
      </c>
      <c r="CC99" s="27">
        <f t="shared" si="187"/>
        <v>0</v>
      </c>
      <c r="CE99" s="15">
        <f t="shared" si="188"/>
        <v>0</v>
      </c>
      <c r="CF99" s="15">
        <f t="shared" si="189"/>
        <v>0</v>
      </c>
      <c r="CG99" s="15">
        <f t="shared" si="190"/>
        <v>0</v>
      </c>
      <c r="CH99" s="15">
        <f t="shared" si="191"/>
        <v>0</v>
      </c>
      <c r="CI99" s="15">
        <f t="shared" si="192"/>
        <v>2191.5249346666665</v>
      </c>
      <c r="CJ99" s="15">
        <f t="shared" si="193"/>
        <v>4383.0498693333329</v>
      </c>
      <c r="CK99" s="15">
        <f t="shared" si="194"/>
        <v>4383.0498693333329</v>
      </c>
      <c r="CL99" s="15">
        <f t="shared" si="195"/>
        <v>4383.0498693333329</v>
      </c>
      <c r="CM99" s="15">
        <f t="shared" si="196"/>
        <v>4383.0498693333329</v>
      </c>
      <c r="CN99" s="15">
        <f t="shared" si="197"/>
        <v>4383.0498693333329</v>
      </c>
      <c r="CO99" s="15">
        <f t="shared" si="198"/>
        <v>4383.0498693333329</v>
      </c>
      <c r="CP99" s="15">
        <f t="shared" si="199"/>
        <v>4383.0498693333329</v>
      </c>
      <c r="CQ99" s="15">
        <f t="shared" si="200"/>
        <v>0</v>
      </c>
      <c r="CR99" s="15">
        <f t="shared" si="201"/>
        <v>4383.0498693333329</v>
      </c>
      <c r="CS99" s="15">
        <f t="shared" si="202"/>
        <v>4383.0498693333329</v>
      </c>
      <c r="CT99" s="15">
        <f t="shared" si="203"/>
        <v>4383.0498693333329</v>
      </c>
      <c r="CU99" s="15">
        <f t="shared" si="204"/>
        <v>4383.0498693333329</v>
      </c>
      <c r="CV99" s="15">
        <f t="shared" si="205"/>
        <v>4383.0498693333329</v>
      </c>
      <c r="CW99" s="15">
        <f t="shared" si="206"/>
        <v>4383.0498693333329</v>
      </c>
      <c r="CX99" s="15">
        <f t="shared" si="207"/>
        <v>4383.0498693333329</v>
      </c>
      <c r="CY99" s="15">
        <f t="shared" si="208"/>
        <v>4383.0498693333329</v>
      </c>
      <c r="CZ99" s="15">
        <f t="shared" si="209"/>
        <v>4383.0498693333329</v>
      </c>
      <c r="DA99" s="15">
        <f t="shared" si="210"/>
        <v>4383.0498693333329</v>
      </c>
      <c r="DB99" s="15">
        <f t="shared" si="211"/>
        <v>4383.0498693333329</v>
      </c>
      <c r="DC99" s="15">
        <f t="shared" si="212"/>
        <v>4383.0498693333329</v>
      </c>
      <c r="DD99" s="15">
        <f t="shared" si="213"/>
        <v>0</v>
      </c>
      <c r="DE99" s="15">
        <f t="shared" si="214"/>
        <v>4383.0498693333329</v>
      </c>
      <c r="DF99" s="15">
        <f t="shared" si="215"/>
        <v>4383.0498693333329</v>
      </c>
      <c r="DG99" s="15">
        <f t="shared" si="216"/>
        <v>4383.0498693333329</v>
      </c>
      <c r="DH99" s="15">
        <f t="shared" si="217"/>
        <v>4383.0498693333329</v>
      </c>
      <c r="DI99" s="15">
        <f t="shared" si="218"/>
        <v>4383.0498693333329</v>
      </c>
      <c r="DJ99" s="15">
        <f t="shared" si="219"/>
        <v>4383.0498693333329</v>
      </c>
      <c r="DK99" s="15">
        <f t="shared" si="220"/>
        <v>0</v>
      </c>
      <c r="DL99" s="15">
        <f t="shared" si="221"/>
        <v>0</v>
      </c>
      <c r="DM99" s="15">
        <f t="shared" si="222"/>
        <v>0</v>
      </c>
      <c r="DN99" s="15">
        <f t="shared" si="223"/>
        <v>0</v>
      </c>
      <c r="DO99" s="15">
        <f t="shared" si="224"/>
        <v>0</v>
      </c>
      <c r="DP99" s="15">
        <f t="shared" si="225"/>
        <v>0</v>
      </c>
      <c r="DR99" s="15">
        <f t="shared" si="226"/>
        <v>0</v>
      </c>
      <c r="DS99" s="15">
        <f t="shared" si="227"/>
        <v>0</v>
      </c>
      <c r="DT99" s="15">
        <f t="shared" si="228"/>
        <v>0</v>
      </c>
      <c r="DU99" s="15">
        <f t="shared" si="229"/>
        <v>0</v>
      </c>
      <c r="DV99" s="15">
        <f t="shared" si="230"/>
        <v>97.161203999999998</v>
      </c>
      <c r="DW99" s="15">
        <f t="shared" si="231"/>
        <v>194.322408</v>
      </c>
      <c r="DX99" s="15">
        <f t="shared" si="232"/>
        <v>194.322408</v>
      </c>
      <c r="DY99" s="15">
        <f t="shared" si="233"/>
        <v>194.322408</v>
      </c>
      <c r="DZ99" s="15">
        <f t="shared" si="234"/>
        <v>194.322408</v>
      </c>
      <c r="EA99" s="15">
        <f t="shared" si="235"/>
        <v>194.322408</v>
      </c>
      <c r="EB99" s="15">
        <f t="shared" si="236"/>
        <v>194.322408</v>
      </c>
      <c r="EC99" s="15">
        <f t="shared" si="237"/>
        <v>194.322408</v>
      </c>
      <c r="ED99" s="15">
        <f t="shared" si="238"/>
        <v>0</v>
      </c>
      <c r="EE99" s="15">
        <f t="shared" si="239"/>
        <v>194.322408</v>
      </c>
      <c r="EF99" s="15">
        <f t="shared" si="240"/>
        <v>194.322408</v>
      </c>
      <c r="EG99" s="15">
        <f t="shared" si="241"/>
        <v>194.322408</v>
      </c>
      <c r="EH99" s="15">
        <f t="shared" si="242"/>
        <v>194.322408</v>
      </c>
      <c r="EI99" s="15">
        <f t="shared" si="243"/>
        <v>194.322408</v>
      </c>
      <c r="EJ99" s="15">
        <f t="shared" si="244"/>
        <v>194.322408</v>
      </c>
      <c r="EK99" s="15">
        <f t="shared" si="245"/>
        <v>194.322408</v>
      </c>
      <c r="EL99" s="15">
        <f t="shared" si="246"/>
        <v>194.322408</v>
      </c>
      <c r="EM99" s="15">
        <f t="shared" si="247"/>
        <v>194.322408</v>
      </c>
      <c r="EN99" s="15">
        <f t="shared" si="248"/>
        <v>194.322408</v>
      </c>
      <c r="EO99" s="15">
        <f t="shared" si="249"/>
        <v>194.322408</v>
      </c>
      <c r="EP99" s="15">
        <f t="shared" si="250"/>
        <v>194.322408</v>
      </c>
      <c r="EQ99" s="15">
        <f t="shared" si="251"/>
        <v>0</v>
      </c>
      <c r="ER99" s="15">
        <f t="shared" si="252"/>
        <v>194.322408</v>
      </c>
      <c r="ES99" s="15">
        <f t="shared" si="253"/>
        <v>194.322408</v>
      </c>
      <c r="ET99" s="15">
        <f t="shared" si="254"/>
        <v>194.322408</v>
      </c>
      <c r="EU99" s="15">
        <f t="shared" si="255"/>
        <v>194.322408</v>
      </c>
      <c r="EV99" s="15">
        <f t="shared" si="256"/>
        <v>194.322408</v>
      </c>
      <c r="EW99" s="15">
        <f t="shared" si="257"/>
        <v>194.322408</v>
      </c>
      <c r="EX99" s="15">
        <f t="shared" si="258"/>
        <v>0</v>
      </c>
      <c r="EY99" s="15">
        <f t="shared" si="259"/>
        <v>0</v>
      </c>
      <c r="EZ99" s="15">
        <f t="shared" si="260"/>
        <v>0</v>
      </c>
      <c r="FA99" s="15">
        <f t="shared" si="261"/>
        <v>0</v>
      </c>
      <c r="FB99" s="15">
        <f t="shared" si="262"/>
        <v>0</v>
      </c>
      <c r="FC99" s="15">
        <f t="shared" si="263"/>
        <v>0</v>
      </c>
    </row>
    <row r="100" spans="1:159" x14ac:dyDescent="0.25">
      <c r="A100" s="30" t="s">
        <v>469</v>
      </c>
      <c r="B100" s="13">
        <v>2.12E-2</v>
      </c>
      <c r="C100" s="212">
        <v>2.0299999999999999E-2</v>
      </c>
      <c r="D100" s="13"/>
      <c r="E100" s="27"/>
      <c r="F100" s="27"/>
      <c r="G100" s="27"/>
      <c r="H100" s="27"/>
      <c r="I100" s="27">
        <v>22138.240000000002</v>
      </c>
      <c r="J100" s="27">
        <v>44276.47</v>
      </c>
      <c r="K100" s="27">
        <v>44276.47</v>
      </c>
      <c r="L100" s="27">
        <v>44276.47</v>
      </c>
      <c r="M100" s="27">
        <v>44276.47</v>
      </c>
      <c r="N100" s="27">
        <v>44276.47</v>
      </c>
      <c r="O100" s="27">
        <v>44276.47</v>
      </c>
      <c r="P100" s="27">
        <v>44276.47</v>
      </c>
      <c r="Q100" s="13"/>
      <c r="R100" s="27">
        <v>44276.47</v>
      </c>
      <c r="S100" s="27">
        <v>44276.47</v>
      </c>
      <c r="T100" s="27">
        <v>44276.47</v>
      </c>
      <c r="U100" s="29">
        <v>44276.47</v>
      </c>
      <c r="V100" s="29">
        <v>44276.47</v>
      </c>
      <c r="W100" s="29">
        <v>44276.47</v>
      </c>
      <c r="X100" s="29">
        <v>44276.47</v>
      </c>
      <c r="Y100" s="29">
        <v>44276.47</v>
      </c>
      <c r="Z100" s="29">
        <v>44276.47</v>
      </c>
      <c r="AA100" s="29">
        <v>44276.47</v>
      </c>
      <c r="AB100" s="29">
        <v>44276.47</v>
      </c>
      <c r="AC100" s="29">
        <v>44276.47</v>
      </c>
      <c r="AD100" s="27"/>
      <c r="AE100" s="27">
        <v>44276.47</v>
      </c>
      <c r="AF100" s="27">
        <v>44276.47</v>
      </c>
      <c r="AG100" s="27">
        <v>44276.47</v>
      </c>
      <c r="AH100" s="27">
        <v>44276.47</v>
      </c>
      <c r="AI100" s="27">
        <v>44276.47</v>
      </c>
      <c r="AJ100" s="27">
        <v>44276.47</v>
      </c>
      <c r="AK100" s="27"/>
      <c r="AL100" s="27"/>
      <c r="AM100" s="27"/>
      <c r="AN100" s="27"/>
      <c r="AO100" s="27"/>
      <c r="AP100" s="27"/>
      <c r="AQ100" s="27"/>
      <c r="AR100" s="28"/>
      <c r="AS100" s="28"/>
      <c r="AT100" s="28"/>
      <c r="AU100" s="28">
        <v>0</v>
      </c>
      <c r="AV100" s="28">
        <v>39.11089066666667</v>
      </c>
      <c r="AW100" s="28">
        <v>78.221763666666661</v>
      </c>
      <c r="AX100" s="28">
        <v>78.221763666666661</v>
      </c>
      <c r="AY100" s="28">
        <v>78.221763666666661</v>
      </c>
      <c r="AZ100" s="28">
        <v>78.221763666666661</v>
      </c>
      <c r="BA100" s="28">
        <v>78.221763666666661</v>
      </c>
      <c r="BB100" s="28">
        <v>78.221763666666661</v>
      </c>
      <c r="BC100" s="28">
        <v>78.221763666666661</v>
      </c>
      <c r="BD100" s="27"/>
      <c r="BE100" s="28">
        <v>78.221763666666661</v>
      </c>
      <c r="BF100" s="28">
        <v>78.221763666666661</v>
      </c>
      <c r="BG100" s="28">
        <v>78.221763666666661</v>
      </c>
      <c r="BH100" s="29">
        <v>78.221763666666661</v>
      </c>
      <c r="BI100" s="29">
        <v>78.221763666666661</v>
      </c>
      <c r="BJ100" s="29">
        <v>78.221763666666661</v>
      </c>
      <c r="BK100" s="29">
        <v>78.221763666666661</v>
      </c>
      <c r="BL100" s="29">
        <v>78.221763666666661</v>
      </c>
      <c r="BM100" s="29">
        <v>78.221763666666661</v>
      </c>
      <c r="BN100" s="29">
        <v>78.221763666666661</v>
      </c>
      <c r="BO100" s="29">
        <v>78.221763666666661</v>
      </c>
      <c r="BP100" s="29">
        <v>78.221763666666661</v>
      </c>
      <c r="BQ100" s="28"/>
      <c r="BR100" s="27">
        <f t="shared" si="176"/>
        <v>78.221763666666661</v>
      </c>
      <c r="BS100" s="27">
        <f t="shared" si="177"/>
        <v>78.221763666666661</v>
      </c>
      <c r="BT100" s="27">
        <f t="shared" si="178"/>
        <v>78.221763666666661</v>
      </c>
      <c r="BU100" s="27">
        <f t="shared" si="179"/>
        <v>78.221763666666661</v>
      </c>
      <c r="BV100" s="27">
        <f t="shared" si="180"/>
        <v>78.221763666666661</v>
      </c>
      <c r="BW100" s="27">
        <f t="shared" si="181"/>
        <v>78.221763666666661</v>
      </c>
      <c r="BX100" s="27">
        <f t="shared" si="182"/>
        <v>0</v>
      </c>
      <c r="BY100" s="27">
        <f t="shared" si="183"/>
        <v>0</v>
      </c>
      <c r="BZ100" s="27">
        <f t="shared" si="184"/>
        <v>0</v>
      </c>
      <c r="CA100" s="27">
        <f t="shared" si="185"/>
        <v>0</v>
      </c>
      <c r="CB100" s="27">
        <f t="shared" si="186"/>
        <v>0</v>
      </c>
      <c r="CC100" s="27">
        <f t="shared" si="187"/>
        <v>0</v>
      </c>
      <c r="CE100" s="15">
        <f t="shared" si="188"/>
        <v>0</v>
      </c>
      <c r="CF100" s="15">
        <f t="shared" si="189"/>
        <v>0</v>
      </c>
      <c r="CG100" s="15">
        <f t="shared" si="190"/>
        <v>0</v>
      </c>
      <c r="CH100" s="15">
        <f t="shared" si="191"/>
        <v>0</v>
      </c>
      <c r="CI100" s="15">
        <f t="shared" si="192"/>
        <v>37.450522666666664</v>
      </c>
      <c r="CJ100" s="15">
        <f t="shared" si="193"/>
        <v>74.901028416666662</v>
      </c>
      <c r="CK100" s="15">
        <f t="shared" si="194"/>
        <v>74.901028416666662</v>
      </c>
      <c r="CL100" s="15">
        <f t="shared" si="195"/>
        <v>74.901028416666662</v>
      </c>
      <c r="CM100" s="15">
        <f t="shared" si="196"/>
        <v>74.901028416666662</v>
      </c>
      <c r="CN100" s="15">
        <f t="shared" si="197"/>
        <v>74.901028416666662</v>
      </c>
      <c r="CO100" s="15">
        <f t="shared" si="198"/>
        <v>74.901028416666662</v>
      </c>
      <c r="CP100" s="15">
        <f t="shared" si="199"/>
        <v>74.901028416666662</v>
      </c>
      <c r="CQ100" s="15">
        <f t="shared" si="200"/>
        <v>0</v>
      </c>
      <c r="CR100" s="15">
        <f t="shared" si="201"/>
        <v>74.901028416666662</v>
      </c>
      <c r="CS100" s="15">
        <f t="shared" si="202"/>
        <v>74.901028416666662</v>
      </c>
      <c r="CT100" s="15">
        <f t="shared" si="203"/>
        <v>74.901028416666662</v>
      </c>
      <c r="CU100" s="15">
        <f t="shared" si="204"/>
        <v>74.901028416666662</v>
      </c>
      <c r="CV100" s="15">
        <f t="shared" si="205"/>
        <v>74.901028416666662</v>
      </c>
      <c r="CW100" s="15">
        <f t="shared" si="206"/>
        <v>74.901028416666662</v>
      </c>
      <c r="CX100" s="15">
        <f t="shared" si="207"/>
        <v>74.901028416666662</v>
      </c>
      <c r="CY100" s="15">
        <f t="shared" si="208"/>
        <v>74.901028416666662</v>
      </c>
      <c r="CZ100" s="15">
        <f t="shared" si="209"/>
        <v>74.901028416666662</v>
      </c>
      <c r="DA100" s="15">
        <f t="shared" si="210"/>
        <v>74.901028416666662</v>
      </c>
      <c r="DB100" s="15">
        <f t="shared" si="211"/>
        <v>74.901028416666662</v>
      </c>
      <c r="DC100" s="15">
        <f t="shared" si="212"/>
        <v>74.901028416666662</v>
      </c>
      <c r="DD100" s="15">
        <f t="shared" si="213"/>
        <v>0</v>
      </c>
      <c r="DE100" s="15">
        <f t="shared" si="214"/>
        <v>74.901028416666662</v>
      </c>
      <c r="DF100" s="15">
        <f t="shared" si="215"/>
        <v>74.901028416666662</v>
      </c>
      <c r="DG100" s="15">
        <f t="shared" si="216"/>
        <v>74.901028416666662</v>
      </c>
      <c r="DH100" s="15">
        <f t="shared" si="217"/>
        <v>74.901028416666662</v>
      </c>
      <c r="DI100" s="15">
        <f t="shared" si="218"/>
        <v>74.901028416666662</v>
      </c>
      <c r="DJ100" s="15">
        <f t="shared" si="219"/>
        <v>74.901028416666662</v>
      </c>
      <c r="DK100" s="15">
        <f t="shared" si="220"/>
        <v>0</v>
      </c>
      <c r="DL100" s="15">
        <f t="shared" si="221"/>
        <v>0</v>
      </c>
      <c r="DM100" s="15">
        <f t="shared" si="222"/>
        <v>0</v>
      </c>
      <c r="DN100" s="15">
        <f t="shared" si="223"/>
        <v>0</v>
      </c>
      <c r="DO100" s="15">
        <f t="shared" si="224"/>
        <v>0</v>
      </c>
      <c r="DP100" s="15">
        <f t="shared" si="225"/>
        <v>0</v>
      </c>
      <c r="DR100" s="15">
        <f t="shared" si="226"/>
        <v>0</v>
      </c>
      <c r="DS100" s="15">
        <f t="shared" si="227"/>
        <v>0</v>
      </c>
      <c r="DT100" s="15">
        <f t="shared" si="228"/>
        <v>0</v>
      </c>
      <c r="DU100" s="15">
        <f t="shared" si="229"/>
        <v>0</v>
      </c>
      <c r="DV100" s="15">
        <f t="shared" si="230"/>
        <v>1.6603680000000054</v>
      </c>
      <c r="DW100" s="15">
        <f t="shared" si="231"/>
        <v>3.3207352499999985</v>
      </c>
      <c r="DX100" s="15">
        <f t="shared" si="232"/>
        <v>3.3207352499999985</v>
      </c>
      <c r="DY100" s="15">
        <f t="shared" si="233"/>
        <v>3.3207352499999985</v>
      </c>
      <c r="DZ100" s="15">
        <f t="shared" si="234"/>
        <v>3.3207352499999985</v>
      </c>
      <c r="EA100" s="15">
        <f t="shared" si="235"/>
        <v>3.3207352499999985</v>
      </c>
      <c r="EB100" s="15">
        <f t="shared" si="236"/>
        <v>3.3207352499999985</v>
      </c>
      <c r="EC100" s="15">
        <f t="shared" si="237"/>
        <v>3.3207352499999985</v>
      </c>
      <c r="ED100" s="15">
        <f t="shared" si="238"/>
        <v>0</v>
      </c>
      <c r="EE100" s="15">
        <f t="shared" si="239"/>
        <v>3.3207352499999985</v>
      </c>
      <c r="EF100" s="15">
        <f t="shared" si="240"/>
        <v>3.3207352499999985</v>
      </c>
      <c r="EG100" s="15">
        <f t="shared" si="241"/>
        <v>3.3207352499999985</v>
      </c>
      <c r="EH100" s="15">
        <f t="shared" si="242"/>
        <v>3.3207352499999985</v>
      </c>
      <c r="EI100" s="15">
        <f t="shared" si="243"/>
        <v>3.3207352499999985</v>
      </c>
      <c r="EJ100" s="15">
        <f t="shared" si="244"/>
        <v>3.3207352499999985</v>
      </c>
      <c r="EK100" s="15">
        <f t="shared" si="245"/>
        <v>3.3207352499999985</v>
      </c>
      <c r="EL100" s="15">
        <f t="shared" si="246"/>
        <v>3.3207352499999985</v>
      </c>
      <c r="EM100" s="15">
        <f t="shared" si="247"/>
        <v>3.3207352499999985</v>
      </c>
      <c r="EN100" s="15">
        <f t="shared" si="248"/>
        <v>3.3207352499999985</v>
      </c>
      <c r="EO100" s="15">
        <f t="shared" si="249"/>
        <v>3.3207352499999985</v>
      </c>
      <c r="EP100" s="15">
        <f t="shared" si="250"/>
        <v>3.3207352499999985</v>
      </c>
      <c r="EQ100" s="15">
        <f t="shared" si="251"/>
        <v>0</v>
      </c>
      <c r="ER100" s="15">
        <f t="shared" si="252"/>
        <v>3.3207352499999985</v>
      </c>
      <c r="ES100" s="15">
        <f t="shared" si="253"/>
        <v>3.3207352499999985</v>
      </c>
      <c r="ET100" s="15">
        <f t="shared" si="254"/>
        <v>3.3207352499999985</v>
      </c>
      <c r="EU100" s="15">
        <f t="shared" si="255"/>
        <v>3.3207352499999985</v>
      </c>
      <c r="EV100" s="15">
        <f t="shared" si="256"/>
        <v>3.3207352499999985</v>
      </c>
      <c r="EW100" s="15">
        <f t="shared" si="257"/>
        <v>3.3207352499999985</v>
      </c>
      <c r="EX100" s="15">
        <f t="shared" si="258"/>
        <v>0</v>
      </c>
      <c r="EY100" s="15">
        <f t="shared" si="259"/>
        <v>0</v>
      </c>
      <c r="EZ100" s="15">
        <f t="shared" si="260"/>
        <v>0</v>
      </c>
      <c r="FA100" s="15">
        <f t="shared" si="261"/>
        <v>0</v>
      </c>
      <c r="FB100" s="15">
        <f t="shared" si="262"/>
        <v>0</v>
      </c>
      <c r="FC100" s="15">
        <f t="shared" si="263"/>
        <v>0</v>
      </c>
    </row>
    <row r="101" spans="1:159" x14ac:dyDescent="0.25">
      <c r="A101" s="26" t="s">
        <v>470</v>
      </c>
      <c r="B101" s="13">
        <v>2.58E-2</v>
      </c>
      <c r="C101" s="212">
        <v>2.41E-2</v>
      </c>
      <c r="D101" s="13"/>
      <c r="E101" s="27"/>
      <c r="F101" s="27"/>
      <c r="G101" s="27"/>
      <c r="H101" s="27">
        <v>0</v>
      </c>
      <c r="I101" s="27">
        <v>0</v>
      </c>
      <c r="J101" s="27">
        <v>0</v>
      </c>
      <c r="K101" s="27">
        <v>0</v>
      </c>
      <c r="L101" s="27">
        <v>0</v>
      </c>
      <c r="M101" s="27">
        <v>0</v>
      </c>
      <c r="N101" s="27">
        <v>0</v>
      </c>
      <c r="O101" s="27">
        <v>0</v>
      </c>
      <c r="P101" s="27">
        <v>0</v>
      </c>
      <c r="Q101" s="13"/>
      <c r="R101" s="27">
        <v>0</v>
      </c>
      <c r="S101" s="27">
        <v>0</v>
      </c>
      <c r="T101" s="27">
        <v>0</v>
      </c>
      <c r="U101" s="29">
        <v>0</v>
      </c>
      <c r="V101" s="29">
        <v>0</v>
      </c>
      <c r="W101" s="29">
        <v>0</v>
      </c>
      <c r="X101" s="29">
        <v>0</v>
      </c>
      <c r="Y101" s="29">
        <v>0</v>
      </c>
      <c r="Z101" s="29">
        <v>0</v>
      </c>
      <c r="AA101" s="29">
        <v>0</v>
      </c>
      <c r="AB101" s="29">
        <v>0</v>
      </c>
      <c r="AC101" s="29">
        <v>0</v>
      </c>
      <c r="AD101" s="27"/>
      <c r="AE101" s="27">
        <v>0</v>
      </c>
      <c r="AF101" s="27">
        <v>0</v>
      </c>
      <c r="AG101" s="27">
        <v>0</v>
      </c>
      <c r="AH101" s="27">
        <v>0</v>
      </c>
      <c r="AI101" s="27">
        <v>0</v>
      </c>
      <c r="AJ101" s="27">
        <v>0</v>
      </c>
      <c r="AK101" s="27"/>
      <c r="AL101" s="27"/>
      <c r="AM101" s="27"/>
      <c r="AN101" s="27"/>
      <c r="AO101" s="27"/>
      <c r="AP101" s="27"/>
      <c r="AQ101" s="27"/>
      <c r="AR101" s="28"/>
      <c r="AS101" s="28"/>
      <c r="AT101" s="28"/>
      <c r="AU101" s="28">
        <v>0</v>
      </c>
      <c r="AV101" s="28">
        <v>0</v>
      </c>
      <c r="AW101" s="28">
        <v>0</v>
      </c>
      <c r="AX101" s="28">
        <v>0</v>
      </c>
      <c r="AY101" s="28">
        <v>0</v>
      </c>
      <c r="AZ101" s="28">
        <v>0</v>
      </c>
      <c r="BA101" s="28">
        <v>0</v>
      </c>
      <c r="BB101" s="28">
        <v>0</v>
      </c>
      <c r="BC101" s="28">
        <v>0</v>
      </c>
      <c r="BD101" s="27"/>
      <c r="BE101" s="28">
        <v>0</v>
      </c>
      <c r="BF101" s="28">
        <v>0</v>
      </c>
      <c r="BG101" s="28">
        <v>0</v>
      </c>
      <c r="BH101" s="29">
        <v>0</v>
      </c>
      <c r="BI101" s="29">
        <v>0</v>
      </c>
      <c r="BJ101" s="29">
        <v>0</v>
      </c>
      <c r="BK101" s="29">
        <v>0</v>
      </c>
      <c r="BL101" s="29">
        <v>0</v>
      </c>
      <c r="BM101" s="29">
        <v>0</v>
      </c>
      <c r="BN101" s="29">
        <v>0</v>
      </c>
      <c r="BO101" s="29">
        <v>0</v>
      </c>
      <c r="BP101" s="29">
        <v>0</v>
      </c>
      <c r="BQ101" s="28"/>
      <c r="BR101" s="27">
        <f t="shared" si="176"/>
        <v>0</v>
      </c>
      <c r="BS101" s="27">
        <f t="shared" si="177"/>
        <v>0</v>
      </c>
      <c r="BT101" s="27">
        <f t="shared" si="178"/>
        <v>0</v>
      </c>
      <c r="BU101" s="27">
        <f t="shared" si="179"/>
        <v>0</v>
      </c>
      <c r="BV101" s="27">
        <f t="shared" si="180"/>
        <v>0</v>
      </c>
      <c r="BW101" s="27">
        <f t="shared" si="181"/>
        <v>0</v>
      </c>
      <c r="BX101" s="27">
        <f t="shared" si="182"/>
        <v>0</v>
      </c>
      <c r="BY101" s="27">
        <f t="shared" si="183"/>
        <v>0</v>
      </c>
      <c r="BZ101" s="27">
        <f t="shared" si="184"/>
        <v>0</v>
      </c>
      <c r="CA101" s="27">
        <f t="shared" si="185"/>
        <v>0</v>
      </c>
      <c r="CB101" s="27">
        <f t="shared" si="186"/>
        <v>0</v>
      </c>
      <c r="CC101" s="27">
        <f t="shared" si="187"/>
        <v>0</v>
      </c>
      <c r="CE101" s="15">
        <f t="shared" si="188"/>
        <v>0</v>
      </c>
      <c r="CF101" s="15">
        <f t="shared" si="189"/>
        <v>0</v>
      </c>
      <c r="CG101" s="15">
        <f t="shared" si="190"/>
        <v>0</v>
      </c>
      <c r="CH101" s="15">
        <f t="shared" si="191"/>
        <v>0</v>
      </c>
      <c r="CI101" s="15">
        <f t="shared" si="192"/>
        <v>0</v>
      </c>
      <c r="CJ101" s="15">
        <f t="shared" si="193"/>
        <v>0</v>
      </c>
      <c r="CK101" s="15">
        <f t="shared" si="194"/>
        <v>0</v>
      </c>
      <c r="CL101" s="15">
        <f t="shared" si="195"/>
        <v>0</v>
      </c>
      <c r="CM101" s="15">
        <f t="shared" si="196"/>
        <v>0</v>
      </c>
      <c r="CN101" s="15">
        <f t="shared" si="197"/>
        <v>0</v>
      </c>
      <c r="CO101" s="15">
        <f t="shared" si="198"/>
        <v>0</v>
      </c>
      <c r="CP101" s="15">
        <f t="shared" si="199"/>
        <v>0</v>
      </c>
      <c r="CQ101" s="15">
        <f t="shared" si="200"/>
        <v>0</v>
      </c>
      <c r="CR101" s="15">
        <f t="shared" si="201"/>
        <v>0</v>
      </c>
      <c r="CS101" s="15">
        <f t="shared" si="202"/>
        <v>0</v>
      </c>
      <c r="CT101" s="15">
        <f t="shared" si="203"/>
        <v>0</v>
      </c>
      <c r="CU101" s="15">
        <f t="shared" si="204"/>
        <v>0</v>
      </c>
      <c r="CV101" s="15">
        <f t="shared" si="205"/>
        <v>0</v>
      </c>
      <c r="CW101" s="15">
        <f t="shared" si="206"/>
        <v>0</v>
      </c>
      <c r="CX101" s="15">
        <f t="shared" si="207"/>
        <v>0</v>
      </c>
      <c r="CY101" s="15">
        <f t="shared" si="208"/>
        <v>0</v>
      </c>
      <c r="CZ101" s="15">
        <f t="shared" si="209"/>
        <v>0</v>
      </c>
      <c r="DA101" s="15">
        <f t="shared" si="210"/>
        <v>0</v>
      </c>
      <c r="DB101" s="15">
        <f t="shared" si="211"/>
        <v>0</v>
      </c>
      <c r="DC101" s="15">
        <f t="shared" si="212"/>
        <v>0</v>
      </c>
      <c r="DD101" s="15">
        <f t="shared" si="213"/>
        <v>0</v>
      </c>
      <c r="DE101" s="15">
        <f t="shared" si="214"/>
        <v>0</v>
      </c>
      <c r="DF101" s="15">
        <f t="shared" si="215"/>
        <v>0</v>
      </c>
      <c r="DG101" s="15">
        <f t="shared" si="216"/>
        <v>0</v>
      </c>
      <c r="DH101" s="15">
        <f t="shared" si="217"/>
        <v>0</v>
      </c>
      <c r="DI101" s="15">
        <f t="shared" si="218"/>
        <v>0</v>
      </c>
      <c r="DJ101" s="15">
        <f t="shared" si="219"/>
        <v>0</v>
      </c>
      <c r="DK101" s="15">
        <f t="shared" si="220"/>
        <v>0</v>
      </c>
      <c r="DL101" s="15">
        <f t="shared" si="221"/>
        <v>0</v>
      </c>
      <c r="DM101" s="15">
        <f t="shared" si="222"/>
        <v>0</v>
      </c>
      <c r="DN101" s="15">
        <f t="shared" si="223"/>
        <v>0</v>
      </c>
      <c r="DO101" s="15">
        <f t="shared" si="224"/>
        <v>0</v>
      </c>
      <c r="DP101" s="15">
        <f t="shared" si="225"/>
        <v>0</v>
      </c>
      <c r="DR101" s="15">
        <f t="shared" si="226"/>
        <v>0</v>
      </c>
      <c r="DS101" s="15">
        <f t="shared" si="227"/>
        <v>0</v>
      </c>
      <c r="DT101" s="15">
        <f t="shared" si="228"/>
        <v>0</v>
      </c>
      <c r="DU101" s="15">
        <f t="shared" si="229"/>
        <v>0</v>
      </c>
      <c r="DV101" s="15">
        <f t="shared" si="230"/>
        <v>0</v>
      </c>
      <c r="DW101" s="15">
        <f t="shared" si="231"/>
        <v>0</v>
      </c>
      <c r="DX101" s="15">
        <f t="shared" si="232"/>
        <v>0</v>
      </c>
      <c r="DY101" s="15">
        <f t="shared" si="233"/>
        <v>0</v>
      </c>
      <c r="DZ101" s="15">
        <f t="shared" si="234"/>
        <v>0</v>
      </c>
      <c r="EA101" s="15">
        <f t="shared" si="235"/>
        <v>0</v>
      </c>
      <c r="EB101" s="15">
        <f t="shared" si="236"/>
        <v>0</v>
      </c>
      <c r="EC101" s="15">
        <f t="shared" si="237"/>
        <v>0</v>
      </c>
      <c r="ED101" s="15">
        <f t="shared" si="238"/>
        <v>0</v>
      </c>
      <c r="EE101" s="15">
        <f t="shared" si="239"/>
        <v>0</v>
      </c>
      <c r="EF101" s="15">
        <f t="shared" si="240"/>
        <v>0</v>
      </c>
      <c r="EG101" s="15">
        <f t="shared" si="241"/>
        <v>0</v>
      </c>
      <c r="EH101" s="15">
        <f t="shared" si="242"/>
        <v>0</v>
      </c>
      <c r="EI101" s="15">
        <f t="shared" si="243"/>
        <v>0</v>
      </c>
      <c r="EJ101" s="15">
        <f t="shared" si="244"/>
        <v>0</v>
      </c>
      <c r="EK101" s="15">
        <f t="shared" si="245"/>
        <v>0</v>
      </c>
      <c r="EL101" s="15">
        <f t="shared" si="246"/>
        <v>0</v>
      </c>
      <c r="EM101" s="15">
        <f t="shared" si="247"/>
        <v>0</v>
      </c>
      <c r="EN101" s="15">
        <f t="shared" si="248"/>
        <v>0</v>
      </c>
      <c r="EO101" s="15">
        <f t="shared" si="249"/>
        <v>0</v>
      </c>
      <c r="EP101" s="15">
        <f t="shared" si="250"/>
        <v>0</v>
      </c>
      <c r="EQ101" s="15">
        <f t="shared" si="251"/>
        <v>0</v>
      </c>
      <c r="ER101" s="15">
        <f t="shared" si="252"/>
        <v>0</v>
      </c>
      <c r="ES101" s="15">
        <f t="shared" si="253"/>
        <v>0</v>
      </c>
      <c r="ET101" s="15">
        <f t="shared" si="254"/>
        <v>0</v>
      </c>
      <c r="EU101" s="15">
        <f t="shared" si="255"/>
        <v>0</v>
      </c>
      <c r="EV101" s="15">
        <f t="shared" si="256"/>
        <v>0</v>
      </c>
      <c r="EW101" s="15">
        <f t="shared" si="257"/>
        <v>0</v>
      </c>
      <c r="EX101" s="15">
        <f t="shared" si="258"/>
        <v>0</v>
      </c>
      <c r="EY101" s="15">
        <f t="shared" si="259"/>
        <v>0</v>
      </c>
      <c r="EZ101" s="15">
        <f t="shared" si="260"/>
        <v>0</v>
      </c>
      <c r="FA101" s="15">
        <f t="shared" si="261"/>
        <v>0</v>
      </c>
      <c r="FB101" s="15">
        <f t="shared" si="262"/>
        <v>0</v>
      </c>
      <c r="FC101" s="15">
        <f t="shared" si="263"/>
        <v>0</v>
      </c>
    </row>
    <row r="102" spans="1:159" x14ac:dyDescent="0.25">
      <c r="A102" s="26" t="s">
        <v>471</v>
      </c>
      <c r="B102" s="13">
        <v>2.58E-2</v>
      </c>
      <c r="C102" s="212">
        <v>2.41E-2</v>
      </c>
      <c r="D102" s="13"/>
      <c r="E102" s="27">
        <v>66282006.439999998</v>
      </c>
      <c r="F102" s="27">
        <v>66282006.439999998</v>
      </c>
      <c r="G102" s="27">
        <v>66301439.049999997</v>
      </c>
      <c r="H102" s="27">
        <v>66320871.649999999</v>
      </c>
      <c r="I102" s="27">
        <v>66320871.649999999</v>
      </c>
      <c r="J102" s="27">
        <v>66320871.649999999</v>
      </c>
      <c r="K102" s="27">
        <v>66320871.649999999</v>
      </c>
      <c r="L102" s="27">
        <v>66320871.649999999</v>
      </c>
      <c r="M102" s="27">
        <v>66320871.649999999</v>
      </c>
      <c r="N102" s="27">
        <v>66320871.649999999</v>
      </c>
      <c r="O102" s="27">
        <v>66320871.649999999</v>
      </c>
      <c r="P102" s="27">
        <v>66320871.649999999</v>
      </c>
      <c r="Q102" s="13"/>
      <c r="R102" s="27">
        <v>66320871.649999999</v>
      </c>
      <c r="S102" s="27">
        <v>66320871.649999999</v>
      </c>
      <c r="T102" s="27">
        <v>66320871.649999999</v>
      </c>
      <c r="U102" s="29">
        <v>66320871.649999999</v>
      </c>
      <c r="V102" s="29">
        <v>66310315.060000002</v>
      </c>
      <c r="W102" s="29">
        <v>66299758.460000001</v>
      </c>
      <c r="X102" s="29">
        <v>66299758.460000001</v>
      </c>
      <c r="Y102" s="29">
        <v>66299758.460000001</v>
      </c>
      <c r="Z102" s="29">
        <v>66299758.460000001</v>
      </c>
      <c r="AA102" s="29">
        <v>66299758.460000001</v>
      </c>
      <c r="AB102" s="29">
        <v>66276991.789999999</v>
      </c>
      <c r="AC102" s="29">
        <v>66254225.119999997</v>
      </c>
      <c r="AD102" s="27"/>
      <c r="AE102" s="27">
        <v>66254225.119999997</v>
      </c>
      <c r="AF102" s="27">
        <v>66254225.119999997</v>
      </c>
      <c r="AG102" s="27">
        <v>66254225.119999997</v>
      </c>
      <c r="AH102" s="27">
        <v>66254225.119999997</v>
      </c>
      <c r="AI102" s="27">
        <v>66254225.119999997</v>
      </c>
      <c r="AJ102" s="27">
        <v>66254225.119999997</v>
      </c>
      <c r="AK102" s="27"/>
      <c r="AL102" s="27"/>
      <c r="AM102" s="27"/>
      <c r="AN102" s="27"/>
      <c r="AO102" s="27"/>
      <c r="AP102" s="27"/>
      <c r="AQ102" s="27"/>
      <c r="AR102" s="28">
        <v>142506.313846</v>
      </c>
      <c r="AS102" s="28">
        <v>142506.313846</v>
      </c>
      <c r="AT102" s="28">
        <v>142548.09395749998</v>
      </c>
      <c r="AU102" s="28">
        <v>142589.87404749999</v>
      </c>
      <c r="AV102" s="28">
        <v>142589.87404749999</v>
      </c>
      <c r="AW102" s="28">
        <v>142589.87404749999</v>
      </c>
      <c r="AX102" s="28">
        <v>142589.87404749999</v>
      </c>
      <c r="AY102" s="28">
        <v>142589.87404749999</v>
      </c>
      <c r="AZ102" s="28">
        <v>142589.87404749999</v>
      </c>
      <c r="BA102" s="28">
        <v>142589.87404749999</v>
      </c>
      <c r="BB102" s="28">
        <v>142589.87404749999</v>
      </c>
      <c r="BC102" s="28">
        <v>142589.87404749999</v>
      </c>
      <c r="BD102" s="27"/>
      <c r="BE102" s="28">
        <v>142589.87404749999</v>
      </c>
      <c r="BF102" s="28">
        <v>142589.87404749999</v>
      </c>
      <c r="BG102" s="28">
        <v>142589.87404749999</v>
      </c>
      <c r="BH102" s="29">
        <v>142589.87404749999</v>
      </c>
      <c r="BI102" s="29">
        <v>142567.177379</v>
      </c>
      <c r="BJ102" s="29">
        <v>142544.48068900002</v>
      </c>
      <c r="BK102" s="29">
        <v>142544.48068900002</v>
      </c>
      <c r="BL102" s="29">
        <v>142544.48068900002</v>
      </c>
      <c r="BM102" s="29">
        <v>142544.48068900002</v>
      </c>
      <c r="BN102" s="29">
        <v>142544.48068900002</v>
      </c>
      <c r="BO102" s="29">
        <v>142495.53234850001</v>
      </c>
      <c r="BP102" s="29">
        <v>142446.58400800001</v>
      </c>
      <c r="BQ102" s="28"/>
      <c r="BR102" s="27">
        <f t="shared" si="176"/>
        <v>142446.58400800001</v>
      </c>
      <c r="BS102" s="27">
        <f t="shared" si="177"/>
        <v>142446.58400800001</v>
      </c>
      <c r="BT102" s="27">
        <f t="shared" si="178"/>
        <v>142446.58400800001</v>
      </c>
      <c r="BU102" s="27">
        <f t="shared" si="179"/>
        <v>142446.58400800001</v>
      </c>
      <c r="BV102" s="27">
        <f t="shared" si="180"/>
        <v>142446.58400800001</v>
      </c>
      <c r="BW102" s="27">
        <f t="shared" si="181"/>
        <v>142446.58400800001</v>
      </c>
      <c r="BX102" s="27">
        <f t="shared" si="182"/>
        <v>0</v>
      </c>
      <c r="BY102" s="27">
        <f t="shared" si="183"/>
        <v>0</v>
      </c>
      <c r="BZ102" s="27">
        <f t="shared" si="184"/>
        <v>0</v>
      </c>
      <c r="CA102" s="27">
        <f t="shared" si="185"/>
        <v>0</v>
      </c>
      <c r="CB102" s="27">
        <f t="shared" si="186"/>
        <v>0</v>
      </c>
      <c r="CC102" s="27">
        <f t="shared" si="187"/>
        <v>0</v>
      </c>
      <c r="CE102" s="15">
        <f t="shared" si="188"/>
        <v>133116.36293366665</v>
      </c>
      <c r="CF102" s="15">
        <f t="shared" si="189"/>
        <v>133116.36293366665</v>
      </c>
      <c r="CG102" s="15">
        <f t="shared" si="190"/>
        <v>133155.39009208334</v>
      </c>
      <c r="CH102" s="15">
        <f t="shared" si="191"/>
        <v>133194.41723041667</v>
      </c>
      <c r="CI102" s="15">
        <f t="shared" si="192"/>
        <v>133194.41723041667</v>
      </c>
      <c r="CJ102" s="15">
        <f t="shared" si="193"/>
        <v>133194.41723041667</v>
      </c>
      <c r="CK102" s="15">
        <f t="shared" si="194"/>
        <v>133194.41723041667</v>
      </c>
      <c r="CL102" s="15">
        <f t="shared" si="195"/>
        <v>133194.41723041667</v>
      </c>
      <c r="CM102" s="15">
        <f t="shared" si="196"/>
        <v>133194.41723041667</v>
      </c>
      <c r="CN102" s="15">
        <f t="shared" si="197"/>
        <v>133194.41723041667</v>
      </c>
      <c r="CO102" s="15">
        <f t="shared" si="198"/>
        <v>133194.41723041667</v>
      </c>
      <c r="CP102" s="15">
        <f t="shared" si="199"/>
        <v>133194.41723041667</v>
      </c>
      <c r="CQ102" s="15">
        <f t="shared" si="200"/>
        <v>0</v>
      </c>
      <c r="CR102" s="15">
        <f t="shared" si="201"/>
        <v>133194.41723041667</v>
      </c>
      <c r="CS102" s="15">
        <f t="shared" si="202"/>
        <v>133194.41723041667</v>
      </c>
      <c r="CT102" s="15">
        <f t="shared" si="203"/>
        <v>133194.41723041667</v>
      </c>
      <c r="CU102" s="15">
        <f t="shared" si="204"/>
        <v>133194.41723041667</v>
      </c>
      <c r="CV102" s="15">
        <f t="shared" si="205"/>
        <v>133173.21607883336</v>
      </c>
      <c r="CW102" s="15">
        <f t="shared" si="206"/>
        <v>133152.01490716668</v>
      </c>
      <c r="CX102" s="15">
        <f t="shared" si="207"/>
        <v>133152.01490716668</v>
      </c>
      <c r="CY102" s="15">
        <f t="shared" si="208"/>
        <v>133152.01490716668</v>
      </c>
      <c r="CZ102" s="15">
        <f t="shared" si="209"/>
        <v>133152.01490716668</v>
      </c>
      <c r="DA102" s="15">
        <f t="shared" si="210"/>
        <v>133152.01490716668</v>
      </c>
      <c r="DB102" s="15">
        <f t="shared" si="211"/>
        <v>133106.29184491668</v>
      </c>
      <c r="DC102" s="15">
        <f t="shared" si="212"/>
        <v>133060.56878266667</v>
      </c>
      <c r="DD102" s="15">
        <f t="shared" si="213"/>
        <v>0</v>
      </c>
      <c r="DE102" s="15">
        <f t="shared" si="214"/>
        <v>133060.56878266667</v>
      </c>
      <c r="DF102" s="15">
        <f t="shared" si="215"/>
        <v>133060.56878266667</v>
      </c>
      <c r="DG102" s="15">
        <f t="shared" si="216"/>
        <v>133060.56878266667</v>
      </c>
      <c r="DH102" s="15">
        <f t="shared" si="217"/>
        <v>133060.56878266667</v>
      </c>
      <c r="DI102" s="15">
        <f t="shared" si="218"/>
        <v>133060.56878266667</v>
      </c>
      <c r="DJ102" s="15">
        <f t="shared" si="219"/>
        <v>133060.56878266667</v>
      </c>
      <c r="DK102" s="15">
        <f t="shared" si="220"/>
        <v>0</v>
      </c>
      <c r="DL102" s="15">
        <f t="shared" si="221"/>
        <v>0</v>
      </c>
      <c r="DM102" s="15">
        <f t="shared" si="222"/>
        <v>0</v>
      </c>
      <c r="DN102" s="15">
        <f t="shared" si="223"/>
        <v>0</v>
      </c>
      <c r="DO102" s="15">
        <f t="shared" si="224"/>
        <v>0</v>
      </c>
      <c r="DP102" s="15">
        <f t="shared" si="225"/>
        <v>0</v>
      </c>
      <c r="DR102" s="15">
        <f t="shared" si="226"/>
        <v>9389.9509123333555</v>
      </c>
      <c r="DS102" s="15">
        <f t="shared" si="227"/>
        <v>9389.9509123333555</v>
      </c>
      <c r="DT102" s="15">
        <f t="shared" si="228"/>
        <v>9392.703865416639</v>
      </c>
      <c r="DU102" s="15">
        <f t="shared" si="229"/>
        <v>9395.4568170833227</v>
      </c>
      <c r="DV102" s="15">
        <f t="shared" si="230"/>
        <v>9395.4568170833227</v>
      </c>
      <c r="DW102" s="15">
        <f t="shared" si="231"/>
        <v>9395.4568170833227</v>
      </c>
      <c r="DX102" s="15">
        <f t="shared" si="232"/>
        <v>9395.4568170833227</v>
      </c>
      <c r="DY102" s="15">
        <f t="shared" si="233"/>
        <v>9395.4568170833227</v>
      </c>
      <c r="DZ102" s="15">
        <f t="shared" si="234"/>
        <v>9395.4568170833227</v>
      </c>
      <c r="EA102" s="15">
        <f t="shared" si="235"/>
        <v>9395.4568170833227</v>
      </c>
      <c r="EB102" s="15">
        <f t="shared" si="236"/>
        <v>9395.4568170833227</v>
      </c>
      <c r="EC102" s="15">
        <f t="shared" si="237"/>
        <v>9395.4568170833227</v>
      </c>
      <c r="ED102" s="15">
        <f t="shared" si="238"/>
        <v>0</v>
      </c>
      <c r="EE102" s="15">
        <f t="shared" si="239"/>
        <v>9395.4568170833227</v>
      </c>
      <c r="EF102" s="15">
        <f t="shared" si="240"/>
        <v>9395.4568170833227</v>
      </c>
      <c r="EG102" s="15">
        <f t="shared" si="241"/>
        <v>9395.4568170833227</v>
      </c>
      <c r="EH102" s="15">
        <f t="shared" si="242"/>
        <v>9395.4568170833227</v>
      </c>
      <c r="EI102" s="15">
        <f t="shared" si="243"/>
        <v>9393.9613001666439</v>
      </c>
      <c r="EJ102" s="15">
        <f t="shared" si="244"/>
        <v>9392.4657818333362</v>
      </c>
      <c r="EK102" s="15">
        <f t="shared" si="245"/>
        <v>9392.4657818333362</v>
      </c>
      <c r="EL102" s="15">
        <f t="shared" si="246"/>
        <v>9392.4657818333362</v>
      </c>
      <c r="EM102" s="15">
        <f t="shared" si="247"/>
        <v>9392.4657818333362</v>
      </c>
      <c r="EN102" s="15">
        <f t="shared" si="248"/>
        <v>9392.4657818333362</v>
      </c>
      <c r="EO102" s="15">
        <f t="shared" si="249"/>
        <v>9389.2405035833362</v>
      </c>
      <c r="EP102" s="15">
        <f t="shared" si="250"/>
        <v>9386.0152253333363</v>
      </c>
      <c r="EQ102" s="15">
        <f t="shared" si="251"/>
        <v>0</v>
      </c>
      <c r="ER102" s="15">
        <f t="shared" si="252"/>
        <v>9386.0152253333363</v>
      </c>
      <c r="ES102" s="15">
        <f t="shared" si="253"/>
        <v>9386.0152253333363</v>
      </c>
      <c r="ET102" s="15">
        <f t="shared" si="254"/>
        <v>9386.0152253333363</v>
      </c>
      <c r="EU102" s="15">
        <f t="shared" si="255"/>
        <v>9386.0152253333363</v>
      </c>
      <c r="EV102" s="15">
        <f t="shared" si="256"/>
        <v>9386.0152253333363</v>
      </c>
      <c r="EW102" s="15">
        <f t="shared" si="257"/>
        <v>9386.0152253333363</v>
      </c>
      <c r="EX102" s="15">
        <f t="shared" si="258"/>
        <v>0</v>
      </c>
      <c r="EY102" s="15">
        <f t="shared" si="259"/>
        <v>0</v>
      </c>
      <c r="EZ102" s="15">
        <f t="shared" si="260"/>
        <v>0</v>
      </c>
      <c r="FA102" s="15">
        <f t="shared" si="261"/>
        <v>0</v>
      </c>
      <c r="FB102" s="15">
        <f t="shared" si="262"/>
        <v>0</v>
      </c>
      <c r="FC102" s="15">
        <f t="shared" si="263"/>
        <v>0</v>
      </c>
    </row>
    <row r="103" spans="1:159" x14ac:dyDescent="0.25">
      <c r="A103" s="26" t="s">
        <v>472</v>
      </c>
      <c r="B103" s="13">
        <v>9.1000000000000004E-3</v>
      </c>
      <c r="C103" s="212">
        <v>7.4000000000000003E-3</v>
      </c>
      <c r="D103" s="13"/>
      <c r="E103" s="27">
        <v>2736920.21</v>
      </c>
      <c r="F103" s="27">
        <v>2736920.21</v>
      </c>
      <c r="G103" s="27">
        <v>2736920.21</v>
      </c>
      <c r="H103" s="27">
        <v>2736920.21</v>
      </c>
      <c r="I103" s="27">
        <v>2736920.21</v>
      </c>
      <c r="J103" s="27">
        <v>2736920.21</v>
      </c>
      <c r="K103" s="27">
        <v>2736920.21</v>
      </c>
      <c r="L103" s="27">
        <v>2736920.21</v>
      </c>
      <c r="M103" s="27">
        <v>2736920.21</v>
      </c>
      <c r="N103" s="27">
        <v>2736920.21</v>
      </c>
      <c r="O103" s="27">
        <v>2736920.21</v>
      </c>
      <c r="P103" s="27">
        <v>2736920.21</v>
      </c>
      <c r="Q103" s="13"/>
      <c r="R103" s="27">
        <v>2736920.21</v>
      </c>
      <c r="S103" s="27">
        <v>2736920.21</v>
      </c>
      <c r="T103" s="27">
        <v>2736920.21</v>
      </c>
      <c r="U103" s="29">
        <v>2736920.21</v>
      </c>
      <c r="V103" s="29">
        <v>2736920.21</v>
      </c>
      <c r="W103" s="29">
        <v>2736920.21</v>
      </c>
      <c r="X103" s="29">
        <v>2736920.21</v>
      </c>
      <c r="Y103" s="29">
        <v>2736920.21</v>
      </c>
      <c r="Z103" s="29">
        <v>2736920.21</v>
      </c>
      <c r="AA103" s="29">
        <v>2736920.21</v>
      </c>
      <c r="AB103" s="29">
        <v>2736920.21</v>
      </c>
      <c r="AC103" s="29">
        <v>2736920.21</v>
      </c>
      <c r="AD103" s="27"/>
      <c r="AE103" s="27">
        <v>2736920.21</v>
      </c>
      <c r="AF103" s="27">
        <v>2736920.21</v>
      </c>
      <c r="AG103" s="27">
        <v>2736920.21</v>
      </c>
      <c r="AH103" s="27">
        <v>2736920.21</v>
      </c>
      <c r="AI103" s="27">
        <v>2736920.21</v>
      </c>
      <c r="AJ103" s="27">
        <v>2736920.21</v>
      </c>
      <c r="AK103" s="27"/>
      <c r="AL103" s="27"/>
      <c r="AM103" s="27"/>
      <c r="AN103" s="27"/>
      <c r="AO103" s="27"/>
      <c r="AP103" s="27"/>
      <c r="AQ103" s="27"/>
      <c r="AR103" s="28">
        <v>2075.4978259166669</v>
      </c>
      <c r="AS103" s="28">
        <v>2075.4978259166669</v>
      </c>
      <c r="AT103" s="28">
        <v>2075.4978259166669</v>
      </c>
      <c r="AU103" s="28">
        <v>2075.4978259166669</v>
      </c>
      <c r="AV103" s="28">
        <v>2075.4978259166669</v>
      </c>
      <c r="AW103" s="28">
        <v>2075.4978259166669</v>
      </c>
      <c r="AX103" s="28">
        <v>2075.4978259166669</v>
      </c>
      <c r="AY103" s="28">
        <v>2075.4978259166669</v>
      </c>
      <c r="AZ103" s="28">
        <v>2075.4978259166669</v>
      </c>
      <c r="BA103" s="28">
        <v>2075.4978259166669</v>
      </c>
      <c r="BB103" s="28">
        <v>2075.4978259166669</v>
      </c>
      <c r="BC103" s="28">
        <v>2075.4978259166669</v>
      </c>
      <c r="BD103" s="27"/>
      <c r="BE103" s="28">
        <v>2075.4978259166669</v>
      </c>
      <c r="BF103" s="28">
        <v>2075.4978259166669</v>
      </c>
      <c r="BG103" s="28">
        <v>2075.4978259166669</v>
      </c>
      <c r="BH103" s="29">
        <v>2075.4978259166669</v>
      </c>
      <c r="BI103" s="29">
        <v>2075.4978259166669</v>
      </c>
      <c r="BJ103" s="29">
        <v>2075.4978259166669</v>
      </c>
      <c r="BK103" s="29">
        <v>2075.4978259166669</v>
      </c>
      <c r="BL103" s="29">
        <v>2075.4978259166669</v>
      </c>
      <c r="BM103" s="29">
        <v>2075.4978259166669</v>
      </c>
      <c r="BN103" s="29">
        <v>2075.4978259166669</v>
      </c>
      <c r="BO103" s="29">
        <v>2075.4978259166669</v>
      </c>
      <c r="BP103" s="29">
        <v>2075.4978259166669</v>
      </c>
      <c r="BQ103" s="28"/>
      <c r="BR103" s="27">
        <f t="shared" si="176"/>
        <v>2075.4978259166669</v>
      </c>
      <c r="BS103" s="27">
        <f t="shared" si="177"/>
        <v>2075.4978259166669</v>
      </c>
      <c r="BT103" s="27">
        <f t="shared" si="178"/>
        <v>2075.4978259166669</v>
      </c>
      <c r="BU103" s="27">
        <f t="shared" si="179"/>
        <v>2075.4978259166669</v>
      </c>
      <c r="BV103" s="27">
        <f t="shared" si="180"/>
        <v>2075.4978259166669</v>
      </c>
      <c r="BW103" s="27">
        <f t="shared" si="181"/>
        <v>2075.4978259166669</v>
      </c>
      <c r="BX103" s="27">
        <f t="shared" si="182"/>
        <v>0</v>
      </c>
      <c r="BY103" s="27">
        <f t="shared" si="183"/>
        <v>0</v>
      </c>
      <c r="BZ103" s="27">
        <f t="shared" si="184"/>
        <v>0</v>
      </c>
      <c r="CA103" s="27">
        <f t="shared" si="185"/>
        <v>0</v>
      </c>
      <c r="CB103" s="27">
        <f t="shared" si="186"/>
        <v>0</v>
      </c>
      <c r="CC103" s="27">
        <f t="shared" si="187"/>
        <v>0</v>
      </c>
      <c r="CE103" s="15">
        <f t="shared" si="188"/>
        <v>1687.7674628333334</v>
      </c>
      <c r="CF103" s="15">
        <f t="shared" si="189"/>
        <v>1687.7674628333334</v>
      </c>
      <c r="CG103" s="15">
        <f t="shared" si="190"/>
        <v>1687.7674628333334</v>
      </c>
      <c r="CH103" s="15">
        <f t="shared" si="191"/>
        <v>1687.7674628333334</v>
      </c>
      <c r="CI103" s="15">
        <f t="shared" si="192"/>
        <v>1687.7674628333334</v>
      </c>
      <c r="CJ103" s="15">
        <f t="shared" si="193"/>
        <v>1687.7674628333334</v>
      </c>
      <c r="CK103" s="15">
        <f t="shared" si="194"/>
        <v>1687.7674628333334</v>
      </c>
      <c r="CL103" s="15">
        <f t="shared" si="195"/>
        <v>1687.7674628333334</v>
      </c>
      <c r="CM103" s="15">
        <f t="shared" si="196"/>
        <v>1687.7674628333334</v>
      </c>
      <c r="CN103" s="15">
        <f t="shared" si="197"/>
        <v>1687.7674628333334</v>
      </c>
      <c r="CO103" s="15">
        <f t="shared" si="198"/>
        <v>1687.7674628333334</v>
      </c>
      <c r="CP103" s="15">
        <f t="shared" si="199"/>
        <v>1687.7674628333334</v>
      </c>
      <c r="CQ103" s="15">
        <f t="shared" si="200"/>
        <v>0</v>
      </c>
      <c r="CR103" s="15">
        <f t="shared" si="201"/>
        <v>1687.7674628333334</v>
      </c>
      <c r="CS103" s="15">
        <f t="shared" si="202"/>
        <v>1687.7674628333334</v>
      </c>
      <c r="CT103" s="15">
        <f t="shared" si="203"/>
        <v>1687.7674628333334</v>
      </c>
      <c r="CU103" s="15">
        <f t="shared" si="204"/>
        <v>1687.7674628333334</v>
      </c>
      <c r="CV103" s="15">
        <f t="shared" si="205"/>
        <v>1687.7674628333334</v>
      </c>
      <c r="CW103" s="15">
        <f t="shared" si="206"/>
        <v>1687.7674628333334</v>
      </c>
      <c r="CX103" s="15">
        <f t="shared" si="207"/>
        <v>1687.7674628333334</v>
      </c>
      <c r="CY103" s="15">
        <f t="shared" si="208"/>
        <v>1687.7674628333334</v>
      </c>
      <c r="CZ103" s="15">
        <f t="shared" si="209"/>
        <v>1687.7674628333334</v>
      </c>
      <c r="DA103" s="15">
        <f t="shared" si="210"/>
        <v>1687.7674628333334</v>
      </c>
      <c r="DB103" s="15">
        <f t="shared" si="211"/>
        <v>1687.7674628333334</v>
      </c>
      <c r="DC103" s="15">
        <f t="shared" si="212"/>
        <v>1687.7674628333334</v>
      </c>
      <c r="DD103" s="15">
        <f t="shared" si="213"/>
        <v>0</v>
      </c>
      <c r="DE103" s="15">
        <f t="shared" si="214"/>
        <v>1687.7674628333334</v>
      </c>
      <c r="DF103" s="15">
        <f t="shared" si="215"/>
        <v>1687.7674628333334</v>
      </c>
      <c r="DG103" s="15">
        <f t="shared" si="216"/>
        <v>1687.7674628333334</v>
      </c>
      <c r="DH103" s="15">
        <f t="shared" si="217"/>
        <v>1687.7674628333334</v>
      </c>
      <c r="DI103" s="15">
        <f t="shared" si="218"/>
        <v>1687.7674628333334</v>
      </c>
      <c r="DJ103" s="15">
        <f t="shared" si="219"/>
        <v>1687.7674628333334</v>
      </c>
      <c r="DK103" s="15">
        <f t="shared" si="220"/>
        <v>0</v>
      </c>
      <c r="DL103" s="15">
        <f t="shared" si="221"/>
        <v>0</v>
      </c>
      <c r="DM103" s="15">
        <f t="shared" si="222"/>
        <v>0</v>
      </c>
      <c r="DN103" s="15">
        <f t="shared" si="223"/>
        <v>0</v>
      </c>
      <c r="DO103" s="15">
        <f t="shared" si="224"/>
        <v>0</v>
      </c>
      <c r="DP103" s="15">
        <f t="shared" si="225"/>
        <v>0</v>
      </c>
      <c r="DR103" s="15">
        <f t="shared" si="226"/>
        <v>387.73036308333349</v>
      </c>
      <c r="DS103" s="15">
        <f t="shared" si="227"/>
        <v>387.73036308333349</v>
      </c>
      <c r="DT103" s="15">
        <f t="shared" si="228"/>
        <v>387.73036308333349</v>
      </c>
      <c r="DU103" s="15">
        <f t="shared" si="229"/>
        <v>387.73036308333349</v>
      </c>
      <c r="DV103" s="15">
        <f t="shared" si="230"/>
        <v>387.73036308333349</v>
      </c>
      <c r="DW103" s="15">
        <f t="shared" si="231"/>
        <v>387.73036308333349</v>
      </c>
      <c r="DX103" s="15">
        <f t="shared" si="232"/>
        <v>387.73036308333349</v>
      </c>
      <c r="DY103" s="15">
        <f t="shared" si="233"/>
        <v>387.73036308333349</v>
      </c>
      <c r="DZ103" s="15">
        <f t="shared" si="234"/>
        <v>387.73036308333349</v>
      </c>
      <c r="EA103" s="15">
        <f t="shared" si="235"/>
        <v>387.73036308333349</v>
      </c>
      <c r="EB103" s="15">
        <f t="shared" si="236"/>
        <v>387.73036308333349</v>
      </c>
      <c r="EC103" s="15">
        <f t="shared" si="237"/>
        <v>387.73036308333349</v>
      </c>
      <c r="ED103" s="15">
        <f t="shared" si="238"/>
        <v>0</v>
      </c>
      <c r="EE103" s="15">
        <f t="shared" si="239"/>
        <v>387.73036308333349</v>
      </c>
      <c r="EF103" s="15">
        <f t="shared" si="240"/>
        <v>387.73036308333349</v>
      </c>
      <c r="EG103" s="15">
        <f t="shared" si="241"/>
        <v>387.73036308333349</v>
      </c>
      <c r="EH103" s="15">
        <f t="shared" si="242"/>
        <v>387.73036308333349</v>
      </c>
      <c r="EI103" s="15">
        <f t="shared" si="243"/>
        <v>387.73036308333349</v>
      </c>
      <c r="EJ103" s="15">
        <f t="shared" si="244"/>
        <v>387.73036308333349</v>
      </c>
      <c r="EK103" s="15">
        <f t="shared" si="245"/>
        <v>387.73036308333349</v>
      </c>
      <c r="EL103" s="15">
        <f t="shared" si="246"/>
        <v>387.73036308333349</v>
      </c>
      <c r="EM103" s="15">
        <f t="shared" si="247"/>
        <v>387.73036308333349</v>
      </c>
      <c r="EN103" s="15">
        <f t="shared" si="248"/>
        <v>387.73036308333349</v>
      </c>
      <c r="EO103" s="15">
        <f t="shared" si="249"/>
        <v>387.73036308333349</v>
      </c>
      <c r="EP103" s="15">
        <f t="shared" si="250"/>
        <v>387.73036308333349</v>
      </c>
      <c r="EQ103" s="15">
        <f t="shared" si="251"/>
        <v>0</v>
      </c>
      <c r="ER103" s="15">
        <f t="shared" si="252"/>
        <v>387.73036308333349</v>
      </c>
      <c r="ES103" s="15">
        <f t="shared" si="253"/>
        <v>387.73036308333349</v>
      </c>
      <c r="ET103" s="15">
        <f t="shared" si="254"/>
        <v>387.73036308333349</v>
      </c>
      <c r="EU103" s="15">
        <f t="shared" si="255"/>
        <v>387.73036308333349</v>
      </c>
      <c r="EV103" s="15">
        <f t="shared" si="256"/>
        <v>387.73036308333349</v>
      </c>
      <c r="EW103" s="15">
        <f t="shared" si="257"/>
        <v>387.73036308333349</v>
      </c>
      <c r="EX103" s="15">
        <f t="shared" si="258"/>
        <v>0</v>
      </c>
      <c r="EY103" s="15">
        <f t="shared" si="259"/>
        <v>0</v>
      </c>
      <c r="EZ103" s="15">
        <f t="shared" si="260"/>
        <v>0</v>
      </c>
      <c r="FA103" s="15">
        <f t="shared" si="261"/>
        <v>0</v>
      </c>
      <c r="FB103" s="15">
        <f t="shared" si="262"/>
        <v>0</v>
      </c>
      <c r="FC103" s="15">
        <f t="shared" si="263"/>
        <v>0</v>
      </c>
    </row>
    <row r="104" spans="1:159" x14ac:dyDescent="0.25">
      <c r="A104" s="26" t="s">
        <v>481</v>
      </c>
      <c r="B104" s="13">
        <v>2.7199999999999998E-2</v>
      </c>
      <c r="C104" s="212">
        <v>2.7199999999999998E-2</v>
      </c>
      <c r="D104" s="13"/>
      <c r="E104" s="27"/>
      <c r="F104" s="27"/>
      <c r="G104" s="27"/>
      <c r="H104" s="27">
        <v>0</v>
      </c>
      <c r="I104" s="27">
        <v>0</v>
      </c>
      <c r="J104" s="27">
        <v>0</v>
      </c>
      <c r="K104" s="27">
        <v>0</v>
      </c>
      <c r="L104" s="27">
        <v>0</v>
      </c>
      <c r="M104" s="27">
        <v>0</v>
      </c>
      <c r="N104" s="27">
        <v>0</v>
      </c>
      <c r="O104" s="27">
        <v>0</v>
      </c>
      <c r="P104" s="27">
        <v>0</v>
      </c>
      <c r="Q104" s="13"/>
      <c r="R104" s="27">
        <v>0</v>
      </c>
      <c r="S104" s="27">
        <v>0</v>
      </c>
      <c r="T104" s="27">
        <v>0</v>
      </c>
      <c r="U104" s="29">
        <v>0</v>
      </c>
      <c r="V104" s="29">
        <v>0</v>
      </c>
      <c r="W104" s="29">
        <v>0</v>
      </c>
      <c r="X104" s="29">
        <v>0</v>
      </c>
      <c r="Y104" s="29">
        <v>0</v>
      </c>
      <c r="Z104" s="29">
        <v>0</v>
      </c>
      <c r="AA104" s="29">
        <v>0</v>
      </c>
      <c r="AB104" s="29">
        <v>0</v>
      </c>
      <c r="AC104" s="29">
        <v>0</v>
      </c>
      <c r="AD104" s="27"/>
      <c r="AE104" s="27">
        <v>0</v>
      </c>
      <c r="AF104" s="27">
        <v>0</v>
      </c>
      <c r="AG104" s="27">
        <v>0</v>
      </c>
      <c r="AH104" s="27">
        <v>0</v>
      </c>
      <c r="AI104" s="27">
        <v>0</v>
      </c>
      <c r="AJ104" s="27">
        <v>0</v>
      </c>
      <c r="AK104" s="27"/>
      <c r="AL104" s="27"/>
      <c r="AM104" s="27"/>
      <c r="AN104" s="27"/>
      <c r="AO104" s="27"/>
      <c r="AP104" s="27"/>
      <c r="AQ104" s="27"/>
      <c r="AR104" s="28"/>
      <c r="AS104" s="28"/>
      <c r="AT104" s="28"/>
      <c r="AU104" s="28">
        <v>0</v>
      </c>
      <c r="AV104" s="28">
        <v>0</v>
      </c>
      <c r="AW104" s="28">
        <v>0</v>
      </c>
      <c r="AX104" s="28">
        <v>0</v>
      </c>
      <c r="AY104" s="28">
        <v>0</v>
      </c>
      <c r="AZ104" s="28">
        <v>0</v>
      </c>
      <c r="BA104" s="28">
        <v>0</v>
      </c>
      <c r="BB104" s="28">
        <v>0</v>
      </c>
      <c r="BC104" s="28">
        <v>0</v>
      </c>
      <c r="BD104" s="27"/>
      <c r="BE104" s="28">
        <v>0</v>
      </c>
      <c r="BF104" s="28">
        <v>0</v>
      </c>
      <c r="BG104" s="28">
        <v>0</v>
      </c>
      <c r="BH104" s="29">
        <v>0</v>
      </c>
      <c r="BI104" s="29">
        <v>0</v>
      </c>
      <c r="BJ104" s="29">
        <v>0</v>
      </c>
      <c r="BK104" s="29">
        <v>0</v>
      </c>
      <c r="BL104" s="29">
        <v>0</v>
      </c>
      <c r="BM104" s="29">
        <v>0</v>
      </c>
      <c r="BN104" s="29">
        <v>0</v>
      </c>
      <c r="BO104" s="29">
        <v>0</v>
      </c>
      <c r="BP104" s="29">
        <v>0</v>
      </c>
      <c r="BQ104" s="28"/>
      <c r="BR104" s="27">
        <f t="shared" si="176"/>
        <v>0</v>
      </c>
      <c r="BS104" s="27">
        <f t="shared" si="177"/>
        <v>0</v>
      </c>
      <c r="BT104" s="27">
        <f t="shared" si="178"/>
        <v>0</v>
      </c>
      <c r="BU104" s="27">
        <f t="shared" si="179"/>
        <v>0</v>
      </c>
      <c r="BV104" s="27">
        <f t="shared" si="180"/>
        <v>0</v>
      </c>
      <c r="BW104" s="27">
        <f t="shared" si="181"/>
        <v>0</v>
      </c>
      <c r="BX104" s="27">
        <f t="shared" si="182"/>
        <v>0</v>
      </c>
      <c r="BY104" s="27">
        <f t="shared" si="183"/>
        <v>0</v>
      </c>
      <c r="BZ104" s="27">
        <f t="shared" si="184"/>
        <v>0</v>
      </c>
      <c r="CA104" s="27">
        <f t="shared" si="185"/>
        <v>0</v>
      </c>
      <c r="CB104" s="27">
        <f t="shared" si="186"/>
        <v>0</v>
      </c>
      <c r="CC104" s="27">
        <f t="shared" si="187"/>
        <v>0</v>
      </c>
      <c r="CE104" s="15">
        <f t="shared" si="188"/>
        <v>0</v>
      </c>
      <c r="CF104" s="15">
        <f t="shared" si="189"/>
        <v>0</v>
      </c>
      <c r="CG104" s="15">
        <f t="shared" si="190"/>
        <v>0</v>
      </c>
      <c r="CH104" s="15">
        <f t="shared" si="191"/>
        <v>0</v>
      </c>
      <c r="CI104" s="15">
        <f t="shared" si="192"/>
        <v>0</v>
      </c>
      <c r="CJ104" s="15">
        <f t="shared" si="193"/>
        <v>0</v>
      </c>
      <c r="CK104" s="15">
        <f t="shared" si="194"/>
        <v>0</v>
      </c>
      <c r="CL104" s="15">
        <f t="shared" si="195"/>
        <v>0</v>
      </c>
      <c r="CM104" s="15">
        <f t="shared" si="196"/>
        <v>0</v>
      </c>
      <c r="CN104" s="15">
        <f t="shared" si="197"/>
        <v>0</v>
      </c>
      <c r="CO104" s="15">
        <f t="shared" si="198"/>
        <v>0</v>
      </c>
      <c r="CP104" s="15">
        <f t="shared" si="199"/>
        <v>0</v>
      </c>
      <c r="CQ104" s="15">
        <f t="shared" si="200"/>
        <v>0</v>
      </c>
      <c r="CR104" s="15">
        <f t="shared" si="201"/>
        <v>0</v>
      </c>
      <c r="CS104" s="15">
        <f t="shared" si="202"/>
        <v>0</v>
      </c>
      <c r="CT104" s="15">
        <f t="shared" si="203"/>
        <v>0</v>
      </c>
      <c r="CU104" s="15">
        <f t="shared" si="204"/>
        <v>0</v>
      </c>
      <c r="CV104" s="15">
        <f t="shared" si="205"/>
        <v>0</v>
      </c>
      <c r="CW104" s="15">
        <f t="shared" si="206"/>
        <v>0</v>
      </c>
      <c r="CX104" s="15">
        <f t="shared" si="207"/>
        <v>0</v>
      </c>
      <c r="CY104" s="15">
        <f t="shared" si="208"/>
        <v>0</v>
      </c>
      <c r="CZ104" s="15">
        <f t="shared" si="209"/>
        <v>0</v>
      </c>
      <c r="DA104" s="15">
        <f t="shared" si="210"/>
        <v>0</v>
      </c>
      <c r="DB104" s="15">
        <f t="shared" si="211"/>
        <v>0</v>
      </c>
      <c r="DC104" s="15">
        <f t="shared" si="212"/>
        <v>0</v>
      </c>
      <c r="DD104" s="15">
        <f t="shared" si="213"/>
        <v>0</v>
      </c>
      <c r="DE104" s="15">
        <f t="shared" si="214"/>
        <v>0</v>
      </c>
      <c r="DF104" s="15">
        <f t="shared" si="215"/>
        <v>0</v>
      </c>
      <c r="DG104" s="15">
        <f t="shared" si="216"/>
        <v>0</v>
      </c>
      <c r="DH104" s="15">
        <f t="shared" si="217"/>
        <v>0</v>
      </c>
      <c r="DI104" s="15">
        <f t="shared" si="218"/>
        <v>0</v>
      </c>
      <c r="DJ104" s="15">
        <f t="shared" si="219"/>
        <v>0</v>
      </c>
      <c r="DK104" s="15">
        <f t="shared" si="220"/>
        <v>0</v>
      </c>
      <c r="DL104" s="15">
        <f t="shared" si="221"/>
        <v>0</v>
      </c>
      <c r="DM104" s="15">
        <f t="shared" si="222"/>
        <v>0</v>
      </c>
      <c r="DN104" s="15">
        <f t="shared" si="223"/>
        <v>0</v>
      </c>
      <c r="DO104" s="15">
        <f t="shared" si="224"/>
        <v>0</v>
      </c>
      <c r="DP104" s="15">
        <f t="shared" si="225"/>
        <v>0</v>
      </c>
      <c r="DR104" s="15">
        <f t="shared" si="226"/>
        <v>0</v>
      </c>
      <c r="DS104" s="15">
        <f t="shared" si="227"/>
        <v>0</v>
      </c>
      <c r="DT104" s="15">
        <f t="shared" si="228"/>
        <v>0</v>
      </c>
      <c r="DU104" s="15">
        <f t="shared" si="229"/>
        <v>0</v>
      </c>
      <c r="DV104" s="15">
        <f t="shared" si="230"/>
        <v>0</v>
      </c>
      <c r="DW104" s="15">
        <f t="shared" si="231"/>
        <v>0</v>
      </c>
      <c r="DX104" s="15">
        <f t="shared" si="232"/>
        <v>0</v>
      </c>
      <c r="DY104" s="15">
        <f t="shared" si="233"/>
        <v>0</v>
      </c>
      <c r="DZ104" s="15">
        <f t="shared" si="234"/>
        <v>0</v>
      </c>
      <c r="EA104" s="15">
        <f t="shared" si="235"/>
        <v>0</v>
      </c>
      <c r="EB104" s="15">
        <f t="shared" si="236"/>
        <v>0</v>
      </c>
      <c r="EC104" s="15">
        <f t="shared" si="237"/>
        <v>0</v>
      </c>
      <c r="ED104" s="15">
        <f t="shared" si="238"/>
        <v>0</v>
      </c>
      <c r="EE104" s="15">
        <f t="shared" si="239"/>
        <v>0</v>
      </c>
      <c r="EF104" s="15">
        <f t="shared" si="240"/>
        <v>0</v>
      </c>
      <c r="EG104" s="15">
        <f t="shared" si="241"/>
        <v>0</v>
      </c>
      <c r="EH104" s="15">
        <f t="shared" si="242"/>
        <v>0</v>
      </c>
      <c r="EI104" s="15">
        <f t="shared" si="243"/>
        <v>0</v>
      </c>
      <c r="EJ104" s="15">
        <f t="shared" si="244"/>
        <v>0</v>
      </c>
      <c r="EK104" s="15">
        <f t="shared" si="245"/>
        <v>0</v>
      </c>
      <c r="EL104" s="15">
        <f t="shared" si="246"/>
        <v>0</v>
      </c>
      <c r="EM104" s="15">
        <f t="shared" si="247"/>
        <v>0</v>
      </c>
      <c r="EN104" s="15">
        <f t="shared" si="248"/>
        <v>0</v>
      </c>
      <c r="EO104" s="15">
        <f t="shared" si="249"/>
        <v>0</v>
      </c>
      <c r="EP104" s="15">
        <f t="shared" si="250"/>
        <v>0</v>
      </c>
      <c r="EQ104" s="15">
        <f t="shared" si="251"/>
        <v>0</v>
      </c>
      <c r="ER104" s="15">
        <f t="shared" si="252"/>
        <v>0</v>
      </c>
      <c r="ES104" s="15">
        <f t="shared" si="253"/>
        <v>0</v>
      </c>
      <c r="ET104" s="15">
        <f t="shared" si="254"/>
        <v>0</v>
      </c>
      <c r="EU104" s="15">
        <f t="shared" si="255"/>
        <v>0</v>
      </c>
      <c r="EV104" s="15">
        <f t="shared" si="256"/>
        <v>0</v>
      </c>
      <c r="EW104" s="15">
        <f t="shared" si="257"/>
        <v>0</v>
      </c>
      <c r="EX104" s="15">
        <f t="shared" si="258"/>
        <v>0</v>
      </c>
      <c r="EY104" s="15">
        <f t="shared" si="259"/>
        <v>0</v>
      </c>
      <c r="EZ104" s="15">
        <f t="shared" si="260"/>
        <v>0</v>
      </c>
      <c r="FA104" s="15">
        <f t="shared" si="261"/>
        <v>0</v>
      </c>
      <c r="FB104" s="15">
        <f t="shared" si="262"/>
        <v>0</v>
      </c>
      <c r="FC104" s="15">
        <f t="shared" si="263"/>
        <v>0</v>
      </c>
    </row>
    <row r="105" spans="1:159" x14ac:dyDescent="0.25">
      <c r="A105" s="26" t="s">
        <v>482</v>
      </c>
      <c r="B105" s="13">
        <v>2.7199999999999998E-2</v>
      </c>
      <c r="C105" s="212">
        <v>2.7199999999999998E-2</v>
      </c>
      <c r="D105" s="13"/>
      <c r="E105" s="27">
        <v>2527513.4300000002</v>
      </c>
      <c r="F105" s="27">
        <v>2527513.4300000002</v>
      </c>
      <c r="G105" s="27">
        <v>2527513.4300000002</v>
      </c>
      <c r="H105" s="27">
        <v>2527513.4300000002</v>
      </c>
      <c r="I105" s="27">
        <v>2527513.4300000002</v>
      </c>
      <c r="J105" s="27">
        <v>2527513.4300000002</v>
      </c>
      <c r="K105" s="27">
        <v>2527513.4300000002</v>
      </c>
      <c r="L105" s="27">
        <v>2527513.4300000002</v>
      </c>
      <c r="M105" s="27">
        <v>2527513.4300000002</v>
      </c>
      <c r="N105" s="27">
        <v>2527513.4300000002</v>
      </c>
      <c r="O105" s="27">
        <v>2527513.4300000002</v>
      </c>
      <c r="P105" s="27">
        <v>2527513.4300000002</v>
      </c>
      <c r="Q105" s="13"/>
      <c r="R105" s="27">
        <v>2527513.4300000002</v>
      </c>
      <c r="S105" s="27">
        <v>2527513.4300000002</v>
      </c>
      <c r="T105" s="27">
        <v>2413916.08</v>
      </c>
      <c r="U105" s="29">
        <v>2300318.73</v>
      </c>
      <c r="V105" s="29">
        <v>2242395.17</v>
      </c>
      <c r="W105" s="29">
        <v>1300729.49</v>
      </c>
      <c r="X105" s="29">
        <v>416987.36</v>
      </c>
      <c r="Y105" s="29">
        <v>416987.36</v>
      </c>
      <c r="Z105" s="29">
        <v>416987.36</v>
      </c>
      <c r="AA105" s="29">
        <v>416987.36</v>
      </c>
      <c r="AB105" s="29">
        <v>416987.36</v>
      </c>
      <c r="AC105" s="29">
        <v>416987.36</v>
      </c>
      <c r="AD105" s="27"/>
      <c r="AE105" s="27">
        <v>416987.36</v>
      </c>
      <c r="AF105" s="27">
        <v>416987.36</v>
      </c>
      <c r="AG105" s="27">
        <v>416987.36</v>
      </c>
      <c r="AH105" s="27">
        <v>416987.36</v>
      </c>
      <c r="AI105" s="27">
        <v>416987.36</v>
      </c>
      <c r="AJ105" s="27">
        <v>416987.36</v>
      </c>
      <c r="AK105" s="27"/>
      <c r="AL105" s="27"/>
      <c r="AM105" s="27"/>
      <c r="AN105" s="27"/>
      <c r="AO105" s="27"/>
      <c r="AP105" s="27"/>
      <c r="AQ105" s="27"/>
      <c r="AR105" s="28">
        <v>5729.0304413333333</v>
      </c>
      <c r="AS105" s="28">
        <v>5729.0304413333333</v>
      </c>
      <c r="AT105" s="28">
        <v>5729.0304413333333</v>
      </c>
      <c r="AU105" s="28">
        <v>5729.0304413333333</v>
      </c>
      <c r="AV105" s="28">
        <v>5729.0304413333333</v>
      </c>
      <c r="AW105" s="28">
        <v>5729.0304413333333</v>
      </c>
      <c r="AX105" s="28">
        <v>5729.0304413333333</v>
      </c>
      <c r="AY105" s="28">
        <v>5729.0304413333333</v>
      </c>
      <c r="AZ105" s="28">
        <v>5729.0304413333333</v>
      </c>
      <c r="BA105" s="28">
        <v>5729.0304413333333</v>
      </c>
      <c r="BB105" s="28">
        <v>5729.0304413333333</v>
      </c>
      <c r="BC105" s="28">
        <v>5729.0304413333333</v>
      </c>
      <c r="BD105" s="27"/>
      <c r="BE105" s="28">
        <v>5729.0304413333333</v>
      </c>
      <c r="BF105" s="28">
        <v>5729.0304413333333</v>
      </c>
      <c r="BG105" s="28">
        <v>5471.543114666667</v>
      </c>
      <c r="BH105" s="29">
        <v>5214.0557879999997</v>
      </c>
      <c r="BI105" s="29">
        <v>5082.7623853333325</v>
      </c>
      <c r="BJ105" s="29">
        <v>2948.320177333333</v>
      </c>
      <c r="BK105" s="29">
        <v>945.17134933333318</v>
      </c>
      <c r="BL105" s="29">
        <v>945.17134933333318</v>
      </c>
      <c r="BM105" s="29">
        <v>945.17134933333318</v>
      </c>
      <c r="BN105" s="29">
        <v>945.17134933333318</v>
      </c>
      <c r="BO105" s="29">
        <v>945.17134933333318</v>
      </c>
      <c r="BP105" s="29">
        <v>945.17134933333318</v>
      </c>
      <c r="BQ105" s="28"/>
      <c r="BR105" s="27">
        <f t="shared" si="176"/>
        <v>945.17134933333318</v>
      </c>
      <c r="BS105" s="27">
        <f t="shared" si="177"/>
        <v>945.17134933333318</v>
      </c>
      <c r="BT105" s="27">
        <f t="shared" si="178"/>
        <v>945.17134933333318</v>
      </c>
      <c r="BU105" s="27">
        <f t="shared" si="179"/>
        <v>945.17134933333318</v>
      </c>
      <c r="BV105" s="27">
        <f t="shared" si="180"/>
        <v>945.17134933333318</v>
      </c>
      <c r="BW105" s="27">
        <f t="shared" si="181"/>
        <v>945.17134933333318</v>
      </c>
      <c r="BX105" s="27">
        <f t="shared" si="182"/>
        <v>0</v>
      </c>
      <c r="BY105" s="27">
        <f t="shared" si="183"/>
        <v>0</v>
      </c>
      <c r="BZ105" s="27">
        <f t="shared" si="184"/>
        <v>0</v>
      </c>
      <c r="CA105" s="27">
        <f t="shared" si="185"/>
        <v>0</v>
      </c>
      <c r="CB105" s="27">
        <f t="shared" si="186"/>
        <v>0</v>
      </c>
      <c r="CC105" s="27">
        <f t="shared" si="187"/>
        <v>0</v>
      </c>
      <c r="CE105" s="15">
        <f t="shared" si="188"/>
        <v>5729.0304413333333</v>
      </c>
      <c r="CF105" s="15">
        <f t="shared" si="189"/>
        <v>5729.0304413333333</v>
      </c>
      <c r="CG105" s="15">
        <f t="shared" si="190"/>
        <v>5729.0304413333333</v>
      </c>
      <c r="CH105" s="15">
        <f t="shared" si="191"/>
        <v>5729.0304413333333</v>
      </c>
      <c r="CI105" s="15">
        <f t="shared" si="192"/>
        <v>5729.0304413333333</v>
      </c>
      <c r="CJ105" s="15">
        <f t="shared" si="193"/>
        <v>5729.0304413333333</v>
      </c>
      <c r="CK105" s="15">
        <f t="shared" si="194"/>
        <v>5729.0304413333333</v>
      </c>
      <c r="CL105" s="15">
        <f t="shared" si="195"/>
        <v>5729.0304413333333</v>
      </c>
      <c r="CM105" s="15">
        <f t="shared" si="196"/>
        <v>5729.0304413333333</v>
      </c>
      <c r="CN105" s="15">
        <f t="shared" si="197"/>
        <v>5729.0304413333333</v>
      </c>
      <c r="CO105" s="15">
        <f t="shared" si="198"/>
        <v>5729.0304413333333</v>
      </c>
      <c r="CP105" s="15">
        <f t="shared" si="199"/>
        <v>5729.0304413333333</v>
      </c>
      <c r="CQ105" s="15">
        <f t="shared" si="200"/>
        <v>0</v>
      </c>
      <c r="CR105" s="15">
        <f t="shared" si="201"/>
        <v>5729.0304413333333</v>
      </c>
      <c r="CS105" s="15">
        <f t="shared" si="202"/>
        <v>5729.0304413333333</v>
      </c>
      <c r="CT105" s="15">
        <f t="shared" si="203"/>
        <v>5471.543114666667</v>
      </c>
      <c r="CU105" s="15">
        <f t="shared" si="204"/>
        <v>5214.0557879999997</v>
      </c>
      <c r="CV105" s="15">
        <f t="shared" si="205"/>
        <v>5082.7623853333325</v>
      </c>
      <c r="CW105" s="15">
        <f t="shared" si="206"/>
        <v>2948.320177333333</v>
      </c>
      <c r="CX105" s="15">
        <f t="shared" si="207"/>
        <v>945.17134933333318</v>
      </c>
      <c r="CY105" s="15">
        <f t="shared" si="208"/>
        <v>945.17134933333318</v>
      </c>
      <c r="CZ105" s="15">
        <f t="shared" si="209"/>
        <v>945.17134933333318</v>
      </c>
      <c r="DA105" s="15">
        <f t="shared" si="210"/>
        <v>945.17134933333318</v>
      </c>
      <c r="DB105" s="15">
        <f t="shared" si="211"/>
        <v>945.17134933333318</v>
      </c>
      <c r="DC105" s="15">
        <f t="shared" si="212"/>
        <v>945.17134933333318</v>
      </c>
      <c r="DD105" s="15">
        <f t="shared" si="213"/>
        <v>0</v>
      </c>
      <c r="DE105" s="15">
        <f t="shared" si="214"/>
        <v>945.17134933333318</v>
      </c>
      <c r="DF105" s="15">
        <f t="shared" si="215"/>
        <v>945.17134933333318</v>
      </c>
      <c r="DG105" s="15">
        <f t="shared" si="216"/>
        <v>945.17134933333318</v>
      </c>
      <c r="DH105" s="15">
        <f t="shared" si="217"/>
        <v>945.17134933333318</v>
      </c>
      <c r="DI105" s="15">
        <f t="shared" si="218"/>
        <v>945.17134933333318</v>
      </c>
      <c r="DJ105" s="15">
        <f t="shared" si="219"/>
        <v>945.17134933333318</v>
      </c>
      <c r="DK105" s="15">
        <f t="shared" si="220"/>
        <v>0</v>
      </c>
      <c r="DL105" s="15">
        <f t="shared" si="221"/>
        <v>0</v>
      </c>
      <c r="DM105" s="15">
        <f t="shared" si="222"/>
        <v>0</v>
      </c>
      <c r="DN105" s="15">
        <f t="shared" si="223"/>
        <v>0</v>
      </c>
      <c r="DO105" s="15">
        <f t="shared" si="224"/>
        <v>0</v>
      </c>
      <c r="DP105" s="15">
        <f t="shared" si="225"/>
        <v>0</v>
      </c>
      <c r="DR105" s="15">
        <f t="shared" si="226"/>
        <v>0</v>
      </c>
      <c r="DS105" s="15">
        <f t="shared" si="227"/>
        <v>0</v>
      </c>
      <c r="DT105" s="15">
        <f t="shared" si="228"/>
        <v>0</v>
      </c>
      <c r="DU105" s="15">
        <f t="shared" si="229"/>
        <v>0</v>
      </c>
      <c r="DV105" s="15">
        <f t="shared" si="230"/>
        <v>0</v>
      </c>
      <c r="DW105" s="15">
        <f t="shared" si="231"/>
        <v>0</v>
      </c>
      <c r="DX105" s="15">
        <f t="shared" si="232"/>
        <v>0</v>
      </c>
      <c r="DY105" s="15">
        <f t="shared" si="233"/>
        <v>0</v>
      </c>
      <c r="DZ105" s="15">
        <f t="shared" si="234"/>
        <v>0</v>
      </c>
      <c r="EA105" s="15">
        <f t="shared" si="235"/>
        <v>0</v>
      </c>
      <c r="EB105" s="15">
        <f t="shared" si="236"/>
        <v>0</v>
      </c>
      <c r="EC105" s="15">
        <f t="shared" si="237"/>
        <v>0</v>
      </c>
      <c r="ED105" s="15">
        <f t="shared" si="238"/>
        <v>0</v>
      </c>
      <c r="EE105" s="15">
        <f t="shared" si="239"/>
        <v>0</v>
      </c>
      <c r="EF105" s="15">
        <f t="shared" si="240"/>
        <v>0</v>
      </c>
      <c r="EG105" s="15">
        <f t="shared" si="241"/>
        <v>0</v>
      </c>
      <c r="EH105" s="15">
        <f t="shared" si="242"/>
        <v>0</v>
      </c>
      <c r="EI105" s="15">
        <f t="shared" si="243"/>
        <v>0</v>
      </c>
      <c r="EJ105" s="15">
        <f t="shared" si="244"/>
        <v>0</v>
      </c>
      <c r="EK105" s="15">
        <f t="shared" si="245"/>
        <v>0</v>
      </c>
      <c r="EL105" s="15">
        <f t="shared" si="246"/>
        <v>0</v>
      </c>
      <c r="EM105" s="15">
        <f t="shared" si="247"/>
        <v>0</v>
      </c>
      <c r="EN105" s="15">
        <f t="shared" si="248"/>
        <v>0</v>
      </c>
      <c r="EO105" s="15">
        <f t="shared" si="249"/>
        <v>0</v>
      </c>
      <c r="EP105" s="15">
        <f t="shared" si="250"/>
        <v>0</v>
      </c>
      <c r="EQ105" s="15">
        <f t="shared" si="251"/>
        <v>0</v>
      </c>
      <c r="ER105" s="15">
        <f t="shared" si="252"/>
        <v>0</v>
      </c>
      <c r="ES105" s="15">
        <f t="shared" si="253"/>
        <v>0</v>
      </c>
      <c r="ET105" s="15">
        <f t="shared" si="254"/>
        <v>0</v>
      </c>
      <c r="EU105" s="15">
        <f t="shared" si="255"/>
        <v>0</v>
      </c>
      <c r="EV105" s="15">
        <f t="shared" si="256"/>
        <v>0</v>
      </c>
      <c r="EW105" s="15">
        <f t="shared" si="257"/>
        <v>0</v>
      </c>
      <c r="EX105" s="15">
        <f t="shared" si="258"/>
        <v>0</v>
      </c>
      <c r="EY105" s="15">
        <f t="shared" si="259"/>
        <v>0</v>
      </c>
      <c r="EZ105" s="15">
        <f t="shared" si="260"/>
        <v>0</v>
      </c>
      <c r="FA105" s="15">
        <f t="shared" si="261"/>
        <v>0</v>
      </c>
      <c r="FB105" s="15">
        <f t="shared" si="262"/>
        <v>0</v>
      </c>
      <c r="FC105" s="15">
        <f t="shared" si="263"/>
        <v>0</v>
      </c>
    </row>
    <row r="106" spans="1:159" x14ac:dyDescent="0.25">
      <c r="A106" s="26" t="s">
        <v>484</v>
      </c>
      <c r="B106" s="13">
        <v>3.1799999999999995E-2</v>
      </c>
      <c r="C106" s="212">
        <v>2.69E-2</v>
      </c>
      <c r="D106" s="13"/>
      <c r="E106" s="27"/>
      <c r="F106" s="27"/>
      <c r="G106" s="27"/>
      <c r="H106" s="27">
        <v>0</v>
      </c>
      <c r="I106" s="27">
        <v>0</v>
      </c>
      <c r="J106" s="27">
        <v>0</v>
      </c>
      <c r="K106" s="27">
        <v>0</v>
      </c>
      <c r="L106" s="27">
        <v>0</v>
      </c>
      <c r="M106" s="27">
        <v>0</v>
      </c>
      <c r="N106" s="27">
        <v>0</v>
      </c>
      <c r="O106" s="27">
        <v>0</v>
      </c>
      <c r="P106" s="27">
        <v>0</v>
      </c>
      <c r="Q106" s="13"/>
      <c r="R106" s="27">
        <v>0</v>
      </c>
      <c r="S106" s="27">
        <v>0</v>
      </c>
      <c r="T106" s="27">
        <v>0</v>
      </c>
      <c r="U106" s="29">
        <v>0</v>
      </c>
      <c r="V106" s="29">
        <v>0</v>
      </c>
      <c r="W106" s="29">
        <v>0</v>
      </c>
      <c r="X106" s="29">
        <v>0</v>
      </c>
      <c r="Y106" s="29">
        <v>0</v>
      </c>
      <c r="Z106" s="29">
        <v>0</v>
      </c>
      <c r="AA106" s="29">
        <v>0</v>
      </c>
      <c r="AB106" s="29">
        <v>0</v>
      </c>
      <c r="AC106" s="29">
        <v>0</v>
      </c>
      <c r="AD106" s="27"/>
      <c r="AE106" s="27">
        <v>0</v>
      </c>
      <c r="AF106" s="27">
        <v>0</v>
      </c>
      <c r="AG106" s="27">
        <v>0</v>
      </c>
      <c r="AH106" s="27">
        <v>0</v>
      </c>
      <c r="AI106" s="27">
        <v>0</v>
      </c>
      <c r="AJ106" s="27">
        <v>0</v>
      </c>
      <c r="AK106" s="27"/>
      <c r="AL106" s="27"/>
      <c r="AM106" s="27"/>
      <c r="AN106" s="27"/>
      <c r="AO106" s="27"/>
      <c r="AP106" s="27"/>
      <c r="AQ106" s="27"/>
      <c r="AR106" s="28">
        <v>0</v>
      </c>
      <c r="AS106" s="28">
        <v>0</v>
      </c>
      <c r="AT106" s="28">
        <v>0</v>
      </c>
      <c r="AU106" s="28">
        <v>0</v>
      </c>
      <c r="AV106" s="28">
        <v>0</v>
      </c>
      <c r="AW106" s="28">
        <v>0</v>
      </c>
      <c r="AX106" s="28">
        <v>0</v>
      </c>
      <c r="AY106" s="28">
        <v>0</v>
      </c>
      <c r="AZ106" s="28">
        <v>0</v>
      </c>
      <c r="BA106" s="28">
        <v>0</v>
      </c>
      <c r="BB106" s="28">
        <v>0</v>
      </c>
      <c r="BC106" s="28">
        <v>0</v>
      </c>
      <c r="BD106" s="27"/>
      <c r="BE106" s="28">
        <v>0</v>
      </c>
      <c r="BF106" s="28">
        <v>0</v>
      </c>
      <c r="BG106" s="28">
        <v>0</v>
      </c>
      <c r="BH106" s="29">
        <v>0</v>
      </c>
      <c r="BI106" s="29">
        <v>0</v>
      </c>
      <c r="BJ106" s="29">
        <v>0</v>
      </c>
      <c r="BK106" s="29">
        <v>0</v>
      </c>
      <c r="BL106" s="29">
        <v>0</v>
      </c>
      <c r="BM106" s="29">
        <v>0</v>
      </c>
      <c r="BN106" s="29">
        <v>0</v>
      </c>
      <c r="BO106" s="29">
        <v>0</v>
      </c>
      <c r="BP106" s="29">
        <v>0</v>
      </c>
      <c r="BQ106" s="28"/>
      <c r="BR106" s="27">
        <f t="shared" si="176"/>
        <v>0</v>
      </c>
      <c r="BS106" s="27">
        <f t="shared" si="177"/>
        <v>0</v>
      </c>
      <c r="BT106" s="27">
        <f t="shared" si="178"/>
        <v>0</v>
      </c>
      <c r="BU106" s="27">
        <f t="shared" si="179"/>
        <v>0</v>
      </c>
      <c r="BV106" s="27">
        <f t="shared" si="180"/>
        <v>0</v>
      </c>
      <c r="BW106" s="27">
        <f t="shared" si="181"/>
        <v>0</v>
      </c>
      <c r="BX106" s="27">
        <f t="shared" si="182"/>
        <v>0</v>
      </c>
      <c r="BY106" s="27">
        <f t="shared" si="183"/>
        <v>0</v>
      </c>
      <c r="BZ106" s="27">
        <f t="shared" si="184"/>
        <v>0</v>
      </c>
      <c r="CA106" s="27">
        <f t="shared" si="185"/>
        <v>0</v>
      </c>
      <c r="CB106" s="27">
        <f t="shared" si="186"/>
        <v>0</v>
      </c>
      <c r="CC106" s="27">
        <f t="shared" si="187"/>
        <v>0</v>
      </c>
      <c r="CE106" s="15">
        <f t="shared" si="188"/>
        <v>0</v>
      </c>
      <c r="CF106" s="15">
        <f t="shared" si="189"/>
        <v>0</v>
      </c>
      <c r="CG106" s="15">
        <f t="shared" si="190"/>
        <v>0</v>
      </c>
      <c r="CH106" s="15">
        <f t="shared" si="191"/>
        <v>0</v>
      </c>
      <c r="CI106" s="15">
        <f t="shared" si="192"/>
        <v>0</v>
      </c>
      <c r="CJ106" s="15">
        <f t="shared" si="193"/>
        <v>0</v>
      </c>
      <c r="CK106" s="15">
        <f t="shared" si="194"/>
        <v>0</v>
      </c>
      <c r="CL106" s="15">
        <f t="shared" si="195"/>
        <v>0</v>
      </c>
      <c r="CM106" s="15">
        <f t="shared" si="196"/>
        <v>0</v>
      </c>
      <c r="CN106" s="15">
        <f t="shared" si="197"/>
        <v>0</v>
      </c>
      <c r="CO106" s="15">
        <f t="shared" si="198"/>
        <v>0</v>
      </c>
      <c r="CP106" s="15">
        <f t="shared" si="199"/>
        <v>0</v>
      </c>
      <c r="CQ106" s="15">
        <f t="shared" si="200"/>
        <v>0</v>
      </c>
      <c r="CR106" s="15">
        <f t="shared" si="201"/>
        <v>0</v>
      </c>
      <c r="CS106" s="15">
        <f t="shared" si="202"/>
        <v>0</v>
      </c>
      <c r="CT106" s="15">
        <f t="shared" si="203"/>
        <v>0</v>
      </c>
      <c r="CU106" s="15">
        <f t="shared" si="204"/>
        <v>0</v>
      </c>
      <c r="CV106" s="15">
        <f t="shared" si="205"/>
        <v>0</v>
      </c>
      <c r="CW106" s="15">
        <f t="shared" si="206"/>
        <v>0</v>
      </c>
      <c r="CX106" s="15">
        <f t="shared" si="207"/>
        <v>0</v>
      </c>
      <c r="CY106" s="15">
        <f t="shared" si="208"/>
        <v>0</v>
      </c>
      <c r="CZ106" s="15">
        <f t="shared" si="209"/>
        <v>0</v>
      </c>
      <c r="DA106" s="15">
        <f t="shared" si="210"/>
        <v>0</v>
      </c>
      <c r="DB106" s="15">
        <f t="shared" si="211"/>
        <v>0</v>
      </c>
      <c r="DC106" s="15">
        <f t="shared" si="212"/>
        <v>0</v>
      </c>
      <c r="DD106" s="15">
        <f t="shared" si="213"/>
        <v>0</v>
      </c>
      <c r="DE106" s="15">
        <f t="shared" si="214"/>
        <v>0</v>
      </c>
      <c r="DF106" s="15">
        <f t="shared" si="215"/>
        <v>0</v>
      </c>
      <c r="DG106" s="15">
        <f t="shared" si="216"/>
        <v>0</v>
      </c>
      <c r="DH106" s="15">
        <f t="shared" si="217"/>
        <v>0</v>
      </c>
      <c r="DI106" s="15">
        <f t="shared" si="218"/>
        <v>0</v>
      </c>
      <c r="DJ106" s="15">
        <f t="shared" si="219"/>
        <v>0</v>
      </c>
      <c r="DK106" s="15">
        <f t="shared" si="220"/>
        <v>0</v>
      </c>
      <c r="DL106" s="15">
        <f t="shared" si="221"/>
        <v>0</v>
      </c>
      <c r="DM106" s="15">
        <f t="shared" si="222"/>
        <v>0</v>
      </c>
      <c r="DN106" s="15">
        <f t="shared" si="223"/>
        <v>0</v>
      </c>
      <c r="DO106" s="15">
        <f t="shared" si="224"/>
        <v>0</v>
      </c>
      <c r="DP106" s="15">
        <f t="shared" si="225"/>
        <v>0</v>
      </c>
      <c r="DR106" s="15">
        <f t="shared" si="226"/>
        <v>0</v>
      </c>
      <c r="DS106" s="15">
        <f t="shared" si="227"/>
        <v>0</v>
      </c>
      <c r="DT106" s="15">
        <f t="shared" si="228"/>
        <v>0</v>
      </c>
      <c r="DU106" s="15">
        <f t="shared" si="229"/>
        <v>0</v>
      </c>
      <c r="DV106" s="15">
        <f t="shared" si="230"/>
        <v>0</v>
      </c>
      <c r="DW106" s="15">
        <f t="shared" si="231"/>
        <v>0</v>
      </c>
      <c r="DX106" s="15">
        <f t="shared" si="232"/>
        <v>0</v>
      </c>
      <c r="DY106" s="15">
        <f t="shared" si="233"/>
        <v>0</v>
      </c>
      <c r="DZ106" s="15">
        <f t="shared" si="234"/>
        <v>0</v>
      </c>
      <c r="EA106" s="15">
        <f t="shared" si="235"/>
        <v>0</v>
      </c>
      <c r="EB106" s="15">
        <f t="shared" si="236"/>
        <v>0</v>
      </c>
      <c r="EC106" s="15">
        <f t="shared" si="237"/>
        <v>0</v>
      </c>
      <c r="ED106" s="15">
        <f t="shared" si="238"/>
        <v>0</v>
      </c>
      <c r="EE106" s="15">
        <f t="shared" si="239"/>
        <v>0</v>
      </c>
      <c r="EF106" s="15">
        <f t="shared" si="240"/>
        <v>0</v>
      </c>
      <c r="EG106" s="15">
        <f t="shared" si="241"/>
        <v>0</v>
      </c>
      <c r="EH106" s="15">
        <f t="shared" si="242"/>
        <v>0</v>
      </c>
      <c r="EI106" s="15">
        <f t="shared" si="243"/>
        <v>0</v>
      </c>
      <c r="EJ106" s="15">
        <f t="shared" si="244"/>
        <v>0</v>
      </c>
      <c r="EK106" s="15">
        <f t="shared" si="245"/>
        <v>0</v>
      </c>
      <c r="EL106" s="15">
        <f t="shared" si="246"/>
        <v>0</v>
      </c>
      <c r="EM106" s="15">
        <f t="shared" si="247"/>
        <v>0</v>
      </c>
      <c r="EN106" s="15">
        <f t="shared" si="248"/>
        <v>0</v>
      </c>
      <c r="EO106" s="15">
        <f t="shared" si="249"/>
        <v>0</v>
      </c>
      <c r="EP106" s="15">
        <f t="shared" si="250"/>
        <v>0</v>
      </c>
      <c r="EQ106" s="15">
        <f t="shared" si="251"/>
        <v>0</v>
      </c>
      <c r="ER106" s="15">
        <f t="shared" si="252"/>
        <v>0</v>
      </c>
      <c r="ES106" s="15">
        <f t="shared" si="253"/>
        <v>0</v>
      </c>
      <c r="ET106" s="15">
        <f t="shared" si="254"/>
        <v>0</v>
      </c>
      <c r="EU106" s="15">
        <f t="shared" si="255"/>
        <v>0</v>
      </c>
      <c r="EV106" s="15">
        <f t="shared" si="256"/>
        <v>0</v>
      </c>
      <c r="EW106" s="15">
        <f t="shared" si="257"/>
        <v>0</v>
      </c>
      <c r="EX106" s="15">
        <f t="shared" si="258"/>
        <v>0</v>
      </c>
      <c r="EY106" s="15">
        <f t="shared" si="259"/>
        <v>0</v>
      </c>
      <c r="EZ106" s="15">
        <f t="shared" si="260"/>
        <v>0</v>
      </c>
      <c r="FA106" s="15">
        <f t="shared" si="261"/>
        <v>0</v>
      </c>
      <c r="FB106" s="15">
        <f t="shared" si="262"/>
        <v>0</v>
      </c>
      <c r="FC106" s="15">
        <f t="shared" si="263"/>
        <v>0</v>
      </c>
    </row>
    <row r="107" spans="1:159" x14ac:dyDescent="0.25">
      <c r="A107" s="30" t="s">
        <v>867</v>
      </c>
      <c r="B107" s="13">
        <v>4.1300000000000003E-2</v>
      </c>
      <c r="C107" s="212">
        <v>3.9E-2</v>
      </c>
      <c r="D107" s="13"/>
      <c r="E107" s="27"/>
      <c r="F107" s="27"/>
      <c r="G107" s="27"/>
      <c r="H107" s="27">
        <v>0</v>
      </c>
      <c r="I107" s="27">
        <v>0</v>
      </c>
      <c r="J107" s="27">
        <v>0</v>
      </c>
      <c r="K107" s="27">
        <v>0</v>
      </c>
      <c r="L107" s="27">
        <v>0</v>
      </c>
      <c r="M107" s="27">
        <v>0</v>
      </c>
      <c r="N107" s="27">
        <v>0</v>
      </c>
      <c r="O107" s="27">
        <v>0</v>
      </c>
      <c r="P107" s="27">
        <v>0</v>
      </c>
      <c r="Q107" s="13"/>
      <c r="R107" s="27">
        <v>0</v>
      </c>
      <c r="S107" s="27">
        <v>0</v>
      </c>
      <c r="T107" s="27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7"/>
      <c r="AE107" s="27">
        <v>0</v>
      </c>
      <c r="AF107" s="27">
        <v>0</v>
      </c>
      <c r="AG107" s="27">
        <v>0</v>
      </c>
      <c r="AH107" s="27">
        <v>0</v>
      </c>
      <c r="AI107" s="27">
        <v>0</v>
      </c>
      <c r="AJ107" s="27">
        <v>0</v>
      </c>
      <c r="AK107" s="27"/>
      <c r="AL107" s="27"/>
      <c r="AM107" s="27"/>
      <c r="AN107" s="27"/>
      <c r="AO107" s="27"/>
      <c r="AP107" s="27"/>
      <c r="AQ107" s="27"/>
      <c r="AR107" s="28">
        <v>0</v>
      </c>
      <c r="AS107" s="28">
        <v>0</v>
      </c>
      <c r="AT107" s="28">
        <v>0</v>
      </c>
      <c r="AU107" s="28">
        <v>0</v>
      </c>
      <c r="AV107" s="28">
        <v>0</v>
      </c>
      <c r="AW107" s="28">
        <v>0</v>
      </c>
      <c r="AX107" s="28">
        <v>0</v>
      </c>
      <c r="AY107" s="28">
        <v>0</v>
      </c>
      <c r="AZ107" s="28">
        <v>0</v>
      </c>
      <c r="BA107" s="28">
        <v>0</v>
      </c>
      <c r="BB107" s="28">
        <v>0</v>
      </c>
      <c r="BC107" s="28">
        <v>0</v>
      </c>
      <c r="BD107" s="27"/>
      <c r="BE107" s="28">
        <v>0</v>
      </c>
      <c r="BF107" s="28">
        <v>0</v>
      </c>
      <c r="BG107" s="28">
        <v>0</v>
      </c>
      <c r="BH107" s="29">
        <v>0</v>
      </c>
      <c r="BI107" s="29">
        <v>0</v>
      </c>
      <c r="BJ107" s="29">
        <v>0</v>
      </c>
      <c r="BK107" s="29">
        <v>0</v>
      </c>
      <c r="BL107" s="29">
        <v>0</v>
      </c>
      <c r="BM107" s="29">
        <v>0</v>
      </c>
      <c r="BN107" s="29">
        <v>0</v>
      </c>
      <c r="BO107" s="29">
        <v>0</v>
      </c>
      <c r="BP107" s="29">
        <v>0</v>
      </c>
      <c r="BQ107" s="28"/>
      <c r="BR107" s="27">
        <f t="shared" si="176"/>
        <v>0</v>
      </c>
      <c r="BS107" s="27">
        <f t="shared" si="177"/>
        <v>0</v>
      </c>
      <c r="BT107" s="27">
        <f t="shared" si="178"/>
        <v>0</v>
      </c>
      <c r="BU107" s="27">
        <f t="shared" si="179"/>
        <v>0</v>
      </c>
      <c r="BV107" s="27">
        <f t="shared" si="180"/>
        <v>0</v>
      </c>
      <c r="BW107" s="27">
        <f t="shared" si="181"/>
        <v>0</v>
      </c>
      <c r="BX107" s="27">
        <f t="shared" si="182"/>
        <v>0</v>
      </c>
      <c r="BY107" s="27">
        <f t="shared" si="183"/>
        <v>0</v>
      </c>
      <c r="BZ107" s="27">
        <f t="shared" si="184"/>
        <v>0</v>
      </c>
      <c r="CA107" s="27">
        <f t="shared" si="185"/>
        <v>0</v>
      </c>
      <c r="CB107" s="27">
        <f t="shared" si="186"/>
        <v>0</v>
      </c>
      <c r="CC107" s="27">
        <f t="shared" si="187"/>
        <v>0</v>
      </c>
      <c r="CE107" s="15">
        <f t="shared" si="188"/>
        <v>0</v>
      </c>
      <c r="CF107" s="15">
        <f t="shared" si="189"/>
        <v>0</v>
      </c>
      <c r="CG107" s="15">
        <f t="shared" si="190"/>
        <v>0</v>
      </c>
      <c r="CH107" s="15">
        <f t="shared" si="191"/>
        <v>0</v>
      </c>
      <c r="CI107" s="15">
        <f t="shared" si="192"/>
        <v>0</v>
      </c>
      <c r="CJ107" s="15">
        <f t="shared" si="193"/>
        <v>0</v>
      </c>
      <c r="CK107" s="15">
        <f t="shared" si="194"/>
        <v>0</v>
      </c>
      <c r="CL107" s="15">
        <f t="shared" si="195"/>
        <v>0</v>
      </c>
      <c r="CM107" s="15">
        <f t="shared" si="196"/>
        <v>0</v>
      </c>
      <c r="CN107" s="15">
        <f t="shared" si="197"/>
        <v>0</v>
      </c>
      <c r="CO107" s="15">
        <f t="shared" si="198"/>
        <v>0</v>
      </c>
      <c r="CP107" s="15">
        <f t="shared" si="199"/>
        <v>0</v>
      </c>
      <c r="CQ107" s="15">
        <f t="shared" si="200"/>
        <v>0</v>
      </c>
      <c r="CR107" s="15">
        <f t="shared" si="201"/>
        <v>0</v>
      </c>
      <c r="CS107" s="15">
        <f t="shared" si="202"/>
        <v>0</v>
      </c>
      <c r="CT107" s="15">
        <f t="shared" si="203"/>
        <v>0</v>
      </c>
      <c r="CU107" s="15">
        <f t="shared" si="204"/>
        <v>0</v>
      </c>
      <c r="CV107" s="15">
        <f t="shared" si="205"/>
        <v>0</v>
      </c>
      <c r="CW107" s="15">
        <f t="shared" si="206"/>
        <v>0</v>
      </c>
      <c r="CX107" s="15">
        <f t="shared" si="207"/>
        <v>0</v>
      </c>
      <c r="CY107" s="15">
        <f t="shared" si="208"/>
        <v>0</v>
      </c>
      <c r="CZ107" s="15">
        <f t="shared" si="209"/>
        <v>0</v>
      </c>
      <c r="DA107" s="15">
        <f t="shared" si="210"/>
        <v>0</v>
      </c>
      <c r="DB107" s="15">
        <f t="shared" si="211"/>
        <v>0</v>
      </c>
      <c r="DC107" s="15">
        <f t="shared" si="212"/>
        <v>0</v>
      </c>
      <c r="DD107" s="15">
        <f t="shared" si="213"/>
        <v>0</v>
      </c>
      <c r="DE107" s="15">
        <f t="shared" si="214"/>
        <v>0</v>
      </c>
      <c r="DF107" s="15">
        <f t="shared" si="215"/>
        <v>0</v>
      </c>
      <c r="DG107" s="15">
        <f t="shared" si="216"/>
        <v>0</v>
      </c>
      <c r="DH107" s="15">
        <f t="shared" si="217"/>
        <v>0</v>
      </c>
      <c r="DI107" s="15">
        <f t="shared" si="218"/>
        <v>0</v>
      </c>
      <c r="DJ107" s="15">
        <f t="shared" si="219"/>
        <v>0</v>
      </c>
      <c r="DK107" s="15">
        <f t="shared" si="220"/>
        <v>0</v>
      </c>
      <c r="DL107" s="15">
        <f t="shared" si="221"/>
        <v>0</v>
      </c>
      <c r="DM107" s="15">
        <f t="shared" si="222"/>
        <v>0</v>
      </c>
      <c r="DN107" s="15">
        <f t="shared" si="223"/>
        <v>0</v>
      </c>
      <c r="DO107" s="15">
        <f t="shared" si="224"/>
        <v>0</v>
      </c>
      <c r="DP107" s="15">
        <f t="shared" si="225"/>
        <v>0</v>
      </c>
      <c r="DR107" s="15">
        <f t="shared" si="226"/>
        <v>0</v>
      </c>
      <c r="DS107" s="15">
        <f t="shared" si="227"/>
        <v>0</v>
      </c>
      <c r="DT107" s="15">
        <f t="shared" si="228"/>
        <v>0</v>
      </c>
      <c r="DU107" s="15">
        <f t="shared" si="229"/>
        <v>0</v>
      </c>
      <c r="DV107" s="15">
        <f t="shared" si="230"/>
        <v>0</v>
      </c>
      <c r="DW107" s="15">
        <f t="shared" si="231"/>
        <v>0</v>
      </c>
      <c r="DX107" s="15">
        <f t="shared" si="232"/>
        <v>0</v>
      </c>
      <c r="DY107" s="15">
        <f t="shared" si="233"/>
        <v>0</v>
      </c>
      <c r="DZ107" s="15">
        <f t="shared" si="234"/>
        <v>0</v>
      </c>
      <c r="EA107" s="15">
        <f t="shared" si="235"/>
        <v>0</v>
      </c>
      <c r="EB107" s="15">
        <f t="shared" si="236"/>
        <v>0</v>
      </c>
      <c r="EC107" s="15">
        <f t="shared" si="237"/>
        <v>0</v>
      </c>
      <c r="ED107" s="15">
        <f t="shared" si="238"/>
        <v>0</v>
      </c>
      <c r="EE107" s="15">
        <f t="shared" si="239"/>
        <v>0</v>
      </c>
      <c r="EF107" s="15">
        <f t="shared" si="240"/>
        <v>0</v>
      </c>
      <c r="EG107" s="15">
        <f t="shared" si="241"/>
        <v>0</v>
      </c>
      <c r="EH107" s="15">
        <f t="shared" si="242"/>
        <v>0</v>
      </c>
      <c r="EI107" s="15">
        <f t="shared" si="243"/>
        <v>0</v>
      </c>
      <c r="EJ107" s="15">
        <f t="shared" si="244"/>
        <v>0</v>
      </c>
      <c r="EK107" s="15">
        <f t="shared" si="245"/>
        <v>0</v>
      </c>
      <c r="EL107" s="15">
        <f t="shared" si="246"/>
        <v>0</v>
      </c>
      <c r="EM107" s="15">
        <f t="shared" si="247"/>
        <v>0</v>
      </c>
      <c r="EN107" s="15">
        <f t="shared" si="248"/>
        <v>0</v>
      </c>
      <c r="EO107" s="15">
        <f t="shared" si="249"/>
        <v>0</v>
      </c>
      <c r="EP107" s="15">
        <f t="shared" si="250"/>
        <v>0</v>
      </c>
      <c r="EQ107" s="15">
        <f t="shared" si="251"/>
        <v>0</v>
      </c>
      <c r="ER107" s="15">
        <f t="shared" si="252"/>
        <v>0</v>
      </c>
      <c r="ES107" s="15">
        <f t="shared" si="253"/>
        <v>0</v>
      </c>
      <c r="ET107" s="15">
        <f t="shared" si="254"/>
        <v>0</v>
      </c>
      <c r="EU107" s="15">
        <f t="shared" si="255"/>
        <v>0</v>
      </c>
      <c r="EV107" s="15">
        <f t="shared" si="256"/>
        <v>0</v>
      </c>
      <c r="EW107" s="15">
        <f t="shared" si="257"/>
        <v>0</v>
      </c>
      <c r="EX107" s="15">
        <f t="shared" si="258"/>
        <v>0</v>
      </c>
      <c r="EY107" s="15">
        <f t="shared" si="259"/>
        <v>0</v>
      </c>
      <c r="EZ107" s="15">
        <f t="shared" si="260"/>
        <v>0</v>
      </c>
      <c r="FA107" s="15">
        <f t="shared" si="261"/>
        <v>0</v>
      </c>
      <c r="FB107" s="15">
        <f t="shared" si="262"/>
        <v>0</v>
      </c>
      <c r="FC107" s="15">
        <f t="shared" si="263"/>
        <v>0</v>
      </c>
    </row>
    <row r="108" spans="1:159" x14ac:dyDescent="0.25">
      <c r="A108" s="30" t="s">
        <v>487</v>
      </c>
      <c r="B108" s="13">
        <v>3.1799999999999995E-2</v>
      </c>
      <c r="C108" s="212">
        <v>2.69E-2</v>
      </c>
      <c r="D108" s="13"/>
      <c r="E108" s="27">
        <v>67493.81</v>
      </c>
      <c r="F108" s="27">
        <v>67493.81</v>
      </c>
      <c r="G108" s="27">
        <v>67493.81</v>
      </c>
      <c r="H108" s="27">
        <v>67493.81</v>
      </c>
      <c r="I108" s="27">
        <v>67493.81</v>
      </c>
      <c r="J108" s="27">
        <v>67493.81</v>
      </c>
      <c r="K108" s="27">
        <v>67493.81</v>
      </c>
      <c r="L108" s="27">
        <v>67493.81</v>
      </c>
      <c r="M108" s="27">
        <v>67493.81</v>
      </c>
      <c r="N108" s="27">
        <v>67493.81</v>
      </c>
      <c r="O108" s="27">
        <v>67493.81</v>
      </c>
      <c r="P108" s="27">
        <v>67493.81</v>
      </c>
      <c r="Q108" s="13"/>
      <c r="R108" s="27">
        <v>67493.81</v>
      </c>
      <c r="S108" s="27">
        <v>67493.81</v>
      </c>
      <c r="T108" s="27">
        <v>67493.81</v>
      </c>
      <c r="U108" s="29">
        <v>67493.81</v>
      </c>
      <c r="V108" s="29">
        <v>67493.81</v>
      </c>
      <c r="W108" s="29">
        <v>67493.81</v>
      </c>
      <c r="X108" s="29">
        <v>67493.81</v>
      </c>
      <c r="Y108" s="29">
        <v>67493.81</v>
      </c>
      <c r="Z108" s="29">
        <v>67493.81</v>
      </c>
      <c r="AA108" s="29">
        <v>67493.81</v>
      </c>
      <c r="AB108" s="29">
        <v>67493.81</v>
      </c>
      <c r="AC108" s="29">
        <v>67493.81</v>
      </c>
      <c r="AD108" s="27"/>
      <c r="AE108" s="27">
        <v>67493.81</v>
      </c>
      <c r="AF108" s="27">
        <v>67493.81</v>
      </c>
      <c r="AG108" s="27">
        <v>67493.81</v>
      </c>
      <c r="AH108" s="27">
        <v>67493.81</v>
      </c>
      <c r="AI108" s="27">
        <v>67493.81</v>
      </c>
      <c r="AJ108" s="27">
        <v>78920.05</v>
      </c>
      <c r="AK108" s="27"/>
      <c r="AL108" s="27"/>
      <c r="AM108" s="27"/>
      <c r="AN108" s="27"/>
      <c r="AO108" s="27"/>
      <c r="AP108" s="27"/>
      <c r="AQ108" s="27"/>
      <c r="AR108" s="28">
        <v>178.85859649999998</v>
      </c>
      <c r="AS108" s="28">
        <v>178.85859649999998</v>
      </c>
      <c r="AT108" s="28">
        <v>178.85859649999998</v>
      </c>
      <c r="AU108" s="28">
        <v>178.85859649999998</v>
      </c>
      <c r="AV108" s="28">
        <v>178.85859649999998</v>
      </c>
      <c r="AW108" s="28">
        <v>178.85859649999998</v>
      </c>
      <c r="AX108" s="28">
        <v>178.85859649999998</v>
      </c>
      <c r="AY108" s="28">
        <v>178.85859649999998</v>
      </c>
      <c r="AZ108" s="28">
        <v>178.85859649999998</v>
      </c>
      <c r="BA108" s="28">
        <v>178.85859649999998</v>
      </c>
      <c r="BB108" s="28">
        <v>178.85859649999998</v>
      </c>
      <c r="BC108" s="28">
        <v>178.85859649999998</v>
      </c>
      <c r="BD108" s="27"/>
      <c r="BE108" s="28">
        <v>178.85859649999998</v>
      </c>
      <c r="BF108" s="28">
        <v>178.85859649999998</v>
      </c>
      <c r="BG108" s="28">
        <v>178.85859649999998</v>
      </c>
      <c r="BH108" s="29">
        <v>178.85859649999998</v>
      </c>
      <c r="BI108" s="29">
        <v>178.85859649999998</v>
      </c>
      <c r="BJ108" s="29">
        <v>178.85859649999998</v>
      </c>
      <c r="BK108" s="29">
        <v>178.85859649999998</v>
      </c>
      <c r="BL108" s="29">
        <v>178.85859649999998</v>
      </c>
      <c r="BM108" s="29">
        <v>178.85859649999998</v>
      </c>
      <c r="BN108" s="29">
        <v>178.85859649999998</v>
      </c>
      <c r="BO108" s="29">
        <v>178.85859649999998</v>
      </c>
      <c r="BP108" s="29">
        <v>178.85859649999998</v>
      </c>
      <c r="BQ108" s="28"/>
      <c r="BR108" s="27">
        <f t="shared" si="176"/>
        <v>178.85859649999998</v>
      </c>
      <c r="BS108" s="27">
        <f t="shared" si="177"/>
        <v>178.85859649999998</v>
      </c>
      <c r="BT108" s="27">
        <f t="shared" si="178"/>
        <v>178.85859649999998</v>
      </c>
      <c r="BU108" s="27">
        <f t="shared" si="179"/>
        <v>178.85859649999998</v>
      </c>
      <c r="BV108" s="27">
        <f t="shared" si="180"/>
        <v>178.85859649999998</v>
      </c>
      <c r="BW108" s="27">
        <f t="shared" si="181"/>
        <v>209.13813249999998</v>
      </c>
      <c r="BX108" s="27">
        <f t="shared" si="182"/>
        <v>0</v>
      </c>
      <c r="BY108" s="27">
        <f t="shared" si="183"/>
        <v>0</v>
      </c>
      <c r="BZ108" s="27">
        <f t="shared" si="184"/>
        <v>0</v>
      </c>
      <c r="CA108" s="27">
        <f t="shared" si="185"/>
        <v>0</v>
      </c>
      <c r="CB108" s="27">
        <f t="shared" si="186"/>
        <v>0</v>
      </c>
      <c r="CC108" s="27">
        <f t="shared" si="187"/>
        <v>0</v>
      </c>
      <c r="CE108" s="15">
        <f t="shared" si="188"/>
        <v>151.29862408333332</v>
      </c>
      <c r="CF108" s="15">
        <f t="shared" si="189"/>
        <v>151.29862408333332</v>
      </c>
      <c r="CG108" s="15">
        <f t="shared" si="190"/>
        <v>151.29862408333332</v>
      </c>
      <c r="CH108" s="15">
        <f t="shared" si="191"/>
        <v>151.29862408333332</v>
      </c>
      <c r="CI108" s="15">
        <f t="shared" si="192"/>
        <v>151.29862408333332</v>
      </c>
      <c r="CJ108" s="15">
        <f t="shared" si="193"/>
        <v>151.29862408333332</v>
      </c>
      <c r="CK108" s="15">
        <f t="shared" si="194"/>
        <v>151.29862408333332</v>
      </c>
      <c r="CL108" s="15">
        <f t="shared" si="195"/>
        <v>151.29862408333332</v>
      </c>
      <c r="CM108" s="15">
        <f t="shared" si="196"/>
        <v>151.29862408333332</v>
      </c>
      <c r="CN108" s="15">
        <f t="shared" si="197"/>
        <v>151.29862408333332</v>
      </c>
      <c r="CO108" s="15">
        <f t="shared" si="198"/>
        <v>151.29862408333332</v>
      </c>
      <c r="CP108" s="15">
        <f t="shared" si="199"/>
        <v>151.29862408333332</v>
      </c>
      <c r="CQ108" s="15">
        <f t="shared" si="200"/>
        <v>0</v>
      </c>
      <c r="CR108" s="15">
        <f t="shared" si="201"/>
        <v>151.29862408333332</v>
      </c>
      <c r="CS108" s="15">
        <f t="shared" si="202"/>
        <v>151.29862408333332</v>
      </c>
      <c r="CT108" s="15">
        <f t="shared" si="203"/>
        <v>151.29862408333332</v>
      </c>
      <c r="CU108" s="15">
        <f t="shared" si="204"/>
        <v>151.29862408333332</v>
      </c>
      <c r="CV108" s="15">
        <f t="shared" si="205"/>
        <v>151.29862408333332</v>
      </c>
      <c r="CW108" s="15">
        <f t="shared" si="206"/>
        <v>151.29862408333332</v>
      </c>
      <c r="CX108" s="15">
        <f t="shared" si="207"/>
        <v>151.29862408333332</v>
      </c>
      <c r="CY108" s="15">
        <f t="shared" si="208"/>
        <v>151.29862408333332</v>
      </c>
      <c r="CZ108" s="15">
        <f t="shared" si="209"/>
        <v>151.29862408333332</v>
      </c>
      <c r="DA108" s="15">
        <f t="shared" si="210"/>
        <v>151.29862408333332</v>
      </c>
      <c r="DB108" s="15">
        <f t="shared" si="211"/>
        <v>151.29862408333332</v>
      </c>
      <c r="DC108" s="15">
        <f t="shared" si="212"/>
        <v>151.29862408333332</v>
      </c>
      <c r="DD108" s="15">
        <f t="shared" si="213"/>
        <v>0</v>
      </c>
      <c r="DE108" s="15">
        <f t="shared" si="214"/>
        <v>151.29862408333332</v>
      </c>
      <c r="DF108" s="15">
        <f t="shared" si="215"/>
        <v>151.29862408333332</v>
      </c>
      <c r="DG108" s="15">
        <f t="shared" si="216"/>
        <v>151.29862408333332</v>
      </c>
      <c r="DH108" s="15">
        <f t="shared" si="217"/>
        <v>151.29862408333332</v>
      </c>
      <c r="DI108" s="15">
        <f t="shared" si="218"/>
        <v>151.29862408333332</v>
      </c>
      <c r="DJ108" s="15">
        <f t="shared" si="219"/>
        <v>176.91244541666666</v>
      </c>
      <c r="DK108" s="15">
        <f t="shared" si="220"/>
        <v>0</v>
      </c>
      <c r="DL108" s="15">
        <f t="shared" si="221"/>
        <v>0</v>
      </c>
      <c r="DM108" s="15">
        <f t="shared" si="222"/>
        <v>0</v>
      </c>
      <c r="DN108" s="15">
        <f t="shared" si="223"/>
        <v>0</v>
      </c>
      <c r="DO108" s="15">
        <f t="shared" si="224"/>
        <v>0</v>
      </c>
      <c r="DP108" s="15">
        <f t="shared" si="225"/>
        <v>0</v>
      </c>
      <c r="DR108" s="15">
        <f t="shared" si="226"/>
        <v>27.559972416666653</v>
      </c>
      <c r="DS108" s="15">
        <f t="shared" si="227"/>
        <v>27.559972416666653</v>
      </c>
      <c r="DT108" s="15">
        <f t="shared" si="228"/>
        <v>27.559972416666653</v>
      </c>
      <c r="DU108" s="15">
        <f t="shared" si="229"/>
        <v>27.559972416666653</v>
      </c>
      <c r="DV108" s="15">
        <f t="shared" si="230"/>
        <v>27.559972416666653</v>
      </c>
      <c r="DW108" s="15">
        <f t="shared" si="231"/>
        <v>27.559972416666653</v>
      </c>
      <c r="DX108" s="15">
        <f t="shared" si="232"/>
        <v>27.559972416666653</v>
      </c>
      <c r="DY108" s="15">
        <f t="shared" si="233"/>
        <v>27.559972416666653</v>
      </c>
      <c r="DZ108" s="15">
        <f t="shared" si="234"/>
        <v>27.559972416666653</v>
      </c>
      <c r="EA108" s="15">
        <f t="shared" si="235"/>
        <v>27.559972416666653</v>
      </c>
      <c r="EB108" s="15">
        <f t="shared" si="236"/>
        <v>27.559972416666653</v>
      </c>
      <c r="EC108" s="15">
        <f t="shared" si="237"/>
        <v>27.559972416666653</v>
      </c>
      <c r="ED108" s="15">
        <f t="shared" si="238"/>
        <v>0</v>
      </c>
      <c r="EE108" s="15">
        <f t="shared" si="239"/>
        <v>27.559972416666653</v>
      </c>
      <c r="EF108" s="15">
        <f t="shared" si="240"/>
        <v>27.559972416666653</v>
      </c>
      <c r="EG108" s="15">
        <f t="shared" si="241"/>
        <v>27.559972416666653</v>
      </c>
      <c r="EH108" s="15">
        <f t="shared" si="242"/>
        <v>27.559972416666653</v>
      </c>
      <c r="EI108" s="15">
        <f t="shared" si="243"/>
        <v>27.559972416666653</v>
      </c>
      <c r="EJ108" s="15">
        <f t="shared" si="244"/>
        <v>27.559972416666653</v>
      </c>
      <c r="EK108" s="15">
        <f t="shared" si="245"/>
        <v>27.559972416666653</v>
      </c>
      <c r="EL108" s="15">
        <f t="shared" si="246"/>
        <v>27.559972416666653</v>
      </c>
      <c r="EM108" s="15">
        <f t="shared" si="247"/>
        <v>27.559972416666653</v>
      </c>
      <c r="EN108" s="15">
        <f t="shared" si="248"/>
        <v>27.559972416666653</v>
      </c>
      <c r="EO108" s="15">
        <f t="shared" si="249"/>
        <v>27.559972416666653</v>
      </c>
      <c r="EP108" s="15">
        <f t="shared" si="250"/>
        <v>27.559972416666653</v>
      </c>
      <c r="EQ108" s="15">
        <f t="shared" si="251"/>
        <v>0</v>
      </c>
      <c r="ER108" s="15">
        <f t="shared" si="252"/>
        <v>27.559972416666653</v>
      </c>
      <c r="ES108" s="15">
        <f t="shared" si="253"/>
        <v>27.559972416666653</v>
      </c>
      <c r="ET108" s="15">
        <f t="shared" si="254"/>
        <v>27.559972416666653</v>
      </c>
      <c r="EU108" s="15">
        <f t="shared" si="255"/>
        <v>27.559972416666653</v>
      </c>
      <c r="EV108" s="15">
        <f t="shared" si="256"/>
        <v>27.559972416666653</v>
      </c>
      <c r="EW108" s="15">
        <f t="shared" si="257"/>
        <v>32.225687083333327</v>
      </c>
      <c r="EX108" s="15">
        <f t="shared" si="258"/>
        <v>0</v>
      </c>
      <c r="EY108" s="15">
        <f t="shared" si="259"/>
        <v>0</v>
      </c>
      <c r="EZ108" s="15">
        <f t="shared" si="260"/>
        <v>0</v>
      </c>
      <c r="FA108" s="15">
        <f t="shared" si="261"/>
        <v>0</v>
      </c>
      <c r="FB108" s="15">
        <f t="shared" si="262"/>
        <v>0</v>
      </c>
      <c r="FC108" s="15">
        <f t="shared" si="263"/>
        <v>0</v>
      </c>
    </row>
    <row r="109" spans="1:159" x14ac:dyDescent="0.25">
      <c r="A109" s="30" t="s">
        <v>488</v>
      </c>
      <c r="B109" s="13">
        <v>3.5700000000000003E-2</v>
      </c>
      <c r="C109" s="212">
        <v>3.3500000000000002E-2</v>
      </c>
      <c r="D109" s="13"/>
      <c r="E109" s="27">
        <v>767672.08</v>
      </c>
      <c r="F109" s="27">
        <v>767672.08</v>
      </c>
      <c r="G109" s="27">
        <v>777454.33</v>
      </c>
      <c r="H109" s="27">
        <v>869650.12</v>
      </c>
      <c r="I109" s="27">
        <v>951240.42</v>
      </c>
      <c r="J109" s="27">
        <v>950417.17</v>
      </c>
      <c r="K109" s="27">
        <v>952416.49</v>
      </c>
      <c r="L109" s="27">
        <v>954415.8</v>
      </c>
      <c r="M109" s="27">
        <v>954415.8</v>
      </c>
      <c r="N109" s="27">
        <v>954415.8</v>
      </c>
      <c r="O109" s="27">
        <v>954415.8</v>
      </c>
      <c r="P109" s="27">
        <v>954415.8</v>
      </c>
      <c r="Q109" s="13"/>
      <c r="R109" s="27">
        <v>954415.8</v>
      </c>
      <c r="S109" s="27">
        <v>870826.19000000006</v>
      </c>
      <c r="T109" s="27">
        <v>787236.57000000007</v>
      </c>
      <c r="U109" s="29">
        <v>787236.57000000007</v>
      </c>
      <c r="V109" s="29">
        <v>787236.57000000007</v>
      </c>
      <c r="W109" s="29">
        <v>787236.57000000007</v>
      </c>
      <c r="X109" s="29">
        <v>787236.57000000007</v>
      </c>
      <c r="Y109" s="29">
        <v>787236.57000000007</v>
      </c>
      <c r="Z109" s="29">
        <v>787236.57000000007</v>
      </c>
      <c r="AA109" s="29">
        <v>787236.57000000007</v>
      </c>
      <c r="AB109" s="29">
        <v>787236.57000000007</v>
      </c>
      <c r="AC109" s="29">
        <v>787236.57000000007</v>
      </c>
      <c r="AD109" s="27"/>
      <c r="AE109" s="27">
        <v>787236.57000000007</v>
      </c>
      <c r="AF109" s="27">
        <v>787236.57000000007</v>
      </c>
      <c r="AG109" s="27">
        <v>787236.57000000007</v>
      </c>
      <c r="AH109" s="27">
        <v>787236.57000000007</v>
      </c>
      <c r="AI109" s="27">
        <v>787236.57000000007</v>
      </c>
      <c r="AJ109" s="27">
        <v>814039.11</v>
      </c>
      <c r="AK109" s="27"/>
      <c r="AL109" s="27"/>
      <c r="AM109" s="27"/>
      <c r="AN109" s="27"/>
      <c r="AO109" s="27"/>
      <c r="AP109" s="27"/>
      <c r="AQ109" s="27"/>
      <c r="AR109" s="28">
        <v>2283.8244380000001</v>
      </c>
      <c r="AS109" s="28">
        <v>2283.8244380000001</v>
      </c>
      <c r="AT109" s="28">
        <v>2312.9266317500001</v>
      </c>
      <c r="AU109" s="28">
        <v>2587.2091070000001</v>
      </c>
      <c r="AV109" s="28">
        <v>2829.9402494999999</v>
      </c>
      <c r="AW109" s="28">
        <v>2827.49108075</v>
      </c>
      <c r="AX109" s="28">
        <v>2833.4390577500003</v>
      </c>
      <c r="AY109" s="28">
        <v>2839.3870050000005</v>
      </c>
      <c r="AZ109" s="28">
        <v>2839.3870050000005</v>
      </c>
      <c r="BA109" s="28">
        <v>2839.3870050000005</v>
      </c>
      <c r="BB109" s="28">
        <v>2839.3870050000005</v>
      </c>
      <c r="BC109" s="28">
        <v>2839.3870050000005</v>
      </c>
      <c r="BD109" s="27"/>
      <c r="BE109" s="28">
        <v>2839.3870050000005</v>
      </c>
      <c r="BF109" s="28">
        <v>2590.7079152500005</v>
      </c>
      <c r="BG109" s="28">
        <v>2342.0287957500004</v>
      </c>
      <c r="BH109" s="29">
        <v>2342.0287957500004</v>
      </c>
      <c r="BI109" s="29">
        <v>2342.0287957500004</v>
      </c>
      <c r="BJ109" s="29">
        <v>2342.0287957500004</v>
      </c>
      <c r="BK109" s="29">
        <v>2342.0287957500004</v>
      </c>
      <c r="BL109" s="29">
        <v>2342.0287957500004</v>
      </c>
      <c r="BM109" s="29">
        <v>2342.0287957500004</v>
      </c>
      <c r="BN109" s="29">
        <v>2342.0287957500004</v>
      </c>
      <c r="BO109" s="29">
        <v>2342.0287957500004</v>
      </c>
      <c r="BP109" s="29">
        <v>2342.0287957500004</v>
      </c>
      <c r="BQ109" s="28"/>
      <c r="BR109" s="27">
        <f t="shared" si="176"/>
        <v>2342.0287957500004</v>
      </c>
      <c r="BS109" s="27">
        <f t="shared" si="177"/>
        <v>2342.0287957500004</v>
      </c>
      <c r="BT109" s="27">
        <f t="shared" si="178"/>
        <v>2342.0287957500004</v>
      </c>
      <c r="BU109" s="27">
        <f t="shared" si="179"/>
        <v>2342.0287957500004</v>
      </c>
      <c r="BV109" s="27">
        <f t="shared" si="180"/>
        <v>2342.0287957500004</v>
      </c>
      <c r="BW109" s="27">
        <f t="shared" si="181"/>
        <v>2421.7663522500002</v>
      </c>
      <c r="BX109" s="27">
        <f t="shared" si="182"/>
        <v>0</v>
      </c>
      <c r="BY109" s="27">
        <f t="shared" si="183"/>
        <v>0</v>
      </c>
      <c r="BZ109" s="27">
        <f t="shared" si="184"/>
        <v>0</v>
      </c>
      <c r="CA109" s="27">
        <f t="shared" si="185"/>
        <v>0</v>
      </c>
      <c r="CB109" s="27">
        <f t="shared" si="186"/>
        <v>0</v>
      </c>
      <c r="CC109" s="27">
        <f t="shared" si="187"/>
        <v>0</v>
      </c>
      <c r="CE109" s="15">
        <f t="shared" si="188"/>
        <v>2143.0845566666667</v>
      </c>
      <c r="CF109" s="15">
        <f t="shared" si="189"/>
        <v>2143.0845566666667</v>
      </c>
      <c r="CG109" s="15">
        <f t="shared" si="190"/>
        <v>2170.393337916667</v>
      </c>
      <c r="CH109" s="15">
        <f t="shared" si="191"/>
        <v>2427.773251666667</v>
      </c>
      <c r="CI109" s="15">
        <f t="shared" si="192"/>
        <v>2655.5461725</v>
      </c>
      <c r="CJ109" s="15">
        <f t="shared" si="193"/>
        <v>2653.2479329166667</v>
      </c>
      <c r="CK109" s="15">
        <f t="shared" si="194"/>
        <v>2658.8293679166668</v>
      </c>
      <c r="CL109" s="15">
        <f t="shared" si="195"/>
        <v>2664.4107750000003</v>
      </c>
      <c r="CM109" s="15">
        <f t="shared" si="196"/>
        <v>2664.4107750000003</v>
      </c>
      <c r="CN109" s="15">
        <f t="shared" si="197"/>
        <v>2664.4107750000003</v>
      </c>
      <c r="CO109" s="15">
        <f t="shared" si="198"/>
        <v>2664.4107750000003</v>
      </c>
      <c r="CP109" s="15">
        <f t="shared" si="199"/>
        <v>2664.4107750000003</v>
      </c>
      <c r="CQ109" s="15">
        <f t="shared" si="200"/>
        <v>0</v>
      </c>
      <c r="CR109" s="15">
        <f t="shared" si="201"/>
        <v>2664.4107750000003</v>
      </c>
      <c r="CS109" s="15">
        <f t="shared" si="202"/>
        <v>2431.0564470833338</v>
      </c>
      <c r="CT109" s="15">
        <f t="shared" si="203"/>
        <v>2197.7020912500002</v>
      </c>
      <c r="CU109" s="15">
        <f t="shared" si="204"/>
        <v>2197.7020912500002</v>
      </c>
      <c r="CV109" s="15">
        <f t="shared" si="205"/>
        <v>2197.7020912500002</v>
      </c>
      <c r="CW109" s="15">
        <f t="shared" si="206"/>
        <v>2197.7020912500002</v>
      </c>
      <c r="CX109" s="15">
        <f t="shared" si="207"/>
        <v>2197.7020912500002</v>
      </c>
      <c r="CY109" s="15">
        <f t="shared" si="208"/>
        <v>2197.7020912500002</v>
      </c>
      <c r="CZ109" s="15">
        <f t="shared" si="209"/>
        <v>2197.7020912500002</v>
      </c>
      <c r="DA109" s="15">
        <f t="shared" si="210"/>
        <v>2197.7020912500002</v>
      </c>
      <c r="DB109" s="15">
        <f t="shared" si="211"/>
        <v>2197.7020912500002</v>
      </c>
      <c r="DC109" s="15">
        <f t="shared" si="212"/>
        <v>2197.7020912500002</v>
      </c>
      <c r="DD109" s="15">
        <f t="shared" si="213"/>
        <v>0</v>
      </c>
      <c r="DE109" s="15">
        <f t="shared" si="214"/>
        <v>2197.7020912500002</v>
      </c>
      <c r="DF109" s="15">
        <f t="shared" si="215"/>
        <v>2197.7020912500002</v>
      </c>
      <c r="DG109" s="15">
        <f t="shared" si="216"/>
        <v>2197.7020912500002</v>
      </c>
      <c r="DH109" s="15">
        <f t="shared" si="217"/>
        <v>2197.7020912500002</v>
      </c>
      <c r="DI109" s="15">
        <f t="shared" si="218"/>
        <v>2197.7020912500002</v>
      </c>
      <c r="DJ109" s="15">
        <f t="shared" si="219"/>
        <v>2272.52584875</v>
      </c>
      <c r="DK109" s="15">
        <f t="shared" si="220"/>
        <v>0</v>
      </c>
      <c r="DL109" s="15">
        <f t="shared" si="221"/>
        <v>0</v>
      </c>
      <c r="DM109" s="15">
        <f t="shared" si="222"/>
        <v>0</v>
      </c>
      <c r="DN109" s="15">
        <f t="shared" si="223"/>
        <v>0</v>
      </c>
      <c r="DO109" s="15">
        <f t="shared" si="224"/>
        <v>0</v>
      </c>
      <c r="DP109" s="15">
        <f t="shared" si="225"/>
        <v>0</v>
      </c>
      <c r="DR109" s="15">
        <f t="shared" si="226"/>
        <v>140.73988133333341</v>
      </c>
      <c r="DS109" s="15">
        <f t="shared" si="227"/>
        <v>140.73988133333341</v>
      </c>
      <c r="DT109" s="15">
        <f t="shared" si="228"/>
        <v>142.53329383333312</v>
      </c>
      <c r="DU109" s="15">
        <f t="shared" si="229"/>
        <v>159.43585533333317</v>
      </c>
      <c r="DV109" s="15">
        <f t="shared" si="230"/>
        <v>174.39407699999992</v>
      </c>
      <c r="DW109" s="15">
        <f t="shared" si="231"/>
        <v>174.2431478333333</v>
      </c>
      <c r="DX109" s="15">
        <f t="shared" si="232"/>
        <v>174.6096898333335</v>
      </c>
      <c r="DY109" s="15">
        <f t="shared" si="233"/>
        <v>174.97623000000021</v>
      </c>
      <c r="DZ109" s="15">
        <f t="shared" si="234"/>
        <v>174.97623000000021</v>
      </c>
      <c r="EA109" s="15">
        <f t="shared" si="235"/>
        <v>174.97623000000021</v>
      </c>
      <c r="EB109" s="15">
        <f t="shared" si="236"/>
        <v>174.97623000000021</v>
      </c>
      <c r="EC109" s="15">
        <f t="shared" si="237"/>
        <v>174.97623000000021</v>
      </c>
      <c r="ED109" s="15">
        <f t="shared" si="238"/>
        <v>0</v>
      </c>
      <c r="EE109" s="15">
        <f t="shared" si="239"/>
        <v>174.97623000000021</v>
      </c>
      <c r="EF109" s="15">
        <f t="shared" si="240"/>
        <v>159.65146816666675</v>
      </c>
      <c r="EG109" s="15">
        <f t="shared" si="241"/>
        <v>144.32670450000023</v>
      </c>
      <c r="EH109" s="15">
        <f t="shared" si="242"/>
        <v>144.32670450000023</v>
      </c>
      <c r="EI109" s="15">
        <f t="shared" si="243"/>
        <v>144.32670450000023</v>
      </c>
      <c r="EJ109" s="15">
        <f t="shared" si="244"/>
        <v>144.32670450000023</v>
      </c>
      <c r="EK109" s="15">
        <f t="shared" si="245"/>
        <v>144.32670450000023</v>
      </c>
      <c r="EL109" s="15">
        <f t="shared" si="246"/>
        <v>144.32670450000023</v>
      </c>
      <c r="EM109" s="15">
        <f t="shared" si="247"/>
        <v>144.32670450000023</v>
      </c>
      <c r="EN109" s="15">
        <f t="shared" si="248"/>
        <v>144.32670450000023</v>
      </c>
      <c r="EO109" s="15">
        <f t="shared" si="249"/>
        <v>144.32670450000023</v>
      </c>
      <c r="EP109" s="15">
        <f t="shared" si="250"/>
        <v>144.32670450000023</v>
      </c>
      <c r="EQ109" s="15">
        <f t="shared" si="251"/>
        <v>0</v>
      </c>
      <c r="ER109" s="15">
        <f t="shared" si="252"/>
        <v>144.32670450000023</v>
      </c>
      <c r="ES109" s="15">
        <f t="shared" si="253"/>
        <v>144.32670450000023</v>
      </c>
      <c r="ET109" s="15">
        <f t="shared" si="254"/>
        <v>144.32670450000023</v>
      </c>
      <c r="EU109" s="15">
        <f t="shared" si="255"/>
        <v>144.32670450000023</v>
      </c>
      <c r="EV109" s="15">
        <f t="shared" si="256"/>
        <v>144.32670450000023</v>
      </c>
      <c r="EW109" s="15">
        <f t="shared" si="257"/>
        <v>149.24050350000016</v>
      </c>
      <c r="EX109" s="15">
        <f t="shared" si="258"/>
        <v>0</v>
      </c>
      <c r="EY109" s="15">
        <f t="shared" si="259"/>
        <v>0</v>
      </c>
      <c r="EZ109" s="15">
        <f t="shared" si="260"/>
        <v>0</v>
      </c>
      <c r="FA109" s="15">
        <f t="shared" si="261"/>
        <v>0</v>
      </c>
      <c r="FB109" s="15">
        <f t="shared" si="262"/>
        <v>0</v>
      </c>
      <c r="FC109" s="15">
        <f t="shared" si="263"/>
        <v>0</v>
      </c>
    </row>
    <row r="110" spans="1:159" x14ac:dyDescent="0.25">
      <c r="A110" s="30" t="s">
        <v>489</v>
      </c>
      <c r="B110" s="13">
        <v>4.1300000000000003E-2</v>
      </c>
      <c r="C110" s="212">
        <v>3.9E-2</v>
      </c>
      <c r="D110" s="13"/>
      <c r="E110" s="27">
        <v>15903372.32</v>
      </c>
      <c r="F110" s="27">
        <v>15910078.380000001</v>
      </c>
      <c r="G110" s="27">
        <v>15967974.710000001</v>
      </c>
      <c r="H110" s="27">
        <v>16000492</v>
      </c>
      <c r="I110" s="27">
        <v>15974556.76</v>
      </c>
      <c r="J110" s="27">
        <v>15974700.02</v>
      </c>
      <c r="K110" s="27">
        <v>15942756.1</v>
      </c>
      <c r="L110" s="27">
        <v>15988208.039999999</v>
      </c>
      <c r="M110" s="27">
        <v>16066358.51</v>
      </c>
      <c r="N110" s="27">
        <v>16064977.48</v>
      </c>
      <c r="O110" s="27">
        <v>16011822.34</v>
      </c>
      <c r="P110" s="27">
        <v>15960802.84</v>
      </c>
      <c r="Q110" s="13"/>
      <c r="R110" s="27">
        <v>16038644.529999999</v>
      </c>
      <c r="S110" s="27">
        <v>16116486.210000001</v>
      </c>
      <c r="T110" s="27">
        <v>16134371.25</v>
      </c>
      <c r="U110" s="29">
        <v>16152256.289999999</v>
      </c>
      <c r="V110" s="29">
        <v>16152256.289999999</v>
      </c>
      <c r="W110" s="29">
        <v>16378071.529999999</v>
      </c>
      <c r="X110" s="29">
        <v>16603886.76</v>
      </c>
      <c r="Y110" s="29">
        <v>16603886.76</v>
      </c>
      <c r="Z110" s="29">
        <v>16612548.27</v>
      </c>
      <c r="AA110" s="29">
        <v>16663118.41</v>
      </c>
      <c r="AB110" s="29">
        <v>16611057.66</v>
      </c>
      <c r="AC110" s="29">
        <v>16554138.23</v>
      </c>
      <c r="AD110" s="27"/>
      <c r="AE110" s="27">
        <v>16591188.189999999</v>
      </c>
      <c r="AF110" s="27">
        <v>16881696.43</v>
      </c>
      <c r="AG110" s="27">
        <v>17172424.77</v>
      </c>
      <c r="AH110" s="27">
        <v>17172644.859999999</v>
      </c>
      <c r="AI110" s="27">
        <v>17185861.82</v>
      </c>
      <c r="AJ110" s="27">
        <v>17243451.57</v>
      </c>
      <c r="AK110" s="27"/>
      <c r="AL110" s="27"/>
      <c r="AM110" s="27"/>
      <c r="AN110" s="27"/>
      <c r="AO110" s="27"/>
      <c r="AP110" s="27"/>
      <c r="AQ110" s="27"/>
      <c r="AR110" s="28">
        <v>54734.106401333345</v>
      </c>
      <c r="AS110" s="28">
        <v>54757.186424500011</v>
      </c>
      <c r="AT110" s="28">
        <v>54956.446293583344</v>
      </c>
      <c r="AU110" s="28">
        <v>55068.359966666671</v>
      </c>
      <c r="AV110" s="28">
        <v>54979.099515666669</v>
      </c>
      <c r="AW110" s="28">
        <v>54979.59256883333</v>
      </c>
      <c r="AX110" s="28">
        <v>54869.652244166668</v>
      </c>
      <c r="AY110" s="28">
        <v>55026.082671000004</v>
      </c>
      <c r="AZ110" s="28">
        <v>55295.050538583338</v>
      </c>
      <c r="BA110" s="28">
        <v>55290.297493666672</v>
      </c>
      <c r="BB110" s="28">
        <v>55107.355220166675</v>
      </c>
      <c r="BC110" s="28">
        <v>54931.763107666666</v>
      </c>
      <c r="BD110" s="27"/>
      <c r="BE110" s="28">
        <v>55199.66825741667</v>
      </c>
      <c r="BF110" s="28">
        <v>55467.573372750012</v>
      </c>
      <c r="BG110" s="28">
        <v>55529.127718750009</v>
      </c>
      <c r="BH110" s="29">
        <v>55590.682064749999</v>
      </c>
      <c r="BI110" s="29">
        <v>55590.682064749999</v>
      </c>
      <c r="BJ110" s="29">
        <v>56367.862849083329</v>
      </c>
      <c r="BK110" s="29">
        <v>57145.043599000004</v>
      </c>
      <c r="BL110" s="29">
        <v>57145.043599000004</v>
      </c>
      <c r="BM110" s="29">
        <v>57174.853629249999</v>
      </c>
      <c r="BN110" s="29">
        <v>57348.89919441667</v>
      </c>
      <c r="BO110" s="29">
        <v>57169.7234465</v>
      </c>
      <c r="BP110" s="29">
        <v>56973.825741583336</v>
      </c>
      <c r="BQ110" s="28"/>
      <c r="BR110" s="27">
        <f t="shared" si="176"/>
        <v>57101.339353916672</v>
      </c>
      <c r="BS110" s="27">
        <f t="shared" si="177"/>
        <v>58101.171879916677</v>
      </c>
      <c r="BT110" s="27">
        <f t="shared" si="178"/>
        <v>59101.761916750002</v>
      </c>
      <c r="BU110" s="27">
        <f t="shared" si="179"/>
        <v>59102.519393166673</v>
      </c>
      <c r="BV110" s="27">
        <f t="shared" si="180"/>
        <v>59148.007763833339</v>
      </c>
      <c r="BW110" s="27">
        <f t="shared" si="181"/>
        <v>59346.21248675001</v>
      </c>
      <c r="BX110" s="27">
        <f t="shared" si="182"/>
        <v>0</v>
      </c>
      <c r="BY110" s="27">
        <f t="shared" si="183"/>
        <v>0</v>
      </c>
      <c r="BZ110" s="27">
        <f t="shared" si="184"/>
        <v>0</v>
      </c>
      <c r="CA110" s="27">
        <f t="shared" si="185"/>
        <v>0</v>
      </c>
      <c r="CB110" s="27">
        <f t="shared" si="186"/>
        <v>0</v>
      </c>
      <c r="CC110" s="27">
        <f t="shared" si="187"/>
        <v>0</v>
      </c>
      <c r="CE110" s="15">
        <f t="shared" si="188"/>
        <v>51685.960040000005</v>
      </c>
      <c r="CF110" s="15">
        <f t="shared" si="189"/>
        <v>51707.754735000002</v>
      </c>
      <c r="CG110" s="15">
        <f t="shared" si="190"/>
        <v>51895.917807500002</v>
      </c>
      <c r="CH110" s="15">
        <f t="shared" si="191"/>
        <v>52001.598999999995</v>
      </c>
      <c r="CI110" s="15">
        <f t="shared" si="192"/>
        <v>51917.30947</v>
      </c>
      <c r="CJ110" s="15">
        <f t="shared" si="193"/>
        <v>51917.775064999994</v>
      </c>
      <c r="CK110" s="15">
        <f t="shared" si="194"/>
        <v>51813.957324999996</v>
      </c>
      <c r="CL110" s="15">
        <f t="shared" si="195"/>
        <v>51961.67613</v>
      </c>
      <c r="CM110" s="15">
        <f t="shared" si="196"/>
        <v>52215.665157499992</v>
      </c>
      <c r="CN110" s="15">
        <f t="shared" si="197"/>
        <v>52211.176810000004</v>
      </c>
      <c r="CO110" s="15">
        <f t="shared" si="198"/>
        <v>52038.422605</v>
      </c>
      <c r="CP110" s="15">
        <f t="shared" si="199"/>
        <v>51872.609230000002</v>
      </c>
      <c r="CQ110" s="15">
        <f t="shared" si="200"/>
        <v>0</v>
      </c>
      <c r="CR110" s="15">
        <f t="shared" si="201"/>
        <v>52125.594722499991</v>
      </c>
      <c r="CS110" s="15">
        <f t="shared" si="202"/>
        <v>52378.580182500002</v>
      </c>
      <c r="CT110" s="15">
        <f t="shared" si="203"/>
        <v>52436.706562500003</v>
      </c>
      <c r="CU110" s="15">
        <f t="shared" si="204"/>
        <v>52494.83294249999</v>
      </c>
      <c r="CV110" s="15">
        <f t="shared" si="205"/>
        <v>52494.83294249999</v>
      </c>
      <c r="CW110" s="15">
        <f t="shared" si="206"/>
        <v>53228.7324725</v>
      </c>
      <c r="CX110" s="15">
        <f t="shared" si="207"/>
        <v>53962.631969999995</v>
      </c>
      <c r="CY110" s="15">
        <f t="shared" si="208"/>
        <v>53962.631969999995</v>
      </c>
      <c r="CZ110" s="15">
        <f t="shared" si="209"/>
        <v>53990.781877499998</v>
      </c>
      <c r="DA110" s="15">
        <f t="shared" si="210"/>
        <v>54155.134832500007</v>
      </c>
      <c r="DB110" s="15">
        <f t="shared" si="211"/>
        <v>53985.937394999994</v>
      </c>
      <c r="DC110" s="15">
        <f t="shared" si="212"/>
        <v>53800.949247500008</v>
      </c>
      <c r="DD110" s="15">
        <f t="shared" si="213"/>
        <v>0</v>
      </c>
      <c r="DE110" s="15">
        <f t="shared" si="214"/>
        <v>53921.361617499999</v>
      </c>
      <c r="DF110" s="15">
        <f t="shared" si="215"/>
        <v>54865.513397499999</v>
      </c>
      <c r="DG110" s="15">
        <f t="shared" si="216"/>
        <v>55810.380502499997</v>
      </c>
      <c r="DH110" s="15">
        <f t="shared" si="217"/>
        <v>55811.095795000001</v>
      </c>
      <c r="DI110" s="15">
        <f t="shared" si="218"/>
        <v>55854.050915</v>
      </c>
      <c r="DJ110" s="15">
        <f t="shared" si="219"/>
        <v>56041.217602500001</v>
      </c>
      <c r="DK110" s="15">
        <f t="shared" si="220"/>
        <v>0</v>
      </c>
      <c r="DL110" s="15">
        <f t="shared" si="221"/>
        <v>0</v>
      </c>
      <c r="DM110" s="15">
        <f t="shared" si="222"/>
        <v>0</v>
      </c>
      <c r="DN110" s="15">
        <f t="shared" si="223"/>
        <v>0</v>
      </c>
      <c r="DO110" s="15">
        <f t="shared" si="224"/>
        <v>0</v>
      </c>
      <c r="DP110" s="15">
        <f t="shared" si="225"/>
        <v>0</v>
      </c>
      <c r="DR110" s="15">
        <f t="shared" si="226"/>
        <v>3048.1463613333399</v>
      </c>
      <c r="DS110" s="15">
        <f t="shared" si="227"/>
        <v>3049.4316895000084</v>
      </c>
      <c r="DT110" s="15">
        <f t="shared" si="228"/>
        <v>3060.5284860833417</v>
      </c>
      <c r="DU110" s="15">
        <f t="shared" si="229"/>
        <v>3066.7609666666758</v>
      </c>
      <c r="DV110" s="15">
        <f t="shared" si="230"/>
        <v>3061.7900456666684</v>
      </c>
      <c r="DW110" s="15">
        <f t="shared" si="231"/>
        <v>3061.8175038333356</v>
      </c>
      <c r="DX110" s="15">
        <f t="shared" si="232"/>
        <v>3055.6949191666718</v>
      </c>
      <c r="DY110" s="15">
        <f t="shared" si="233"/>
        <v>3064.4065410000039</v>
      </c>
      <c r="DZ110" s="15">
        <f t="shared" si="234"/>
        <v>3079.3853810833461</v>
      </c>
      <c r="EA110" s="15">
        <f t="shared" si="235"/>
        <v>3079.1206836666679</v>
      </c>
      <c r="EB110" s="15">
        <f t="shared" si="236"/>
        <v>3068.9326151666755</v>
      </c>
      <c r="EC110" s="15">
        <f t="shared" si="237"/>
        <v>3059.1538776666639</v>
      </c>
      <c r="ED110" s="15">
        <f t="shared" si="238"/>
        <v>0</v>
      </c>
      <c r="EE110" s="15">
        <f t="shared" si="239"/>
        <v>3074.0735349166789</v>
      </c>
      <c r="EF110" s="15">
        <f t="shared" si="240"/>
        <v>3088.9931902500102</v>
      </c>
      <c r="EG110" s="15">
        <f t="shared" si="241"/>
        <v>3092.4211562500059</v>
      </c>
      <c r="EH110" s="15">
        <f t="shared" si="242"/>
        <v>3095.8491222500088</v>
      </c>
      <c r="EI110" s="15">
        <f t="shared" si="243"/>
        <v>3095.8491222500088</v>
      </c>
      <c r="EJ110" s="15">
        <f t="shared" si="244"/>
        <v>3139.1303765833291</v>
      </c>
      <c r="EK110" s="15">
        <f t="shared" si="245"/>
        <v>3182.4116290000093</v>
      </c>
      <c r="EL110" s="15">
        <f t="shared" si="246"/>
        <v>3182.4116290000093</v>
      </c>
      <c r="EM110" s="15">
        <f t="shared" si="247"/>
        <v>3184.0717517500016</v>
      </c>
      <c r="EN110" s="15">
        <f t="shared" si="248"/>
        <v>3193.7643619166629</v>
      </c>
      <c r="EO110" s="15">
        <f t="shared" si="249"/>
        <v>3183.7860515000066</v>
      </c>
      <c r="EP110" s="15">
        <f t="shared" si="250"/>
        <v>3172.876494083328</v>
      </c>
      <c r="EQ110" s="15">
        <f t="shared" si="251"/>
        <v>0</v>
      </c>
      <c r="ER110" s="15">
        <f t="shared" si="252"/>
        <v>3179.977736416673</v>
      </c>
      <c r="ES110" s="15">
        <f t="shared" si="253"/>
        <v>3235.6584824166785</v>
      </c>
      <c r="ET110" s="15">
        <f t="shared" si="254"/>
        <v>3291.381414250005</v>
      </c>
      <c r="EU110" s="15">
        <f t="shared" si="255"/>
        <v>3291.4235981666716</v>
      </c>
      <c r="EV110" s="15">
        <f t="shared" si="256"/>
        <v>3293.9568488333389</v>
      </c>
      <c r="EW110" s="15">
        <f t="shared" si="257"/>
        <v>3304.9948842500089</v>
      </c>
      <c r="EX110" s="15">
        <f t="shared" si="258"/>
        <v>0</v>
      </c>
      <c r="EY110" s="15">
        <f t="shared" si="259"/>
        <v>0</v>
      </c>
      <c r="EZ110" s="15">
        <f t="shared" si="260"/>
        <v>0</v>
      </c>
      <c r="FA110" s="15">
        <f t="shared" si="261"/>
        <v>0</v>
      </c>
      <c r="FB110" s="15">
        <f t="shared" si="262"/>
        <v>0</v>
      </c>
      <c r="FC110" s="15">
        <f t="shared" si="263"/>
        <v>0</v>
      </c>
    </row>
    <row r="111" spans="1:159" x14ac:dyDescent="0.25">
      <c r="A111" s="26" t="s">
        <v>490</v>
      </c>
      <c r="B111" s="13">
        <v>2.3E-3</v>
      </c>
      <c r="C111" s="212">
        <v>1E-4</v>
      </c>
      <c r="D111" s="13"/>
      <c r="E111" s="27">
        <v>43211.57</v>
      </c>
      <c r="F111" s="27">
        <v>43211.57</v>
      </c>
      <c r="G111" s="27">
        <v>43211.57</v>
      </c>
      <c r="H111" s="27">
        <v>43211.57</v>
      </c>
      <c r="I111" s="27">
        <v>43211.57</v>
      </c>
      <c r="J111" s="27">
        <v>43211.57</v>
      </c>
      <c r="K111" s="27">
        <v>43211.57</v>
      </c>
      <c r="L111" s="27">
        <v>43211.57</v>
      </c>
      <c r="M111" s="27">
        <v>43211.57</v>
      </c>
      <c r="N111" s="27">
        <v>43211.57</v>
      </c>
      <c r="O111" s="27">
        <v>43211.57</v>
      </c>
      <c r="P111" s="27">
        <v>43211.57</v>
      </c>
      <c r="Q111" s="13"/>
      <c r="R111" s="27">
        <v>43211.57</v>
      </c>
      <c r="S111" s="27">
        <v>43211.57</v>
      </c>
      <c r="T111" s="27">
        <v>43211.57</v>
      </c>
      <c r="U111" s="29">
        <v>43211.57</v>
      </c>
      <c r="V111" s="29">
        <v>43211.57</v>
      </c>
      <c r="W111" s="29">
        <v>43211.57</v>
      </c>
      <c r="X111" s="29">
        <v>43211.57</v>
      </c>
      <c r="Y111" s="29">
        <v>43211.57</v>
      </c>
      <c r="Z111" s="29">
        <v>43211.57</v>
      </c>
      <c r="AA111" s="29">
        <v>43211.57</v>
      </c>
      <c r="AB111" s="29">
        <v>43211.57</v>
      </c>
      <c r="AC111" s="29">
        <v>43211.57</v>
      </c>
      <c r="AD111" s="27"/>
      <c r="AE111" s="27">
        <v>43211.57</v>
      </c>
      <c r="AF111" s="27">
        <v>43211.57</v>
      </c>
      <c r="AG111" s="27">
        <v>43211.57</v>
      </c>
      <c r="AH111" s="27">
        <v>43211.57</v>
      </c>
      <c r="AI111" s="27">
        <v>43211.57</v>
      </c>
      <c r="AJ111" s="27">
        <v>43211.57</v>
      </c>
      <c r="AK111" s="27"/>
      <c r="AL111" s="27"/>
      <c r="AM111" s="27"/>
      <c r="AN111" s="27"/>
      <c r="AO111" s="27"/>
      <c r="AP111" s="27"/>
      <c r="AQ111" s="27"/>
      <c r="AR111" s="28">
        <v>8.2822175833333329</v>
      </c>
      <c r="AS111" s="28">
        <v>8.2822175833333329</v>
      </c>
      <c r="AT111" s="28">
        <v>8.2822175833333329</v>
      </c>
      <c r="AU111" s="28">
        <v>8.2822175833333329</v>
      </c>
      <c r="AV111" s="28">
        <v>8.2822175833333329</v>
      </c>
      <c r="AW111" s="28">
        <v>8.2822175833333329</v>
      </c>
      <c r="AX111" s="28">
        <v>8.2822175833333329</v>
      </c>
      <c r="AY111" s="28">
        <v>8.2822175833333329</v>
      </c>
      <c r="AZ111" s="28">
        <v>8.2822175833333329</v>
      </c>
      <c r="BA111" s="28">
        <v>8.2822175833333329</v>
      </c>
      <c r="BB111" s="28">
        <v>8.2822175833333329</v>
      </c>
      <c r="BC111" s="28">
        <v>8.2822175833333329</v>
      </c>
      <c r="BD111" s="27"/>
      <c r="BE111" s="28">
        <v>8.2822175833333329</v>
      </c>
      <c r="BF111" s="28">
        <v>8.2822175833333329</v>
      </c>
      <c r="BG111" s="28">
        <v>8.2822175833333329</v>
      </c>
      <c r="BH111" s="29">
        <v>8.2822175833333329</v>
      </c>
      <c r="BI111" s="29">
        <v>8.2822175833333329</v>
      </c>
      <c r="BJ111" s="29">
        <v>8.2822175833333329</v>
      </c>
      <c r="BK111" s="29">
        <v>8.2822175833333329</v>
      </c>
      <c r="BL111" s="29">
        <v>8.2822175833333329</v>
      </c>
      <c r="BM111" s="29">
        <v>8.2822175833333329</v>
      </c>
      <c r="BN111" s="29">
        <v>8.2822175833333329</v>
      </c>
      <c r="BO111" s="29">
        <v>8.2822175833333329</v>
      </c>
      <c r="BP111" s="29">
        <v>8.2822175833333329</v>
      </c>
      <c r="BQ111" s="28"/>
      <c r="BR111" s="27">
        <f t="shared" si="176"/>
        <v>8.2822175833333329</v>
      </c>
      <c r="BS111" s="27">
        <f t="shared" si="177"/>
        <v>8.2822175833333329</v>
      </c>
      <c r="BT111" s="27">
        <f t="shared" si="178"/>
        <v>8.2822175833333329</v>
      </c>
      <c r="BU111" s="27">
        <f t="shared" si="179"/>
        <v>8.2822175833333329</v>
      </c>
      <c r="BV111" s="27">
        <f t="shared" si="180"/>
        <v>8.2822175833333329</v>
      </c>
      <c r="BW111" s="27">
        <f t="shared" si="181"/>
        <v>8.2822175833333329</v>
      </c>
      <c r="BX111" s="27">
        <f t="shared" si="182"/>
        <v>0</v>
      </c>
      <c r="BY111" s="27">
        <f t="shared" si="183"/>
        <v>0</v>
      </c>
      <c r="BZ111" s="27">
        <f t="shared" si="184"/>
        <v>0</v>
      </c>
      <c r="CA111" s="27">
        <f t="shared" si="185"/>
        <v>0</v>
      </c>
      <c r="CB111" s="27">
        <f t="shared" si="186"/>
        <v>0</v>
      </c>
      <c r="CC111" s="27">
        <f t="shared" si="187"/>
        <v>0</v>
      </c>
      <c r="CE111" s="15">
        <f t="shared" si="188"/>
        <v>0.3600964166666667</v>
      </c>
      <c r="CF111" s="15">
        <f t="shared" si="189"/>
        <v>0.3600964166666667</v>
      </c>
      <c r="CG111" s="15">
        <f t="shared" si="190"/>
        <v>0.3600964166666667</v>
      </c>
      <c r="CH111" s="15">
        <f t="shared" si="191"/>
        <v>0.3600964166666667</v>
      </c>
      <c r="CI111" s="15">
        <f t="shared" si="192"/>
        <v>0.3600964166666667</v>
      </c>
      <c r="CJ111" s="15">
        <f t="shared" si="193"/>
        <v>0.3600964166666667</v>
      </c>
      <c r="CK111" s="15">
        <f t="shared" si="194"/>
        <v>0.3600964166666667</v>
      </c>
      <c r="CL111" s="15">
        <f t="shared" si="195"/>
        <v>0.3600964166666667</v>
      </c>
      <c r="CM111" s="15">
        <f t="shared" si="196"/>
        <v>0.3600964166666667</v>
      </c>
      <c r="CN111" s="15">
        <f t="shared" si="197"/>
        <v>0.3600964166666667</v>
      </c>
      <c r="CO111" s="15">
        <f t="shared" si="198"/>
        <v>0.3600964166666667</v>
      </c>
      <c r="CP111" s="15">
        <f t="shared" si="199"/>
        <v>0.3600964166666667</v>
      </c>
      <c r="CQ111" s="15">
        <f t="shared" si="200"/>
        <v>0</v>
      </c>
      <c r="CR111" s="15">
        <f t="shared" si="201"/>
        <v>0.3600964166666667</v>
      </c>
      <c r="CS111" s="15">
        <f t="shared" si="202"/>
        <v>0.3600964166666667</v>
      </c>
      <c r="CT111" s="15">
        <f t="shared" si="203"/>
        <v>0.3600964166666667</v>
      </c>
      <c r="CU111" s="15">
        <f t="shared" si="204"/>
        <v>0.3600964166666667</v>
      </c>
      <c r="CV111" s="15">
        <f t="shared" si="205"/>
        <v>0.3600964166666667</v>
      </c>
      <c r="CW111" s="15">
        <f t="shared" si="206"/>
        <v>0.3600964166666667</v>
      </c>
      <c r="CX111" s="15">
        <f t="shared" si="207"/>
        <v>0.3600964166666667</v>
      </c>
      <c r="CY111" s="15">
        <f t="shared" si="208"/>
        <v>0.3600964166666667</v>
      </c>
      <c r="CZ111" s="15">
        <f t="shared" si="209"/>
        <v>0.3600964166666667</v>
      </c>
      <c r="DA111" s="15">
        <f t="shared" si="210"/>
        <v>0.3600964166666667</v>
      </c>
      <c r="DB111" s="15">
        <f t="shared" si="211"/>
        <v>0.3600964166666667</v>
      </c>
      <c r="DC111" s="15">
        <f t="shared" si="212"/>
        <v>0.3600964166666667</v>
      </c>
      <c r="DD111" s="15">
        <f t="shared" si="213"/>
        <v>0</v>
      </c>
      <c r="DE111" s="15">
        <f t="shared" si="214"/>
        <v>0.3600964166666667</v>
      </c>
      <c r="DF111" s="15">
        <f t="shared" si="215"/>
        <v>0.3600964166666667</v>
      </c>
      <c r="DG111" s="15">
        <f t="shared" si="216"/>
        <v>0.3600964166666667</v>
      </c>
      <c r="DH111" s="15">
        <f t="shared" si="217"/>
        <v>0.3600964166666667</v>
      </c>
      <c r="DI111" s="15">
        <f t="shared" si="218"/>
        <v>0.3600964166666667</v>
      </c>
      <c r="DJ111" s="15">
        <f t="shared" si="219"/>
        <v>0.3600964166666667</v>
      </c>
      <c r="DK111" s="15">
        <f t="shared" si="220"/>
        <v>0</v>
      </c>
      <c r="DL111" s="15">
        <f t="shared" si="221"/>
        <v>0</v>
      </c>
      <c r="DM111" s="15">
        <f t="shared" si="222"/>
        <v>0</v>
      </c>
      <c r="DN111" s="15">
        <f t="shared" si="223"/>
        <v>0</v>
      </c>
      <c r="DO111" s="15">
        <f t="shared" si="224"/>
        <v>0</v>
      </c>
      <c r="DP111" s="15">
        <f t="shared" si="225"/>
        <v>0</v>
      </c>
      <c r="DR111" s="15">
        <f t="shared" si="226"/>
        <v>7.922121166666666</v>
      </c>
      <c r="DS111" s="15">
        <f t="shared" si="227"/>
        <v>7.922121166666666</v>
      </c>
      <c r="DT111" s="15">
        <f t="shared" si="228"/>
        <v>7.922121166666666</v>
      </c>
      <c r="DU111" s="15">
        <f t="shared" si="229"/>
        <v>7.922121166666666</v>
      </c>
      <c r="DV111" s="15">
        <f t="shared" si="230"/>
        <v>7.922121166666666</v>
      </c>
      <c r="DW111" s="15">
        <f t="shared" si="231"/>
        <v>7.922121166666666</v>
      </c>
      <c r="DX111" s="15">
        <f t="shared" si="232"/>
        <v>7.922121166666666</v>
      </c>
      <c r="DY111" s="15">
        <f t="shared" si="233"/>
        <v>7.922121166666666</v>
      </c>
      <c r="DZ111" s="15">
        <f t="shared" si="234"/>
        <v>7.922121166666666</v>
      </c>
      <c r="EA111" s="15">
        <f t="shared" si="235"/>
        <v>7.922121166666666</v>
      </c>
      <c r="EB111" s="15">
        <f t="shared" si="236"/>
        <v>7.922121166666666</v>
      </c>
      <c r="EC111" s="15">
        <f t="shared" si="237"/>
        <v>7.922121166666666</v>
      </c>
      <c r="ED111" s="15">
        <f t="shared" si="238"/>
        <v>0</v>
      </c>
      <c r="EE111" s="15">
        <f t="shared" si="239"/>
        <v>7.922121166666666</v>
      </c>
      <c r="EF111" s="15">
        <f t="shared" si="240"/>
        <v>7.922121166666666</v>
      </c>
      <c r="EG111" s="15">
        <f t="shared" si="241"/>
        <v>7.922121166666666</v>
      </c>
      <c r="EH111" s="15">
        <f t="shared" si="242"/>
        <v>7.922121166666666</v>
      </c>
      <c r="EI111" s="15">
        <f t="shared" si="243"/>
        <v>7.922121166666666</v>
      </c>
      <c r="EJ111" s="15">
        <f t="shared" si="244"/>
        <v>7.922121166666666</v>
      </c>
      <c r="EK111" s="15">
        <f t="shared" si="245"/>
        <v>7.922121166666666</v>
      </c>
      <c r="EL111" s="15">
        <f t="shared" si="246"/>
        <v>7.922121166666666</v>
      </c>
      <c r="EM111" s="15">
        <f t="shared" si="247"/>
        <v>7.922121166666666</v>
      </c>
      <c r="EN111" s="15">
        <f t="shared" si="248"/>
        <v>7.922121166666666</v>
      </c>
      <c r="EO111" s="15">
        <f t="shared" si="249"/>
        <v>7.922121166666666</v>
      </c>
      <c r="EP111" s="15">
        <f t="shared" si="250"/>
        <v>7.922121166666666</v>
      </c>
      <c r="EQ111" s="15">
        <f t="shared" si="251"/>
        <v>0</v>
      </c>
      <c r="ER111" s="15">
        <f t="shared" si="252"/>
        <v>7.922121166666666</v>
      </c>
      <c r="ES111" s="15">
        <f t="shared" si="253"/>
        <v>7.922121166666666</v>
      </c>
      <c r="ET111" s="15">
        <f t="shared" si="254"/>
        <v>7.922121166666666</v>
      </c>
      <c r="EU111" s="15">
        <f t="shared" si="255"/>
        <v>7.922121166666666</v>
      </c>
      <c r="EV111" s="15">
        <f t="shared" si="256"/>
        <v>7.922121166666666</v>
      </c>
      <c r="EW111" s="15">
        <f t="shared" si="257"/>
        <v>7.922121166666666</v>
      </c>
      <c r="EX111" s="15">
        <f t="shared" si="258"/>
        <v>0</v>
      </c>
      <c r="EY111" s="15">
        <f t="shared" si="259"/>
        <v>0</v>
      </c>
      <c r="EZ111" s="15">
        <f t="shared" si="260"/>
        <v>0</v>
      </c>
      <c r="FA111" s="15">
        <f t="shared" si="261"/>
        <v>0</v>
      </c>
      <c r="FB111" s="15">
        <f t="shared" si="262"/>
        <v>0</v>
      </c>
      <c r="FC111" s="15">
        <f t="shared" si="263"/>
        <v>0</v>
      </c>
    </row>
    <row r="112" spans="1:159" x14ac:dyDescent="0.25">
      <c r="A112" s="26" t="s">
        <v>491</v>
      </c>
      <c r="B112" s="13">
        <v>2.86E-2</v>
      </c>
      <c r="C112" s="212">
        <v>2.6499999999999999E-2</v>
      </c>
      <c r="D112" s="13"/>
      <c r="E112" s="27">
        <v>3325906.96</v>
      </c>
      <c r="F112" s="27">
        <v>3325906.96</v>
      </c>
      <c r="G112" s="27">
        <v>3341446.91</v>
      </c>
      <c r="H112" s="27">
        <v>3353101.87</v>
      </c>
      <c r="I112" s="27">
        <v>3349216.88</v>
      </c>
      <c r="J112" s="27">
        <v>3349216.88</v>
      </c>
      <c r="K112" s="27">
        <v>3349216.88</v>
      </c>
      <c r="L112" s="27">
        <v>3315031.46</v>
      </c>
      <c r="M112" s="27">
        <v>3280846.0300000003</v>
      </c>
      <c r="N112" s="27">
        <v>3280846.0300000003</v>
      </c>
      <c r="O112" s="27">
        <v>3280846.0300000003</v>
      </c>
      <c r="P112" s="27">
        <v>3376701.37</v>
      </c>
      <c r="Q112" s="13"/>
      <c r="R112" s="27">
        <v>3451903.65</v>
      </c>
      <c r="S112" s="27">
        <v>3431726.91</v>
      </c>
      <c r="T112" s="27">
        <v>3528801.3</v>
      </c>
      <c r="U112" s="29">
        <v>3628229.58</v>
      </c>
      <c r="V112" s="29">
        <v>3651037.91</v>
      </c>
      <c r="W112" s="29">
        <v>3810506.59</v>
      </c>
      <c r="X112" s="29">
        <v>3949997.14</v>
      </c>
      <c r="Y112" s="29">
        <v>3949997.14</v>
      </c>
      <c r="Z112" s="29">
        <v>3949997.14</v>
      </c>
      <c r="AA112" s="29">
        <v>3949997.14</v>
      </c>
      <c r="AB112" s="29">
        <v>3933566.3</v>
      </c>
      <c r="AC112" s="29">
        <v>3917135.45</v>
      </c>
      <c r="AD112" s="27"/>
      <c r="AE112" s="27">
        <v>3917135.45</v>
      </c>
      <c r="AF112" s="27">
        <v>3950582.41</v>
      </c>
      <c r="AG112" s="27">
        <v>3984029.36</v>
      </c>
      <c r="AH112" s="27">
        <v>3984029.36</v>
      </c>
      <c r="AI112" s="27">
        <v>3984029.36</v>
      </c>
      <c r="AJ112" s="27">
        <v>3984029.36</v>
      </c>
      <c r="AK112" s="27"/>
      <c r="AL112" s="27"/>
      <c r="AM112" s="27"/>
      <c r="AN112" s="27"/>
      <c r="AO112" s="27"/>
      <c r="AP112" s="27"/>
      <c r="AQ112" s="27"/>
      <c r="AR112" s="28">
        <v>7926.7449213333339</v>
      </c>
      <c r="AS112" s="28">
        <v>7926.7449213333339</v>
      </c>
      <c r="AT112" s="28">
        <v>7963.7818021666671</v>
      </c>
      <c r="AU112" s="28">
        <v>7991.5594568333336</v>
      </c>
      <c r="AV112" s="28">
        <v>7982.3002306666667</v>
      </c>
      <c r="AW112" s="28">
        <v>7982.3002306666667</v>
      </c>
      <c r="AX112" s="28">
        <v>7982.3002306666667</v>
      </c>
      <c r="AY112" s="28">
        <v>7900.8249796666669</v>
      </c>
      <c r="AZ112" s="28">
        <v>7819.3497048333338</v>
      </c>
      <c r="BA112" s="28">
        <v>7819.3497048333338</v>
      </c>
      <c r="BB112" s="28">
        <v>7819.3497048333338</v>
      </c>
      <c r="BC112" s="28">
        <v>8047.8049318333333</v>
      </c>
      <c r="BD112" s="27"/>
      <c r="BE112" s="28">
        <v>8227.0370325000004</v>
      </c>
      <c r="BF112" s="28">
        <v>8178.9491355</v>
      </c>
      <c r="BG112" s="28">
        <v>8410.309765</v>
      </c>
      <c r="BH112" s="29">
        <v>8647.2804990000004</v>
      </c>
      <c r="BI112" s="29">
        <v>8701.6403521666671</v>
      </c>
      <c r="BJ112" s="29">
        <v>9081.7073728333326</v>
      </c>
      <c r="BK112" s="29">
        <v>9414.1598503333335</v>
      </c>
      <c r="BL112" s="29">
        <v>9414.1598503333335</v>
      </c>
      <c r="BM112" s="29">
        <v>9414.1598503333335</v>
      </c>
      <c r="BN112" s="29">
        <v>9414.1598503333335</v>
      </c>
      <c r="BO112" s="29">
        <v>9374.9996816666662</v>
      </c>
      <c r="BP112" s="29">
        <v>9335.8394891666667</v>
      </c>
      <c r="BQ112" s="28"/>
      <c r="BR112" s="27">
        <f t="shared" si="176"/>
        <v>9335.8394891666667</v>
      </c>
      <c r="BS112" s="27">
        <f t="shared" si="177"/>
        <v>9415.5547438333342</v>
      </c>
      <c r="BT112" s="27">
        <f t="shared" si="178"/>
        <v>9495.2699746666676</v>
      </c>
      <c r="BU112" s="27">
        <f t="shared" si="179"/>
        <v>9495.2699746666676</v>
      </c>
      <c r="BV112" s="27">
        <f t="shared" si="180"/>
        <v>9495.2699746666676</v>
      </c>
      <c r="BW112" s="27">
        <f t="shared" si="181"/>
        <v>9495.2699746666676</v>
      </c>
      <c r="BX112" s="27">
        <f t="shared" si="182"/>
        <v>0</v>
      </c>
      <c r="BY112" s="27">
        <f t="shared" si="183"/>
        <v>0</v>
      </c>
      <c r="BZ112" s="27">
        <f t="shared" si="184"/>
        <v>0</v>
      </c>
      <c r="CA112" s="27">
        <f t="shared" si="185"/>
        <v>0</v>
      </c>
      <c r="CB112" s="27">
        <f t="shared" si="186"/>
        <v>0</v>
      </c>
      <c r="CC112" s="27">
        <f t="shared" si="187"/>
        <v>0</v>
      </c>
      <c r="CE112" s="15">
        <f t="shared" si="188"/>
        <v>7344.7112033333333</v>
      </c>
      <c r="CF112" s="15">
        <f t="shared" si="189"/>
        <v>7344.7112033333333</v>
      </c>
      <c r="CG112" s="15">
        <f t="shared" si="190"/>
        <v>7379.0285929166666</v>
      </c>
      <c r="CH112" s="15">
        <f t="shared" si="191"/>
        <v>7404.7666295833333</v>
      </c>
      <c r="CI112" s="15">
        <f t="shared" si="192"/>
        <v>7396.1872766666665</v>
      </c>
      <c r="CJ112" s="15">
        <f t="shared" si="193"/>
        <v>7396.1872766666665</v>
      </c>
      <c r="CK112" s="15">
        <f t="shared" si="194"/>
        <v>7396.1872766666665</v>
      </c>
      <c r="CL112" s="15">
        <f t="shared" si="195"/>
        <v>7320.6944741666666</v>
      </c>
      <c r="CM112" s="15">
        <f t="shared" si="196"/>
        <v>7245.2016495833341</v>
      </c>
      <c r="CN112" s="15">
        <f t="shared" si="197"/>
        <v>7245.2016495833341</v>
      </c>
      <c r="CO112" s="15">
        <f t="shared" si="198"/>
        <v>7245.2016495833341</v>
      </c>
      <c r="CP112" s="15">
        <f t="shared" si="199"/>
        <v>7456.8821920833334</v>
      </c>
      <c r="CQ112" s="15">
        <f t="shared" si="200"/>
        <v>0</v>
      </c>
      <c r="CR112" s="15">
        <f t="shared" si="201"/>
        <v>7622.9538937500001</v>
      </c>
      <c r="CS112" s="15">
        <f t="shared" si="202"/>
        <v>7578.3969262499995</v>
      </c>
      <c r="CT112" s="15">
        <f t="shared" si="203"/>
        <v>7792.7695374999994</v>
      </c>
      <c r="CU112" s="15">
        <f t="shared" si="204"/>
        <v>8012.3403225000002</v>
      </c>
      <c r="CV112" s="15">
        <f t="shared" si="205"/>
        <v>8062.7087179166665</v>
      </c>
      <c r="CW112" s="15">
        <f t="shared" si="206"/>
        <v>8414.8687195833318</v>
      </c>
      <c r="CX112" s="15">
        <f t="shared" si="207"/>
        <v>8722.9103508333337</v>
      </c>
      <c r="CY112" s="15">
        <f t="shared" si="208"/>
        <v>8722.9103508333337</v>
      </c>
      <c r="CZ112" s="15">
        <f t="shared" si="209"/>
        <v>8722.9103508333337</v>
      </c>
      <c r="DA112" s="15">
        <f t="shared" si="210"/>
        <v>8722.9103508333337</v>
      </c>
      <c r="DB112" s="15">
        <f t="shared" si="211"/>
        <v>8686.6255791666663</v>
      </c>
      <c r="DC112" s="15">
        <f t="shared" si="212"/>
        <v>8650.3407854166671</v>
      </c>
      <c r="DD112" s="15">
        <f t="shared" si="213"/>
        <v>0</v>
      </c>
      <c r="DE112" s="15">
        <f t="shared" si="214"/>
        <v>8650.3407854166671</v>
      </c>
      <c r="DF112" s="15">
        <f t="shared" si="215"/>
        <v>8724.2028220833326</v>
      </c>
      <c r="DG112" s="15">
        <f t="shared" si="216"/>
        <v>8798.0648366666665</v>
      </c>
      <c r="DH112" s="15">
        <f t="shared" si="217"/>
        <v>8798.0648366666665</v>
      </c>
      <c r="DI112" s="15">
        <f t="shared" si="218"/>
        <v>8798.0648366666665</v>
      </c>
      <c r="DJ112" s="15">
        <f t="shared" si="219"/>
        <v>8798.0648366666665</v>
      </c>
      <c r="DK112" s="15">
        <f t="shared" si="220"/>
        <v>0</v>
      </c>
      <c r="DL112" s="15">
        <f t="shared" si="221"/>
        <v>0</v>
      </c>
      <c r="DM112" s="15">
        <f t="shared" si="222"/>
        <v>0</v>
      </c>
      <c r="DN112" s="15">
        <f t="shared" si="223"/>
        <v>0</v>
      </c>
      <c r="DO112" s="15">
        <f t="shared" si="224"/>
        <v>0</v>
      </c>
      <c r="DP112" s="15">
        <f t="shared" si="225"/>
        <v>0</v>
      </c>
      <c r="DR112" s="15">
        <f t="shared" si="226"/>
        <v>582.03371800000059</v>
      </c>
      <c r="DS112" s="15">
        <f t="shared" si="227"/>
        <v>582.03371800000059</v>
      </c>
      <c r="DT112" s="15">
        <f t="shared" si="228"/>
        <v>584.75320925000051</v>
      </c>
      <c r="DU112" s="15">
        <f t="shared" si="229"/>
        <v>586.7928272500003</v>
      </c>
      <c r="DV112" s="15">
        <f t="shared" si="230"/>
        <v>586.11295400000017</v>
      </c>
      <c r="DW112" s="15">
        <f t="shared" si="231"/>
        <v>586.11295400000017</v>
      </c>
      <c r="DX112" s="15">
        <f t="shared" si="232"/>
        <v>586.11295400000017</v>
      </c>
      <c r="DY112" s="15">
        <f t="shared" si="233"/>
        <v>580.13050550000025</v>
      </c>
      <c r="DZ112" s="15">
        <f t="shared" si="234"/>
        <v>574.14805524999974</v>
      </c>
      <c r="EA112" s="15">
        <f t="shared" si="235"/>
        <v>574.14805524999974</v>
      </c>
      <c r="EB112" s="15">
        <f t="shared" si="236"/>
        <v>574.14805524999974</v>
      </c>
      <c r="EC112" s="15">
        <f t="shared" si="237"/>
        <v>590.92273974999989</v>
      </c>
      <c r="ED112" s="15">
        <f t="shared" si="238"/>
        <v>0</v>
      </c>
      <c r="EE112" s="15">
        <f t="shared" si="239"/>
        <v>604.08313875000022</v>
      </c>
      <c r="EF112" s="15">
        <f t="shared" si="240"/>
        <v>600.55220925000049</v>
      </c>
      <c r="EG112" s="15">
        <f t="shared" si="241"/>
        <v>617.54022750000058</v>
      </c>
      <c r="EH112" s="15">
        <f t="shared" si="242"/>
        <v>634.94017650000023</v>
      </c>
      <c r="EI112" s="15">
        <f t="shared" si="243"/>
        <v>638.93163425000057</v>
      </c>
      <c r="EJ112" s="15">
        <f t="shared" si="244"/>
        <v>666.83865325000079</v>
      </c>
      <c r="EK112" s="15">
        <f t="shared" si="245"/>
        <v>691.24949949999973</v>
      </c>
      <c r="EL112" s="15">
        <f t="shared" si="246"/>
        <v>691.24949949999973</v>
      </c>
      <c r="EM112" s="15">
        <f t="shared" si="247"/>
        <v>691.24949949999973</v>
      </c>
      <c r="EN112" s="15">
        <f t="shared" si="248"/>
        <v>691.24949949999973</v>
      </c>
      <c r="EO112" s="15">
        <f t="shared" si="249"/>
        <v>688.37410249999994</v>
      </c>
      <c r="EP112" s="15">
        <f t="shared" si="250"/>
        <v>685.49870374999955</v>
      </c>
      <c r="EQ112" s="15">
        <f t="shared" si="251"/>
        <v>0</v>
      </c>
      <c r="ER112" s="15">
        <f t="shared" si="252"/>
        <v>685.49870374999955</v>
      </c>
      <c r="ES112" s="15">
        <f t="shared" si="253"/>
        <v>691.35192175000157</v>
      </c>
      <c r="ET112" s="15">
        <f t="shared" si="254"/>
        <v>697.20513800000117</v>
      </c>
      <c r="EU112" s="15">
        <f t="shared" si="255"/>
        <v>697.20513800000117</v>
      </c>
      <c r="EV112" s="15">
        <f t="shared" si="256"/>
        <v>697.20513800000117</v>
      </c>
      <c r="EW112" s="15">
        <f t="shared" si="257"/>
        <v>697.20513800000117</v>
      </c>
      <c r="EX112" s="15">
        <f t="shared" si="258"/>
        <v>0</v>
      </c>
      <c r="EY112" s="15">
        <f t="shared" si="259"/>
        <v>0</v>
      </c>
      <c r="EZ112" s="15">
        <f t="shared" si="260"/>
        <v>0</v>
      </c>
      <c r="FA112" s="15">
        <f t="shared" si="261"/>
        <v>0</v>
      </c>
      <c r="FB112" s="15">
        <f t="shared" si="262"/>
        <v>0</v>
      </c>
      <c r="FC112" s="15">
        <f t="shared" si="263"/>
        <v>0</v>
      </c>
    </row>
    <row r="113" spans="1:159" x14ac:dyDescent="0.25">
      <c r="A113" s="26" t="s">
        <v>492</v>
      </c>
      <c r="B113" s="13">
        <v>2.8500000000000001E-2</v>
      </c>
      <c r="C113" s="212">
        <v>2.7300000000000001E-2</v>
      </c>
      <c r="D113" s="13"/>
      <c r="E113" s="27">
        <v>4935930.46</v>
      </c>
      <c r="F113" s="27">
        <v>4965607.58</v>
      </c>
      <c r="G113" s="27">
        <v>5037724.54</v>
      </c>
      <c r="H113" s="27">
        <v>5091640.76</v>
      </c>
      <c r="I113" s="27">
        <v>5091638.76</v>
      </c>
      <c r="J113" s="27">
        <v>5091629.2300000004</v>
      </c>
      <c r="K113" s="27">
        <v>5094221.43</v>
      </c>
      <c r="L113" s="27">
        <v>5096813.63</v>
      </c>
      <c r="M113" s="27">
        <v>5096813.63</v>
      </c>
      <c r="N113" s="27">
        <v>5096813.63</v>
      </c>
      <c r="O113" s="27">
        <v>5096813.63</v>
      </c>
      <c r="P113" s="27">
        <v>5174125.74</v>
      </c>
      <c r="Q113" s="13"/>
      <c r="R113" s="27">
        <v>5252604.07</v>
      </c>
      <c r="S113" s="27">
        <v>5257605.26</v>
      </c>
      <c r="T113" s="27">
        <v>5259062.0999999996</v>
      </c>
      <c r="U113" s="29">
        <v>5257687.33</v>
      </c>
      <c r="V113" s="29">
        <v>5215429.66</v>
      </c>
      <c r="W113" s="29">
        <v>5172105</v>
      </c>
      <c r="X113" s="29">
        <v>5172041.3600000003</v>
      </c>
      <c r="Y113" s="29">
        <v>5155586.93</v>
      </c>
      <c r="Z113" s="29">
        <v>5185235.18</v>
      </c>
      <c r="AA113" s="29">
        <v>5231871.63</v>
      </c>
      <c r="AB113" s="29">
        <v>5239161.76</v>
      </c>
      <c r="AC113" s="29">
        <v>5330903.25</v>
      </c>
      <c r="AD113" s="27"/>
      <c r="AE113" s="27">
        <v>5415888.3799999999</v>
      </c>
      <c r="AF113" s="27">
        <v>5419703.5199999996</v>
      </c>
      <c r="AG113" s="27">
        <v>5426874.9800000004</v>
      </c>
      <c r="AH113" s="27">
        <v>5430231.2999999998</v>
      </c>
      <c r="AI113" s="27">
        <v>5430231.2999999998</v>
      </c>
      <c r="AJ113" s="27">
        <v>5421763.9400000004</v>
      </c>
      <c r="AK113" s="27"/>
      <c r="AL113" s="27"/>
      <c r="AM113" s="27"/>
      <c r="AN113" s="27"/>
      <c r="AO113" s="27"/>
      <c r="AP113" s="27"/>
      <c r="AQ113" s="27"/>
      <c r="AR113" s="28">
        <v>11722.8348425</v>
      </c>
      <c r="AS113" s="28">
        <v>11793.318002500002</v>
      </c>
      <c r="AT113" s="28">
        <v>11964.5957825</v>
      </c>
      <c r="AU113" s="28">
        <v>12092.646804999998</v>
      </c>
      <c r="AV113" s="28">
        <v>12092.642054999998</v>
      </c>
      <c r="AW113" s="28">
        <v>12092.619421250003</v>
      </c>
      <c r="AX113" s="28">
        <v>12098.775896249999</v>
      </c>
      <c r="AY113" s="28">
        <v>12104.932371249999</v>
      </c>
      <c r="AZ113" s="28">
        <v>12104.932371249999</v>
      </c>
      <c r="BA113" s="28">
        <v>12104.932371249999</v>
      </c>
      <c r="BB113" s="28">
        <v>12104.932371249999</v>
      </c>
      <c r="BC113" s="28">
        <v>12288.548632500002</v>
      </c>
      <c r="BD113" s="27"/>
      <c r="BE113" s="28">
        <v>12474.934666250001</v>
      </c>
      <c r="BF113" s="28">
        <v>12486.812492500001</v>
      </c>
      <c r="BG113" s="28">
        <v>12490.272487499999</v>
      </c>
      <c r="BH113" s="29">
        <v>12487.007408750002</v>
      </c>
      <c r="BI113" s="29">
        <v>12386.645442499999</v>
      </c>
      <c r="BJ113" s="29">
        <v>12283.749374999999</v>
      </c>
      <c r="BK113" s="29">
        <v>12283.598230000001</v>
      </c>
      <c r="BL113" s="29">
        <v>12244.518958749999</v>
      </c>
      <c r="BM113" s="29">
        <v>12314.933552499999</v>
      </c>
      <c r="BN113" s="29">
        <v>12425.695121250001</v>
      </c>
      <c r="BO113" s="29">
        <v>12443.009180000001</v>
      </c>
      <c r="BP113" s="29">
        <v>12660.895218750002</v>
      </c>
      <c r="BQ113" s="28"/>
      <c r="BR113" s="27">
        <f t="shared" si="176"/>
        <v>12862.7349025</v>
      </c>
      <c r="BS113" s="27">
        <f t="shared" si="177"/>
        <v>12871.795859999998</v>
      </c>
      <c r="BT113" s="27">
        <f t="shared" si="178"/>
        <v>12888.828077500002</v>
      </c>
      <c r="BU113" s="27">
        <f t="shared" si="179"/>
        <v>12896.799337500001</v>
      </c>
      <c r="BV113" s="27">
        <f t="shared" si="180"/>
        <v>12896.799337500001</v>
      </c>
      <c r="BW113" s="27">
        <f t="shared" si="181"/>
        <v>12876.689357500001</v>
      </c>
      <c r="BX113" s="27">
        <f t="shared" si="182"/>
        <v>0</v>
      </c>
      <c r="BY113" s="27">
        <f t="shared" si="183"/>
        <v>0</v>
      </c>
      <c r="BZ113" s="27">
        <f t="shared" si="184"/>
        <v>0</v>
      </c>
      <c r="CA113" s="27">
        <f t="shared" si="185"/>
        <v>0</v>
      </c>
      <c r="CB113" s="27">
        <f t="shared" si="186"/>
        <v>0</v>
      </c>
      <c r="CC113" s="27">
        <f t="shared" si="187"/>
        <v>0</v>
      </c>
      <c r="CE113" s="15">
        <f t="shared" si="188"/>
        <v>11229.2417965</v>
      </c>
      <c r="CF113" s="15">
        <f t="shared" si="189"/>
        <v>11296.757244500002</v>
      </c>
      <c r="CG113" s="15">
        <f t="shared" si="190"/>
        <v>11460.823328500001</v>
      </c>
      <c r="CH113" s="15">
        <f t="shared" si="191"/>
        <v>11583.482729000001</v>
      </c>
      <c r="CI113" s="15">
        <f t="shared" si="192"/>
        <v>11583.478179</v>
      </c>
      <c r="CJ113" s="15">
        <f t="shared" si="193"/>
        <v>11583.456498250001</v>
      </c>
      <c r="CK113" s="15">
        <f t="shared" si="194"/>
        <v>11589.353753249999</v>
      </c>
      <c r="CL113" s="15">
        <f t="shared" si="195"/>
        <v>11595.251008250001</v>
      </c>
      <c r="CM113" s="15">
        <f t="shared" si="196"/>
        <v>11595.251008250001</v>
      </c>
      <c r="CN113" s="15">
        <f t="shared" si="197"/>
        <v>11595.251008250001</v>
      </c>
      <c r="CO113" s="15">
        <f t="shared" si="198"/>
        <v>11595.251008250001</v>
      </c>
      <c r="CP113" s="15">
        <f t="shared" si="199"/>
        <v>11771.1360585</v>
      </c>
      <c r="CQ113" s="15">
        <f t="shared" si="200"/>
        <v>0</v>
      </c>
      <c r="CR113" s="15">
        <f t="shared" si="201"/>
        <v>11949.674259250001</v>
      </c>
      <c r="CS113" s="15">
        <f t="shared" si="202"/>
        <v>11961.051966500001</v>
      </c>
      <c r="CT113" s="15">
        <f t="shared" si="203"/>
        <v>11964.366277499999</v>
      </c>
      <c r="CU113" s="15">
        <f t="shared" si="204"/>
        <v>11961.238675750001</v>
      </c>
      <c r="CV113" s="15">
        <f t="shared" si="205"/>
        <v>11865.102476500002</v>
      </c>
      <c r="CW113" s="15">
        <f t="shared" si="206"/>
        <v>11766.538875</v>
      </c>
      <c r="CX113" s="15">
        <f t="shared" si="207"/>
        <v>11766.394094000001</v>
      </c>
      <c r="CY113" s="15">
        <f t="shared" si="208"/>
        <v>11728.96026575</v>
      </c>
      <c r="CZ113" s="15">
        <f t="shared" si="209"/>
        <v>11796.410034499999</v>
      </c>
      <c r="DA113" s="15">
        <f t="shared" si="210"/>
        <v>11902.507958250002</v>
      </c>
      <c r="DB113" s="15">
        <f t="shared" si="211"/>
        <v>11919.093004</v>
      </c>
      <c r="DC113" s="15">
        <f t="shared" si="212"/>
        <v>12127.804893750001</v>
      </c>
      <c r="DD113" s="15">
        <f t="shared" si="213"/>
        <v>0</v>
      </c>
      <c r="DE113" s="15">
        <f t="shared" si="214"/>
        <v>12321.146064499999</v>
      </c>
      <c r="DF113" s="15">
        <f t="shared" si="215"/>
        <v>12329.825508</v>
      </c>
      <c r="DG113" s="15">
        <f t="shared" si="216"/>
        <v>12346.140579500003</v>
      </c>
      <c r="DH113" s="15">
        <f t="shared" si="217"/>
        <v>12353.776207499999</v>
      </c>
      <c r="DI113" s="15">
        <f t="shared" si="218"/>
        <v>12353.776207499999</v>
      </c>
      <c r="DJ113" s="15">
        <f t="shared" si="219"/>
        <v>12334.512963500003</v>
      </c>
      <c r="DK113" s="15">
        <f t="shared" si="220"/>
        <v>0</v>
      </c>
      <c r="DL113" s="15">
        <f t="shared" si="221"/>
        <v>0</v>
      </c>
      <c r="DM113" s="15">
        <f t="shared" si="222"/>
        <v>0</v>
      </c>
      <c r="DN113" s="15">
        <f t="shared" si="223"/>
        <v>0</v>
      </c>
      <c r="DO113" s="15">
        <f t="shared" si="224"/>
        <v>0</v>
      </c>
      <c r="DP113" s="15">
        <f t="shared" si="225"/>
        <v>0</v>
      </c>
      <c r="DR113" s="15">
        <f t="shared" si="226"/>
        <v>493.59304599999996</v>
      </c>
      <c r="DS113" s="15">
        <f t="shared" si="227"/>
        <v>496.56075799999962</v>
      </c>
      <c r="DT113" s="15">
        <f t="shared" si="228"/>
        <v>503.77245399999993</v>
      </c>
      <c r="DU113" s="15">
        <f t="shared" si="229"/>
        <v>509.16407599999729</v>
      </c>
      <c r="DV113" s="15">
        <f t="shared" si="230"/>
        <v>509.16387599999871</v>
      </c>
      <c r="DW113" s="15">
        <f t="shared" si="231"/>
        <v>509.16292300000168</v>
      </c>
      <c r="DX113" s="15">
        <f t="shared" si="232"/>
        <v>509.42214299999978</v>
      </c>
      <c r="DY113" s="15">
        <f t="shared" si="233"/>
        <v>509.68136299999787</v>
      </c>
      <c r="DZ113" s="15">
        <f t="shared" si="234"/>
        <v>509.68136299999787</v>
      </c>
      <c r="EA113" s="15">
        <f t="shared" si="235"/>
        <v>509.68136299999787</v>
      </c>
      <c r="EB113" s="15">
        <f t="shared" si="236"/>
        <v>509.68136299999787</v>
      </c>
      <c r="EC113" s="15">
        <f t="shared" si="237"/>
        <v>517.41257400000177</v>
      </c>
      <c r="ED113" s="15">
        <f t="shared" si="238"/>
        <v>0</v>
      </c>
      <c r="EE113" s="15">
        <f t="shared" si="239"/>
        <v>525.26040699999976</v>
      </c>
      <c r="EF113" s="15">
        <f t="shared" si="240"/>
        <v>525.76052600000003</v>
      </c>
      <c r="EG113" s="15">
        <f t="shared" si="241"/>
        <v>525.90620999999919</v>
      </c>
      <c r="EH113" s="15">
        <f t="shared" si="242"/>
        <v>525.76873300000079</v>
      </c>
      <c r="EI113" s="15">
        <f t="shared" si="243"/>
        <v>521.54296599999725</v>
      </c>
      <c r="EJ113" s="15">
        <f t="shared" si="244"/>
        <v>517.21049999999923</v>
      </c>
      <c r="EK113" s="15">
        <f t="shared" si="245"/>
        <v>517.20413600000029</v>
      </c>
      <c r="EL113" s="15">
        <f t="shared" si="246"/>
        <v>515.55869299999904</v>
      </c>
      <c r="EM113" s="15">
        <f t="shared" si="247"/>
        <v>518.52351799999997</v>
      </c>
      <c r="EN113" s="15">
        <f t="shared" si="248"/>
        <v>523.18716299999869</v>
      </c>
      <c r="EO113" s="15">
        <f t="shared" si="249"/>
        <v>523.91617600000063</v>
      </c>
      <c r="EP113" s="15">
        <f t="shared" si="250"/>
        <v>533.09032500000103</v>
      </c>
      <c r="EQ113" s="15">
        <f t="shared" si="251"/>
        <v>0</v>
      </c>
      <c r="ER113" s="15">
        <f t="shared" si="252"/>
        <v>541.58883800000149</v>
      </c>
      <c r="ES113" s="15">
        <f t="shared" si="253"/>
        <v>541.97035199999846</v>
      </c>
      <c r="ET113" s="15">
        <f t="shared" si="254"/>
        <v>542.68749799999932</v>
      </c>
      <c r="EU113" s="15">
        <f t="shared" si="255"/>
        <v>543.0231300000014</v>
      </c>
      <c r="EV113" s="15">
        <f t="shared" si="256"/>
        <v>543.0231300000014</v>
      </c>
      <c r="EW113" s="15">
        <f t="shared" si="257"/>
        <v>542.17639399999825</v>
      </c>
      <c r="EX113" s="15">
        <f t="shared" si="258"/>
        <v>0</v>
      </c>
      <c r="EY113" s="15">
        <f t="shared" si="259"/>
        <v>0</v>
      </c>
      <c r="EZ113" s="15">
        <f t="shared" si="260"/>
        <v>0</v>
      </c>
      <c r="FA113" s="15">
        <f t="shared" si="261"/>
        <v>0</v>
      </c>
      <c r="FB113" s="15">
        <f t="shared" si="262"/>
        <v>0</v>
      </c>
      <c r="FC113" s="15">
        <f t="shared" si="263"/>
        <v>0</v>
      </c>
    </row>
    <row r="114" spans="1:159" x14ac:dyDescent="0.25"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R114" s="35"/>
      <c r="S114" s="35"/>
      <c r="T114" s="35"/>
      <c r="U114" s="29"/>
      <c r="V114" s="29"/>
      <c r="W114" s="29"/>
      <c r="X114" s="29"/>
      <c r="Y114" s="29"/>
      <c r="Z114" s="29">
        <v>0</v>
      </c>
      <c r="AA114" s="29">
        <v>0</v>
      </c>
      <c r="AB114" s="29">
        <v>0</v>
      </c>
      <c r="AC114" s="29">
        <v>0</v>
      </c>
      <c r="AD114" s="35"/>
      <c r="AE114" s="27">
        <v>0</v>
      </c>
      <c r="AF114" s="27">
        <v>0</v>
      </c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35"/>
      <c r="AR114" s="28"/>
      <c r="AS114" s="28"/>
      <c r="AT114" s="28"/>
      <c r="AU114" s="36"/>
      <c r="AV114" s="36"/>
      <c r="AW114" s="36"/>
      <c r="AX114" s="36"/>
      <c r="AY114" s="36"/>
      <c r="AZ114" s="36"/>
      <c r="BA114" s="36"/>
      <c r="BB114" s="36"/>
      <c r="BC114" s="36"/>
      <c r="BD114" s="35"/>
      <c r="BE114" s="36">
        <v>0</v>
      </c>
      <c r="BF114" s="37">
        <v>0</v>
      </c>
      <c r="BG114" s="37">
        <v>0</v>
      </c>
      <c r="BH114" s="29">
        <v>0</v>
      </c>
      <c r="BI114" s="29">
        <v>0</v>
      </c>
      <c r="BJ114" s="29">
        <v>0</v>
      </c>
      <c r="BK114" s="29">
        <v>0</v>
      </c>
      <c r="BL114" s="29">
        <v>0</v>
      </c>
      <c r="BM114" s="29">
        <v>0</v>
      </c>
      <c r="BN114" s="29">
        <v>0</v>
      </c>
      <c r="BO114" s="29">
        <v>0</v>
      </c>
      <c r="BP114" s="29">
        <v>0</v>
      </c>
      <c r="BR114" s="27">
        <f t="shared" si="176"/>
        <v>0</v>
      </c>
      <c r="BS114" s="27">
        <f t="shared" si="177"/>
        <v>0</v>
      </c>
      <c r="BT114" s="27">
        <f t="shared" si="178"/>
        <v>0</v>
      </c>
      <c r="BU114" s="27">
        <f t="shared" si="179"/>
        <v>0</v>
      </c>
      <c r="BV114" s="27">
        <f t="shared" si="180"/>
        <v>0</v>
      </c>
      <c r="BW114" s="27">
        <f t="shared" si="181"/>
        <v>0</v>
      </c>
      <c r="BX114" s="27">
        <f t="shared" si="182"/>
        <v>0</v>
      </c>
      <c r="BY114" s="27">
        <f t="shared" si="183"/>
        <v>0</v>
      </c>
      <c r="BZ114" s="27">
        <f t="shared" si="184"/>
        <v>0</v>
      </c>
      <c r="CA114" s="27">
        <f t="shared" si="185"/>
        <v>0</v>
      </c>
      <c r="CB114" s="27">
        <f t="shared" si="186"/>
        <v>0</v>
      </c>
      <c r="CC114" s="27">
        <f t="shared" si="187"/>
        <v>0</v>
      </c>
      <c r="CE114" s="15">
        <f t="shared" si="188"/>
        <v>0</v>
      </c>
      <c r="CF114" s="15">
        <f t="shared" si="189"/>
        <v>0</v>
      </c>
      <c r="CG114" s="15">
        <f t="shared" si="190"/>
        <v>0</v>
      </c>
      <c r="CH114" s="15">
        <f t="shared" si="191"/>
        <v>0</v>
      </c>
      <c r="CI114" s="15">
        <f t="shared" si="192"/>
        <v>0</v>
      </c>
      <c r="CJ114" s="15">
        <f t="shared" si="193"/>
        <v>0</v>
      </c>
      <c r="CK114" s="15">
        <f t="shared" si="194"/>
        <v>0</v>
      </c>
      <c r="CL114" s="15">
        <f t="shared" si="195"/>
        <v>0</v>
      </c>
      <c r="CM114" s="15">
        <f t="shared" si="196"/>
        <v>0</v>
      </c>
      <c r="CN114" s="15">
        <f t="shared" si="197"/>
        <v>0</v>
      </c>
      <c r="CO114" s="15">
        <f t="shared" si="198"/>
        <v>0</v>
      </c>
      <c r="CP114" s="15">
        <f t="shared" si="199"/>
        <v>0</v>
      </c>
      <c r="CQ114" s="15">
        <f t="shared" si="200"/>
        <v>0</v>
      </c>
      <c r="CR114" s="15">
        <f t="shared" si="201"/>
        <v>0</v>
      </c>
      <c r="CS114" s="15">
        <f t="shared" si="202"/>
        <v>0</v>
      </c>
      <c r="CT114" s="15">
        <f t="shared" si="203"/>
        <v>0</v>
      </c>
      <c r="CU114" s="15">
        <f t="shared" si="204"/>
        <v>0</v>
      </c>
      <c r="CV114" s="15">
        <f t="shared" si="205"/>
        <v>0</v>
      </c>
      <c r="CW114" s="15">
        <f t="shared" si="206"/>
        <v>0</v>
      </c>
      <c r="CX114" s="15">
        <f t="shared" si="207"/>
        <v>0</v>
      </c>
      <c r="CY114" s="15">
        <f t="shared" si="208"/>
        <v>0</v>
      </c>
      <c r="CZ114" s="15">
        <f t="shared" si="209"/>
        <v>0</v>
      </c>
      <c r="DA114" s="15">
        <f t="shared" si="210"/>
        <v>0</v>
      </c>
      <c r="DB114" s="15">
        <f t="shared" si="211"/>
        <v>0</v>
      </c>
      <c r="DC114" s="15">
        <f t="shared" si="212"/>
        <v>0</v>
      </c>
      <c r="DD114" s="15">
        <f t="shared" si="213"/>
        <v>0</v>
      </c>
      <c r="DE114" s="15">
        <f t="shared" si="214"/>
        <v>0</v>
      </c>
      <c r="DF114" s="15">
        <f t="shared" si="215"/>
        <v>0</v>
      </c>
      <c r="DG114" s="15">
        <f t="shared" si="216"/>
        <v>0</v>
      </c>
      <c r="DH114" s="15">
        <f t="shared" si="217"/>
        <v>0</v>
      </c>
      <c r="DI114" s="15">
        <f t="shared" si="218"/>
        <v>0</v>
      </c>
      <c r="DJ114" s="15">
        <f t="shared" si="219"/>
        <v>0</v>
      </c>
      <c r="DK114" s="15">
        <f t="shared" si="220"/>
        <v>0</v>
      </c>
      <c r="DL114" s="15">
        <f t="shared" si="221"/>
        <v>0</v>
      </c>
      <c r="DM114" s="15">
        <f t="shared" si="222"/>
        <v>0</v>
      </c>
      <c r="DN114" s="15">
        <f t="shared" si="223"/>
        <v>0</v>
      </c>
      <c r="DO114" s="15">
        <f t="shared" si="224"/>
        <v>0</v>
      </c>
      <c r="DP114" s="15">
        <f t="shared" si="225"/>
        <v>0</v>
      </c>
      <c r="DR114" s="15">
        <f t="shared" si="226"/>
        <v>0</v>
      </c>
      <c r="DS114" s="15">
        <f t="shared" si="227"/>
        <v>0</v>
      </c>
      <c r="DT114" s="15">
        <f t="shared" si="228"/>
        <v>0</v>
      </c>
      <c r="DU114" s="15">
        <f t="shared" si="229"/>
        <v>0</v>
      </c>
      <c r="DV114" s="15">
        <f t="shared" si="230"/>
        <v>0</v>
      </c>
      <c r="DW114" s="15">
        <f t="shared" si="231"/>
        <v>0</v>
      </c>
      <c r="DX114" s="15">
        <f t="shared" si="232"/>
        <v>0</v>
      </c>
      <c r="DY114" s="15">
        <f t="shared" si="233"/>
        <v>0</v>
      </c>
      <c r="DZ114" s="15">
        <f t="shared" si="234"/>
        <v>0</v>
      </c>
      <c r="EA114" s="15">
        <f t="shared" si="235"/>
        <v>0</v>
      </c>
      <c r="EB114" s="15">
        <f t="shared" si="236"/>
        <v>0</v>
      </c>
      <c r="EC114" s="15">
        <f t="shared" si="237"/>
        <v>0</v>
      </c>
      <c r="ED114" s="15">
        <f t="shared" si="238"/>
        <v>0</v>
      </c>
      <c r="EE114" s="15">
        <f t="shared" si="239"/>
        <v>0</v>
      </c>
      <c r="EF114" s="15">
        <f t="shared" si="240"/>
        <v>0</v>
      </c>
      <c r="EG114" s="15">
        <f t="shared" si="241"/>
        <v>0</v>
      </c>
      <c r="EH114" s="15">
        <f t="shared" si="242"/>
        <v>0</v>
      </c>
      <c r="EI114" s="15">
        <f t="shared" si="243"/>
        <v>0</v>
      </c>
      <c r="EJ114" s="15">
        <f t="shared" si="244"/>
        <v>0</v>
      </c>
      <c r="EK114" s="15">
        <f t="shared" si="245"/>
        <v>0</v>
      </c>
      <c r="EL114" s="15">
        <f t="shared" si="246"/>
        <v>0</v>
      </c>
      <c r="EM114" s="15">
        <f t="shared" si="247"/>
        <v>0</v>
      </c>
      <c r="EN114" s="15">
        <f t="shared" si="248"/>
        <v>0</v>
      </c>
      <c r="EO114" s="15">
        <f t="shared" si="249"/>
        <v>0</v>
      </c>
      <c r="EP114" s="15">
        <f t="shared" si="250"/>
        <v>0</v>
      </c>
      <c r="EQ114" s="15">
        <f t="shared" si="251"/>
        <v>0</v>
      </c>
      <c r="ER114" s="15">
        <f t="shared" si="252"/>
        <v>0</v>
      </c>
      <c r="ES114" s="15">
        <f t="shared" si="253"/>
        <v>0</v>
      </c>
      <c r="ET114" s="15">
        <f t="shared" si="254"/>
        <v>0</v>
      </c>
      <c r="EU114" s="15">
        <f t="shared" si="255"/>
        <v>0</v>
      </c>
      <c r="EV114" s="15">
        <f t="shared" si="256"/>
        <v>0</v>
      </c>
      <c r="EW114" s="15">
        <f t="shared" si="257"/>
        <v>0</v>
      </c>
      <c r="EX114" s="15">
        <f t="shared" si="258"/>
        <v>0</v>
      </c>
      <c r="EY114" s="15">
        <f t="shared" si="259"/>
        <v>0</v>
      </c>
      <c r="EZ114" s="15">
        <f t="shared" si="260"/>
        <v>0</v>
      </c>
      <c r="FA114" s="15">
        <f t="shared" si="261"/>
        <v>0</v>
      </c>
      <c r="FB114" s="15">
        <f t="shared" si="262"/>
        <v>0</v>
      </c>
      <c r="FC114" s="15">
        <f t="shared" si="263"/>
        <v>0</v>
      </c>
    </row>
    <row r="115" spans="1:159" x14ac:dyDescent="0.25">
      <c r="A115" s="26" t="s">
        <v>493</v>
      </c>
      <c r="B115" s="13">
        <v>0</v>
      </c>
      <c r="C115" s="212">
        <v>0</v>
      </c>
      <c r="D115" s="13"/>
      <c r="E115" s="27">
        <v>221142.75</v>
      </c>
      <c r="F115" s="27">
        <v>221142.75</v>
      </c>
      <c r="G115" s="27">
        <v>221142.75</v>
      </c>
      <c r="H115" s="27">
        <v>221142.75</v>
      </c>
      <c r="I115" s="27">
        <v>221142.75</v>
      </c>
      <c r="J115" s="27">
        <v>221142.75</v>
      </c>
      <c r="K115" s="27">
        <v>221142.75</v>
      </c>
      <c r="L115" s="27">
        <v>221142.75</v>
      </c>
      <c r="M115" s="27">
        <v>221142.75</v>
      </c>
      <c r="N115" s="27">
        <v>221142.75</v>
      </c>
      <c r="O115" s="27">
        <v>221142.75</v>
      </c>
      <c r="P115" s="27">
        <v>221142.75</v>
      </c>
      <c r="Q115" s="13"/>
      <c r="R115" s="27">
        <v>221142.75</v>
      </c>
      <c r="S115" s="27">
        <v>221142.75</v>
      </c>
      <c r="T115" s="27">
        <v>221142.75</v>
      </c>
      <c r="U115" s="29">
        <v>221142.75</v>
      </c>
      <c r="V115" s="29">
        <v>221142.75</v>
      </c>
      <c r="W115" s="29">
        <v>221142.75</v>
      </c>
      <c r="X115" s="29">
        <v>221142.75</v>
      </c>
      <c r="Y115" s="29">
        <v>221142.75</v>
      </c>
      <c r="Z115" s="29">
        <v>221142.75</v>
      </c>
      <c r="AA115" s="29">
        <v>221142.75</v>
      </c>
      <c r="AB115" s="29">
        <v>221142.75</v>
      </c>
      <c r="AC115" s="29">
        <v>221142.75</v>
      </c>
      <c r="AD115" s="27"/>
      <c r="AE115" s="27">
        <v>221142.75</v>
      </c>
      <c r="AF115" s="27">
        <v>221142.75</v>
      </c>
      <c r="AG115" s="27">
        <v>221142.75</v>
      </c>
      <c r="AH115" s="27">
        <v>221142.75</v>
      </c>
      <c r="AI115" s="27">
        <v>221142.75</v>
      </c>
      <c r="AJ115" s="27">
        <v>221142.75</v>
      </c>
      <c r="AK115" s="27"/>
      <c r="AL115" s="27"/>
      <c r="AM115" s="27"/>
      <c r="AN115" s="27"/>
      <c r="AO115" s="27"/>
      <c r="AP115" s="27"/>
      <c r="AQ115" s="27"/>
      <c r="AR115" s="28">
        <v>0</v>
      </c>
      <c r="AS115" s="28">
        <v>0</v>
      </c>
      <c r="AT115" s="28">
        <v>0</v>
      </c>
      <c r="AU115" s="28">
        <v>0</v>
      </c>
      <c r="AV115" s="28">
        <v>0</v>
      </c>
      <c r="AW115" s="28">
        <v>0</v>
      </c>
      <c r="AX115" s="28">
        <v>0</v>
      </c>
      <c r="AY115" s="28">
        <v>0</v>
      </c>
      <c r="AZ115" s="28">
        <v>0</v>
      </c>
      <c r="BA115" s="28">
        <v>0</v>
      </c>
      <c r="BB115" s="28">
        <v>0</v>
      </c>
      <c r="BC115" s="28">
        <v>0</v>
      </c>
      <c r="BD115" s="27"/>
      <c r="BE115" s="28">
        <v>0</v>
      </c>
      <c r="BF115" s="28">
        <v>0</v>
      </c>
      <c r="BG115" s="28">
        <v>0</v>
      </c>
      <c r="BH115" s="29">
        <v>0</v>
      </c>
      <c r="BI115" s="29">
        <v>0</v>
      </c>
      <c r="BJ115" s="29">
        <v>0</v>
      </c>
      <c r="BK115" s="29">
        <v>0</v>
      </c>
      <c r="BL115" s="29">
        <v>0</v>
      </c>
      <c r="BM115" s="29">
        <v>0</v>
      </c>
      <c r="BN115" s="29">
        <v>0</v>
      </c>
      <c r="BO115" s="29">
        <v>0</v>
      </c>
      <c r="BP115" s="29">
        <v>0</v>
      </c>
      <c r="BQ115" s="28"/>
      <c r="BR115" s="27">
        <f t="shared" si="176"/>
        <v>0</v>
      </c>
      <c r="BS115" s="27">
        <f t="shared" si="177"/>
        <v>0</v>
      </c>
      <c r="BT115" s="27">
        <f t="shared" si="178"/>
        <v>0</v>
      </c>
      <c r="BU115" s="27">
        <f t="shared" si="179"/>
        <v>0</v>
      </c>
      <c r="BV115" s="27">
        <f t="shared" si="180"/>
        <v>0</v>
      </c>
      <c r="BW115" s="27">
        <f t="shared" si="181"/>
        <v>0</v>
      </c>
      <c r="BX115" s="27">
        <f t="shared" si="182"/>
        <v>0</v>
      </c>
      <c r="BY115" s="27">
        <f t="shared" si="183"/>
        <v>0</v>
      </c>
      <c r="BZ115" s="27">
        <f t="shared" si="184"/>
        <v>0</v>
      </c>
      <c r="CA115" s="27">
        <f t="shared" si="185"/>
        <v>0</v>
      </c>
      <c r="CB115" s="27">
        <f t="shared" si="186"/>
        <v>0</v>
      </c>
      <c r="CC115" s="27">
        <f t="shared" si="187"/>
        <v>0</v>
      </c>
      <c r="CE115" s="15">
        <f t="shared" si="188"/>
        <v>0</v>
      </c>
      <c r="CF115" s="15">
        <f t="shared" si="189"/>
        <v>0</v>
      </c>
      <c r="CG115" s="15">
        <f t="shared" si="190"/>
        <v>0</v>
      </c>
      <c r="CH115" s="15">
        <f t="shared" si="191"/>
        <v>0</v>
      </c>
      <c r="CI115" s="15">
        <f t="shared" si="192"/>
        <v>0</v>
      </c>
      <c r="CJ115" s="15">
        <f t="shared" si="193"/>
        <v>0</v>
      </c>
      <c r="CK115" s="15">
        <f t="shared" si="194"/>
        <v>0</v>
      </c>
      <c r="CL115" s="15">
        <f t="shared" si="195"/>
        <v>0</v>
      </c>
      <c r="CM115" s="15">
        <f t="shared" si="196"/>
        <v>0</v>
      </c>
      <c r="CN115" s="15">
        <f t="shared" si="197"/>
        <v>0</v>
      </c>
      <c r="CO115" s="15">
        <f t="shared" si="198"/>
        <v>0</v>
      </c>
      <c r="CP115" s="15">
        <f t="shared" si="199"/>
        <v>0</v>
      </c>
      <c r="CQ115" s="15">
        <f t="shared" si="200"/>
        <v>0</v>
      </c>
      <c r="CR115" s="15">
        <f t="shared" si="201"/>
        <v>0</v>
      </c>
      <c r="CS115" s="15">
        <f t="shared" si="202"/>
        <v>0</v>
      </c>
      <c r="CT115" s="15">
        <f t="shared" si="203"/>
        <v>0</v>
      </c>
      <c r="CU115" s="15">
        <f t="shared" si="204"/>
        <v>0</v>
      </c>
      <c r="CV115" s="15">
        <f t="shared" si="205"/>
        <v>0</v>
      </c>
      <c r="CW115" s="15">
        <f t="shared" si="206"/>
        <v>0</v>
      </c>
      <c r="CX115" s="15">
        <f t="shared" si="207"/>
        <v>0</v>
      </c>
      <c r="CY115" s="15">
        <f t="shared" si="208"/>
        <v>0</v>
      </c>
      <c r="CZ115" s="15">
        <f t="shared" si="209"/>
        <v>0</v>
      </c>
      <c r="DA115" s="15">
        <f t="shared" si="210"/>
        <v>0</v>
      </c>
      <c r="DB115" s="15">
        <f t="shared" si="211"/>
        <v>0</v>
      </c>
      <c r="DC115" s="15">
        <f t="shared" si="212"/>
        <v>0</v>
      </c>
      <c r="DD115" s="15">
        <f t="shared" si="213"/>
        <v>0</v>
      </c>
      <c r="DE115" s="15">
        <f t="shared" si="214"/>
        <v>0</v>
      </c>
      <c r="DF115" s="15">
        <f t="shared" si="215"/>
        <v>0</v>
      </c>
      <c r="DG115" s="15">
        <f t="shared" si="216"/>
        <v>0</v>
      </c>
      <c r="DH115" s="15">
        <f t="shared" si="217"/>
        <v>0</v>
      </c>
      <c r="DI115" s="15">
        <f t="shared" si="218"/>
        <v>0</v>
      </c>
      <c r="DJ115" s="15">
        <f t="shared" si="219"/>
        <v>0</v>
      </c>
      <c r="DK115" s="15">
        <f t="shared" si="220"/>
        <v>0</v>
      </c>
      <c r="DL115" s="15">
        <f t="shared" si="221"/>
        <v>0</v>
      </c>
      <c r="DM115" s="15">
        <f t="shared" si="222"/>
        <v>0</v>
      </c>
      <c r="DN115" s="15">
        <f t="shared" si="223"/>
        <v>0</v>
      </c>
      <c r="DO115" s="15">
        <f t="shared" si="224"/>
        <v>0</v>
      </c>
      <c r="DP115" s="15">
        <f t="shared" si="225"/>
        <v>0</v>
      </c>
      <c r="DR115" s="15">
        <f t="shared" si="226"/>
        <v>0</v>
      </c>
      <c r="DS115" s="15">
        <f t="shared" si="227"/>
        <v>0</v>
      </c>
      <c r="DT115" s="15">
        <f t="shared" si="228"/>
        <v>0</v>
      </c>
      <c r="DU115" s="15">
        <f t="shared" si="229"/>
        <v>0</v>
      </c>
      <c r="DV115" s="15">
        <f t="shared" si="230"/>
        <v>0</v>
      </c>
      <c r="DW115" s="15">
        <f t="shared" si="231"/>
        <v>0</v>
      </c>
      <c r="DX115" s="15">
        <f t="shared" si="232"/>
        <v>0</v>
      </c>
      <c r="DY115" s="15">
        <f t="shared" si="233"/>
        <v>0</v>
      </c>
      <c r="DZ115" s="15">
        <f t="shared" si="234"/>
        <v>0</v>
      </c>
      <c r="EA115" s="15">
        <f t="shared" si="235"/>
        <v>0</v>
      </c>
      <c r="EB115" s="15">
        <f t="shared" si="236"/>
        <v>0</v>
      </c>
      <c r="EC115" s="15">
        <f t="shared" si="237"/>
        <v>0</v>
      </c>
      <c r="ED115" s="15">
        <f t="shared" si="238"/>
        <v>0</v>
      </c>
      <c r="EE115" s="15">
        <f t="shared" si="239"/>
        <v>0</v>
      </c>
      <c r="EF115" s="15">
        <f t="shared" si="240"/>
        <v>0</v>
      </c>
      <c r="EG115" s="15">
        <f t="shared" si="241"/>
        <v>0</v>
      </c>
      <c r="EH115" s="15">
        <f t="shared" si="242"/>
        <v>0</v>
      </c>
      <c r="EI115" s="15">
        <f t="shared" si="243"/>
        <v>0</v>
      </c>
      <c r="EJ115" s="15">
        <f t="shared" si="244"/>
        <v>0</v>
      </c>
      <c r="EK115" s="15">
        <f t="shared" si="245"/>
        <v>0</v>
      </c>
      <c r="EL115" s="15">
        <f t="shared" si="246"/>
        <v>0</v>
      </c>
      <c r="EM115" s="15">
        <f t="shared" si="247"/>
        <v>0</v>
      </c>
      <c r="EN115" s="15">
        <f t="shared" si="248"/>
        <v>0</v>
      </c>
      <c r="EO115" s="15">
        <f t="shared" si="249"/>
        <v>0</v>
      </c>
      <c r="EP115" s="15">
        <f t="shared" si="250"/>
        <v>0</v>
      </c>
      <c r="EQ115" s="15">
        <f t="shared" si="251"/>
        <v>0</v>
      </c>
      <c r="ER115" s="15">
        <f t="shared" si="252"/>
        <v>0</v>
      </c>
      <c r="ES115" s="15">
        <f t="shared" si="253"/>
        <v>0</v>
      </c>
      <c r="ET115" s="15">
        <f t="shared" si="254"/>
        <v>0</v>
      </c>
      <c r="EU115" s="15">
        <f t="shared" si="255"/>
        <v>0</v>
      </c>
      <c r="EV115" s="15">
        <f t="shared" si="256"/>
        <v>0</v>
      </c>
      <c r="EW115" s="15">
        <f t="shared" si="257"/>
        <v>0</v>
      </c>
      <c r="EX115" s="15">
        <f t="shared" si="258"/>
        <v>0</v>
      </c>
      <c r="EY115" s="15">
        <f t="shared" si="259"/>
        <v>0</v>
      </c>
      <c r="EZ115" s="15">
        <f t="shared" si="260"/>
        <v>0</v>
      </c>
      <c r="FA115" s="15">
        <f t="shared" si="261"/>
        <v>0</v>
      </c>
      <c r="FB115" s="15">
        <f t="shared" si="262"/>
        <v>0</v>
      </c>
      <c r="FC115" s="15">
        <f t="shared" si="263"/>
        <v>0</v>
      </c>
    </row>
    <row r="116" spans="1:159" x14ac:dyDescent="0.25">
      <c r="A116" s="26" t="s">
        <v>494</v>
      </c>
      <c r="B116" s="13">
        <v>0</v>
      </c>
      <c r="C116" s="212">
        <v>0</v>
      </c>
      <c r="D116" s="13"/>
      <c r="E116" s="27">
        <v>8132.93</v>
      </c>
      <c r="F116" s="27">
        <v>8132.93</v>
      </c>
      <c r="G116" s="27">
        <v>8132.93</v>
      </c>
      <c r="H116" s="27">
        <v>8132.93</v>
      </c>
      <c r="I116" s="27">
        <v>8132.93</v>
      </c>
      <c r="J116" s="27">
        <v>8132.93</v>
      </c>
      <c r="K116" s="27">
        <v>8132.93</v>
      </c>
      <c r="L116" s="27">
        <v>8132.93</v>
      </c>
      <c r="M116" s="27">
        <v>8132.93</v>
      </c>
      <c r="N116" s="27">
        <v>8132.93</v>
      </c>
      <c r="O116" s="27">
        <v>8132.93</v>
      </c>
      <c r="P116" s="27">
        <v>8132.93</v>
      </c>
      <c r="Q116" s="13"/>
      <c r="R116" s="27">
        <v>8132.93</v>
      </c>
      <c r="S116" s="27">
        <v>8132.93</v>
      </c>
      <c r="T116" s="27">
        <v>8132.93</v>
      </c>
      <c r="U116" s="29">
        <v>8132.93</v>
      </c>
      <c r="V116" s="29">
        <v>8132.93</v>
      </c>
      <c r="W116" s="29">
        <v>8132.93</v>
      </c>
      <c r="X116" s="29">
        <v>8132.93</v>
      </c>
      <c r="Y116" s="29">
        <v>8132.93</v>
      </c>
      <c r="Z116" s="29">
        <v>8132.93</v>
      </c>
      <c r="AA116" s="29">
        <v>8132.93</v>
      </c>
      <c r="AB116" s="29">
        <v>8132.93</v>
      </c>
      <c r="AC116" s="29">
        <v>8132.93</v>
      </c>
      <c r="AD116" s="27"/>
      <c r="AE116" s="27">
        <v>8132.93</v>
      </c>
      <c r="AF116" s="27">
        <v>8132.93</v>
      </c>
      <c r="AG116" s="27">
        <v>8132.93</v>
      </c>
      <c r="AH116" s="27">
        <v>8132.93</v>
      </c>
      <c r="AI116" s="27">
        <v>8132.93</v>
      </c>
      <c r="AJ116" s="27">
        <v>8132.93</v>
      </c>
      <c r="AK116" s="27"/>
      <c r="AL116" s="27"/>
      <c r="AM116" s="27"/>
      <c r="AN116" s="27"/>
      <c r="AO116" s="27"/>
      <c r="AP116" s="27"/>
      <c r="AQ116" s="27"/>
      <c r="AR116" s="28">
        <v>0</v>
      </c>
      <c r="AS116" s="28">
        <v>0</v>
      </c>
      <c r="AT116" s="28">
        <v>0</v>
      </c>
      <c r="AU116" s="28">
        <v>0</v>
      </c>
      <c r="AV116" s="28">
        <v>0</v>
      </c>
      <c r="AW116" s="28">
        <v>0</v>
      </c>
      <c r="AX116" s="28">
        <v>0</v>
      </c>
      <c r="AY116" s="28">
        <v>0</v>
      </c>
      <c r="AZ116" s="28">
        <v>0</v>
      </c>
      <c r="BA116" s="28">
        <v>0</v>
      </c>
      <c r="BB116" s="28">
        <v>0</v>
      </c>
      <c r="BC116" s="28">
        <v>0</v>
      </c>
      <c r="BD116" s="27"/>
      <c r="BE116" s="28">
        <v>0</v>
      </c>
      <c r="BF116" s="28">
        <v>0</v>
      </c>
      <c r="BG116" s="28">
        <v>0</v>
      </c>
      <c r="BH116" s="29">
        <v>0</v>
      </c>
      <c r="BI116" s="29">
        <v>0</v>
      </c>
      <c r="BJ116" s="29">
        <v>0</v>
      </c>
      <c r="BK116" s="29">
        <v>0</v>
      </c>
      <c r="BL116" s="29">
        <v>0</v>
      </c>
      <c r="BM116" s="29">
        <v>0</v>
      </c>
      <c r="BN116" s="29">
        <v>0</v>
      </c>
      <c r="BO116" s="29">
        <v>0</v>
      </c>
      <c r="BP116" s="29">
        <v>0</v>
      </c>
      <c r="BQ116" s="28"/>
      <c r="BR116" s="27">
        <f t="shared" ref="BR116:BR147" si="264">AE116*$B116/12</f>
        <v>0</v>
      </c>
      <c r="BS116" s="27">
        <f t="shared" ref="BS116:BS147" si="265">AF116*$B116/12</f>
        <v>0</v>
      </c>
      <c r="BT116" s="27">
        <f t="shared" ref="BT116:BT147" si="266">AG116*$B116/12</f>
        <v>0</v>
      </c>
      <c r="BU116" s="27">
        <f t="shared" ref="BU116:BU147" si="267">AH116*$B116/12</f>
        <v>0</v>
      </c>
      <c r="BV116" s="27">
        <f t="shared" ref="BV116:BV147" si="268">AI116*$B116/12</f>
        <v>0</v>
      </c>
      <c r="BW116" s="27">
        <f t="shared" ref="BW116:BW147" si="269">AJ116*$B116/12</f>
        <v>0</v>
      </c>
      <c r="BX116" s="27">
        <f t="shared" ref="BX116:BX147" si="270">AK116*$B116/12</f>
        <v>0</v>
      </c>
      <c r="BY116" s="27">
        <f t="shared" ref="BY116:BY147" si="271">AL116*$B116/12</f>
        <v>0</v>
      </c>
      <c r="BZ116" s="27">
        <f t="shared" ref="BZ116:BZ147" si="272">AM116*$B116/12</f>
        <v>0</v>
      </c>
      <c r="CA116" s="27">
        <f t="shared" ref="CA116:CA147" si="273">AN116*$B116/12</f>
        <v>0</v>
      </c>
      <c r="CB116" s="27">
        <f t="shared" ref="CB116:CB147" si="274">AO116*$B116/12</f>
        <v>0</v>
      </c>
      <c r="CC116" s="27">
        <f t="shared" ref="CC116:CC147" si="275">AP116*$B116/12</f>
        <v>0</v>
      </c>
      <c r="CE116" s="15">
        <f t="shared" ref="CE116:CE147" si="276">E116*$C116/12</f>
        <v>0</v>
      </c>
      <c r="CF116" s="15">
        <f t="shared" ref="CF116:CF147" si="277">F116*$C116/12</f>
        <v>0</v>
      </c>
      <c r="CG116" s="15">
        <f t="shared" ref="CG116:CG147" si="278">G116*$C116/12</f>
        <v>0</v>
      </c>
      <c r="CH116" s="15">
        <f t="shared" ref="CH116:CH147" si="279">H116*$C116/12</f>
        <v>0</v>
      </c>
      <c r="CI116" s="15">
        <f t="shared" ref="CI116:CI147" si="280">I116*$C116/12</f>
        <v>0</v>
      </c>
      <c r="CJ116" s="15">
        <f t="shared" ref="CJ116:CJ147" si="281">J116*$C116/12</f>
        <v>0</v>
      </c>
      <c r="CK116" s="15">
        <f t="shared" ref="CK116:CK147" si="282">K116*$C116/12</f>
        <v>0</v>
      </c>
      <c r="CL116" s="15">
        <f t="shared" ref="CL116:CL147" si="283">L116*$C116/12</f>
        <v>0</v>
      </c>
      <c r="CM116" s="15">
        <f t="shared" ref="CM116:CM147" si="284">M116*$C116/12</f>
        <v>0</v>
      </c>
      <c r="CN116" s="15">
        <f t="shared" ref="CN116:CN147" si="285">N116*$C116/12</f>
        <v>0</v>
      </c>
      <c r="CO116" s="15">
        <f t="shared" ref="CO116:CO147" si="286">O116*$C116/12</f>
        <v>0</v>
      </c>
      <c r="CP116" s="15">
        <f t="shared" ref="CP116:CP147" si="287">P116*$C116/12</f>
        <v>0</v>
      </c>
      <c r="CQ116" s="15">
        <f t="shared" ref="CQ116:CQ147" si="288">Q116*$C116/12</f>
        <v>0</v>
      </c>
      <c r="CR116" s="15">
        <f t="shared" ref="CR116:CR147" si="289">R116*$C116/12</f>
        <v>0</v>
      </c>
      <c r="CS116" s="15">
        <f t="shared" ref="CS116:CS147" si="290">S116*$C116/12</f>
        <v>0</v>
      </c>
      <c r="CT116" s="15">
        <f t="shared" ref="CT116:CT147" si="291">T116*$C116/12</f>
        <v>0</v>
      </c>
      <c r="CU116" s="15">
        <f t="shared" ref="CU116:CU147" si="292">U116*$C116/12</f>
        <v>0</v>
      </c>
      <c r="CV116" s="15">
        <f t="shared" ref="CV116:CV147" si="293">V116*$C116/12</f>
        <v>0</v>
      </c>
      <c r="CW116" s="15">
        <f t="shared" ref="CW116:CW147" si="294">W116*$C116/12</f>
        <v>0</v>
      </c>
      <c r="CX116" s="15">
        <f t="shared" ref="CX116:CX147" si="295">X116*$C116/12</f>
        <v>0</v>
      </c>
      <c r="CY116" s="15">
        <f t="shared" ref="CY116:CY147" si="296">Y116*$C116/12</f>
        <v>0</v>
      </c>
      <c r="CZ116" s="15">
        <f t="shared" ref="CZ116:CZ147" si="297">Z116*$C116/12</f>
        <v>0</v>
      </c>
      <c r="DA116" s="15">
        <f t="shared" ref="DA116:DA147" si="298">AA116*$C116/12</f>
        <v>0</v>
      </c>
      <c r="DB116" s="15">
        <f t="shared" ref="DB116:DB147" si="299">AB116*$C116/12</f>
        <v>0</v>
      </c>
      <c r="DC116" s="15">
        <f t="shared" ref="DC116:DC147" si="300">AC116*$C116/12</f>
        <v>0</v>
      </c>
      <c r="DD116" s="15">
        <f t="shared" ref="DD116:DD147" si="301">AD116*$C116/12</f>
        <v>0</v>
      </c>
      <c r="DE116" s="15">
        <f t="shared" ref="DE116:DE147" si="302">AE116*$C116/12</f>
        <v>0</v>
      </c>
      <c r="DF116" s="15">
        <f t="shared" ref="DF116:DF147" si="303">AF116*$C116/12</f>
        <v>0</v>
      </c>
      <c r="DG116" s="15">
        <f t="shared" ref="DG116:DG147" si="304">AG116*$C116/12</f>
        <v>0</v>
      </c>
      <c r="DH116" s="15">
        <f t="shared" ref="DH116:DH147" si="305">AH116*$C116/12</f>
        <v>0</v>
      </c>
      <c r="DI116" s="15">
        <f t="shared" ref="DI116:DI147" si="306">AI116*$C116/12</f>
        <v>0</v>
      </c>
      <c r="DJ116" s="15">
        <f t="shared" ref="DJ116:DJ147" si="307">AJ116*$C116/12</f>
        <v>0</v>
      </c>
      <c r="DK116" s="15">
        <f t="shared" ref="DK116:DK147" si="308">AK116*$C116/12</f>
        <v>0</v>
      </c>
      <c r="DL116" s="15">
        <f t="shared" ref="DL116:DL147" si="309">AL116*$C116/12</f>
        <v>0</v>
      </c>
      <c r="DM116" s="15">
        <f t="shared" ref="DM116:DM147" si="310">AM116*$C116/12</f>
        <v>0</v>
      </c>
      <c r="DN116" s="15">
        <f t="shared" ref="DN116:DN147" si="311">AN116*$C116/12</f>
        <v>0</v>
      </c>
      <c r="DO116" s="15">
        <f t="shared" ref="DO116:DO147" si="312">AO116*$C116/12</f>
        <v>0</v>
      </c>
      <c r="DP116" s="15">
        <f t="shared" ref="DP116:DP147" si="313">AP116*$C116/12</f>
        <v>0</v>
      </c>
      <c r="DR116" s="15">
        <f t="shared" ref="DR116:DR147" si="314">+AR116-CE116</f>
        <v>0</v>
      </c>
      <c r="DS116" s="15">
        <f t="shared" ref="DS116:DS147" si="315">+AS116-CF116</f>
        <v>0</v>
      </c>
      <c r="DT116" s="15">
        <f t="shared" ref="DT116:DT147" si="316">+AT116-CG116</f>
        <v>0</v>
      </c>
      <c r="DU116" s="15">
        <f t="shared" ref="DU116:DU147" si="317">+AU116-CH116</f>
        <v>0</v>
      </c>
      <c r="DV116" s="15">
        <f t="shared" ref="DV116:DV147" si="318">+AV116-CI116</f>
        <v>0</v>
      </c>
      <c r="DW116" s="15">
        <f t="shared" ref="DW116:DW147" si="319">+AW116-CJ116</f>
        <v>0</v>
      </c>
      <c r="DX116" s="15">
        <f t="shared" ref="DX116:DX147" si="320">+AX116-CK116</f>
        <v>0</v>
      </c>
      <c r="DY116" s="15">
        <f t="shared" ref="DY116:DY147" si="321">+AY116-CL116</f>
        <v>0</v>
      </c>
      <c r="DZ116" s="15">
        <f t="shared" ref="DZ116:DZ147" si="322">+AZ116-CM116</f>
        <v>0</v>
      </c>
      <c r="EA116" s="15">
        <f t="shared" ref="EA116:EA147" si="323">+BA116-CN116</f>
        <v>0</v>
      </c>
      <c r="EB116" s="15">
        <f t="shared" ref="EB116:EB147" si="324">+BB116-CO116</f>
        <v>0</v>
      </c>
      <c r="EC116" s="15">
        <f t="shared" ref="EC116:EC147" si="325">+BC116-CP116</f>
        <v>0</v>
      </c>
      <c r="ED116" s="15">
        <f t="shared" ref="ED116:ED147" si="326">+BD116-CQ116</f>
        <v>0</v>
      </c>
      <c r="EE116" s="15">
        <f t="shared" ref="EE116:EE147" si="327">+BE116-CR116</f>
        <v>0</v>
      </c>
      <c r="EF116" s="15">
        <f t="shared" ref="EF116:EF147" si="328">+BF116-CS116</f>
        <v>0</v>
      </c>
      <c r="EG116" s="15">
        <f t="shared" ref="EG116:EG147" si="329">+BG116-CT116</f>
        <v>0</v>
      </c>
      <c r="EH116" s="15">
        <f t="shared" ref="EH116:EH147" si="330">+BH116-CU116</f>
        <v>0</v>
      </c>
      <c r="EI116" s="15">
        <f t="shared" ref="EI116:EI147" si="331">+BI116-CV116</f>
        <v>0</v>
      </c>
      <c r="EJ116" s="15">
        <f t="shared" ref="EJ116:EJ147" si="332">+BJ116-CW116</f>
        <v>0</v>
      </c>
      <c r="EK116" s="15">
        <f t="shared" ref="EK116:EK147" si="333">+BK116-CX116</f>
        <v>0</v>
      </c>
      <c r="EL116" s="15">
        <f t="shared" ref="EL116:EL147" si="334">+BL116-CY116</f>
        <v>0</v>
      </c>
      <c r="EM116" s="15">
        <f t="shared" ref="EM116:EM147" si="335">+BM116-CZ116</f>
        <v>0</v>
      </c>
      <c r="EN116" s="15">
        <f t="shared" ref="EN116:EN147" si="336">+BN116-DA116</f>
        <v>0</v>
      </c>
      <c r="EO116" s="15">
        <f t="shared" ref="EO116:EO147" si="337">+BO116-DB116</f>
        <v>0</v>
      </c>
      <c r="EP116" s="15">
        <f t="shared" ref="EP116:EP147" si="338">+BP116-DC116</f>
        <v>0</v>
      </c>
      <c r="EQ116" s="15">
        <f t="shared" ref="EQ116:EQ147" si="339">+BQ116-DD116</f>
        <v>0</v>
      </c>
      <c r="ER116" s="15">
        <f t="shared" ref="ER116:ER147" si="340">+BR116-DE116</f>
        <v>0</v>
      </c>
      <c r="ES116" s="15">
        <f t="shared" ref="ES116:ES147" si="341">+BS116-DF116</f>
        <v>0</v>
      </c>
      <c r="ET116" s="15">
        <f t="shared" ref="ET116:ET147" si="342">+BT116-DG116</f>
        <v>0</v>
      </c>
      <c r="EU116" s="15">
        <f t="shared" ref="EU116:EU147" si="343">+BU116-DH116</f>
        <v>0</v>
      </c>
      <c r="EV116" s="15">
        <f t="shared" ref="EV116:EV147" si="344">+BV116-DI116</f>
        <v>0</v>
      </c>
      <c r="EW116" s="15">
        <f t="shared" ref="EW116:EW147" si="345">+BW116-DJ116</f>
        <v>0</v>
      </c>
      <c r="EX116" s="15">
        <f t="shared" ref="EX116:EX147" si="346">+BX116-DK116</f>
        <v>0</v>
      </c>
      <c r="EY116" s="15">
        <f t="shared" ref="EY116:EY147" si="347">+BY116-DL116</f>
        <v>0</v>
      </c>
      <c r="EZ116" s="15">
        <f t="shared" ref="EZ116:EZ147" si="348">+BZ116-DM116</f>
        <v>0</v>
      </c>
      <c r="FA116" s="15">
        <f t="shared" ref="FA116:FA147" si="349">+CA116-DN116</f>
        <v>0</v>
      </c>
      <c r="FB116" s="15">
        <f t="shared" ref="FB116:FB147" si="350">+CB116-DO116</f>
        <v>0</v>
      </c>
      <c r="FC116" s="15">
        <f t="shared" ref="FC116:FC147" si="351">+CC116-DP116</f>
        <v>0</v>
      </c>
    </row>
    <row r="117" spans="1:159" x14ac:dyDescent="0.25">
      <c r="A117" s="26" t="s">
        <v>495</v>
      </c>
      <c r="B117" s="13">
        <v>0</v>
      </c>
      <c r="C117" s="212">
        <v>0</v>
      </c>
      <c r="D117" s="13"/>
      <c r="E117" s="27">
        <v>2393.83</v>
      </c>
      <c r="F117" s="27">
        <v>2393.83</v>
      </c>
      <c r="G117" s="27">
        <v>2393.83</v>
      </c>
      <c r="H117" s="27">
        <v>2393.83</v>
      </c>
      <c r="I117" s="27">
        <v>2393.83</v>
      </c>
      <c r="J117" s="27">
        <v>2393.83</v>
      </c>
      <c r="K117" s="27">
        <v>2393.83</v>
      </c>
      <c r="L117" s="27">
        <v>2393.83</v>
      </c>
      <c r="M117" s="27">
        <v>2393.83</v>
      </c>
      <c r="N117" s="27">
        <v>2393.83</v>
      </c>
      <c r="O117" s="27">
        <v>2393.83</v>
      </c>
      <c r="P117" s="27">
        <v>2393.83</v>
      </c>
      <c r="Q117" s="13"/>
      <c r="R117" s="27">
        <v>2393.83</v>
      </c>
      <c r="S117" s="27">
        <v>2393.83</v>
      </c>
      <c r="T117" s="27">
        <v>2393.83</v>
      </c>
      <c r="U117" s="29">
        <v>2393.83</v>
      </c>
      <c r="V117" s="29">
        <v>2393.83</v>
      </c>
      <c r="W117" s="29">
        <v>2393.83</v>
      </c>
      <c r="X117" s="29">
        <v>2393.83</v>
      </c>
      <c r="Y117" s="29">
        <v>2393.83</v>
      </c>
      <c r="Z117" s="29">
        <v>2393.83</v>
      </c>
      <c r="AA117" s="29">
        <v>2393.83</v>
      </c>
      <c r="AB117" s="29">
        <v>2393.83</v>
      </c>
      <c r="AC117" s="29">
        <v>2393.83</v>
      </c>
      <c r="AD117" s="27"/>
      <c r="AE117" s="27">
        <v>2393.83</v>
      </c>
      <c r="AF117" s="27">
        <v>2393.83</v>
      </c>
      <c r="AG117" s="27">
        <v>2393.83</v>
      </c>
      <c r="AH117" s="27">
        <v>2393.83</v>
      </c>
      <c r="AI117" s="27">
        <v>2393.83</v>
      </c>
      <c r="AJ117" s="27">
        <v>2393.83</v>
      </c>
      <c r="AK117" s="27"/>
      <c r="AL117" s="27"/>
      <c r="AM117" s="27"/>
      <c r="AN117" s="27"/>
      <c r="AO117" s="27"/>
      <c r="AP117" s="27"/>
      <c r="AQ117" s="27"/>
      <c r="AR117" s="28">
        <v>0</v>
      </c>
      <c r="AS117" s="28">
        <v>0</v>
      </c>
      <c r="AT117" s="28">
        <v>0</v>
      </c>
      <c r="AU117" s="28">
        <v>0</v>
      </c>
      <c r="AV117" s="28">
        <v>0</v>
      </c>
      <c r="AW117" s="28">
        <v>0</v>
      </c>
      <c r="AX117" s="28">
        <v>0</v>
      </c>
      <c r="AY117" s="28">
        <v>0</v>
      </c>
      <c r="AZ117" s="28">
        <v>0</v>
      </c>
      <c r="BA117" s="28">
        <v>0</v>
      </c>
      <c r="BB117" s="28">
        <v>0</v>
      </c>
      <c r="BC117" s="28">
        <v>0</v>
      </c>
      <c r="BD117" s="27"/>
      <c r="BE117" s="28">
        <v>0</v>
      </c>
      <c r="BF117" s="28">
        <v>0</v>
      </c>
      <c r="BG117" s="28">
        <v>0</v>
      </c>
      <c r="BH117" s="29">
        <v>0</v>
      </c>
      <c r="BI117" s="29">
        <v>0</v>
      </c>
      <c r="BJ117" s="29">
        <v>0</v>
      </c>
      <c r="BK117" s="29">
        <v>0</v>
      </c>
      <c r="BL117" s="29">
        <v>0</v>
      </c>
      <c r="BM117" s="29">
        <v>0</v>
      </c>
      <c r="BN117" s="29">
        <v>0</v>
      </c>
      <c r="BO117" s="29">
        <v>0</v>
      </c>
      <c r="BP117" s="29">
        <v>0</v>
      </c>
      <c r="BQ117" s="28"/>
      <c r="BR117" s="27">
        <f t="shared" si="264"/>
        <v>0</v>
      </c>
      <c r="BS117" s="27">
        <f t="shared" si="265"/>
        <v>0</v>
      </c>
      <c r="BT117" s="27">
        <f t="shared" si="266"/>
        <v>0</v>
      </c>
      <c r="BU117" s="27">
        <f t="shared" si="267"/>
        <v>0</v>
      </c>
      <c r="BV117" s="27">
        <f t="shared" si="268"/>
        <v>0</v>
      </c>
      <c r="BW117" s="27">
        <f t="shared" si="269"/>
        <v>0</v>
      </c>
      <c r="BX117" s="27">
        <f t="shared" si="270"/>
        <v>0</v>
      </c>
      <c r="BY117" s="27">
        <f t="shared" si="271"/>
        <v>0</v>
      </c>
      <c r="BZ117" s="27">
        <f t="shared" si="272"/>
        <v>0</v>
      </c>
      <c r="CA117" s="27">
        <f t="shared" si="273"/>
        <v>0</v>
      </c>
      <c r="CB117" s="27">
        <f t="shared" si="274"/>
        <v>0</v>
      </c>
      <c r="CC117" s="27">
        <f t="shared" si="275"/>
        <v>0</v>
      </c>
      <c r="CE117" s="15">
        <f t="shared" si="276"/>
        <v>0</v>
      </c>
      <c r="CF117" s="15">
        <f t="shared" si="277"/>
        <v>0</v>
      </c>
      <c r="CG117" s="15">
        <f t="shared" si="278"/>
        <v>0</v>
      </c>
      <c r="CH117" s="15">
        <f t="shared" si="279"/>
        <v>0</v>
      </c>
      <c r="CI117" s="15">
        <f t="shared" si="280"/>
        <v>0</v>
      </c>
      <c r="CJ117" s="15">
        <f t="shared" si="281"/>
        <v>0</v>
      </c>
      <c r="CK117" s="15">
        <f t="shared" si="282"/>
        <v>0</v>
      </c>
      <c r="CL117" s="15">
        <f t="shared" si="283"/>
        <v>0</v>
      </c>
      <c r="CM117" s="15">
        <f t="shared" si="284"/>
        <v>0</v>
      </c>
      <c r="CN117" s="15">
        <f t="shared" si="285"/>
        <v>0</v>
      </c>
      <c r="CO117" s="15">
        <f t="shared" si="286"/>
        <v>0</v>
      </c>
      <c r="CP117" s="15">
        <f t="shared" si="287"/>
        <v>0</v>
      </c>
      <c r="CQ117" s="15">
        <f t="shared" si="288"/>
        <v>0</v>
      </c>
      <c r="CR117" s="15">
        <f t="shared" si="289"/>
        <v>0</v>
      </c>
      <c r="CS117" s="15">
        <f t="shared" si="290"/>
        <v>0</v>
      </c>
      <c r="CT117" s="15">
        <f t="shared" si="291"/>
        <v>0</v>
      </c>
      <c r="CU117" s="15">
        <f t="shared" si="292"/>
        <v>0</v>
      </c>
      <c r="CV117" s="15">
        <f t="shared" si="293"/>
        <v>0</v>
      </c>
      <c r="CW117" s="15">
        <f t="shared" si="294"/>
        <v>0</v>
      </c>
      <c r="CX117" s="15">
        <f t="shared" si="295"/>
        <v>0</v>
      </c>
      <c r="CY117" s="15">
        <f t="shared" si="296"/>
        <v>0</v>
      </c>
      <c r="CZ117" s="15">
        <f t="shared" si="297"/>
        <v>0</v>
      </c>
      <c r="DA117" s="15">
        <f t="shared" si="298"/>
        <v>0</v>
      </c>
      <c r="DB117" s="15">
        <f t="shared" si="299"/>
        <v>0</v>
      </c>
      <c r="DC117" s="15">
        <f t="shared" si="300"/>
        <v>0</v>
      </c>
      <c r="DD117" s="15">
        <f t="shared" si="301"/>
        <v>0</v>
      </c>
      <c r="DE117" s="15">
        <f t="shared" si="302"/>
        <v>0</v>
      </c>
      <c r="DF117" s="15">
        <f t="shared" si="303"/>
        <v>0</v>
      </c>
      <c r="DG117" s="15">
        <f t="shared" si="304"/>
        <v>0</v>
      </c>
      <c r="DH117" s="15">
        <f t="shared" si="305"/>
        <v>0</v>
      </c>
      <c r="DI117" s="15">
        <f t="shared" si="306"/>
        <v>0</v>
      </c>
      <c r="DJ117" s="15">
        <f t="shared" si="307"/>
        <v>0</v>
      </c>
      <c r="DK117" s="15">
        <f t="shared" si="308"/>
        <v>0</v>
      </c>
      <c r="DL117" s="15">
        <f t="shared" si="309"/>
        <v>0</v>
      </c>
      <c r="DM117" s="15">
        <f t="shared" si="310"/>
        <v>0</v>
      </c>
      <c r="DN117" s="15">
        <f t="shared" si="311"/>
        <v>0</v>
      </c>
      <c r="DO117" s="15">
        <f t="shared" si="312"/>
        <v>0</v>
      </c>
      <c r="DP117" s="15">
        <f t="shared" si="313"/>
        <v>0</v>
      </c>
      <c r="DR117" s="15">
        <f t="shared" si="314"/>
        <v>0</v>
      </c>
      <c r="DS117" s="15">
        <f t="shared" si="315"/>
        <v>0</v>
      </c>
      <c r="DT117" s="15">
        <f t="shared" si="316"/>
        <v>0</v>
      </c>
      <c r="DU117" s="15">
        <f t="shared" si="317"/>
        <v>0</v>
      </c>
      <c r="DV117" s="15">
        <f t="shared" si="318"/>
        <v>0</v>
      </c>
      <c r="DW117" s="15">
        <f t="shared" si="319"/>
        <v>0</v>
      </c>
      <c r="DX117" s="15">
        <f t="shared" si="320"/>
        <v>0</v>
      </c>
      <c r="DY117" s="15">
        <f t="shared" si="321"/>
        <v>0</v>
      </c>
      <c r="DZ117" s="15">
        <f t="shared" si="322"/>
        <v>0</v>
      </c>
      <c r="EA117" s="15">
        <f t="shared" si="323"/>
        <v>0</v>
      </c>
      <c r="EB117" s="15">
        <f t="shared" si="324"/>
        <v>0</v>
      </c>
      <c r="EC117" s="15">
        <f t="shared" si="325"/>
        <v>0</v>
      </c>
      <c r="ED117" s="15">
        <f t="shared" si="326"/>
        <v>0</v>
      </c>
      <c r="EE117" s="15">
        <f t="shared" si="327"/>
        <v>0</v>
      </c>
      <c r="EF117" s="15">
        <f t="shared" si="328"/>
        <v>0</v>
      </c>
      <c r="EG117" s="15">
        <f t="shared" si="329"/>
        <v>0</v>
      </c>
      <c r="EH117" s="15">
        <f t="shared" si="330"/>
        <v>0</v>
      </c>
      <c r="EI117" s="15">
        <f t="shared" si="331"/>
        <v>0</v>
      </c>
      <c r="EJ117" s="15">
        <f t="shared" si="332"/>
        <v>0</v>
      </c>
      <c r="EK117" s="15">
        <f t="shared" si="333"/>
        <v>0</v>
      </c>
      <c r="EL117" s="15">
        <f t="shared" si="334"/>
        <v>0</v>
      </c>
      <c r="EM117" s="15">
        <f t="shared" si="335"/>
        <v>0</v>
      </c>
      <c r="EN117" s="15">
        <f t="shared" si="336"/>
        <v>0</v>
      </c>
      <c r="EO117" s="15">
        <f t="shared" si="337"/>
        <v>0</v>
      </c>
      <c r="EP117" s="15">
        <f t="shared" si="338"/>
        <v>0</v>
      </c>
      <c r="EQ117" s="15">
        <f t="shared" si="339"/>
        <v>0</v>
      </c>
      <c r="ER117" s="15">
        <f t="shared" si="340"/>
        <v>0</v>
      </c>
      <c r="ES117" s="15">
        <f t="shared" si="341"/>
        <v>0</v>
      </c>
      <c r="ET117" s="15">
        <f t="shared" si="342"/>
        <v>0</v>
      </c>
      <c r="EU117" s="15">
        <f t="shared" si="343"/>
        <v>0</v>
      </c>
      <c r="EV117" s="15">
        <f t="shared" si="344"/>
        <v>0</v>
      </c>
      <c r="EW117" s="15">
        <f t="shared" si="345"/>
        <v>0</v>
      </c>
      <c r="EX117" s="15">
        <f t="shared" si="346"/>
        <v>0</v>
      </c>
      <c r="EY117" s="15">
        <f t="shared" si="347"/>
        <v>0</v>
      </c>
      <c r="EZ117" s="15">
        <f t="shared" si="348"/>
        <v>0</v>
      </c>
      <c r="FA117" s="15">
        <f t="shared" si="349"/>
        <v>0</v>
      </c>
      <c r="FB117" s="15">
        <f t="shared" si="350"/>
        <v>0</v>
      </c>
      <c r="FC117" s="15">
        <f t="shared" si="351"/>
        <v>0</v>
      </c>
    </row>
    <row r="118" spans="1:159" x14ac:dyDescent="0.25">
      <c r="A118" s="30" t="s">
        <v>868</v>
      </c>
      <c r="B118" s="13">
        <v>0</v>
      </c>
      <c r="C118" s="212">
        <v>0</v>
      </c>
      <c r="D118" s="13"/>
      <c r="E118" s="27">
        <v>0</v>
      </c>
      <c r="F118" s="27">
        <v>0</v>
      </c>
      <c r="G118" s="27">
        <v>0</v>
      </c>
      <c r="H118" s="27">
        <v>0</v>
      </c>
      <c r="I118" s="27">
        <v>0</v>
      </c>
      <c r="J118" s="27">
        <v>0</v>
      </c>
      <c r="K118" s="27">
        <v>0</v>
      </c>
      <c r="L118" s="27">
        <v>0</v>
      </c>
      <c r="M118" s="27">
        <v>0</v>
      </c>
      <c r="N118" s="27">
        <v>0</v>
      </c>
      <c r="O118" s="27">
        <v>0</v>
      </c>
      <c r="P118" s="27">
        <v>0</v>
      </c>
      <c r="Q118" s="13"/>
      <c r="R118" s="27">
        <v>0</v>
      </c>
      <c r="S118" s="27">
        <v>0</v>
      </c>
      <c r="T118" s="27">
        <v>0</v>
      </c>
      <c r="U118" s="29">
        <v>0</v>
      </c>
      <c r="V118" s="29">
        <v>0</v>
      </c>
      <c r="W118" s="29">
        <v>0</v>
      </c>
      <c r="X118" s="29">
        <v>0</v>
      </c>
      <c r="Y118" s="29">
        <v>0</v>
      </c>
      <c r="Z118" s="29">
        <v>0</v>
      </c>
      <c r="AA118" s="29">
        <v>0</v>
      </c>
      <c r="AB118" s="29">
        <v>0</v>
      </c>
      <c r="AC118" s="29">
        <v>0</v>
      </c>
      <c r="AD118" s="27"/>
      <c r="AE118" s="27">
        <v>0</v>
      </c>
      <c r="AF118" s="27">
        <v>0</v>
      </c>
      <c r="AG118" s="27">
        <v>0</v>
      </c>
      <c r="AH118" s="27">
        <v>0</v>
      </c>
      <c r="AI118" s="27">
        <v>0</v>
      </c>
      <c r="AJ118" s="27">
        <v>0</v>
      </c>
      <c r="AK118" s="27"/>
      <c r="AL118" s="27"/>
      <c r="AM118" s="27"/>
      <c r="AN118" s="27"/>
      <c r="AO118" s="27"/>
      <c r="AP118" s="27"/>
      <c r="AQ118" s="27"/>
      <c r="AR118" s="28">
        <v>0</v>
      </c>
      <c r="AS118" s="28">
        <v>0</v>
      </c>
      <c r="AT118" s="28">
        <v>0</v>
      </c>
      <c r="AU118" s="28">
        <v>0</v>
      </c>
      <c r="AV118" s="28">
        <v>0</v>
      </c>
      <c r="AW118" s="28">
        <v>0</v>
      </c>
      <c r="AX118" s="28">
        <v>0</v>
      </c>
      <c r="AY118" s="28">
        <v>0</v>
      </c>
      <c r="AZ118" s="28">
        <v>0</v>
      </c>
      <c r="BA118" s="28">
        <v>0</v>
      </c>
      <c r="BB118" s="28">
        <v>0</v>
      </c>
      <c r="BC118" s="28">
        <v>0</v>
      </c>
      <c r="BD118" s="27"/>
      <c r="BE118" s="28">
        <v>0</v>
      </c>
      <c r="BF118" s="28">
        <v>0</v>
      </c>
      <c r="BG118" s="28">
        <v>0</v>
      </c>
      <c r="BH118" s="29">
        <v>0</v>
      </c>
      <c r="BI118" s="29">
        <v>0</v>
      </c>
      <c r="BJ118" s="29">
        <v>0</v>
      </c>
      <c r="BK118" s="29">
        <v>0</v>
      </c>
      <c r="BL118" s="29">
        <v>0</v>
      </c>
      <c r="BM118" s="29">
        <v>0</v>
      </c>
      <c r="BN118" s="29">
        <v>0</v>
      </c>
      <c r="BO118" s="29">
        <v>0</v>
      </c>
      <c r="BP118" s="29">
        <v>0</v>
      </c>
      <c r="BQ118" s="28"/>
      <c r="BR118" s="27">
        <f t="shared" si="264"/>
        <v>0</v>
      </c>
      <c r="BS118" s="27">
        <f t="shared" si="265"/>
        <v>0</v>
      </c>
      <c r="BT118" s="27">
        <f t="shared" si="266"/>
        <v>0</v>
      </c>
      <c r="BU118" s="27">
        <f t="shared" si="267"/>
        <v>0</v>
      </c>
      <c r="BV118" s="27">
        <f t="shared" si="268"/>
        <v>0</v>
      </c>
      <c r="BW118" s="27">
        <f t="shared" si="269"/>
        <v>0</v>
      </c>
      <c r="BX118" s="27">
        <f t="shared" si="270"/>
        <v>0</v>
      </c>
      <c r="BY118" s="27">
        <f t="shared" si="271"/>
        <v>0</v>
      </c>
      <c r="BZ118" s="27">
        <f t="shared" si="272"/>
        <v>0</v>
      </c>
      <c r="CA118" s="27">
        <f t="shared" si="273"/>
        <v>0</v>
      </c>
      <c r="CB118" s="27">
        <f t="shared" si="274"/>
        <v>0</v>
      </c>
      <c r="CC118" s="27">
        <f t="shared" si="275"/>
        <v>0</v>
      </c>
      <c r="CE118" s="15">
        <f t="shared" si="276"/>
        <v>0</v>
      </c>
      <c r="CF118" s="15">
        <f t="shared" si="277"/>
        <v>0</v>
      </c>
      <c r="CG118" s="15">
        <f t="shared" si="278"/>
        <v>0</v>
      </c>
      <c r="CH118" s="15">
        <f t="shared" si="279"/>
        <v>0</v>
      </c>
      <c r="CI118" s="15">
        <f t="shared" si="280"/>
        <v>0</v>
      </c>
      <c r="CJ118" s="15">
        <f t="shared" si="281"/>
        <v>0</v>
      </c>
      <c r="CK118" s="15">
        <f t="shared" si="282"/>
        <v>0</v>
      </c>
      <c r="CL118" s="15">
        <f t="shared" si="283"/>
        <v>0</v>
      </c>
      <c r="CM118" s="15">
        <f t="shared" si="284"/>
        <v>0</v>
      </c>
      <c r="CN118" s="15">
        <f t="shared" si="285"/>
        <v>0</v>
      </c>
      <c r="CO118" s="15">
        <f t="shared" si="286"/>
        <v>0</v>
      </c>
      <c r="CP118" s="15">
        <f t="shared" si="287"/>
        <v>0</v>
      </c>
      <c r="CQ118" s="15">
        <f t="shared" si="288"/>
        <v>0</v>
      </c>
      <c r="CR118" s="15">
        <f t="shared" si="289"/>
        <v>0</v>
      </c>
      <c r="CS118" s="15">
        <f t="shared" si="290"/>
        <v>0</v>
      </c>
      <c r="CT118" s="15">
        <f t="shared" si="291"/>
        <v>0</v>
      </c>
      <c r="CU118" s="15">
        <f t="shared" si="292"/>
        <v>0</v>
      </c>
      <c r="CV118" s="15">
        <f t="shared" si="293"/>
        <v>0</v>
      </c>
      <c r="CW118" s="15">
        <f t="shared" si="294"/>
        <v>0</v>
      </c>
      <c r="CX118" s="15">
        <f t="shared" si="295"/>
        <v>0</v>
      </c>
      <c r="CY118" s="15">
        <f t="shared" si="296"/>
        <v>0</v>
      </c>
      <c r="CZ118" s="15">
        <f t="shared" si="297"/>
        <v>0</v>
      </c>
      <c r="DA118" s="15">
        <f t="shared" si="298"/>
        <v>0</v>
      </c>
      <c r="DB118" s="15">
        <f t="shared" si="299"/>
        <v>0</v>
      </c>
      <c r="DC118" s="15">
        <f t="shared" si="300"/>
        <v>0</v>
      </c>
      <c r="DD118" s="15">
        <f t="shared" si="301"/>
        <v>0</v>
      </c>
      <c r="DE118" s="15">
        <f t="shared" si="302"/>
        <v>0</v>
      </c>
      <c r="DF118" s="15">
        <f t="shared" si="303"/>
        <v>0</v>
      </c>
      <c r="DG118" s="15">
        <f t="shared" si="304"/>
        <v>0</v>
      </c>
      <c r="DH118" s="15">
        <f t="shared" si="305"/>
        <v>0</v>
      </c>
      <c r="DI118" s="15">
        <f t="shared" si="306"/>
        <v>0</v>
      </c>
      <c r="DJ118" s="15">
        <f t="shared" si="307"/>
        <v>0</v>
      </c>
      <c r="DK118" s="15">
        <f t="shared" si="308"/>
        <v>0</v>
      </c>
      <c r="DL118" s="15">
        <f t="shared" si="309"/>
        <v>0</v>
      </c>
      <c r="DM118" s="15">
        <f t="shared" si="310"/>
        <v>0</v>
      </c>
      <c r="DN118" s="15">
        <f t="shared" si="311"/>
        <v>0</v>
      </c>
      <c r="DO118" s="15">
        <f t="shared" si="312"/>
        <v>0</v>
      </c>
      <c r="DP118" s="15">
        <f t="shared" si="313"/>
        <v>0</v>
      </c>
      <c r="DR118" s="15">
        <f t="shared" si="314"/>
        <v>0</v>
      </c>
      <c r="DS118" s="15">
        <f t="shared" si="315"/>
        <v>0</v>
      </c>
      <c r="DT118" s="15">
        <f t="shared" si="316"/>
        <v>0</v>
      </c>
      <c r="DU118" s="15">
        <f t="shared" si="317"/>
        <v>0</v>
      </c>
      <c r="DV118" s="15">
        <f t="shared" si="318"/>
        <v>0</v>
      </c>
      <c r="DW118" s="15">
        <f t="shared" si="319"/>
        <v>0</v>
      </c>
      <c r="DX118" s="15">
        <f t="shared" si="320"/>
        <v>0</v>
      </c>
      <c r="DY118" s="15">
        <f t="shared" si="321"/>
        <v>0</v>
      </c>
      <c r="DZ118" s="15">
        <f t="shared" si="322"/>
        <v>0</v>
      </c>
      <c r="EA118" s="15">
        <f t="shared" si="323"/>
        <v>0</v>
      </c>
      <c r="EB118" s="15">
        <f t="shared" si="324"/>
        <v>0</v>
      </c>
      <c r="EC118" s="15">
        <f t="shared" si="325"/>
        <v>0</v>
      </c>
      <c r="ED118" s="15">
        <f t="shared" si="326"/>
        <v>0</v>
      </c>
      <c r="EE118" s="15">
        <f t="shared" si="327"/>
        <v>0</v>
      </c>
      <c r="EF118" s="15">
        <f t="shared" si="328"/>
        <v>0</v>
      </c>
      <c r="EG118" s="15">
        <f t="shared" si="329"/>
        <v>0</v>
      </c>
      <c r="EH118" s="15">
        <f t="shared" si="330"/>
        <v>0</v>
      </c>
      <c r="EI118" s="15">
        <f t="shared" si="331"/>
        <v>0</v>
      </c>
      <c r="EJ118" s="15">
        <f t="shared" si="332"/>
        <v>0</v>
      </c>
      <c r="EK118" s="15">
        <f t="shared" si="333"/>
        <v>0</v>
      </c>
      <c r="EL118" s="15">
        <f t="shared" si="334"/>
        <v>0</v>
      </c>
      <c r="EM118" s="15">
        <f t="shared" si="335"/>
        <v>0</v>
      </c>
      <c r="EN118" s="15">
        <f t="shared" si="336"/>
        <v>0</v>
      </c>
      <c r="EO118" s="15">
        <f t="shared" si="337"/>
        <v>0</v>
      </c>
      <c r="EP118" s="15">
        <f t="shared" si="338"/>
        <v>0</v>
      </c>
      <c r="EQ118" s="15">
        <f t="shared" si="339"/>
        <v>0</v>
      </c>
      <c r="ER118" s="15">
        <f t="shared" si="340"/>
        <v>0</v>
      </c>
      <c r="ES118" s="15">
        <f t="shared" si="341"/>
        <v>0</v>
      </c>
      <c r="ET118" s="15">
        <f t="shared" si="342"/>
        <v>0</v>
      </c>
      <c r="EU118" s="15">
        <f t="shared" si="343"/>
        <v>0</v>
      </c>
      <c r="EV118" s="15">
        <f t="shared" si="344"/>
        <v>0</v>
      </c>
      <c r="EW118" s="15">
        <f t="shared" si="345"/>
        <v>0</v>
      </c>
      <c r="EX118" s="15">
        <f t="shared" si="346"/>
        <v>0</v>
      </c>
      <c r="EY118" s="15">
        <f t="shared" si="347"/>
        <v>0</v>
      </c>
      <c r="EZ118" s="15">
        <f t="shared" si="348"/>
        <v>0</v>
      </c>
      <c r="FA118" s="15">
        <f t="shared" si="349"/>
        <v>0</v>
      </c>
      <c r="FB118" s="15">
        <f t="shared" si="350"/>
        <v>0</v>
      </c>
      <c r="FC118" s="15">
        <f t="shared" si="351"/>
        <v>0</v>
      </c>
    </row>
    <row r="119" spans="1:159" x14ac:dyDescent="0.25">
      <c r="A119" s="30" t="s">
        <v>869</v>
      </c>
      <c r="B119" s="13">
        <v>2.4E-2</v>
      </c>
      <c r="C119" s="212">
        <v>2.1899999999999999E-2</v>
      </c>
      <c r="D119" s="13"/>
      <c r="E119" s="27">
        <v>17800120.699999999</v>
      </c>
      <c r="F119" s="27">
        <v>17799138.579999998</v>
      </c>
      <c r="G119" s="27">
        <v>17798702.859999999</v>
      </c>
      <c r="H119" s="27">
        <v>17801506.09</v>
      </c>
      <c r="I119" s="27">
        <v>17803820.309999999</v>
      </c>
      <c r="J119" s="27">
        <v>17803916.649999999</v>
      </c>
      <c r="K119" s="27">
        <v>17802292.780000001</v>
      </c>
      <c r="L119" s="27">
        <v>17800668.899999999</v>
      </c>
      <c r="M119" s="27">
        <v>17800668.899999999</v>
      </c>
      <c r="N119" s="27">
        <v>17800668.899999999</v>
      </c>
      <c r="O119" s="27">
        <v>17800668.899999999</v>
      </c>
      <c r="P119" s="27">
        <v>17800668.899999999</v>
      </c>
      <c r="Q119" s="13"/>
      <c r="R119" s="27">
        <v>17800668.899999999</v>
      </c>
      <c r="S119" s="27">
        <v>17800668.899999999</v>
      </c>
      <c r="T119" s="27">
        <v>17800668.899999999</v>
      </c>
      <c r="U119" s="29">
        <v>17800668.899999999</v>
      </c>
      <c r="V119" s="29">
        <v>17803248.579999998</v>
      </c>
      <c r="W119" s="29">
        <v>17805828.260000002</v>
      </c>
      <c r="X119" s="29">
        <v>17805828.260000002</v>
      </c>
      <c r="Y119" s="29">
        <v>17805828.260000002</v>
      </c>
      <c r="Z119" s="29">
        <v>17805828.260000002</v>
      </c>
      <c r="AA119" s="29">
        <v>17805828.260000002</v>
      </c>
      <c r="AB119" s="29">
        <v>17805828.260000002</v>
      </c>
      <c r="AC119" s="29">
        <v>17863045.41</v>
      </c>
      <c r="AD119" s="27"/>
      <c r="AE119" s="27">
        <v>17920262.559999999</v>
      </c>
      <c r="AF119" s="27">
        <v>17920327.449999999</v>
      </c>
      <c r="AG119" s="27">
        <v>17920392.34</v>
      </c>
      <c r="AH119" s="27">
        <v>17915684.940000001</v>
      </c>
      <c r="AI119" s="27">
        <v>18008786.210000001</v>
      </c>
      <c r="AJ119" s="27">
        <v>18106594.879999999</v>
      </c>
      <c r="AK119" s="27"/>
      <c r="AL119" s="27"/>
      <c r="AM119" s="27"/>
      <c r="AN119" s="27"/>
      <c r="AO119" s="27"/>
      <c r="AP119" s="27"/>
      <c r="AQ119" s="27"/>
      <c r="AR119" s="28">
        <v>35600.241399999999</v>
      </c>
      <c r="AS119" s="28">
        <v>35598.277159999998</v>
      </c>
      <c r="AT119" s="28">
        <v>35597.405720000002</v>
      </c>
      <c r="AU119" s="28">
        <v>35603.012179999998</v>
      </c>
      <c r="AV119" s="28">
        <v>35607.640619999998</v>
      </c>
      <c r="AW119" s="28">
        <v>35607.833299999998</v>
      </c>
      <c r="AX119" s="28">
        <v>35604.58556</v>
      </c>
      <c r="AY119" s="28">
        <v>35601.337800000001</v>
      </c>
      <c r="AZ119" s="28">
        <v>35601.337800000001</v>
      </c>
      <c r="BA119" s="28">
        <v>35601.337800000001</v>
      </c>
      <c r="BB119" s="28">
        <v>35601.337800000001</v>
      </c>
      <c r="BC119" s="28">
        <v>35601.337800000001</v>
      </c>
      <c r="BD119" s="27"/>
      <c r="BE119" s="28">
        <v>35601.337800000001</v>
      </c>
      <c r="BF119" s="28">
        <v>35601.337800000001</v>
      </c>
      <c r="BG119" s="28">
        <v>35601.337800000001</v>
      </c>
      <c r="BH119" s="29">
        <v>35601.337800000001</v>
      </c>
      <c r="BI119" s="29">
        <v>35606.497159999999</v>
      </c>
      <c r="BJ119" s="29">
        <v>35611.656520000004</v>
      </c>
      <c r="BK119" s="29">
        <v>35611.656520000004</v>
      </c>
      <c r="BL119" s="29">
        <v>35611.656520000004</v>
      </c>
      <c r="BM119" s="29">
        <v>35611.656520000004</v>
      </c>
      <c r="BN119" s="29">
        <v>35611.656520000004</v>
      </c>
      <c r="BO119" s="29">
        <v>35611.656520000004</v>
      </c>
      <c r="BP119" s="29">
        <v>35726.090820000005</v>
      </c>
      <c r="BQ119" s="28"/>
      <c r="BR119" s="27">
        <f t="shared" si="264"/>
        <v>35840.525119999998</v>
      </c>
      <c r="BS119" s="27">
        <f t="shared" si="265"/>
        <v>35840.654900000001</v>
      </c>
      <c r="BT119" s="27">
        <f t="shared" si="266"/>
        <v>35840.784680000004</v>
      </c>
      <c r="BU119" s="27">
        <f t="shared" si="267"/>
        <v>35831.369880000006</v>
      </c>
      <c r="BV119" s="27">
        <f t="shared" si="268"/>
        <v>36017.572420000004</v>
      </c>
      <c r="BW119" s="27">
        <f t="shared" si="269"/>
        <v>36213.189760000001</v>
      </c>
      <c r="BX119" s="27">
        <f t="shared" si="270"/>
        <v>0</v>
      </c>
      <c r="BY119" s="27">
        <f t="shared" si="271"/>
        <v>0</v>
      </c>
      <c r="BZ119" s="27">
        <f t="shared" si="272"/>
        <v>0</v>
      </c>
      <c r="CA119" s="27">
        <f t="shared" si="273"/>
        <v>0</v>
      </c>
      <c r="CB119" s="27">
        <f t="shared" si="274"/>
        <v>0</v>
      </c>
      <c r="CC119" s="27">
        <f t="shared" si="275"/>
        <v>0</v>
      </c>
      <c r="CE119" s="15">
        <f t="shared" si="276"/>
        <v>32485.220277500001</v>
      </c>
      <c r="CF119" s="15">
        <f t="shared" si="277"/>
        <v>32483.427908499998</v>
      </c>
      <c r="CG119" s="15">
        <f t="shared" si="278"/>
        <v>32482.632719500001</v>
      </c>
      <c r="CH119" s="15">
        <f t="shared" si="279"/>
        <v>32487.748614249998</v>
      </c>
      <c r="CI119" s="15">
        <f t="shared" si="280"/>
        <v>32491.972065749997</v>
      </c>
      <c r="CJ119" s="15">
        <f t="shared" si="281"/>
        <v>32492.147886249997</v>
      </c>
      <c r="CK119" s="15">
        <f t="shared" si="282"/>
        <v>32489.184323500001</v>
      </c>
      <c r="CL119" s="15">
        <f t="shared" si="283"/>
        <v>32486.220742499994</v>
      </c>
      <c r="CM119" s="15">
        <f t="shared" si="284"/>
        <v>32486.220742499994</v>
      </c>
      <c r="CN119" s="15">
        <f t="shared" si="285"/>
        <v>32486.220742499994</v>
      </c>
      <c r="CO119" s="15">
        <f t="shared" si="286"/>
        <v>32486.220742499994</v>
      </c>
      <c r="CP119" s="15">
        <f t="shared" si="287"/>
        <v>32486.220742499994</v>
      </c>
      <c r="CQ119" s="15">
        <f t="shared" si="288"/>
        <v>0</v>
      </c>
      <c r="CR119" s="15">
        <f t="shared" si="289"/>
        <v>32486.220742499994</v>
      </c>
      <c r="CS119" s="15">
        <f t="shared" si="290"/>
        <v>32486.220742499994</v>
      </c>
      <c r="CT119" s="15">
        <f t="shared" si="291"/>
        <v>32486.220742499994</v>
      </c>
      <c r="CU119" s="15">
        <f t="shared" si="292"/>
        <v>32486.220742499994</v>
      </c>
      <c r="CV119" s="15">
        <f t="shared" si="293"/>
        <v>32490.928658499994</v>
      </c>
      <c r="CW119" s="15">
        <f t="shared" si="294"/>
        <v>32495.636574500004</v>
      </c>
      <c r="CX119" s="15">
        <f t="shared" si="295"/>
        <v>32495.636574500004</v>
      </c>
      <c r="CY119" s="15">
        <f t="shared" si="296"/>
        <v>32495.636574500004</v>
      </c>
      <c r="CZ119" s="15">
        <f t="shared" si="297"/>
        <v>32495.636574500004</v>
      </c>
      <c r="DA119" s="15">
        <f t="shared" si="298"/>
        <v>32495.636574500004</v>
      </c>
      <c r="DB119" s="15">
        <f t="shared" si="299"/>
        <v>32495.636574500004</v>
      </c>
      <c r="DC119" s="15">
        <f t="shared" si="300"/>
        <v>32600.05787325</v>
      </c>
      <c r="DD119" s="15">
        <f t="shared" si="301"/>
        <v>0</v>
      </c>
      <c r="DE119" s="15">
        <f t="shared" si="302"/>
        <v>32704.479171999996</v>
      </c>
      <c r="DF119" s="15">
        <f t="shared" si="303"/>
        <v>32704.597596249998</v>
      </c>
      <c r="DG119" s="15">
        <f t="shared" si="304"/>
        <v>32704.716020499996</v>
      </c>
      <c r="DH119" s="15">
        <f t="shared" si="305"/>
        <v>32696.125015500002</v>
      </c>
      <c r="DI119" s="15">
        <f t="shared" si="306"/>
        <v>32866.03483325</v>
      </c>
      <c r="DJ119" s="15">
        <f t="shared" si="307"/>
        <v>33044.535656</v>
      </c>
      <c r="DK119" s="15">
        <f t="shared" si="308"/>
        <v>0</v>
      </c>
      <c r="DL119" s="15">
        <f t="shared" si="309"/>
        <v>0</v>
      </c>
      <c r="DM119" s="15">
        <f t="shared" si="310"/>
        <v>0</v>
      </c>
      <c r="DN119" s="15">
        <f t="shared" si="311"/>
        <v>0</v>
      </c>
      <c r="DO119" s="15">
        <f t="shared" si="312"/>
        <v>0</v>
      </c>
      <c r="DP119" s="15">
        <f t="shared" si="313"/>
        <v>0</v>
      </c>
      <c r="DR119" s="15">
        <f t="shared" si="314"/>
        <v>3115.0211224999985</v>
      </c>
      <c r="DS119" s="15">
        <f t="shared" si="315"/>
        <v>3114.8492514999998</v>
      </c>
      <c r="DT119" s="15">
        <f t="shared" si="316"/>
        <v>3114.7730005000012</v>
      </c>
      <c r="DU119" s="15">
        <f t="shared" si="317"/>
        <v>3115.2635657499995</v>
      </c>
      <c r="DV119" s="15">
        <f t="shared" si="318"/>
        <v>3115.6685542500018</v>
      </c>
      <c r="DW119" s="15">
        <f t="shared" si="319"/>
        <v>3115.6854137500013</v>
      </c>
      <c r="DX119" s="15">
        <f t="shared" si="320"/>
        <v>3115.401236499998</v>
      </c>
      <c r="DY119" s="15">
        <f t="shared" si="321"/>
        <v>3115.1170575000069</v>
      </c>
      <c r="DZ119" s="15">
        <f t="shared" si="322"/>
        <v>3115.1170575000069</v>
      </c>
      <c r="EA119" s="15">
        <f t="shared" si="323"/>
        <v>3115.1170575000069</v>
      </c>
      <c r="EB119" s="15">
        <f t="shared" si="324"/>
        <v>3115.1170575000069</v>
      </c>
      <c r="EC119" s="15">
        <f t="shared" si="325"/>
        <v>3115.1170575000069</v>
      </c>
      <c r="ED119" s="15">
        <f t="shared" si="326"/>
        <v>0</v>
      </c>
      <c r="EE119" s="15">
        <f t="shared" si="327"/>
        <v>3115.1170575000069</v>
      </c>
      <c r="EF119" s="15">
        <f t="shared" si="328"/>
        <v>3115.1170575000069</v>
      </c>
      <c r="EG119" s="15">
        <f t="shared" si="329"/>
        <v>3115.1170575000069</v>
      </c>
      <c r="EH119" s="15">
        <f t="shared" si="330"/>
        <v>3115.1170575000069</v>
      </c>
      <c r="EI119" s="15">
        <f t="shared" si="331"/>
        <v>3115.5685015000054</v>
      </c>
      <c r="EJ119" s="15">
        <f t="shared" si="332"/>
        <v>3116.0199455000002</v>
      </c>
      <c r="EK119" s="15">
        <f t="shared" si="333"/>
        <v>3116.0199455000002</v>
      </c>
      <c r="EL119" s="15">
        <f t="shared" si="334"/>
        <v>3116.0199455000002</v>
      </c>
      <c r="EM119" s="15">
        <f t="shared" si="335"/>
        <v>3116.0199455000002</v>
      </c>
      <c r="EN119" s="15">
        <f t="shared" si="336"/>
        <v>3116.0199455000002</v>
      </c>
      <c r="EO119" s="15">
        <f t="shared" si="337"/>
        <v>3116.0199455000002</v>
      </c>
      <c r="EP119" s="15">
        <f t="shared" si="338"/>
        <v>3126.0329467500051</v>
      </c>
      <c r="EQ119" s="15">
        <f t="shared" si="339"/>
        <v>0</v>
      </c>
      <c r="ER119" s="15">
        <f t="shared" si="340"/>
        <v>3136.0459480000027</v>
      </c>
      <c r="ES119" s="15">
        <f t="shared" si="341"/>
        <v>3136.0573037500035</v>
      </c>
      <c r="ET119" s="15">
        <f t="shared" si="342"/>
        <v>3136.0686595000079</v>
      </c>
      <c r="EU119" s="15">
        <f t="shared" si="343"/>
        <v>3135.244864500004</v>
      </c>
      <c r="EV119" s="15">
        <f t="shared" si="344"/>
        <v>3151.5375867500043</v>
      </c>
      <c r="EW119" s="15">
        <f t="shared" si="345"/>
        <v>3168.6541040000011</v>
      </c>
      <c r="EX119" s="15">
        <f t="shared" si="346"/>
        <v>0</v>
      </c>
      <c r="EY119" s="15">
        <f t="shared" si="347"/>
        <v>0</v>
      </c>
      <c r="EZ119" s="15">
        <f t="shared" si="348"/>
        <v>0</v>
      </c>
      <c r="FA119" s="15">
        <f t="shared" si="349"/>
        <v>0</v>
      </c>
      <c r="FB119" s="15">
        <f t="shared" si="350"/>
        <v>0</v>
      </c>
      <c r="FC119" s="15">
        <f t="shared" si="351"/>
        <v>0</v>
      </c>
    </row>
    <row r="120" spans="1:159" x14ac:dyDescent="0.25">
      <c r="A120" s="26" t="s">
        <v>501</v>
      </c>
      <c r="B120" s="13">
        <v>3.0199999999999998E-2</v>
      </c>
      <c r="C120" s="212">
        <v>2.8299999999999999E-2</v>
      </c>
      <c r="D120" s="13"/>
      <c r="E120" s="27">
        <v>1171970.07</v>
      </c>
      <c r="F120" s="27">
        <v>1171970.07</v>
      </c>
      <c r="G120" s="27">
        <v>1171970.07</v>
      </c>
      <c r="H120" s="27">
        <v>1171970.07</v>
      </c>
      <c r="I120" s="27">
        <v>1171970.07</v>
      </c>
      <c r="J120" s="27">
        <v>1171970.07</v>
      </c>
      <c r="K120" s="27">
        <v>1171970.07</v>
      </c>
      <c r="L120" s="27">
        <v>1171970.07</v>
      </c>
      <c r="M120" s="27">
        <v>1171970.07</v>
      </c>
      <c r="N120" s="27">
        <v>1171970.07</v>
      </c>
      <c r="O120" s="27">
        <v>1171970.07</v>
      </c>
      <c r="P120" s="27">
        <v>1171970.07</v>
      </c>
      <c r="Q120" s="13"/>
      <c r="R120" s="27">
        <v>1171970.07</v>
      </c>
      <c r="S120" s="27">
        <v>1171970.07</v>
      </c>
      <c r="T120" s="27">
        <v>1174813.18</v>
      </c>
      <c r="U120" s="29">
        <v>1177656.28</v>
      </c>
      <c r="V120" s="29">
        <v>1177656.28</v>
      </c>
      <c r="W120" s="29">
        <v>1177656.28</v>
      </c>
      <c r="X120" s="29">
        <v>1177656.28</v>
      </c>
      <c r="Y120" s="29">
        <v>1177656.28</v>
      </c>
      <c r="Z120" s="29">
        <v>1176897.6100000001</v>
      </c>
      <c r="AA120" s="29">
        <v>1176138.94</v>
      </c>
      <c r="AB120" s="29">
        <v>1176138.94</v>
      </c>
      <c r="AC120" s="29">
        <v>1176138.94</v>
      </c>
      <c r="AD120" s="27"/>
      <c r="AE120" s="27">
        <v>1176138.94</v>
      </c>
      <c r="AF120" s="27">
        <v>1176138.94</v>
      </c>
      <c r="AG120" s="27">
        <v>1176138.94</v>
      </c>
      <c r="AH120" s="27">
        <v>1176138.94</v>
      </c>
      <c r="AI120" s="27">
        <v>1176138.94</v>
      </c>
      <c r="AJ120" s="27">
        <v>1176138.94</v>
      </c>
      <c r="AK120" s="27"/>
      <c r="AL120" s="27"/>
      <c r="AM120" s="27"/>
      <c r="AN120" s="27"/>
      <c r="AO120" s="27"/>
      <c r="AP120" s="27"/>
      <c r="AQ120" s="27"/>
      <c r="AR120" s="28">
        <v>2949.4580095000001</v>
      </c>
      <c r="AS120" s="28">
        <v>2949.4580095000001</v>
      </c>
      <c r="AT120" s="28">
        <v>2949.4580095000001</v>
      </c>
      <c r="AU120" s="28">
        <v>2949.4580095000001</v>
      </c>
      <c r="AV120" s="28">
        <v>2949.4580095000001</v>
      </c>
      <c r="AW120" s="28">
        <v>2949.4580095000001</v>
      </c>
      <c r="AX120" s="28">
        <v>2949.4580095000001</v>
      </c>
      <c r="AY120" s="28">
        <v>2949.4580095000001</v>
      </c>
      <c r="AZ120" s="28">
        <v>2949.4580095000001</v>
      </c>
      <c r="BA120" s="28">
        <v>2949.4580095000001</v>
      </c>
      <c r="BB120" s="28">
        <v>2949.4580095000001</v>
      </c>
      <c r="BC120" s="28">
        <v>2949.4580095000001</v>
      </c>
      <c r="BD120" s="27"/>
      <c r="BE120" s="28">
        <v>2949.4580095000001</v>
      </c>
      <c r="BF120" s="28">
        <v>2949.4580095000001</v>
      </c>
      <c r="BG120" s="28">
        <v>2956.6131696666666</v>
      </c>
      <c r="BH120" s="29">
        <v>2963.7683046666666</v>
      </c>
      <c r="BI120" s="29">
        <v>2963.7683046666666</v>
      </c>
      <c r="BJ120" s="29">
        <v>2963.7683046666666</v>
      </c>
      <c r="BK120" s="29">
        <v>2963.7683046666666</v>
      </c>
      <c r="BL120" s="29">
        <v>2963.7683046666666</v>
      </c>
      <c r="BM120" s="29">
        <v>2961.858985166667</v>
      </c>
      <c r="BN120" s="29">
        <v>2959.9496656666665</v>
      </c>
      <c r="BO120" s="29">
        <v>2959.9496656666665</v>
      </c>
      <c r="BP120" s="29">
        <v>2959.9496656666665</v>
      </c>
      <c r="BQ120" s="28"/>
      <c r="BR120" s="27">
        <f t="shared" si="264"/>
        <v>2959.9496656666665</v>
      </c>
      <c r="BS120" s="27">
        <f t="shared" si="265"/>
        <v>2959.9496656666665</v>
      </c>
      <c r="BT120" s="27">
        <f t="shared" si="266"/>
        <v>2959.9496656666665</v>
      </c>
      <c r="BU120" s="27">
        <f t="shared" si="267"/>
        <v>2959.9496656666665</v>
      </c>
      <c r="BV120" s="27">
        <f t="shared" si="268"/>
        <v>2959.9496656666665</v>
      </c>
      <c r="BW120" s="27">
        <f t="shared" si="269"/>
        <v>2959.9496656666665</v>
      </c>
      <c r="BX120" s="27">
        <f t="shared" si="270"/>
        <v>0</v>
      </c>
      <c r="BY120" s="27">
        <f t="shared" si="271"/>
        <v>0</v>
      </c>
      <c r="BZ120" s="27">
        <f t="shared" si="272"/>
        <v>0</v>
      </c>
      <c r="CA120" s="27">
        <f t="shared" si="273"/>
        <v>0</v>
      </c>
      <c r="CB120" s="27">
        <f t="shared" si="274"/>
        <v>0</v>
      </c>
      <c r="CC120" s="27">
        <f t="shared" si="275"/>
        <v>0</v>
      </c>
      <c r="CE120" s="15">
        <f t="shared" si="276"/>
        <v>2763.8960817499997</v>
      </c>
      <c r="CF120" s="15">
        <f t="shared" si="277"/>
        <v>2763.8960817499997</v>
      </c>
      <c r="CG120" s="15">
        <f t="shared" si="278"/>
        <v>2763.8960817499997</v>
      </c>
      <c r="CH120" s="15">
        <f t="shared" si="279"/>
        <v>2763.8960817499997</v>
      </c>
      <c r="CI120" s="15">
        <f t="shared" si="280"/>
        <v>2763.8960817499997</v>
      </c>
      <c r="CJ120" s="15">
        <f t="shared" si="281"/>
        <v>2763.8960817499997</v>
      </c>
      <c r="CK120" s="15">
        <f t="shared" si="282"/>
        <v>2763.8960817499997</v>
      </c>
      <c r="CL120" s="15">
        <f t="shared" si="283"/>
        <v>2763.8960817499997</v>
      </c>
      <c r="CM120" s="15">
        <f t="shared" si="284"/>
        <v>2763.8960817499997</v>
      </c>
      <c r="CN120" s="15">
        <f t="shared" si="285"/>
        <v>2763.8960817499997</v>
      </c>
      <c r="CO120" s="15">
        <f t="shared" si="286"/>
        <v>2763.8960817499997</v>
      </c>
      <c r="CP120" s="15">
        <f t="shared" si="287"/>
        <v>2763.8960817499997</v>
      </c>
      <c r="CQ120" s="15">
        <f t="shared" si="288"/>
        <v>0</v>
      </c>
      <c r="CR120" s="15">
        <f t="shared" si="289"/>
        <v>2763.8960817499997</v>
      </c>
      <c r="CS120" s="15">
        <f t="shared" si="290"/>
        <v>2763.8960817499997</v>
      </c>
      <c r="CT120" s="15">
        <f t="shared" si="291"/>
        <v>2770.6010828333328</v>
      </c>
      <c r="CU120" s="15">
        <f t="shared" si="292"/>
        <v>2777.3060603333329</v>
      </c>
      <c r="CV120" s="15">
        <f t="shared" si="293"/>
        <v>2777.3060603333329</v>
      </c>
      <c r="CW120" s="15">
        <f t="shared" si="294"/>
        <v>2777.3060603333329</v>
      </c>
      <c r="CX120" s="15">
        <f t="shared" si="295"/>
        <v>2777.3060603333329</v>
      </c>
      <c r="CY120" s="15">
        <f t="shared" si="296"/>
        <v>2777.3060603333329</v>
      </c>
      <c r="CZ120" s="15">
        <f t="shared" si="297"/>
        <v>2775.5168635833338</v>
      </c>
      <c r="DA120" s="15">
        <f t="shared" si="298"/>
        <v>2773.7276668333329</v>
      </c>
      <c r="DB120" s="15">
        <f t="shared" si="299"/>
        <v>2773.7276668333329</v>
      </c>
      <c r="DC120" s="15">
        <f t="shared" si="300"/>
        <v>2773.7276668333329</v>
      </c>
      <c r="DD120" s="15">
        <f t="shared" si="301"/>
        <v>0</v>
      </c>
      <c r="DE120" s="15">
        <f t="shared" si="302"/>
        <v>2773.7276668333329</v>
      </c>
      <c r="DF120" s="15">
        <f t="shared" si="303"/>
        <v>2773.7276668333329</v>
      </c>
      <c r="DG120" s="15">
        <f t="shared" si="304"/>
        <v>2773.7276668333329</v>
      </c>
      <c r="DH120" s="15">
        <f t="shared" si="305"/>
        <v>2773.7276668333329</v>
      </c>
      <c r="DI120" s="15">
        <f t="shared" si="306"/>
        <v>2773.7276668333329</v>
      </c>
      <c r="DJ120" s="15">
        <f t="shared" si="307"/>
        <v>2773.7276668333329</v>
      </c>
      <c r="DK120" s="15">
        <f t="shared" si="308"/>
        <v>0</v>
      </c>
      <c r="DL120" s="15">
        <f t="shared" si="309"/>
        <v>0</v>
      </c>
      <c r="DM120" s="15">
        <f t="shared" si="310"/>
        <v>0</v>
      </c>
      <c r="DN120" s="15">
        <f t="shared" si="311"/>
        <v>0</v>
      </c>
      <c r="DO120" s="15">
        <f t="shared" si="312"/>
        <v>0</v>
      </c>
      <c r="DP120" s="15">
        <f t="shared" si="313"/>
        <v>0</v>
      </c>
      <c r="DR120" s="15">
        <f t="shared" si="314"/>
        <v>185.56192775000045</v>
      </c>
      <c r="DS120" s="15">
        <f t="shared" si="315"/>
        <v>185.56192775000045</v>
      </c>
      <c r="DT120" s="15">
        <f t="shared" si="316"/>
        <v>185.56192775000045</v>
      </c>
      <c r="DU120" s="15">
        <f t="shared" si="317"/>
        <v>185.56192775000045</v>
      </c>
      <c r="DV120" s="15">
        <f t="shared" si="318"/>
        <v>185.56192775000045</v>
      </c>
      <c r="DW120" s="15">
        <f t="shared" si="319"/>
        <v>185.56192775000045</v>
      </c>
      <c r="DX120" s="15">
        <f t="shared" si="320"/>
        <v>185.56192775000045</v>
      </c>
      <c r="DY120" s="15">
        <f t="shared" si="321"/>
        <v>185.56192775000045</v>
      </c>
      <c r="DZ120" s="15">
        <f t="shared" si="322"/>
        <v>185.56192775000045</v>
      </c>
      <c r="EA120" s="15">
        <f t="shared" si="323"/>
        <v>185.56192775000045</v>
      </c>
      <c r="EB120" s="15">
        <f t="shared" si="324"/>
        <v>185.56192775000045</v>
      </c>
      <c r="EC120" s="15">
        <f t="shared" si="325"/>
        <v>185.56192775000045</v>
      </c>
      <c r="ED120" s="15">
        <f t="shared" si="326"/>
        <v>0</v>
      </c>
      <c r="EE120" s="15">
        <f t="shared" si="327"/>
        <v>185.56192775000045</v>
      </c>
      <c r="EF120" s="15">
        <f t="shared" si="328"/>
        <v>185.56192775000045</v>
      </c>
      <c r="EG120" s="15">
        <f t="shared" si="329"/>
        <v>186.0120868333338</v>
      </c>
      <c r="EH120" s="15">
        <f t="shared" si="330"/>
        <v>186.46224433333373</v>
      </c>
      <c r="EI120" s="15">
        <f t="shared" si="331"/>
        <v>186.46224433333373</v>
      </c>
      <c r="EJ120" s="15">
        <f t="shared" si="332"/>
        <v>186.46224433333373</v>
      </c>
      <c r="EK120" s="15">
        <f t="shared" si="333"/>
        <v>186.46224433333373</v>
      </c>
      <c r="EL120" s="15">
        <f t="shared" si="334"/>
        <v>186.46224433333373</v>
      </c>
      <c r="EM120" s="15">
        <f t="shared" si="335"/>
        <v>186.34212158333321</v>
      </c>
      <c r="EN120" s="15">
        <f t="shared" si="336"/>
        <v>186.2219988333336</v>
      </c>
      <c r="EO120" s="15">
        <f t="shared" si="337"/>
        <v>186.2219988333336</v>
      </c>
      <c r="EP120" s="15">
        <f t="shared" si="338"/>
        <v>186.2219988333336</v>
      </c>
      <c r="EQ120" s="15">
        <f t="shared" si="339"/>
        <v>0</v>
      </c>
      <c r="ER120" s="15">
        <f t="shared" si="340"/>
        <v>186.2219988333336</v>
      </c>
      <c r="ES120" s="15">
        <f t="shared" si="341"/>
        <v>186.2219988333336</v>
      </c>
      <c r="ET120" s="15">
        <f t="shared" si="342"/>
        <v>186.2219988333336</v>
      </c>
      <c r="EU120" s="15">
        <f t="shared" si="343"/>
        <v>186.2219988333336</v>
      </c>
      <c r="EV120" s="15">
        <f t="shared" si="344"/>
        <v>186.2219988333336</v>
      </c>
      <c r="EW120" s="15">
        <f t="shared" si="345"/>
        <v>186.2219988333336</v>
      </c>
      <c r="EX120" s="15">
        <f t="shared" si="346"/>
        <v>0</v>
      </c>
      <c r="EY120" s="15">
        <f t="shared" si="347"/>
        <v>0</v>
      </c>
      <c r="EZ120" s="15">
        <f t="shared" si="348"/>
        <v>0</v>
      </c>
      <c r="FA120" s="15">
        <f t="shared" si="349"/>
        <v>0</v>
      </c>
      <c r="FB120" s="15">
        <f t="shared" si="350"/>
        <v>0</v>
      </c>
      <c r="FC120" s="15">
        <f t="shared" si="351"/>
        <v>0</v>
      </c>
    </row>
    <row r="121" spans="1:159" x14ac:dyDescent="0.25">
      <c r="A121" s="26" t="s">
        <v>502</v>
      </c>
      <c r="B121" s="13">
        <v>3.15E-2</v>
      </c>
      <c r="C121" s="212">
        <v>2.9399999999999999E-2</v>
      </c>
      <c r="D121" s="13"/>
      <c r="E121" s="27">
        <v>122849.05</v>
      </c>
      <c r="F121" s="27">
        <v>122849.05</v>
      </c>
      <c r="G121" s="27">
        <v>122849.05</v>
      </c>
      <c r="H121" s="27">
        <v>122849.05</v>
      </c>
      <c r="I121" s="27">
        <v>122849.05</v>
      </c>
      <c r="J121" s="27">
        <v>122849.05</v>
      </c>
      <c r="K121" s="27">
        <v>122849.05</v>
      </c>
      <c r="L121" s="27">
        <v>122849.05</v>
      </c>
      <c r="M121" s="27">
        <v>122849.05</v>
      </c>
      <c r="N121" s="27">
        <v>122849.05</v>
      </c>
      <c r="O121" s="27">
        <v>122849.05</v>
      </c>
      <c r="P121" s="27">
        <v>122849.05</v>
      </c>
      <c r="Q121" s="13"/>
      <c r="R121" s="27">
        <v>122849.05</v>
      </c>
      <c r="S121" s="27">
        <v>122849.05</v>
      </c>
      <c r="T121" s="27">
        <v>122849.05</v>
      </c>
      <c r="U121" s="29">
        <v>122849.05</v>
      </c>
      <c r="V121" s="29">
        <v>122849.05</v>
      </c>
      <c r="W121" s="29">
        <v>122849.05</v>
      </c>
      <c r="X121" s="29">
        <v>122849.05</v>
      </c>
      <c r="Y121" s="29">
        <v>122849.05</v>
      </c>
      <c r="Z121" s="29">
        <v>122849.05</v>
      </c>
      <c r="AA121" s="29">
        <v>122849.05</v>
      </c>
      <c r="AB121" s="29">
        <v>122849.05</v>
      </c>
      <c r="AC121" s="29">
        <v>122849.05</v>
      </c>
      <c r="AD121" s="27"/>
      <c r="AE121" s="27">
        <v>122849.05</v>
      </c>
      <c r="AF121" s="27">
        <v>155876.43</v>
      </c>
      <c r="AG121" s="27">
        <v>188903.80000000002</v>
      </c>
      <c r="AH121" s="27">
        <v>188903.80000000002</v>
      </c>
      <c r="AI121" s="27">
        <v>188903.80000000002</v>
      </c>
      <c r="AJ121" s="27">
        <v>188903.80000000002</v>
      </c>
      <c r="AK121" s="27"/>
      <c r="AL121" s="27"/>
      <c r="AM121" s="27"/>
      <c r="AN121" s="27"/>
      <c r="AO121" s="27"/>
      <c r="AP121" s="27"/>
      <c r="AQ121" s="27"/>
      <c r="AR121" s="28">
        <v>322.47875625</v>
      </c>
      <c r="AS121" s="28">
        <v>322.47875625</v>
      </c>
      <c r="AT121" s="28">
        <v>322.47875625</v>
      </c>
      <c r="AU121" s="28">
        <v>322.47875625</v>
      </c>
      <c r="AV121" s="28">
        <v>322.47875625</v>
      </c>
      <c r="AW121" s="28">
        <v>322.47875625</v>
      </c>
      <c r="AX121" s="28">
        <v>322.47875625</v>
      </c>
      <c r="AY121" s="28">
        <v>322.47875625</v>
      </c>
      <c r="AZ121" s="28">
        <v>322.47875625</v>
      </c>
      <c r="BA121" s="28">
        <v>322.47875625</v>
      </c>
      <c r="BB121" s="28">
        <v>322.47875625</v>
      </c>
      <c r="BC121" s="28">
        <v>322.47875625</v>
      </c>
      <c r="BD121" s="27"/>
      <c r="BE121" s="28">
        <v>322.47875625</v>
      </c>
      <c r="BF121" s="28">
        <v>322.47875625</v>
      </c>
      <c r="BG121" s="28">
        <v>322.47875625</v>
      </c>
      <c r="BH121" s="29">
        <v>322.47875625</v>
      </c>
      <c r="BI121" s="29">
        <v>322.47875625</v>
      </c>
      <c r="BJ121" s="29">
        <v>322.47875625</v>
      </c>
      <c r="BK121" s="29">
        <v>322.47875625</v>
      </c>
      <c r="BL121" s="29">
        <v>322.47875625</v>
      </c>
      <c r="BM121" s="29">
        <v>322.47875625</v>
      </c>
      <c r="BN121" s="29">
        <v>322.47875625</v>
      </c>
      <c r="BO121" s="29">
        <v>322.47875625</v>
      </c>
      <c r="BP121" s="29">
        <v>322.47875625</v>
      </c>
      <c r="BQ121" s="28"/>
      <c r="BR121" s="27">
        <f t="shared" si="264"/>
        <v>322.47875625</v>
      </c>
      <c r="BS121" s="27">
        <f t="shared" si="265"/>
        <v>409.17562874999999</v>
      </c>
      <c r="BT121" s="27">
        <f t="shared" si="266"/>
        <v>495.87247500000007</v>
      </c>
      <c r="BU121" s="27">
        <f t="shared" si="267"/>
        <v>495.87247500000007</v>
      </c>
      <c r="BV121" s="27">
        <f t="shared" si="268"/>
        <v>495.87247500000007</v>
      </c>
      <c r="BW121" s="27">
        <f t="shared" si="269"/>
        <v>495.87247500000007</v>
      </c>
      <c r="BX121" s="27">
        <f t="shared" si="270"/>
        <v>0</v>
      </c>
      <c r="BY121" s="27">
        <f t="shared" si="271"/>
        <v>0</v>
      </c>
      <c r="BZ121" s="27">
        <f t="shared" si="272"/>
        <v>0</v>
      </c>
      <c r="CA121" s="27">
        <f t="shared" si="273"/>
        <v>0</v>
      </c>
      <c r="CB121" s="27">
        <f t="shared" si="274"/>
        <v>0</v>
      </c>
      <c r="CC121" s="27">
        <f t="shared" si="275"/>
        <v>0</v>
      </c>
      <c r="CE121" s="15">
        <f t="shared" si="276"/>
        <v>300.98017249999998</v>
      </c>
      <c r="CF121" s="15">
        <f t="shared" si="277"/>
        <v>300.98017249999998</v>
      </c>
      <c r="CG121" s="15">
        <f t="shared" si="278"/>
        <v>300.98017249999998</v>
      </c>
      <c r="CH121" s="15">
        <f t="shared" si="279"/>
        <v>300.98017249999998</v>
      </c>
      <c r="CI121" s="15">
        <f t="shared" si="280"/>
        <v>300.98017249999998</v>
      </c>
      <c r="CJ121" s="15">
        <f t="shared" si="281"/>
        <v>300.98017249999998</v>
      </c>
      <c r="CK121" s="15">
        <f t="shared" si="282"/>
        <v>300.98017249999998</v>
      </c>
      <c r="CL121" s="15">
        <f t="shared" si="283"/>
        <v>300.98017249999998</v>
      </c>
      <c r="CM121" s="15">
        <f t="shared" si="284"/>
        <v>300.98017249999998</v>
      </c>
      <c r="CN121" s="15">
        <f t="shared" si="285"/>
        <v>300.98017249999998</v>
      </c>
      <c r="CO121" s="15">
        <f t="shared" si="286"/>
        <v>300.98017249999998</v>
      </c>
      <c r="CP121" s="15">
        <f t="shared" si="287"/>
        <v>300.98017249999998</v>
      </c>
      <c r="CQ121" s="15">
        <f t="shared" si="288"/>
        <v>0</v>
      </c>
      <c r="CR121" s="15">
        <f t="shared" si="289"/>
        <v>300.98017249999998</v>
      </c>
      <c r="CS121" s="15">
        <f t="shared" si="290"/>
        <v>300.98017249999998</v>
      </c>
      <c r="CT121" s="15">
        <f t="shared" si="291"/>
        <v>300.98017249999998</v>
      </c>
      <c r="CU121" s="15">
        <f t="shared" si="292"/>
        <v>300.98017249999998</v>
      </c>
      <c r="CV121" s="15">
        <f t="shared" si="293"/>
        <v>300.98017249999998</v>
      </c>
      <c r="CW121" s="15">
        <f t="shared" si="294"/>
        <v>300.98017249999998</v>
      </c>
      <c r="CX121" s="15">
        <f t="shared" si="295"/>
        <v>300.98017249999998</v>
      </c>
      <c r="CY121" s="15">
        <f t="shared" si="296"/>
        <v>300.98017249999998</v>
      </c>
      <c r="CZ121" s="15">
        <f t="shared" si="297"/>
        <v>300.98017249999998</v>
      </c>
      <c r="DA121" s="15">
        <f t="shared" si="298"/>
        <v>300.98017249999998</v>
      </c>
      <c r="DB121" s="15">
        <f t="shared" si="299"/>
        <v>300.98017249999998</v>
      </c>
      <c r="DC121" s="15">
        <f t="shared" si="300"/>
        <v>300.98017249999998</v>
      </c>
      <c r="DD121" s="15">
        <f t="shared" si="301"/>
        <v>0</v>
      </c>
      <c r="DE121" s="15">
        <f t="shared" si="302"/>
        <v>300.98017249999998</v>
      </c>
      <c r="DF121" s="15">
        <f t="shared" si="303"/>
        <v>381.89725349999998</v>
      </c>
      <c r="DG121" s="15">
        <f t="shared" si="304"/>
        <v>462.81431000000003</v>
      </c>
      <c r="DH121" s="15">
        <f t="shared" si="305"/>
        <v>462.81431000000003</v>
      </c>
      <c r="DI121" s="15">
        <f t="shared" si="306"/>
        <v>462.81431000000003</v>
      </c>
      <c r="DJ121" s="15">
        <f t="shared" si="307"/>
        <v>462.81431000000003</v>
      </c>
      <c r="DK121" s="15">
        <f t="shared" si="308"/>
        <v>0</v>
      </c>
      <c r="DL121" s="15">
        <f t="shared" si="309"/>
        <v>0</v>
      </c>
      <c r="DM121" s="15">
        <f t="shared" si="310"/>
        <v>0</v>
      </c>
      <c r="DN121" s="15">
        <f t="shared" si="311"/>
        <v>0</v>
      </c>
      <c r="DO121" s="15">
        <f t="shared" si="312"/>
        <v>0</v>
      </c>
      <c r="DP121" s="15">
        <f t="shared" si="313"/>
        <v>0</v>
      </c>
      <c r="DR121" s="15">
        <f t="shared" si="314"/>
        <v>21.498583750000023</v>
      </c>
      <c r="DS121" s="15">
        <f t="shared" si="315"/>
        <v>21.498583750000023</v>
      </c>
      <c r="DT121" s="15">
        <f t="shared" si="316"/>
        <v>21.498583750000023</v>
      </c>
      <c r="DU121" s="15">
        <f t="shared" si="317"/>
        <v>21.498583750000023</v>
      </c>
      <c r="DV121" s="15">
        <f t="shared" si="318"/>
        <v>21.498583750000023</v>
      </c>
      <c r="DW121" s="15">
        <f t="shared" si="319"/>
        <v>21.498583750000023</v>
      </c>
      <c r="DX121" s="15">
        <f t="shared" si="320"/>
        <v>21.498583750000023</v>
      </c>
      <c r="DY121" s="15">
        <f t="shared" si="321"/>
        <v>21.498583750000023</v>
      </c>
      <c r="DZ121" s="15">
        <f t="shared" si="322"/>
        <v>21.498583750000023</v>
      </c>
      <c r="EA121" s="15">
        <f t="shared" si="323"/>
        <v>21.498583750000023</v>
      </c>
      <c r="EB121" s="15">
        <f t="shared" si="324"/>
        <v>21.498583750000023</v>
      </c>
      <c r="EC121" s="15">
        <f t="shared" si="325"/>
        <v>21.498583750000023</v>
      </c>
      <c r="ED121" s="15">
        <f t="shared" si="326"/>
        <v>0</v>
      </c>
      <c r="EE121" s="15">
        <f t="shared" si="327"/>
        <v>21.498583750000023</v>
      </c>
      <c r="EF121" s="15">
        <f t="shared" si="328"/>
        <v>21.498583750000023</v>
      </c>
      <c r="EG121" s="15">
        <f t="shared" si="329"/>
        <v>21.498583750000023</v>
      </c>
      <c r="EH121" s="15">
        <f t="shared" si="330"/>
        <v>21.498583750000023</v>
      </c>
      <c r="EI121" s="15">
        <f t="shared" si="331"/>
        <v>21.498583750000023</v>
      </c>
      <c r="EJ121" s="15">
        <f t="shared" si="332"/>
        <v>21.498583750000023</v>
      </c>
      <c r="EK121" s="15">
        <f t="shared" si="333"/>
        <v>21.498583750000023</v>
      </c>
      <c r="EL121" s="15">
        <f t="shared" si="334"/>
        <v>21.498583750000023</v>
      </c>
      <c r="EM121" s="15">
        <f t="shared" si="335"/>
        <v>21.498583750000023</v>
      </c>
      <c r="EN121" s="15">
        <f t="shared" si="336"/>
        <v>21.498583750000023</v>
      </c>
      <c r="EO121" s="15">
        <f t="shared" si="337"/>
        <v>21.498583750000023</v>
      </c>
      <c r="EP121" s="15">
        <f t="shared" si="338"/>
        <v>21.498583750000023</v>
      </c>
      <c r="EQ121" s="15">
        <f t="shared" si="339"/>
        <v>0</v>
      </c>
      <c r="ER121" s="15">
        <f t="shared" si="340"/>
        <v>21.498583750000023</v>
      </c>
      <c r="ES121" s="15">
        <f t="shared" si="341"/>
        <v>27.278375250000011</v>
      </c>
      <c r="ET121" s="15">
        <f t="shared" si="342"/>
        <v>33.058165000000031</v>
      </c>
      <c r="EU121" s="15">
        <f t="shared" si="343"/>
        <v>33.058165000000031</v>
      </c>
      <c r="EV121" s="15">
        <f t="shared" si="344"/>
        <v>33.058165000000031</v>
      </c>
      <c r="EW121" s="15">
        <f t="shared" si="345"/>
        <v>33.058165000000031</v>
      </c>
      <c r="EX121" s="15">
        <f t="shared" si="346"/>
        <v>0</v>
      </c>
      <c r="EY121" s="15">
        <f t="shared" si="347"/>
        <v>0</v>
      </c>
      <c r="EZ121" s="15">
        <f t="shared" si="348"/>
        <v>0</v>
      </c>
      <c r="FA121" s="15">
        <f t="shared" si="349"/>
        <v>0</v>
      </c>
      <c r="FB121" s="15">
        <f t="shared" si="350"/>
        <v>0</v>
      </c>
      <c r="FC121" s="15">
        <f t="shared" si="351"/>
        <v>0</v>
      </c>
    </row>
    <row r="122" spans="1:159" x14ac:dyDescent="0.25">
      <c r="A122" s="26" t="s">
        <v>503</v>
      </c>
      <c r="B122" s="13">
        <v>2.0899999999999998E-2</v>
      </c>
      <c r="C122" s="212">
        <v>1.8700000000000001E-2</v>
      </c>
      <c r="D122" s="13"/>
      <c r="E122" s="27">
        <v>141832.79</v>
      </c>
      <c r="F122" s="27">
        <v>141832.79</v>
      </c>
      <c r="G122" s="27">
        <v>141832.79</v>
      </c>
      <c r="H122" s="27">
        <v>141832.79</v>
      </c>
      <c r="I122" s="27">
        <v>141832.79</v>
      </c>
      <c r="J122" s="27">
        <v>141832.79</v>
      </c>
      <c r="K122" s="27">
        <v>141832.79</v>
      </c>
      <c r="L122" s="27">
        <v>141832.79</v>
      </c>
      <c r="M122" s="27">
        <v>141832.79</v>
      </c>
      <c r="N122" s="27">
        <v>141832.79</v>
      </c>
      <c r="O122" s="27">
        <v>141832.79</v>
      </c>
      <c r="P122" s="27">
        <v>141832.79</v>
      </c>
      <c r="Q122" s="13"/>
      <c r="R122" s="27">
        <v>141832.79</v>
      </c>
      <c r="S122" s="27">
        <v>141832.79</v>
      </c>
      <c r="T122" s="27">
        <v>141832.79</v>
      </c>
      <c r="U122" s="29">
        <v>141832.79</v>
      </c>
      <c r="V122" s="29">
        <v>141832.79</v>
      </c>
      <c r="W122" s="29">
        <v>141832.79</v>
      </c>
      <c r="X122" s="29">
        <v>141832.79</v>
      </c>
      <c r="Y122" s="29">
        <v>141832.79</v>
      </c>
      <c r="Z122" s="29">
        <v>141832.79</v>
      </c>
      <c r="AA122" s="29">
        <v>141832.79</v>
      </c>
      <c r="AB122" s="29">
        <v>141832.79</v>
      </c>
      <c r="AC122" s="29">
        <v>141832.79</v>
      </c>
      <c r="AD122" s="27"/>
      <c r="AE122" s="27">
        <v>141832.79</v>
      </c>
      <c r="AF122" s="27">
        <v>141832.79</v>
      </c>
      <c r="AG122" s="27">
        <v>141832.79</v>
      </c>
      <c r="AH122" s="27">
        <v>141832.79</v>
      </c>
      <c r="AI122" s="27">
        <v>141832.79</v>
      </c>
      <c r="AJ122" s="27">
        <v>141832.79</v>
      </c>
      <c r="AK122" s="27"/>
      <c r="AL122" s="27"/>
      <c r="AM122" s="27"/>
      <c r="AN122" s="27"/>
      <c r="AO122" s="27"/>
      <c r="AP122" s="27"/>
      <c r="AQ122" s="27"/>
      <c r="AR122" s="28">
        <v>247.02544258333333</v>
      </c>
      <c r="AS122" s="28">
        <v>247.02544258333333</v>
      </c>
      <c r="AT122" s="28">
        <v>247.02544258333333</v>
      </c>
      <c r="AU122" s="28">
        <v>247.02544258333333</v>
      </c>
      <c r="AV122" s="28">
        <v>247.02544258333333</v>
      </c>
      <c r="AW122" s="28">
        <v>247.02544258333333</v>
      </c>
      <c r="AX122" s="28">
        <v>247.02544258333333</v>
      </c>
      <c r="AY122" s="28">
        <v>247.02544258333333</v>
      </c>
      <c r="AZ122" s="28">
        <v>247.02544258333333</v>
      </c>
      <c r="BA122" s="28">
        <v>247.02544258333333</v>
      </c>
      <c r="BB122" s="28">
        <v>247.02544258333333</v>
      </c>
      <c r="BC122" s="28">
        <v>247.02544258333333</v>
      </c>
      <c r="BD122" s="27"/>
      <c r="BE122" s="28">
        <v>247.02544258333333</v>
      </c>
      <c r="BF122" s="28">
        <v>247.02544258333333</v>
      </c>
      <c r="BG122" s="28">
        <v>247.02544258333333</v>
      </c>
      <c r="BH122" s="29">
        <v>247.02544258333333</v>
      </c>
      <c r="BI122" s="29">
        <v>247.02544258333333</v>
      </c>
      <c r="BJ122" s="29">
        <v>247.02544258333333</v>
      </c>
      <c r="BK122" s="29">
        <v>247.02544258333333</v>
      </c>
      <c r="BL122" s="29">
        <v>247.02544258333333</v>
      </c>
      <c r="BM122" s="29">
        <v>247.02544258333333</v>
      </c>
      <c r="BN122" s="29">
        <v>247.02544258333333</v>
      </c>
      <c r="BO122" s="29">
        <v>247.02544258333333</v>
      </c>
      <c r="BP122" s="29">
        <v>247.02544258333333</v>
      </c>
      <c r="BQ122" s="28"/>
      <c r="BR122" s="27">
        <f t="shared" si="264"/>
        <v>247.02544258333333</v>
      </c>
      <c r="BS122" s="27">
        <f t="shared" si="265"/>
        <v>247.02544258333333</v>
      </c>
      <c r="BT122" s="27">
        <f t="shared" si="266"/>
        <v>247.02544258333333</v>
      </c>
      <c r="BU122" s="27">
        <f t="shared" si="267"/>
        <v>247.02544258333333</v>
      </c>
      <c r="BV122" s="27">
        <f t="shared" si="268"/>
        <v>247.02544258333333</v>
      </c>
      <c r="BW122" s="27">
        <f t="shared" si="269"/>
        <v>247.02544258333333</v>
      </c>
      <c r="BX122" s="27">
        <f t="shared" si="270"/>
        <v>0</v>
      </c>
      <c r="BY122" s="27">
        <f t="shared" si="271"/>
        <v>0</v>
      </c>
      <c r="BZ122" s="27">
        <f t="shared" si="272"/>
        <v>0</v>
      </c>
      <c r="CA122" s="27">
        <f t="shared" si="273"/>
        <v>0</v>
      </c>
      <c r="CB122" s="27">
        <f t="shared" si="274"/>
        <v>0</v>
      </c>
      <c r="CC122" s="27">
        <f t="shared" si="275"/>
        <v>0</v>
      </c>
      <c r="CE122" s="15">
        <f t="shared" si="276"/>
        <v>221.02276441666672</v>
      </c>
      <c r="CF122" s="15">
        <f t="shared" si="277"/>
        <v>221.02276441666672</v>
      </c>
      <c r="CG122" s="15">
        <f t="shared" si="278"/>
        <v>221.02276441666672</v>
      </c>
      <c r="CH122" s="15">
        <f t="shared" si="279"/>
        <v>221.02276441666672</v>
      </c>
      <c r="CI122" s="15">
        <f t="shared" si="280"/>
        <v>221.02276441666672</v>
      </c>
      <c r="CJ122" s="15">
        <f t="shared" si="281"/>
        <v>221.02276441666672</v>
      </c>
      <c r="CK122" s="15">
        <f t="shared" si="282"/>
        <v>221.02276441666672</v>
      </c>
      <c r="CL122" s="15">
        <f t="shared" si="283"/>
        <v>221.02276441666672</v>
      </c>
      <c r="CM122" s="15">
        <f t="shared" si="284"/>
        <v>221.02276441666672</v>
      </c>
      <c r="CN122" s="15">
        <f t="shared" si="285"/>
        <v>221.02276441666672</v>
      </c>
      <c r="CO122" s="15">
        <f t="shared" si="286"/>
        <v>221.02276441666672</v>
      </c>
      <c r="CP122" s="15">
        <f t="shared" si="287"/>
        <v>221.02276441666672</v>
      </c>
      <c r="CQ122" s="15">
        <f t="shared" si="288"/>
        <v>0</v>
      </c>
      <c r="CR122" s="15">
        <f t="shared" si="289"/>
        <v>221.02276441666672</v>
      </c>
      <c r="CS122" s="15">
        <f t="shared" si="290"/>
        <v>221.02276441666672</v>
      </c>
      <c r="CT122" s="15">
        <f t="shared" si="291"/>
        <v>221.02276441666672</v>
      </c>
      <c r="CU122" s="15">
        <f t="shared" si="292"/>
        <v>221.02276441666672</v>
      </c>
      <c r="CV122" s="15">
        <f t="shared" si="293"/>
        <v>221.02276441666672</v>
      </c>
      <c r="CW122" s="15">
        <f t="shared" si="294"/>
        <v>221.02276441666672</v>
      </c>
      <c r="CX122" s="15">
        <f t="shared" si="295"/>
        <v>221.02276441666672</v>
      </c>
      <c r="CY122" s="15">
        <f t="shared" si="296"/>
        <v>221.02276441666672</v>
      </c>
      <c r="CZ122" s="15">
        <f t="shared" si="297"/>
        <v>221.02276441666672</v>
      </c>
      <c r="DA122" s="15">
        <f t="shared" si="298"/>
        <v>221.02276441666672</v>
      </c>
      <c r="DB122" s="15">
        <f t="shared" si="299"/>
        <v>221.02276441666672</v>
      </c>
      <c r="DC122" s="15">
        <f t="shared" si="300"/>
        <v>221.02276441666672</v>
      </c>
      <c r="DD122" s="15">
        <f t="shared" si="301"/>
        <v>0</v>
      </c>
      <c r="DE122" s="15">
        <f t="shared" si="302"/>
        <v>221.02276441666672</v>
      </c>
      <c r="DF122" s="15">
        <f t="shared" si="303"/>
        <v>221.02276441666672</v>
      </c>
      <c r="DG122" s="15">
        <f t="shared" si="304"/>
        <v>221.02276441666672</v>
      </c>
      <c r="DH122" s="15">
        <f t="shared" si="305"/>
        <v>221.02276441666672</v>
      </c>
      <c r="DI122" s="15">
        <f t="shared" si="306"/>
        <v>221.02276441666672</v>
      </c>
      <c r="DJ122" s="15">
        <f t="shared" si="307"/>
        <v>221.02276441666672</v>
      </c>
      <c r="DK122" s="15">
        <f t="shared" si="308"/>
        <v>0</v>
      </c>
      <c r="DL122" s="15">
        <f t="shared" si="309"/>
        <v>0</v>
      </c>
      <c r="DM122" s="15">
        <f t="shared" si="310"/>
        <v>0</v>
      </c>
      <c r="DN122" s="15">
        <f t="shared" si="311"/>
        <v>0</v>
      </c>
      <c r="DO122" s="15">
        <f t="shared" si="312"/>
        <v>0</v>
      </c>
      <c r="DP122" s="15">
        <f t="shared" si="313"/>
        <v>0</v>
      </c>
      <c r="DR122" s="15">
        <f t="shared" si="314"/>
        <v>26.002678166666612</v>
      </c>
      <c r="DS122" s="15">
        <f t="shared" si="315"/>
        <v>26.002678166666612</v>
      </c>
      <c r="DT122" s="15">
        <f t="shared" si="316"/>
        <v>26.002678166666612</v>
      </c>
      <c r="DU122" s="15">
        <f t="shared" si="317"/>
        <v>26.002678166666612</v>
      </c>
      <c r="DV122" s="15">
        <f t="shared" si="318"/>
        <v>26.002678166666612</v>
      </c>
      <c r="DW122" s="15">
        <f t="shared" si="319"/>
        <v>26.002678166666612</v>
      </c>
      <c r="DX122" s="15">
        <f t="shared" si="320"/>
        <v>26.002678166666612</v>
      </c>
      <c r="DY122" s="15">
        <f t="shared" si="321"/>
        <v>26.002678166666612</v>
      </c>
      <c r="DZ122" s="15">
        <f t="shared" si="322"/>
        <v>26.002678166666612</v>
      </c>
      <c r="EA122" s="15">
        <f t="shared" si="323"/>
        <v>26.002678166666612</v>
      </c>
      <c r="EB122" s="15">
        <f t="shared" si="324"/>
        <v>26.002678166666612</v>
      </c>
      <c r="EC122" s="15">
        <f t="shared" si="325"/>
        <v>26.002678166666612</v>
      </c>
      <c r="ED122" s="15">
        <f t="shared" si="326"/>
        <v>0</v>
      </c>
      <c r="EE122" s="15">
        <f t="shared" si="327"/>
        <v>26.002678166666612</v>
      </c>
      <c r="EF122" s="15">
        <f t="shared" si="328"/>
        <v>26.002678166666612</v>
      </c>
      <c r="EG122" s="15">
        <f t="shared" si="329"/>
        <v>26.002678166666612</v>
      </c>
      <c r="EH122" s="15">
        <f t="shared" si="330"/>
        <v>26.002678166666612</v>
      </c>
      <c r="EI122" s="15">
        <f t="shared" si="331"/>
        <v>26.002678166666612</v>
      </c>
      <c r="EJ122" s="15">
        <f t="shared" si="332"/>
        <v>26.002678166666612</v>
      </c>
      <c r="EK122" s="15">
        <f t="shared" si="333"/>
        <v>26.002678166666612</v>
      </c>
      <c r="EL122" s="15">
        <f t="shared" si="334"/>
        <v>26.002678166666612</v>
      </c>
      <c r="EM122" s="15">
        <f t="shared" si="335"/>
        <v>26.002678166666612</v>
      </c>
      <c r="EN122" s="15">
        <f t="shared" si="336"/>
        <v>26.002678166666612</v>
      </c>
      <c r="EO122" s="15">
        <f t="shared" si="337"/>
        <v>26.002678166666612</v>
      </c>
      <c r="EP122" s="15">
        <f t="shared" si="338"/>
        <v>26.002678166666612</v>
      </c>
      <c r="EQ122" s="15">
        <f t="shared" si="339"/>
        <v>0</v>
      </c>
      <c r="ER122" s="15">
        <f t="shared" si="340"/>
        <v>26.002678166666612</v>
      </c>
      <c r="ES122" s="15">
        <f t="shared" si="341"/>
        <v>26.002678166666612</v>
      </c>
      <c r="ET122" s="15">
        <f t="shared" si="342"/>
        <v>26.002678166666612</v>
      </c>
      <c r="EU122" s="15">
        <f t="shared" si="343"/>
        <v>26.002678166666612</v>
      </c>
      <c r="EV122" s="15">
        <f t="shared" si="344"/>
        <v>26.002678166666612</v>
      </c>
      <c r="EW122" s="15">
        <f t="shared" si="345"/>
        <v>26.002678166666612</v>
      </c>
      <c r="EX122" s="15">
        <f t="shared" si="346"/>
        <v>0</v>
      </c>
      <c r="EY122" s="15">
        <f t="shared" si="347"/>
        <v>0</v>
      </c>
      <c r="EZ122" s="15">
        <f t="shared" si="348"/>
        <v>0</v>
      </c>
      <c r="FA122" s="15">
        <f t="shared" si="349"/>
        <v>0</v>
      </c>
      <c r="FB122" s="15">
        <f t="shared" si="350"/>
        <v>0</v>
      </c>
      <c r="FC122" s="15">
        <f t="shared" si="351"/>
        <v>0</v>
      </c>
    </row>
    <row r="123" spans="1:159" x14ac:dyDescent="0.25">
      <c r="A123" s="26" t="s">
        <v>505</v>
      </c>
      <c r="B123" s="13">
        <v>0</v>
      </c>
      <c r="C123" s="212">
        <v>0</v>
      </c>
      <c r="D123" s="13"/>
      <c r="E123" s="27">
        <v>64113.35</v>
      </c>
      <c r="F123" s="27">
        <v>64113.35</v>
      </c>
      <c r="G123" s="27">
        <v>64113.35</v>
      </c>
      <c r="H123" s="27">
        <v>64113.35</v>
      </c>
      <c r="I123" s="27">
        <v>64113.35</v>
      </c>
      <c r="J123" s="27">
        <v>64113.35</v>
      </c>
      <c r="K123" s="27">
        <v>64113.35</v>
      </c>
      <c r="L123" s="27">
        <v>64113.35</v>
      </c>
      <c r="M123" s="27">
        <v>64113.35</v>
      </c>
      <c r="N123" s="27">
        <v>64113.35</v>
      </c>
      <c r="O123" s="27">
        <v>64113.35</v>
      </c>
      <c r="P123" s="27">
        <v>64113.35</v>
      </c>
      <c r="Q123" s="13"/>
      <c r="R123" s="27">
        <v>64113.35</v>
      </c>
      <c r="S123" s="27">
        <v>64113.35</v>
      </c>
      <c r="T123" s="27">
        <v>64113.35</v>
      </c>
      <c r="U123" s="29">
        <v>64113.35</v>
      </c>
      <c r="V123" s="29">
        <v>64113.35</v>
      </c>
      <c r="W123" s="29">
        <v>64113.35</v>
      </c>
      <c r="X123" s="29">
        <v>64113.35</v>
      </c>
      <c r="Y123" s="29">
        <v>64113.35</v>
      </c>
      <c r="Z123" s="29">
        <v>64113.35</v>
      </c>
      <c r="AA123" s="29">
        <v>64113.35</v>
      </c>
      <c r="AB123" s="29">
        <v>64113.35</v>
      </c>
      <c r="AC123" s="29">
        <v>64113.35</v>
      </c>
      <c r="AD123" s="27"/>
      <c r="AE123" s="27">
        <v>64113.35</v>
      </c>
      <c r="AF123" s="27">
        <v>64113.35</v>
      </c>
      <c r="AG123" s="27">
        <v>64113.35</v>
      </c>
      <c r="AH123" s="27">
        <v>64113.35</v>
      </c>
      <c r="AI123" s="27">
        <v>64113.35</v>
      </c>
      <c r="AJ123" s="27">
        <v>64113.35</v>
      </c>
      <c r="AK123" s="27"/>
      <c r="AL123" s="27"/>
      <c r="AM123" s="27"/>
      <c r="AN123" s="27"/>
      <c r="AO123" s="27"/>
      <c r="AP123" s="27"/>
      <c r="AQ123" s="27"/>
      <c r="AR123" s="28">
        <v>0</v>
      </c>
      <c r="AS123" s="28">
        <v>0</v>
      </c>
      <c r="AT123" s="28">
        <v>0</v>
      </c>
      <c r="AU123" s="28">
        <v>0</v>
      </c>
      <c r="AV123" s="28">
        <v>0</v>
      </c>
      <c r="AW123" s="28">
        <v>0</v>
      </c>
      <c r="AX123" s="28">
        <v>0</v>
      </c>
      <c r="AY123" s="28">
        <v>0</v>
      </c>
      <c r="AZ123" s="28">
        <v>0</v>
      </c>
      <c r="BA123" s="28">
        <v>0</v>
      </c>
      <c r="BB123" s="28">
        <v>0</v>
      </c>
      <c r="BC123" s="28">
        <v>0</v>
      </c>
      <c r="BD123" s="27"/>
      <c r="BE123" s="28">
        <v>0</v>
      </c>
      <c r="BF123" s="28">
        <v>0</v>
      </c>
      <c r="BG123" s="28">
        <v>0</v>
      </c>
      <c r="BH123" s="29">
        <v>0</v>
      </c>
      <c r="BI123" s="29">
        <v>0</v>
      </c>
      <c r="BJ123" s="29">
        <v>0</v>
      </c>
      <c r="BK123" s="29">
        <v>0</v>
      </c>
      <c r="BL123" s="29">
        <v>0</v>
      </c>
      <c r="BM123" s="29">
        <v>0</v>
      </c>
      <c r="BN123" s="29">
        <v>0</v>
      </c>
      <c r="BO123" s="29">
        <v>0</v>
      </c>
      <c r="BP123" s="29">
        <v>0</v>
      </c>
      <c r="BQ123" s="28"/>
      <c r="BR123" s="27">
        <f t="shared" si="264"/>
        <v>0</v>
      </c>
      <c r="BS123" s="27">
        <f t="shared" si="265"/>
        <v>0</v>
      </c>
      <c r="BT123" s="27">
        <f t="shared" si="266"/>
        <v>0</v>
      </c>
      <c r="BU123" s="27">
        <f t="shared" si="267"/>
        <v>0</v>
      </c>
      <c r="BV123" s="27">
        <f t="shared" si="268"/>
        <v>0</v>
      </c>
      <c r="BW123" s="27">
        <f t="shared" si="269"/>
        <v>0</v>
      </c>
      <c r="BX123" s="27">
        <f t="shared" si="270"/>
        <v>0</v>
      </c>
      <c r="BY123" s="27">
        <f t="shared" si="271"/>
        <v>0</v>
      </c>
      <c r="BZ123" s="27">
        <f t="shared" si="272"/>
        <v>0</v>
      </c>
      <c r="CA123" s="27">
        <f t="shared" si="273"/>
        <v>0</v>
      </c>
      <c r="CB123" s="27">
        <f t="shared" si="274"/>
        <v>0</v>
      </c>
      <c r="CC123" s="27">
        <f t="shared" si="275"/>
        <v>0</v>
      </c>
      <c r="CE123" s="15">
        <f t="shared" si="276"/>
        <v>0</v>
      </c>
      <c r="CF123" s="15">
        <f t="shared" si="277"/>
        <v>0</v>
      </c>
      <c r="CG123" s="15">
        <f t="shared" si="278"/>
        <v>0</v>
      </c>
      <c r="CH123" s="15">
        <f t="shared" si="279"/>
        <v>0</v>
      </c>
      <c r="CI123" s="15">
        <f t="shared" si="280"/>
        <v>0</v>
      </c>
      <c r="CJ123" s="15">
        <f t="shared" si="281"/>
        <v>0</v>
      </c>
      <c r="CK123" s="15">
        <f t="shared" si="282"/>
        <v>0</v>
      </c>
      <c r="CL123" s="15">
        <f t="shared" si="283"/>
        <v>0</v>
      </c>
      <c r="CM123" s="15">
        <f t="shared" si="284"/>
        <v>0</v>
      </c>
      <c r="CN123" s="15">
        <f t="shared" si="285"/>
        <v>0</v>
      </c>
      <c r="CO123" s="15">
        <f t="shared" si="286"/>
        <v>0</v>
      </c>
      <c r="CP123" s="15">
        <f t="shared" si="287"/>
        <v>0</v>
      </c>
      <c r="CQ123" s="15">
        <f t="shared" si="288"/>
        <v>0</v>
      </c>
      <c r="CR123" s="15">
        <f t="shared" si="289"/>
        <v>0</v>
      </c>
      <c r="CS123" s="15">
        <f t="shared" si="290"/>
        <v>0</v>
      </c>
      <c r="CT123" s="15">
        <f t="shared" si="291"/>
        <v>0</v>
      </c>
      <c r="CU123" s="15">
        <f t="shared" si="292"/>
        <v>0</v>
      </c>
      <c r="CV123" s="15">
        <f t="shared" si="293"/>
        <v>0</v>
      </c>
      <c r="CW123" s="15">
        <f t="shared" si="294"/>
        <v>0</v>
      </c>
      <c r="CX123" s="15">
        <f t="shared" si="295"/>
        <v>0</v>
      </c>
      <c r="CY123" s="15">
        <f t="shared" si="296"/>
        <v>0</v>
      </c>
      <c r="CZ123" s="15">
        <f t="shared" si="297"/>
        <v>0</v>
      </c>
      <c r="DA123" s="15">
        <f t="shared" si="298"/>
        <v>0</v>
      </c>
      <c r="DB123" s="15">
        <f t="shared" si="299"/>
        <v>0</v>
      </c>
      <c r="DC123" s="15">
        <f t="shared" si="300"/>
        <v>0</v>
      </c>
      <c r="DD123" s="15">
        <f t="shared" si="301"/>
        <v>0</v>
      </c>
      <c r="DE123" s="15">
        <f t="shared" si="302"/>
        <v>0</v>
      </c>
      <c r="DF123" s="15">
        <f t="shared" si="303"/>
        <v>0</v>
      </c>
      <c r="DG123" s="15">
        <f t="shared" si="304"/>
        <v>0</v>
      </c>
      <c r="DH123" s="15">
        <f t="shared" si="305"/>
        <v>0</v>
      </c>
      <c r="DI123" s="15">
        <f t="shared" si="306"/>
        <v>0</v>
      </c>
      <c r="DJ123" s="15">
        <f t="shared" si="307"/>
        <v>0</v>
      </c>
      <c r="DK123" s="15">
        <f t="shared" si="308"/>
        <v>0</v>
      </c>
      <c r="DL123" s="15">
        <f t="shared" si="309"/>
        <v>0</v>
      </c>
      <c r="DM123" s="15">
        <f t="shared" si="310"/>
        <v>0</v>
      </c>
      <c r="DN123" s="15">
        <f t="shared" si="311"/>
        <v>0</v>
      </c>
      <c r="DO123" s="15">
        <f t="shared" si="312"/>
        <v>0</v>
      </c>
      <c r="DP123" s="15">
        <f t="shared" si="313"/>
        <v>0</v>
      </c>
      <c r="DR123" s="15">
        <f t="shared" si="314"/>
        <v>0</v>
      </c>
      <c r="DS123" s="15">
        <f t="shared" si="315"/>
        <v>0</v>
      </c>
      <c r="DT123" s="15">
        <f t="shared" si="316"/>
        <v>0</v>
      </c>
      <c r="DU123" s="15">
        <f t="shared" si="317"/>
        <v>0</v>
      </c>
      <c r="DV123" s="15">
        <f t="shared" si="318"/>
        <v>0</v>
      </c>
      <c r="DW123" s="15">
        <f t="shared" si="319"/>
        <v>0</v>
      </c>
      <c r="DX123" s="15">
        <f t="shared" si="320"/>
        <v>0</v>
      </c>
      <c r="DY123" s="15">
        <f t="shared" si="321"/>
        <v>0</v>
      </c>
      <c r="DZ123" s="15">
        <f t="shared" si="322"/>
        <v>0</v>
      </c>
      <c r="EA123" s="15">
        <f t="shared" si="323"/>
        <v>0</v>
      </c>
      <c r="EB123" s="15">
        <f t="shared" si="324"/>
        <v>0</v>
      </c>
      <c r="EC123" s="15">
        <f t="shared" si="325"/>
        <v>0</v>
      </c>
      <c r="ED123" s="15">
        <f t="shared" si="326"/>
        <v>0</v>
      </c>
      <c r="EE123" s="15">
        <f t="shared" si="327"/>
        <v>0</v>
      </c>
      <c r="EF123" s="15">
        <f t="shared" si="328"/>
        <v>0</v>
      </c>
      <c r="EG123" s="15">
        <f t="shared" si="329"/>
        <v>0</v>
      </c>
      <c r="EH123" s="15">
        <f t="shared" si="330"/>
        <v>0</v>
      </c>
      <c r="EI123" s="15">
        <f t="shared" si="331"/>
        <v>0</v>
      </c>
      <c r="EJ123" s="15">
        <f t="shared" si="332"/>
        <v>0</v>
      </c>
      <c r="EK123" s="15">
        <f t="shared" si="333"/>
        <v>0</v>
      </c>
      <c r="EL123" s="15">
        <f t="shared" si="334"/>
        <v>0</v>
      </c>
      <c r="EM123" s="15">
        <f t="shared" si="335"/>
        <v>0</v>
      </c>
      <c r="EN123" s="15">
        <f t="shared" si="336"/>
        <v>0</v>
      </c>
      <c r="EO123" s="15">
        <f t="shared" si="337"/>
        <v>0</v>
      </c>
      <c r="EP123" s="15">
        <f t="shared" si="338"/>
        <v>0</v>
      </c>
      <c r="EQ123" s="15">
        <f t="shared" si="339"/>
        <v>0</v>
      </c>
      <c r="ER123" s="15">
        <f t="shared" si="340"/>
        <v>0</v>
      </c>
      <c r="ES123" s="15">
        <f t="shared" si="341"/>
        <v>0</v>
      </c>
      <c r="ET123" s="15">
        <f t="shared" si="342"/>
        <v>0</v>
      </c>
      <c r="EU123" s="15">
        <f t="shared" si="343"/>
        <v>0</v>
      </c>
      <c r="EV123" s="15">
        <f t="shared" si="344"/>
        <v>0</v>
      </c>
      <c r="EW123" s="15">
        <f t="shared" si="345"/>
        <v>0</v>
      </c>
      <c r="EX123" s="15">
        <f t="shared" si="346"/>
        <v>0</v>
      </c>
      <c r="EY123" s="15">
        <f t="shared" si="347"/>
        <v>0</v>
      </c>
      <c r="EZ123" s="15">
        <f t="shared" si="348"/>
        <v>0</v>
      </c>
      <c r="FA123" s="15">
        <f t="shared" si="349"/>
        <v>0</v>
      </c>
      <c r="FB123" s="15">
        <f t="shared" si="350"/>
        <v>0</v>
      </c>
      <c r="FC123" s="15">
        <f t="shared" si="351"/>
        <v>0</v>
      </c>
    </row>
    <row r="124" spans="1:159" x14ac:dyDescent="0.25">
      <c r="A124" s="26" t="s">
        <v>506</v>
      </c>
      <c r="B124" s="13">
        <v>2.2099999999999998E-2</v>
      </c>
      <c r="C124" s="212">
        <v>2.0199999999999999E-2</v>
      </c>
      <c r="D124" s="13"/>
      <c r="E124" s="27">
        <v>2484085.38</v>
      </c>
      <c r="F124" s="27">
        <v>2484085.38</v>
      </c>
      <c r="G124" s="27">
        <v>2484085.38</v>
      </c>
      <c r="H124" s="27">
        <v>2484085.38</v>
      </c>
      <c r="I124" s="27">
        <v>2484085.38</v>
      </c>
      <c r="J124" s="27">
        <v>2484085.38</v>
      </c>
      <c r="K124" s="27">
        <v>2484085.38</v>
      </c>
      <c r="L124" s="27">
        <v>2484085.38</v>
      </c>
      <c r="M124" s="27">
        <v>2484085.38</v>
      </c>
      <c r="N124" s="27">
        <v>2484085.38</v>
      </c>
      <c r="O124" s="27">
        <v>2489216.69</v>
      </c>
      <c r="P124" s="27">
        <v>2494347.9900000002</v>
      </c>
      <c r="Q124" s="13"/>
      <c r="R124" s="27">
        <v>2531236.88</v>
      </c>
      <c r="S124" s="27">
        <v>2568125.77</v>
      </c>
      <c r="T124" s="27">
        <v>2568125.77</v>
      </c>
      <c r="U124" s="29">
        <v>2566705.79</v>
      </c>
      <c r="V124" s="29">
        <v>2565285.7999999998</v>
      </c>
      <c r="W124" s="29">
        <v>2565285.7999999998</v>
      </c>
      <c r="X124" s="29">
        <v>2565285.7999999998</v>
      </c>
      <c r="Y124" s="29">
        <v>2565285.7999999998</v>
      </c>
      <c r="Z124" s="29">
        <v>2528396.91</v>
      </c>
      <c r="AA124" s="29">
        <v>2491508.02</v>
      </c>
      <c r="AB124" s="29">
        <v>2491508.02</v>
      </c>
      <c r="AC124" s="29">
        <v>2491508.02</v>
      </c>
      <c r="AD124" s="27"/>
      <c r="AE124" s="27">
        <v>2491508.02</v>
      </c>
      <c r="AF124" s="27">
        <v>2491508.02</v>
      </c>
      <c r="AG124" s="27">
        <v>2491508.02</v>
      </c>
      <c r="AH124" s="27">
        <v>2491508.02</v>
      </c>
      <c r="AI124" s="27">
        <v>2491508.02</v>
      </c>
      <c r="AJ124" s="27">
        <v>2491508.02</v>
      </c>
      <c r="AK124" s="27"/>
      <c r="AL124" s="27"/>
      <c r="AM124" s="27"/>
      <c r="AN124" s="27"/>
      <c r="AO124" s="27"/>
      <c r="AP124" s="27"/>
      <c r="AQ124" s="27"/>
      <c r="AR124" s="28">
        <v>4574.857241499999</v>
      </c>
      <c r="AS124" s="28">
        <v>4574.857241499999</v>
      </c>
      <c r="AT124" s="28">
        <v>4574.857241499999</v>
      </c>
      <c r="AU124" s="28">
        <v>4574.857241499999</v>
      </c>
      <c r="AV124" s="28">
        <v>4574.857241499999</v>
      </c>
      <c r="AW124" s="28">
        <v>4574.857241499999</v>
      </c>
      <c r="AX124" s="28">
        <v>4574.857241499999</v>
      </c>
      <c r="AY124" s="28">
        <v>4574.857241499999</v>
      </c>
      <c r="AZ124" s="28">
        <v>4574.857241499999</v>
      </c>
      <c r="BA124" s="28">
        <v>4574.857241499999</v>
      </c>
      <c r="BB124" s="28">
        <v>4584.3074040833326</v>
      </c>
      <c r="BC124" s="28">
        <v>4593.7575482500006</v>
      </c>
      <c r="BD124" s="27"/>
      <c r="BE124" s="28">
        <v>4661.6945873333325</v>
      </c>
      <c r="BF124" s="28">
        <v>4729.6316264166662</v>
      </c>
      <c r="BG124" s="28">
        <v>4729.6316264166662</v>
      </c>
      <c r="BH124" s="29">
        <v>4727.0164965833328</v>
      </c>
      <c r="BI124" s="29">
        <v>4724.4013483333329</v>
      </c>
      <c r="BJ124" s="29">
        <v>4724.4013483333329</v>
      </c>
      <c r="BK124" s="29">
        <v>4724.4013483333329</v>
      </c>
      <c r="BL124" s="29">
        <v>4724.4013483333329</v>
      </c>
      <c r="BM124" s="29">
        <v>4656.46430925</v>
      </c>
      <c r="BN124" s="29">
        <v>4588.5272701666663</v>
      </c>
      <c r="BO124" s="29">
        <v>4588.5272701666663</v>
      </c>
      <c r="BP124" s="29">
        <v>4588.5272701666663</v>
      </c>
      <c r="BQ124" s="28"/>
      <c r="BR124" s="27">
        <f t="shared" si="264"/>
        <v>4588.5272701666663</v>
      </c>
      <c r="BS124" s="27">
        <f t="shared" si="265"/>
        <v>4588.5272701666663</v>
      </c>
      <c r="BT124" s="27">
        <f t="shared" si="266"/>
        <v>4588.5272701666663</v>
      </c>
      <c r="BU124" s="27">
        <f t="shared" si="267"/>
        <v>4588.5272701666663</v>
      </c>
      <c r="BV124" s="27">
        <f t="shared" si="268"/>
        <v>4588.5272701666663</v>
      </c>
      <c r="BW124" s="27">
        <f t="shared" si="269"/>
        <v>4588.5272701666663</v>
      </c>
      <c r="BX124" s="27">
        <f t="shared" si="270"/>
        <v>0</v>
      </c>
      <c r="BY124" s="27">
        <f t="shared" si="271"/>
        <v>0</v>
      </c>
      <c r="BZ124" s="27">
        <f t="shared" si="272"/>
        <v>0</v>
      </c>
      <c r="CA124" s="27">
        <f t="shared" si="273"/>
        <v>0</v>
      </c>
      <c r="CB124" s="27">
        <f t="shared" si="274"/>
        <v>0</v>
      </c>
      <c r="CC124" s="27">
        <f t="shared" si="275"/>
        <v>0</v>
      </c>
      <c r="CE124" s="15">
        <f t="shared" si="276"/>
        <v>4181.5437229999998</v>
      </c>
      <c r="CF124" s="15">
        <f t="shared" si="277"/>
        <v>4181.5437229999998</v>
      </c>
      <c r="CG124" s="15">
        <f t="shared" si="278"/>
        <v>4181.5437229999998</v>
      </c>
      <c r="CH124" s="15">
        <f t="shared" si="279"/>
        <v>4181.5437229999998</v>
      </c>
      <c r="CI124" s="15">
        <f t="shared" si="280"/>
        <v>4181.5437229999998</v>
      </c>
      <c r="CJ124" s="15">
        <f t="shared" si="281"/>
        <v>4181.5437229999998</v>
      </c>
      <c r="CK124" s="15">
        <f t="shared" si="282"/>
        <v>4181.5437229999998</v>
      </c>
      <c r="CL124" s="15">
        <f t="shared" si="283"/>
        <v>4181.5437229999998</v>
      </c>
      <c r="CM124" s="15">
        <f t="shared" si="284"/>
        <v>4181.5437229999998</v>
      </c>
      <c r="CN124" s="15">
        <f t="shared" si="285"/>
        <v>4181.5437229999998</v>
      </c>
      <c r="CO124" s="15">
        <f t="shared" si="286"/>
        <v>4190.1814281666666</v>
      </c>
      <c r="CP124" s="15">
        <f t="shared" si="287"/>
        <v>4198.8191164999998</v>
      </c>
      <c r="CQ124" s="15">
        <f t="shared" si="288"/>
        <v>0</v>
      </c>
      <c r="CR124" s="15">
        <f t="shared" si="289"/>
        <v>4260.915414666666</v>
      </c>
      <c r="CS124" s="15">
        <f t="shared" si="290"/>
        <v>4323.0117128333331</v>
      </c>
      <c r="CT124" s="15">
        <f t="shared" si="291"/>
        <v>4323.0117128333331</v>
      </c>
      <c r="CU124" s="15">
        <f t="shared" si="292"/>
        <v>4320.6214131666666</v>
      </c>
      <c r="CV124" s="15">
        <f t="shared" si="293"/>
        <v>4318.2310966666664</v>
      </c>
      <c r="CW124" s="15">
        <f t="shared" si="294"/>
        <v>4318.2310966666664</v>
      </c>
      <c r="CX124" s="15">
        <f t="shared" si="295"/>
        <v>4318.2310966666664</v>
      </c>
      <c r="CY124" s="15">
        <f t="shared" si="296"/>
        <v>4318.2310966666664</v>
      </c>
      <c r="CZ124" s="15">
        <f t="shared" si="297"/>
        <v>4256.1347985000002</v>
      </c>
      <c r="DA124" s="15">
        <f t="shared" si="298"/>
        <v>4194.0385003333331</v>
      </c>
      <c r="DB124" s="15">
        <f t="shared" si="299"/>
        <v>4194.0385003333331</v>
      </c>
      <c r="DC124" s="15">
        <f t="shared" si="300"/>
        <v>4194.0385003333331</v>
      </c>
      <c r="DD124" s="15">
        <f t="shared" si="301"/>
        <v>0</v>
      </c>
      <c r="DE124" s="15">
        <f t="shared" si="302"/>
        <v>4194.0385003333331</v>
      </c>
      <c r="DF124" s="15">
        <f t="shared" si="303"/>
        <v>4194.0385003333331</v>
      </c>
      <c r="DG124" s="15">
        <f t="shared" si="304"/>
        <v>4194.0385003333331</v>
      </c>
      <c r="DH124" s="15">
        <f t="shared" si="305"/>
        <v>4194.0385003333331</v>
      </c>
      <c r="DI124" s="15">
        <f t="shared" si="306"/>
        <v>4194.0385003333331</v>
      </c>
      <c r="DJ124" s="15">
        <f t="shared" si="307"/>
        <v>4194.0385003333331</v>
      </c>
      <c r="DK124" s="15">
        <f t="shared" si="308"/>
        <v>0</v>
      </c>
      <c r="DL124" s="15">
        <f t="shared" si="309"/>
        <v>0</v>
      </c>
      <c r="DM124" s="15">
        <f t="shared" si="310"/>
        <v>0</v>
      </c>
      <c r="DN124" s="15">
        <f t="shared" si="311"/>
        <v>0</v>
      </c>
      <c r="DO124" s="15">
        <f t="shared" si="312"/>
        <v>0</v>
      </c>
      <c r="DP124" s="15">
        <f t="shared" si="313"/>
        <v>0</v>
      </c>
      <c r="DR124" s="15">
        <f t="shared" si="314"/>
        <v>393.31351849999919</v>
      </c>
      <c r="DS124" s="15">
        <f t="shared" si="315"/>
        <v>393.31351849999919</v>
      </c>
      <c r="DT124" s="15">
        <f t="shared" si="316"/>
        <v>393.31351849999919</v>
      </c>
      <c r="DU124" s="15">
        <f t="shared" si="317"/>
        <v>393.31351849999919</v>
      </c>
      <c r="DV124" s="15">
        <f t="shared" si="318"/>
        <v>393.31351849999919</v>
      </c>
      <c r="DW124" s="15">
        <f t="shared" si="319"/>
        <v>393.31351849999919</v>
      </c>
      <c r="DX124" s="15">
        <f t="shared" si="320"/>
        <v>393.31351849999919</v>
      </c>
      <c r="DY124" s="15">
        <f t="shared" si="321"/>
        <v>393.31351849999919</v>
      </c>
      <c r="DZ124" s="15">
        <f t="shared" si="322"/>
        <v>393.31351849999919</v>
      </c>
      <c r="EA124" s="15">
        <f t="shared" si="323"/>
        <v>393.31351849999919</v>
      </c>
      <c r="EB124" s="15">
        <f t="shared" si="324"/>
        <v>394.12597591666599</v>
      </c>
      <c r="EC124" s="15">
        <f t="shared" si="325"/>
        <v>394.93843175000075</v>
      </c>
      <c r="ED124" s="15">
        <f t="shared" si="326"/>
        <v>0</v>
      </c>
      <c r="EE124" s="15">
        <f t="shared" si="327"/>
        <v>400.77917266666645</v>
      </c>
      <c r="EF124" s="15">
        <f t="shared" si="328"/>
        <v>406.61991358333307</v>
      </c>
      <c r="EG124" s="15">
        <f t="shared" si="329"/>
        <v>406.61991358333307</v>
      </c>
      <c r="EH124" s="15">
        <f t="shared" si="330"/>
        <v>406.39508341666624</v>
      </c>
      <c r="EI124" s="15">
        <f t="shared" si="331"/>
        <v>406.17025166666645</v>
      </c>
      <c r="EJ124" s="15">
        <f t="shared" si="332"/>
        <v>406.17025166666645</v>
      </c>
      <c r="EK124" s="15">
        <f t="shared" si="333"/>
        <v>406.17025166666645</v>
      </c>
      <c r="EL124" s="15">
        <f t="shared" si="334"/>
        <v>406.17025166666645</v>
      </c>
      <c r="EM124" s="15">
        <f t="shared" si="335"/>
        <v>400.32951074999983</v>
      </c>
      <c r="EN124" s="15">
        <f t="shared" si="336"/>
        <v>394.48876983333321</v>
      </c>
      <c r="EO124" s="15">
        <f t="shared" si="337"/>
        <v>394.48876983333321</v>
      </c>
      <c r="EP124" s="15">
        <f t="shared" si="338"/>
        <v>394.48876983333321</v>
      </c>
      <c r="EQ124" s="15">
        <f t="shared" si="339"/>
        <v>0</v>
      </c>
      <c r="ER124" s="15">
        <f t="shared" si="340"/>
        <v>394.48876983333321</v>
      </c>
      <c r="ES124" s="15">
        <f t="shared" si="341"/>
        <v>394.48876983333321</v>
      </c>
      <c r="ET124" s="15">
        <f t="shared" si="342"/>
        <v>394.48876983333321</v>
      </c>
      <c r="EU124" s="15">
        <f t="shared" si="343"/>
        <v>394.48876983333321</v>
      </c>
      <c r="EV124" s="15">
        <f t="shared" si="344"/>
        <v>394.48876983333321</v>
      </c>
      <c r="EW124" s="15">
        <f t="shared" si="345"/>
        <v>394.48876983333321</v>
      </c>
      <c r="EX124" s="15">
        <f t="shared" si="346"/>
        <v>0</v>
      </c>
      <c r="EY124" s="15">
        <f t="shared" si="347"/>
        <v>0</v>
      </c>
      <c r="EZ124" s="15">
        <f t="shared" si="348"/>
        <v>0</v>
      </c>
      <c r="FA124" s="15">
        <f t="shared" si="349"/>
        <v>0</v>
      </c>
      <c r="FB124" s="15">
        <f t="shared" si="350"/>
        <v>0</v>
      </c>
      <c r="FC124" s="15">
        <f t="shared" si="351"/>
        <v>0</v>
      </c>
    </row>
    <row r="125" spans="1:159" x14ac:dyDescent="0.25">
      <c r="A125" s="26" t="s">
        <v>509</v>
      </c>
      <c r="B125" s="13">
        <v>2.5700000000000001E-2</v>
      </c>
      <c r="C125" s="212">
        <v>2.3599999999999999E-2</v>
      </c>
      <c r="D125" s="13"/>
      <c r="E125" s="27">
        <v>2525013.2199999997</v>
      </c>
      <c r="F125" s="27">
        <v>2525013.2199999997</v>
      </c>
      <c r="G125" s="27">
        <v>2525013.2199999997</v>
      </c>
      <c r="H125" s="27">
        <v>2525013.2199999997</v>
      </c>
      <c r="I125" s="27">
        <v>2525013.2199999997</v>
      </c>
      <c r="J125" s="27">
        <v>2525013.2199999997</v>
      </c>
      <c r="K125" s="27">
        <v>2525013.2199999997</v>
      </c>
      <c r="L125" s="27">
        <v>2525013.2199999997</v>
      </c>
      <c r="M125" s="27">
        <v>2525013.2199999997</v>
      </c>
      <c r="N125" s="27">
        <v>2525013.2199999997</v>
      </c>
      <c r="O125" s="27">
        <v>2525013.2199999997</v>
      </c>
      <c r="P125" s="27">
        <v>2525013.2199999997</v>
      </c>
      <c r="Q125" s="13"/>
      <c r="R125" s="27">
        <v>2525013.2199999997</v>
      </c>
      <c r="S125" s="27">
        <v>2525013.2199999997</v>
      </c>
      <c r="T125" s="27">
        <v>2525013.2199999997</v>
      </c>
      <c r="U125" s="29">
        <v>2525013.2199999997</v>
      </c>
      <c r="V125" s="29">
        <v>2525013.2199999997</v>
      </c>
      <c r="W125" s="29">
        <v>2525013.2199999997</v>
      </c>
      <c r="X125" s="29">
        <v>2525013.2199999997</v>
      </c>
      <c r="Y125" s="29">
        <v>2525013.2199999997</v>
      </c>
      <c r="Z125" s="29">
        <v>2525013.2199999997</v>
      </c>
      <c r="AA125" s="29">
        <v>2525013.2199999997</v>
      </c>
      <c r="AB125" s="29">
        <v>2525013.2199999997</v>
      </c>
      <c r="AC125" s="29">
        <v>2525013.2199999997</v>
      </c>
      <c r="AD125" s="27"/>
      <c r="AE125" s="27">
        <v>2525013.2199999997</v>
      </c>
      <c r="AF125" s="27">
        <v>2525013.2199999997</v>
      </c>
      <c r="AG125" s="27">
        <v>2525013.2199999997</v>
      </c>
      <c r="AH125" s="27">
        <v>2525013.2199999997</v>
      </c>
      <c r="AI125" s="27">
        <v>2525013.2199999997</v>
      </c>
      <c r="AJ125" s="27">
        <v>2525013.2199999997</v>
      </c>
      <c r="AK125" s="27"/>
      <c r="AL125" s="27"/>
      <c r="AM125" s="27"/>
      <c r="AN125" s="27"/>
      <c r="AO125" s="27"/>
      <c r="AP125" s="27"/>
      <c r="AQ125" s="27"/>
      <c r="AR125" s="28">
        <v>5407.7366461666661</v>
      </c>
      <c r="AS125" s="28">
        <v>5407.7366461666661</v>
      </c>
      <c r="AT125" s="28">
        <v>5407.7366461666661</v>
      </c>
      <c r="AU125" s="28">
        <v>5407.7366461666661</v>
      </c>
      <c r="AV125" s="28">
        <v>5407.7366461666661</v>
      </c>
      <c r="AW125" s="28">
        <v>5407.7366461666661</v>
      </c>
      <c r="AX125" s="28">
        <v>5407.7366461666661</v>
      </c>
      <c r="AY125" s="28">
        <v>5407.7366461666661</v>
      </c>
      <c r="AZ125" s="28">
        <v>5407.7366461666661</v>
      </c>
      <c r="BA125" s="28">
        <v>5407.7366461666661</v>
      </c>
      <c r="BB125" s="28">
        <v>5407.7366461666661</v>
      </c>
      <c r="BC125" s="28">
        <v>5407.7366461666661</v>
      </c>
      <c r="BD125" s="27"/>
      <c r="BE125" s="28">
        <v>5407.7366461666661</v>
      </c>
      <c r="BF125" s="28">
        <v>5407.7366461666661</v>
      </c>
      <c r="BG125" s="28">
        <v>5407.7366461666661</v>
      </c>
      <c r="BH125" s="29">
        <v>5407.7366461666661</v>
      </c>
      <c r="BI125" s="29">
        <v>5407.7366461666661</v>
      </c>
      <c r="BJ125" s="29">
        <v>5407.7366461666661</v>
      </c>
      <c r="BK125" s="29">
        <v>5407.7366461666661</v>
      </c>
      <c r="BL125" s="29">
        <v>5407.7366461666661</v>
      </c>
      <c r="BM125" s="29">
        <v>5407.7366461666661</v>
      </c>
      <c r="BN125" s="29">
        <v>5407.7366461666661</v>
      </c>
      <c r="BO125" s="29">
        <v>5407.7366461666661</v>
      </c>
      <c r="BP125" s="29">
        <v>5407.7366461666661</v>
      </c>
      <c r="BQ125" s="28"/>
      <c r="BR125" s="27">
        <f t="shared" si="264"/>
        <v>5407.7366461666661</v>
      </c>
      <c r="BS125" s="27">
        <f t="shared" si="265"/>
        <v>5407.7366461666661</v>
      </c>
      <c r="BT125" s="27">
        <f t="shared" si="266"/>
        <v>5407.7366461666661</v>
      </c>
      <c r="BU125" s="27">
        <f t="shared" si="267"/>
        <v>5407.7366461666661</v>
      </c>
      <c r="BV125" s="27">
        <f t="shared" si="268"/>
        <v>5407.7366461666661</v>
      </c>
      <c r="BW125" s="27">
        <f t="shared" si="269"/>
        <v>5407.7366461666661</v>
      </c>
      <c r="BX125" s="27">
        <f t="shared" si="270"/>
        <v>0</v>
      </c>
      <c r="BY125" s="27">
        <f t="shared" si="271"/>
        <v>0</v>
      </c>
      <c r="BZ125" s="27">
        <f t="shared" si="272"/>
        <v>0</v>
      </c>
      <c r="CA125" s="27">
        <f t="shared" si="273"/>
        <v>0</v>
      </c>
      <c r="CB125" s="27">
        <f t="shared" si="274"/>
        <v>0</v>
      </c>
      <c r="CC125" s="27">
        <f t="shared" si="275"/>
        <v>0</v>
      </c>
      <c r="CE125" s="15">
        <f t="shared" si="276"/>
        <v>4965.859332666666</v>
      </c>
      <c r="CF125" s="15">
        <f t="shared" si="277"/>
        <v>4965.859332666666</v>
      </c>
      <c r="CG125" s="15">
        <f t="shared" si="278"/>
        <v>4965.859332666666</v>
      </c>
      <c r="CH125" s="15">
        <f t="shared" si="279"/>
        <v>4965.859332666666</v>
      </c>
      <c r="CI125" s="15">
        <f t="shared" si="280"/>
        <v>4965.859332666666</v>
      </c>
      <c r="CJ125" s="15">
        <f t="shared" si="281"/>
        <v>4965.859332666666</v>
      </c>
      <c r="CK125" s="15">
        <f t="shared" si="282"/>
        <v>4965.859332666666</v>
      </c>
      <c r="CL125" s="15">
        <f t="shared" si="283"/>
        <v>4965.859332666666</v>
      </c>
      <c r="CM125" s="15">
        <f t="shared" si="284"/>
        <v>4965.859332666666</v>
      </c>
      <c r="CN125" s="15">
        <f t="shared" si="285"/>
        <v>4965.859332666666</v>
      </c>
      <c r="CO125" s="15">
        <f t="shared" si="286"/>
        <v>4965.859332666666</v>
      </c>
      <c r="CP125" s="15">
        <f t="shared" si="287"/>
        <v>4965.859332666666</v>
      </c>
      <c r="CQ125" s="15">
        <f t="shared" si="288"/>
        <v>0</v>
      </c>
      <c r="CR125" s="15">
        <f t="shared" si="289"/>
        <v>4965.859332666666</v>
      </c>
      <c r="CS125" s="15">
        <f t="shared" si="290"/>
        <v>4965.859332666666</v>
      </c>
      <c r="CT125" s="15">
        <f t="shared" si="291"/>
        <v>4965.859332666666</v>
      </c>
      <c r="CU125" s="15">
        <f t="shared" si="292"/>
        <v>4965.859332666666</v>
      </c>
      <c r="CV125" s="15">
        <f t="shared" si="293"/>
        <v>4965.859332666666</v>
      </c>
      <c r="CW125" s="15">
        <f t="shared" si="294"/>
        <v>4965.859332666666</v>
      </c>
      <c r="CX125" s="15">
        <f t="shared" si="295"/>
        <v>4965.859332666666</v>
      </c>
      <c r="CY125" s="15">
        <f t="shared" si="296"/>
        <v>4965.859332666666</v>
      </c>
      <c r="CZ125" s="15">
        <f t="shared" si="297"/>
        <v>4965.859332666666</v>
      </c>
      <c r="DA125" s="15">
        <f t="shared" si="298"/>
        <v>4965.859332666666</v>
      </c>
      <c r="DB125" s="15">
        <f t="shared" si="299"/>
        <v>4965.859332666666</v>
      </c>
      <c r="DC125" s="15">
        <f t="shared" si="300"/>
        <v>4965.859332666666</v>
      </c>
      <c r="DD125" s="15">
        <f t="shared" si="301"/>
        <v>0</v>
      </c>
      <c r="DE125" s="15">
        <f t="shared" si="302"/>
        <v>4965.859332666666</v>
      </c>
      <c r="DF125" s="15">
        <f t="shared" si="303"/>
        <v>4965.859332666666</v>
      </c>
      <c r="DG125" s="15">
        <f t="shared" si="304"/>
        <v>4965.859332666666</v>
      </c>
      <c r="DH125" s="15">
        <f t="shared" si="305"/>
        <v>4965.859332666666</v>
      </c>
      <c r="DI125" s="15">
        <f t="shared" si="306"/>
        <v>4965.859332666666</v>
      </c>
      <c r="DJ125" s="15">
        <f t="shared" si="307"/>
        <v>4965.859332666666</v>
      </c>
      <c r="DK125" s="15">
        <f t="shared" si="308"/>
        <v>0</v>
      </c>
      <c r="DL125" s="15">
        <f t="shared" si="309"/>
        <v>0</v>
      </c>
      <c r="DM125" s="15">
        <f t="shared" si="310"/>
        <v>0</v>
      </c>
      <c r="DN125" s="15">
        <f t="shared" si="311"/>
        <v>0</v>
      </c>
      <c r="DO125" s="15">
        <f t="shared" si="312"/>
        <v>0</v>
      </c>
      <c r="DP125" s="15">
        <f t="shared" si="313"/>
        <v>0</v>
      </c>
      <c r="DR125" s="15">
        <f t="shared" si="314"/>
        <v>441.87731350000013</v>
      </c>
      <c r="DS125" s="15">
        <f t="shared" si="315"/>
        <v>441.87731350000013</v>
      </c>
      <c r="DT125" s="15">
        <f t="shared" si="316"/>
        <v>441.87731350000013</v>
      </c>
      <c r="DU125" s="15">
        <f t="shared" si="317"/>
        <v>441.87731350000013</v>
      </c>
      <c r="DV125" s="15">
        <f t="shared" si="318"/>
        <v>441.87731350000013</v>
      </c>
      <c r="DW125" s="15">
        <f t="shared" si="319"/>
        <v>441.87731350000013</v>
      </c>
      <c r="DX125" s="15">
        <f t="shared" si="320"/>
        <v>441.87731350000013</v>
      </c>
      <c r="DY125" s="15">
        <f t="shared" si="321"/>
        <v>441.87731350000013</v>
      </c>
      <c r="DZ125" s="15">
        <f t="shared" si="322"/>
        <v>441.87731350000013</v>
      </c>
      <c r="EA125" s="15">
        <f t="shared" si="323"/>
        <v>441.87731350000013</v>
      </c>
      <c r="EB125" s="15">
        <f t="shared" si="324"/>
        <v>441.87731350000013</v>
      </c>
      <c r="EC125" s="15">
        <f t="shared" si="325"/>
        <v>441.87731350000013</v>
      </c>
      <c r="ED125" s="15">
        <f t="shared" si="326"/>
        <v>0</v>
      </c>
      <c r="EE125" s="15">
        <f t="shared" si="327"/>
        <v>441.87731350000013</v>
      </c>
      <c r="EF125" s="15">
        <f t="shared" si="328"/>
        <v>441.87731350000013</v>
      </c>
      <c r="EG125" s="15">
        <f t="shared" si="329"/>
        <v>441.87731350000013</v>
      </c>
      <c r="EH125" s="15">
        <f t="shared" si="330"/>
        <v>441.87731350000013</v>
      </c>
      <c r="EI125" s="15">
        <f t="shared" si="331"/>
        <v>441.87731350000013</v>
      </c>
      <c r="EJ125" s="15">
        <f t="shared" si="332"/>
        <v>441.87731350000013</v>
      </c>
      <c r="EK125" s="15">
        <f t="shared" si="333"/>
        <v>441.87731350000013</v>
      </c>
      <c r="EL125" s="15">
        <f t="shared" si="334"/>
        <v>441.87731350000013</v>
      </c>
      <c r="EM125" s="15">
        <f t="shared" si="335"/>
        <v>441.87731350000013</v>
      </c>
      <c r="EN125" s="15">
        <f t="shared" si="336"/>
        <v>441.87731350000013</v>
      </c>
      <c r="EO125" s="15">
        <f t="shared" si="337"/>
        <v>441.87731350000013</v>
      </c>
      <c r="EP125" s="15">
        <f t="shared" si="338"/>
        <v>441.87731350000013</v>
      </c>
      <c r="EQ125" s="15">
        <f t="shared" si="339"/>
        <v>0</v>
      </c>
      <c r="ER125" s="15">
        <f t="shared" si="340"/>
        <v>441.87731350000013</v>
      </c>
      <c r="ES125" s="15">
        <f t="shared" si="341"/>
        <v>441.87731350000013</v>
      </c>
      <c r="ET125" s="15">
        <f t="shared" si="342"/>
        <v>441.87731350000013</v>
      </c>
      <c r="EU125" s="15">
        <f t="shared" si="343"/>
        <v>441.87731350000013</v>
      </c>
      <c r="EV125" s="15">
        <f t="shared" si="344"/>
        <v>441.87731350000013</v>
      </c>
      <c r="EW125" s="15">
        <f t="shared" si="345"/>
        <v>441.87731350000013</v>
      </c>
      <c r="EX125" s="15">
        <f t="shared" si="346"/>
        <v>0</v>
      </c>
      <c r="EY125" s="15">
        <f t="shared" si="347"/>
        <v>0</v>
      </c>
      <c r="EZ125" s="15">
        <f t="shared" si="348"/>
        <v>0</v>
      </c>
      <c r="FA125" s="15">
        <f t="shared" si="349"/>
        <v>0</v>
      </c>
      <c r="FB125" s="15">
        <f t="shared" si="350"/>
        <v>0</v>
      </c>
      <c r="FC125" s="15">
        <f t="shared" si="351"/>
        <v>0</v>
      </c>
    </row>
    <row r="126" spans="1:159" x14ac:dyDescent="0.25">
      <c r="A126" s="26" t="s">
        <v>510</v>
      </c>
      <c r="B126" s="13">
        <v>2.1999999999999999E-2</v>
      </c>
      <c r="C126" s="212">
        <v>1.9599999999999999E-2</v>
      </c>
      <c r="D126" s="13"/>
      <c r="E126" s="27">
        <v>1611740.88</v>
      </c>
      <c r="F126" s="27">
        <v>1611740.88</v>
      </c>
      <c r="G126" s="27">
        <v>1611740.88</v>
      </c>
      <c r="H126" s="27">
        <v>1611740.88</v>
      </c>
      <c r="I126" s="27">
        <v>1611740.88</v>
      </c>
      <c r="J126" s="27">
        <v>1611740.88</v>
      </c>
      <c r="K126" s="27">
        <v>1611740.88</v>
      </c>
      <c r="L126" s="27">
        <v>1611740.88</v>
      </c>
      <c r="M126" s="27">
        <v>1611740.88</v>
      </c>
      <c r="N126" s="27">
        <v>1611740.88</v>
      </c>
      <c r="O126" s="27">
        <v>1611740.88</v>
      </c>
      <c r="P126" s="27">
        <v>1611740.88</v>
      </c>
      <c r="Q126" s="13"/>
      <c r="R126" s="27">
        <v>1611740.88</v>
      </c>
      <c r="S126" s="27">
        <v>1611740.88</v>
      </c>
      <c r="T126" s="27">
        <v>1611740.88</v>
      </c>
      <c r="U126" s="29">
        <v>1611740.88</v>
      </c>
      <c r="V126" s="29">
        <v>1611740.88</v>
      </c>
      <c r="W126" s="29">
        <v>1611740.88</v>
      </c>
      <c r="X126" s="29">
        <v>1611740.88</v>
      </c>
      <c r="Y126" s="29">
        <v>1611740.88</v>
      </c>
      <c r="Z126" s="29">
        <v>1611740.88</v>
      </c>
      <c r="AA126" s="29">
        <v>1611740.88</v>
      </c>
      <c r="AB126" s="29">
        <v>1611740.88</v>
      </c>
      <c r="AC126" s="29">
        <v>1611740.88</v>
      </c>
      <c r="AD126" s="27"/>
      <c r="AE126" s="27">
        <v>1611740.88</v>
      </c>
      <c r="AF126" s="27">
        <v>1611740.88</v>
      </c>
      <c r="AG126" s="27">
        <v>1611740.88</v>
      </c>
      <c r="AH126" s="27">
        <v>1611740.88</v>
      </c>
      <c r="AI126" s="27">
        <v>1611740.88</v>
      </c>
      <c r="AJ126" s="27">
        <v>1611740.88</v>
      </c>
      <c r="AK126" s="27"/>
      <c r="AL126" s="27"/>
      <c r="AM126" s="27"/>
      <c r="AN126" s="27"/>
      <c r="AO126" s="27"/>
      <c r="AP126" s="27"/>
      <c r="AQ126" s="27"/>
      <c r="AR126" s="28">
        <v>2954.8582799999999</v>
      </c>
      <c r="AS126" s="28">
        <v>2954.8582799999999</v>
      </c>
      <c r="AT126" s="28">
        <v>2954.8582799999999</v>
      </c>
      <c r="AU126" s="28">
        <v>2954.8582799999999</v>
      </c>
      <c r="AV126" s="28">
        <v>2954.8582799999999</v>
      </c>
      <c r="AW126" s="28">
        <v>2954.8582799999999</v>
      </c>
      <c r="AX126" s="28">
        <v>2954.8582799999999</v>
      </c>
      <c r="AY126" s="28">
        <v>2954.8582799999999</v>
      </c>
      <c r="AZ126" s="28">
        <v>2954.8582799999999</v>
      </c>
      <c r="BA126" s="28">
        <v>2954.8582799999999</v>
      </c>
      <c r="BB126" s="28">
        <v>2954.8582799999999</v>
      </c>
      <c r="BC126" s="28">
        <v>2954.8582799999999</v>
      </c>
      <c r="BD126" s="27"/>
      <c r="BE126" s="28">
        <v>2954.8582799999999</v>
      </c>
      <c r="BF126" s="28">
        <v>2954.8582799999999</v>
      </c>
      <c r="BG126" s="28">
        <v>2954.8582799999999</v>
      </c>
      <c r="BH126" s="29">
        <v>2954.8582799999999</v>
      </c>
      <c r="BI126" s="29">
        <v>2954.8582799999999</v>
      </c>
      <c r="BJ126" s="29">
        <v>2954.8582799999999</v>
      </c>
      <c r="BK126" s="29">
        <v>2954.8582799999999</v>
      </c>
      <c r="BL126" s="29">
        <v>2954.8582799999999</v>
      </c>
      <c r="BM126" s="29">
        <v>2954.8582799999999</v>
      </c>
      <c r="BN126" s="29">
        <v>2954.8582799999999</v>
      </c>
      <c r="BO126" s="29">
        <v>2954.8582799999999</v>
      </c>
      <c r="BP126" s="29">
        <v>2954.8582799999999</v>
      </c>
      <c r="BQ126" s="28"/>
      <c r="BR126" s="27">
        <f t="shared" si="264"/>
        <v>2954.8582799999999</v>
      </c>
      <c r="BS126" s="27">
        <f t="shared" si="265"/>
        <v>2954.8582799999999</v>
      </c>
      <c r="BT126" s="27">
        <f t="shared" si="266"/>
        <v>2954.8582799999999</v>
      </c>
      <c r="BU126" s="27">
        <f t="shared" si="267"/>
        <v>2954.8582799999999</v>
      </c>
      <c r="BV126" s="27">
        <f t="shared" si="268"/>
        <v>2954.8582799999999</v>
      </c>
      <c r="BW126" s="27">
        <f t="shared" si="269"/>
        <v>2954.8582799999999</v>
      </c>
      <c r="BX126" s="27">
        <f t="shared" si="270"/>
        <v>0</v>
      </c>
      <c r="BY126" s="27">
        <f t="shared" si="271"/>
        <v>0</v>
      </c>
      <c r="BZ126" s="27">
        <f t="shared" si="272"/>
        <v>0</v>
      </c>
      <c r="CA126" s="27">
        <f t="shared" si="273"/>
        <v>0</v>
      </c>
      <c r="CB126" s="27">
        <f t="shared" si="274"/>
        <v>0</v>
      </c>
      <c r="CC126" s="27">
        <f t="shared" si="275"/>
        <v>0</v>
      </c>
      <c r="CE126" s="15">
        <f t="shared" si="276"/>
        <v>2632.5101039999995</v>
      </c>
      <c r="CF126" s="15">
        <f t="shared" si="277"/>
        <v>2632.5101039999995</v>
      </c>
      <c r="CG126" s="15">
        <f t="shared" si="278"/>
        <v>2632.5101039999995</v>
      </c>
      <c r="CH126" s="15">
        <f t="shared" si="279"/>
        <v>2632.5101039999995</v>
      </c>
      <c r="CI126" s="15">
        <f t="shared" si="280"/>
        <v>2632.5101039999995</v>
      </c>
      <c r="CJ126" s="15">
        <f t="shared" si="281"/>
        <v>2632.5101039999995</v>
      </c>
      <c r="CK126" s="15">
        <f t="shared" si="282"/>
        <v>2632.5101039999995</v>
      </c>
      <c r="CL126" s="15">
        <f t="shared" si="283"/>
        <v>2632.5101039999995</v>
      </c>
      <c r="CM126" s="15">
        <f t="shared" si="284"/>
        <v>2632.5101039999995</v>
      </c>
      <c r="CN126" s="15">
        <f t="shared" si="285"/>
        <v>2632.5101039999995</v>
      </c>
      <c r="CO126" s="15">
        <f t="shared" si="286"/>
        <v>2632.5101039999995</v>
      </c>
      <c r="CP126" s="15">
        <f t="shared" si="287"/>
        <v>2632.5101039999995</v>
      </c>
      <c r="CQ126" s="15">
        <f t="shared" si="288"/>
        <v>0</v>
      </c>
      <c r="CR126" s="15">
        <f t="shared" si="289"/>
        <v>2632.5101039999995</v>
      </c>
      <c r="CS126" s="15">
        <f t="shared" si="290"/>
        <v>2632.5101039999995</v>
      </c>
      <c r="CT126" s="15">
        <f t="shared" si="291"/>
        <v>2632.5101039999995</v>
      </c>
      <c r="CU126" s="15">
        <f t="shared" si="292"/>
        <v>2632.5101039999995</v>
      </c>
      <c r="CV126" s="15">
        <f t="shared" si="293"/>
        <v>2632.5101039999995</v>
      </c>
      <c r="CW126" s="15">
        <f t="shared" si="294"/>
        <v>2632.5101039999995</v>
      </c>
      <c r="CX126" s="15">
        <f t="shared" si="295"/>
        <v>2632.5101039999995</v>
      </c>
      <c r="CY126" s="15">
        <f t="shared" si="296"/>
        <v>2632.5101039999995</v>
      </c>
      <c r="CZ126" s="15">
        <f t="shared" si="297"/>
        <v>2632.5101039999995</v>
      </c>
      <c r="DA126" s="15">
        <f t="shared" si="298"/>
        <v>2632.5101039999995</v>
      </c>
      <c r="DB126" s="15">
        <f t="shared" si="299"/>
        <v>2632.5101039999995</v>
      </c>
      <c r="DC126" s="15">
        <f t="shared" si="300"/>
        <v>2632.5101039999995</v>
      </c>
      <c r="DD126" s="15">
        <f t="shared" si="301"/>
        <v>0</v>
      </c>
      <c r="DE126" s="15">
        <f t="shared" si="302"/>
        <v>2632.5101039999995</v>
      </c>
      <c r="DF126" s="15">
        <f t="shared" si="303"/>
        <v>2632.5101039999995</v>
      </c>
      <c r="DG126" s="15">
        <f t="shared" si="304"/>
        <v>2632.5101039999995</v>
      </c>
      <c r="DH126" s="15">
        <f t="shared" si="305"/>
        <v>2632.5101039999995</v>
      </c>
      <c r="DI126" s="15">
        <f t="shared" si="306"/>
        <v>2632.5101039999995</v>
      </c>
      <c r="DJ126" s="15">
        <f t="shared" si="307"/>
        <v>2632.5101039999995</v>
      </c>
      <c r="DK126" s="15">
        <f t="shared" si="308"/>
        <v>0</v>
      </c>
      <c r="DL126" s="15">
        <f t="shared" si="309"/>
        <v>0</v>
      </c>
      <c r="DM126" s="15">
        <f t="shared" si="310"/>
        <v>0</v>
      </c>
      <c r="DN126" s="15">
        <f t="shared" si="311"/>
        <v>0</v>
      </c>
      <c r="DO126" s="15">
        <f t="shared" si="312"/>
        <v>0</v>
      </c>
      <c r="DP126" s="15">
        <f t="shared" si="313"/>
        <v>0</v>
      </c>
      <c r="DR126" s="15">
        <f t="shared" si="314"/>
        <v>322.34817600000042</v>
      </c>
      <c r="DS126" s="15">
        <f t="shared" si="315"/>
        <v>322.34817600000042</v>
      </c>
      <c r="DT126" s="15">
        <f t="shared" si="316"/>
        <v>322.34817600000042</v>
      </c>
      <c r="DU126" s="15">
        <f t="shared" si="317"/>
        <v>322.34817600000042</v>
      </c>
      <c r="DV126" s="15">
        <f t="shared" si="318"/>
        <v>322.34817600000042</v>
      </c>
      <c r="DW126" s="15">
        <f t="shared" si="319"/>
        <v>322.34817600000042</v>
      </c>
      <c r="DX126" s="15">
        <f t="shared" si="320"/>
        <v>322.34817600000042</v>
      </c>
      <c r="DY126" s="15">
        <f t="shared" si="321"/>
        <v>322.34817600000042</v>
      </c>
      <c r="DZ126" s="15">
        <f t="shared" si="322"/>
        <v>322.34817600000042</v>
      </c>
      <c r="EA126" s="15">
        <f t="shared" si="323"/>
        <v>322.34817600000042</v>
      </c>
      <c r="EB126" s="15">
        <f t="shared" si="324"/>
        <v>322.34817600000042</v>
      </c>
      <c r="EC126" s="15">
        <f t="shared" si="325"/>
        <v>322.34817600000042</v>
      </c>
      <c r="ED126" s="15">
        <f t="shared" si="326"/>
        <v>0</v>
      </c>
      <c r="EE126" s="15">
        <f t="shared" si="327"/>
        <v>322.34817600000042</v>
      </c>
      <c r="EF126" s="15">
        <f t="shared" si="328"/>
        <v>322.34817600000042</v>
      </c>
      <c r="EG126" s="15">
        <f t="shared" si="329"/>
        <v>322.34817600000042</v>
      </c>
      <c r="EH126" s="15">
        <f t="shared" si="330"/>
        <v>322.34817600000042</v>
      </c>
      <c r="EI126" s="15">
        <f t="shared" si="331"/>
        <v>322.34817600000042</v>
      </c>
      <c r="EJ126" s="15">
        <f t="shared" si="332"/>
        <v>322.34817600000042</v>
      </c>
      <c r="EK126" s="15">
        <f t="shared" si="333"/>
        <v>322.34817600000042</v>
      </c>
      <c r="EL126" s="15">
        <f t="shared" si="334"/>
        <v>322.34817600000042</v>
      </c>
      <c r="EM126" s="15">
        <f t="shared" si="335"/>
        <v>322.34817600000042</v>
      </c>
      <c r="EN126" s="15">
        <f t="shared" si="336"/>
        <v>322.34817600000042</v>
      </c>
      <c r="EO126" s="15">
        <f t="shared" si="337"/>
        <v>322.34817600000042</v>
      </c>
      <c r="EP126" s="15">
        <f t="shared" si="338"/>
        <v>322.34817600000042</v>
      </c>
      <c r="EQ126" s="15">
        <f t="shared" si="339"/>
        <v>0</v>
      </c>
      <c r="ER126" s="15">
        <f t="shared" si="340"/>
        <v>322.34817600000042</v>
      </c>
      <c r="ES126" s="15">
        <f t="shared" si="341"/>
        <v>322.34817600000042</v>
      </c>
      <c r="ET126" s="15">
        <f t="shared" si="342"/>
        <v>322.34817600000042</v>
      </c>
      <c r="EU126" s="15">
        <f t="shared" si="343"/>
        <v>322.34817600000042</v>
      </c>
      <c r="EV126" s="15">
        <f t="shared" si="344"/>
        <v>322.34817600000042</v>
      </c>
      <c r="EW126" s="15">
        <f t="shared" si="345"/>
        <v>322.34817600000042</v>
      </c>
      <c r="EX126" s="15">
        <f t="shared" si="346"/>
        <v>0</v>
      </c>
      <c r="EY126" s="15">
        <f t="shared" si="347"/>
        <v>0</v>
      </c>
      <c r="EZ126" s="15">
        <f t="shared" si="348"/>
        <v>0</v>
      </c>
      <c r="FA126" s="15">
        <f t="shared" si="349"/>
        <v>0</v>
      </c>
      <c r="FB126" s="15">
        <f t="shared" si="350"/>
        <v>0</v>
      </c>
      <c r="FC126" s="15">
        <f t="shared" si="351"/>
        <v>0</v>
      </c>
    </row>
    <row r="127" spans="1:159" x14ac:dyDescent="0.25">
      <c r="A127" s="26" t="s">
        <v>511</v>
      </c>
      <c r="B127" s="13">
        <v>2.1899999999999999E-2</v>
      </c>
      <c r="C127" s="212">
        <v>1.9599999999999999E-2</v>
      </c>
      <c r="D127" s="13"/>
      <c r="E127" s="27">
        <v>1467923.8900000001</v>
      </c>
      <c r="F127" s="27">
        <v>1467923.8900000001</v>
      </c>
      <c r="G127" s="27">
        <v>1467923.8900000001</v>
      </c>
      <c r="H127" s="27">
        <v>1467923.8900000001</v>
      </c>
      <c r="I127" s="27">
        <v>1467923.8900000001</v>
      </c>
      <c r="J127" s="27">
        <v>1467923.8900000001</v>
      </c>
      <c r="K127" s="27">
        <v>1467923.8900000001</v>
      </c>
      <c r="L127" s="27">
        <v>1467923.8900000001</v>
      </c>
      <c r="M127" s="27">
        <v>1467923.8900000001</v>
      </c>
      <c r="N127" s="27">
        <v>1467923.8900000001</v>
      </c>
      <c r="O127" s="27">
        <v>1467923.8900000001</v>
      </c>
      <c r="P127" s="27">
        <v>1467923.8900000001</v>
      </c>
      <c r="Q127" s="13"/>
      <c r="R127" s="27">
        <v>1467923.8900000001</v>
      </c>
      <c r="S127" s="27">
        <v>1467923.8900000001</v>
      </c>
      <c r="T127" s="27">
        <v>1467923.8900000001</v>
      </c>
      <c r="U127" s="29">
        <v>1467923.8900000001</v>
      </c>
      <c r="V127" s="29">
        <v>1467923.8900000001</v>
      </c>
      <c r="W127" s="29">
        <v>1467923.8900000001</v>
      </c>
      <c r="X127" s="29">
        <v>1467923.8900000001</v>
      </c>
      <c r="Y127" s="29">
        <v>1467923.8900000001</v>
      </c>
      <c r="Z127" s="29">
        <v>1467923.8900000001</v>
      </c>
      <c r="AA127" s="29">
        <v>1467923.8900000001</v>
      </c>
      <c r="AB127" s="29">
        <v>1467923.8900000001</v>
      </c>
      <c r="AC127" s="29">
        <v>1467923.8900000001</v>
      </c>
      <c r="AD127" s="27"/>
      <c r="AE127" s="27">
        <v>1467923.8900000001</v>
      </c>
      <c r="AF127" s="27">
        <v>1467923.8900000001</v>
      </c>
      <c r="AG127" s="27">
        <v>1467923.8900000001</v>
      </c>
      <c r="AH127" s="27">
        <v>1467923.8900000001</v>
      </c>
      <c r="AI127" s="27">
        <v>1467923.8900000001</v>
      </c>
      <c r="AJ127" s="27">
        <v>1467923.8900000001</v>
      </c>
      <c r="AK127" s="27"/>
      <c r="AL127" s="27"/>
      <c r="AM127" s="27"/>
      <c r="AN127" s="27"/>
      <c r="AO127" s="27"/>
      <c r="AP127" s="27"/>
      <c r="AQ127" s="27"/>
      <c r="AR127" s="28">
        <v>2678.9610992500002</v>
      </c>
      <c r="AS127" s="28">
        <v>2678.9610992500002</v>
      </c>
      <c r="AT127" s="28">
        <v>2678.9610992500002</v>
      </c>
      <c r="AU127" s="28">
        <v>2678.9610992500002</v>
      </c>
      <c r="AV127" s="28">
        <v>2678.9610992500002</v>
      </c>
      <c r="AW127" s="28">
        <v>2678.9610992500002</v>
      </c>
      <c r="AX127" s="28">
        <v>2678.9610992500002</v>
      </c>
      <c r="AY127" s="28">
        <v>2678.9610992500002</v>
      </c>
      <c r="AZ127" s="28">
        <v>2678.9610992500002</v>
      </c>
      <c r="BA127" s="28">
        <v>2678.9610992500002</v>
      </c>
      <c r="BB127" s="28">
        <v>2678.9610992500002</v>
      </c>
      <c r="BC127" s="28">
        <v>2678.9610992500002</v>
      </c>
      <c r="BD127" s="27"/>
      <c r="BE127" s="28">
        <v>2678.9610992500002</v>
      </c>
      <c r="BF127" s="28">
        <v>2678.9610992500002</v>
      </c>
      <c r="BG127" s="28">
        <v>2678.9610992500002</v>
      </c>
      <c r="BH127" s="29">
        <v>2678.9610992500002</v>
      </c>
      <c r="BI127" s="29">
        <v>2678.9610992500002</v>
      </c>
      <c r="BJ127" s="29">
        <v>2678.9610992500002</v>
      </c>
      <c r="BK127" s="29">
        <v>2678.9610992500002</v>
      </c>
      <c r="BL127" s="29">
        <v>2678.9610992500002</v>
      </c>
      <c r="BM127" s="29">
        <v>2678.9610992500002</v>
      </c>
      <c r="BN127" s="29">
        <v>2678.9610992500002</v>
      </c>
      <c r="BO127" s="29">
        <v>2678.9610992500002</v>
      </c>
      <c r="BP127" s="29">
        <v>2678.9610992500002</v>
      </c>
      <c r="BQ127" s="28"/>
      <c r="BR127" s="27">
        <f t="shared" si="264"/>
        <v>2678.9610992500002</v>
      </c>
      <c r="BS127" s="27">
        <f t="shared" si="265"/>
        <v>2678.9610992500002</v>
      </c>
      <c r="BT127" s="27">
        <f t="shared" si="266"/>
        <v>2678.9610992500002</v>
      </c>
      <c r="BU127" s="27">
        <f t="shared" si="267"/>
        <v>2678.9610992500002</v>
      </c>
      <c r="BV127" s="27">
        <f t="shared" si="268"/>
        <v>2678.9610992500002</v>
      </c>
      <c r="BW127" s="27">
        <f t="shared" si="269"/>
        <v>2678.9610992500002</v>
      </c>
      <c r="BX127" s="27">
        <f t="shared" si="270"/>
        <v>0</v>
      </c>
      <c r="BY127" s="27">
        <f t="shared" si="271"/>
        <v>0</v>
      </c>
      <c r="BZ127" s="27">
        <f t="shared" si="272"/>
        <v>0</v>
      </c>
      <c r="CA127" s="27">
        <f t="shared" si="273"/>
        <v>0</v>
      </c>
      <c r="CB127" s="27">
        <f t="shared" si="274"/>
        <v>0</v>
      </c>
      <c r="CC127" s="27">
        <f t="shared" si="275"/>
        <v>0</v>
      </c>
      <c r="CE127" s="15">
        <f t="shared" si="276"/>
        <v>2397.6090203333333</v>
      </c>
      <c r="CF127" s="15">
        <f t="shared" si="277"/>
        <v>2397.6090203333333</v>
      </c>
      <c r="CG127" s="15">
        <f t="shared" si="278"/>
        <v>2397.6090203333333</v>
      </c>
      <c r="CH127" s="15">
        <f t="shared" si="279"/>
        <v>2397.6090203333333</v>
      </c>
      <c r="CI127" s="15">
        <f t="shared" si="280"/>
        <v>2397.6090203333333</v>
      </c>
      <c r="CJ127" s="15">
        <f t="shared" si="281"/>
        <v>2397.6090203333333</v>
      </c>
      <c r="CK127" s="15">
        <f t="shared" si="282"/>
        <v>2397.6090203333333</v>
      </c>
      <c r="CL127" s="15">
        <f t="shared" si="283"/>
        <v>2397.6090203333333</v>
      </c>
      <c r="CM127" s="15">
        <f t="shared" si="284"/>
        <v>2397.6090203333333</v>
      </c>
      <c r="CN127" s="15">
        <f t="shared" si="285"/>
        <v>2397.6090203333333</v>
      </c>
      <c r="CO127" s="15">
        <f t="shared" si="286"/>
        <v>2397.6090203333333</v>
      </c>
      <c r="CP127" s="15">
        <f t="shared" si="287"/>
        <v>2397.6090203333333</v>
      </c>
      <c r="CQ127" s="15">
        <f t="shared" si="288"/>
        <v>0</v>
      </c>
      <c r="CR127" s="15">
        <f t="shared" si="289"/>
        <v>2397.6090203333333</v>
      </c>
      <c r="CS127" s="15">
        <f t="shared" si="290"/>
        <v>2397.6090203333333</v>
      </c>
      <c r="CT127" s="15">
        <f t="shared" si="291"/>
        <v>2397.6090203333333</v>
      </c>
      <c r="CU127" s="15">
        <f t="shared" si="292"/>
        <v>2397.6090203333333</v>
      </c>
      <c r="CV127" s="15">
        <f t="shared" si="293"/>
        <v>2397.6090203333333</v>
      </c>
      <c r="CW127" s="15">
        <f t="shared" si="294"/>
        <v>2397.6090203333333</v>
      </c>
      <c r="CX127" s="15">
        <f t="shared" si="295"/>
        <v>2397.6090203333333</v>
      </c>
      <c r="CY127" s="15">
        <f t="shared" si="296"/>
        <v>2397.6090203333333</v>
      </c>
      <c r="CZ127" s="15">
        <f t="shared" si="297"/>
        <v>2397.6090203333333</v>
      </c>
      <c r="DA127" s="15">
        <f t="shared" si="298"/>
        <v>2397.6090203333333</v>
      </c>
      <c r="DB127" s="15">
        <f t="shared" si="299"/>
        <v>2397.6090203333333</v>
      </c>
      <c r="DC127" s="15">
        <f t="shared" si="300"/>
        <v>2397.6090203333333</v>
      </c>
      <c r="DD127" s="15">
        <f t="shared" si="301"/>
        <v>0</v>
      </c>
      <c r="DE127" s="15">
        <f t="shared" si="302"/>
        <v>2397.6090203333333</v>
      </c>
      <c r="DF127" s="15">
        <f t="shared" si="303"/>
        <v>2397.6090203333333</v>
      </c>
      <c r="DG127" s="15">
        <f t="shared" si="304"/>
        <v>2397.6090203333333</v>
      </c>
      <c r="DH127" s="15">
        <f t="shared" si="305"/>
        <v>2397.6090203333333</v>
      </c>
      <c r="DI127" s="15">
        <f t="shared" si="306"/>
        <v>2397.6090203333333</v>
      </c>
      <c r="DJ127" s="15">
        <f t="shared" si="307"/>
        <v>2397.6090203333333</v>
      </c>
      <c r="DK127" s="15">
        <f t="shared" si="308"/>
        <v>0</v>
      </c>
      <c r="DL127" s="15">
        <f t="shared" si="309"/>
        <v>0</v>
      </c>
      <c r="DM127" s="15">
        <f t="shared" si="310"/>
        <v>0</v>
      </c>
      <c r="DN127" s="15">
        <f t="shared" si="311"/>
        <v>0</v>
      </c>
      <c r="DO127" s="15">
        <f t="shared" si="312"/>
        <v>0</v>
      </c>
      <c r="DP127" s="15">
        <f t="shared" si="313"/>
        <v>0</v>
      </c>
      <c r="DR127" s="15">
        <f t="shared" si="314"/>
        <v>281.35207891666687</v>
      </c>
      <c r="DS127" s="15">
        <f t="shared" si="315"/>
        <v>281.35207891666687</v>
      </c>
      <c r="DT127" s="15">
        <f t="shared" si="316"/>
        <v>281.35207891666687</v>
      </c>
      <c r="DU127" s="15">
        <f t="shared" si="317"/>
        <v>281.35207891666687</v>
      </c>
      <c r="DV127" s="15">
        <f t="shared" si="318"/>
        <v>281.35207891666687</v>
      </c>
      <c r="DW127" s="15">
        <f t="shared" si="319"/>
        <v>281.35207891666687</v>
      </c>
      <c r="DX127" s="15">
        <f t="shared" si="320"/>
        <v>281.35207891666687</v>
      </c>
      <c r="DY127" s="15">
        <f t="shared" si="321"/>
        <v>281.35207891666687</v>
      </c>
      <c r="DZ127" s="15">
        <f t="shared" si="322"/>
        <v>281.35207891666687</v>
      </c>
      <c r="EA127" s="15">
        <f t="shared" si="323"/>
        <v>281.35207891666687</v>
      </c>
      <c r="EB127" s="15">
        <f t="shared" si="324"/>
        <v>281.35207891666687</v>
      </c>
      <c r="EC127" s="15">
        <f t="shared" si="325"/>
        <v>281.35207891666687</v>
      </c>
      <c r="ED127" s="15">
        <f t="shared" si="326"/>
        <v>0</v>
      </c>
      <c r="EE127" s="15">
        <f t="shared" si="327"/>
        <v>281.35207891666687</v>
      </c>
      <c r="EF127" s="15">
        <f t="shared" si="328"/>
        <v>281.35207891666687</v>
      </c>
      <c r="EG127" s="15">
        <f t="shared" si="329"/>
        <v>281.35207891666687</v>
      </c>
      <c r="EH127" s="15">
        <f t="shared" si="330"/>
        <v>281.35207891666687</v>
      </c>
      <c r="EI127" s="15">
        <f t="shared" si="331"/>
        <v>281.35207891666687</v>
      </c>
      <c r="EJ127" s="15">
        <f t="shared" si="332"/>
        <v>281.35207891666687</v>
      </c>
      <c r="EK127" s="15">
        <f t="shared" si="333"/>
        <v>281.35207891666687</v>
      </c>
      <c r="EL127" s="15">
        <f t="shared" si="334"/>
        <v>281.35207891666687</v>
      </c>
      <c r="EM127" s="15">
        <f t="shared" si="335"/>
        <v>281.35207891666687</v>
      </c>
      <c r="EN127" s="15">
        <f t="shared" si="336"/>
        <v>281.35207891666687</v>
      </c>
      <c r="EO127" s="15">
        <f t="shared" si="337"/>
        <v>281.35207891666687</v>
      </c>
      <c r="EP127" s="15">
        <f t="shared" si="338"/>
        <v>281.35207891666687</v>
      </c>
      <c r="EQ127" s="15">
        <f t="shared" si="339"/>
        <v>0</v>
      </c>
      <c r="ER127" s="15">
        <f t="shared" si="340"/>
        <v>281.35207891666687</v>
      </c>
      <c r="ES127" s="15">
        <f t="shared" si="341"/>
        <v>281.35207891666687</v>
      </c>
      <c r="ET127" s="15">
        <f t="shared" si="342"/>
        <v>281.35207891666687</v>
      </c>
      <c r="EU127" s="15">
        <f t="shared" si="343"/>
        <v>281.35207891666687</v>
      </c>
      <c r="EV127" s="15">
        <f t="shared" si="344"/>
        <v>281.35207891666687</v>
      </c>
      <c r="EW127" s="15">
        <f t="shared" si="345"/>
        <v>281.35207891666687</v>
      </c>
      <c r="EX127" s="15">
        <f t="shared" si="346"/>
        <v>0</v>
      </c>
      <c r="EY127" s="15">
        <f t="shared" si="347"/>
        <v>0</v>
      </c>
      <c r="EZ127" s="15">
        <f t="shared" si="348"/>
        <v>0</v>
      </c>
      <c r="FA127" s="15">
        <f t="shared" si="349"/>
        <v>0</v>
      </c>
      <c r="FB127" s="15">
        <f t="shared" si="350"/>
        <v>0</v>
      </c>
      <c r="FC127" s="15">
        <f t="shared" si="351"/>
        <v>0</v>
      </c>
    </row>
    <row r="128" spans="1:159" x14ac:dyDescent="0.25">
      <c r="A128" s="26" t="s">
        <v>512</v>
      </c>
      <c r="B128" s="13">
        <v>2.2699999999999998E-2</v>
      </c>
      <c r="C128" s="212">
        <v>2.06E-2</v>
      </c>
      <c r="D128" s="13"/>
      <c r="E128" s="27">
        <v>2083698.13</v>
      </c>
      <c r="F128" s="27">
        <v>2083698.13</v>
      </c>
      <c r="G128" s="27">
        <v>2083698.13</v>
      </c>
      <c r="H128" s="27">
        <v>2083698.13</v>
      </c>
      <c r="I128" s="27">
        <v>2083698.13</v>
      </c>
      <c r="J128" s="27">
        <v>2083698.13</v>
      </c>
      <c r="K128" s="27">
        <v>2083698.13</v>
      </c>
      <c r="L128" s="27">
        <v>2083698.13</v>
      </c>
      <c r="M128" s="27">
        <v>2083698.13</v>
      </c>
      <c r="N128" s="27">
        <v>2083698.13</v>
      </c>
      <c r="O128" s="27">
        <v>2083698.13</v>
      </c>
      <c r="P128" s="27">
        <v>2083698.13</v>
      </c>
      <c r="Q128" s="13"/>
      <c r="R128" s="27">
        <v>2083698.13</v>
      </c>
      <c r="S128" s="27">
        <v>2083698.13</v>
      </c>
      <c r="T128" s="27">
        <v>2083698.13</v>
      </c>
      <c r="U128" s="29">
        <v>2083698.13</v>
      </c>
      <c r="V128" s="29">
        <v>2083698.13</v>
      </c>
      <c r="W128" s="29">
        <v>2083698.13</v>
      </c>
      <c r="X128" s="29">
        <v>2083698.13</v>
      </c>
      <c r="Y128" s="29">
        <v>2083698.13</v>
      </c>
      <c r="Z128" s="29">
        <v>2083698.13</v>
      </c>
      <c r="AA128" s="29">
        <v>2083698.13</v>
      </c>
      <c r="AB128" s="29">
        <v>2083698.13</v>
      </c>
      <c r="AC128" s="29">
        <v>2083698.13</v>
      </c>
      <c r="AD128" s="27"/>
      <c r="AE128" s="27">
        <v>2083698.13</v>
      </c>
      <c r="AF128" s="27">
        <v>2083698.13</v>
      </c>
      <c r="AG128" s="27">
        <v>2083698.13</v>
      </c>
      <c r="AH128" s="27">
        <v>2083698.13</v>
      </c>
      <c r="AI128" s="27">
        <v>2083698.13</v>
      </c>
      <c r="AJ128" s="27">
        <v>2083698.13</v>
      </c>
      <c r="AK128" s="27"/>
      <c r="AL128" s="27"/>
      <c r="AM128" s="27"/>
      <c r="AN128" s="27"/>
      <c r="AO128" s="27"/>
      <c r="AP128" s="27"/>
      <c r="AQ128" s="27"/>
      <c r="AR128" s="28">
        <v>3941.6622959166657</v>
      </c>
      <c r="AS128" s="28">
        <v>3941.6622959166657</v>
      </c>
      <c r="AT128" s="28">
        <v>3941.6622959166657</v>
      </c>
      <c r="AU128" s="28">
        <v>3941.6622959166657</v>
      </c>
      <c r="AV128" s="28">
        <v>3941.6622959166657</v>
      </c>
      <c r="AW128" s="28">
        <v>3941.6622959166657</v>
      </c>
      <c r="AX128" s="28">
        <v>3941.6622959166657</v>
      </c>
      <c r="AY128" s="28">
        <v>3941.6622959166657</v>
      </c>
      <c r="AZ128" s="28">
        <v>3941.6622959166657</v>
      </c>
      <c r="BA128" s="28">
        <v>3941.6622959166657</v>
      </c>
      <c r="BB128" s="28">
        <v>3941.6622959166657</v>
      </c>
      <c r="BC128" s="28">
        <v>3941.6622959166657</v>
      </c>
      <c r="BD128" s="27"/>
      <c r="BE128" s="28">
        <v>3941.6622959166657</v>
      </c>
      <c r="BF128" s="28">
        <v>3941.6622959166657</v>
      </c>
      <c r="BG128" s="28">
        <v>3941.6622959166657</v>
      </c>
      <c r="BH128" s="29">
        <v>3941.6622959166657</v>
      </c>
      <c r="BI128" s="29">
        <v>3941.6622959166657</v>
      </c>
      <c r="BJ128" s="29">
        <v>3941.6622959166657</v>
      </c>
      <c r="BK128" s="29">
        <v>3941.6622959166657</v>
      </c>
      <c r="BL128" s="29">
        <v>3941.6622959166657</v>
      </c>
      <c r="BM128" s="29">
        <v>3941.6622959166657</v>
      </c>
      <c r="BN128" s="29">
        <v>3941.6622959166657</v>
      </c>
      <c r="BO128" s="29">
        <v>3941.6622959166657</v>
      </c>
      <c r="BP128" s="29">
        <v>3941.6622959166657</v>
      </c>
      <c r="BQ128" s="28"/>
      <c r="BR128" s="27">
        <f t="shared" si="264"/>
        <v>3941.6622959166657</v>
      </c>
      <c r="BS128" s="27">
        <f t="shared" si="265"/>
        <v>3941.6622959166657</v>
      </c>
      <c r="BT128" s="27">
        <f t="shared" si="266"/>
        <v>3941.6622959166657</v>
      </c>
      <c r="BU128" s="27">
        <f t="shared" si="267"/>
        <v>3941.6622959166657</v>
      </c>
      <c r="BV128" s="27">
        <f t="shared" si="268"/>
        <v>3941.6622959166657</v>
      </c>
      <c r="BW128" s="27">
        <f t="shared" si="269"/>
        <v>3941.6622959166657</v>
      </c>
      <c r="BX128" s="27">
        <f t="shared" si="270"/>
        <v>0</v>
      </c>
      <c r="BY128" s="27">
        <f t="shared" si="271"/>
        <v>0</v>
      </c>
      <c r="BZ128" s="27">
        <f t="shared" si="272"/>
        <v>0</v>
      </c>
      <c r="CA128" s="27">
        <f t="shared" si="273"/>
        <v>0</v>
      </c>
      <c r="CB128" s="27">
        <f t="shared" si="274"/>
        <v>0</v>
      </c>
      <c r="CC128" s="27">
        <f t="shared" si="275"/>
        <v>0</v>
      </c>
      <c r="CE128" s="15">
        <f t="shared" si="276"/>
        <v>3577.0151231666664</v>
      </c>
      <c r="CF128" s="15">
        <f t="shared" si="277"/>
        <v>3577.0151231666664</v>
      </c>
      <c r="CG128" s="15">
        <f t="shared" si="278"/>
        <v>3577.0151231666664</v>
      </c>
      <c r="CH128" s="15">
        <f t="shared" si="279"/>
        <v>3577.0151231666664</v>
      </c>
      <c r="CI128" s="15">
        <f t="shared" si="280"/>
        <v>3577.0151231666664</v>
      </c>
      <c r="CJ128" s="15">
        <f t="shared" si="281"/>
        <v>3577.0151231666664</v>
      </c>
      <c r="CK128" s="15">
        <f t="shared" si="282"/>
        <v>3577.0151231666664</v>
      </c>
      <c r="CL128" s="15">
        <f t="shared" si="283"/>
        <v>3577.0151231666664</v>
      </c>
      <c r="CM128" s="15">
        <f t="shared" si="284"/>
        <v>3577.0151231666664</v>
      </c>
      <c r="CN128" s="15">
        <f t="shared" si="285"/>
        <v>3577.0151231666664</v>
      </c>
      <c r="CO128" s="15">
        <f t="shared" si="286"/>
        <v>3577.0151231666664</v>
      </c>
      <c r="CP128" s="15">
        <f t="shared" si="287"/>
        <v>3577.0151231666664</v>
      </c>
      <c r="CQ128" s="15">
        <f t="shared" si="288"/>
        <v>0</v>
      </c>
      <c r="CR128" s="15">
        <f t="shared" si="289"/>
        <v>3577.0151231666664</v>
      </c>
      <c r="CS128" s="15">
        <f t="shared" si="290"/>
        <v>3577.0151231666664</v>
      </c>
      <c r="CT128" s="15">
        <f t="shared" si="291"/>
        <v>3577.0151231666664</v>
      </c>
      <c r="CU128" s="15">
        <f t="shared" si="292"/>
        <v>3577.0151231666664</v>
      </c>
      <c r="CV128" s="15">
        <f t="shared" si="293"/>
        <v>3577.0151231666664</v>
      </c>
      <c r="CW128" s="15">
        <f t="shared" si="294"/>
        <v>3577.0151231666664</v>
      </c>
      <c r="CX128" s="15">
        <f t="shared" si="295"/>
        <v>3577.0151231666664</v>
      </c>
      <c r="CY128" s="15">
        <f t="shared" si="296"/>
        <v>3577.0151231666664</v>
      </c>
      <c r="CZ128" s="15">
        <f t="shared" si="297"/>
        <v>3577.0151231666664</v>
      </c>
      <c r="DA128" s="15">
        <f t="shared" si="298"/>
        <v>3577.0151231666664</v>
      </c>
      <c r="DB128" s="15">
        <f t="shared" si="299"/>
        <v>3577.0151231666664</v>
      </c>
      <c r="DC128" s="15">
        <f t="shared" si="300"/>
        <v>3577.0151231666664</v>
      </c>
      <c r="DD128" s="15">
        <f t="shared" si="301"/>
        <v>0</v>
      </c>
      <c r="DE128" s="15">
        <f t="shared" si="302"/>
        <v>3577.0151231666664</v>
      </c>
      <c r="DF128" s="15">
        <f t="shared" si="303"/>
        <v>3577.0151231666664</v>
      </c>
      <c r="DG128" s="15">
        <f t="shared" si="304"/>
        <v>3577.0151231666664</v>
      </c>
      <c r="DH128" s="15">
        <f t="shared" si="305"/>
        <v>3577.0151231666664</v>
      </c>
      <c r="DI128" s="15">
        <f t="shared" si="306"/>
        <v>3577.0151231666664</v>
      </c>
      <c r="DJ128" s="15">
        <f t="shared" si="307"/>
        <v>3577.0151231666664</v>
      </c>
      <c r="DK128" s="15">
        <f t="shared" si="308"/>
        <v>0</v>
      </c>
      <c r="DL128" s="15">
        <f t="shared" si="309"/>
        <v>0</v>
      </c>
      <c r="DM128" s="15">
        <f t="shared" si="310"/>
        <v>0</v>
      </c>
      <c r="DN128" s="15">
        <f t="shared" si="311"/>
        <v>0</v>
      </c>
      <c r="DO128" s="15">
        <f t="shared" si="312"/>
        <v>0</v>
      </c>
      <c r="DP128" s="15">
        <f t="shared" si="313"/>
        <v>0</v>
      </c>
      <c r="DR128" s="15">
        <f t="shared" si="314"/>
        <v>364.6471727499993</v>
      </c>
      <c r="DS128" s="15">
        <f t="shared" si="315"/>
        <v>364.6471727499993</v>
      </c>
      <c r="DT128" s="15">
        <f t="shared" si="316"/>
        <v>364.6471727499993</v>
      </c>
      <c r="DU128" s="15">
        <f t="shared" si="317"/>
        <v>364.6471727499993</v>
      </c>
      <c r="DV128" s="15">
        <f t="shared" si="318"/>
        <v>364.6471727499993</v>
      </c>
      <c r="DW128" s="15">
        <f t="shared" si="319"/>
        <v>364.6471727499993</v>
      </c>
      <c r="DX128" s="15">
        <f t="shared" si="320"/>
        <v>364.6471727499993</v>
      </c>
      <c r="DY128" s="15">
        <f t="shared" si="321"/>
        <v>364.6471727499993</v>
      </c>
      <c r="DZ128" s="15">
        <f t="shared" si="322"/>
        <v>364.6471727499993</v>
      </c>
      <c r="EA128" s="15">
        <f t="shared" si="323"/>
        <v>364.6471727499993</v>
      </c>
      <c r="EB128" s="15">
        <f t="shared" si="324"/>
        <v>364.6471727499993</v>
      </c>
      <c r="EC128" s="15">
        <f t="shared" si="325"/>
        <v>364.6471727499993</v>
      </c>
      <c r="ED128" s="15">
        <f t="shared" si="326"/>
        <v>0</v>
      </c>
      <c r="EE128" s="15">
        <f t="shared" si="327"/>
        <v>364.6471727499993</v>
      </c>
      <c r="EF128" s="15">
        <f t="shared" si="328"/>
        <v>364.6471727499993</v>
      </c>
      <c r="EG128" s="15">
        <f t="shared" si="329"/>
        <v>364.6471727499993</v>
      </c>
      <c r="EH128" s="15">
        <f t="shared" si="330"/>
        <v>364.6471727499993</v>
      </c>
      <c r="EI128" s="15">
        <f t="shared" si="331"/>
        <v>364.6471727499993</v>
      </c>
      <c r="EJ128" s="15">
        <f t="shared" si="332"/>
        <v>364.6471727499993</v>
      </c>
      <c r="EK128" s="15">
        <f t="shared" si="333"/>
        <v>364.6471727499993</v>
      </c>
      <c r="EL128" s="15">
        <f t="shared" si="334"/>
        <v>364.6471727499993</v>
      </c>
      <c r="EM128" s="15">
        <f t="shared" si="335"/>
        <v>364.6471727499993</v>
      </c>
      <c r="EN128" s="15">
        <f t="shared" si="336"/>
        <v>364.6471727499993</v>
      </c>
      <c r="EO128" s="15">
        <f t="shared" si="337"/>
        <v>364.6471727499993</v>
      </c>
      <c r="EP128" s="15">
        <f t="shared" si="338"/>
        <v>364.6471727499993</v>
      </c>
      <c r="EQ128" s="15">
        <f t="shared" si="339"/>
        <v>0</v>
      </c>
      <c r="ER128" s="15">
        <f t="shared" si="340"/>
        <v>364.6471727499993</v>
      </c>
      <c r="ES128" s="15">
        <f t="shared" si="341"/>
        <v>364.6471727499993</v>
      </c>
      <c r="ET128" s="15">
        <f t="shared" si="342"/>
        <v>364.6471727499993</v>
      </c>
      <c r="EU128" s="15">
        <f t="shared" si="343"/>
        <v>364.6471727499993</v>
      </c>
      <c r="EV128" s="15">
        <f t="shared" si="344"/>
        <v>364.6471727499993</v>
      </c>
      <c r="EW128" s="15">
        <f t="shared" si="345"/>
        <v>364.6471727499993</v>
      </c>
      <c r="EX128" s="15">
        <f t="shared" si="346"/>
        <v>0</v>
      </c>
      <c r="EY128" s="15">
        <f t="shared" si="347"/>
        <v>0</v>
      </c>
      <c r="EZ128" s="15">
        <f t="shared" si="348"/>
        <v>0</v>
      </c>
      <c r="FA128" s="15">
        <f t="shared" si="349"/>
        <v>0</v>
      </c>
      <c r="FB128" s="15">
        <f t="shared" si="350"/>
        <v>0</v>
      </c>
      <c r="FC128" s="15">
        <f t="shared" si="351"/>
        <v>0</v>
      </c>
    </row>
    <row r="129" spans="1:159" x14ac:dyDescent="0.25">
      <c r="A129" s="26" t="s">
        <v>513</v>
      </c>
      <c r="B129" s="13">
        <v>2.2699999999999998E-2</v>
      </c>
      <c r="C129" s="212">
        <v>2.06E-2</v>
      </c>
      <c r="D129" s="13"/>
      <c r="E129" s="27">
        <v>2075526.5</v>
      </c>
      <c r="F129" s="27">
        <v>2075526.5</v>
      </c>
      <c r="G129" s="27">
        <v>2075526.5</v>
      </c>
      <c r="H129" s="27">
        <v>2075526.5</v>
      </c>
      <c r="I129" s="27">
        <v>2075526.5</v>
      </c>
      <c r="J129" s="27">
        <v>2075526.5</v>
      </c>
      <c r="K129" s="27">
        <v>2075526.5</v>
      </c>
      <c r="L129" s="27">
        <v>2075526.5</v>
      </c>
      <c r="M129" s="27">
        <v>2075526.5</v>
      </c>
      <c r="N129" s="27">
        <v>2075526.5</v>
      </c>
      <c r="O129" s="27">
        <v>2075526.5</v>
      </c>
      <c r="P129" s="27">
        <v>2075526.5</v>
      </c>
      <c r="Q129" s="13"/>
      <c r="R129" s="27">
        <v>2075526.5</v>
      </c>
      <c r="S129" s="27">
        <v>2075526.5</v>
      </c>
      <c r="T129" s="27">
        <v>2075526.5</v>
      </c>
      <c r="U129" s="29">
        <v>2075526.5</v>
      </c>
      <c r="V129" s="29">
        <v>2075526.5</v>
      </c>
      <c r="W129" s="29">
        <v>2075526.5</v>
      </c>
      <c r="X129" s="29">
        <v>2075526.5</v>
      </c>
      <c r="Y129" s="29">
        <v>2075526.5</v>
      </c>
      <c r="Z129" s="29">
        <v>2075526.5</v>
      </c>
      <c r="AA129" s="29">
        <v>2075526.5</v>
      </c>
      <c r="AB129" s="29">
        <v>2075526.5</v>
      </c>
      <c r="AC129" s="29">
        <v>2075526.5</v>
      </c>
      <c r="AD129" s="27"/>
      <c r="AE129" s="27">
        <v>2075526.5</v>
      </c>
      <c r="AF129" s="27">
        <v>2075526.5</v>
      </c>
      <c r="AG129" s="27">
        <v>2075526.5</v>
      </c>
      <c r="AH129" s="27">
        <v>2075526.5</v>
      </c>
      <c r="AI129" s="27">
        <v>2075526.5</v>
      </c>
      <c r="AJ129" s="27">
        <v>2075526.5</v>
      </c>
      <c r="AK129" s="27"/>
      <c r="AL129" s="27"/>
      <c r="AM129" s="27"/>
      <c r="AN129" s="27"/>
      <c r="AO129" s="27"/>
      <c r="AP129" s="27"/>
      <c r="AQ129" s="27"/>
      <c r="AR129" s="28">
        <v>3926.2042958333332</v>
      </c>
      <c r="AS129" s="28">
        <v>3926.2042958333332</v>
      </c>
      <c r="AT129" s="28">
        <v>3926.2042958333332</v>
      </c>
      <c r="AU129" s="28">
        <v>3926.2042958333332</v>
      </c>
      <c r="AV129" s="28">
        <v>3926.2042958333332</v>
      </c>
      <c r="AW129" s="28">
        <v>3926.2042958333332</v>
      </c>
      <c r="AX129" s="28">
        <v>3926.2042958333332</v>
      </c>
      <c r="AY129" s="28">
        <v>3926.2042958333332</v>
      </c>
      <c r="AZ129" s="28">
        <v>3926.2042958333332</v>
      </c>
      <c r="BA129" s="28">
        <v>3926.2042958333332</v>
      </c>
      <c r="BB129" s="28">
        <v>3926.2042958333332</v>
      </c>
      <c r="BC129" s="28">
        <v>3926.2042958333332</v>
      </c>
      <c r="BD129" s="27"/>
      <c r="BE129" s="28">
        <v>3926.2042958333332</v>
      </c>
      <c r="BF129" s="28">
        <v>3926.2042958333332</v>
      </c>
      <c r="BG129" s="28">
        <v>3926.2042958333332</v>
      </c>
      <c r="BH129" s="29">
        <v>3926.2042958333332</v>
      </c>
      <c r="BI129" s="29">
        <v>3926.2042958333332</v>
      </c>
      <c r="BJ129" s="29">
        <v>3926.2042958333332</v>
      </c>
      <c r="BK129" s="29">
        <v>3926.2042958333332</v>
      </c>
      <c r="BL129" s="29">
        <v>3926.2042958333332</v>
      </c>
      <c r="BM129" s="29">
        <v>3926.2042958333332</v>
      </c>
      <c r="BN129" s="29">
        <v>3926.2042958333332</v>
      </c>
      <c r="BO129" s="29">
        <v>3926.2042958333332</v>
      </c>
      <c r="BP129" s="29">
        <v>3926.2042958333332</v>
      </c>
      <c r="BQ129" s="28"/>
      <c r="BR129" s="27">
        <f t="shared" si="264"/>
        <v>3926.2042958333332</v>
      </c>
      <c r="BS129" s="27">
        <f t="shared" si="265"/>
        <v>3926.2042958333332</v>
      </c>
      <c r="BT129" s="27">
        <f t="shared" si="266"/>
        <v>3926.2042958333332</v>
      </c>
      <c r="BU129" s="27">
        <f t="shared" si="267"/>
        <v>3926.2042958333332</v>
      </c>
      <c r="BV129" s="27">
        <f t="shared" si="268"/>
        <v>3926.2042958333332</v>
      </c>
      <c r="BW129" s="27">
        <f t="shared" si="269"/>
        <v>3926.2042958333332</v>
      </c>
      <c r="BX129" s="27">
        <f t="shared" si="270"/>
        <v>0</v>
      </c>
      <c r="BY129" s="27">
        <f t="shared" si="271"/>
        <v>0</v>
      </c>
      <c r="BZ129" s="27">
        <f t="shared" si="272"/>
        <v>0</v>
      </c>
      <c r="CA129" s="27">
        <f t="shared" si="273"/>
        <v>0</v>
      </c>
      <c r="CB129" s="27">
        <f t="shared" si="274"/>
        <v>0</v>
      </c>
      <c r="CC129" s="27">
        <f t="shared" si="275"/>
        <v>0</v>
      </c>
      <c r="CE129" s="15">
        <f t="shared" si="276"/>
        <v>3562.9871583333334</v>
      </c>
      <c r="CF129" s="15">
        <f t="shared" si="277"/>
        <v>3562.9871583333334</v>
      </c>
      <c r="CG129" s="15">
        <f t="shared" si="278"/>
        <v>3562.9871583333334</v>
      </c>
      <c r="CH129" s="15">
        <f t="shared" si="279"/>
        <v>3562.9871583333334</v>
      </c>
      <c r="CI129" s="15">
        <f t="shared" si="280"/>
        <v>3562.9871583333334</v>
      </c>
      <c r="CJ129" s="15">
        <f t="shared" si="281"/>
        <v>3562.9871583333334</v>
      </c>
      <c r="CK129" s="15">
        <f t="shared" si="282"/>
        <v>3562.9871583333334</v>
      </c>
      <c r="CL129" s="15">
        <f t="shared" si="283"/>
        <v>3562.9871583333334</v>
      </c>
      <c r="CM129" s="15">
        <f t="shared" si="284"/>
        <v>3562.9871583333334</v>
      </c>
      <c r="CN129" s="15">
        <f t="shared" si="285"/>
        <v>3562.9871583333334</v>
      </c>
      <c r="CO129" s="15">
        <f t="shared" si="286"/>
        <v>3562.9871583333334</v>
      </c>
      <c r="CP129" s="15">
        <f t="shared" si="287"/>
        <v>3562.9871583333334</v>
      </c>
      <c r="CQ129" s="15">
        <f t="shared" si="288"/>
        <v>0</v>
      </c>
      <c r="CR129" s="15">
        <f t="shared" si="289"/>
        <v>3562.9871583333334</v>
      </c>
      <c r="CS129" s="15">
        <f t="shared" si="290"/>
        <v>3562.9871583333334</v>
      </c>
      <c r="CT129" s="15">
        <f t="shared" si="291"/>
        <v>3562.9871583333334</v>
      </c>
      <c r="CU129" s="15">
        <f t="shared" si="292"/>
        <v>3562.9871583333334</v>
      </c>
      <c r="CV129" s="15">
        <f t="shared" si="293"/>
        <v>3562.9871583333334</v>
      </c>
      <c r="CW129" s="15">
        <f t="shared" si="294"/>
        <v>3562.9871583333334</v>
      </c>
      <c r="CX129" s="15">
        <f t="shared" si="295"/>
        <v>3562.9871583333334</v>
      </c>
      <c r="CY129" s="15">
        <f t="shared" si="296"/>
        <v>3562.9871583333334</v>
      </c>
      <c r="CZ129" s="15">
        <f t="shared" si="297"/>
        <v>3562.9871583333334</v>
      </c>
      <c r="DA129" s="15">
        <f t="shared" si="298"/>
        <v>3562.9871583333334</v>
      </c>
      <c r="DB129" s="15">
        <f t="shared" si="299"/>
        <v>3562.9871583333334</v>
      </c>
      <c r="DC129" s="15">
        <f t="shared" si="300"/>
        <v>3562.9871583333334</v>
      </c>
      <c r="DD129" s="15">
        <f t="shared" si="301"/>
        <v>0</v>
      </c>
      <c r="DE129" s="15">
        <f t="shared" si="302"/>
        <v>3562.9871583333334</v>
      </c>
      <c r="DF129" s="15">
        <f t="shared" si="303"/>
        <v>3562.9871583333334</v>
      </c>
      <c r="DG129" s="15">
        <f t="shared" si="304"/>
        <v>3562.9871583333334</v>
      </c>
      <c r="DH129" s="15">
        <f t="shared" si="305"/>
        <v>3562.9871583333334</v>
      </c>
      <c r="DI129" s="15">
        <f t="shared" si="306"/>
        <v>3562.9871583333334</v>
      </c>
      <c r="DJ129" s="15">
        <f t="shared" si="307"/>
        <v>3562.9871583333334</v>
      </c>
      <c r="DK129" s="15">
        <f t="shared" si="308"/>
        <v>0</v>
      </c>
      <c r="DL129" s="15">
        <f t="shared" si="309"/>
        <v>0</v>
      </c>
      <c r="DM129" s="15">
        <f t="shared" si="310"/>
        <v>0</v>
      </c>
      <c r="DN129" s="15">
        <f t="shared" si="311"/>
        <v>0</v>
      </c>
      <c r="DO129" s="15">
        <f t="shared" si="312"/>
        <v>0</v>
      </c>
      <c r="DP129" s="15">
        <f t="shared" si="313"/>
        <v>0</v>
      </c>
      <c r="DR129" s="15">
        <f t="shared" si="314"/>
        <v>363.21713749999981</v>
      </c>
      <c r="DS129" s="15">
        <f t="shared" si="315"/>
        <v>363.21713749999981</v>
      </c>
      <c r="DT129" s="15">
        <f t="shared" si="316"/>
        <v>363.21713749999981</v>
      </c>
      <c r="DU129" s="15">
        <f t="shared" si="317"/>
        <v>363.21713749999981</v>
      </c>
      <c r="DV129" s="15">
        <f t="shared" si="318"/>
        <v>363.21713749999981</v>
      </c>
      <c r="DW129" s="15">
        <f t="shared" si="319"/>
        <v>363.21713749999981</v>
      </c>
      <c r="DX129" s="15">
        <f t="shared" si="320"/>
        <v>363.21713749999981</v>
      </c>
      <c r="DY129" s="15">
        <f t="shared" si="321"/>
        <v>363.21713749999981</v>
      </c>
      <c r="DZ129" s="15">
        <f t="shared" si="322"/>
        <v>363.21713749999981</v>
      </c>
      <c r="EA129" s="15">
        <f t="shared" si="323"/>
        <v>363.21713749999981</v>
      </c>
      <c r="EB129" s="15">
        <f t="shared" si="324"/>
        <v>363.21713749999981</v>
      </c>
      <c r="EC129" s="15">
        <f t="shared" si="325"/>
        <v>363.21713749999981</v>
      </c>
      <c r="ED129" s="15">
        <f t="shared" si="326"/>
        <v>0</v>
      </c>
      <c r="EE129" s="15">
        <f t="shared" si="327"/>
        <v>363.21713749999981</v>
      </c>
      <c r="EF129" s="15">
        <f t="shared" si="328"/>
        <v>363.21713749999981</v>
      </c>
      <c r="EG129" s="15">
        <f t="shared" si="329"/>
        <v>363.21713749999981</v>
      </c>
      <c r="EH129" s="15">
        <f t="shared" si="330"/>
        <v>363.21713749999981</v>
      </c>
      <c r="EI129" s="15">
        <f t="shared" si="331"/>
        <v>363.21713749999981</v>
      </c>
      <c r="EJ129" s="15">
        <f t="shared" si="332"/>
        <v>363.21713749999981</v>
      </c>
      <c r="EK129" s="15">
        <f t="shared" si="333"/>
        <v>363.21713749999981</v>
      </c>
      <c r="EL129" s="15">
        <f t="shared" si="334"/>
        <v>363.21713749999981</v>
      </c>
      <c r="EM129" s="15">
        <f t="shared" si="335"/>
        <v>363.21713749999981</v>
      </c>
      <c r="EN129" s="15">
        <f t="shared" si="336"/>
        <v>363.21713749999981</v>
      </c>
      <c r="EO129" s="15">
        <f t="shared" si="337"/>
        <v>363.21713749999981</v>
      </c>
      <c r="EP129" s="15">
        <f t="shared" si="338"/>
        <v>363.21713749999981</v>
      </c>
      <c r="EQ129" s="15">
        <f t="shared" si="339"/>
        <v>0</v>
      </c>
      <c r="ER129" s="15">
        <f t="shared" si="340"/>
        <v>363.21713749999981</v>
      </c>
      <c r="ES129" s="15">
        <f t="shared" si="341"/>
        <v>363.21713749999981</v>
      </c>
      <c r="ET129" s="15">
        <f t="shared" si="342"/>
        <v>363.21713749999981</v>
      </c>
      <c r="EU129" s="15">
        <f t="shared" si="343"/>
        <v>363.21713749999981</v>
      </c>
      <c r="EV129" s="15">
        <f t="shared" si="344"/>
        <v>363.21713749999981</v>
      </c>
      <c r="EW129" s="15">
        <f t="shared" si="345"/>
        <v>363.21713749999981</v>
      </c>
      <c r="EX129" s="15">
        <f t="shared" si="346"/>
        <v>0</v>
      </c>
      <c r="EY129" s="15">
        <f t="shared" si="347"/>
        <v>0</v>
      </c>
      <c r="EZ129" s="15">
        <f t="shared" si="348"/>
        <v>0</v>
      </c>
      <c r="FA129" s="15">
        <f t="shared" si="349"/>
        <v>0</v>
      </c>
      <c r="FB129" s="15">
        <f t="shared" si="350"/>
        <v>0</v>
      </c>
      <c r="FC129" s="15">
        <f t="shared" si="351"/>
        <v>0</v>
      </c>
    </row>
    <row r="130" spans="1:159" x14ac:dyDescent="0.25">
      <c r="A130" s="26" t="s">
        <v>514</v>
      </c>
      <c r="B130" s="13">
        <v>2.2799999999999997E-2</v>
      </c>
      <c r="C130" s="212">
        <v>2.06E-2</v>
      </c>
      <c r="D130" s="13"/>
      <c r="E130" s="27">
        <v>2137402.33</v>
      </c>
      <c r="F130" s="27">
        <v>2137402.33</v>
      </c>
      <c r="G130" s="27">
        <v>2137402.33</v>
      </c>
      <c r="H130" s="27">
        <v>2137402.33</v>
      </c>
      <c r="I130" s="27">
        <v>2137402.33</v>
      </c>
      <c r="J130" s="27">
        <v>2137402.33</v>
      </c>
      <c r="K130" s="27">
        <v>2137402.33</v>
      </c>
      <c r="L130" s="27">
        <v>2137402.33</v>
      </c>
      <c r="M130" s="27">
        <v>2137402.33</v>
      </c>
      <c r="N130" s="27">
        <v>2137402.33</v>
      </c>
      <c r="O130" s="27">
        <v>2137402.33</v>
      </c>
      <c r="P130" s="27">
        <v>2137402.33</v>
      </c>
      <c r="Q130" s="13"/>
      <c r="R130" s="27">
        <v>2137402.33</v>
      </c>
      <c r="S130" s="27">
        <v>2137402.33</v>
      </c>
      <c r="T130" s="27">
        <v>2137402.33</v>
      </c>
      <c r="U130" s="29">
        <v>2137402.33</v>
      </c>
      <c r="V130" s="29">
        <v>2137402.33</v>
      </c>
      <c r="W130" s="29">
        <v>2137402.33</v>
      </c>
      <c r="X130" s="29">
        <v>2137402.33</v>
      </c>
      <c r="Y130" s="29">
        <v>2137402.33</v>
      </c>
      <c r="Z130" s="29">
        <v>2137402.33</v>
      </c>
      <c r="AA130" s="29">
        <v>2137402.33</v>
      </c>
      <c r="AB130" s="29">
        <v>2137402.33</v>
      </c>
      <c r="AC130" s="29">
        <v>2137402.33</v>
      </c>
      <c r="AD130" s="27"/>
      <c r="AE130" s="27">
        <v>2137402.33</v>
      </c>
      <c r="AF130" s="27">
        <v>2137402.33</v>
      </c>
      <c r="AG130" s="27">
        <v>2137402.33</v>
      </c>
      <c r="AH130" s="27">
        <v>2137402.33</v>
      </c>
      <c r="AI130" s="27">
        <v>2137402.33</v>
      </c>
      <c r="AJ130" s="27">
        <v>2137402.33</v>
      </c>
      <c r="AK130" s="27"/>
      <c r="AL130" s="27"/>
      <c r="AM130" s="27"/>
      <c r="AN130" s="27"/>
      <c r="AO130" s="27"/>
      <c r="AP130" s="27"/>
      <c r="AQ130" s="27"/>
      <c r="AR130" s="28">
        <v>4061.0644269999998</v>
      </c>
      <c r="AS130" s="28">
        <v>4061.0644269999998</v>
      </c>
      <c r="AT130" s="28">
        <v>4061.0644269999998</v>
      </c>
      <c r="AU130" s="28">
        <v>4061.0644269999998</v>
      </c>
      <c r="AV130" s="28">
        <v>4061.0644269999998</v>
      </c>
      <c r="AW130" s="28">
        <v>4061.0644269999998</v>
      </c>
      <c r="AX130" s="28">
        <v>4061.0644269999998</v>
      </c>
      <c r="AY130" s="28">
        <v>4061.0644269999998</v>
      </c>
      <c r="AZ130" s="28">
        <v>4061.0644269999998</v>
      </c>
      <c r="BA130" s="28">
        <v>4061.0644269999998</v>
      </c>
      <c r="BB130" s="28">
        <v>4061.0644269999998</v>
      </c>
      <c r="BC130" s="28">
        <v>4061.0644269999998</v>
      </c>
      <c r="BD130" s="27"/>
      <c r="BE130" s="28">
        <v>4061.0644269999998</v>
      </c>
      <c r="BF130" s="28">
        <v>4061.0644269999998</v>
      </c>
      <c r="BG130" s="28">
        <v>4061.0644269999998</v>
      </c>
      <c r="BH130" s="29">
        <v>4061.0644269999998</v>
      </c>
      <c r="BI130" s="29">
        <v>4061.0644269999998</v>
      </c>
      <c r="BJ130" s="29">
        <v>4061.0644269999998</v>
      </c>
      <c r="BK130" s="29">
        <v>4061.0644269999998</v>
      </c>
      <c r="BL130" s="29">
        <v>4061.0644269999998</v>
      </c>
      <c r="BM130" s="29">
        <v>4061.0644269999998</v>
      </c>
      <c r="BN130" s="29">
        <v>4061.0644269999998</v>
      </c>
      <c r="BO130" s="29">
        <v>4061.0644269999998</v>
      </c>
      <c r="BP130" s="29">
        <v>4061.0644269999998</v>
      </c>
      <c r="BQ130" s="28"/>
      <c r="BR130" s="27">
        <f t="shared" si="264"/>
        <v>4061.0644269999998</v>
      </c>
      <c r="BS130" s="27">
        <f t="shared" si="265"/>
        <v>4061.0644269999998</v>
      </c>
      <c r="BT130" s="27">
        <f t="shared" si="266"/>
        <v>4061.0644269999998</v>
      </c>
      <c r="BU130" s="27">
        <f t="shared" si="267"/>
        <v>4061.0644269999998</v>
      </c>
      <c r="BV130" s="27">
        <f t="shared" si="268"/>
        <v>4061.0644269999998</v>
      </c>
      <c r="BW130" s="27">
        <f t="shared" si="269"/>
        <v>4061.0644269999998</v>
      </c>
      <c r="BX130" s="27">
        <f t="shared" si="270"/>
        <v>0</v>
      </c>
      <c r="BY130" s="27">
        <f t="shared" si="271"/>
        <v>0</v>
      </c>
      <c r="BZ130" s="27">
        <f t="shared" si="272"/>
        <v>0</v>
      </c>
      <c r="CA130" s="27">
        <f t="shared" si="273"/>
        <v>0</v>
      </c>
      <c r="CB130" s="27">
        <f t="shared" si="274"/>
        <v>0</v>
      </c>
      <c r="CC130" s="27">
        <f t="shared" si="275"/>
        <v>0</v>
      </c>
      <c r="CE130" s="15">
        <f t="shared" si="276"/>
        <v>3669.207333166667</v>
      </c>
      <c r="CF130" s="15">
        <f t="shared" si="277"/>
        <v>3669.207333166667</v>
      </c>
      <c r="CG130" s="15">
        <f t="shared" si="278"/>
        <v>3669.207333166667</v>
      </c>
      <c r="CH130" s="15">
        <f t="shared" si="279"/>
        <v>3669.207333166667</v>
      </c>
      <c r="CI130" s="15">
        <f t="shared" si="280"/>
        <v>3669.207333166667</v>
      </c>
      <c r="CJ130" s="15">
        <f t="shared" si="281"/>
        <v>3669.207333166667</v>
      </c>
      <c r="CK130" s="15">
        <f t="shared" si="282"/>
        <v>3669.207333166667</v>
      </c>
      <c r="CL130" s="15">
        <f t="shared" si="283"/>
        <v>3669.207333166667</v>
      </c>
      <c r="CM130" s="15">
        <f t="shared" si="284"/>
        <v>3669.207333166667</v>
      </c>
      <c r="CN130" s="15">
        <f t="shared" si="285"/>
        <v>3669.207333166667</v>
      </c>
      <c r="CO130" s="15">
        <f t="shared" si="286"/>
        <v>3669.207333166667</v>
      </c>
      <c r="CP130" s="15">
        <f t="shared" si="287"/>
        <v>3669.207333166667</v>
      </c>
      <c r="CQ130" s="15">
        <f t="shared" si="288"/>
        <v>0</v>
      </c>
      <c r="CR130" s="15">
        <f t="shared" si="289"/>
        <v>3669.207333166667</v>
      </c>
      <c r="CS130" s="15">
        <f t="shared" si="290"/>
        <v>3669.207333166667</v>
      </c>
      <c r="CT130" s="15">
        <f t="shared" si="291"/>
        <v>3669.207333166667</v>
      </c>
      <c r="CU130" s="15">
        <f t="shared" si="292"/>
        <v>3669.207333166667</v>
      </c>
      <c r="CV130" s="15">
        <f t="shared" si="293"/>
        <v>3669.207333166667</v>
      </c>
      <c r="CW130" s="15">
        <f t="shared" si="294"/>
        <v>3669.207333166667</v>
      </c>
      <c r="CX130" s="15">
        <f t="shared" si="295"/>
        <v>3669.207333166667</v>
      </c>
      <c r="CY130" s="15">
        <f t="shared" si="296"/>
        <v>3669.207333166667</v>
      </c>
      <c r="CZ130" s="15">
        <f t="shared" si="297"/>
        <v>3669.207333166667</v>
      </c>
      <c r="DA130" s="15">
        <f t="shared" si="298"/>
        <v>3669.207333166667</v>
      </c>
      <c r="DB130" s="15">
        <f t="shared" si="299"/>
        <v>3669.207333166667</v>
      </c>
      <c r="DC130" s="15">
        <f t="shared" si="300"/>
        <v>3669.207333166667</v>
      </c>
      <c r="DD130" s="15">
        <f t="shared" si="301"/>
        <v>0</v>
      </c>
      <c r="DE130" s="15">
        <f t="shared" si="302"/>
        <v>3669.207333166667</v>
      </c>
      <c r="DF130" s="15">
        <f t="shared" si="303"/>
        <v>3669.207333166667</v>
      </c>
      <c r="DG130" s="15">
        <f t="shared" si="304"/>
        <v>3669.207333166667</v>
      </c>
      <c r="DH130" s="15">
        <f t="shared" si="305"/>
        <v>3669.207333166667</v>
      </c>
      <c r="DI130" s="15">
        <f t="shared" si="306"/>
        <v>3669.207333166667</v>
      </c>
      <c r="DJ130" s="15">
        <f t="shared" si="307"/>
        <v>3669.207333166667</v>
      </c>
      <c r="DK130" s="15">
        <f t="shared" si="308"/>
        <v>0</v>
      </c>
      <c r="DL130" s="15">
        <f t="shared" si="309"/>
        <v>0</v>
      </c>
      <c r="DM130" s="15">
        <f t="shared" si="310"/>
        <v>0</v>
      </c>
      <c r="DN130" s="15">
        <f t="shared" si="311"/>
        <v>0</v>
      </c>
      <c r="DO130" s="15">
        <f t="shared" si="312"/>
        <v>0</v>
      </c>
      <c r="DP130" s="15">
        <f t="shared" si="313"/>
        <v>0</v>
      </c>
      <c r="DR130" s="15">
        <f t="shared" si="314"/>
        <v>391.85709383333278</v>
      </c>
      <c r="DS130" s="15">
        <f t="shared" si="315"/>
        <v>391.85709383333278</v>
      </c>
      <c r="DT130" s="15">
        <f t="shared" si="316"/>
        <v>391.85709383333278</v>
      </c>
      <c r="DU130" s="15">
        <f t="shared" si="317"/>
        <v>391.85709383333278</v>
      </c>
      <c r="DV130" s="15">
        <f t="shared" si="318"/>
        <v>391.85709383333278</v>
      </c>
      <c r="DW130" s="15">
        <f t="shared" si="319"/>
        <v>391.85709383333278</v>
      </c>
      <c r="DX130" s="15">
        <f t="shared" si="320"/>
        <v>391.85709383333278</v>
      </c>
      <c r="DY130" s="15">
        <f t="shared" si="321"/>
        <v>391.85709383333278</v>
      </c>
      <c r="DZ130" s="15">
        <f t="shared" si="322"/>
        <v>391.85709383333278</v>
      </c>
      <c r="EA130" s="15">
        <f t="shared" si="323"/>
        <v>391.85709383333278</v>
      </c>
      <c r="EB130" s="15">
        <f t="shared" si="324"/>
        <v>391.85709383333278</v>
      </c>
      <c r="EC130" s="15">
        <f t="shared" si="325"/>
        <v>391.85709383333278</v>
      </c>
      <c r="ED130" s="15">
        <f t="shared" si="326"/>
        <v>0</v>
      </c>
      <c r="EE130" s="15">
        <f t="shared" si="327"/>
        <v>391.85709383333278</v>
      </c>
      <c r="EF130" s="15">
        <f t="shared" si="328"/>
        <v>391.85709383333278</v>
      </c>
      <c r="EG130" s="15">
        <f t="shared" si="329"/>
        <v>391.85709383333278</v>
      </c>
      <c r="EH130" s="15">
        <f t="shared" si="330"/>
        <v>391.85709383333278</v>
      </c>
      <c r="EI130" s="15">
        <f t="shared" si="331"/>
        <v>391.85709383333278</v>
      </c>
      <c r="EJ130" s="15">
        <f t="shared" si="332"/>
        <v>391.85709383333278</v>
      </c>
      <c r="EK130" s="15">
        <f t="shared" si="333"/>
        <v>391.85709383333278</v>
      </c>
      <c r="EL130" s="15">
        <f t="shared" si="334"/>
        <v>391.85709383333278</v>
      </c>
      <c r="EM130" s="15">
        <f t="shared" si="335"/>
        <v>391.85709383333278</v>
      </c>
      <c r="EN130" s="15">
        <f t="shared" si="336"/>
        <v>391.85709383333278</v>
      </c>
      <c r="EO130" s="15">
        <f t="shared" si="337"/>
        <v>391.85709383333278</v>
      </c>
      <c r="EP130" s="15">
        <f t="shared" si="338"/>
        <v>391.85709383333278</v>
      </c>
      <c r="EQ130" s="15">
        <f t="shared" si="339"/>
        <v>0</v>
      </c>
      <c r="ER130" s="15">
        <f t="shared" si="340"/>
        <v>391.85709383333278</v>
      </c>
      <c r="ES130" s="15">
        <f t="shared" si="341"/>
        <v>391.85709383333278</v>
      </c>
      <c r="ET130" s="15">
        <f t="shared" si="342"/>
        <v>391.85709383333278</v>
      </c>
      <c r="EU130" s="15">
        <f t="shared" si="343"/>
        <v>391.85709383333278</v>
      </c>
      <c r="EV130" s="15">
        <f t="shared" si="344"/>
        <v>391.85709383333278</v>
      </c>
      <c r="EW130" s="15">
        <f t="shared" si="345"/>
        <v>391.85709383333278</v>
      </c>
      <c r="EX130" s="15">
        <f t="shared" si="346"/>
        <v>0</v>
      </c>
      <c r="EY130" s="15">
        <f t="shared" si="347"/>
        <v>0</v>
      </c>
      <c r="EZ130" s="15">
        <f t="shared" si="348"/>
        <v>0</v>
      </c>
      <c r="FA130" s="15">
        <f t="shared" si="349"/>
        <v>0</v>
      </c>
      <c r="FB130" s="15">
        <f t="shared" si="350"/>
        <v>0</v>
      </c>
      <c r="FC130" s="15">
        <f t="shared" si="351"/>
        <v>0</v>
      </c>
    </row>
    <row r="131" spans="1:159" x14ac:dyDescent="0.25">
      <c r="A131" s="30" t="s">
        <v>870</v>
      </c>
      <c r="B131" s="13">
        <v>0</v>
      </c>
      <c r="C131" s="212">
        <v>0</v>
      </c>
      <c r="D131" s="13"/>
      <c r="E131" s="27">
        <v>0</v>
      </c>
      <c r="F131" s="27">
        <v>0</v>
      </c>
      <c r="G131" s="27">
        <v>0</v>
      </c>
      <c r="H131" s="27">
        <v>0</v>
      </c>
      <c r="I131" s="27">
        <v>0</v>
      </c>
      <c r="J131" s="27">
        <v>0</v>
      </c>
      <c r="K131" s="27">
        <v>0</v>
      </c>
      <c r="L131" s="27">
        <v>0</v>
      </c>
      <c r="M131" s="27">
        <v>0</v>
      </c>
      <c r="N131" s="27">
        <v>0</v>
      </c>
      <c r="O131" s="27">
        <v>0</v>
      </c>
      <c r="P131" s="27">
        <v>0</v>
      </c>
      <c r="Q131" s="13"/>
      <c r="R131" s="27">
        <v>0</v>
      </c>
      <c r="S131" s="27">
        <v>0</v>
      </c>
      <c r="T131" s="27">
        <v>0</v>
      </c>
      <c r="U131" s="29">
        <v>0</v>
      </c>
      <c r="V131" s="29">
        <v>0</v>
      </c>
      <c r="W131" s="29">
        <v>0</v>
      </c>
      <c r="X131" s="29">
        <v>0</v>
      </c>
      <c r="Y131" s="29">
        <v>0</v>
      </c>
      <c r="Z131" s="29">
        <v>0</v>
      </c>
      <c r="AA131" s="29">
        <v>0</v>
      </c>
      <c r="AB131" s="29">
        <v>0</v>
      </c>
      <c r="AC131" s="29">
        <v>0</v>
      </c>
      <c r="AD131" s="27"/>
      <c r="AE131" s="27">
        <v>0</v>
      </c>
      <c r="AF131" s="27">
        <v>0</v>
      </c>
      <c r="AG131" s="27">
        <v>0</v>
      </c>
      <c r="AH131" s="27">
        <v>0</v>
      </c>
      <c r="AI131" s="27">
        <v>0</v>
      </c>
      <c r="AJ131" s="27">
        <v>0</v>
      </c>
      <c r="AK131" s="27"/>
      <c r="AL131" s="27"/>
      <c r="AM131" s="27"/>
      <c r="AN131" s="27"/>
      <c r="AO131" s="27"/>
      <c r="AP131" s="27"/>
      <c r="AQ131" s="27"/>
      <c r="AR131" s="28">
        <v>0</v>
      </c>
      <c r="AS131" s="28">
        <v>0</v>
      </c>
      <c r="AT131" s="28">
        <v>0</v>
      </c>
      <c r="AU131" s="28">
        <v>0</v>
      </c>
      <c r="AV131" s="28">
        <v>0</v>
      </c>
      <c r="AW131" s="28">
        <v>0</v>
      </c>
      <c r="AX131" s="28">
        <v>0</v>
      </c>
      <c r="AY131" s="28">
        <v>0</v>
      </c>
      <c r="AZ131" s="28">
        <v>0</v>
      </c>
      <c r="BA131" s="28">
        <v>0</v>
      </c>
      <c r="BB131" s="28">
        <v>0</v>
      </c>
      <c r="BC131" s="28">
        <v>0</v>
      </c>
      <c r="BD131" s="27"/>
      <c r="BE131" s="28">
        <v>0</v>
      </c>
      <c r="BF131" s="28">
        <v>0</v>
      </c>
      <c r="BG131" s="28">
        <v>0</v>
      </c>
      <c r="BH131" s="29">
        <v>0</v>
      </c>
      <c r="BI131" s="29">
        <v>0</v>
      </c>
      <c r="BJ131" s="29">
        <v>0</v>
      </c>
      <c r="BK131" s="29">
        <v>0</v>
      </c>
      <c r="BL131" s="29">
        <v>0</v>
      </c>
      <c r="BM131" s="29">
        <v>0</v>
      </c>
      <c r="BN131" s="29">
        <v>0</v>
      </c>
      <c r="BO131" s="29">
        <v>0</v>
      </c>
      <c r="BP131" s="29">
        <v>0</v>
      </c>
      <c r="BQ131" s="28"/>
      <c r="BR131" s="27">
        <f t="shared" si="264"/>
        <v>0</v>
      </c>
      <c r="BS131" s="27">
        <f t="shared" si="265"/>
        <v>0</v>
      </c>
      <c r="BT131" s="27">
        <f t="shared" si="266"/>
        <v>0</v>
      </c>
      <c r="BU131" s="27">
        <f t="shared" si="267"/>
        <v>0</v>
      </c>
      <c r="BV131" s="27">
        <f t="shared" si="268"/>
        <v>0</v>
      </c>
      <c r="BW131" s="27">
        <f t="shared" si="269"/>
        <v>0</v>
      </c>
      <c r="BX131" s="27">
        <f t="shared" si="270"/>
        <v>0</v>
      </c>
      <c r="BY131" s="27">
        <f t="shared" si="271"/>
        <v>0</v>
      </c>
      <c r="BZ131" s="27">
        <f t="shared" si="272"/>
        <v>0</v>
      </c>
      <c r="CA131" s="27">
        <f t="shared" si="273"/>
        <v>0</v>
      </c>
      <c r="CB131" s="27">
        <f t="shared" si="274"/>
        <v>0</v>
      </c>
      <c r="CC131" s="27">
        <f t="shared" si="275"/>
        <v>0</v>
      </c>
      <c r="CE131" s="15">
        <f t="shared" si="276"/>
        <v>0</v>
      </c>
      <c r="CF131" s="15">
        <f t="shared" si="277"/>
        <v>0</v>
      </c>
      <c r="CG131" s="15">
        <f t="shared" si="278"/>
        <v>0</v>
      </c>
      <c r="CH131" s="15">
        <f t="shared" si="279"/>
        <v>0</v>
      </c>
      <c r="CI131" s="15">
        <f t="shared" si="280"/>
        <v>0</v>
      </c>
      <c r="CJ131" s="15">
        <f t="shared" si="281"/>
        <v>0</v>
      </c>
      <c r="CK131" s="15">
        <f t="shared" si="282"/>
        <v>0</v>
      </c>
      <c r="CL131" s="15">
        <f t="shared" si="283"/>
        <v>0</v>
      </c>
      <c r="CM131" s="15">
        <f t="shared" si="284"/>
        <v>0</v>
      </c>
      <c r="CN131" s="15">
        <f t="shared" si="285"/>
        <v>0</v>
      </c>
      <c r="CO131" s="15">
        <f t="shared" si="286"/>
        <v>0</v>
      </c>
      <c r="CP131" s="15">
        <f t="shared" si="287"/>
        <v>0</v>
      </c>
      <c r="CQ131" s="15">
        <f t="shared" si="288"/>
        <v>0</v>
      </c>
      <c r="CR131" s="15">
        <f t="shared" si="289"/>
        <v>0</v>
      </c>
      <c r="CS131" s="15">
        <f t="shared" si="290"/>
        <v>0</v>
      </c>
      <c r="CT131" s="15">
        <f t="shared" si="291"/>
        <v>0</v>
      </c>
      <c r="CU131" s="15">
        <f t="shared" si="292"/>
        <v>0</v>
      </c>
      <c r="CV131" s="15">
        <f t="shared" si="293"/>
        <v>0</v>
      </c>
      <c r="CW131" s="15">
        <f t="shared" si="294"/>
        <v>0</v>
      </c>
      <c r="CX131" s="15">
        <f t="shared" si="295"/>
        <v>0</v>
      </c>
      <c r="CY131" s="15">
        <f t="shared" si="296"/>
        <v>0</v>
      </c>
      <c r="CZ131" s="15">
        <f t="shared" si="297"/>
        <v>0</v>
      </c>
      <c r="DA131" s="15">
        <f t="shared" si="298"/>
        <v>0</v>
      </c>
      <c r="DB131" s="15">
        <f t="shared" si="299"/>
        <v>0</v>
      </c>
      <c r="DC131" s="15">
        <f t="shared" si="300"/>
        <v>0</v>
      </c>
      <c r="DD131" s="15">
        <f t="shared" si="301"/>
        <v>0</v>
      </c>
      <c r="DE131" s="15">
        <f t="shared" si="302"/>
        <v>0</v>
      </c>
      <c r="DF131" s="15">
        <f t="shared" si="303"/>
        <v>0</v>
      </c>
      <c r="DG131" s="15">
        <f t="shared" si="304"/>
        <v>0</v>
      </c>
      <c r="DH131" s="15">
        <f t="shared" si="305"/>
        <v>0</v>
      </c>
      <c r="DI131" s="15">
        <f t="shared" si="306"/>
        <v>0</v>
      </c>
      <c r="DJ131" s="15">
        <f t="shared" si="307"/>
        <v>0</v>
      </c>
      <c r="DK131" s="15">
        <f t="shared" si="308"/>
        <v>0</v>
      </c>
      <c r="DL131" s="15">
        <f t="shared" si="309"/>
        <v>0</v>
      </c>
      <c r="DM131" s="15">
        <f t="shared" si="310"/>
        <v>0</v>
      </c>
      <c r="DN131" s="15">
        <f t="shared" si="311"/>
        <v>0</v>
      </c>
      <c r="DO131" s="15">
        <f t="shared" si="312"/>
        <v>0</v>
      </c>
      <c r="DP131" s="15">
        <f t="shared" si="313"/>
        <v>0</v>
      </c>
      <c r="DR131" s="15">
        <f t="shared" si="314"/>
        <v>0</v>
      </c>
      <c r="DS131" s="15">
        <f t="shared" si="315"/>
        <v>0</v>
      </c>
      <c r="DT131" s="15">
        <f t="shared" si="316"/>
        <v>0</v>
      </c>
      <c r="DU131" s="15">
        <f t="shared" si="317"/>
        <v>0</v>
      </c>
      <c r="DV131" s="15">
        <f t="shared" si="318"/>
        <v>0</v>
      </c>
      <c r="DW131" s="15">
        <f t="shared" si="319"/>
        <v>0</v>
      </c>
      <c r="DX131" s="15">
        <f t="shared" si="320"/>
        <v>0</v>
      </c>
      <c r="DY131" s="15">
        <f t="shared" si="321"/>
        <v>0</v>
      </c>
      <c r="DZ131" s="15">
        <f t="shared" si="322"/>
        <v>0</v>
      </c>
      <c r="EA131" s="15">
        <f t="shared" si="323"/>
        <v>0</v>
      </c>
      <c r="EB131" s="15">
        <f t="shared" si="324"/>
        <v>0</v>
      </c>
      <c r="EC131" s="15">
        <f t="shared" si="325"/>
        <v>0</v>
      </c>
      <c r="ED131" s="15">
        <f t="shared" si="326"/>
        <v>0</v>
      </c>
      <c r="EE131" s="15">
        <f t="shared" si="327"/>
        <v>0</v>
      </c>
      <c r="EF131" s="15">
        <f t="shared" si="328"/>
        <v>0</v>
      </c>
      <c r="EG131" s="15">
        <f t="shared" si="329"/>
        <v>0</v>
      </c>
      <c r="EH131" s="15">
        <f t="shared" si="330"/>
        <v>0</v>
      </c>
      <c r="EI131" s="15">
        <f t="shared" si="331"/>
        <v>0</v>
      </c>
      <c r="EJ131" s="15">
        <f t="shared" si="332"/>
        <v>0</v>
      </c>
      <c r="EK131" s="15">
        <f t="shared" si="333"/>
        <v>0</v>
      </c>
      <c r="EL131" s="15">
        <f t="shared" si="334"/>
        <v>0</v>
      </c>
      <c r="EM131" s="15">
        <f t="shared" si="335"/>
        <v>0</v>
      </c>
      <c r="EN131" s="15">
        <f t="shared" si="336"/>
        <v>0</v>
      </c>
      <c r="EO131" s="15">
        <f t="shared" si="337"/>
        <v>0</v>
      </c>
      <c r="EP131" s="15">
        <f t="shared" si="338"/>
        <v>0</v>
      </c>
      <c r="EQ131" s="15">
        <f t="shared" si="339"/>
        <v>0</v>
      </c>
      <c r="ER131" s="15">
        <f t="shared" si="340"/>
        <v>0</v>
      </c>
      <c r="ES131" s="15">
        <f t="shared" si="341"/>
        <v>0</v>
      </c>
      <c r="ET131" s="15">
        <f t="shared" si="342"/>
        <v>0</v>
      </c>
      <c r="EU131" s="15">
        <f t="shared" si="343"/>
        <v>0</v>
      </c>
      <c r="EV131" s="15">
        <f t="shared" si="344"/>
        <v>0</v>
      </c>
      <c r="EW131" s="15">
        <f t="shared" si="345"/>
        <v>0</v>
      </c>
      <c r="EX131" s="15">
        <f t="shared" si="346"/>
        <v>0</v>
      </c>
      <c r="EY131" s="15">
        <f t="shared" si="347"/>
        <v>0</v>
      </c>
      <c r="EZ131" s="15">
        <f t="shared" si="348"/>
        <v>0</v>
      </c>
      <c r="FA131" s="15">
        <f t="shared" si="349"/>
        <v>0</v>
      </c>
      <c r="FB131" s="15">
        <f t="shared" si="350"/>
        <v>0</v>
      </c>
      <c r="FC131" s="15">
        <f t="shared" si="351"/>
        <v>0</v>
      </c>
    </row>
    <row r="132" spans="1:159" x14ac:dyDescent="0.25">
      <c r="A132" s="30" t="s">
        <v>871</v>
      </c>
      <c r="B132" s="13">
        <v>1.52E-2</v>
      </c>
      <c r="C132" s="212">
        <v>1.3100000000000001E-2</v>
      </c>
      <c r="D132" s="13"/>
      <c r="E132" s="27">
        <v>1839349.29</v>
      </c>
      <c r="F132" s="27">
        <v>1839349.29</v>
      </c>
      <c r="G132" s="27">
        <v>1839349.29</v>
      </c>
      <c r="H132" s="27">
        <v>1839349.29</v>
      </c>
      <c r="I132" s="27">
        <v>1839349.29</v>
      </c>
      <c r="J132" s="27">
        <v>1839349.29</v>
      </c>
      <c r="K132" s="27">
        <v>1839349.29</v>
      </c>
      <c r="L132" s="27">
        <v>1839349.29</v>
      </c>
      <c r="M132" s="27">
        <v>1839349.29</v>
      </c>
      <c r="N132" s="27">
        <v>1839349.29</v>
      </c>
      <c r="O132" s="27">
        <v>1839349.29</v>
      </c>
      <c r="P132" s="27">
        <v>1839349.29</v>
      </c>
      <c r="Q132" s="13"/>
      <c r="R132" s="27">
        <v>1839349.29</v>
      </c>
      <c r="S132" s="27">
        <v>1839349.29</v>
      </c>
      <c r="T132" s="27">
        <v>1839349.29</v>
      </c>
      <c r="U132" s="29">
        <v>1839349.29</v>
      </c>
      <c r="V132" s="29">
        <v>1839349.29</v>
      </c>
      <c r="W132" s="29">
        <v>1839349.29</v>
      </c>
      <c r="X132" s="29">
        <v>1839349.29</v>
      </c>
      <c r="Y132" s="29">
        <v>1839349.29</v>
      </c>
      <c r="Z132" s="29">
        <v>1839349.29</v>
      </c>
      <c r="AA132" s="29">
        <v>1835919.62</v>
      </c>
      <c r="AB132" s="29">
        <v>1832489.94</v>
      </c>
      <c r="AC132" s="29">
        <v>1832489.94</v>
      </c>
      <c r="AD132" s="27"/>
      <c r="AE132" s="27">
        <v>1832489.94</v>
      </c>
      <c r="AF132" s="27">
        <v>1832489.94</v>
      </c>
      <c r="AG132" s="27">
        <v>1832489.94</v>
      </c>
      <c r="AH132" s="27">
        <v>1832489.94</v>
      </c>
      <c r="AI132" s="27">
        <v>1832489.94</v>
      </c>
      <c r="AJ132" s="27">
        <v>1832489.94</v>
      </c>
      <c r="AK132" s="27"/>
      <c r="AL132" s="27"/>
      <c r="AM132" s="27"/>
      <c r="AN132" s="27"/>
      <c r="AO132" s="27"/>
      <c r="AP132" s="27"/>
      <c r="AQ132" s="27"/>
      <c r="AR132" s="28">
        <v>2329.8424340000001</v>
      </c>
      <c r="AS132" s="28">
        <v>2329.8424340000001</v>
      </c>
      <c r="AT132" s="28">
        <v>2329.8424340000001</v>
      </c>
      <c r="AU132" s="28">
        <v>2329.8424340000001</v>
      </c>
      <c r="AV132" s="28">
        <v>2329.8424340000001</v>
      </c>
      <c r="AW132" s="28">
        <v>2329.8424340000001</v>
      </c>
      <c r="AX132" s="28">
        <v>2329.8424340000001</v>
      </c>
      <c r="AY132" s="28">
        <v>2329.8424340000001</v>
      </c>
      <c r="AZ132" s="28">
        <v>2329.8424340000001</v>
      </c>
      <c r="BA132" s="28">
        <v>2329.8424340000001</v>
      </c>
      <c r="BB132" s="28">
        <v>2329.8424340000001</v>
      </c>
      <c r="BC132" s="28">
        <v>2329.8424340000001</v>
      </c>
      <c r="BD132" s="27"/>
      <c r="BE132" s="28">
        <v>2329.8424340000001</v>
      </c>
      <c r="BF132" s="28">
        <v>2329.8424340000001</v>
      </c>
      <c r="BG132" s="28">
        <v>2329.8424340000001</v>
      </c>
      <c r="BH132" s="29">
        <v>2329.8424340000001</v>
      </c>
      <c r="BI132" s="29">
        <v>2329.8424340000001</v>
      </c>
      <c r="BJ132" s="29">
        <v>2329.8424340000001</v>
      </c>
      <c r="BK132" s="29">
        <v>2329.8424340000001</v>
      </c>
      <c r="BL132" s="29">
        <v>2329.8424340000001</v>
      </c>
      <c r="BM132" s="29">
        <v>2329.8424340000001</v>
      </c>
      <c r="BN132" s="29">
        <v>2325.4981853333334</v>
      </c>
      <c r="BO132" s="29">
        <v>2321.1539239999997</v>
      </c>
      <c r="BP132" s="29">
        <v>2321.1539239999997</v>
      </c>
      <c r="BQ132" s="28"/>
      <c r="BR132" s="27">
        <f t="shared" si="264"/>
        <v>2321.1539239999997</v>
      </c>
      <c r="BS132" s="27">
        <f t="shared" si="265"/>
        <v>2321.1539239999997</v>
      </c>
      <c r="BT132" s="27">
        <f t="shared" si="266"/>
        <v>2321.1539239999997</v>
      </c>
      <c r="BU132" s="27">
        <f t="shared" si="267"/>
        <v>2321.1539239999997</v>
      </c>
      <c r="BV132" s="27">
        <f t="shared" si="268"/>
        <v>2321.1539239999997</v>
      </c>
      <c r="BW132" s="27">
        <f t="shared" si="269"/>
        <v>2321.1539239999997</v>
      </c>
      <c r="BX132" s="27">
        <f t="shared" si="270"/>
        <v>0</v>
      </c>
      <c r="BY132" s="27">
        <f t="shared" si="271"/>
        <v>0</v>
      </c>
      <c r="BZ132" s="27">
        <f t="shared" si="272"/>
        <v>0</v>
      </c>
      <c r="CA132" s="27">
        <f t="shared" si="273"/>
        <v>0</v>
      </c>
      <c r="CB132" s="27">
        <f t="shared" si="274"/>
        <v>0</v>
      </c>
      <c r="CC132" s="27">
        <f t="shared" si="275"/>
        <v>0</v>
      </c>
      <c r="CE132" s="15">
        <f t="shared" si="276"/>
        <v>2007.9563082500001</v>
      </c>
      <c r="CF132" s="15">
        <f t="shared" si="277"/>
        <v>2007.9563082500001</v>
      </c>
      <c r="CG132" s="15">
        <f t="shared" si="278"/>
        <v>2007.9563082500001</v>
      </c>
      <c r="CH132" s="15">
        <f t="shared" si="279"/>
        <v>2007.9563082500001</v>
      </c>
      <c r="CI132" s="15">
        <f t="shared" si="280"/>
        <v>2007.9563082500001</v>
      </c>
      <c r="CJ132" s="15">
        <f t="shared" si="281"/>
        <v>2007.9563082500001</v>
      </c>
      <c r="CK132" s="15">
        <f t="shared" si="282"/>
        <v>2007.9563082500001</v>
      </c>
      <c r="CL132" s="15">
        <f t="shared" si="283"/>
        <v>2007.9563082500001</v>
      </c>
      <c r="CM132" s="15">
        <f t="shared" si="284"/>
        <v>2007.9563082500001</v>
      </c>
      <c r="CN132" s="15">
        <f t="shared" si="285"/>
        <v>2007.9563082500001</v>
      </c>
      <c r="CO132" s="15">
        <f t="shared" si="286"/>
        <v>2007.9563082500001</v>
      </c>
      <c r="CP132" s="15">
        <f t="shared" si="287"/>
        <v>2007.9563082500001</v>
      </c>
      <c r="CQ132" s="15">
        <f t="shared" si="288"/>
        <v>0</v>
      </c>
      <c r="CR132" s="15">
        <f t="shared" si="289"/>
        <v>2007.9563082500001</v>
      </c>
      <c r="CS132" s="15">
        <f t="shared" si="290"/>
        <v>2007.9563082500001</v>
      </c>
      <c r="CT132" s="15">
        <f t="shared" si="291"/>
        <v>2007.9563082500001</v>
      </c>
      <c r="CU132" s="15">
        <f t="shared" si="292"/>
        <v>2007.9563082500001</v>
      </c>
      <c r="CV132" s="15">
        <f t="shared" si="293"/>
        <v>2007.9563082500001</v>
      </c>
      <c r="CW132" s="15">
        <f t="shared" si="294"/>
        <v>2007.9563082500001</v>
      </c>
      <c r="CX132" s="15">
        <f t="shared" si="295"/>
        <v>2007.9563082500001</v>
      </c>
      <c r="CY132" s="15">
        <f t="shared" si="296"/>
        <v>2007.9563082500001</v>
      </c>
      <c r="CZ132" s="15">
        <f t="shared" si="297"/>
        <v>2007.9563082500001</v>
      </c>
      <c r="DA132" s="15">
        <f t="shared" si="298"/>
        <v>2004.2122518333335</v>
      </c>
      <c r="DB132" s="15">
        <f t="shared" si="299"/>
        <v>2000.4681845000002</v>
      </c>
      <c r="DC132" s="15">
        <f t="shared" si="300"/>
        <v>2000.4681845000002</v>
      </c>
      <c r="DD132" s="15">
        <f t="shared" si="301"/>
        <v>0</v>
      </c>
      <c r="DE132" s="15">
        <f t="shared" si="302"/>
        <v>2000.4681845000002</v>
      </c>
      <c r="DF132" s="15">
        <f t="shared" si="303"/>
        <v>2000.4681845000002</v>
      </c>
      <c r="DG132" s="15">
        <f t="shared" si="304"/>
        <v>2000.4681845000002</v>
      </c>
      <c r="DH132" s="15">
        <f t="shared" si="305"/>
        <v>2000.4681845000002</v>
      </c>
      <c r="DI132" s="15">
        <f t="shared" si="306"/>
        <v>2000.4681845000002</v>
      </c>
      <c r="DJ132" s="15">
        <f t="shared" si="307"/>
        <v>2000.4681845000002</v>
      </c>
      <c r="DK132" s="15">
        <f t="shared" si="308"/>
        <v>0</v>
      </c>
      <c r="DL132" s="15">
        <f t="shared" si="309"/>
        <v>0</v>
      </c>
      <c r="DM132" s="15">
        <f t="shared" si="310"/>
        <v>0</v>
      </c>
      <c r="DN132" s="15">
        <f t="shared" si="311"/>
        <v>0</v>
      </c>
      <c r="DO132" s="15">
        <f t="shared" si="312"/>
        <v>0</v>
      </c>
      <c r="DP132" s="15">
        <f t="shared" si="313"/>
        <v>0</v>
      </c>
      <c r="DR132" s="15">
        <f t="shared" si="314"/>
        <v>321.88612575000002</v>
      </c>
      <c r="DS132" s="15">
        <f t="shared" si="315"/>
        <v>321.88612575000002</v>
      </c>
      <c r="DT132" s="15">
        <f t="shared" si="316"/>
        <v>321.88612575000002</v>
      </c>
      <c r="DU132" s="15">
        <f t="shared" si="317"/>
        <v>321.88612575000002</v>
      </c>
      <c r="DV132" s="15">
        <f t="shared" si="318"/>
        <v>321.88612575000002</v>
      </c>
      <c r="DW132" s="15">
        <f t="shared" si="319"/>
        <v>321.88612575000002</v>
      </c>
      <c r="DX132" s="15">
        <f t="shared" si="320"/>
        <v>321.88612575000002</v>
      </c>
      <c r="DY132" s="15">
        <f t="shared" si="321"/>
        <v>321.88612575000002</v>
      </c>
      <c r="DZ132" s="15">
        <f t="shared" si="322"/>
        <v>321.88612575000002</v>
      </c>
      <c r="EA132" s="15">
        <f t="shared" si="323"/>
        <v>321.88612575000002</v>
      </c>
      <c r="EB132" s="15">
        <f t="shared" si="324"/>
        <v>321.88612575000002</v>
      </c>
      <c r="EC132" s="15">
        <f t="shared" si="325"/>
        <v>321.88612575000002</v>
      </c>
      <c r="ED132" s="15">
        <f t="shared" si="326"/>
        <v>0</v>
      </c>
      <c r="EE132" s="15">
        <f t="shared" si="327"/>
        <v>321.88612575000002</v>
      </c>
      <c r="EF132" s="15">
        <f t="shared" si="328"/>
        <v>321.88612575000002</v>
      </c>
      <c r="EG132" s="15">
        <f t="shared" si="329"/>
        <v>321.88612575000002</v>
      </c>
      <c r="EH132" s="15">
        <f t="shared" si="330"/>
        <v>321.88612575000002</v>
      </c>
      <c r="EI132" s="15">
        <f t="shared" si="331"/>
        <v>321.88612575000002</v>
      </c>
      <c r="EJ132" s="15">
        <f t="shared" si="332"/>
        <v>321.88612575000002</v>
      </c>
      <c r="EK132" s="15">
        <f t="shared" si="333"/>
        <v>321.88612575000002</v>
      </c>
      <c r="EL132" s="15">
        <f t="shared" si="334"/>
        <v>321.88612575000002</v>
      </c>
      <c r="EM132" s="15">
        <f t="shared" si="335"/>
        <v>321.88612575000002</v>
      </c>
      <c r="EN132" s="15">
        <f t="shared" si="336"/>
        <v>321.28593349999983</v>
      </c>
      <c r="EO132" s="15">
        <f t="shared" si="337"/>
        <v>320.6857394999995</v>
      </c>
      <c r="EP132" s="15">
        <f t="shared" si="338"/>
        <v>320.6857394999995</v>
      </c>
      <c r="EQ132" s="15">
        <f t="shared" si="339"/>
        <v>0</v>
      </c>
      <c r="ER132" s="15">
        <f t="shared" si="340"/>
        <v>320.6857394999995</v>
      </c>
      <c r="ES132" s="15">
        <f t="shared" si="341"/>
        <v>320.6857394999995</v>
      </c>
      <c r="ET132" s="15">
        <f t="shared" si="342"/>
        <v>320.6857394999995</v>
      </c>
      <c r="EU132" s="15">
        <f t="shared" si="343"/>
        <v>320.6857394999995</v>
      </c>
      <c r="EV132" s="15">
        <f t="shared" si="344"/>
        <v>320.6857394999995</v>
      </c>
      <c r="EW132" s="15">
        <f t="shared" si="345"/>
        <v>320.6857394999995</v>
      </c>
      <c r="EX132" s="15">
        <f t="shared" si="346"/>
        <v>0</v>
      </c>
      <c r="EY132" s="15">
        <f t="shared" si="347"/>
        <v>0</v>
      </c>
      <c r="EZ132" s="15">
        <f t="shared" si="348"/>
        <v>0</v>
      </c>
      <c r="FA132" s="15">
        <f t="shared" si="349"/>
        <v>0</v>
      </c>
      <c r="FB132" s="15">
        <f t="shared" si="350"/>
        <v>0</v>
      </c>
      <c r="FC132" s="15">
        <f t="shared" si="351"/>
        <v>0</v>
      </c>
    </row>
    <row r="133" spans="1:159" x14ac:dyDescent="0.25">
      <c r="A133" s="26" t="s">
        <v>518</v>
      </c>
      <c r="B133" s="13">
        <v>2.29E-2</v>
      </c>
      <c r="C133" s="212">
        <v>2.0899999999999998E-2</v>
      </c>
      <c r="D133" s="13"/>
      <c r="E133" s="27">
        <v>846906.63</v>
      </c>
      <c r="F133" s="27">
        <v>846906.63</v>
      </c>
      <c r="G133" s="27">
        <v>846906.63</v>
      </c>
      <c r="H133" s="27">
        <v>846906.63</v>
      </c>
      <c r="I133" s="27">
        <v>846906.63</v>
      </c>
      <c r="J133" s="27">
        <v>846906.63</v>
      </c>
      <c r="K133" s="27">
        <v>846906.63</v>
      </c>
      <c r="L133" s="27">
        <v>846906.63</v>
      </c>
      <c r="M133" s="27">
        <v>846906.63</v>
      </c>
      <c r="N133" s="27">
        <v>846906.63</v>
      </c>
      <c r="O133" s="27">
        <v>846906.63</v>
      </c>
      <c r="P133" s="27">
        <v>846906.63</v>
      </c>
      <c r="Q133" s="13"/>
      <c r="R133" s="27">
        <v>846906.63</v>
      </c>
      <c r="S133" s="27">
        <v>846906.63</v>
      </c>
      <c r="T133" s="27">
        <v>846906.63</v>
      </c>
      <c r="U133" s="29">
        <v>846906.63</v>
      </c>
      <c r="V133" s="29">
        <v>846906.63</v>
      </c>
      <c r="W133" s="29">
        <v>846906.63</v>
      </c>
      <c r="X133" s="29">
        <v>846906.63</v>
      </c>
      <c r="Y133" s="29">
        <v>846906.63</v>
      </c>
      <c r="Z133" s="29">
        <v>846906.63</v>
      </c>
      <c r="AA133" s="29">
        <v>846906.63</v>
      </c>
      <c r="AB133" s="29">
        <v>846906.63</v>
      </c>
      <c r="AC133" s="29">
        <v>846906.63</v>
      </c>
      <c r="AD133" s="27"/>
      <c r="AE133" s="27">
        <v>846906.63</v>
      </c>
      <c r="AF133" s="27">
        <v>846906.63</v>
      </c>
      <c r="AG133" s="27">
        <v>846906.63</v>
      </c>
      <c r="AH133" s="27">
        <v>846906.63</v>
      </c>
      <c r="AI133" s="27">
        <v>846906.63</v>
      </c>
      <c r="AJ133" s="27">
        <v>846906.63</v>
      </c>
      <c r="AK133" s="27"/>
      <c r="AL133" s="27"/>
      <c r="AM133" s="27"/>
      <c r="AN133" s="27"/>
      <c r="AO133" s="27"/>
      <c r="AP133" s="27"/>
      <c r="AQ133" s="27"/>
      <c r="AR133" s="28">
        <v>1616.18015225</v>
      </c>
      <c r="AS133" s="28">
        <v>1616.18015225</v>
      </c>
      <c r="AT133" s="28">
        <v>1616.18015225</v>
      </c>
      <c r="AU133" s="28">
        <v>1616.18015225</v>
      </c>
      <c r="AV133" s="28">
        <v>1616.18015225</v>
      </c>
      <c r="AW133" s="28">
        <v>1616.18015225</v>
      </c>
      <c r="AX133" s="28">
        <v>1616.18015225</v>
      </c>
      <c r="AY133" s="28">
        <v>1616.18015225</v>
      </c>
      <c r="AZ133" s="28">
        <v>1616.18015225</v>
      </c>
      <c r="BA133" s="28">
        <v>1616.18015225</v>
      </c>
      <c r="BB133" s="28">
        <v>1616.18015225</v>
      </c>
      <c r="BC133" s="28">
        <v>1616.18015225</v>
      </c>
      <c r="BD133" s="27"/>
      <c r="BE133" s="28">
        <v>1616.18015225</v>
      </c>
      <c r="BF133" s="28">
        <v>1616.18015225</v>
      </c>
      <c r="BG133" s="28">
        <v>1616.18015225</v>
      </c>
      <c r="BH133" s="29">
        <v>1616.18015225</v>
      </c>
      <c r="BI133" s="29">
        <v>1616.18015225</v>
      </c>
      <c r="BJ133" s="29">
        <v>1616.18015225</v>
      </c>
      <c r="BK133" s="29">
        <v>1616.18015225</v>
      </c>
      <c r="BL133" s="29">
        <v>1616.18015225</v>
      </c>
      <c r="BM133" s="29">
        <v>1616.18015225</v>
      </c>
      <c r="BN133" s="29">
        <v>1616.18015225</v>
      </c>
      <c r="BO133" s="29">
        <v>1616.18015225</v>
      </c>
      <c r="BP133" s="29">
        <v>1616.18015225</v>
      </c>
      <c r="BQ133" s="28"/>
      <c r="BR133" s="27">
        <f t="shared" si="264"/>
        <v>1616.18015225</v>
      </c>
      <c r="BS133" s="27">
        <f t="shared" si="265"/>
        <v>1616.18015225</v>
      </c>
      <c r="BT133" s="27">
        <f t="shared" si="266"/>
        <v>1616.18015225</v>
      </c>
      <c r="BU133" s="27">
        <f t="shared" si="267"/>
        <v>1616.18015225</v>
      </c>
      <c r="BV133" s="27">
        <f t="shared" si="268"/>
        <v>1616.18015225</v>
      </c>
      <c r="BW133" s="27">
        <f t="shared" si="269"/>
        <v>1616.18015225</v>
      </c>
      <c r="BX133" s="27">
        <f t="shared" si="270"/>
        <v>0</v>
      </c>
      <c r="BY133" s="27">
        <f t="shared" si="271"/>
        <v>0</v>
      </c>
      <c r="BZ133" s="27">
        <f t="shared" si="272"/>
        <v>0</v>
      </c>
      <c r="CA133" s="27">
        <f t="shared" si="273"/>
        <v>0</v>
      </c>
      <c r="CB133" s="27">
        <f t="shared" si="274"/>
        <v>0</v>
      </c>
      <c r="CC133" s="27">
        <f t="shared" si="275"/>
        <v>0</v>
      </c>
      <c r="CE133" s="15">
        <f t="shared" si="276"/>
        <v>1475.0290472499998</v>
      </c>
      <c r="CF133" s="15">
        <f t="shared" si="277"/>
        <v>1475.0290472499998</v>
      </c>
      <c r="CG133" s="15">
        <f t="shared" si="278"/>
        <v>1475.0290472499998</v>
      </c>
      <c r="CH133" s="15">
        <f t="shared" si="279"/>
        <v>1475.0290472499998</v>
      </c>
      <c r="CI133" s="15">
        <f t="shared" si="280"/>
        <v>1475.0290472499998</v>
      </c>
      <c r="CJ133" s="15">
        <f t="shared" si="281"/>
        <v>1475.0290472499998</v>
      </c>
      <c r="CK133" s="15">
        <f t="shared" si="282"/>
        <v>1475.0290472499998</v>
      </c>
      <c r="CL133" s="15">
        <f t="shared" si="283"/>
        <v>1475.0290472499998</v>
      </c>
      <c r="CM133" s="15">
        <f t="shared" si="284"/>
        <v>1475.0290472499998</v>
      </c>
      <c r="CN133" s="15">
        <f t="shared" si="285"/>
        <v>1475.0290472499998</v>
      </c>
      <c r="CO133" s="15">
        <f t="shared" si="286"/>
        <v>1475.0290472499998</v>
      </c>
      <c r="CP133" s="15">
        <f t="shared" si="287"/>
        <v>1475.0290472499998</v>
      </c>
      <c r="CQ133" s="15">
        <f t="shared" si="288"/>
        <v>0</v>
      </c>
      <c r="CR133" s="15">
        <f t="shared" si="289"/>
        <v>1475.0290472499998</v>
      </c>
      <c r="CS133" s="15">
        <f t="shared" si="290"/>
        <v>1475.0290472499998</v>
      </c>
      <c r="CT133" s="15">
        <f t="shared" si="291"/>
        <v>1475.0290472499998</v>
      </c>
      <c r="CU133" s="15">
        <f t="shared" si="292"/>
        <v>1475.0290472499998</v>
      </c>
      <c r="CV133" s="15">
        <f t="shared" si="293"/>
        <v>1475.0290472499998</v>
      </c>
      <c r="CW133" s="15">
        <f t="shared" si="294"/>
        <v>1475.0290472499998</v>
      </c>
      <c r="CX133" s="15">
        <f t="shared" si="295"/>
        <v>1475.0290472499998</v>
      </c>
      <c r="CY133" s="15">
        <f t="shared" si="296"/>
        <v>1475.0290472499998</v>
      </c>
      <c r="CZ133" s="15">
        <f t="shared" si="297"/>
        <v>1475.0290472499998</v>
      </c>
      <c r="DA133" s="15">
        <f t="shared" si="298"/>
        <v>1475.0290472499998</v>
      </c>
      <c r="DB133" s="15">
        <f t="shared" si="299"/>
        <v>1475.0290472499998</v>
      </c>
      <c r="DC133" s="15">
        <f t="shared" si="300"/>
        <v>1475.0290472499998</v>
      </c>
      <c r="DD133" s="15">
        <f t="shared" si="301"/>
        <v>0</v>
      </c>
      <c r="DE133" s="15">
        <f t="shared" si="302"/>
        <v>1475.0290472499998</v>
      </c>
      <c r="DF133" s="15">
        <f t="shared" si="303"/>
        <v>1475.0290472499998</v>
      </c>
      <c r="DG133" s="15">
        <f t="shared" si="304"/>
        <v>1475.0290472499998</v>
      </c>
      <c r="DH133" s="15">
        <f t="shared" si="305"/>
        <v>1475.0290472499998</v>
      </c>
      <c r="DI133" s="15">
        <f t="shared" si="306"/>
        <v>1475.0290472499998</v>
      </c>
      <c r="DJ133" s="15">
        <f t="shared" si="307"/>
        <v>1475.0290472499998</v>
      </c>
      <c r="DK133" s="15">
        <f t="shared" si="308"/>
        <v>0</v>
      </c>
      <c r="DL133" s="15">
        <f t="shared" si="309"/>
        <v>0</v>
      </c>
      <c r="DM133" s="15">
        <f t="shared" si="310"/>
        <v>0</v>
      </c>
      <c r="DN133" s="15">
        <f t="shared" si="311"/>
        <v>0</v>
      </c>
      <c r="DO133" s="15">
        <f t="shared" si="312"/>
        <v>0</v>
      </c>
      <c r="DP133" s="15">
        <f t="shared" si="313"/>
        <v>0</v>
      </c>
      <c r="DR133" s="15">
        <f t="shared" si="314"/>
        <v>141.15110500000014</v>
      </c>
      <c r="DS133" s="15">
        <f t="shared" si="315"/>
        <v>141.15110500000014</v>
      </c>
      <c r="DT133" s="15">
        <f t="shared" si="316"/>
        <v>141.15110500000014</v>
      </c>
      <c r="DU133" s="15">
        <f t="shared" si="317"/>
        <v>141.15110500000014</v>
      </c>
      <c r="DV133" s="15">
        <f t="shared" si="318"/>
        <v>141.15110500000014</v>
      </c>
      <c r="DW133" s="15">
        <f t="shared" si="319"/>
        <v>141.15110500000014</v>
      </c>
      <c r="DX133" s="15">
        <f t="shared" si="320"/>
        <v>141.15110500000014</v>
      </c>
      <c r="DY133" s="15">
        <f t="shared" si="321"/>
        <v>141.15110500000014</v>
      </c>
      <c r="DZ133" s="15">
        <f t="shared" si="322"/>
        <v>141.15110500000014</v>
      </c>
      <c r="EA133" s="15">
        <f t="shared" si="323"/>
        <v>141.15110500000014</v>
      </c>
      <c r="EB133" s="15">
        <f t="shared" si="324"/>
        <v>141.15110500000014</v>
      </c>
      <c r="EC133" s="15">
        <f t="shared" si="325"/>
        <v>141.15110500000014</v>
      </c>
      <c r="ED133" s="15">
        <f t="shared" si="326"/>
        <v>0</v>
      </c>
      <c r="EE133" s="15">
        <f t="shared" si="327"/>
        <v>141.15110500000014</v>
      </c>
      <c r="EF133" s="15">
        <f t="shared" si="328"/>
        <v>141.15110500000014</v>
      </c>
      <c r="EG133" s="15">
        <f t="shared" si="329"/>
        <v>141.15110500000014</v>
      </c>
      <c r="EH133" s="15">
        <f t="shared" si="330"/>
        <v>141.15110500000014</v>
      </c>
      <c r="EI133" s="15">
        <f t="shared" si="331"/>
        <v>141.15110500000014</v>
      </c>
      <c r="EJ133" s="15">
        <f t="shared" si="332"/>
        <v>141.15110500000014</v>
      </c>
      <c r="EK133" s="15">
        <f t="shared" si="333"/>
        <v>141.15110500000014</v>
      </c>
      <c r="EL133" s="15">
        <f t="shared" si="334"/>
        <v>141.15110500000014</v>
      </c>
      <c r="EM133" s="15">
        <f t="shared" si="335"/>
        <v>141.15110500000014</v>
      </c>
      <c r="EN133" s="15">
        <f t="shared" si="336"/>
        <v>141.15110500000014</v>
      </c>
      <c r="EO133" s="15">
        <f t="shared" si="337"/>
        <v>141.15110500000014</v>
      </c>
      <c r="EP133" s="15">
        <f t="shared" si="338"/>
        <v>141.15110500000014</v>
      </c>
      <c r="EQ133" s="15">
        <f t="shared" si="339"/>
        <v>0</v>
      </c>
      <c r="ER133" s="15">
        <f t="shared" si="340"/>
        <v>141.15110500000014</v>
      </c>
      <c r="ES133" s="15">
        <f t="shared" si="341"/>
        <v>141.15110500000014</v>
      </c>
      <c r="ET133" s="15">
        <f t="shared" si="342"/>
        <v>141.15110500000014</v>
      </c>
      <c r="EU133" s="15">
        <f t="shared" si="343"/>
        <v>141.15110500000014</v>
      </c>
      <c r="EV133" s="15">
        <f t="shared" si="344"/>
        <v>141.15110500000014</v>
      </c>
      <c r="EW133" s="15">
        <f t="shared" si="345"/>
        <v>141.15110500000014</v>
      </c>
      <c r="EX133" s="15">
        <f t="shared" si="346"/>
        <v>0</v>
      </c>
      <c r="EY133" s="15">
        <f t="shared" si="347"/>
        <v>0</v>
      </c>
      <c r="EZ133" s="15">
        <f t="shared" si="348"/>
        <v>0</v>
      </c>
      <c r="FA133" s="15">
        <f t="shared" si="349"/>
        <v>0</v>
      </c>
      <c r="FB133" s="15">
        <f t="shared" si="350"/>
        <v>0</v>
      </c>
      <c r="FC133" s="15">
        <f t="shared" si="351"/>
        <v>0</v>
      </c>
    </row>
    <row r="134" spans="1:159" x14ac:dyDescent="0.25">
      <c r="A134" s="26" t="s">
        <v>519</v>
      </c>
      <c r="B134" s="13">
        <v>3.27E-2</v>
      </c>
      <c r="C134" s="212">
        <v>3.0499999999999999E-2</v>
      </c>
      <c r="D134" s="13"/>
      <c r="E134" s="27">
        <v>766004.64</v>
      </c>
      <c r="F134" s="27">
        <v>766004.64</v>
      </c>
      <c r="G134" s="27">
        <v>766004.64</v>
      </c>
      <c r="H134" s="27">
        <v>766004.64</v>
      </c>
      <c r="I134" s="27">
        <v>766004.64</v>
      </c>
      <c r="J134" s="27">
        <v>766004.64</v>
      </c>
      <c r="K134" s="27">
        <v>766004.64</v>
      </c>
      <c r="L134" s="27">
        <v>766004.64</v>
      </c>
      <c r="M134" s="27">
        <v>766004.64</v>
      </c>
      <c r="N134" s="27">
        <v>766004.64</v>
      </c>
      <c r="O134" s="27">
        <v>766004.64</v>
      </c>
      <c r="P134" s="27">
        <v>766004.64</v>
      </c>
      <c r="Q134" s="13"/>
      <c r="R134" s="27">
        <v>766004.64</v>
      </c>
      <c r="S134" s="27">
        <v>766004.64</v>
      </c>
      <c r="T134" s="27">
        <v>766004.64</v>
      </c>
      <c r="U134" s="29">
        <v>766004.64</v>
      </c>
      <c r="V134" s="29">
        <v>766004.64</v>
      </c>
      <c r="W134" s="29">
        <v>766004.64</v>
      </c>
      <c r="X134" s="29">
        <v>766004.64</v>
      </c>
      <c r="Y134" s="29">
        <v>766004.64</v>
      </c>
      <c r="Z134" s="29">
        <v>766004.64</v>
      </c>
      <c r="AA134" s="29">
        <v>766004.64</v>
      </c>
      <c r="AB134" s="29">
        <v>766004.64</v>
      </c>
      <c r="AC134" s="29">
        <v>766004.64</v>
      </c>
      <c r="AD134" s="27"/>
      <c r="AE134" s="27">
        <v>766004.64</v>
      </c>
      <c r="AF134" s="27">
        <v>766004.64</v>
      </c>
      <c r="AG134" s="27">
        <v>766004.64</v>
      </c>
      <c r="AH134" s="27">
        <v>766004.64</v>
      </c>
      <c r="AI134" s="27">
        <v>766004.64</v>
      </c>
      <c r="AJ134" s="27">
        <v>766004.64</v>
      </c>
      <c r="AK134" s="27"/>
      <c r="AL134" s="27"/>
      <c r="AM134" s="27"/>
      <c r="AN134" s="27"/>
      <c r="AO134" s="27"/>
      <c r="AP134" s="27"/>
      <c r="AQ134" s="27"/>
      <c r="AR134" s="28">
        <v>2087.3626440000003</v>
      </c>
      <c r="AS134" s="28">
        <v>2087.3626440000003</v>
      </c>
      <c r="AT134" s="28">
        <v>2087.3626440000003</v>
      </c>
      <c r="AU134" s="28">
        <v>2087.3626440000003</v>
      </c>
      <c r="AV134" s="28">
        <v>2087.3626440000003</v>
      </c>
      <c r="AW134" s="28">
        <v>2087.3626440000003</v>
      </c>
      <c r="AX134" s="28">
        <v>2087.3626440000003</v>
      </c>
      <c r="AY134" s="28">
        <v>2087.3626440000003</v>
      </c>
      <c r="AZ134" s="28">
        <v>2087.3626440000003</v>
      </c>
      <c r="BA134" s="28">
        <v>2087.3626440000003</v>
      </c>
      <c r="BB134" s="28">
        <v>2087.3626440000003</v>
      </c>
      <c r="BC134" s="28">
        <v>2087.3626440000003</v>
      </c>
      <c r="BD134" s="27"/>
      <c r="BE134" s="28">
        <v>2087.3626440000003</v>
      </c>
      <c r="BF134" s="28">
        <v>2087.3626440000003</v>
      </c>
      <c r="BG134" s="28">
        <v>2087.3626440000003</v>
      </c>
      <c r="BH134" s="29">
        <v>2087.3626440000003</v>
      </c>
      <c r="BI134" s="29">
        <v>2087.3626440000003</v>
      </c>
      <c r="BJ134" s="29">
        <v>2087.3626440000003</v>
      </c>
      <c r="BK134" s="29">
        <v>2087.3626440000003</v>
      </c>
      <c r="BL134" s="29">
        <v>2087.3626440000003</v>
      </c>
      <c r="BM134" s="29">
        <v>2087.3626440000003</v>
      </c>
      <c r="BN134" s="29">
        <v>2087.3626440000003</v>
      </c>
      <c r="BO134" s="29">
        <v>2087.3626440000003</v>
      </c>
      <c r="BP134" s="29">
        <v>2087.3626440000003</v>
      </c>
      <c r="BQ134" s="28"/>
      <c r="BR134" s="27">
        <f t="shared" si="264"/>
        <v>2087.3626440000003</v>
      </c>
      <c r="BS134" s="27">
        <f t="shared" si="265"/>
        <v>2087.3626440000003</v>
      </c>
      <c r="BT134" s="27">
        <f t="shared" si="266"/>
        <v>2087.3626440000003</v>
      </c>
      <c r="BU134" s="27">
        <f t="shared" si="267"/>
        <v>2087.3626440000003</v>
      </c>
      <c r="BV134" s="27">
        <f t="shared" si="268"/>
        <v>2087.3626440000003</v>
      </c>
      <c r="BW134" s="27">
        <f t="shared" si="269"/>
        <v>2087.3626440000003</v>
      </c>
      <c r="BX134" s="27">
        <f t="shared" si="270"/>
        <v>0</v>
      </c>
      <c r="BY134" s="27">
        <f t="shared" si="271"/>
        <v>0</v>
      </c>
      <c r="BZ134" s="27">
        <f t="shared" si="272"/>
        <v>0</v>
      </c>
      <c r="CA134" s="27">
        <f t="shared" si="273"/>
        <v>0</v>
      </c>
      <c r="CB134" s="27">
        <f t="shared" si="274"/>
        <v>0</v>
      </c>
      <c r="CC134" s="27">
        <f t="shared" si="275"/>
        <v>0</v>
      </c>
      <c r="CE134" s="15">
        <f t="shared" si="276"/>
        <v>1946.9284600000001</v>
      </c>
      <c r="CF134" s="15">
        <f t="shared" si="277"/>
        <v>1946.9284600000001</v>
      </c>
      <c r="CG134" s="15">
        <f t="shared" si="278"/>
        <v>1946.9284600000001</v>
      </c>
      <c r="CH134" s="15">
        <f t="shared" si="279"/>
        <v>1946.9284600000001</v>
      </c>
      <c r="CI134" s="15">
        <f t="shared" si="280"/>
        <v>1946.9284600000001</v>
      </c>
      <c r="CJ134" s="15">
        <f t="shared" si="281"/>
        <v>1946.9284600000001</v>
      </c>
      <c r="CK134" s="15">
        <f t="shared" si="282"/>
        <v>1946.9284600000001</v>
      </c>
      <c r="CL134" s="15">
        <f t="shared" si="283"/>
        <v>1946.9284600000001</v>
      </c>
      <c r="CM134" s="15">
        <f t="shared" si="284"/>
        <v>1946.9284600000001</v>
      </c>
      <c r="CN134" s="15">
        <f t="shared" si="285"/>
        <v>1946.9284600000001</v>
      </c>
      <c r="CO134" s="15">
        <f t="shared" si="286"/>
        <v>1946.9284600000001</v>
      </c>
      <c r="CP134" s="15">
        <f t="shared" si="287"/>
        <v>1946.9284600000001</v>
      </c>
      <c r="CQ134" s="15">
        <f t="shared" si="288"/>
        <v>0</v>
      </c>
      <c r="CR134" s="15">
        <f t="shared" si="289"/>
        <v>1946.9284600000001</v>
      </c>
      <c r="CS134" s="15">
        <f t="shared" si="290"/>
        <v>1946.9284600000001</v>
      </c>
      <c r="CT134" s="15">
        <f t="shared" si="291"/>
        <v>1946.9284600000001</v>
      </c>
      <c r="CU134" s="15">
        <f t="shared" si="292"/>
        <v>1946.9284600000001</v>
      </c>
      <c r="CV134" s="15">
        <f t="shared" si="293"/>
        <v>1946.9284600000001</v>
      </c>
      <c r="CW134" s="15">
        <f t="shared" si="294"/>
        <v>1946.9284600000001</v>
      </c>
      <c r="CX134" s="15">
        <f t="shared" si="295"/>
        <v>1946.9284600000001</v>
      </c>
      <c r="CY134" s="15">
        <f t="shared" si="296"/>
        <v>1946.9284600000001</v>
      </c>
      <c r="CZ134" s="15">
        <f t="shared" si="297"/>
        <v>1946.9284600000001</v>
      </c>
      <c r="DA134" s="15">
        <f t="shared" si="298"/>
        <v>1946.9284600000001</v>
      </c>
      <c r="DB134" s="15">
        <f t="shared" si="299"/>
        <v>1946.9284600000001</v>
      </c>
      <c r="DC134" s="15">
        <f t="shared" si="300"/>
        <v>1946.9284600000001</v>
      </c>
      <c r="DD134" s="15">
        <f t="shared" si="301"/>
        <v>0</v>
      </c>
      <c r="DE134" s="15">
        <f t="shared" si="302"/>
        <v>1946.9284600000001</v>
      </c>
      <c r="DF134" s="15">
        <f t="shared" si="303"/>
        <v>1946.9284600000001</v>
      </c>
      <c r="DG134" s="15">
        <f t="shared" si="304"/>
        <v>1946.9284600000001</v>
      </c>
      <c r="DH134" s="15">
        <f t="shared" si="305"/>
        <v>1946.9284600000001</v>
      </c>
      <c r="DI134" s="15">
        <f t="shared" si="306"/>
        <v>1946.9284600000001</v>
      </c>
      <c r="DJ134" s="15">
        <f t="shared" si="307"/>
        <v>1946.9284600000001</v>
      </c>
      <c r="DK134" s="15">
        <f t="shared" si="308"/>
        <v>0</v>
      </c>
      <c r="DL134" s="15">
        <f t="shared" si="309"/>
        <v>0</v>
      </c>
      <c r="DM134" s="15">
        <f t="shared" si="310"/>
        <v>0</v>
      </c>
      <c r="DN134" s="15">
        <f t="shared" si="311"/>
        <v>0</v>
      </c>
      <c r="DO134" s="15">
        <f t="shared" si="312"/>
        <v>0</v>
      </c>
      <c r="DP134" s="15">
        <f t="shared" si="313"/>
        <v>0</v>
      </c>
      <c r="DR134" s="15">
        <f t="shared" si="314"/>
        <v>140.43418400000019</v>
      </c>
      <c r="DS134" s="15">
        <f t="shared" si="315"/>
        <v>140.43418400000019</v>
      </c>
      <c r="DT134" s="15">
        <f t="shared" si="316"/>
        <v>140.43418400000019</v>
      </c>
      <c r="DU134" s="15">
        <f t="shared" si="317"/>
        <v>140.43418400000019</v>
      </c>
      <c r="DV134" s="15">
        <f t="shared" si="318"/>
        <v>140.43418400000019</v>
      </c>
      <c r="DW134" s="15">
        <f t="shared" si="319"/>
        <v>140.43418400000019</v>
      </c>
      <c r="DX134" s="15">
        <f t="shared" si="320"/>
        <v>140.43418400000019</v>
      </c>
      <c r="DY134" s="15">
        <f t="shared" si="321"/>
        <v>140.43418400000019</v>
      </c>
      <c r="DZ134" s="15">
        <f t="shared" si="322"/>
        <v>140.43418400000019</v>
      </c>
      <c r="EA134" s="15">
        <f t="shared" si="323"/>
        <v>140.43418400000019</v>
      </c>
      <c r="EB134" s="15">
        <f t="shared" si="324"/>
        <v>140.43418400000019</v>
      </c>
      <c r="EC134" s="15">
        <f t="shared" si="325"/>
        <v>140.43418400000019</v>
      </c>
      <c r="ED134" s="15">
        <f t="shared" si="326"/>
        <v>0</v>
      </c>
      <c r="EE134" s="15">
        <f t="shared" si="327"/>
        <v>140.43418400000019</v>
      </c>
      <c r="EF134" s="15">
        <f t="shared" si="328"/>
        <v>140.43418400000019</v>
      </c>
      <c r="EG134" s="15">
        <f t="shared" si="329"/>
        <v>140.43418400000019</v>
      </c>
      <c r="EH134" s="15">
        <f t="shared" si="330"/>
        <v>140.43418400000019</v>
      </c>
      <c r="EI134" s="15">
        <f t="shared" si="331"/>
        <v>140.43418400000019</v>
      </c>
      <c r="EJ134" s="15">
        <f t="shared" si="332"/>
        <v>140.43418400000019</v>
      </c>
      <c r="EK134" s="15">
        <f t="shared" si="333"/>
        <v>140.43418400000019</v>
      </c>
      <c r="EL134" s="15">
        <f t="shared" si="334"/>
        <v>140.43418400000019</v>
      </c>
      <c r="EM134" s="15">
        <f t="shared" si="335"/>
        <v>140.43418400000019</v>
      </c>
      <c r="EN134" s="15">
        <f t="shared" si="336"/>
        <v>140.43418400000019</v>
      </c>
      <c r="EO134" s="15">
        <f t="shared" si="337"/>
        <v>140.43418400000019</v>
      </c>
      <c r="EP134" s="15">
        <f t="shared" si="338"/>
        <v>140.43418400000019</v>
      </c>
      <c r="EQ134" s="15">
        <f t="shared" si="339"/>
        <v>0</v>
      </c>
      <c r="ER134" s="15">
        <f t="shared" si="340"/>
        <v>140.43418400000019</v>
      </c>
      <c r="ES134" s="15">
        <f t="shared" si="341"/>
        <v>140.43418400000019</v>
      </c>
      <c r="ET134" s="15">
        <f t="shared" si="342"/>
        <v>140.43418400000019</v>
      </c>
      <c r="EU134" s="15">
        <f t="shared" si="343"/>
        <v>140.43418400000019</v>
      </c>
      <c r="EV134" s="15">
        <f t="shared" si="344"/>
        <v>140.43418400000019</v>
      </c>
      <c r="EW134" s="15">
        <f t="shared" si="345"/>
        <v>140.43418400000019</v>
      </c>
      <c r="EX134" s="15">
        <f t="shared" si="346"/>
        <v>0</v>
      </c>
      <c r="EY134" s="15">
        <f t="shared" si="347"/>
        <v>0</v>
      </c>
      <c r="EZ134" s="15">
        <f t="shared" si="348"/>
        <v>0</v>
      </c>
      <c r="FA134" s="15">
        <f t="shared" si="349"/>
        <v>0</v>
      </c>
      <c r="FB134" s="15">
        <f t="shared" si="350"/>
        <v>0</v>
      </c>
      <c r="FC134" s="15">
        <f t="shared" si="351"/>
        <v>0</v>
      </c>
    </row>
    <row r="135" spans="1:159" x14ac:dyDescent="0.25">
      <c r="A135" s="26" t="s">
        <v>520</v>
      </c>
      <c r="B135" s="13">
        <v>3.6400000000000002E-2</v>
      </c>
      <c r="C135" s="212">
        <v>3.4200000000000001E-2</v>
      </c>
      <c r="D135" s="13"/>
      <c r="E135" s="27">
        <v>483544.93</v>
      </c>
      <c r="F135" s="27">
        <v>483544.93</v>
      </c>
      <c r="G135" s="27">
        <v>483544.93</v>
      </c>
      <c r="H135" s="27">
        <v>483544.93</v>
      </c>
      <c r="I135" s="27">
        <v>483544.93</v>
      </c>
      <c r="J135" s="27">
        <v>483544.93</v>
      </c>
      <c r="K135" s="27">
        <v>483544.93</v>
      </c>
      <c r="L135" s="27">
        <v>483544.93</v>
      </c>
      <c r="M135" s="27">
        <v>483544.93</v>
      </c>
      <c r="N135" s="27">
        <v>483544.93</v>
      </c>
      <c r="O135" s="27">
        <v>483544.93</v>
      </c>
      <c r="P135" s="27">
        <v>483544.93</v>
      </c>
      <c r="Q135" s="13"/>
      <c r="R135" s="27">
        <v>483544.93</v>
      </c>
      <c r="S135" s="27">
        <v>483544.93</v>
      </c>
      <c r="T135" s="27">
        <v>483544.93</v>
      </c>
      <c r="U135" s="29">
        <v>483544.93</v>
      </c>
      <c r="V135" s="29">
        <v>483544.93</v>
      </c>
      <c r="W135" s="29">
        <v>483544.93</v>
      </c>
      <c r="X135" s="29">
        <v>483544.93</v>
      </c>
      <c r="Y135" s="29">
        <v>483544.93</v>
      </c>
      <c r="Z135" s="29">
        <v>483544.93</v>
      </c>
      <c r="AA135" s="29">
        <v>483544.93</v>
      </c>
      <c r="AB135" s="29">
        <v>483544.93</v>
      </c>
      <c r="AC135" s="29">
        <v>483544.93</v>
      </c>
      <c r="AD135" s="27"/>
      <c r="AE135" s="27">
        <v>483544.93</v>
      </c>
      <c r="AF135" s="27">
        <v>483544.93</v>
      </c>
      <c r="AG135" s="27">
        <v>483544.93</v>
      </c>
      <c r="AH135" s="27">
        <v>483544.93</v>
      </c>
      <c r="AI135" s="27">
        <v>483544.93</v>
      </c>
      <c r="AJ135" s="27">
        <v>483544.93</v>
      </c>
      <c r="AK135" s="27"/>
      <c r="AL135" s="27"/>
      <c r="AM135" s="27"/>
      <c r="AN135" s="27"/>
      <c r="AO135" s="27"/>
      <c r="AP135" s="27"/>
      <c r="AQ135" s="27"/>
      <c r="AR135" s="28">
        <v>1466.7529543333333</v>
      </c>
      <c r="AS135" s="28">
        <v>1466.7529543333333</v>
      </c>
      <c r="AT135" s="28">
        <v>1466.7529543333333</v>
      </c>
      <c r="AU135" s="28">
        <v>1466.7529543333333</v>
      </c>
      <c r="AV135" s="28">
        <v>1466.7529543333333</v>
      </c>
      <c r="AW135" s="28">
        <v>1466.7529543333333</v>
      </c>
      <c r="AX135" s="28">
        <v>1466.7529543333333</v>
      </c>
      <c r="AY135" s="28">
        <v>1466.7529543333333</v>
      </c>
      <c r="AZ135" s="28">
        <v>1466.7529543333333</v>
      </c>
      <c r="BA135" s="28">
        <v>1466.7529543333333</v>
      </c>
      <c r="BB135" s="28">
        <v>1466.7529543333333</v>
      </c>
      <c r="BC135" s="28">
        <v>1466.7529543333333</v>
      </c>
      <c r="BD135" s="27"/>
      <c r="BE135" s="28">
        <v>1466.7529543333333</v>
      </c>
      <c r="BF135" s="28">
        <v>1466.7529543333333</v>
      </c>
      <c r="BG135" s="28">
        <v>1466.7529543333333</v>
      </c>
      <c r="BH135" s="29">
        <v>1466.7529543333333</v>
      </c>
      <c r="BI135" s="29">
        <v>1466.7529543333333</v>
      </c>
      <c r="BJ135" s="29">
        <v>1466.7529543333333</v>
      </c>
      <c r="BK135" s="29">
        <v>1466.7529543333333</v>
      </c>
      <c r="BL135" s="29">
        <v>1466.7529543333333</v>
      </c>
      <c r="BM135" s="29">
        <v>1466.7529543333333</v>
      </c>
      <c r="BN135" s="29">
        <v>1466.7529543333333</v>
      </c>
      <c r="BO135" s="29">
        <v>1466.7529543333333</v>
      </c>
      <c r="BP135" s="29">
        <v>1466.7529543333333</v>
      </c>
      <c r="BQ135" s="28"/>
      <c r="BR135" s="27">
        <f t="shared" si="264"/>
        <v>1466.7529543333333</v>
      </c>
      <c r="BS135" s="27">
        <f t="shared" si="265"/>
        <v>1466.7529543333333</v>
      </c>
      <c r="BT135" s="27">
        <f t="shared" si="266"/>
        <v>1466.7529543333333</v>
      </c>
      <c r="BU135" s="27">
        <f t="shared" si="267"/>
        <v>1466.7529543333333</v>
      </c>
      <c r="BV135" s="27">
        <f t="shared" si="268"/>
        <v>1466.7529543333333</v>
      </c>
      <c r="BW135" s="27">
        <f t="shared" si="269"/>
        <v>1466.7529543333333</v>
      </c>
      <c r="BX135" s="27">
        <f t="shared" si="270"/>
        <v>0</v>
      </c>
      <c r="BY135" s="27">
        <f t="shared" si="271"/>
        <v>0</v>
      </c>
      <c r="BZ135" s="27">
        <f t="shared" si="272"/>
        <v>0</v>
      </c>
      <c r="CA135" s="27">
        <f t="shared" si="273"/>
        <v>0</v>
      </c>
      <c r="CB135" s="27">
        <f t="shared" si="274"/>
        <v>0</v>
      </c>
      <c r="CC135" s="27">
        <f t="shared" si="275"/>
        <v>0</v>
      </c>
      <c r="CE135" s="15">
        <f t="shared" si="276"/>
        <v>1378.1030504999999</v>
      </c>
      <c r="CF135" s="15">
        <f t="shared" si="277"/>
        <v>1378.1030504999999</v>
      </c>
      <c r="CG135" s="15">
        <f t="shared" si="278"/>
        <v>1378.1030504999999</v>
      </c>
      <c r="CH135" s="15">
        <f t="shared" si="279"/>
        <v>1378.1030504999999</v>
      </c>
      <c r="CI135" s="15">
        <f t="shared" si="280"/>
        <v>1378.1030504999999</v>
      </c>
      <c r="CJ135" s="15">
        <f t="shared" si="281"/>
        <v>1378.1030504999999</v>
      </c>
      <c r="CK135" s="15">
        <f t="shared" si="282"/>
        <v>1378.1030504999999</v>
      </c>
      <c r="CL135" s="15">
        <f t="shared" si="283"/>
        <v>1378.1030504999999</v>
      </c>
      <c r="CM135" s="15">
        <f t="shared" si="284"/>
        <v>1378.1030504999999</v>
      </c>
      <c r="CN135" s="15">
        <f t="shared" si="285"/>
        <v>1378.1030504999999</v>
      </c>
      <c r="CO135" s="15">
        <f t="shared" si="286"/>
        <v>1378.1030504999999</v>
      </c>
      <c r="CP135" s="15">
        <f t="shared" si="287"/>
        <v>1378.1030504999999</v>
      </c>
      <c r="CQ135" s="15">
        <f t="shared" si="288"/>
        <v>0</v>
      </c>
      <c r="CR135" s="15">
        <f t="shared" si="289"/>
        <v>1378.1030504999999</v>
      </c>
      <c r="CS135" s="15">
        <f t="shared" si="290"/>
        <v>1378.1030504999999</v>
      </c>
      <c r="CT135" s="15">
        <f t="shared" si="291"/>
        <v>1378.1030504999999</v>
      </c>
      <c r="CU135" s="15">
        <f t="shared" si="292"/>
        <v>1378.1030504999999</v>
      </c>
      <c r="CV135" s="15">
        <f t="shared" si="293"/>
        <v>1378.1030504999999</v>
      </c>
      <c r="CW135" s="15">
        <f t="shared" si="294"/>
        <v>1378.1030504999999</v>
      </c>
      <c r="CX135" s="15">
        <f t="shared" si="295"/>
        <v>1378.1030504999999</v>
      </c>
      <c r="CY135" s="15">
        <f t="shared" si="296"/>
        <v>1378.1030504999999</v>
      </c>
      <c r="CZ135" s="15">
        <f t="shared" si="297"/>
        <v>1378.1030504999999</v>
      </c>
      <c r="DA135" s="15">
        <f t="shared" si="298"/>
        <v>1378.1030504999999</v>
      </c>
      <c r="DB135" s="15">
        <f t="shared" si="299"/>
        <v>1378.1030504999999</v>
      </c>
      <c r="DC135" s="15">
        <f t="shared" si="300"/>
        <v>1378.1030504999999</v>
      </c>
      <c r="DD135" s="15">
        <f t="shared" si="301"/>
        <v>0</v>
      </c>
      <c r="DE135" s="15">
        <f t="shared" si="302"/>
        <v>1378.1030504999999</v>
      </c>
      <c r="DF135" s="15">
        <f t="shared" si="303"/>
        <v>1378.1030504999999</v>
      </c>
      <c r="DG135" s="15">
        <f t="shared" si="304"/>
        <v>1378.1030504999999</v>
      </c>
      <c r="DH135" s="15">
        <f t="shared" si="305"/>
        <v>1378.1030504999999</v>
      </c>
      <c r="DI135" s="15">
        <f t="shared" si="306"/>
        <v>1378.1030504999999</v>
      </c>
      <c r="DJ135" s="15">
        <f t="shared" si="307"/>
        <v>1378.1030504999999</v>
      </c>
      <c r="DK135" s="15">
        <f t="shared" si="308"/>
        <v>0</v>
      </c>
      <c r="DL135" s="15">
        <f t="shared" si="309"/>
        <v>0</v>
      </c>
      <c r="DM135" s="15">
        <f t="shared" si="310"/>
        <v>0</v>
      </c>
      <c r="DN135" s="15">
        <f t="shared" si="311"/>
        <v>0</v>
      </c>
      <c r="DO135" s="15">
        <f t="shared" si="312"/>
        <v>0</v>
      </c>
      <c r="DP135" s="15">
        <f t="shared" si="313"/>
        <v>0</v>
      </c>
      <c r="DR135" s="15">
        <f t="shared" si="314"/>
        <v>88.649903833333383</v>
      </c>
      <c r="DS135" s="15">
        <f t="shared" si="315"/>
        <v>88.649903833333383</v>
      </c>
      <c r="DT135" s="15">
        <f t="shared" si="316"/>
        <v>88.649903833333383</v>
      </c>
      <c r="DU135" s="15">
        <f t="shared" si="317"/>
        <v>88.649903833333383</v>
      </c>
      <c r="DV135" s="15">
        <f t="shared" si="318"/>
        <v>88.649903833333383</v>
      </c>
      <c r="DW135" s="15">
        <f t="shared" si="319"/>
        <v>88.649903833333383</v>
      </c>
      <c r="DX135" s="15">
        <f t="shared" si="320"/>
        <v>88.649903833333383</v>
      </c>
      <c r="DY135" s="15">
        <f t="shared" si="321"/>
        <v>88.649903833333383</v>
      </c>
      <c r="DZ135" s="15">
        <f t="shared" si="322"/>
        <v>88.649903833333383</v>
      </c>
      <c r="EA135" s="15">
        <f t="shared" si="323"/>
        <v>88.649903833333383</v>
      </c>
      <c r="EB135" s="15">
        <f t="shared" si="324"/>
        <v>88.649903833333383</v>
      </c>
      <c r="EC135" s="15">
        <f t="shared" si="325"/>
        <v>88.649903833333383</v>
      </c>
      <c r="ED135" s="15">
        <f t="shared" si="326"/>
        <v>0</v>
      </c>
      <c r="EE135" s="15">
        <f t="shared" si="327"/>
        <v>88.649903833333383</v>
      </c>
      <c r="EF135" s="15">
        <f t="shared" si="328"/>
        <v>88.649903833333383</v>
      </c>
      <c r="EG135" s="15">
        <f t="shared" si="329"/>
        <v>88.649903833333383</v>
      </c>
      <c r="EH135" s="15">
        <f t="shared" si="330"/>
        <v>88.649903833333383</v>
      </c>
      <c r="EI135" s="15">
        <f t="shared" si="331"/>
        <v>88.649903833333383</v>
      </c>
      <c r="EJ135" s="15">
        <f t="shared" si="332"/>
        <v>88.649903833333383</v>
      </c>
      <c r="EK135" s="15">
        <f t="shared" si="333"/>
        <v>88.649903833333383</v>
      </c>
      <c r="EL135" s="15">
        <f t="shared" si="334"/>
        <v>88.649903833333383</v>
      </c>
      <c r="EM135" s="15">
        <f t="shared" si="335"/>
        <v>88.649903833333383</v>
      </c>
      <c r="EN135" s="15">
        <f t="shared" si="336"/>
        <v>88.649903833333383</v>
      </c>
      <c r="EO135" s="15">
        <f t="shared" si="337"/>
        <v>88.649903833333383</v>
      </c>
      <c r="EP135" s="15">
        <f t="shared" si="338"/>
        <v>88.649903833333383</v>
      </c>
      <c r="EQ135" s="15">
        <f t="shared" si="339"/>
        <v>0</v>
      </c>
      <c r="ER135" s="15">
        <f t="shared" si="340"/>
        <v>88.649903833333383</v>
      </c>
      <c r="ES135" s="15">
        <f t="shared" si="341"/>
        <v>88.649903833333383</v>
      </c>
      <c r="ET135" s="15">
        <f t="shared" si="342"/>
        <v>88.649903833333383</v>
      </c>
      <c r="EU135" s="15">
        <f t="shared" si="343"/>
        <v>88.649903833333383</v>
      </c>
      <c r="EV135" s="15">
        <f t="shared" si="344"/>
        <v>88.649903833333383</v>
      </c>
      <c r="EW135" s="15">
        <f t="shared" si="345"/>
        <v>88.649903833333383</v>
      </c>
      <c r="EX135" s="15">
        <f t="shared" si="346"/>
        <v>0</v>
      </c>
      <c r="EY135" s="15">
        <f t="shared" si="347"/>
        <v>0</v>
      </c>
      <c r="EZ135" s="15">
        <f t="shared" si="348"/>
        <v>0</v>
      </c>
      <c r="FA135" s="15">
        <f t="shared" si="349"/>
        <v>0</v>
      </c>
      <c r="FB135" s="15">
        <f t="shared" si="350"/>
        <v>0</v>
      </c>
      <c r="FC135" s="15">
        <f t="shared" si="351"/>
        <v>0</v>
      </c>
    </row>
    <row r="136" spans="1:159" x14ac:dyDescent="0.25">
      <c r="A136" s="26" t="s">
        <v>521</v>
      </c>
      <c r="B136" s="13">
        <v>0</v>
      </c>
      <c r="C136" s="212">
        <v>0</v>
      </c>
      <c r="D136" s="13"/>
      <c r="E136" s="27">
        <v>0</v>
      </c>
      <c r="F136" s="27">
        <v>0</v>
      </c>
      <c r="G136" s="27">
        <v>0</v>
      </c>
      <c r="H136" s="27">
        <v>0</v>
      </c>
      <c r="I136" s="27">
        <v>0</v>
      </c>
      <c r="J136" s="27">
        <v>0</v>
      </c>
      <c r="K136" s="27">
        <v>0</v>
      </c>
      <c r="L136" s="27">
        <v>0</v>
      </c>
      <c r="M136" s="27">
        <v>0</v>
      </c>
      <c r="N136" s="27">
        <v>0</v>
      </c>
      <c r="O136" s="27">
        <v>0</v>
      </c>
      <c r="P136" s="27">
        <v>0</v>
      </c>
      <c r="Q136" s="13"/>
      <c r="R136" s="27">
        <v>0</v>
      </c>
      <c r="S136" s="27">
        <v>0</v>
      </c>
      <c r="T136" s="27">
        <v>0</v>
      </c>
      <c r="U136" s="29">
        <v>0</v>
      </c>
      <c r="V136" s="29">
        <v>0</v>
      </c>
      <c r="W136" s="29">
        <v>0</v>
      </c>
      <c r="X136" s="29">
        <v>0</v>
      </c>
      <c r="Y136" s="29">
        <v>0</v>
      </c>
      <c r="Z136" s="29">
        <v>0</v>
      </c>
      <c r="AA136" s="29">
        <v>0</v>
      </c>
      <c r="AB136" s="29">
        <v>0</v>
      </c>
      <c r="AC136" s="29">
        <v>0</v>
      </c>
      <c r="AD136" s="27"/>
      <c r="AE136" s="27">
        <v>0</v>
      </c>
      <c r="AF136" s="27">
        <v>0</v>
      </c>
      <c r="AG136" s="27">
        <v>0</v>
      </c>
      <c r="AH136" s="27">
        <v>0</v>
      </c>
      <c r="AI136" s="27">
        <v>0</v>
      </c>
      <c r="AJ136" s="27">
        <v>0</v>
      </c>
      <c r="AK136" s="27"/>
      <c r="AL136" s="27"/>
      <c r="AM136" s="27"/>
      <c r="AN136" s="27"/>
      <c r="AO136" s="27"/>
      <c r="AP136" s="27"/>
      <c r="AQ136" s="27"/>
      <c r="AR136" s="28">
        <v>0</v>
      </c>
      <c r="AS136" s="28">
        <v>0</v>
      </c>
      <c r="AT136" s="28">
        <v>0</v>
      </c>
      <c r="AU136" s="28">
        <v>0</v>
      </c>
      <c r="AV136" s="28">
        <v>0</v>
      </c>
      <c r="AW136" s="28">
        <v>0</v>
      </c>
      <c r="AX136" s="28">
        <v>0</v>
      </c>
      <c r="AY136" s="28">
        <v>0</v>
      </c>
      <c r="AZ136" s="28">
        <v>0</v>
      </c>
      <c r="BA136" s="28">
        <v>0</v>
      </c>
      <c r="BB136" s="28">
        <v>0</v>
      </c>
      <c r="BC136" s="28">
        <v>0</v>
      </c>
      <c r="BD136" s="27"/>
      <c r="BE136" s="28">
        <v>0</v>
      </c>
      <c r="BF136" s="28">
        <v>0</v>
      </c>
      <c r="BG136" s="28">
        <v>0</v>
      </c>
      <c r="BH136" s="29">
        <v>0</v>
      </c>
      <c r="BI136" s="29">
        <v>0</v>
      </c>
      <c r="BJ136" s="29">
        <v>0</v>
      </c>
      <c r="BK136" s="29">
        <v>0</v>
      </c>
      <c r="BL136" s="29">
        <v>0</v>
      </c>
      <c r="BM136" s="29">
        <v>0</v>
      </c>
      <c r="BN136" s="29">
        <v>0</v>
      </c>
      <c r="BO136" s="29">
        <v>0</v>
      </c>
      <c r="BP136" s="29">
        <v>0</v>
      </c>
      <c r="BQ136" s="28"/>
      <c r="BR136" s="27">
        <f t="shared" si="264"/>
        <v>0</v>
      </c>
      <c r="BS136" s="27">
        <f t="shared" si="265"/>
        <v>0</v>
      </c>
      <c r="BT136" s="27">
        <f t="shared" si="266"/>
        <v>0</v>
      </c>
      <c r="BU136" s="27">
        <f t="shared" si="267"/>
        <v>0</v>
      </c>
      <c r="BV136" s="27">
        <f t="shared" si="268"/>
        <v>0</v>
      </c>
      <c r="BW136" s="27">
        <f t="shared" si="269"/>
        <v>0</v>
      </c>
      <c r="BX136" s="27">
        <f t="shared" si="270"/>
        <v>0</v>
      </c>
      <c r="BY136" s="27">
        <f t="shared" si="271"/>
        <v>0</v>
      </c>
      <c r="BZ136" s="27">
        <f t="shared" si="272"/>
        <v>0</v>
      </c>
      <c r="CA136" s="27">
        <f t="shared" si="273"/>
        <v>0</v>
      </c>
      <c r="CB136" s="27">
        <f t="shared" si="274"/>
        <v>0</v>
      </c>
      <c r="CC136" s="27">
        <f t="shared" si="275"/>
        <v>0</v>
      </c>
      <c r="CE136" s="15">
        <f t="shared" si="276"/>
        <v>0</v>
      </c>
      <c r="CF136" s="15">
        <f t="shared" si="277"/>
        <v>0</v>
      </c>
      <c r="CG136" s="15">
        <f t="shared" si="278"/>
        <v>0</v>
      </c>
      <c r="CH136" s="15">
        <f t="shared" si="279"/>
        <v>0</v>
      </c>
      <c r="CI136" s="15">
        <f t="shared" si="280"/>
        <v>0</v>
      </c>
      <c r="CJ136" s="15">
        <f t="shared" si="281"/>
        <v>0</v>
      </c>
      <c r="CK136" s="15">
        <f t="shared" si="282"/>
        <v>0</v>
      </c>
      <c r="CL136" s="15">
        <f t="shared" si="283"/>
        <v>0</v>
      </c>
      <c r="CM136" s="15">
        <f t="shared" si="284"/>
        <v>0</v>
      </c>
      <c r="CN136" s="15">
        <f t="shared" si="285"/>
        <v>0</v>
      </c>
      <c r="CO136" s="15">
        <f t="shared" si="286"/>
        <v>0</v>
      </c>
      <c r="CP136" s="15">
        <f t="shared" si="287"/>
        <v>0</v>
      </c>
      <c r="CQ136" s="15">
        <f t="shared" si="288"/>
        <v>0</v>
      </c>
      <c r="CR136" s="15">
        <f t="shared" si="289"/>
        <v>0</v>
      </c>
      <c r="CS136" s="15">
        <f t="shared" si="290"/>
        <v>0</v>
      </c>
      <c r="CT136" s="15">
        <f t="shared" si="291"/>
        <v>0</v>
      </c>
      <c r="CU136" s="15">
        <f t="shared" si="292"/>
        <v>0</v>
      </c>
      <c r="CV136" s="15">
        <f t="shared" si="293"/>
        <v>0</v>
      </c>
      <c r="CW136" s="15">
        <f t="shared" si="294"/>
        <v>0</v>
      </c>
      <c r="CX136" s="15">
        <f t="shared" si="295"/>
        <v>0</v>
      </c>
      <c r="CY136" s="15">
        <f t="shared" si="296"/>
        <v>0</v>
      </c>
      <c r="CZ136" s="15">
        <f t="shared" si="297"/>
        <v>0</v>
      </c>
      <c r="DA136" s="15">
        <f t="shared" si="298"/>
        <v>0</v>
      </c>
      <c r="DB136" s="15">
        <f t="shared" si="299"/>
        <v>0</v>
      </c>
      <c r="DC136" s="15">
        <f t="shared" si="300"/>
        <v>0</v>
      </c>
      <c r="DD136" s="15">
        <f t="shared" si="301"/>
        <v>0</v>
      </c>
      <c r="DE136" s="15">
        <f t="shared" si="302"/>
        <v>0</v>
      </c>
      <c r="DF136" s="15">
        <f t="shared" si="303"/>
        <v>0</v>
      </c>
      <c r="DG136" s="15">
        <f t="shared" si="304"/>
        <v>0</v>
      </c>
      <c r="DH136" s="15">
        <f t="shared" si="305"/>
        <v>0</v>
      </c>
      <c r="DI136" s="15">
        <f t="shared" si="306"/>
        <v>0</v>
      </c>
      <c r="DJ136" s="15">
        <f t="shared" si="307"/>
        <v>0</v>
      </c>
      <c r="DK136" s="15">
        <f t="shared" si="308"/>
        <v>0</v>
      </c>
      <c r="DL136" s="15">
        <f t="shared" si="309"/>
        <v>0</v>
      </c>
      <c r="DM136" s="15">
        <f t="shared" si="310"/>
        <v>0</v>
      </c>
      <c r="DN136" s="15">
        <f t="shared" si="311"/>
        <v>0</v>
      </c>
      <c r="DO136" s="15">
        <f t="shared" si="312"/>
        <v>0</v>
      </c>
      <c r="DP136" s="15">
        <f t="shared" si="313"/>
        <v>0</v>
      </c>
      <c r="DR136" s="15">
        <f t="shared" si="314"/>
        <v>0</v>
      </c>
      <c r="DS136" s="15">
        <f t="shared" si="315"/>
        <v>0</v>
      </c>
      <c r="DT136" s="15">
        <f t="shared" si="316"/>
        <v>0</v>
      </c>
      <c r="DU136" s="15">
        <f t="shared" si="317"/>
        <v>0</v>
      </c>
      <c r="DV136" s="15">
        <f t="shared" si="318"/>
        <v>0</v>
      </c>
      <c r="DW136" s="15">
        <f t="shared" si="319"/>
        <v>0</v>
      </c>
      <c r="DX136" s="15">
        <f t="shared" si="320"/>
        <v>0</v>
      </c>
      <c r="DY136" s="15">
        <f t="shared" si="321"/>
        <v>0</v>
      </c>
      <c r="DZ136" s="15">
        <f t="shared" si="322"/>
        <v>0</v>
      </c>
      <c r="EA136" s="15">
        <f t="shared" si="323"/>
        <v>0</v>
      </c>
      <c r="EB136" s="15">
        <f t="shared" si="324"/>
        <v>0</v>
      </c>
      <c r="EC136" s="15">
        <f t="shared" si="325"/>
        <v>0</v>
      </c>
      <c r="ED136" s="15">
        <f t="shared" si="326"/>
        <v>0</v>
      </c>
      <c r="EE136" s="15">
        <f t="shared" si="327"/>
        <v>0</v>
      </c>
      <c r="EF136" s="15">
        <f t="shared" si="328"/>
        <v>0</v>
      </c>
      <c r="EG136" s="15">
        <f t="shared" si="329"/>
        <v>0</v>
      </c>
      <c r="EH136" s="15">
        <f t="shared" si="330"/>
        <v>0</v>
      </c>
      <c r="EI136" s="15">
        <f t="shared" si="331"/>
        <v>0</v>
      </c>
      <c r="EJ136" s="15">
        <f t="shared" si="332"/>
        <v>0</v>
      </c>
      <c r="EK136" s="15">
        <f t="shared" si="333"/>
        <v>0</v>
      </c>
      <c r="EL136" s="15">
        <f t="shared" si="334"/>
        <v>0</v>
      </c>
      <c r="EM136" s="15">
        <f t="shared" si="335"/>
        <v>0</v>
      </c>
      <c r="EN136" s="15">
        <f t="shared" si="336"/>
        <v>0</v>
      </c>
      <c r="EO136" s="15">
        <f t="shared" si="337"/>
        <v>0</v>
      </c>
      <c r="EP136" s="15">
        <f t="shared" si="338"/>
        <v>0</v>
      </c>
      <c r="EQ136" s="15">
        <f t="shared" si="339"/>
        <v>0</v>
      </c>
      <c r="ER136" s="15">
        <f t="shared" si="340"/>
        <v>0</v>
      </c>
      <c r="ES136" s="15">
        <f t="shared" si="341"/>
        <v>0</v>
      </c>
      <c r="ET136" s="15">
        <f t="shared" si="342"/>
        <v>0</v>
      </c>
      <c r="EU136" s="15">
        <f t="shared" si="343"/>
        <v>0</v>
      </c>
      <c r="EV136" s="15">
        <f t="shared" si="344"/>
        <v>0</v>
      </c>
      <c r="EW136" s="15">
        <f t="shared" si="345"/>
        <v>0</v>
      </c>
      <c r="EX136" s="15">
        <f t="shared" si="346"/>
        <v>0</v>
      </c>
      <c r="EY136" s="15">
        <f t="shared" si="347"/>
        <v>0</v>
      </c>
      <c r="EZ136" s="15">
        <f t="shared" si="348"/>
        <v>0</v>
      </c>
      <c r="FA136" s="15">
        <f t="shared" si="349"/>
        <v>0</v>
      </c>
      <c r="FB136" s="15">
        <f t="shared" si="350"/>
        <v>0</v>
      </c>
      <c r="FC136" s="15">
        <f t="shared" si="351"/>
        <v>0</v>
      </c>
    </row>
    <row r="137" spans="1:159" x14ac:dyDescent="0.25">
      <c r="A137" s="26" t="s">
        <v>522</v>
      </c>
      <c r="B137" s="13">
        <v>0</v>
      </c>
      <c r="C137" s="212">
        <v>0</v>
      </c>
      <c r="D137" s="13"/>
      <c r="E137" s="27">
        <v>54062.18</v>
      </c>
      <c r="F137" s="27">
        <v>54062.18</v>
      </c>
      <c r="G137" s="27">
        <v>54062.18</v>
      </c>
      <c r="H137" s="27">
        <v>54062.18</v>
      </c>
      <c r="I137" s="27">
        <v>54062.18</v>
      </c>
      <c r="J137" s="27">
        <v>54062.18</v>
      </c>
      <c r="K137" s="27">
        <v>54062.18</v>
      </c>
      <c r="L137" s="27">
        <v>54062.18</v>
      </c>
      <c r="M137" s="27">
        <v>54062.18</v>
      </c>
      <c r="N137" s="27">
        <v>54062.18</v>
      </c>
      <c r="O137" s="27">
        <v>54062.18</v>
      </c>
      <c r="P137" s="27">
        <v>54062.18</v>
      </c>
      <c r="Q137" s="13"/>
      <c r="R137" s="27">
        <v>54062.18</v>
      </c>
      <c r="S137" s="27">
        <v>54062.18</v>
      </c>
      <c r="T137" s="27">
        <v>54062.18</v>
      </c>
      <c r="U137" s="29">
        <v>37864.629999999997</v>
      </c>
      <c r="V137" s="29">
        <v>21667.08</v>
      </c>
      <c r="W137" s="29">
        <v>21667.08</v>
      </c>
      <c r="X137" s="29">
        <v>21660.880000000001</v>
      </c>
      <c r="Y137" s="29">
        <v>21654.68</v>
      </c>
      <c r="Z137" s="29">
        <v>21654.68</v>
      </c>
      <c r="AA137" s="29">
        <v>21654.68</v>
      </c>
      <c r="AB137" s="29">
        <v>21654.68</v>
      </c>
      <c r="AC137" s="29">
        <v>21654.68</v>
      </c>
      <c r="AD137" s="27"/>
      <c r="AE137" s="27">
        <v>21654.68</v>
      </c>
      <c r="AF137" s="27">
        <v>21654.68</v>
      </c>
      <c r="AG137" s="27">
        <v>21654.68</v>
      </c>
      <c r="AH137" s="27">
        <v>21654.68</v>
      </c>
      <c r="AI137" s="27">
        <v>21654.68</v>
      </c>
      <c r="AJ137" s="27">
        <v>21654.68</v>
      </c>
      <c r="AK137" s="27"/>
      <c r="AL137" s="27"/>
      <c r="AM137" s="27"/>
      <c r="AN137" s="27"/>
      <c r="AO137" s="27"/>
      <c r="AP137" s="27"/>
      <c r="AQ137" s="27"/>
      <c r="AR137" s="28">
        <v>0</v>
      </c>
      <c r="AS137" s="28">
        <v>0</v>
      </c>
      <c r="AT137" s="28">
        <v>0</v>
      </c>
      <c r="AU137" s="28">
        <v>0</v>
      </c>
      <c r="AV137" s="28">
        <v>0</v>
      </c>
      <c r="AW137" s="28">
        <v>0</v>
      </c>
      <c r="AX137" s="28">
        <v>0</v>
      </c>
      <c r="AY137" s="28">
        <v>0</v>
      </c>
      <c r="AZ137" s="28">
        <v>0</v>
      </c>
      <c r="BA137" s="28">
        <v>0</v>
      </c>
      <c r="BB137" s="28">
        <v>0</v>
      </c>
      <c r="BC137" s="28">
        <v>0</v>
      </c>
      <c r="BD137" s="27"/>
      <c r="BE137" s="28">
        <v>0</v>
      </c>
      <c r="BF137" s="28">
        <v>0</v>
      </c>
      <c r="BG137" s="28">
        <v>0</v>
      </c>
      <c r="BH137" s="29">
        <v>0</v>
      </c>
      <c r="BI137" s="29">
        <v>0</v>
      </c>
      <c r="BJ137" s="29">
        <v>0</v>
      </c>
      <c r="BK137" s="29">
        <v>0</v>
      </c>
      <c r="BL137" s="29">
        <v>0</v>
      </c>
      <c r="BM137" s="29">
        <v>0</v>
      </c>
      <c r="BN137" s="29">
        <v>0</v>
      </c>
      <c r="BO137" s="29">
        <v>0</v>
      </c>
      <c r="BP137" s="29">
        <v>0</v>
      </c>
      <c r="BQ137" s="28"/>
      <c r="BR137" s="27">
        <f t="shared" si="264"/>
        <v>0</v>
      </c>
      <c r="BS137" s="27">
        <f t="shared" si="265"/>
        <v>0</v>
      </c>
      <c r="BT137" s="27">
        <f t="shared" si="266"/>
        <v>0</v>
      </c>
      <c r="BU137" s="27">
        <f t="shared" si="267"/>
        <v>0</v>
      </c>
      <c r="BV137" s="27">
        <f t="shared" si="268"/>
        <v>0</v>
      </c>
      <c r="BW137" s="27">
        <f t="shared" si="269"/>
        <v>0</v>
      </c>
      <c r="BX137" s="27">
        <f t="shared" si="270"/>
        <v>0</v>
      </c>
      <c r="BY137" s="27">
        <f t="shared" si="271"/>
        <v>0</v>
      </c>
      <c r="BZ137" s="27">
        <f t="shared" si="272"/>
        <v>0</v>
      </c>
      <c r="CA137" s="27">
        <f t="shared" si="273"/>
        <v>0</v>
      </c>
      <c r="CB137" s="27">
        <f t="shared" si="274"/>
        <v>0</v>
      </c>
      <c r="CC137" s="27">
        <f t="shared" si="275"/>
        <v>0</v>
      </c>
      <c r="CE137" s="15">
        <f t="shared" si="276"/>
        <v>0</v>
      </c>
      <c r="CF137" s="15">
        <f t="shared" si="277"/>
        <v>0</v>
      </c>
      <c r="CG137" s="15">
        <f t="shared" si="278"/>
        <v>0</v>
      </c>
      <c r="CH137" s="15">
        <f t="shared" si="279"/>
        <v>0</v>
      </c>
      <c r="CI137" s="15">
        <f t="shared" si="280"/>
        <v>0</v>
      </c>
      <c r="CJ137" s="15">
        <f t="shared" si="281"/>
        <v>0</v>
      </c>
      <c r="CK137" s="15">
        <f t="shared" si="282"/>
        <v>0</v>
      </c>
      <c r="CL137" s="15">
        <f t="shared" si="283"/>
        <v>0</v>
      </c>
      <c r="CM137" s="15">
        <f t="shared" si="284"/>
        <v>0</v>
      </c>
      <c r="CN137" s="15">
        <f t="shared" si="285"/>
        <v>0</v>
      </c>
      <c r="CO137" s="15">
        <f t="shared" si="286"/>
        <v>0</v>
      </c>
      <c r="CP137" s="15">
        <f t="shared" si="287"/>
        <v>0</v>
      </c>
      <c r="CQ137" s="15">
        <f t="shared" si="288"/>
        <v>0</v>
      </c>
      <c r="CR137" s="15">
        <f t="shared" si="289"/>
        <v>0</v>
      </c>
      <c r="CS137" s="15">
        <f t="shared" si="290"/>
        <v>0</v>
      </c>
      <c r="CT137" s="15">
        <f t="shared" si="291"/>
        <v>0</v>
      </c>
      <c r="CU137" s="15">
        <f t="shared" si="292"/>
        <v>0</v>
      </c>
      <c r="CV137" s="15">
        <f t="shared" si="293"/>
        <v>0</v>
      </c>
      <c r="CW137" s="15">
        <f t="shared" si="294"/>
        <v>0</v>
      </c>
      <c r="CX137" s="15">
        <f t="shared" si="295"/>
        <v>0</v>
      </c>
      <c r="CY137" s="15">
        <f t="shared" si="296"/>
        <v>0</v>
      </c>
      <c r="CZ137" s="15">
        <f t="shared" si="297"/>
        <v>0</v>
      </c>
      <c r="DA137" s="15">
        <f t="shared" si="298"/>
        <v>0</v>
      </c>
      <c r="DB137" s="15">
        <f t="shared" si="299"/>
        <v>0</v>
      </c>
      <c r="DC137" s="15">
        <f t="shared" si="300"/>
        <v>0</v>
      </c>
      <c r="DD137" s="15">
        <f t="shared" si="301"/>
        <v>0</v>
      </c>
      <c r="DE137" s="15">
        <f t="shared" si="302"/>
        <v>0</v>
      </c>
      <c r="DF137" s="15">
        <f t="shared" si="303"/>
        <v>0</v>
      </c>
      <c r="DG137" s="15">
        <f t="shared" si="304"/>
        <v>0</v>
      </c>
      <c r="DH137" s="15">
        <f t="shared" si="305"/>
        <v>0</v>
      </c>
      <c r="DI137" s="15">
        <f t="shared" si="306"/>
        <v>0</v>
      </c>
      <c r="DJ137" s="15">
        <f t="shared" si="307"/>
        <v>0</v>
      </c>
      <c r="DK137" s="15">
        <f t="shared" si="308"/>
        <v>0</v>
      </c>
      <c r="DL137" s="15">
        <f t="shared" si="309"/>
        <v>0</v>
      </c>
      <c r="DM137" s="15">
        <f t="shared" si="310"/>
        <v>0</v>
      </c>
      <c r="DN137" s="15">
        <f t="shared" si="311"/>
        <v>0</v>
      </c>
      <c r="DO137" s="15">
        <f t="shared" si="312"/>
        <v>0</v>
      </c>
      <c r="DP137" s="15">
        <f t="shared" si="313"/>
        <v>0</v>
      </c>
      <c r="DR137" s="15">
        <f t="shared" si="314"/>
        <v>0</v>
      </c>
      <c r="DS137" s="15">
        <f t="shared" si="315"/>
        <v>0</v>
      </c>
      <c r="DT137" s="15">
        <f t="shared" si="316"/>
        <v>0</v>
      </c>
      <c r="DU137" s="15">
        <f t="shared" si="317"/>
        <v>0</v>
      </c>
      <c r="DV137" s="15">
        <f t="shared" si="318"/>
        <v>0</v>
      </c>
      <c r="DW137" s="15">
        <f t="shared" si="319"/>
        <v>0</v>
      </c>
      <c r="DX137" s="15">
        <f t="shared" si="320"/>
        <v>0</v>
      </c>
      <c r="DY137" s="15">
        <f t="shared" si="321"/>
        <v>0</v>
      </c>
      <c r="DZ137" s="15">
        <f t="shared" si="322"/>
        <v>0</v>
      </c>
      <c r="EA137" s="15">
        <f t="shared" si="323"/>
        <v>0</v>
      </c>
      <c r="EB137" s="15">
        <f t="shared" si="324"/>
        <v>0</v>
      </c>
      <c r="EC137" s="15">
        <f t="shared" si="325"/>
        <v>0</v>
      </c>
      <c r="ED137" s="15">
        <f t="shared" si="326"/>
        <v>0</v>
      </c>
      <c r="EE137" s="15">
        <f t="shared" si="327"/>
        <v>0</v>
      </c>
      <c r="EF137" s="15">
        <f t="shared" si="328"/>
        <v>0</v>
      </c>
      <c r="EG137" s="15">
        <f t="shared" si="329"/>
        <v>0</v>
      </c>
      <c r="EH137" s="15">
        <f t="shared" si="330"/>
        <v>0</v>
      </c>
      <c r="EI137" s="15">
        <f t="shared" si="331"/>
        <v>0</v>
      </c>
      <c r="EJ137" s="15">
        <f t="shared" si="332"/>
        <v>0</v>
      </c>
      <c r="EK137" s="15">
        <f t="shared" si="333"/>
        <v>0</v>
      </c>
      <c r="EL137" s="15">
        <f t="shared" si="334"/>
        <v>0</v>
      </c>
      <c r="EM137" s="15">
        <f t="shared" si="335"/>
        <v>0</v>
      </c>
      <c r="EN137" s="15">
        <f t="shared" si="336"/>
        <v>0</v>
      </c>
      <c r="EO137" s="15">
        <f t="shared" si="337"/>
        <v>0</v>
      </c>
      <c r="EP137" s="15">
        <f t="shared" si="338"/>
        <v>0</v>
      </c>
      <c r="EQ137" s="15">
        <f t="shared" si="339"/>
        <v>0</v>
      </c>
      <c r="ER137" s="15">
        <f t="shared" si="340"/>
        <v>0</v>
      </c>
      <c r="ES137" s="15">
        <f t="shared" si="341"/>
        <v>0</v>
      </c>
      <c r="ET137" s="15">
        <f t="shared" si="342"/>
        <v>0</v>
      </c>
      <c r="EU137" s="15">
        <f t="shared" si="343"/>
        <v>0</v>
      </c>
      <c r="EV137" s="15">
        <f t="shared" si="344"/>
        <v>0</v>
      </c>
      <c r="EW137" s="15">
        <f t="shared" si="345"/>
        <v>0</v>
      </c>
      <c r="EX137" s="15">
        <f t="shared" si="346"/>
        <v>0</v>
      </c>
      <c r="EY137" s="15">
        <f t="shared" si="347"/>
        <v>0</v>
      </c>
      <c r="EZ137" s="15">
        <f t="shared" si="348"/>
        <v>0</v>
      </c>
      <c r="FA137" s="15">
        <f t="shared" si="349"/>
        <v>0</v>
      </c>
      <c r="FB137" s="15">
        <f t="shared" si="350"/>
        <v>0</v>
      </c>
      <c r="FC137" s="15">
        <f t="shared" si="351"/>
        <v>0</v>
      </c>
    </row>
    <row r="138" spans="1:159" x14ac:dyDescent="0.25">
      <c r="A138" s="26" t="s">
        <v>523</v>
      </c>
      <c r="B138" s="13">
        <v>2.12E-2</v>
      </c>
      <c r="C138" s="212">
        <v>1.9199999999999998E-2</v>
      </c>
      <c r="D138" s="13"/>
      <c r="E138" s="27">
        <v>2235100.61</v>
      </c>
      <c r="F138" s="27">
        <v>2235100.61</v>
      </c>
      <c r="G138" s="27">
        <v>2235100.61</v>
      </c>
      <c r="H138" s="27">
        <v>2235100.61</v>
      </c>
      <c r="I138" s="27">
        <v>2235100.61</v>
      </c>
      <c r="J138" s="27">
        <v>2235100.61</v>
      </c>
      <c r="K138" s="27">
        <v>2235100.61</v>
      </c>
      <c r="L138" s="27">
        <v>2235100.61</v>
      </c>
      <c r="M138" s="27">
        <v>2235100.61</v>
      </c>
      <c r="N138" s="27">
        <v>2235100.61</v>
      </c>
      <c r="O138" s="27">
        <v>2235100.61</v>
      </c>
      <c r="P138" s="27">
        <v>2235100.61</v>
      </c>
      <c r="Q138" s="13"/>
      <c r="R138" s="27">
        <v>2235100.61</v>
      </c>
      <c r="S138" s="27">
        <v>2235100.61</v>
      </c>
      <c r="T138" s="27">
        <v>2235100.61</v>
      </c>
      <c r="U138" s="29">
        <v>2235100.61</v>
      </c>
      <c r="V138" s="29">
        <v>2235100.61</v>
      </c>
      <c r="W138" s="29">
        <v>2235100.61</v>
      </c>
      <c r="X138" s="29">
        <v>2235100.61</v>
      </c>
      <c r="Y138" s="29">
        <v>2235100.61</v>
      </c>
      <c r="Z138" s="29">
        <v>2235100.61</v>
      </c>
      <c r="AA138" s="29">
        <v>2235100.61</v>
      </c>
      <c r="AB138" s="29">
        <v>2235100.61</v>
      </c>
      <c r="AC138" s="29">
        <v>2235100.61</v>
      </c>
      <c r="AD138" s="27"/>
      <c r="AE138" s="27">
        <v>2235100.61</v>
      </c>
      <c r="AF138" s="27">
        <v>2235100.61</v>
      </c>
      <c r="AG138" s="27">
        <v>2235100.61</v>
      </c>
      <c r="AH138" s="27">
        <v>2235100.61</v>
      </c>
      <c r="AI138" s="27">
        <v>2235100.61</v>
      </c>
      <c r="AJ138" s="27">
        <v>2235100.61</v>
      </c>
      <c r="AK138" s="27"/>
      <c r="AL138" s="27"/>
      <c r="AM138" s="27"/>
      <c r="AN138" s="27"/>
      <c r="AO138" s="27"/>
      <c r="AP138" s="27"/>
      <c r="AQ138" s="27"/>
      <c r="AR138" s="28">
        <v>3948.6777443333335</v>
      </c>
      <c r="AS138" s="28">
        <v>3948.6777443333335</v>
      </c>
      <c r="AT138" s="28">
        <v>3948.6777443333335</v>
      </c>
      <c r="AU138" s="28">
        <v>3948.6777443333335</v>
      </c>
      <c r="AV138" s="28">
        <v>3948.6777443333335</v>
      </c>
      <c r="AW138" s="28">
        <v>3948.6777443333335</v>
      </c>
      <c r="AX138" s="28">
        <v>3948.6777443333335</v>
      </c>
      <c r="AY138" s="28">
        <v>3948.6777443333335</v>
      </c>
      <c r="AZ138" s="28">
        <v>3948.6777443333335</v>
      </c>
      <c r="BA138" s="28">
        <v>3948.6777443333335</v>
      </c>
      <c r="BB138" s="28">
        <v>3948.6777443333335</v>
      </c>
      <c r="BC138" s="28">
        <v>3948.6777443333335</v>
      </c>
      <c r="BD138" s="27"/>
      <c r="BE138" s="28">
        <v>3948.6777443333335</v>
      </c>
      <c r="BF138" s="28">
        <v>3948.6777443333335</v>
      </c>
      <c r="BG138" s="28">
        <v>3948.6777443333335</v>
      </c>
      <c r="BH138" s="29">
        <v>3948.6777443333335</v>
      </c>
      <c r="BI138" s="29">
        <v>3948.6777443333335</v>
      </c>
      <c r="BJ138" s="29">
        <v>3948.6777443333335</v>
      </c>
      <c r="BK138" s="29">
        <v>3948.6777443333335</v>
      </c>
      <c r="BL138" s="29">
        <v>3948.6777443333335</v>
      </c>
      <c r="BM138" s="29">
        <v>3948.6777443333335</v>
      </c>
      <c r="BN138" s="29">
        <v>3948.6777443333335</v>
      </c>
      <c r="BO138" s="29">
        <v>3948.6777443333335</v>
      </c>
      <c r="BP138" s="29">
        <v>3948.6777443333335</v>
      </c>
      <c r="BQ138" s="28"/>
      <c r="BR138" s="27">
        <f t="shared" si="264"/>
        <v>3948.6777443333335</v>
      </c>
      <c r="BS138" s="27">
        <f t="shared" si="265"/>
        <v>3948.6777443333335</v>
      </c>
      <c r="BT138" s="27">
        <f t="shared" si="266"/>
        <v>3948.6777443333335</v>
      </c>
      <c r="BU138" s="27">
        <f t="shared" si="267"/>
        <v>3948.6777443333335</v>
      </c>
      <c r="BV138" s="27">
        <f t="shared" si="268"/>
        <v>3948.6777443333335</v>
      </c>
      <c r="BW138" s="27">
        <f t="shared" si="269"/>
        <v>3948.6777443333335</v>
      </c>
      <c r="BX138" s="27">
        <f t="shared" si="270"/>
        <v>0</v>
      </c>
      <c r="BY138" s="27">
        <f t="shared" si="271"/>
        <v>0</v>
      </c>
      <c r="BZ138" s="27">
        <f t="shared" si="272"/>
        <v>0</v>
      </c>
      <c r="CA138" s="27">
        <f t="shared" si="273"/>
        <v>0</v>
      </c>
      <c r="CB138" s="27">
        <f t="shared" si="274"/>
        <v>0</v>
      </c>
      <c r="CC138" s="27">
        <f t="shared" si="275"/>
        <v>0</v>
      </c>
      <c r="CE138" s="15">
        <f t="shared" si="276"/>
        <v>3576.1609759999992</v>
      </c>
      <c r="CF138" s="15">
        <f t="shared" si="277"/>
        <v>3576.1609759999992</v>
      </c>
      <c r="CG138" s="15">
        <f t="shared" si="278"/>
        <v>3576.1609759999992</v>
      </c>
      <c r="CH138" s="15">
        <f t="shared" si="279"/>
        <v>3576.1609759999992</v>
      </c>
      <c r="CI138" s="15">
        <f t="shared" si="280"/>
        <v>3576.1609759999992</v>
      </c>
      <c r="CJ138" s="15">
        <f t="shared" si="281"/>
        <v>3576.1609759999992</v>
      </c>
      <c r="CK138" s="15">
        <f t="shared" si="282"/>
        <v>3576.1609759999992</v>
      </c>
      <c r="CL138" s="15">
        <f t="shared" si="283"/>
        <v>3576.1609759999992</v>
      </c>
      <c r="CM138" s="15">
        <f t="shared" si="284"/>
        <v>3576.1609759999992</v>
      </c>
      <c r="CN138" s="15">
        <f t="shared" si="285"/>
        <v>3576.1609759999992</v>
      </c>
      <c r="CO138" s="15">
        <f t="shared" si="286"/>
        <v>3576.1609759999992</v>
      </c>
      <c r="CP138" s="15">
        <f t="shared" si="287"/>
        <v>3576.1609759999992</v>
      </c>
      <c r="CQ138" s="15">
        <f t="shared" si="288"/>
        <v>0</v>
      </c>
      <c r="CR138" s="15">
        <f t="shared" si="289"/>
        <v>3576.1609759999992</v>
      </c>
      <c r="CS138" s="15">
        <f t="shared" si="290"/>
        <v>3576.1609759999992</v>
      </c>
      <c r="CT138" s="15">
        <f t="shared" si="291"/>
        <v>3576.1609759999992</v>
      </c>
      <c r="CU138" s="15">
        <f t="shared" si="292"/>
        <v>3576.1609759999992</v>
      </c>
      <c r="CV138" s="15">
        <f t="shared" si="293"/>
        <v>3576.1609759999992</v>
      </c>
      <c r="CW138" s="15">
        <f t="shared" si="294"/>
        <v>3576.1609759999992</v>
      </c>
      <c r="CX138" s="15">
        <f t="shared" si="295"/>
        <v>3576.1609759999992</v>
      </c>
      <c r="CY138" s="15">
        <f t="shared" si="296"/>
        <v>3576.1609759999992</v>
      </c>
      <c r="CZ138" s="15">
        <f t="shared" si="297"/>
        <v>3576.1609759999992</v>
      </c>
      <c r="DA138" s="15">
        <f t="shared" si="298"/>
        <v>3576.1609759999992</v>
      </c>
      <c r="DB138" s="15">
        <f t="shared" si="299"/>
        <v>3576.1609759999992</v>
      </c>
      <c r="DC138" s="15">
        <f t="shared" si="300"/>
        <v>3576.1609759999992</v>
      </c>
      <c r="DD138" s="15">
        <f t="shared" si="301"/>
        <v>0</v>
      </c>
      <c r="DE138" s="15">
        <f t="shared" si="302"/>
        <v>3576.1609759999992</v>
      </c>
      <c r="DF138" s="15">
        <f t="shared" si="303"/>
        <v>3576.1609759999992</v>
      </c>
      <c r="DG138" s="15">
        <f t="shared" si="304"/>
        <v>3576.1609759999992</v>
      </c>
      <c r="DH138" s="15">
        <f t="shared" si="305"/>
        <v>3576.1609759999992</v>
      </c>
      <c r="DI138" s="15">
        <f t="shared" si="306"/>
        <v>3576.1609759999992</v>
      </c>
      <c r="DJ138" s="15">
        <f t="shared" si="307"/>
        <v>3576.1609759999992</v>
      </c>
      <c r="DK138" s="15">
        <f t="shared" si="308"/>
        <v>0</v>
      </c>
      <c r="DL138" s="15">
        <f t="shared" si="309"/>
        <v>0</v>
      </c>
      <c r="DM138" s="15">
        <f t="shared" si="310"/>
        <v>0</v>
      </c>
      <c r="DN138" s="15">
        <f t="shared" si="311"/>
        <v>0</v>
      </c>
      <c r="DO138" s="15">
        <f t="shared" si="312"/>
        <v>0</v>
      </c>
      <c r="DP138" s="15">
        <f t="shared" si="313"/>
        <v>0</v>
      </c>
      <c r="DR138" s="15">
        <f t="shared" si="314"/>
        <v>372.51676833333431</v>
      </c>
      <c r="DS138" s="15">
        <f t="shared" si="315"/>
        <v>372.51676833333431</v>
      </c>
      <c r="DT138" s="15">
        <f t="shared" si="316"/>
        <v>372.51676833333431</v>
      </c>
      <c r="DU138" s="15">
        <f t="shared" si="317"/>
        <v>372.51676833333431</v>
      </c>
      <c r="DV138" s="15">
        <f t="shared" si="318"/>
        <v>372.51676833333431</v>
      </c>
      <c r="DW138" s="15">
        <f t="shared" si="319"/>
        <v>372.51676833333431</v>
      </c>
      <c r="DX138" s="15">
        <f t="shared" si="320"/>
        <v>372.51676833333431</v>
      </c>
      <c r="DY138" s="15">
        <f t="shared" si="321"/>
        <v>372.51676833333431</v>
      </c>
      <c r="DZ138" s="15">
        <f t="shared" si="322"/>
        <v>372.51676833333431</v>
      </c>
      <c r="EA138" s="15">
        <f t="shared" si="323"/>
        <v>372.51676833333431</v>
      </c>
      <c r="EB138" s="15">
        <f t="shared" si="324"/>
        <v>372.51676833333431</v>
      </c>
      <c r="EC138" s="15">
        <f t="shared" si="325"/>
        <v>372.51676833333431</v>
      </c>
      <c r="ED138" s="15">
        <f t="shared" si="326"/>
        <v>0</v>
      </c>
      <c r="EE138" s="15">
        <f t="shared" si="327"/>
        <v>372.51676833333431</v>
      </c>
      <c r="EF138" s="15">
        <f t="shared" si="328"/>
        <v>372.51676833333431</v>
      </c>
      <c r="EG138" s="15">
        <f t="shared" si="329"/>
        <v>372.51676833333431</v>
      </c>
      <c r="EH138" s="15">
        <f t="shared" si="330"/>
        <v>372.51676833333431</v>
      </c>
      <c r="EI138" s="15">
        <f t="shared" si="331"/>
        <v>372.51676833333431</v>
      </c>
      <c r="EJ138" s="15">
        <f t="shared" si="332"/>
        <v>372.51676833333431</v>
      </c>
      <c r="EK138" s="15">
        <f t="shared" si="333"/>
        <v>372.51676833333431</v>
      </c>
      <c r="EL138" s="15">
        <f t="shared" si="334"/>
        <v>372.51676833333431</v>
      </c>
      <c r="EM138" s="15">
        <f t="shared" si="335"/>
        <v>372.51676833333431</v>
      </c>
      <c r="EN138" s="15">
        <f t="shared" si="336"/>
        <v>372.51676833333431</v>
      </c>
      <c r="EO138" s="15">
        <f t="shared" si="337"/>
        <v>372.51676833333431</v>
      </c>
      <c r="EP138" s="15">
        <f t="shared" si="338"/>
        <v>372.51676833333431</v>
      </c>
      <c r="EQ138" s="15">
        <f t="shared" si="339"/>
        <v>0</v>
      </c>
      <c r="ER138" s="15">
        <f t="shared" si="340"/>
        <v>372.51676833333431</v>
      </c>
      <c r="ES138" s="15">
        <f t="shared" si="341"/>
        <v>372.51676833333431</v>
      </c>
      <c r="ET138" s="15">
        <f t="shared" si="342"/>
        <v>372.51676833333431</v>
      </c>
      <c r="EU138" s="15">
        <f t="shared" si="343"/>
        <v>372.51676833333431</v>
      </c>
      <c r="EV138" s="15">
        <f t="shared" si="344"/>
        <v>372.51676833333431</v>
      </c>
      <c r="EW138" s="15">
        <f t="shared" si="345"/>
        <v>372.51676833333431</v>
      </c>
      <c r="EX138" s="15">
        <f t="shared" si="346"/>
        <v>0</v>
      </c>
      <c r="EY138" s="15">
        <f t="shared" si="347"/>
        <v>0</v>
      </c>
      <c r="EZ138" s="15">
        <f t="shared" si="348"/>
        <v>0</v>
      </c>
      <c r="FA138" s="15">
        <f t="shared" si="349"/>
        <v>0</v>
      </c>
      <c r="FB138" s="15">
        <f t="shared" si="350"/>
        <v>0</v>
      </c>
      <c r="FC138" s="15">
        <f t="shared" si="351"/>
        <v>0</v>
      </c>
    </row>
    <row r="139" spans="1:159" x14ac:dyDescent="0.25">
      <c r="A139" s="26" t="s">
        <v>524</v>
      </c>
      <c r="B139" s="13">
        <v>2.7300000000000001E-2</v>
      </c>
      <c r="C139" s="212">
        <v>2.5100000000000001E-2</v>
      </c>
      <c r="D139" s="13"/>
      <c r="E139" s="27">
        <v>446520.02</v>
      </c>
      <c r="F139" s="27">
        <v>446520.02</v>
      </c>
      <c r="G139" s="27">
        <v>446520.02</v>
      </c>
      <c r="H139" s="27">
        <v>446520.02</v>
      </c>
      <c r="I139" s="27">
        <v>446520.02</v>
      </c>
      <c r="J139" s="27">
        <v>446520.02</v>
      </c>
      <c r="K139" s="27">
        <v>446520.02</v>
      </c>
      <c r="L139" s="27">
        <v>446520.02</v>
      </c>
      <c r="M139" s="27">
        <v>446520.02</v>
      </c>
      <c r="N139" s="27">
        <v>446520.02</v>
      </c>
      <c r="O139" s="27">
        <v>446520.02</v>
      </c>
      <c r="P139" s="27">
        <v>446520.02</v>
      </c>
      <c r="Q139" s="13"/>
      <c r="R139" s="27">
        <v>446520.02</v>
      </c>
      <c r="S139" s="27">
        <v>446520.02</v>
      </c>
      <c r="T139" s="27">
        <v>446520.02</v>
      </c>
      <c r="U139" s="29">
        <v>446520.02</v>
      </c>
      <c r="V139" s="29">
        <v>446520.02</v>
      </c>
      <c r="W139" s="29">
        <v>446520.02</v>
      </c>
      <c r="X139" s="29">
        <v>446520.02</v>
      </c>
      <c r="Y139" s="29">
        <v>446520.02</v>
      </c>
      <c r="Z139" s="29">
        <v>446520.02</v>
      </c>
      <c r="AA139" s="29">
        <v>446520.02</v>
      </c>
      <c r="AB139" s="29">
        <v>446520.02</v>
      </c>
      <c r="AC139" s="29">
        <v>446520.02</v>
      </c>
      <c r="AD139" s="27"/>
      <c r="AE139" s="27">
        <v>446520.02</v>
      </c>
      <c r="AF139" s="27">
        <v>446520.02</v>
      </c>
      <c r="AG139" s="27">
        <v>446520.02</v>
      </c>
      <c r="AH139" s="27">
        <v>446520.02</v>
      </c>
      <c r="AI139" s="27">
        <v>446520.02</v>
      </c>
      <c r="AJ139" s="27">
        <v>446520.02</v>
      </c>
      <c r="AK139" s="27"/>
      <c r="AL139" s="27"/>
      <c r="AM139" s="27"/>
      <c r="AN139" s="27"/>
      <c r="AO139" s="27"/>
      <c r="AP139" s="27"/>
      <c r="AQ139" s="27"/>
      <c r="AR139" s="28">
        <v>1015.8330455</v>
      </c>
      <c r="AS139" s="28">
        <v>1015.8330455</v>
      </c>
      <c r="AT139" s="28">
        <v>1015.8330455</v>
      </c>
      <c r="AU139" s="28">
        <v>1015.8330455</v>
      </c>
      <c r="AV139" s="28">
        <v>1015.8330455</v>
      </c>
      <c r="AW139" s="28">
        <v>1015.8330455</v>
      </c>
      <c r="AX139" s="28">
        <v>1015.8330455</v>
      </c>
      <c r="AY139" s="28">
        <v>1015.8330455</v>
      </c>
      <c r="AZ139" s="28">
        <v>1015.8330455</v>
      </c>
      <c r="BA139" s="28">
        <v>1015.8330455</v>
      </c>
      <c r="BB139" s="28">
        <v>1015.8330455</v>
      </c>
      <c r="BC139" s="28">
        <v>1015.8330455</v>
      </c>
      <c r="BD139" s="27"/>
      <c r="BE139" s="28">
        <v>1015.8330455</v>
      </c>
      <c r="BF139" s="28">
        <v>1015.8330455</v>
      </c>
      <c r="BG139" s="28">
        <v>1015.8330455</v>
      </c>
      <c r="BH139" s="29">
        <v>1015.8330455</v>
      </c>
      <c r="BI139" s="29">
        <v>1015.8330455</v>
      </c>
      <c r="BJ139" s="29">
        <v>1015.8330455</v>
      </c>
      <c r="BK139" s="29">
        <v>1015.8330455</v>
      </c>
      <c r="BL139" s="29">
        <v>1015.8330455</v>
      </c>
      <c r="BM139" s="29">
        <v>1015.8330455</v>
      </c>
      <c r="BN139" s="29">
        <v>1015.8330455</v>
      </c>
      <c r="BO139" s="29">
        <v>1015.8330455</v>
      </c>
      <c r="BP139" s="29">
        <v>1015.8330455</v>
      </c>
      <c r="BQ139" s="28"/>
      <c r="BR139" s="27">
        <f t="shared" si="264"/>
        <v>1015.8330455</v>
      </c>
      <c r="BS139" s="27">
        <f t="shared" si="265"/>
        <v>1015.8330455</v>
      </c>
      <c r="BT139" s="27">
        <f t="shared" si="266"/>
        <v>1015.8330455</v>
      </c>
      <c r="BU139" s="27">
        <f t="shared" si="267"/>
        <v>1015.8330455</v>
      </c>
      <c r="BV139" s="27">
        <f t="shared" si="268"/>
        <v>1015.8330455</v>
      </c>
      <c r="BW139" s="27">
        <f t="shared" si="269"/>
        <v>1015.8330455</v>
      </c>
      <c r="BX139" s="27">
        <f t="shared" si="270"/>
        <v>0</v>
      </c>
      <c r="BY139" s="27">
        <f t="shared" si="271"/>
        <v>0</v>
      </c>
      <c r="BZ139" s="27">
        <f t="shared" si="272"/>
        <v>0</v>
      </c>
      <c r="CA139" s="27">
        <f t="shared" si="273"/>
        <v>0</v>
      </c>
      <c r="CB139" s="27">
        <f t="shared" si="274"/>
        <v>0</v>
      </c>
      <c r="CC139" s="27">
        <f t="shared" si="275"/>
        <v>0</v>
      </c>
      <c r="CE139" s="15">
        <f t="shared" si="276"/>
        <v>933.9710418333334</v>
      </c>
      <c r="CF139" s="15">
        <f t="shared" si="277"/>
        <v>933.9710418333334</v>
      </c>
      <c r="CG139" s="15">
        <f t="shared" si="278"/>
        <v>933.9710418333334</v>
      </c>
      <c r="CH139" s="15">
        <f t="shared" si="279"/>
        <v>933.9710418333334</v>
      </c>
      <c r="CI139" s="15">
        <f t="shared" si="280"/>
        <v>933.9710418333334</v>
      </c>
      <c r="CJ139" s="15">
        <f t="shared" si="281"/>
        <v>933.9710418333334</v>
      </c>
      <c r="CK139" s="15">
        <f t="shared" si="282"/>
        <v>933.9710418333334</v>
      </c>
      <c r="CL139" s="15">
        <f t="shared" si="283"/>
        <v>933.9710418333334</v>
      </c>
      <c r="CM139" s="15">
        <f t="shared" si="284"/>
        <v>933.9710418333334</v>
      </c>
      <c r="CN139" s="15">
        <f t="shared" si="285"/>
        <v>933.9710418333334</v>
      </c>
      <c r="CO139" s="15">
        <f t="shared" si="286"/>
        <v>933.9710418333334</v>
      </c>
      <c r="CP139" s="15">
        <f t="shared" si="287"/>
        <v>933.9710418333334</v>
      </c>
      <c r="CQ139" s="15">
        <f t="shared" si="288"/>
        <v>0</v>
      </c>
      <c r="CR139" s="15">
        <f t="shared" si="289"/>
        <v>933.9710418333334</v>
      </c>
      <c r="CS139" s="15">
        <f t="shared" si="290"/>
        <v>933.9710418333334</v>
      </c>
      <c r="CT139" s="15">
        <f t="shared" si="291"/>
        <v>933.9710418333334</v>
      </c>
      <c r="CU139" s="15">
        <f t="shared" si="292"/>
        <v>933.9710418333334</v>
      </c>
      <c r="CV139" s="15">
        <f t="shared" si="293"/>
        <v>933.9710418333334</v>
      </c>
      <c r="CW139" s="15">
        <f t="shared" si="294"/>
        <v>933.9710418333334</v>
      </c>
      <c r="CX139" s="15">
        <f t="shared" si="295"/>
        <v>933.9710418333334</v>
      </c>
      <c r="CY139" s="15">
        <f t="shared" si="296"/>
        <v>933.9710418333334</v>
      </c>
      <c r="CZ139" s="15">
        <f t="shared" si="297"/>
        <v>933.9710418333334</v>
      </c>
      <c r="DA139" s="15">
        <f t="shared" si="298"/>
        <v>933.9710418333334</v>
      </c>
      <c r="DB139" s="15">
        <f t="shared" si="299"/>
        <v>933.9710418333334</v>
      </c>
      <c r="DC139" s="15">
        <f t="shared" si="300"/>
        <v>933.9710418333334</v>
      </c>
      <c r="DD139" s="15">
        <f t="shared" si="301"/>
        <v>0</v>
      </c>
      <c r="DE139" s="15">
        <f t="shared" si="302"/>
        <v>933.9710418333334</v>
      </c>
      <c r="DF139" s="15">
        <f t="shared" si="303"/>
        <v>933.9710418333334</v>
      </c>
      <c r="DG139" s="15">
        <f t="shared" si="304"/>
        <v>933.9710418333334</v>
      </c>
      <c r="DH139" s="15">
        <f t="shared" si="305"/>
        <v>933.9710418333334</v>
      </c>
      <c r="DI139" s="15">
        <f t="shared" si="306"/>
        <v>933.9710418333334</v>
      </c>
      <c r="DJ139" s="15">
        <f t="shared" si="307"/>
        <v>933.9710418333334</v>
      </c>
      <c r="DK139" s="15">
        <f t="shared" si="308"/>
        <v>0</v>
      </c>
      <c r="DL139" s="15">
        <f t="shared" si="309"/>
        <v>0</v>
      </c>
      <c r="DM139" s="15">
        <f t="shared" si="310"/>
        <v>0</v>
      </c>
      <c r="DN139" s="15">
        <f t="shared" si="311"/>
        <v>0</v>
      </c>
      <c r="DO139" s="15">
        <f t="shared" si="312"/>
        <v>0</v>
      </c>
      <c r="DP139" s="15">
        <f t="shared" si="313"/>
        <v>0</v>
      </c>
      <c r="DR139" s="15">
        <f t="shared" si="314"/>
        <v>81.862003666666624</v>
      </c>
      <c r="DS139" s="15">
        <f t="shared" si="315"/>
        <v>81.862003666666624</v>
      </c>
      <c r="DT139" s="15">
        <f t="shared" si="316"/>
        <v>81.862003666666624</v>
      </c>
      <c r="DU139" s="15">
        <f t="shared" si="317"/>
        <v>81.862003666666624</v>
      </c>
      <c r="DV139" s="15">
        <f t="shared" si="318"/>
        <v>81.862003666666624</v>
      </c>
      <c r="DW139" s="15">
        <f t="shared" si="319"/>
        <v>81.862003666666624</v>
      </c>
      <c r="DX139" s="15">
        <f t="shared" si="320"/>
        <v>81.862003666666624</v>
      </c>
      <c r="DY139" s="15">
        <f t="shared" si="321"/>
        <v>81.862003666666624</v>
      </c>
      <c r="DZ139" s="15">
        <f t="shared" si="322"/>
        <v>81.862003666666624</v>
      </c>
      <c r="EA139" s="15">
        <f t="shared" si="323"/>
        <v>81.862003666666624</v>
      </c>
      <c r="EB139" s="15">
        <f t="shared" si="324"/>
        <v>81.862003666666624</v>
      </c>
      <c r="EC139" s="15">
        <f t="shared" si="325"/>
        <v>81.862003666666624</v>
      </c>
      <c r="ED139" s="15">
        <f t="shared" si="326"/>
        <v>0</v>
      </c>
      <c r="EE139" s="15">
        <f t="shared" si="327"/>
        <v>81.862003666666624</v>
      </c>
      <c r="EF139" s="15">
        <f t="shared" si="328"/>
        <v>81.862003666666624</v>
      </c>
      <c r="EG139" s="15">
        <f t="shared" si="329"/>
        <v>81.862003666666624</v>
      </c>
      <c r="EH139" s="15">
        <f t="shared" si="330"/>
        <v>81.862003666666624</v>
      </c>
      <c r="EI139" s="15">
        <f t="shared" si="331"/>
        <v>81.862003666666624</v>
      </c>
      <c r="EJ139" s="15">
        <f t="shared" si="332"/>
        <v>81.862003666666624</v>
      </c>
      <c r="EK139" s="15">
        <f t="shared" si="333"/>
        <v>81.862003666666624</v>
      </c>
      <c r="EL139" s="15">
        <f t="shared" si="334"/>
        <v>81.862003666666624</v>
      </c>
      <c r="EM139" s="15">
        <f t="shared" si="335"/>
        <v>81.862003666666624</v>
      </c>
      <c r="EN139" s="15">
        <f t="shared" si="336"/>
        <v>81.862003666666624</v>
      </c>
      <c r="EO139" s="15">
        <f t="shared" si="337"/>
        <v>81.862003666666624</v>
      </c>
      <c r="EP139" s="15">
        <f t="shared" si="338"/>
        <v>81.862003666666624</v>
      </c>
      <c r="EQ139" s="15">
        <f t="shared" si="339"/>
        <v>0</v>
      </c>
      <c r="ER139" s="15">
        <f t="shared" si="340"/>
        <v>81.862003666666624</v>
      </c>
      <c r="ES139" s="15">
        <f t="shared" si="341"/>
        <v>81.862003666666624</v>
      </c>
      <c r="ET139" s="15">
        <f t="shared" si="342"/>
        <v>81.862003666666624</v>
      </c>
      <c r="EU139" s="15">
        <f t="shared" si="343"/>
        <v>81.862003666666624</v>
      </c>
      <c r="EV139" s="15">
        <f t="shared" si="344"/>
        <v>81.862003666666624</v>
      </c>
      <c r="EW139" s="15">
        <f t="shared" si="345"/>
        <v>81.862003666666624</v>
      </c>
      <c r="EX139" s="15">
        <f t="shared" si="346"/>
        <v>0</v>
      </c>
      <c r="EY139" s="15">
        <f t="shared" si="347"/>
        <v>0</v>
      </c>
      <c r="EZ139" s="15">
        <f t="shared" si="348"/>
        <v>0</v>
      </c>
      <c r="FA139" s="15">
        <f t="shared" si="349"/>
        <v>0</v>
      </c>
      <c r="FB139" s="15">
        <f t="shared" si="350"/>
        <v>0</v>
      </c>
      <c r="FC139" s="15">
        <f t="shared" si="351"/>
        <v>0</v>
      </c>
    </row>
    <row r="140" spans="1:159" x14ac:dyDescent="0.25">
      <c r="A140" s="26" t="s">
        <v>525</v>
      </c>
      <c r="B140" s="13">
        <v>2.2499999999999999E-2</v>
      </c>
      <c r="C140" s="212">
        <v>2.01E-2</v>
      </c>
      <c r="D140" s="13"/>
      <c r="E140" s="27">
        <v>97996.900000000009</v>
      </c>
      <c r="F140" s="27">
        <v>97996.900000000009</v>
      </c>
      <c r="G140" s="27">
        <v>97996.900000000009</v>
      </c>
      <c r="H140" s="27">
        <v>97996.900000000009</v>
      </c>
      <c r="I140" s="27">
        <v>97996.900000000009</v>
      </c>
      <c r="J140" s="27">
        <v>97996.900000000009</v>
      </c>
      <c r="K140" s="27">
        <v>97996.900000000009</v>
      </c>
      <c r="L140" s="27">
        <v>97996.900000000009</v>
      </c>
      <c r="M140" s="27">
        <v>97996.900000000009</v>
      </c>
      <c r="N140" s="27">
        <v>97996.900000000009</v>
      </c>
      <c r="O140" s="27">
        <v>97996.900000000009</v>
      </c>
      <c r="P140" s="27">
        <v>97996.900000000009</v>
      </c>
      <c r="Q140" s="13"/>
      <c r="R140" s="27">
        <v>97996.900000000009</v>
      </c>
      <c r="S140" s="27">
        <v>97996.900000000009</v>
      </c>
      <c r="T140" s="27">
        <v>97996.900000000009</v>
      </c>
      <c r="U140" s="29">
        <v>97996.900000000009</v>
      </c>
      <c r="V140" s="29">
        <v>97996.900000000009</v>
      </c>
      <c r="W140" s="29">
        <v>97996.900000000009</v>
      </c>
      <c r="X140" s="29">
        <v>97996.900000000009</v>
      </c>
      <c r="Y140" s="29">
        <v>97996.900000000009</v>
      </c>
      <c r="Z140" s="29">
        <v>97996.900000000009</v>
      </c>
      <c r="AA140" s="29">
        <v>97996.900000000009</v>
      </c>
      <c r="AB140" s="29">
        <v>97996.900000000009</v>
      </c>
      <c r="AC140" s="29">
        <v>97996.900000000009</v>
      </c>
      <c r="AD140" s="27"/>
      <c r="AE140" s="27">
        <v>97996.900000000009</v>
      </c>
      <c r="AF140" s="27">
        <v>97996.900000000009</v>
      </c>
      <c r="AG140" s="27">
        <v>97996.900000000009</v>
      </c>
      <c r="AH140" s="27">
        <v>97996.900000000009</v>
      </c>
      <c r="AI140" s="27">
        <v>97996.900000000009</v>
      </c>
      <c r="AJ140" s="27">
        <v>97996.900000000009</v>
      </c>
      <c r="AK140" s="27"/>
      <c r="AL140" s="27"/>
      <c r="AM140" s="27"/>
      <c r="AN140" s="27"/>
      <c r="AO140" s="27"/>
      <c r="AP140" s="27"/>
      <c r="AQ140" s="27"/>
      <c r="AR140" s="28">
        <v>183.74418750000004</v>
      </c>
      <c r="AS140" s="28">
        <v>183.74418750000004</v>
      </c>
      <c r="AT140" s="28">
        <v>183.74418750000004</v>
      </c>
      <c r="AU140" s="28">
        <v>183.74418750000004</v>
      </c>
      <c r="AV140" s="28">
        <v>183.74418750000004</v>
      </c>
      <c r="AW140" s="28">
        <v>183.74418750000004</v>
      </c>
      <c r="AX140" s="28">
        <v>183.74418750000004</v>
      </c>
      <c r="AY140" s="28">
        <v>183.74418750000004</v>
      </c>
      <c r="AZ140" s="28">
        <v>183.74418750000004</v>
      </c>
      <c r="BA140" s="28">
        <v>183.74418750000004</v>
      </c>
      <c r="BB140" s="28">
        <v>183.74418750000004</v>
      </c>
      <c r="BC140" s="28">
        <v>183.74418750000004</v>
      </c>
      <c r="BD140" s="27"/>
      <c r="BE140" s="28">
        <v>183.74418750000004</v>
      </c>
      <c r="BF140" s="28">
        <v>183.74418750000004</v>
      </c>
      <c r="BG140" s="28">
        <v>183.74418750000004</v>
      </c>
      <c r="BH140" s="29">
        <v>183.74418750000004</v>
      </c>
      <c r="BI140" s="29">
        <v>183.74418750000004</v>
      </c>
      <c r="BJ140" s="29">
        <v>183.74418750000004</v>
      </c>
      <c r="BK140" s="29">
        <v>183.74418750000004</v>
      </c>
      <c r="BL140" s="29">
        <v>183.74418750000004</v>
      </c>
      <c r="BM140" s="29">
        <v>183.74418750000004</v>
      </c>
      <c r="BN140" s="29">
        <v>183.74418750000004</v>
      </c>
      <c r="BO140" s="29">
        <v>183.74418750000004</v>
      </c>
      <c r="BP140" s="29">
        <v>183.74418750000004</v>
      </c>
      <c r="BQ140" s="28"/>
      <c r="BR140" s="27">
        <f t="shared" si="264"/>
        <v>183.74418750000004</v>
      </c>
      <c r="BS140" s="27">
        <f t="shared" si="265"/>
        <v>183.74418750000004</v>
      </c>
      <c r="BT140" s="27">
        <f t="shared" si="266"/>
        <v>183.74418750000004</v>
      </c>
      <c r="BU140" s="27">
        <f t="shared" si="267"/>
        <v>183.74418750000004</v>
      </c>
      <c r="BV140" s="27">
        <f t="shared" si="268"/>
        <v>183.74418750000004</v>
      </c>
      <c r="BW140" s="27">
        <f t="shared" si="269"/>
        <v>183.74418750000004</v>
      </c>
      <c r="BX140" s="27">
        <f t="shared" si="270"/>
        <v>0</v>
      </c>
      <c r="BY140" s="27">
        <f t="shared" si="271"/>
        <v>0</v>
      </c>
      <c r="BZ140" s="27">
        <f t="shared" si="272"/>
        <v>0</v>
      </c>
      <c r="CA140" s="27">
        <f t="shared" si="273"/>
        <v>0</v>
      </c>
      <c r="CB140" s="27">
        <f t="shared" si="274"/>
        <v>0</v>
      </c>
      <c r="CC140" s="27">
        <f t="shared" si="275"/>
        <v>0</v>
      </c>
      <c r="CE140" s="15">
        <f t="shared" si="276"/>
        <v>164.14480750000001</v>
      </c>
      <c r="CF140" s="15">
        <f t="shared" si="277"/>
        <v>164.14480750000001</v>
      </c>
      <c r="CG140" s="15">
        <f t="shared" si="278"/>
        <v>164.14480750000001</v>
      </c>
      <c r="CH140" s="15">
        <f t="shared" si="279"/>
        <v>164.14480750000001</v>
      </c>
      <c r="CI140" s="15">
        <f t="shared" si="280"/>
        <v>164.14480750000001</v>
      </c>
      <c r="CJ140" s="15">
        <f t="shared" si="281"/>
        <v>164.14480750000001</v>
      </c>
      <c r="CK140" s="15">
        <f t="shared" si="282"/>
        <v>164.14480750000001</v>
      </c>
      <c r="CL140" s="15">
        <f t="shared" si="283"/>
        <v>164.14480750000001</v>
      </c>
      <c r="CM140" s="15">
        <f t="shared" si="284"/>
        <v>164.14480750000001</v>
      </c>
      <c r="CN140" s="15">
        <f t="shared" si="285"/>
        <v>164.14480750000001</v>
      </c>
      <c r="CO140" s="15">
        <f t="shared" si="286"/>
        <v>164.14480750000001</v>
      </c>
      <c r="CP140" s="15">
        <f t="shared" si="287"/>
        <v>164.14480750000001</v>
      </c>
      <c r="CQ140" s="15">
        <f t="shared" si="288"/>
        <v>0</v>
      </c>
      <c r="CR140" s="15">
        <f t="shared" si="289"/>
        <v>164.14480750000001</v>
      </c>
      <c r="CS140" s="15">
        <f t="shared" si="290"/>
        <v>164.14480750000001</v>
      </c>
      <c r="CT140" s="15">
        <f t="shared" si="291"/>
        <v>164.14480750000001</v>
      </c>
      <c r="CU140" s="15">
        <f t="shared" si="292"/>
        <v>164.14480750000001</v>
      </c>
      <c r="CV140" s="15">
        <f t="shared" si="293"/>
        <v>164.14480750000001</v>
      </c>
      <c r="CW140" s="15">
        <f t="shared" si="294"/>
        <v>164.14480750000001</v>
      </c>
      <c r="CX140" s="15">
        <f t="shared" si="295"/>
        <v>164.14480750000001</v>
      </c>
      <c r="CY140" s="15">
        <f t="shared" si="296"/>
        <v>164.14480750000001</v>
      </c>
      <c r="CZ140" s="15">
        <f t="shared" si="297"/>
        <v>164.14480750000001</v>
      </c>
      <c r="DA140" s="15">
        <f t="shared" si="298"/>
        <v>164.14480750000001</v>
      </c>
      <c r="DB140" s="15">
        <f t="shared" si="299"/>
        <v>164.14480750000001</v>
      </c>
      <c r="DC140" s="15">
        <f t="shared" si="300"/>
        <v>164.14480750000001</v>
      </c>
      <c r="DD140" s="15">
        <f t="shared" si="301"/>
        <v>0</v>
      </c>
      <c r="DE140" s="15">
        <f t="shared" si="302"/>
        <v>164.14480750000001</v>
      </c>
      <c r="DF140" s="15">
        <f t="shared" si="303"/>
        <v>164.14480750000001</v>
      </c>
      <c r="DG140" s="15">
        <f t="shared" si="304"/>
        <v>164.14480750000001</v>
      </c>
      <c r="DH140" s="15">
        <f t="shared" si="305"/>
        <v>164.14480750000001</v>
      </c>
      <c r="DI140" s="15">
        <f t="shared" si="306"/>
        <v>164.14480750000001</v>
      </c>
      <c r="DJ140" s="15">
        <f t="shared" si="307"/>
        <v>164.14480750000001</v>
      </c>
      <c r="DK140" s="15">
        <f t="shared" si="308"/>
        <v>0</v>
      </c>
      <c r="DL140" s="15">
        <f t="shared" si="309"/>
        <v>0</v>
      </c>
      <c r="DM140" s="15">
        <f t="shared" si="310"/>
        <v>0</v>
      </c>
      <c r="DN140" s="15">
        <f t="shared" si="311"/>
        <v>0</v>
      </c>
      <c r="DO140" s="15">
        <f t="shared" si="312"/>
        <v>0</v>
      </c>
      <c r="DP140" s="15">
        <f t="shared" si="313"/>
        <v>0</v>
      </c>
      <c r="DR140" s="15">
        <f t="shared" si="314"/>
        <v>19.599380000000025</v>
      </c>
      <c r="DS140" s="15">
        <f t="shared" si="315"/>
        <v>19.599380000000025</v>
      </c>
      <c r="DT140" s="15">
        <f t="shared" si="316"/>
        <v>19.599380000000025</v>
      </c>
      <c r="DU140" s="15">
        <f t="shared" si="317"/>
        <v>19.599380000000025</v>
      </c>
      <c r="DV140" s="15">
        <f t="shared" si="318"/>
        <v>19.599380000000025</v>
      </c>
      <c r="DW140" s="15">
        <f t="shared" si="319"/>
        <v>19.599380000000025</v>
      </c>
      <c r="DX140" s="15">
        <f t="shared" si="320"/>
        <v>19.599380000000025</v>
      </c>
      <c r="DY140" s="15">
        <f t="shared" si="321"/>
        <v>19.599380000000025</v>
      </c>
      <c r="DZ140" s="15">
        <f t="shared" si="322"/>
        <v>19.599380000000025</v>
      </c>
      <c r="EA140" s="15">
        <f t="shared" si="323"/>
        <v>19.599380000000025</v>
      </c>
      <c r="EB140" s="15">
        <f t="shared" si="324"/>
        <v>19.599380000000025</v>
      </c>
      <c r="EC140" s="15">
        <f t="shared" si="325"/>
        <v>19.599380000000025</v>
      </c>
      <c r="ED140" s="15">
        <f t="shared" si="326"/>
        <v>0</v>
      </c>
      <c r="EE140" s="15">
        <f t="shared" si="327"/>
        <v>19.599380000000025</v>
      </c>
      <c r="EF140" s="15">
        <f t="shared" si="328"/>
        <v>19.599380000000025</v>
      </c>
      <c r="EG140" s="15">
        <f t="shared" si="329"/>
        <v>19.599380000000025</v>
      </c>
      <c r="EH140" s="15">
        <f t="shared" si="330"/>
        <v>19.599380000000025</v>
      </c>
      <c r="EI140" s="15">
        <f t="shared" si="331"/>
        <v>19.599380000000025</v>
      </c>
      <c r="EJ140" s="15">
        <f t="shared" si="332"/>
        <v>19.599380000000025</v>
      </c>
      <c r="EK140" s="15">
        <f t="shared" si="333"/>
        <v>19.599380000000025</v>
      </c>
      <c r="EL140" s="15">
        <f t="shared" si="334"/>
        <v>19.599380000000025</v>
      </c>
      <c r="EM140" s="15">
        <f t="shared" si="335"/>
        <v>19.599380000000025</v>
      </c>
      <c r="EN140" s="15">
        <f t="shared" si="336"/>
        <v>19.599380000000025</v>
      </c>
      <c r="EO140" s="15">
        <f t="shared" si="337"/>
        <v>19.599380000000025</v>
      </c>
      <c r="EP140" s="15">
        <f t="shared" si="338"/>
        <v>19.599380000000025</v>
      </c>
      <c r="EQ140" s="15">
        <f t="shared" si="339"/>
        <v>0</v>
      </c>
      <c r="ER140" s="15">
        <f t="shared" si="340"/>
        <v>19.599380000000025</v>
      </c>
      <c r="ES140" s="15">
        <f t="shared" si="341"/>
        <v>19.599380000000025</v>
      </c>
      <c r="ET140" s="15">
        <f t="shared" si="342"/>
        <v>19.599380000000025</v>
      </c>
      <c r="EU140" s="15">
        <f t="shared" si="343"/>
        <v>19.599380000000025</v>
      </c>
      <c r="EV140" s="15">
        <f t="shared" si="344"/>
        <v>19.599380000000025</v>
      </c>
      <c r="EW140" s="15">
        <f t="shared" si="345"/>
        <v>19.599380000000025</v>
      </c>
      <c r="EX140" s="15">
        <f t="shared" si="346"/>
        <v>0</v>
      </c>
      <c r="EY140" s="15">
        <f t="shared" si="347"/>
        <v>0</v>
      </c>
      <c r="EZ140" s="15">
        <f t="shared" si="348"/>
        <v>0</v>
      </c>
      <c r="FA140" s="15">
        <f t="shared" si="349"/>
        <v>0</v>
      </c>
      <c r="FB140" s="15">
        <f t="shared" si="350"/>
        <v>0</v>
      </c>
      <c r="FC140" s="15">
        <f t="shared" si="351"/>
        <v>0</v>
      </c>
    </row>
    <row r="141" spans="1:159" x14ac:dyDescent="0.25">
      <c r="A141" s="26" t="s">
        <v>526</v>
      </c>
      <c r="B141" s="13">
        <v>2.2499999999999999E-2</v>
      </c>
      <c r="C141" s="212">
        <v>2.01E-2</v>
      </c>
      <c r="D141" s="13"/>
      <c r="E141" s="27">
        <v>97861.58</v>
      </c>
      <c r="F141" s="27">
        <v>97861.58</v>
      </c>
      <c r="G141" s="27">
        <v>97861.58</v>
      </c>
      <c r="H141" s="27">
        <v>97861.58</v>
      </c>
      <c r="I141" s="27">
        <v>97861.58</v>
      </c>
      <c r="J141" s="27">
        <v>97861.58</v>
      </c>
      <c r="K141" s="27">
        <v>97861.58</v>
      </c>
      <c r="L141" s="27">
        <v>97861.58</v>
      </c>
      <c r="M141" s="27">
        <v>97861.58</v>
      </c>
      <c r="N141" s="27">
        <v>97861.58</v>
      </c>
      <c r="O141" s="27">
        <v>97861.58</v>
      </c>
      <c r="P141" s="27">
        <v>97861.58</v>
      </c>
      <c r="Q141" s="13"/>
      <c r="R141" s="27">
        <v>97861.58</v>
      </c>
      <c r="S141" s="27">
        <v>97861.58</v>
      </c>
      <c r="T141" s="27">
        <v>97861.58</v>
      </c>
      <c r="U141" s="29">
        <v>97861.58</v>
      </c>
      <c r="V141" s="29">
        <v>97861.58</v>
      </c>
      <c r="W141" s="29">
        <v>97861.58</v>
      </c>
      <c r="X141" s="29">
        <v>97861.58</v>
      </c>
      <c r="Y141" s="29">
        <v>97861.58</v>
      </c>
      <c r="Z141" s="29">
        <v>97861.58</v>
      </c>
      <c r="AA141" s="29">
        <v>97861.58</v>
      </c>
      <c r="AB141" s="29">
        <v>97861.58</v>
      </c>
      <c r="AC141" s="29">
        <v>97861.58</v>
      </c>
      <c r="AD141" s="27"/>
      <c r="AE141" s="27">
        <v>97861.58</v>
      </c>
      <c r="AF141" s="27">
        <v>97861.58</v>
      </c>
      <c r="AG141" s="27">
        <v>97861.58</v>
      </c>
      <c r="AH141" s="27">
        <v>97861.58</v>
      </c>
      <c r="AI141" s="27">
        <v>97861.58</v>
      </c>
      <c r="AJ141" s="27">
        <v>97861.58</v>
      </c>
      <c r="AK141" s="27"/>
      <c r="AL141" s="27"/>
      <c r="AM141" s="27"/>
      <c r="AN141" s="27"/>
      <c r="AO141" s="27"/>
      <c r="AP141" s="27"/>
      <c r="AQ141" s="27"/>
      <c r="AR141" s="28">
        <v>183.49046250000001</v>
      </c>
      <c r="AS141" s="28">
        <v>183.49046250000001</v>
      </c>
      <c r="AT141" s="28">
        <v>183.49046250000001</v>
      </c>
      <c r="AU141" s="28">
        <v>183.49046250000001</v>
      </c>
      <c r="AV141" s="28">
        <v>183.49046250000001</v>
      </c>
      <c r="AW141" s="28">
        <v>183.49046250000001</v>
      </c>
      <c r="AX141" s="28">
        <v>183.49046250000001</v>
      </c>
      <c r="AY141" s="28">
        <v>183.49046250000001</v>
      </c>
      <c r="AZ141" s="28">
        <v>183.49046250000001</v>
      </c>
      <c r="BA141" s="28">
        <v>183.49046250000001</v>
      </c>
      <c r="BB141" s="28">
        <v>183.49046250000001</v>
      </c>
      <c r="BC141" s="28">
        <v>183.49046250000001</v>
      </c>
      <c r="BD141" s="27"/>
      <c r="BE141" s="28">
        <v>183.49046250000001</v>
      </c>
      <c r="BF141" s="28">
        <v>183.49046250000001</v>
      </c>
      <c r="BG141" s="28">
        <v>183.49046250000001</v>
      </c>
      <c r="BH141" s="29">
        <v>183.49046250000001</v>
      </c>
      <c r="BI141" s="29">
        <v>183.49046250000001</v>
      </c>
      <c r="BJ141" s="29">
        <v>183.49046250000001</v>
      </c>
      <c r="BK141" s="29">
        <v>183.49046250000001</v>
      </c>
      <c r="BL141" s="29">
        <v>183.49046250000001</v>
      </c>
      <c r="BM141" s="29">
        <v>183.49046250000001</v>
      </c>
      <c r="BN141" s="29">
        <v>183.49046250000001</v>
      </c>
      <c r="BO141" s="29">
        <v>183.49046250000001</v>
      </c>
      <c r="BP141" s="29">
        <v>183.49046250000001</v>
      </c>
      <c r="BQ141" s="28"/>
      <c r="BR141" s="27">
        <f t="shared" si="264"/>
        <v>183.49046250000001</v>
      </c>
      <c r="BS141" s="27">
        <f t="shared" si="265"/>
        <v>183.49046250000001</v>
      </c>
      <c r="BT141" s="27">
        <f t="shared" si="266"/>
        <v>183.49046250000001</v>
      </c>
      <c r="BU141" s="27">
        <f t="shared" si="267"/>
        <v>183.49046250000001</v>
      </c>
      <c r="BV141" s="27">
        <f t="shared" si="268"/>
        <v>183.49046250000001</v>
      </c>
      <c r="BW141" s="27">
        <f t="shared" si="269"/>
        <v>183.49046250000001</v>
      </c>
      <c r="BX141" s="27">
        <f t="shared" si="270"/>
        <v>0</v>
      </c>
      <c r="BY141" s="27">
        <f t="shared" si="271"/>
        <v>0</v>
      </c>
      <c r="BZ141" s="27">
        <f t="shared" si="272"/>
        <v>0</v>
      </c>
      <c r="CA141" s="27">
        <f t="shared" si="273"/>
        <v>0</v>
      </c>
      <c r="CB141" s="27">
        <f t="shared" si="274"/>
        <v>0</v>
      </c>
      <c r="CC141" s="27">
        <f t="shared" si="275"/>
        <v>0</v>
      </c>
      <c r="CE141" s="15">
        <f t="shared" si="276"/>
        <v>163.91814650000001</v>
      </c>
      <c r="CF141" s="15">
        <f t="shared" si="277"/>
        <v>163.91814650000001</v>
      </c>
      <c r="CG141" s="15">
        <f t="shared" si="278"/>
        <v>163.91814650000001</v>
      </c>
      <c r="CH141" s="15">
        <f t="shared" si="279"/>
        <v>163.91814650000001</v>
      </c>
      <c r="CI141" s="15">
        <f t="shared" si="280"/>
        <v>163.91814650000001</v>
      </c>
      <c r="CJ141" s="15">
        <f t="shared" si="281"/>
        <v>163.91814650000001</v>
      </c>
      <c r="CK141" s="15">
        <f t="shared" si="282"/>
        <v>163.91814650000001</v>
      </c>
      <c r="CL141" s="15">
        <f t="shared" si="283"/>
        <v>163.91814650000001</v>
      </c>
      <c r="CM141" s="15">
        <f t="shared" si="284"/>
        <v>163.91814650000001</v>
      </c>
      <c r="CN141" s="15">
        <f t="shared" si="285"/>
        <v>163.91814650000001</v>
      </c>
      <c r="CO141" s="15">
        <f t="shared" si="286"/>
        <v>163.91814650000001</v>
      </c>
      <c r="CP141" s="15">
        <f t="shared" si="287"/>
        <v>163.91814650000001</v>
      </c>
      <c r="CQ141" s="15">
        <f t="shared" si="288"/>
        <v>0</v>
      </c>
      <c r="CR141" s="15">
        <f t="shared" si="289"/>
        <v>163.91814650000001</v>
      </c>
      <c r="CS141" s="15">
        <f t="shared" si="290"/>
        <v>163.91814650000001</v>
      </c>
      <c r="CT141" s="15">
        <f t="shared" si="291"/>
        <v>163.91814650000001</v>
      </c>
      <c r="CU141" s="15">
        <f t="shared" si="292"/>
        <v>163.91814650000001</v>
      </c>
      <c r="CV141" s="15">
        <f t="shared" si="293"/>
        <v>163.91814650000001</v>
      </c>
      <c r="CW141" s="15">
        <f t="shared" si="294"/>
        <v>163.91814650000001</v>
      </c>
      <c r="CX141" s="15">
        <f t="shared" si="295"/>
        <v>163.91814650000001</v>
      </c>
      <c r="CY141" s="15">
        <f t="shared" si="296"/>
        <v>163.91814650000001</v>
      </c>
      <c r="CZ141" s="15">
        <f t="shared" si="297"/>
        <v>163.91814650000001</v>
      </c>
      <c r="DA141" s="15">
        <f t="shared" si="298"/>
        <v>163.91814650000001</v>
      </c>
      <c r="DB141" s="15">
        <f t="shared" si="299"/>
        <v>163.91814650000001</v>
      </c>
      <c r="DC141" s="15">
        <f t="shared" si="300"/>
        <v>163.91814650000001</v>
      </c>
      <c r="DD141" s="15">
        <f t="shared" si="301"/>
        <v>0</v>
      </c>
      <c r="DE141" s="15">
        <f t="shared" si="302"/>
        <v>163.91814650000001</v>
      </c>
      <c r="DF141" s="15">
        <f t="shared" si="303"/>
        <v>163.91814650000001</v>
      </c>
      <c r="DG141" s="15">
        <f t="shared" si="304"/>
        <v>163.91814650000001</v>
      </c>
      <c r="DH141" s="15">
        <f t="shared" si="305"/>
        <v>163.91814650000001</v>
      </c>
      <c r="DI141" s="15">
        <f t="shared" si="306"/>
        <v>163.91814650000001</v>
      </c>
      <c r="DJ141" s="15">
        <f t="shared" si="307"/>
        <v>163.91814650000001</v>
      </c>
      <c r="DK141" s="15">
        <f t="shared" si="308"/>
        <v>0</v>
      </c>
      <c r="DL141" s="15">
        <f t="shared" si="309"/>
        <v>0</v>
      </c>
      <c r="DM141" s="15">
        <f t="shared" si="310"/>
        <v>0</v>
      </c>
      <c r="DN141" s="15">
        <f t="shared" si="311"/>
        <v>0</v>
      </c>
      <c r="DO141" s="15">
        <f t="shared" si="312"/>
        <v>0</v>
      </c>
      <c r="DP141" s="15">
        <f t="shared" si="313"/>
        <v>0</v>
      </c>
      <c r="DR141" s="15">
        <f t="shared" si="314"/>
        <v>19.572316000000001</v>
      </c>
      <c r="DS141" s="15">
        <f t="shared" si="315"/>
        <v>19.572316000000001</v>
      </c>
      <c r="DT141" s="15">
        <f t="shared" si="316"/>
        <v>19.572316000000001</v>
      </c>
      <c r="DU141" s="15">
        <f t="shared" si="317"/>
        <v>19.572316000000001</v>
      </c>
      <c r="DV141" s="15">
        <f t="shared" si="318"/>
        <v>19.572316000000001</v>
      </c>
      <c r="DW141" s="15">
        <f t="shared" si="319"/>
        <v>19.572316000000001</v>
      </c>
      <c r="DX141" s="15">
        <f t="shared" si="320"/>
        <v>19.572316000000001</v>
      </c>
      <c r="DY141" s="15">
        <f t="shared" si="321"/>
        <v>19.572316000000001</v>
      </c>
      <c r="DZ141" s="15">
        <f t="shared" si="322"/>
        <v>19.572316000000001</v>
      </c>
      <c r="EA141" s="15">
        <f t="shared" si="323"/>
        <v>19.572316000000001</v>
      </c>
      <c r="EB141" s="15">
        <f t="shared" si="324"/>
        <v>19.572316000000001</v>
      </c>
      <c r="EC141" s="15">
        <f t="shared" si="325"/>
        <v>19.572316000000001</v>
      </c>
      <c r="ED141" s="15">
        <f t="shared" si="326"/>
        <v>0</v>
      </c>
      <c r="EE141" s="15">
        <f t="shared" si="327"/>
        <v>19.572316000000001</v>
      </c>
      <c r="EF141" s="15">
        <f t="shared" si="328"/>
        <v>19.572316000000001</v>
      </c>
      <c r="EG141" s="15">
        <f t="shared" si="329"/>
        <v>19.572316000000001</v>
      </c>
      <c r="EH141" s="15">
        <f t="shared" si="330"/>
        <v>19.572316000000001</v>
      </c>
      <c r="EI141" s="15">
        <f t="shared" si="331"/>
        <v>19.572316000000001</v>
      </c>
      <c r="EJ141" s="15">
        <f t="shared" si="332"/>
        <v>19.572316000000001</v>
      </c>
      <c r="EK141" s="15">
        <f t="shared" si="333"/>
        <v>19.572316000000001</v>
      </c>
      <c r="EL141" s="15">
        <f t="shared" si="334"/>
        <v>19.572316000000001</v>
      </c>
      <c r="EM141" s="15">
        <f t="shared" si="335"/>
        <v>19.572316000000001</v>
      </c>
      <c r="EN141" s="15">
        <f t="shared" si="336"/>
        <v>19.572316000000001</v>
      </c>
      <c r="EO141" s="15">
        <f t="shared" si="337"/>
        <v>19.572316000000001</v>
      </c>
      <c r="EP141" s="15">
        <f t="shared" si="338"/>
        <v>19.572316000000001</v>
      </c>
      <c r="EQ141" s="15">
        <f t="shared" si="339"/>
        <v>0</v>
      </c>
      <c r="ER141" s="15">
        <f t="shared" si="340"/>
        <v>19.572316000000001</v>
      </c>
      <c r="ES141" s="15">
        <f t="shared" si="341"/>
        <v>19.572316000000001</v>
      </c>
      <c r="ET141" s="15">
        <f t="shared" si="342"/>
        <v>19.572316000000001</v>
      </c>
      <c r="EU141" s="15">
        <f t="shared" si="343"/>
        <v>19.572316000000001</v>
      </c>
      <c r="EV141" s="15">
        <f t="shared" si="344"/>
        <v>19.572316000000001</v>
      </c>
      <c r="EW141" s="15">
        <f t="shared" si="345"/>
        <v>19.572316000000001</v>
      </c>
      <c r="EX141" s="15">
        <f t="shared" si="346"/>
        <v>0</v>
      </c>
      <c r="EY141" s="15">
        <f t="shared" si="347"/>
        <v>0</v>
      </c>
      <c r="EZ141" s="15">
        <f t="shared" si="348"/>
        <v>0</v>
      </c>
      <c r="FA141" s="15">
        <f t="shared" si="349"/>
        <v>0</v>
      </c>
      <c r="FB141" s="15">
        <f t="shared" si="350"/>
        <v>0</v>
      </c>
      <c r="FC141" s="15">
        <f t="shared" si="351"/>
        <v>0</v>
      </c>
    </row>
    <row r="142" spans="1:159" x14ac:dyDescent="0.25">
      <c r="A142" s="26" t="s">
        <v>527</v>
      </c>
      <c r="B142" s="13">
        <v>2.35E-2</v>
      </c>
      <c r="C142" s="212">
        <v>2.12E-2</v>
      </c>
      <c r="D142" s="13"/>
      <c r="E142" s="27">
        <v>338423.07</v>
      </c>
      <c r="F142" s="27">
        <v>338423.07</v>
      </c>
      <c r="G142" s="27">
        <v>338423.07</v>
      </c>
      <c r="H142" s="27">
        <v>338423.07</v>
      </c>
      <c r="I142" s="27">
        <v>338423.07</v>
      </c>
      <c r="J142" s="27">
        <v>338423.07</v>
      </c>
      <c r="K142" s="27">
        <v>338423.07</v>
      </c>
      <c r="L142" s="27">
        <v>338423.07</v>
      </c>
      <c r="M142" s="27">
        <v>338423.07</v>
      </c>
      <c r="N142" s="27">
        <v>338423.07</v>
      </c>
      <c r="O142" s="27">
        <v>338423.07</v>
      </c>
      <c r="P142" s="27">
        <v>338423.07</v>
      </c>
      <c r="Q142" s="13"/>
      <c r="R142" s="27">
        <v>338423.07</v>
      </c>
      <c r="S142" s="27">
        <v>338423.07</v>
      </c>
      <c r="T142" s="27">
        <v>338423.07</v>
      </c>
      <c r="U142" s="29">
        <v>338423.07</v>
      </c>
      <c r="V142" s="29">
        <v>338423.07</v>
      </c>
      <c r="W142" s="29">
        <v>338423.07</v>
      </c>
      <c r="X142" s="29">
        <v>338423.07</v>
      </c>
      <c r="Y142" s="29">
        <v>338423.07</v>
      </c>
      <c r="Z142" s="29">
        <v>338423.07</v>
      </c>
      <c r="AA142" s="29">
        <v>338423.07</v>
      </c>
      <c r="AB142" s="29">
        <v>338423.07</v>
      </c>
      <c r="AC142" s="29">
        <v>338423.07</v>
      </c>
      <c r="AD142" s="27"/>
      <c r="AE142" s="27">
        <v>338423.07</v>
      </c>
      <c r="AF142" s="27">
        <v>338423.07</v>
      </c>
      <c r="AG142" s="27">
        <v>338423.07</v>
      </c>
      <c r="AH142" s="27">
        <v>338423.07</v>
      </c>
      <c r="AI142" s="27">
        <v>338423.07</v>
      </c>
      <c r="AJ142" s="27">
        <v>338423.07</v>
      </c>
      <c r="AK142" s="27"/>
      <c r="AL142" s="27"/>
      <c r="AM142" s="27"/>
      <c r="AN142" s="27"/>
      <c r="AO142" s="27"/>
      <c r="AP142" s="27"/>
      <c r="AQ142" s="27"/>
      <c r="AR142" s="28">
        <v>662.74517875000004</v>
      </c>
      <c r="AS142" s="28">
        <v>662.74517875000004</v>
      </c>
      <c r="AT142" s="28">
        <v>662.74517875000004</v>
      </c>
      <c r="AU142" s="28">
        <v>662.74517875000004</v>
      </c>
      <c r="AV142" s="28">
        <v>662.74517875000004</v>
      </c>
      <c r="AW142" s="28">
        <v>662.74517875000004</v>
      </c>
      <c r="AX142" s="28">
        <v>662.74517875000004</v>
      </c>
      <c r="AY142" s="28">
        <v>662.74517875000004</v>
      </c>
      <c r="AZ142" s="28">
        <v>662.74517875000004</v>
      </c>
      <c r="BA142" s="28">
        <v>662.74517875000004</v>
      </c>
      <c r="BB142" s="28">
        <v>662.74517875000004</v>
      </c>
      <c r="BC142" s="28">
        <v>662.74517875000004</v>
      </c>
      <c r="BD142" s="27"/>
      <c r="BE142" s="28">
        <v>662.74517875000004</v>
      </c>
      <c r="BF142" s="28">
        <v>662.74517875000004</v>
      </c>
      <c r="BG142" s="28">
        <v>662.74517875000004</v>
      </c>
      <c r="BH142" s="29">
        <v>662.74517875000004</v>
      </c>
      <c r="BI142" s="29">
        <v>662.74517875000004</v>
      </c>
      <c r="BJ142" s="29">
        <v>662.74517875000004</v>
      </c>
      <c r="BK142" s="29">
        <v>662.74517875000004</v>
      </c>
      <c r="BL142" s="29">
        <v>662.74517875000004</v>
      </c>
      <c r="BM142" s="29">
        <v>662.74517875000004</v>
      </c>
      <c r="BN142" s="29">
        <v>662.74517875000004</v>
      </c>
      <c r="BO142" s="29">
        <v>662.74517875000004</v>
      </c>
      <c r="BP142" s="29">
        <v>662.74517875000004</v>
      </c>
      <c r="BQ142" s="28"/>
      <c r="BR142" s="27">
        <f t="shared" si="264"/>
        <v>662.74517875000004</v>
      </c>
      <c r="BS142" s="27">
        <f t="shared" si="265"/>
        <v>662.74517875000004</v>
      </c>
      <c r="BT142" s="27">
        <f t="shared" si="266"/>
        <v>662.74517875000004</v>
      </c>
      <c r="BU142" s="27">
        <f t="shared" si="267"/>
        <v>662.74517875000004</v>
      </c>
      <c r="BV142" s="27">
        <f t="shared" si="268"/>
        <v>662.74517875000004</v>
      </c>
      <c r="BW142" s="27">
        <f t="shared" si="269"/>
        <v>662.74517875000004</v>
      </c>
      <c r="BX142" s="27">
        <f t="shared" si="270"/>
        <v>0</v>
      </c>
      <c r="BY142" s="27">
        <f t="shared" si="271"/>
        <v>0</v>
      </c>
      <c r="BZ142" s="27">
        <f t="shared" si="272"/>
        <v>0</v>
      </c>
      <c r="CA142" s="27">
        <f t="shared" si="273"/>
        <v>0</v>
      </c>
      <c r="CB142" s="27">
        <f t="shared" si="274"/>
        <v>0</v>
      </c>
      <c r="CC142" s="27">
        <f t="shared" si="275"/>
        <v>0</v>
      </c>
      <c r="CE142" s="15">
        <f t="shared" si="276"/>
        <v>597.88075700000002</v>
      </c>
      <c r="CF142" s="15">
        <f t="shared" si="277"/>
        <v>597.88075700000002</v>
      </c>
      <c r="CG142" s="15">
        <f t="shared" si="278"/>
        <v>597.88075700000002</v>
      </c>
      <c r="CH142" s="15">
        <f t="shared" si="279"/>
        <v>597.88075700000002</v>
      </c>
      <c r="CI142" s="15">
        <f t="shared" si="280"/>
        <v>597.88075700000002</v>
      </c>
      <c r="CJ142" s="15">
        <f t="shared" si="281"/>
        <v>597.88075700000002</v>
      </c>
      <c r="CK142" s="15">
        <f t="shared" si="282"/>
        <v>597.88075700000002</v>
      </c>
      <c r="CL142" s="15">
        <f t="shared" si="283"/>
        <v>597.88075700000002</v>
      </c>
      <c r="CM142" s="15">
        <f t="shared" si="284"/>
        <v>597.88075700000002</v>
      </c>
      <c r="CN142" s="15">
        <f t="shared" si="285"/>
        <v>597.88075700000002</v>
      </c>
      <c r="CO142" s="15">
        <f t="shared" si="286"/>
        <v>597.88075700000002</v>
      </c>
      <c r="CP142" s="15">
        <f t="shared" si="287"/>
        <v>597.88075700000002</v>
      </c>
      <c r="CQ142" s="15">
        <f t="shared" si="288"/>
        <v>0</v>
      </c>
      <c r="CR142" s="15">
        <f t="shared" si="289"/>
        <v>597.88075700000002</v>
      </c>
      <c r="CS142" s="15">
        <f t="shared" si="290"/>
        <v>597.88075700000002</v>
      </c>
      <c r="CT142" s="15">
        <f t="shared" si="291"/>
        <v>597.88075700000002</v>
      </c>
      <c r="CU142" s="15">
        <f t="shared" si="292"/>
        <v>597.88075700000002</v>
      </c>
      <c r="CV142" s="15">
        <f t="shared" si="293"/>
        <v>597.88075700000002</v>
      </c>
      <c r="CW142" s="15">
        <f t="shared" si="294"/>
        <v>597.88075700000002</v>
      </c>
      <c r="CX142" s="15">
        <f t="shared" si="295"/>
        <v>597.88075700000002</v>
      </c>
      <c r="CY142" s="15">
        <f t="shared" si="296"/>
        <v>597.88075700000002</v>
      </c>
      <c r="CZ142" s="15">
        <f t="shared" si="297"/>
        <v>597.88075700000002</v>
      </c>
      <c r="DA142" s="15">
        <f t="shared" si="298"/>
        <v>597.88075700000002</v>
      </c>
      <c r="DB142" s="15">
        <f t="shared" si="299"/>
        <v>597.88075700000002</v>
      </c>
      <c r="DC142" s="15">
        <f t="shared" si="300"/>
        <v>597.88075700000002</v>
      </c>
      <c r="DD142" s="15">
        <f t="shared" si="301"/>
        <v>0</v>
      </c>
      <c r="DE142" s="15">
        <f t="shared" si="302"/>
        <v>597.88075700000002</v>
      </c>
      <c r="DF142" s="15">
        <f t="shared" si="303"/>
        <v>597.88075700000002</v>
      </c>
      <c r="DG142" s="15">
        <f t="shared" si="304"/>
        <v>597.88075700000002</v>
      </c>
      <c r="DH142" s="15">
        <f t="shared" si="305"/>
        <v>597.88075700000002</v>
      </c>
      <c r="DI142" s="15">
        <f t="shared" si="306"/>
        <v>597.88075700000002</v>
      </c>
      <c r="DJ142" s="15">
        <f t="shared" si="307"/>
        <v>597.88075700000002</v>
      </c>
      <c r="DK142" s="15">
        <f t="shared" si="308"/>
        <v>0</v>
      </c>
      <c r="DL142" s="15">
        <f t="shared" si="309"/>
        <v>0</v>
      </c>
      <c r="DM142" s="15">
        <f t="shared" si="310"/>
        <v>0</v>
      </c>
      <c r="DN142" s="15">
        <f t="shared" si="311"/>
        <v>0</v>
      </c>
      <c r="DO142" s="15">
        <f t="shared" si="312"/>
        <v>0</v>
      </c>
      <c r="DP142" s="15">
        <f t="shared" si="313"/>
        <v>0</v>
      </c>
      <c r="DR142" s="15">
        <f t="shared" si="314"/>
        <v>64.86442175000002</v>
      </c>
      <c r="DS142" s="15">
        <f t="shared" si="315"/>
        <v>64.86442175000002</v>
      </c>
      <c r="DT142" s="15">
        <f t="shared" si="316"/>
        <v>64.86442175000002</v>
      </c>
      <c r="DU142" s="15">
        <f t="shared" si="317"/>
        <v>64.86442175000002</v>
      </c>
      <c r="DV142" s="15">
        <f t="shared" si="318"/>
        <v>64.86442175000002</v>
      </c>
      <c r="DW142" s="15">
        <f t="shared" si="319"/>
        <v>64.86442175000002</v>
      </c>
      <c r="DX142" s="15">
        <f t="shared" si="320"/>
        <v>64.86442175000002</v>
      </c>
      <c r="DY142" s="15">
        <f t="shared" si="321"/>
        <v>64.86442175000002</v>
      </c>
      <c r="DZ142" s="15">
        <f t="shared" si="322"/>
        <v>64.86442175000002</v>
      </c>
      <c r="EA142" s="15">
        <f t="shared" si="323"/>
        <v>64.86442175000002</v>
      </c>
      <c r="EB142" s="15">
        <f t="shared" si="324"/>
        <v>64.86442175000002</v>
      </c>
      <c r="EC142" s="15">
        <f t="shared" si="325"/>
        <v>64.86442175000002</v>
      </c>
      <c r="ED142" s="15">
        <f t="shared" si="326"/>
        <v>0</v>
      </c>
      <c r="EE142" s="15">
        <f t="shared" si="327"/>
        <v>64.86442175000002</v>
      </c>
      <c r="EF142" s="15">
        <f t="shared" si="328"/>
        <v>64.86442175000002</v>
      </c>
      <c r="EG142" s="15">
        <f t="shared" si="329"/>
        <v>64.86442175000002</v>
      </c>
      <c r="EH142" s="15">
        <f t="shared" si="330"/>
        <v>64.86442175000002</v>
      </c>
      <c r="EI142" s="15">
        <f t="shared" si="331"/>
        <v>64.86442175000002</v>
      </c>
      <c r="EJ142" s="15">
        <f t="shared" si="332"/>
        <v>64.86442175000002</v>
      </c>
      <c r="EK142" s="15">
        <f t="shared" si="333"/>
        <v>64.86442175000002</v>
      </c>
      <c r="EL142" s="15">
        <f t="shared" si="334"/>
        <v>64.86442175000002</v>
      </c>
      <c r="EM142" s="15">
        <f t="shared" si="335"/>
        <v>64.86442175000002</v>
      </c>
      <c r="EN142" s="15">
        <f t="shared" si="336"/>
        <v>64.86442175000002</v>
      </c>
      <c r="EO142" s="15">
        <f t="shared" si="337"/>
        <v>64.86442175000002</v>
      </c>
      <c r="EP142" s="15">
        <f t="shared" si="338"/>
        <v>64.86442175000002</v>
      </c>
      <c r="EQ142" s="15">
        <f t="shared" si="339"/>
        <v>0</v>
      </c>
      <c r="ER142" s="15">
        <f t="shared" si="340"/>
        <v>64.86442175000002</v>
      </c>
      <c r="ES142" s="15">
        <f t="shared" si="341"/>
        <v>64.86442175000002</v>
      </c>
      <c r="ET142" s="15">
        <f t="shared" si="342"/>
        <v>64.86442175000002</v>
      </c>
      <c r="EU142" s="15">
        <f t="shared" si="343"/>
        <v>64.86442175000002</v>
      </c>
      <c r="EV142" s="15">
        <f t="shared" si="344"/>
        <v>64.86442175000002</v>
      </c>
      <c r="EW142" s="15">
        <f t="shared" si="345"/>
        <v>64.86442175000002</v>
      </c>
      <c r="EX142" s="15">
        <f t="shared" si="346"/>
        <v>0</v>
      </c>
      <c r="EY142" s="15">
        <f t="shared" si="347"/>
        <v>0</v>
      </c>
      <c r="EZ142" s="15">
        <f t="shared" si="348"/>
        <v>0</v>
      </c>
      <c r="FA142" s="15">
        <f t="shared" si="349"/>
        <v>0</v>
      </c>
      <c r="FB142" s="15">
        <f t="shared" si="350"/>
        <v>0</v>
      </c>
      <c r="FC142" s="15">
        <f t="shared" si="351"/>
        <v>0</v>
      </c>
    </row>
    <row r="143" spans="1:159" x14ac:dyDescent="0.25">
      <c r="A143" s="26" t="s">
        <v>528</v>
      </c>
      <c r="B143" s="13">
        <v>2.35E-2</v>
      </c>
      <c r="C143" s="212">
        <v>2.12E-2</v>
      </c>
      <c r="D143" s="13"/>
      <c r="E143" s="27">
        <v>337096.18</v>
      </c>
      <c r="F143" s="27">
        <v>337096.18</v>
      </c>
      <c r="G143" s="27">
        <v>337096.18</v>
      </c>
      <c r="H143" s="27">
        <v>337096.18</v>
      </c>
      <c r="I143" s="27">
        <v>337096.18</v>
      </c>
      <c r="J143" s="27">
        <v>337096.18</v>
      </c>
      <c r="K143" s="27">
        <v>337096.18</v>
      </c>
      <c r="L143" s="27">
        <v>337096.18</v>
      </c>
      <c r="M143" s="27">
        <v>337096.18</v>
      </c>
      <c r="N143" s="27">
        <v>337096.18</v>
      </c>
      <c r="O143" s="27">
        <v>337096.18</v>
      </c>
      <c r="P143" s="27">
        <v>337096.18</v>
      </c>
      <c r="Q143" s="13"/>
      <c r="R143" s="27">
        <v>337096.18</v>
      </c>
      <c r="S143" s="27">
        <v>337096.18</v>
      </c>
      <c r="T143" s="27">
        <v>337096.18</v>
      </c>
      <c r="U143" s="29">
        <v>337096.18</v>
      </c>
      <c r="V143" s="29">
        <v>337096.18</v>
      </c>
      <c r="W143" s="29">
        <v>337096.18</v>
      </c>
      <c r="X143" s="29">
        <v>337096.18</v>
      </c>
      <c r="Y143" s="29">
        <v>337096.18</v>
      </c>
      <c r="Z143" s="29">
        <v>337096.18</v>
      </c>
      <c r="AA143" s="29">
        <v>337096.18</v>
      </c>
      <c r="AB143" s="29">
        <v>337096.18</v>
      </c>
      <c r="AC143" s="29">
        <v>337096.18</v>
      </c>
      <c r="AD143" s="27"/>
      <c r="AE143" s="27">
        <v>337096.18</v>
      </c>
      <c r="AF143" s="27">
        <v>337096.18</v>
      </c>
      <c r="AG143" s="27">
        <v>337096.18</v>
      </c>
      <c r="AH143" s="27">
        <v>337096.18</v>
      </c>
      <c r="AI143" s="27">
        <v>337096.18</v>
      </c>
      <c r="AJ143" s="27">
        <v>337096.18</v>
      </c>
      <c r="AK143" s="27"/>
      <c r="AL143" s="27"/>
      <c r="AM143" s="27"/>
      <c r="AN143" s="27"/>
      <c r="AO143" s="27"/>
      <c r="AP143" s="27"/>
      <c r="AQ143" s="27"/>
      <c r="AR143" s="28">
        <v>660.14668583333332</v>
      </c>
      <c r="AS143" s="28">
        <v>660.14668583333332</v>
      </c>
      <c r="AT143" s="28">
        <v>660.14668583333332</v>
      </c>
      <c r="AU143" s="28">
        <v>660.14668583333332</v>
      </c>
      <c r="AV143" s="28">
        <v>660.14668583333332</v>
      </c>
      <c r="AW143" s="28">
        <v>660.14668583333332</v>
      </c>
      <c r="AX143" s="28">
        <v>660.14668583333332</v>
      </c>
      <c r="AY143" s="28">
        <v>660.14668583333332</v>
      </c>
      <c r="AZ143" s="28">
        <v>660.14668583333332</v>
      </c>
      <c r="BA143" s="28">
        <v>660.14668583333332</v>
      </c>
      <c r="BB143" s="28">
        <v>660.14668583333332</v>
      </c>
      <c r="BC143" s="28">
        <v>660.14668583333332</v>
      </c>
      <c r="BD143" s="27"/>
      <c r="BE143" s="28">
        <v>660.14668583333332</v>
      </c>
      <c r="BF143" s="28">
        <v>660.14668583333332</v>
      </c>
      <c r="BG143" s="28">
        <v>660.14668583333332</v>
      </c>
      <c r="BH143" s="29">
        <v>660.14668583333332</v>
      </c>
      <c r="BI143" s="29">
        <v>660.14668583333332</v>
      </c>
      <c r="BJ143" s="29">
        <v>660.14668583333332</v>
      </c>
      <c r="BK143" s="29">
        <v>660.14668583333332</v>
      </c>
      <c r="BL143" s="29">
        <v>660.14668583333332</v>
      </c>
      <c r="BM143" s="29">
        <v>660.14668583333332</v>
      </c>
      <c r="BN143" s="29">
        <v>660.14668583333332</v>
      </c>
      <c r="BO143" s="29">
        <v>660.14668583333332</v>
      </c>
      <c r="BP143" s="29">
        <v>660.14668583333332</v>
      </c>
      <c r="BQ143" s="28"/>
      <c r="BR143" s="27">
        <f t="shared" si="264"/>
        <v>660.14668583333332</v>
      </c>
      <c r="BS143" s="27">
        <f t="shared" si="265"/>
        <v>660.14668583333332</v>
      </c>
      <c r="BT143" s="27">
        <f t="shared" si="266"/>
        <v>660.14668583333332</v>
      </c>
      <c r="BU143" s="27">
        <f t="shared" si="267"/>
        <v>660.14668583333332</v>
      </c>
      <c r="BV143" s="27">
        <f t="shared" si="268"/>
        <v>660.14668583333332</v>
      </c>
      <c r="BW143" s="27">
        <f t="shared" si="269"/>
        <v>660.14668583333332</v>
      </c>
      <c r="BX143" s="27">
        <f t="shared" si="270"/>
        <v>0</v>
      </c>
      <c r="BY143" s="27">
        <f t="shared" si="271"/>
        <v>0</v>
      </c>
      <c r="BZ143" s="27">
        <f t="shared" si="272"/>
        <v>0</v>
      </c>
      <c r="CA143" s="27">
        <f t="shared" si="273"/>
        <v>0</v>
      </c>
      <c r="CB143" s="27">
        <f t="shared" si="274"/>
        <v>0</v>
      </c>
      <c r="CC143" s="27">
        <f t="shared" si="275"/>
        <v>0</v>
      </c>
      <c r="CE143" s="15">
        <f t="shared" si="276"/>
        <v>595.53658466666673</v>
      </c>
      <c r="CF143" s="15">
        <f t="shared" si="277"/>
        <v>595.53658466666673</v>
      </c>
      <c r="CG143" s="15">
        <f t="shared" si="278"/>
        <v>595.53658466666673</v>
      </c>
      <c r="CH143" s="15">
        <f t="shared" si="279"/>
        <v>595.53658466666673</v>
      </c>
      <c r="CI143" s="15">
        <f t="shared" si="280"/>
        <v>595.53658466666673</v>
      </c>
      <c r="CJ143" s="15">
        <f t="shared" si="281"/>
        <v>595.53658466666673</v>
      </c>
      <c r="CK143" s="15">
        <f t="shared" si="282"/>
        <v>595.53658466666673</v>
      </c>
      <c r="CL143" s="15">
        <f t="shared" si="283"/>
        <v>595.53658466666673</v>
      </c>
      <c r="CM143" s="15">
        <f t="shared" si="284"/>
        <v>595.53658466666673</v>
      </c>
      <c r="CN143" s="15">
        <f t="shared" si="285"/>
        <v>595.53658466666673</v>
      </c>
      <c r="CO143" s="15">
        <f t="shared" si="286"/>
        <v>595.53658466666673</v>
      </c>
      <c r="CP143" s="15">
        <f t="shared" si="287"/>
        <v>595.53658466666673</v>
      </c>
      <c r="CQ143" s="15">
        <f t="shared" si="288"/>
        <v>0</v>
      </c>
      <c r="CR143" s="15">
        <f t="shared" si="289"/>
        <v>595.53658466666673</v>
      </c>
      <c r="CS143" s="15">
        <f t="shared" si="290"/>
        <v>595.53658466666673</v>
      </c>
      <c r="CT143" s="15">
        <f t="shared" si="291"/>
        <v>595.53658466666673</v>
      </c>
      <c r="CU143" s="15">
        <f t="shared" si="292"/>
        <v>595.53658466666673</v>
      </c>
      <c r="CV143" s="15">
        <f t="shared" si="293"/>
        <v>595.53658466666673</v>
      </c>
      <c r="CW143" s="15">
        <f t="shared" si="294"/>
        <v>595.53658466666673</v>
      </c>
      <c r="CX143" s="15">
        <f t="shared" si="295"/>
        <v>595.53658466666673</v>
      </c>
      <c r="CY143" s="15">
        <f t="shared" si="296"/>
        <v>595.53658466666673</v>
      </c>
      <c r="CZ143" s="15">
        <f t="shared" si="297"/>
        <v>595.53658466666673</v>
      </c>
      <c r="DA143" s="15">
        <f t="shared" si="298"/>
        <v>595.53658466666673</v>
      </c>
      <c r="DB143" s="15">
        <f t="shared" si="299"/>
        <v>595.53658466666673</v>
      </c>
      <c r="DC143" s="15">
        <f t="shared" si="300"/>
        <v>595.53658466666673</v>
      </c>
      <c r="DD143" s="15">
        <f t="shared" si="301"/>
        <v>0</v>
      </c>
      <c r="DE143" s="15">
        <f t="shared" si="302"/>
        <v>595.53658466666673</v>
      </c>
      <c r="DF143" s="15">
        <f t="shared" si="303"/>
        <v>595.53658466666673</v>
      </c>
      <c r="DG143" s="15">
        <f t="shared" si="304"/>
        <v>595.53658466666673</v>
      </c>
      <c r="DH143" s="15">
        <f t="shared" si="305"/>
        <v>595.53658466666673</v>
      </c>
      <c r="DI143" s="15">
        <f t="shared" si="306"/>
        <v>595.53658466666673</v>
      </c>
      <c r="DJ143" s="15">
        <f t="shared" si="307"/>
        <v>595.53658466666673</v>
      </c>
      <c r="DK143" s="15">
        <f t="shared" si="308"/>
        <v>0</v>
      </c>
      <c r="DL143" s="15">
        <f t="shared" si="309"/>
        <v>0</v>
      </c>
      <c r="DM143" s="15">
        <f t="shared" si="310"/>
        <v>0</v>
      </c>
      <c r="DN143" s="15">
        <f t="shared" si="311"/>
        <v>0</v>
      </c>
      <c r="DO143" s="15">
        <f t="shared" si="312"/>
        <v>0</v>
      </c>
      <c r="DP143" s="15">
        <f t="shared" si="313"/>
        <v>0</v>
      </c>
      <c r="DR143" s="15">
        <f t="shared" si="314"/>
        <v>64.610101166666595</v>
      </c>
      <c r="DS143" s="15">
        <f t="shared" si="315"/>
        <v>64.610101166666595</v>
      </c>
      <c r="DT143" s="15">
        <f t="shared" si="316"/>
        <v>64.610101166666595</v>
      </c>
      <c r="DU143" s="15">
        <f t="shared" si="317"/>
        <v>64.610101166666595</v>
      </c>
      <c r="DV143" s="15">
        <f t="shared" si="318"/>
        <v>64.610101166666595</v>
      </c>
      <c r="DW143" s="15">
        <f t="shared" si="319"/>
        <v>64.610101166666595</v>
      </c>
      <c r="DX143" s="15">
        <f t="shared" si="320"/>
        <v>64.610101166666595</v>
      </c>
      <c r="DY143" s="15">
        <f t="shared" si="321"/>
        <v>64.610101166666595</v>
      </c>
      <c r="DZ143" s="15">
        <f t="shared" si="322"/>
        <v>64.610101166666595</v>
      </c>
      <c r="EA143" s="15">
        <f t="shared" si="323"/>
        <v>64.610101166666595</v>
      </c>
      <c r="EB143" s="15">
        <f t="shared" si="324"/>
        <v>64.610101166666595</v>
      </c>
      <c r="EC143" s="15">
        <f t="shared" si="325"/>
        <v>64.610101166666595</v>
      </c>
      <c r="ED143" s="15">
        <f t="shared" si="326"/>
        <v>0</v>
      </c>
      <c r="EE143" s="15">
        <f t="shared" si="327"/>
        <v>64.610101166666595</v>
      </c>
      <c r="EF143" s="15">
        <f t="shared" si="328"/>
        <v>64.610101166666595</v>
      </c>
      <c r="EG143" s="15">
        <f t="shared" si="329"/>
        <v>64.610101166666595</v>
      </c>
      <c r="EH143" s="15">
        <f t="shared" si="330"/>
        <v>64.610101166666595</v>
      </c>
      <c r="EI143" s="15">
        <f t="shared" si="331"/>
        <v>64.610101166666595</v>
      </c>
      <c r="EJ143" s="15">
        <f t="shared" si="332"/>
        <v>64.610101166666595</v>
      </c>
      <c r="EK143" s="15">
        <f t="shared" si="333"/>
        <v>64.610101166666595</v>
      </c>
      <c r="EL143" s="15">
        <f t="shared" si="334"/>
        <v>64.610101166666595</v>
      </c>
      <c r="EM143" s="15">
        <f t="shared" si="335"/>
        <v>64.610101166666595</v>
      </c>
      <c r="EN143" s="15">
        <f t="shared" si="336"/>
        <v>64.610101166666595</v>
      </c>
      <c r="EO143" s="15">
        <f t="shared" si="337"/>
        <v>64.610101166666595</v>
      </c>
      <c r="EP143" s="15">
        <f t="shared" si="338"/>
        <v>64.610101166666595</v>
      </c>
      <c r="EQ143" s="15">
        <f t="shared" si="339"/>
        <v>0</v>
      </c>
      <c r="ER143" s="15">
        <f t="shared" si="340"/>
        <v>64.610101166666595</v>
      </c>
      <c r="ES143" s="15">
        <f t="shared" si="341"/>
        <v>64.610101166666595</v>
      </c>
      <c r="ET143" s="15">
        <f t="shared" si="342"/>
        <v>64.610101166666595</v>
      </c>
      <c r="EU143" s="15">
        <f t="shared" si="343"/>
        <v>64.610101166666595</v>
      </c>
      <c r="EV143" s="15">
        <f t="shared" si="344"/>
        <v>64.610101166666595</v>
      </c>
      <c r="EW143" s="15">
        <f t="shared" si="345"/>
        <v>64.610101166666595</v>
      </c>
      <c r="EX143" s="15">
        <f t="shared" si="346"/>
        <v>0</v>
      </c>
      <c r="EY143" s="15">
        <f t="shared" si="347"/>
        <v>0</v>
      </c>
      <c r="EZ143" s="15">
        <f t="shared" si="348"/>
        <v>0</v>
      </c>
      <c r="FA143" s="15">
        <f t="shared" si="349"/>
        <v>0</v>
      </c>
      <c r="FB143" s="15">
        <f t="shared" si="350"/>
        <v>0</v>
      </c>
      <c r="FC143" s="15">
        <f t="shared" si="351"/>
        <v>0</v>
      </c>
    </row>
    <row r="144" spans="1:159" x14ac:dyDescent="0.25">
      <c r="A144" s="26" t="s">
        <v>529</v>
      </c>
      <c r="B144" s="13">
        <v>2.35E-2</v>
      </c>
      <c r="C144" s="212">
        <v>2.1299999999999999E-2</v>
      </c>
      <c r="D144" s="13"/>
      <c r="E144" s="27">
        <v>347146.53</v>
      </c>
      <c r="F144" s="27">
        <v>347146.53</v>
      </c>
      <c r="G144" s="27">
        <v>347146.53</v>
      </c>
      <c r="H144" s="27">
        <v>347146.53</v>
      </c>
      <c r="I144" s="27">
        <v>347146.53</v>
      </c>
      <c r="J144" s="27">
        <v>347146.53</v>
      </c>
      <c r="K144" s="27">
        <v>347146.53</v>
      </c>
      <c r="L144" s="27">
        <v>347146.53</v>
      </c>
      <c r="M144" s="27">
        <v>347146.53</v>
      </c>
      <c r="N144" s="27">
        <v>347146.53</v>
      </c>
      <c r="O144" s="27">
        <v>347146.53</v>
      </c>
      <c r="P144" s="27">
        <v>347146.53</v>
      </c>
      <c r="Q144" s="13"/>
      <c r="R144" s="27">
        <v>347146.53</v>
      </c>
      <c r="S144" s="27">
        <v>347146.53</v>
      </c>
      <c r="T144" s="27">
        <v>347146.53</v>
      </c>
      <c r="U144" s="29">
        <v>347146.53</v>
      </c>
      <c r="V144" s="29">
        <v>347146.53</v>
      </c>
      <c r="W144" s="29">
        <v>347146.53</v>
      </c>
      <c r="X144" s="29">
        <v>347146.53</v>
      </c>
      <c r="Y144" s="29">
        <v>347146.53</v>
      </c>
      <c r="Z144" s="29">
        <v>347146.53</v>
      </c>
      <c r="AA144" s="29">
        <v>347146.53</v>
      </c>
      <c r="AB144" s="29">
        <v>347146.53</v>
      </c>
      <c r="AC144" s="29">
        <v>347146.53</v>
      </c>
      <c r="AD144" s="27"/>
      <c r="AE144" s="27">
        <v>347146.53</v>
      </c>
      <c r="AF144" s="27">
        <v>347146.53</v>
      </c>
      <c r="AG144" s="27">
        <v>347146.53</v>
      </c>
      <c r="AH144" s="27">
        <v>347146.53</v>
      </c>
      <c r="AI144" s="27">
        <v>347146.53</v>
      </c>
      <c r="AJ144" s="27">
        <v>347146.53</v>
      </c>
      <c r="AK144" s="27"/>
      <c r="AL144" s="27"/>
      <c r="AM144" s="27"/>
      <c r="AN144" s="27"/>
      <c r="AO144" s="27"/>
      <c r="AP144" s="27"/>
      <c r="AQ144" s="27"/>
      <c r="AR144" s="28">
        <v>679.82862125000008</v>
      </c>
      <c r="AS144" s="28">
        <v>679.82862125000008</v>
      </c>
      <c r="AT144" s="28">
        <v>679.82862125000008</v>
      </c>
      <c r="AU144" s="28">
        <v>679.82862125000008</v>
      </c>
      <c r="AV144" s="28">
        <v>679.82862125000008</v>
      </c>
      <c r="AW144" s="28">
        <v>679.82862125000008</v>
      </c>
      <c r="AX144" s="28">
        <v>679.82862125000008</v>
      </c>
      <c r="AY144" s="28">
        <v>679.82862125000008</v>
      </c>
      <c r="AZ144" s="28">
        <v>679.82862125000008</v>
      </c>
      <c r="BA144" s="28">
        <v>679.82862125000008</v>
      </c>
      <c r="BB144" s="28">
        <v>679.82862125000008</v>
      </c>
      <c r="BC144" s="28">
        <v>679.82862125000008</v>
      </c>
      <c r="BD144" s="27"/>
      <c r="BE144" s="28">
        <v>679.82862125000008</v>
      </c>
      <c r="BF144" s="28">
        <v>679.82862125000008</v>
      </c>
      <c r="BG144" s="28">
        <v>679.82862125000008</v>
      </c>
      <c r="BH144" s="29">
        <v>679.82862125000008</v>
      </c>
      <c r="BI144" s="29">
        <v>679.82862125000008</v>
      </c>
      <c r="BJ144" s="29">
        <v>679.82862125000008</v>
      </c>
      <c r="BK144" s="29">
        <v>679.82862125000008</v>
      </c>
      <c r="BL144" s="29">
        <v>679.82862125000008</v>
      </c>
      <c r="BM144" s="29">
        <v>679.82862125000008</v>
      </c>
      <c r="BN144" s="29">
        <v>679.82862125000008</v>
      </c>
      <c r="BO144" s="29">
        <v>679.82862125000008</v>
      </c>
      <c r="BP144" s="29">
        <v>679.82862125000008</v>
      </c>
      <c r="BQ144" s="28"/>
      <c r="BR144" s="27">
        <f t="shared" si="264"/>
        <v>679.82862125000008</v>
      </c>
      <c r="BS144" s="27">
        <f t="shared" si="265"/>
        <v>679.82862125000008</v>
      </c>
      <c r="BT144" s="27">
        <f t="shared" si="266"/>
        <v>679.82862125000008</v>
      </c>
      <c r="BU144" s="27">
        <f t="shared" si="267"/>
        <v>679.82862125000008</v>
      </c>
      <c r="BV144" s="27">
        <f t="shared" si="268"/>
        <v>679.82862125000008</v>
      </c>
      <c r="BW144" s="27">
        <f t="shared" si="269"/>
        <v>679.82862125000008</v>
      </c>
      <c r="BX144" s="27">
        <f t="shared" si="270"/>
        <v>0</v>
      </c>
      <c r="BY144" s="27">
        <f t="shared" si="271"/>
        <v>0</v>
      </c>
      <c r="BZ144" s="27">
        <f t="shared" si="272"/>
        <v>0</v>
      </c>
      <c r="CA144" s="27">
        <f t="shared" si="273"/>
        <v>0</v>
      </c>
      <c r="CB144" s="27">
        <f t="shared" si="274"/>
        <v>0</v>
      </c>
      <c r="CC144" s="27">
        <f t="shared" si="275"/>
        <v>0</v>
      </c>
      <c r="CE144" s="15">
        <f t="shared" si="276"/>
        <v>616.18509075000009</v>
      </c>
      <c r="CF144" s="15">
        <f t="shared" si="277"/>
        <v>616.18509075000009</v>
      </c>
      <c r="CG144" s="15">
        <f t="shared" si="278"/>
        <v>616.18509075000009</v>
      </c>
      <c r="CH144" s="15">
        <f t="shared" si="279"/>
        <v>616.18509075000009</v>
      </c>
      <c r="CI144" s="15">
        <f t="shared" si="280"/>
        <v>616.18509075000009</v>
      </c>
      <c r="CJ144" s="15">
        <f t="shared" si="281"/>
        <v>616.18509075000009</v>
      </c>
      <c r="CK144" s="15">
        <f t="shared" si="282"/>
        <v>616.18509075000009</v>
      </c>
      <c r="CL144" s="15">
        <f t="shared" si="283"/>
        <v>616.18509075000009</v>
      </c>
      <c r="CM144" s="15">
        <f t="shared" si="284"/>
        <v>616.18509075000009</v>
      </c>
      <c r="CN144" s="15">
        <f t="shared" si="285"/>
        <v>616.18509075000009</v>
      </c>
      <c r="CO144" s="15">
        <f t="shared" si="286"/>
        <v>616.18509075000009</v>
      </c>
      <c r="CP144" s="15">
        <f t="shared" si="287"/>
        <v>616.18509075000009</v>
      </c>
      <c r="CQ144" s="15">
        <f t="shared" si="288"/>
        <v>0</v>
      </c>
      <c r="CR144" s="15">
        <f t="shared" si="289"/>
        <v>616.18509075000009</v>
      </c>
      <c r="CS144" s="15">
        <f t="shared" si="290"/>
        <v>616.18509075000009</v>
      </c>
      <c r="CT144" s="15">
        <f t="shared" si="291"/>
        <v>616.18509075000009</v>
      </c>
      <c r="CU144" s="15">
        <f t="shared" si="292"/>
        <v>616.18509075000009</v>
      </c>
      <c r="CV144" s="15">
        <f t="shared" si="293"/>
        <v>616.18509075000009</v>
      </c>
      <c r="CW144" s="15">
        <f t="shared" si="294"/>
        <v>616.18509075000009</v>
      </c>
      <c r="CX144" s="15">
        <f t="shared" si="295"/>
        <v>616.18509075000009</v>
      </c>
      <c r="CY144" s="15">
        <f t="shared" si="296"/>
        <v>616.18509075000009</v>
      </c>
      <c r="CZ144" s="15">
        <f t="shared" si="297"/>
        <v>616.18509075000009</v>
      </c>
      <c r="DA144" s="15">
        <f t="shared" si="298"/>
        <v>616.18509075000009</v>
      </c>
      <c r="DB144" s="15">
        <f t="shared" si="299"/>
        <v>616.18509075000009</v>
      </c>
      <c r="DC144" s="15">
        <f t="shared" si="300"/>
        <v>616.18509075000009</v>
      </c>
      <c r="DD144" s="15">
        <f t="shared" si="301"/>
        <v>0</v>
      </c>
      <c r="DE144" s="15">
        <f t="shared" si="302"/>
        <v>616.18509075000009</v>
      </c>
      <c r="DF144" s="15">
        <f t="shared" si="303"/>
        <v>616.18509075000009</v>
      </c>
      <c r="DG144" s="15">
        <f t="shared" si="304"/>
        <v>616.18509075000009</v>
      </c>
      <c r="DH144" s="15">
        <f t="shared" si="305"/>
        <v>616.18509075000009</v>
      </c>
      <c r="DI144" s="15">
        <f t="shared" si="306"/>
        <v>616.18509075000009</v>
      </c>
      <c r="DJ144" s="15">
        <f t="shared" si="307"/>
        <v>616.18509075000009</v>
      </c>
      <c r="DK144" s="15">
        <f t="shared" si="308"/>
        <v>0</v>
      </c>
      <c r="DL144" s="15">
        <f t="shared" si="309"/>
        <v>0</v>
      </c>
      <c r="DM144" s="15">
        <f t="shared" si="310"/>
        <v>0</v>
      </c>
      <c r="DN144" s="15">
        <f t="shared" si="311"/>
        <v>0</v>
      </c>
      <c r="DO144" s="15">
        <f t="shared" si="312"/>
        <v>0</v>
      </c>
      <c r="DP144" s="15">
        <f t="shared" si="313"/>
        <v>0</v>
      </c>
      <c r="DR144" s="15">
        <f t="shared" si="314"/>
        <v>63.643530499999997</v>
      </c>
      <c r="DS144" s="15">
        <f t="shared" si="315"/>
        <v>63.643530499999997</v>
      </c>
      <c r="DT144" s="15">
        <f t="shared" si="316"/>
        <v>63.643530499999997</v>
      </c>
      <c r="DU144" s="15">
        <f t="shared" si="317"/>
        <v>63.643530499999997</v>
      </c>
      <c r="DV144" s="15">
        <f t="shared" si="318"/>
        <v>63.643530499999997</v>
      </c>
      <c r="DW144" s="15">
        <f t="shared" si="319"/>
        <v>63.643530499999997</v>
      </c>
      <c r="DX144" s="15">
        <f t="shared" si="320"/>
        <v>63.643530499999997</v>
      </c>
      <c r="DY144" s="15">
        <f t="shared" si="321"/>
        <v>63.643530499999997</v>
      </c>
      <c r="DZ144" s="15">
        <f t="shared" si="322"/>
        <v>63.643530499999997</v>
      </c>
      <c r="EA144" s="15">
        <f t="shared" si="323"/>
        <v>63.643530499999997</v>
      </c>
      <c r="EB144" s="15">
        <f t="shared" si="324"/>
        <v>63.643530499999997</v>
      </c>
      <c r="EC144" s="15">
        <f t="shared" si="325"/>
        <v>63.643530499999997</v>
      </c>
      <c r="ED144" s="15">
        <f t="shared" si="326"/>
        <v>0</v>
      </c>
      <c r="EE144" s="15">
        <f t="shared" si="327"/>
        <v>63.643530499999997</v>
      </c>
      <c r="EF144" s="15">
        <f t="shared" si="328"/>
        <v>63.643530499999997</v>
      </c>
      <c r="EG144" s="15">
        <f t="shared" si="329"/>
        <v>63.643530499999997</v>
      </c>
      <c r="EH144" s="15">
        <f t="shared" si="330"/>
        <v>63.643530499999997</v>
      </c>
      <c r="EI144" s="15">
        <f t="shared" si="331"/>
        <v>63.643530499999997</v>
      </c>
      <c r="EJ144" s="15">
        <f t="shared" si="332"/>
        <v>63.643530499999997</v>
      </c>
      <c r="EK144" s="15">
        <f t="shared" si="333"/>
        <v>63.643530499999997</v>
      </c>
      <c r="EL144" s="15">
        <f t="shared" si="334"/>
        <v>63.643530499999997</v>
      </c>
      <c r="EM144" s="15">
        <f t="shared" si="335"/>
        <v>63.643530499999997</v>
      </c>
      <c r="EN144" s="15">
        <f t="shared" si="336"/>
        <v>63.643530499999997</v>
      </c>
      <c r="EO144" s="15">
        <f t="shared" si="337"/>
        <v>63.643530499999997</v>
      </c>
      <c r="EP144" s="15">
        <f t="shared" si="338"/>
        <v>63.643530499999997</v>
      </c>
      <c r="EQ144" s="15">
        <f t="shared" si="339"/>
        <v>0</v>
      </c>
      <c r="ER144" s="15">
        <f t="shared" si="340"/>
        <v>63.643530499999997</v>
      </c>
      <c r="ES144" s="15">
        <f t="shared" si="341"/>
        <v>63.643530499999997</v>
      </c>
      <c r="ET144" s="15">
        <f t="shared" si="342"/>
        <v>63.643530499999997</v>
      </c>
      <c r="EU144" s="15">
        <f t="shared" si="343"/>
        <v>63.643530499999997</v>
      </c>
      <c r="EV144" s="15">
        <f t="shared" si="344"/>
        <v>63.643530499999997</v>
      </c>
      <c r="EW144" s="15">
        <f t="shared" si="345"/>
        <v>63.643530499999997</v>
      </c>
      <c r="EX144" s="15">
        <f t="shared" si="346"/>
        <v>0</v>
      </c>
      <c r="EY144" s="15">
        <f t="shared" si="347"/>
        <v>0</v>
      </c>
      <c r="EZ144" s="15">
        <f t="shared" si="348"/>
        <v>0</v>
      </c>
      <c r="FA144" s="15">
        <f t="shared" si="349"/>
        <v>0</v>
      </c>
      <c r="FB144" s="15">
        <f t="shared" si="350"/>
        <v>0</v>
      </c>
      <c r="FC144" s="15">
        <f t="shared" si="351"/>
        <v>0</v>
      </c>
    </row>
    <row r="145" spans="1:159" x14ac:dyDescent="0.25">
      <c r="A145" s="30" t="s">
        <v>531</v>
      </c>
      <c r="B145" s="13">
        <v>0</v>
      </c>
      <c r="C145" s="212">
        <v>0</v>
      </c>
      <c r="D145" s="13"/>
      <c r="E145" s="27">
        <v>0</v>
      </c>
      <c r="F145" s="27">
        <v>0</v>
      </c>
      <c r="G145" s="27">
        <v>0</v>
      </c>
      <c r="H145" s="27">
        <v>0</v>
      </c>
      <c r="I145" s="27">
        <v>0</v>
      </c>
      <c r="J145" s="27">
        <v>0</v>
      </c>
      <c r="K145" s="27">
        <v>0</v>
      </c>
      <c r="L145" s="27">
        <v>0</v>
      </c>
      <c r="M145" s="27">
        <v>0</v>
      </c>
      <c r="N145" s="27">
        <v>0</v>
      </c>
      <c r="O145" s="27">
        <v>0</v>
      </c>
      <c r="P145" s="27">
        <v>0</v>
      </c>
      <c r="Q145" s="13"/>
      <c r="R145" s="27">
        <v>0</v>
      </c>
      <c r="S145" s="27">
        <v>0</v>
      </c>
      <c r="T145" s="27">
        <v>0</v>
      </c>
      <c r="U145" s="29">
        <v>0</v>
      </c>
      <c r="V145" s="29">
        <v>0</v>
      </c>
      <c r="W145" s="29">
        <v>0</v>
      </c>
      <c r="X145" s="29">
        <v>0</v>
      </c>
      <c r="Y145" s="29">
        <v>0</v>
      </c>
      <c r="Z145" s="29">
        <v>0</v>
      </c>
      <c r="AA145" s="29">
        <v>0</v>
      </c>
      <c r="AB145" s="29">
        <v>0</v>
      </c>
      <c r="AC145" s="29">
        <v>0</v>
      </c>
      <c r="AD145" s="27"/>
      <c r="AE145" s="27">
        <v>0</v>
      </c>
      <c r="AF145" s="27">
        <v>0</v>
      </c>
      <c r="AG145" s="27">
        <v>0</v>
      </c>
      <c r="AH145" s="27">
        <v>0</v>
      </c>
      <c r="AI145" s="27">
        <v>0</v>
      </c>
      <c r="AJ145" s="27">
        <v>0</v>
      </c>
      <c r="AK145" s="27"/>
      <c r="AL145" s="27"/>
      <c r="AM145" s="27"/>
      <c r="AN145" s="27"/>
      <c r="AO145" s="27"/>
      <c r="AP145" s="27"/>
      <c r="AQ145" s="27"/>
      <c r="AR145" s="28">
        <v>0</v>
      </c>
      <c r="AS145" s="28">
        <v>0</v>
      </c>
      <c r="AT145" s="28">
        <v>0</v>
      </c>
      <c r="AU145" s="28">
        <v>0</v>
      </c>
      <c r="AV145" s="28">
        <v>0</v>
      </c>
      <c r="AW145" s="28">
        <v>0</v>
      </c>
      <c r="AX145" s="28">
        <v>0</v>
      </c>
      <c r="AY145" s="28">
        <v>0</v>
      </c>
      <c r="AZ145" s="28">
        <v>0</v>
      </c>
      <c r="BA145" s="28">
        <v>0</v>
      </c>
      <c r="BB145" s="28">
        <v>0</v>
      </c>
      <c r="BC145" s="28">
        <v>0</v>
      </c>
      <c r="BD145" s="27"/>
      <c r="BE145" s="28">
        <v>0</v>
      </c>
      <c r="BF145" s="28">
        <v>0</v>
      </c>
      <c r="BG145" s="28">
        <v>0</v>
      </c>
      <c r="BH145" s="29">
        <v>0</v>
      </c>
      <c r="BI145" s="29">
        <v>0</v>
      </c>
      <c r="BJ145" s="29">
        <v>0</v>
      </c>
      <c r="BK145" s="29">
        <v>0</v>
      </c>
      <c r="BL145" s="29">
        <v>0</v>
      </c>
      <c r="BM145" s="29">
        <v>0</v>
      </c>
      <c r="BN145" s="29">
        <v>0</v>
      </c>
      <c r="BO145" s="29">
        <v>0</v>
      </c>
      <c r="BP145" s="29">
        <v>0</v>
      </c>
      <c r="BQ145" s="28"/>
      <c r="BR145" s="27">
        <f t="shared" si="264"/>
        <v>0</v>
      </c>
      <c r="BS145" s="27">
        <f t="shared" si="265"/>
        <v>0</v>
      </c>
      <c r="BT145" s="27">
        <f t="shared" si="266"/>
        <v>0</v>
      </c>
      <c r="BU145" s="27">
        <f t="shared" si="267"/>
        <v>0</v>
      </c>
      <c r="BV145" s="27">
        <f t="shared" si="268"/>
        <v>0</v>
      </c>
      <c r="BW145" s="27">
        <f t="shared" si="269"/>
        <v>0</v>
      </c>
      <c r="BX145" s="27">
        <f t="shared" si="270"/>
        <v>0</v>
      </c>
      <c r="BY145" s="27">
        <f t="shared" si="271"/>
        <v>0</v>
      </c>
      <c r="BZ145" s="27">
        <f t="shared" si="272"/>
        <v>0</v>
      </c>
      <c r="CA145" s="27">
        <f t="shared" si="273"/>
        <v>0</v>
      </c>
      <c r="CB145" s="27">
        <f t="shared" si="274"/>
        <v>0</v>
      </c>
      <c r="CC145" s="27">
        <f t="shared" si="275"/>
        <v>0</v>
      </c>
      <c r="CE145" s="15">
        <f t="shared" si="276"/>
        <v>0</v>
      </c>
      <c r="CF145" s="15">
        <f t="shared" si="277"/>
        <v>0</v>
      </c>
      <c r="CG145" s="15">
        <f t="shared" si="278"/>
        <v>0</v>
      </c>
      <c r="CH145" s="15">
        <f t="shared" si="279"/>
        <v>0</v>
      </c>
      <c r="CI145" s="15">
        <f t="shared" si="280"/>
        <v>0</v>
      </c>
      <c r="CJ145" s="15">
        <f t="shared" si="281"/>
        <v>0</v>
      </c>
      <c r="CK145" s="15">
        <f t="shared" si="282"/>
        <v>0</v>
      </c>
      <c r="CL145" s="15">
        <f t="shared" si="283"/>
        <v>0</v>
      </c>
      <c r="CM145" s="15">
        <f t="shared" si="284"/>
        <v>0</v>
      </c>
      <c r="CN145" s="15">
        <f t="shared" si="285"/>
        <v>0</v>
      </c>
      <c r="CO145" s="15">
        <f t="shared" si="286"/>
        <v>0</v>
      </c>
      <c r="CP145" s="15">
        <f t="shared" si="287"/>
        <v>0</v>
      </c>
      <c r="CQ145" s="15">
        <f t="shared" si="288"/>
        <v>0</v>
      </c>
      <c r="CR145" s="15">
        <f t="shared" si="289"/>
        <v>0</v>
      </c>
      <c r="CS145" s="15">
        <f t="shared" si="290"/>
        <v>0</v>
      </c>
      <c r="CT145" s="15">
        <f t="shared" si="291"/>
        <v>0</v>
      </c>
      <c r="CU145" s="15">
        <f t="shared" si="292"/>
        <v>0</v>
      </c>
      <c r="CV145" s="15">
        <f t="shared" si="293"/>
        <v>0</v>
      </c>
      <c r="CW145" s="15">
        <f t="shared" si="294"/>
        <v>0</v>
      </c>
      <c r="CX145" s="15">
        <f t="shared" si="295"/>
        <v>0</v>
      </c>
      <c r="CY145" s="15">
        <f t="shared" si="296"/>
        <v>0</v>
      </c>
      <c r="CZ145" s="15">
        <f t="shared" si="297"/>
        <v>0</v>
      </c>
      <c r="DA145" s="15">
        <f t="shared" si="298"/>
        <v>0</v>
      </c>
      <c r="DB145" s="15">
        <f t="shared" si="299"/>
        <v>0</v>
      </c>
      <c r="DC145" s="15">
        <f t="shared" si="300"/>
        <v>0</v>
      </c>
      <c r="DD145" s="15">
        <f t="shared" si="301"/>
        <v>0</v>
      </c>
      <c r="DE145" s="15">
        <f t="shared" si="302"/>
        <v>0</v>
      </c>
      <c r="DF145" s="15">
        <f t="shared" si="303"/>
        <v>0</v>
      </c>
      <c r="DG145" s="15">
        <f t="shared" si="304"/>
        <v>0</v>
      </c>
      <c r="DH145" s="15">
        <f t="shared" si="305"/>
        <v>0</v>
      </c>
      <c r="DI145" s="15">
        <f t="shared" si="306"/>
        <v>0</v>
      </c>
      <c r="DJ145" s="15">
        <f t="shared" si="307"/>
        <v>0</v>
      </c>
      <c r="DK145" s="15">
        <f t="shared" si="308"/>
        <v>0</v>
      </c>
      <c r="DL145" s="15">
        <f t="shared" si="309"/>
        <v>0</v>
      </c>
      <c r="DM145" s="15">
        <f t="shared" si="310"/>
        <v>0</v>
      </c>
      <c r="DN145" s="15">
        <f t="shared" si="311"/>
        <v>0</v>
      </c>
      <c r="DO145" s="15">
        <f t="shared" si="312"/>
        <v>0</v>
      </c>
      <c r="DP145" s="15">
        <f t="shared" si="313"/>
        <v>0</v>
      </c>
      <c r="DR145" s="15">
        <f t="shared" si="314"/>
        <v>0</v>
      </c>
      <c r="DS145" s="15">
        <f t="shared" si="315"/>
        <v>0</v>
      </c>
      <c r="DT145" s="15">
        <f t="shared" si="316"/>
        <v>0</v>
      </c>
      <c r="DU145" s="15">
        <f t="shared" si="317"/>
        <v>0</v>
      </c>
      <c r="DV145" s="15">
        <f t="shared" si="318"/>
        <v>0</v>
      </c>
      <c r="DW145" s="15">
        <f t="shared" si="319"/>
        <v>0</v>
      </c>
      <c r="DX145" s="15">
        <f t="shared" si="320"/>
        <v>0</v>
      </c>
      <c r="DY145" s="15">
        <f t="shared" si="321"/>
        <v>0</v>
      </c>
      <c r="DZ145" s="15">
        <f t="shared" si="322"/>
        <v>0</v>
      </c>
      <c r="EA145" s="15">
        <f t="shared" si="323"/>
        <v>0</v>
      </c>
      <c r="EB145" s="15">
        <f t="shared" si="324"/>
        <v>0</v>
      </c>
      <c r="EC145" s="15">
        <f t="shared" si="325"/>
        <v>0</v>
      </c>
      <c r="ED145" s="15">
        <f t="shared" si="326"/>
        <v>0</v>
      </c>
      <c r="EE145" s="15">
        <f t="shared" si="327"/>
        <v>0</v>
      </c>
      <c r="EF145" s="15">
        <f t="shared" si="328"/>
        <v>0</v>
      </c>
      <c r="EG145" s="15">
        <f t="shared" si="329"/>
        <v>0</v>
      </c>
      <c r="EH145" s="15">
        <f t="shared" si="330"/>
        <v>0</v>
      </c>
      <c r="EI145" s="15">
        <f t="shared" si="331"/>
        <v>0</v>
      </c>
      <c r="EJ145" s="15">
        <f t="shared" si="332"/>
        <v>0</v>
      </c>
      <c r="EK145" s="15">
        <f t="shared" si="333"/>
        <v>0</v>
      </c>
      <c r="EL145" s="15">
        <f t="shared" si="334"/>
        <v>0</v>
      </c>
      <c r="EM145" s="15">
        <f t="shared" si="335"/>
        <v>0</v>
      </c>
      <c r="EN145" s="15">
        <f t="shared" si="336"/>
        <v>0</v>
      </c>
      <c r="EO145" s="15">
        <f t="shared" si="337"/>
        <v>0</v>
      </c>
      <c r="EP145" s="15">
        <f t="shared" si="338"/>
        <v>0</v>
      </c>
      <c r="EQ145" s="15">
        <f t="shared" si="339"/>
        <v>0</v>
      </c>
      <c r="ER145" s="15">
        <f t="shared" si="340"/>
        <v>0</v>
      </c>
      <c r="ES145" s="15">
        <f t="shared" si="341"/>
        <v>0</v>
      </c>
      <c r="ET145" s="15">
        <f t="shared" si="342"/>
        <v>0</v>
      </c>
      <c r="EU145" s="15">
        <f t="shared" si="343"/>
        <v>0</v>
      </c>
      <c r="EV145" s="15">
        <f t="shared" si="344"/>
        <v>0</v>
      </c>
      <c r="EW145" s="15">
        <f t="shared" si="345"/>
        <v>0</v>
      </c>
      <c r="EX145" s="15">
        <f t="shared" si="346"/>
        <v>0</v>
      </c>
      <c r="EY145" s="15">
        <f t="shared" si="347"/>
        <v>0</v>
      </c>
      <c r="EZ145" s="15">
        <f t="shared" si="348"/>
        <v>0</v>
      </c>
      <c r="FA145" s="15">
        <f t="shared" si="349"/>
        <v>0</v>
      </c>
      <c r="FB145" s="15">
        <f t="shared" si="350"/>
        <v>0</v>
      </c>
      <c r="FC145" s="15">
        <f t="shared" si="351"/>
        <v>0</v>
      </c>
    </row>
    <row r="146" spans="1:159" x14ac:dyDescent="0.25">
      <c r="A146" s="30" t="s">
        <v>532</v>
      </c>
      <c r="B146" s="13">
        <v>3.7600000000000001E-2</v>
      </c>
      <c r="C146" s="212">
        <v>3.5099999999999999E-2</v>
      </c>
      <c r="D146" s="13"/>
      <c r="E146" s="27">
        <v>76447410.340000004</v>
      </c>
      <c r="F146" s="27">
        <v>76427415.400000006</v>
      </c>
      <c r="G146" s="27">
        <v>76422510.280000001</v>
      </c>
      <c r="H146" s="27">
        <v>76414601.819999993</v>
      </c>
      <c r="I146" s="27">
        <v>76546843.549999997</v>
      </c>
      <c r="J146" s="27">
        <v>76708500.870000005</v>
      </c>
      <c r="K146" s="27">
        <v>76750188.200000003</v>
      </c>
      <c r="L146" s="27">
        <v>76781186.099999994</v>
      </c>
      <c r="M146" s="27">
        <v>76785930.760000005</v>
      </c>
      <c r="N146" s="27">
        <v>76795896.090000004</v>
      </c>
      <c r="O146" s="27">
        <v>76863024.870000005</v>
      </c>
      <c r="P146" s="27">
        <v>77077179.340000004</v>
      </c>
      <c r="Q146" s="13"/>
      <c r="R146" s="27">
        <v>77235122.099999994</v>
      </c>
      <c r="S146" s="27">
        <v>77232867.370000005</v>
      </c>
      <c r="T146" s="27">
        <v>77268719.5</v>
      </c>
      <c r="U146" s="29">
        <v>80210545.769999996</v>
      </c>
      <c r="V146" s="29">
        <v>84079187.609999999</v>
      </c>
      <c r="W146" s="29">
        <v>84942551.099999994</v>
      </c>
      <c r="X146" s="29">
        <v>85798919.430000007</v>
      </c>
      <c r="Y146" s="29">
        <v>86794259.769999996</v>
      </c>
      <c r="Z146" s="29">
        <v>86731376.319999993</v>
      </c>
      <c r="AA146" s="29">
        <v>86602804.280000001</v>
      </c>
      <c r="AB146" s="29">
        <v>86581024.560000002</v>
      </c>
      <c r="AC146" s="29">
        <v>86722199.849999994</v>
      </c>
      <c r="AD146" s="27"/>
      <c r="AE146" s="27">
        <v>86861444.239999995</v>
      </c>
      <c r="AF146" s="27">
        <v>86767538.099999994</v>
      </c>
      <c r="AG146" s="27">
        <v>86675978</v>
      </c>
      <c r="AH146" s="27">
        <v>86760874.079999998</v>
      </c>
      <c r="AI146" s="27">
        <v>86823669.280000001</v>
      </c>
      <c r="AJ146" s="27">
        <v>86856762.650000006</v>
      </c>
      <c r="AK146" s="27"/>
      <c r="AL146" s="27"/>
      <c r="AM146" s="27"/>
      <c r="AN146" s="27"/>
      <c r="AO146" s="27"/>
      <c r="AP146" s="27"/>
      <c r="AQ146" s="27"/>
      <c r="AR146" s="28">
        <v>239535.21906533337</v>
      </c>
      <c r="AS146" s="28">
        <v>239472.56825333336</v>
      </c>
      <c r="AT146" s="28">
        <v>239457.19887733334</v>
      </c>
      <c r="AU146" s="28">
        <v>239432.41903600001</v>
      </c>
      <c r="AV146" s="28">
        <v>239846.77645666667</v>
      </c>
      <c r="AW146" s="28">
        <v>240353.30272600005</v>
      </c>
      <c r="AX146" s="28">
        <v>240483.92302666666</v>
      </c>
      <c r="AY146" s="28">
        <v>240581.04978</v>
      </c>
      <c r="AZ146" s="28">
        <v>240595.91638133337</v>
      </c>
      <c r="BA146" s="28">
        <v>240627.14108200002</v>
      </c>
      <c r="BB146" s="28">
        <v>240837.47792600002</v>
      </c>
      <c r="BC146" s="28">
        <v>241508.49526533336</v>
      </c>
      <c r="BD146" s="27"/>
      <c r="BE146" s="28">
        <v>242003.38257999998</v>
      </c>
      <c r="BF146" s="28">
        <v>241996.31775933338</v>
      </c>
      <c r="BG146" s="28">
        <v>242108.65443333334</v>
      </c>
      <c r="BH146" s="29">
        <v>251326.37674599999</v>
      </c>
      <c r="BI146" s="29">
        <v>263448.121178</v>
      </c>
      <c r="BJ146" s="29">
        <v>266153.32678</v>
      </c>
      <c r="BK146" s="29">
        <v>268836.614214</v>
      </c>
      <c r="BL146" s="29">
        <v>271955.34727933333</v>
      </c>
      <c r="BM146" s="29">
        <v>271758.31246933335</v>
      </c>
      <c r="BN146" s="29">
        <v>271355.45341066667</v>
      </c>
      <c r="BO146" s="29">
        <v>271287.210288</v>
      </c>
      <c r="BP146" s="29">
        <v>271729.55953000003</v>
      </c>
      <c r="BQ146" s="28"/>
      <c r="BR146" s="27">
        <f t="shared" si="264"/>
        <v>272165.85861866665</v>
      </c>
      <c r="BS146" s="27">
        <f t="shared" si="265"/>
        <v>271871.61937999999</v>
      </c>
      <c r="BT146" s="27">
        <f t="shared" si="266"/>
        <v>271584.73106666666</v>
      </c>
      <c r="BU146" s="27">
        <f t="shared" si="267"/>
        <v>271850.73878399999</v>
      </c>
      <c r="BV146" s="27">
        <f t="shared" si="268"/>
        <v>272047.49707733333</v>
      </c>
      <c r="BW146" s="27">
        <f t="shared" si="269"/>
        <v>272151.18963666668</v>
      </c>
      <c r="BX146" s="27">
        <f t="shared" si="270"/>
        <v>0</v>
      </c>
      <c r="BY146" s="27">
        <f t="shared" si="271"/>
        <v>0</v>
      </c>
      <c r="BZ146" s="27">
        <f t="shared" si="272"/>
        <v>0</v>
      </c>
      <c r="CA146" s="27">
        <f t="shared" si="273"/>
        <v>0</v>
      </c>
      <c r="CB146" s="27">
        <f t="shared" si="274"/>
        <v>0</v>
      </c>
      <c r="CC146" s="27">
        <f t="shared" si="275"/>
        <v>0</v>
      </c>
      <c r="CE146" s="15">
        <f t="shared" si="276"/>
        <v>223608.67524450002</v>
      </c>
      <c r="CF146" s="15">
        <f t="shared" si="277"/>
        <v>223550.19004500002</v>
      </c>
      <c r="CG146" s="15">
        <f t="shared" si="278"/>
        <v>223535.842569</v>
      </c>
      <c r="CH146" s="15">
        <f t="shared" si="279"/>
        <v>223512.71032349998</v>
      </c>
      <c r="CI146" s="15">
        <f t="shared" si="280"/>
        <v>223899.51738374998</v>
      </c>
      <c r="CJ146" s="15">
        <f t="shared" si="281"/>
        <v>224372.36504475001</v>
      </c>
      <c r="CK146" s="15">
        <f t="shared" si="282"/>
        <v>224494.30048500001</v>
      </c>
      <c r="CL146" s="15">
        <f t="shared" si="283"/>
        <v>224584.96934249997</v>
      </c>
      <c r="CM146" s="15">
        <f t="shared" si="284"/>
        <v>224598.84747300003</v>
      </c>
      <c r="CN146" s="15">
        <f t="shared" si="285"/>
        <v>224627.99606325</v>
      </c>
      <c r="CO146" s="15">
        <f t="shared" si="286"/>
        <v>224824.34774475</v>
      </c>
      <c r="CP146" s="15">
        <f t="shared" si="287"/>
        <v>225450.74956950001</v>
      </c>
      <c r="CQ146" s="15">
        <f t="shared" si="288"/>
        <v>0</v>
      </c>
      <c r="CR146" s="15">
        <f t="shared" si="289"/>
        <v>225912.73214249997</v>
      </c>
      <c r="CS146" s="15">
        <f t="shared" si="290"/>
        <v>225906.13705725002</v>
      </c>
      <c r="CT146" s="15">
        <f t="shared" si="291"/>
        <v>226011.0045375</v>
      </c>
      <c r="CU146" s="15">
        <f t="shared" si="292"/>
        <v>234615.84637725001</v>
      </c>
      <c r="CV146" s="15">
        <f t="shared" si="293"/>
        <v>245931.62375925001</v>
      </c>
      <c r="CW146" s="15">
        <f t="shared" si="294"/>
        <v>248456.96196749996</v>
      </c>
      <c r="CX146" s="15">
        <f t="shared" si="295"/>
        <v>250961.83933275004</v>
      </c>
      <c r="CY146" s="15">
        <f t="shared" si="296"/>
        <v>253873.20982724999</v>
      </c>
      <c r="CZ146" s="15">
        <f t="shared" si="297"/>
        <v>253689.27573599995</v>
      </c>
      <c r="DA146" s="15">
        <f t="shared" si="298"/>
        <v>253313.20251900001</v>
      </c>
      <c r="DB146" s="15">
        <f t="shared" si="299"/>
        <v>253249.49683800002</v>
      </c>
      <c r="DC146" s="15">
        <f t="shared" si="300"/>
        <v>253662.43456125</v>
      </c>
      <c r="DD146" s="15">
        <f t="shared" si="301"/>
        <v>0</v>
      </c>
      <c r="DE146" s="15">
        <f t="shared" si="302"/>
        <v>254069.72440199996</v>
      </c>
      <c r="DF146" s="15">
        <f t="shared" si="303"/>
        <v>253795.0489425</v>
      </c>
      <c r="DG146" s="15">
        <f t="shared" si="304"/>
        <v>253527.23565000002</v>
      </c>
      <c r="DH146" s="15">
        <f t="shared" si="305"/>
        <v>253775.55668399998</v>
      </c>
      <c r="DI146" s="15">
        <f t="shared" si="306"/>
        <v>253959.232644</v>
      </c>
      <c r="DJ146" s="15">
        <f t="shared" si="307"/>
        <v>254056.03075125001</v>
      </c>
      <c r="DK146" s="15">
        <f t="shared" si="308"/>
        <v>0</v>
      </c>
      <c r="DL146" s="15">
        <f t="shared" si="309"/>
        <v>0</v>
      </c>
      <c r="DM146" s="15">
        <f t="shared" si="310"/>
        <v>0</v>
      </c>
      <c r="DN146" s="15">
        <f t="shared" si="311"/>
        <v>0</v>
      </c>
      <c r="DO146" s="15">
        <f t="shared" si="312"/>
        <v>0</v>
      </c>
      <c r="DP146" s="15">
        <f t="shared" si="313"/>
        <v>0</v>
      </c>
      <c r="DR146" s="15">
        <f t="shared" si="314"/>
        <v>15926.543820833351</v>
      </c>
      <c r="DS146" s="15">
        <f t="shared" si="315"/>
        <v>15922.378208333335</v>
      </c>
      <c r="DT146" s="15">
        <f t="shared" si="316"/>
        <v>15921.356308333343</v>
      </c>
      <c r="DU146" s="15">
        <f t="shared" si="317"/>
        <v>15919.708712500025</v>
      </c>
      <c r="DV146" s="15">
        <f t="shared" si="318"/>
        <v>15947.259072916699</v>
      </c>
      <c r="DW146" s="15">
        <f t="shared" si="319"/>
        <v>15980.937681250041</v>
      </c>
      <c r="DX146" s="15">
        <f t="shared" si="320"/>
        <v>15989.622541666642</v>
      </c>
      <c r="DY146" s="15">
        <f t="shared" si="321"/>
        <v>15996.08043750003</v>
      </c>
      <c r="DZ146" s="15">
        <f t="shared" si="322"/>
        <v>15997.068908333342</v>
      </c>
      <c r="EA146" s="15">
        <f t="shared" si="323"/>
        <v>15999.145018750016</v>
      </c>
      <c r="EB146" s="15">
        <f t="shared" si="324"/>
        <v>16013.130181250017</v>
      </c>
      <c r="EC146" s="15">
        <f t="shared" si="325"/>
        <v>16057.74569583335</v>
      </c>
      <c r="ED146" s="15">
        <f t="shared" si="326"/>
        <v>0</v>
      </c>
      <c r="EE146" s="15">
        <f t="shared" si="327"/>
        <v>16090.650437500008</v>
      </c>
      <c r="EF146" s="15">
        <f t="shared" si="328"/>
        <v>16090.180702083366</v>
      </c>
      <c r="EG146" s="15">
        <f t="shared" si="329"/>
        <v>16097.64989583334</v>
      </c>
      <c r="EH146" s="15">
        <f t="shared" si="330"/>
        <v>16710.530368749984</v>
      </c>
      <c r="EI146" s="15">
        <f t="shared" si="331"/>
        <v>17516.49741874999</v>
      </c>
      <c r="EJ146" s="15">
        <f t="shared" si="332"/>
        <v>17696.364812500047</v>
      </c>
      <c r="EK146" s="15">
        <f t="shared" si="333"/>
        <v>17874.774881249963</v>
      </c>
      <c r="EL146" s="15">
        <f t="shared" si="334"/>
        <v>18082.137452083349</v>
      </c>
      <c r="EM146" s="15">
        <f t="shared" si="335"/>
        <v>18069.0367333334</v>
      </c>
      <c r="EN146" s="15">
        <f t="shared" si="336"/>
        <v>18042.250891666656</v>
      </c>
      <c r="EO146" s="15">
        <f t="shared" si="337"/>
        <v>18037.713449999981</v>
      </c>
      <c r="EP146" s="15">
        <f t="shared" si="338"/>
        <v>18067.124968750024</v>
      </c>
      <c r="EQ146" s="15">
        <f t="shared" si="339"/>
        <v>0</v>
      </c>
      <c r="ER146" s="15">
        <f t="shared" si="340"/>
        <v>18096.134216666687</v>
      </c>
      <c r="ES146" s="15">
        <f t="shared" si="341"/>
        <v>18076.570437499991</v>
      </c>
      <c r="ET146" s="15">
        <f t="shared" si="342"/>
        <v>18057.495416666643</v>
      </c>
      <c r="EU146" s="15">
        <f t="shared" si="343"/>
        <v>18075.182100000005</v>
      </c>
      <c r="EV146" s="15">
        <f t="shared" si="344"/>
        <v>18088.26443333333</v>
      </c>
      <c r="EW146" s="15">
        <f t="shared" si="345"/>
        <v>18095.158885416662</v>
      </c>
      <c r="EX146" s="15">
        <f t="shared" si="346"/>
        <v>0</v>
      </c>
      <c r="EY146" s="15">
        <f t="shared" si="347"/>
        <v>0</v>
      </c>
      <c r="EZ146" s="15">
        <f t="shared" si="348"/>
        <v>0</v>
      </c>
      <c r="FA146" s="15">
        <f t="shared" si="349"/>
        <v>0</v>
      </c>
      <c r="FB146" s="15">
        <f t="shared" si="350"/>
        <v>0</v>
      </c>
      <c r="FC146" s="15">
        <f t="shared" si="351"/>
        <v>0</v>
      </c>
    </row>
    <row r="147" spans="1:159" x14ac:dyDescent="0.25">
      <c r="A147" s="26" t="s">
        <v>533</v>
      </c>
      <c r="B147" s="13">
        <v>3.3700000000000001E-2</v>
      </c>
      <c r="C147" s="212">
        <v>3.1399999999999997E-2</v>
      </c>
      <c r="D147" s="13"/>
      <c r="E147" s="27">
        <v>18461992.960000001</v>
      </c>
      <c r="F147" s="27">
        <v>18461992.960000001</v>
      </c>
      <c r="G147" s="27">
        <v>18461992.960000001</v>
      </c>
      <c r="H147" s="27">
        <v>18461992.960000001</v>
      </c>
      <c r="I147" s="27">
        <v>18461992.960000001</v>
      </c>
      <c r="J147" s="27">
        <v>18461992.960000001</v>
      </c>
      <c r="K147" s="27">
        <v>18461992.960000001</v>
      </c>
      <c r="L147" s="27">
        <v>18461992.960000001</v>
      </c>
      <c r="M147" s="27">
        <v>18461992.960000001</v>
      </c>
      <c r="N147" s="27">
        <v>18461992.960000001</v>
      </c>
      <c r="O147" s="27">
        <v>18461992.960000001</v>
      </c>
      <c r="P147" s="27">
        <v>18461992.960000001</v>
      </c>
      <c r="Q147" s="13"/>
      <c r="R147" s="27">
        <v>18461992.960000001</v>
      </c>
      <c r="S147" s="27">
        <v>18461992.960000001</v>
      </c>
      <c r="T147" s="27">
        <v>18563962</v>
      </c>
      <c r="U147" s="29">
        <v>18665931.039999999</v>
      </c>
      <c r="V147" s="29">
        <v>18637713.190000001</v>
      </c>
      <c r="W147" s="29">
        <v>18609495.34</v>
      </c>
      <c r="X147" s="29">
        <v>18609495.34</v>
      </c>
      <c r="Y147" s="29">
        <v>18609495.34</v>
      </c>
      <c r="Z147" s="29">
        <v>18609495.34</v>
      </c>
      <c r="AA147" s="29">
        <v>18609495.34</v>
      </c>
      <c r="AB147" s="29">
        <v>18609495.34</v>
      </c>
      <c r="AC147" s="29">
        <v>18609495.34</v>
      </c>
      <c r="AD147" s="27"/>
      <c r="AE147" s="27">
        <v>18609495.34</v>
      </c>
      <c r="AF147" s="27">
        <v>18609495.34</v>
      </c>
      <c r="AG147" s="27">
        <v>18609495.34</v>
      </c>
      <c r="AH147" s="27">
        <v>18609495.34</v>
      </c>
      <c r="AI147" s="27">
        <v>18609495.34</v>
      </c>
      <c r="AJ147" s="27">
        <v>18609495.34</v>
      </c>
      <c r="AK147" s="27"/>
      <c r="AL147" s="27"/>
      <c r="AM147" s="27"/>
      <c r="AN147" s="27"/>
      <c r="AO147" s="27"/>
      <c r="AP147" s="27"/>
      <c r="AQ147" s="27"/>
      <c r="AR147" s="28">
        <v>51847.430229333339</v>
      </c>
      <c r="AS147" s="28">
        <v>51847.430229333339</v>
      </c>
      <c r="AT147" s="28">
        <v>51847.430229333339</v>
      </c>
      <c r="AU147" s="28">
        <v>51847.430229333339</v>
      </c>
      <c r="AV147" s="28">
        <v>51847.430229333339</v>
      </c>
      <c r="AW147" s="28">
        <v>51847.430229333339</v>
      </c>
      <c r="AX147" s="28">
        <v>51847.430229333339</v>
      </c>
      <c r="AY147" s="28">
        <v>51847.430229333339</v>
      </c>
      <c r="AZ147" s="28">
        <v>51847.430229333339</v>
      </c>
      <c r="BA147" s="28">
        <v>51847.430229333339</v>
      </c>
      <c r="BB147" s="28">
        <v>51847.430229333339</v>
      </c>
      <c r="BC147" s="28">
        <v>51847.430229333339</v>
      </c>
      <c r="BD147" s="27"/>
      <c r="BE147" s="28">
        <v>51847.430229333339</v>
      </c>
      <c r="BF147" s="28">
        <v>51847.430229333339</v>
      </c>
      <c r="BG147" s="28">
        <v>52133.793283333333</v>
      </c>
      <c r="BH147" s="29">
        <v>52420.156337333327</v>
      </c>
      <c r="BI147" s="29">
        <v>52340.91120858334</v>
      </c>
      <c r="BJ147" s="29">
        <v>52261.66607983334</v>
      </c>
      <c r="BK147" s="29">
        <v>52261.66607983334</v>
      </c>
      <c r="BL147" s="29">
        <v>52261.66607983334</v>
      </c>
      <c r="BM147" s="29">
        <v>52261.66607983334</v>
      </c>
      <c r="BN147" s="29">
        <v>52261.66607983334</v>
      </c>
      <c r="BO147" s="29">
        <v>52261.66607983334</v>
      </c>
      <c r="BP147" s="29">
        <v>52261.66607983334</v>
      </c>
      <c r="BQ147" s="28"/>
      <c r="BR147" s="27">
        <f t="shared" si="264"/>
        <v>52261.66607983334</v>
      </c>
      <c r="BS147" s="27">
        <f t="shared" si="265"/>
        <v>52261.66607983334</v>
      </c>
      <c r="BT147" s="27">
        <f t="shared" si="266"/>
        <v>52261.66607983334</v>
      </c>
      <c r="BU147" s="27">
        <f t="shared" si="267"/>
        <v>52261.66607983334</v>
      </c>
      <c r="BV147" s="27">
        <f t="shared" si="268"/>
        <v>52261.66607983334</v>
      </c>
      <c r="BW147" s="27">
        <f t="shared" si="269"/>
        <v>52261.66607983334</v>
      </c>
      <c r="BX147" s="27">
        <f t="shared" si="270"/>
        <v>0</v>
      </c>
      <c r="BY147" s="27">
        <f t="shared" si="271"/>
        <v>0</v>
      </c>
      <c r="BZ147" s="27">
        <f t="shared" si="272"/>
        <v>0</v>
      </c>
      <c r="CA147" s="27">
        <f t="shared" si="273"/>
        <v>0</v>
      </c>
      <c r="CB147" s="27">
        <f t="shared" si="274"/>
        <v>0</v>
      </c>
      <c r="CC147" s="27">
        <f t="shared" si="275"/>
        <v>0</v>
      </c>
      <c r="CE147" s="15">
        <f t="shared" si="276"/>
        <v>48308.88157866666</v>
      </c>
      <c r="CF147" s="15">
        <f t="shared" si="277"/>
        <v>48308.88157866666</v>
      </c>
      <c r="CG147" s="15">
        <f t="shared" si="278"/>
        <v>48308.88157866666</v>
      </c>
      <c r="CH147" s="15">
        <f t="shared" si="279"/>
        <v>48308.88157866666</v>
      </c>
      <c r="CI147" s="15">
        <f t="shared" si="280"/>
        <v>48308.88157866666</v>
      </c>
      <c r="CJ147" s="15">
        <f t="shared" si="281"/>
        <v>48308.88157866666</v>
      </c>
      <c r="CK147" s="15">
        <f t="shared" si="282"/>
        <v>48308.88157866666</v>
      </c>
      <c r="CL147" s="15">
        <f t="shared" si="283"/>
        <v>48308.88157866666</v>
      </c>
      <c r="CM147" s="15">
        <f t="shared" si="284"/>
        <v>48308.88157866666</v>
      </c>
      <c r="CN147" s="15">
        <f t="shared" si="285"/>
        <v>48308.88157866666</v>
      </c>
      <c r="CO147" s="15">
        <f t="shared" si="286"/>
        <v>48308.88157866666</v>
      </c>
      <c r="CP147" s="15">
        <f t="shared" si="287"/>
        <v>48308.88157866666</v>
      </c>
      <c r="CQ147" s="15">
        <f t="shared" si="288"/>
        <v>0</v>
      </c>
      <c r="CR147" s="15">
        <f t="shared" si="289"/>
        <v>48308.88157866666</v>
      </c>
      <c r="CS147" s="15">
        <f t="shared" si="290"/>
        <v>48308.88157866666</v>
      </c>
      <c r="CT147" s="15">
        <f t="shared" si="291"/>
        <v>48575.700566666666</v>
      </c>
      <c r="CU147" s="15">
        <f t="shared" si="292"/>
        <v>48842.519554666658</v>
      </c>
      <c r="CV147" s="15">
        <f t="shared" si="293"/>
        <v>48768.682847166667</v>
      </c>
      <c r="CW147" s="15">
        <f t="shared" si="294"/>
        <v>48694.846139666661</v>
      </c>
      <c r="CX147" s="15">
        <f t="shared" si="295"/>
        <v>48694.846139666661</v>
      </c>
      <c r="CY147" s="15">
        <f t="shared" si="296"/>
        <v>48694.846139666661</v>
      </c>
      <c r="CZ147" s="15">
        <f t="shared" si="297"/>
        <v>48694.846139666661</v>
      </c>
      <c r="DA147" s="15">
        <f t="shared" si="298"/>
        <v>48694.846139666661</v>
      </c>
      <c r="DB147" s="15">
        <f t="shared" si="299"/>
        <v>48694.846139666661</v>
      </c>
      <c r="DC147" s="15">
        <f t="shared" si="300"/>
        <v>48694.846139666661</v>
      </c>
      <c r="DD147" s="15">
        <f t="shared" si="301"/>
        <v>0</v>
      </c>
      <c r="DE147" s="15">
        <f t="shared" si="302"/>
        <v>48694.846139666661</v>
      </c>
      <c r="DF147" s="15">
        <f t="shared" si="303"/>
        <v>48694.846139666661</v>
      </c>
      <c r="DG147" s="15">
        <f t="shared" si="304"/>
        <v>48694.846139666661</v>
      </c>
      <c r="DH147" s="15">
        <f t="shared" si="305"/>
        <v>48694.846139666661</v>
      </c>
      <c r="DI147" s="15">
        <f t="shared" si="306"/>
        <v>48694.846139666661</v>
      </c>
      <c r="DJ147" s="15">
        <f t="shared" si="307"/>
        <v>48694.846139666661</v>
      </c>
      <c r="DK147" s="15">
        <f t="shared" si="308"/>
        <v>0</v>
      </c>
      <c r="DL147" s="15">
        <f t="shared" si="309"/>
        <v>0</v>
      </c>
      <c r="DM147" s="15">
        <f t="shared" si="310"/>
        <v>0</v>
      </c>
      <c r="DN147" s="15">
        <f t="shared" si="311"/>
        <v>0</v>
      </c>
      <c r="DO147" s="15">
        <f t="shared" si="312"/>
        <v>0</v>
      </c>
      <c r="DP147" s="15">
        <f t="shared" si="313"/>
        <v>0</v>
      </c>
      <c r="DR147" s="15">
        <f t="shared" si="314"/>
        <v>3538.5486506666784</v>
      </c>
      <c r="DS147" s="15">
        <f t="shared" si="315"/>
        <v>3538.5486506666784</v>
      </c>
      <c r="DT147" s="15">
        <f t="shared" si="316"/>
        <v>3538.5486506666784</v>
      </c>
      <c r="DU147" s="15">
        <f t="shared" si="317"/>
        <v>3538.5486506666784</v>
      </c>
      <c r="DV147" s="15">
        <f t="shared" si="318"/>
        <v>3538.5486506666784</v>
      </c>
      <c r="DW147" s="15">
        <f t="shared" si="319"/>
        <v>3538.5486506666784</v>
      </c>
      <c r="DX147" s="15">
        <f t="shared" si="320"/>
        <v>3538.5486506666784</v>
      </c>
      <c r="DY147" s="15">
        <f t="shared" si="321"/>
        <v>3538.5486506666784</v>
      </c>
      <c r="DZ147" s="15">
        <f t="shared" si="322"/>
        <v>3538.5486506666784</v>
      </c>
      <c r="EA147" s="15">
        <f t="shared" si="323"/>
        <v>3538.5486506666784</v>
      </c>
      <c r="EB147" s="15">
        <f t="shared" si="324"/>
        <v>3538.5486506666784</v>
      </c>
      <c r="EC147" s="15">
        <f t="shared" si="325"/>
        <v>3538.5486506666784</v>
      </c>
      <c r="ED147" s="15">
        <f t="shared" si="326"/>
        <v>0</v>
      </c>
      <c r="EE147" s="15">
        <f t="shared" si="327"/>
        <v>3538.5486506666784</v>
      </c>
      <c r="EF147" s="15">
        <f t="shared" si="328"/>
        <v>3538.5486506666784</v>
      </c>
      <c r="EG147" s="15">
        <f t="shared" si="329"/>
        <v>3558.0927166666661</v>
      </c>
      <c r="EH147" s="15">
        <f t="shared" si="330"/>
        <v>3577.6367826666683</v>
      </c>
      <c r="EI147" s="15">
        <f t="shared" si="331"/>
        <v>3572.2283614166736</v>
      </c>
      <c r="EJ147" s="15">
        <f t="shared" si="332"/>
        <v>3566.8199401666789</v>
      </c>
      <c r="EK147" s="15">
        <f t="shared" si="333"/>
        <v>3566.8199401666789</v>
      </c>
      <c r="EL147" s="15">
        <f t="shared" si="334"/>
        <v>3566.8199401666789</v>
      </c>
      <c r="EM147" s="15">
        <f t="shared" si="335"/>
        <v>3566.8199401666789</v>
      </c>
      <c r="EN147" s="15">
        <f t="shared" si="336"/>
        <v>3566.8199401666789</v>
      </c>
      <c r="EO147" s="15">
        <f t="shared" si="337"/>
        <v>3566.8199401666789</v>
      </c>
      <c r="EP147" s="15">
        <f t="shared" si="338"/>
        <v>3566.8199401666789</v>
      </c>
      <c r="EQ147" s="15">
        <f t="shared" si="339"/>
        <v>0</v>
      </c>
      <c r="ER147" s="15">
        <f t="shared" si="340"/>
        <v>3566.8199401666789</v>
      </c>
      <c r="ES147" s="15">
        <f t="shared" si="341"/>
        <v>3566.8199401666789</v>
      </c>
      <c r="ET147" s="15">
        <f t="shared" si="342"/>
        <v>3566.8199401666789</v>
      </c>
      <c r="EU147" s="15">
        <f t="shared" si="343"/>
        <v>3566.8199401666789</v>
      </c>
      <c r="EV147" s="15">
        <f t="shared" si="344"/>
        <v>3566.8199401666789</v>
      </c>
      <c r="EW147" s="15">
        <f t="shared" si="345"/>
        <v>3566.8199401666789</v>
      </c>
      <c r="EX147" s="15">
        <f t="shared" si="346"/>
        <v>0</v>
      </c>
      <c r="EY147" s="15">
        <f t="shared" si="347"/>
        <v>0</v>
      </c>
      <c r="EZ147" s="15">
        <f t="shared" si="348"/>
        <v>0</v>
      </c>
      <c r="FA147" s="15">
        <f t="shared" si="349"/>
        <v>0</v>
      </c>
      <c r="FB147" s="15">
        <f t="shared" si="350"/>
        <v>0</v>
      </c>
      <c r="FC147" s="15">
        <f t="shared" si="351"/>
        <v>0</v>
      </c>
    </row>
    <row r="148" spans="1:159" x14ac:dyDescent="0.25">
      <c r="A148" s="26" t="s">
        <v>534</v>
      </c>
      <c r="B148" s="13">
        <v>4.2300000000000004E-2</v>
      </c>
      <c r="C148" s="212">
        <v>3.9800000000000002E-2</v>
      </c>
      <c r="D148" s="13"/>
      <c r="E148" s="27">
        <v>24418630.23</v>
      </c>
      <c r="F148" s="27">
        <v>24418630.23</v>
      </c>
      <c r="G148" s="27">
        <v>24418630.23</v>
      </c>
      <c r="H148" s="27">
        <v>24418630.23</v>
      </c>
      <c r="I148" s="27">
        <v>24418630.23</v>
      </c>
      <c r="J148" s="27">
        <v>24418630.23</v>
      </c>
      <c r="K148" s="27">
        <v>24418630.23</v>
      </c>
      <c r="L148" s="27">
        <v>24418630.23</v>
      </c>
      <c r="M148" s="27">
        <v>24418630.23</v>
      </c>
      <c r="N148" s="27">
        <v>24418630.23</v>
      </c>
      <c r="O148" s="27">
        <v>24418630.23</v>
      </c>
      <c r="P148" s="27">
        <v>24418630.23</v>
      </c>
      <c r="Q148" s="13"/>
      <c r="R148" s="27">
        <v>24418630.23</v>
      </c>
      <c r="S148" s="27">
        <v>24418630.23</v>
      </c>
      <c r="T148" s="27">
        <v>24418630.23</v>
      </c>
      <c r="U148" s="29">
        <v>24418630.23</v>
      </c>
      <c r="V148" s="29">
        <v>24418630.23</v>
      </c>
      <c r="W148" s="29">
        <v>24418630.23</v>
      </c>
      <c r="X148" s="29">
        <v>24418630.23</v>
      </c>
      <c r="Y148" s="29">
        <v>24428418.07</v>
      </c>
      <c r="Z148" s="29">
        <v>24438205.91</v>
      </c>
      <c r="AA148" s="29">
        <v>24438205.91</v>
      </c>
      <c r="AB148" s="29">
        <v>24438205.91</v>
      </c>
      <c r="AC148" s="29">
        <v>24438205.91</v>
      </c>
      <c r="AD148" s="27"/>
      <c r="AE148" s="27">
        <v>24438205.91</v>
      </c>
      <c r="AF148" s="27">
        <v>24438205.91</v>
      </c>
      <c r="AG148" s="27">
        <v>24438205.91</v>
      </c>
      <c r="AH148" s="27">
        <v>24438205.91</v>
      </c>
      <c r="AI148" s="27">
        <v>24438205.91</v>
      </c>
      <c r="AJ148" s="27">
        <v>24438205.91</v>
      </c>
      <c r="AK148" s="27"/>
      <c r="AL148" s="27"/>
      <c r="AM148" s="27"/>
      <c r="AN148" s="27"/>
      <c r="AO148" s="27"/>
      <c r="AP148" s="27"/>
      <c r="AQ148" s="27"/>
      <c r="AR148" s="28">
        <v>86075.671560750008</v>
      </c>
      <c r="AS148" s="28">
        <v>86075.671560750008</v>
      </c>
      <c r="AT148" s="28">
        <v>86075.671560750008</v>
      </c>
      <c r="AU148" s="28">
        <v>86075.671560750008</v>
      </c>
      <c r="AV148" s="28">
        <v>86075.671560750008</v>
      </c>
      <c r="AW148" s="28">
        <v>86075.671560750008</v>
      </c>
      <c r="AX148" s="28">
        <v>86075.671560750008</v>
      </c>
      <c r="AY148" s="28">
        <v>86075.671560750008</v>
      </c>
      <c r="AZ148" s="28">
        <v>86075.671560750008</v>
      </c>
      <c r="BA148" s="28">
        <v>86075.671560750008</v>
      </c>
      <c r="BB148" s="28">
        <v>86075.671560750008</v>
      </c>
      <c r="BC148" s="28">
        <v>86075.671560750008</v>
      </c>
      <c r="BD148" s="27"/>
      <c r="BE148" s="28">
        <v>86075.671560750008</v>
      </c>
      <c r="BF148" s="28">
        <v>86075.671560750008</v>
      </c>
      <c r="BG148" s="28">
        <v>86075.671560750008</v>
      </c>
      <c r="BH148" s="29">
        <v>86075.671560750008</v>
      </c>
      <c r="BI148" s="29">
        <v>86075.671560750008</v>
      </c>
      <c r="BJ148" s="29">
        <v>86075.671560750008</v>
      </c>
      <c r="BK148" s="29">
        <v>86075.671560750008</v>
      </c>
      <c r="BL148" s="29">
        <v>86110.173696750004</v>
      </c>
      <c r="BM148" s="29">
        <v>86144.675832750014</v>
      </c>
      <c r="BN148" s="29">
        <v>86144.675832750014</v>
      </c>
      <c r="BO148" s="29">
        <v>86144.675832750014</v>
      </c>
      <c r="BP148" s="29">
        <v>86144.675832750014</v>
      </c>
      <c r="BQ148" s="28"/>
      <c r="BR148" s="27">
        <f t="shared" ref="BR148:BR179" si="352">AE148*$B148/12</f>
        <v>86144.675832750014</v>
      </c>
      <c r="BS148" s="27">
        <f t="shared" ref="BS148:BS179" si="353">AF148*$B148/12</f>
        <v>86144.675832750014</v>
      </c>
      <c r="BT148" s="27">
        <f t="shared" ref="BT148:BT179" si="354">AG148*$B148/12</f>
        <v>86144.675832750014</v>
      </c>
      <c r="BU148" s="27">
        <f t="shared" ref="BU148:BU179" si="355">AH148*$B148/12</f>
        <v>86144.675832750014</v>
      </c>
      <c r="BV148" s="27">
        <f t="shared" ref="BV148:BV179" si="356">AI148*$B148/12</f>
        <v>86144.675832750014</v>
      </c>
      <c r="BW148" s="27">
        <f t="shared" ref="BW148:BW179" si="357">AJ148*$B148/12</f>
        <v>86144.675832750014</v>
      </c>
      <c r="BX148" s="27">
        <f t="shared" ref="BX148:BX179" si="358">AK148*$B148/12</f>
        <v>0</v>
      </c>
      <c r="BY148" s="27">
        <f t="shared" ref="BY148:BY179" si="359">AL148*$B148/12</f>
        <v>0</v>
      </c>
      <c r="BZ148" s="27">
        <f t="shared" ref="BZ148:BZ179" si="360">AM148*$B148/12</f>
        <v>0</v>
      </c>
      <c r="CA148" s="27">
        <f t="shared" ref="CA148:CA179" si="361">AN148*$B148/12</f>
        <v>0</v>
      </c>
      <c r="CB148" s="27">
        <f t="shared" ref="CB148:CB179" si="362">AO148*$B148/12</f>
        <v>0</v>
      </c>
      <c r="CC148" s="27">
        <f t="shared" ref="CC148:CC179" si="363">AP148*$B148/12</f>
        <v>0</v>
      </c>
      <c r="CE148" s="15">
        <f t="shared" ref="CE148:CE179" si="364">E148*$C148/12</f>
        <v>80988.456929499996</v>
      </c>
      <c r="CF148" s="15">
        <f t="shared" ref="CF148:CF179" si="365">F148*$C148/12</f>
        <v>80988.456929499996</v>
      </c>
      <c r="CG148" s="15">
        <f t="shared" ref="CG148:CG179" si="366">G148*$C148/12</f>
        <v>80988.456929499996</v>
      </c>
      <c r="CH148" s="15">
        <f t="shared" ref="CH148:CH179" si="367">H148*$C148/12</f>
        <v>80988.456929499996</v>
      </c>
      <c r="CI148" s="15">
        <f t="shared" ref="CI148:CI179" si="368">I148*$C148/12</f>
        <v>80988.456929499996</v>
      </c>
      <c r="CJ148" s="15">
        <f t="shared" ref="CJ148:CJ179" si="369">J148*$C148/12</f>
        <v>80988.456929499996</v>
      </c>
      <c r="CK148" s="15">
        <f t="shared" ref="CK148:CK179" si="370">K148*$C148/12</f>
        <v>80988.456929499996</v>
      </c>
      <c r="CL148" s="15">
        <f t="shared" ref="CL148:CL179" si="371">L148*$C148/12</f>
        <v>80988.456929499996</v>
      </c>
      <c r="CM148" s="15">
        <f t="shared" ref="CM148:CM179" si="372">M148*$C148/12</f>
        <v>80988.456929499996</v>
      </c>
      <c r="CN148" s="15">
        <f t="shared" ref="CN148:CN179" si="373">N148*$C148/12</f>
        <v>80988.456929499996</v>
      </c>
      <c r="CO148" s="15">
        <f t="shared" ref="CO148:CO179" si="374">O148*$C148/12</f>
        <v>80988.456929499996</v>
      </c>
      <c r="CP148" s="15">
        <f t="shared" ref="CP148:CP179" si="375">P148*$C148/12</f>
        <v>80988.456929499996</v>
      </c>
      <c r="CQ148" s="15">
        <f t="shared" ref="CQ148:CQ179" si="376">Q148*$C148/12</f>
        <v>0</v>
      </c>
      <c r="CR148" s="15">
        <f t="shared" ref="CR148:CR179" si="377">R148*$C148/12</f>
        <v>80988.456929499996</v>
      </c>
      <c r="CS148" s="15">
        <f t="shared" ref="CS148:CS179" si="378">S148*$C148/12</f>
        <v>80988.456929499996</v>
      </c>
      <c r="CT148" s="15">
        <f t="shared" ref="CT148:CT179" si="379">T148*$C148/12</f>
        <v>80988.456929499996</v>
      </c>
      <c r="CU148" s="15">
        <f t="shared" ref="CU148:CU179" si="380">U148*$C148/12</f>
        <v>80988.456929499996</v>
      </c>
      <c r="CV148" s="15">
        <f t="shared" ref="CV148:CV179" si="381">V148*$C148/12</f>
        <v>80988.456929499996</v>
      </c>
      <c r="CW148" s="15">
        <f t="shared" ref="CW148:CW179" si="382">W148*$C148/12</f>
        <v>80988.456929499996</v>
      </c>
      <c r="CX148" s="15">
        <f t="shared" ref="CX148:CX179" si="383">X148*$C148/12</f>
        <v>80988.456929499996</v>
      </c>
      <c r="CY148" s="15">
        <f t="shared" ref="CY148:CY179" si="384">Y148*$C148/12</f>
        <v>81020.919932166667</v>
      </c>
      <c r="CZ148" s="15">
        <f t="shared" ref="CZ148:CZ179" si="385">Z148*$C148/12</f>
        <v>81053.382934833338</v>
      </c>
      <c r="DA148" s="15">
        <f t="shared" ref="DA148:DA179" si="386">AA148*$C148/12</f>
        <v>81053.382934833338</v>
      </c>
      <c r="DB148" s="15">
        <f t="shared" ref="DB148:DB179" si="387">AB148*$C148/12</f>
        <v>81053.382934833338</v>
      </c>
      <c r="DC148" s="15">
        <f t="shared" ref="DC148:DC179" si="388">AC148*$C148/12</f>
        <v>81053.382934833338</v>
      </c>
      <c r="DD148" s="15">
        <f t="shared" ref="DD148:DD179" si="389">AD148*$C148/12</f>
        <v>0</v>
      </c>
      <c r="DE148" s="15">
        <f t="shared" ref="DE148:DE179" si="390">AE148*$C148/12</f>
        <v>81053.382934833338</v>
      </c>
      <c r="DF148" s="15">
        <f t="shared" ref="DF148:DF179" si="391">AF148*$C148/12</f>
        <v>81053.382934833338</v>
      </c>
      <c r="DG148" s="15">
        <f t="shared" ref="DG148:DG179" si="392">AG148*$C148/12</f>
        <v>81053.382934833338</v>
      </c>
      <c r="DH148" s="15">
        <f t="shared" ref="DH148:DH179" si="393">AH148*$C148/12</f>
        <v>81053.382934833338</v>
      </c>
      <c r="DI148" s="15">
        <f t="shared" ref="DI148:DI179" si="394">AI148*$C148/12</f>
        <v>81053.382934833338</v>
      </c>
      <c r="DJ148" s="15">
        <f t="shared" ref="DJ148:DJ179" si="395">AJ148*$C148/12</f>
        <v>81053.382934833338</v>
      </c>
      <c r="DK148" s="15">
        <f t="shared" ref="DK148:DK179" si="396">AK148*$C148/12</f>
        <v>0</v>
      </c>
      <c r="DL148" s="15">
        <f t="shared" ref="DL148:DL179" si="397">AL148*$C148/12</f>
        <v>0</v>
      </c>
      <c r="DM148" s="15">
        <f t="shared" ref="DM148:DM179" si="398">AM148*$C148/12</f>
        <v>0</v>
      </c>
      <c r="DN148" s="15">
        <f t="shared" ref="DN148:DN179" si="399">AN148*$C148/12</f>
        <v>0</v>
      </c>
      <c r="DO148" s="15">
        <f t="shared" ref="DO148:DO179" si="400">AO148*$C148/12</f>
        <v>0</v>
      </c>
      <c r="DP148" s="15">
        <f t="shared" ref="DP148:DP179" si="401">AP148*$C148/12</f>
        <v>0</v>
      </c>
      <c r="DR148" s="15">
        <f t="shared" ref="DR148:DR179" si="402">+AR148-CE148</f>
        <v>5087.2146312500117</v>
      </c>
      <c r="DS148" s="15">
        <f t="shared" ref="DS148:DS179" si="403">+AS148-CF148</f>
        <v>5087.2146312500117</v>
      </c>
      <c r="DT148" s="15">
        <f t="shared" ref="DT148:DT179" si="404">+AT148-CG148</f>
        <v>5087.2146312500117</v>
      </c>
      <c r="DU148" s="15">
        <f t="shared" ref="DU148:DU179" si="405">+AU148-CH148</f>
        <v>5087.2146312500117</v>
      </c>
      <c r="DV148" s="15">
        <f t="shared" ref="DV148:DV179" si="406">+AV148-CI148</f>
        <v>5087.2146312500117</v>
      </c>
      <c r="DW148" s="15">
        <f t="shared" ref="DW148:DW179" si="407">+AW148-CJ148</f>
        <v>5087.2146312500117</v>
      </c>
      <c r="DX148" s="15">
        <f t="shared" ref="DX148:DX179" si="408">+AX148-CK148</f>
        <v>5087.2146312500117</v>
      </c>
      <c r="DY148" s="15">
        <f t="shared" ref="DY148:DY179" si="409">+AY148-CL148</f>
        <v>5087.2146312500117</v>
      </c>
      <c r="DZ148" s="15">
        <f t="shared" ref="DZ148:DZ179" si="410">+AZ148-CM148</f>
        <v>5087.2146312500117</v>
      </c>
      <c r="EA148" s="15">
        <f t="shared" ref="EA148:EA179" si="411">+BA148-CN148</f>
        <v>5087.2146312500117</v>
      </c>
      <c r="EB148" s="15">
        <f t="shared" ref="EB148:EB179" si="412">+BB148-CO148</f>
        <v>5087.2146312500117</v>
      </c>
      <c r="EC148" s="15">
        <f t="shared" ref="EC148:EC179" si="413">+BC148-CP148</f>
        <v>5087.2146312500117</v>
      </c>
      <c r="ED148" s="15">
        <f t="shared" ref="ED148:ED179" si="414">+BD148-CQ148</f>
        <v>0</v>
      </c>
      <c r="EE148" s="15">
        <f t="shared" ref="EE148:EE179" si="415">+BE148-CR148</f>
        <v>5087.2146312500117</v>
      </c>
      <c r="EF148" s="15">
        <f t="shared" ref="EF148:EF179" si="416">+BF148-CS148</f>
        <v>5087.2146312500117</v>
      </c>
      <c r="EG148" s="15">
        <f t="shared" ref="EG148:EG179" si="417">+BG148-CT148</f>
        <v>5087.2146312500117</v>
      </c>
      <c r="EH148" s="15">
        <f t="shared" ref="EH148:EH179" si="418">+BH148-CU148</f>
        <v>5087.2146312500117</v>
      </c>
      <c r="EI148" s="15">
        <f t="shared" ref="EI148:EI179" si="419">+BI148-CV148</f>
        <v>5087.2146312500117</v>
      </c>
      <c r="EJ148" s="15">
        <f t="shared" ref="EJ148:EJ179" si="420">+BJ148-CW148</f>
        <v>5087.2146312500117</v>
      </c>
      <c r="EK148" s="15">
        <f t="shared" ref="EK148:EK179" si="421">+BK148-CX148</f>
        <v>5087.2146312500117</v>
      </c>
      <c r="EL148" s="15">
        <f t="shared" ref="EL148:EL179" si="422">+BL148-CY148</f>
        <v>5089.2537645833363</v>
      </c>
      <c r="EM148" s="15">
        <f t="shared" ref="EM148:EM179" si="423">+BM148-CZ148</f>
        <v>5091.2928979166754</v>
      </c>
      <c r="EN148" s="15">
        <f t="shared" ref="EN148:EN179" si="424">+BN148-DA148</f>
        <v>5091.2928979166754</v>
      </c>
      <c r="EO148" s="15">
        <f t="shared" ref="EO148:EO179" si="425">+BO148-DB148</f>
        <v>5091.2928979166754</v>
      </c>
      <c r="EP148" s="15">
        <f t="shared" ref="EP148:EP179" si="426">+BP148-DC148</f>
        <v>5091.2928979166754</v>
      </c>
      <c r="EQ148" s="15">
        <f t="shared" ref="EQ148:EQ179" si="427">+BQ148-DD148</f>
        <v>0</v>
      </c>
      <c r="ER148" s="15">
        <f t="shared" ref="ER148:ER179" si="428">+BR148-DE148</f>
        <v>5091.2928979166754</v>
      </c>
      <c r="ES148" s="15">
        <f t="shared" ref="ES148:ES179" si="429">+BS148-DF148</f>
        <v>5091.2928979166754</v>
      </c>
      <c r="ET148" s="15">
        <f t="shared" ref="ET148:ET179" si="430">+BT148-DG148</f>
        <v>5091.2928979166754</v>
      </c>
      <c r="EU148" s="15">
        <f t="shared" ref="EU148:EU179" si="431">+BU148-DH148</f>
        <v>5091.2928979166754</v>
      </c>
      <c r="EV148" s="15">
        <f t="shared" ref="EV148:EV179" si="432">+BV148-DI148</f>
        <v>5091.2928979166754</v>
      </c>
      <c r="EW148" s="15">
        <f t="shared" ref="EW148:EW179" si="433">+BW148-DJ148</f>
        <v>5091.2928979166754</v>
      </c>
      <c r="EX148" s="15">
        <f t="shared" ref="EX148:EX179" si="434">+BX148-DK148</f>
        <v>0</v>
      </c>
      <c r="EY148" s="15">
        <f t="shared" ref="EY148:EY179" si="435">+BY148-DL148</f>
        <v>0</v>
      </c>
      <c r="EZ148" s="15">
        <f t="shared" ref="EZ148:EZ179" si="436">+BZ148-DM148</f>
        <v>0</v>
      </c>
      <c r="FA148" s="15">
        <f t="shared" ref="FA148:FA179" si="437">+CA148-DN148</f>
        <v>0</v>
      </c>
      <c r="FB148" s="15">
        <f t="shared" ref="FB148:FB179" si="438">+CB148-DO148</f>
        <v>0</v>
      </c>
      <c r="FC148" s="15">
        <f t="shared" ref="FC148:FC179" si="439">+CC148-DP148</f>
        <v>0</v>
      </c>
    </row>
    <row r="149" spans="1:159" x14ac:dyDescent="0.25">
      <c r="A149" s="26" t="s">
        <v>535</v>
      </c>
      <c r="B149" s="13">
        <v>2.5599999999999998E-2</v>
      </c>
      <c r="C149" s="212">
        <v>2.3E-2</v>
      </c>
      <c r="D149" s="13"/>
      <c r="E149" s="27">
        <v>25918569.620000001</v>
      </c>
      <c r="F149" s="27">
        <v>25918569.620000001</v>
      </c>
      <c r="G149" s="27">
        <v>25918569.620000001</v>
      </c>
      <c r="H149" s="27">
        <v>25918569.620000001</v>
      </c>
      <c r="I149" s="27">
        <v>25918569.620000001</v>
      </c>
      <c r="J149" s="27">
        <v>25918569.620000001</v>
      </c>
      <c r="K149" s="27">
        <v>25918569.620000001</v>
      </c>
      <c r="L149" s="27">
        <v>25918569.620000001</v>
      </c>
      <c r="M149" s="27">
        <v>25918569.620000001</v>
      </c>
      <c r="N149" s="27">
        <v>25918569.620000001</v>
      </c>
      <c r="O149" s="27">
        <v>25918569.620000001</v>
      </c>
      <c r="P149" s="27">
        <v>25918569.620000001</v>
      </c>
      <c r="Q149" s="13"/>
      <c r="R149" s="27">
        <v>25918569.620000001</v>
      </c>
      <c r="S149" s="27">
        <v>25918569.620000001</v>
      </c>
      <c r="T149" s="27">
        <v>25918569.620000001</v>
      </c>
      <c r="U149" s="29">
        <v>25918569.620000001</v>
      </c>
      <c r="V149" s="29">
        <v>25918569.620000001</v>
      </c>
      <c r="W149" s="29">
        <v>25918569.620000001</v>
      </c>
      <c r="X149" s="29">
        <v>25918569.620000001</v>
      </c>
      <c r="Y149" s="29">
        <v>25918569.620000001</v>
      </c>
      <c r="Z149" s="29">
        <v>25918569.620000001</v>
      </c>
      <c r="AA149" s="29">
        <v>25918569.620000001</v>
      </c>
      <c r="AB149" s="29">
        <v>25918569.620000001</v>
      </c>
      <c r="AC149" s="29">
        <v>25918569.620000001</v>
      </c>
      <c r="AD149" s="27"/>
      <c r="AE149" s="27">
        <v>25918569.620000001</v>
      </c>
      <c r="AF149" s="27">
        <v>25918569.620000001</v>
      </c>
      <c r="AG149" s="27">
        <v>25918569.620000001</v>
      </c>
      <c r="AH149" s="27">
        <v>25918569.620000001</v>
      </c>
      <c r="AI149" s="27">
        <v>25918569.620000001</v>
      </c>
      <c r="AJ149" s="27">
        <v>25918569.620000001</v>
      </c>
      <c r="AK149" s="27"/>
      <c r="AL149" s="27"/>
      <c r="AM149" s="27"/>
      <c r="AN149" s="27"/>
      <c r="AO149" s="27"/>
      <c r="AP149" s="27"/>
      <c r="AQ149" s="27"/>
      <c r="AR149" s="28">
        <v>55292.948522666666</v>
      </c>
      <c r="AS149" s="28">
        <v>55292.948522666666</v>
      </c>
      <c r="AT149" s="28">
        <v>55292.948522666666</v>
      </c>
      <c r="AU149" s="28">
        <v>55292.948522666666</v>
      </c>
      <c r="AV149" s="28">
        <v>55292.948522666666</v>
      </c>
      <c r="AW149" s="28">
        <v>55292.948522666666</v>
      </c>
      <c r="AX149" s="28">
        <v>55292.948522666666</v>
      </c>
      <c r="AY149" s="28">
        <v>55292.948522666666</v>
      </c>
      <c r="AZ149" s="28">
        <v>55292.948522666666</v>
      </c>
      <c r="BA149" s="28">
        <v>55292.948522666666</v>
      </c>
      <c r="BB149" s="28">
        <v>55292.948522666666</v>
      </c>
      <c r="BC149" s="28">
        <v>55292.948522666666</v>
      </c>
      <c r="BD149" s="27"/>
      <c r="BE149" s="28">
        <v>55292.948522666666</v>
      </c>
      <c r="BF149" s="28">
        <v>55292.948522666666</v>
      </c>
      <c r="BG149" s="28">
        <v>55292.948522666666</v>
      </c>
      <c r="BH149" s="29">
        <v>55292.948522666666</v>
      </c>
      <c r="BI149" s="29">
        <v>55292.948522666666</v>
      </c>
      <c r="BJ149" s="29">
        <v>55292.948522666666</v>
      </c>
      <c r="BK149" s="29">
        <v>55292.948522666666</v>
      </c>
      <c r="BL149" s="29">
        <v>55292.948522666666</v>
      </c>
      <c r="BM149" s="29">
        <v>55292.948522666666</v>
      </c>
      <c r="BN149" s="29">
        <v>55292.948522666666</v>
      </c>
      <c r="BO149" s="29">
        <v>55292.948522666666</v>
      </c>
      <c r="BP149" s="29">
        <v>55292.948522666666</v>
      </c>
      <c r="BQ149" s="28"/>
      <c r="BR149" s="27">
        <f t="shared" si="352"/>
        <v>55292.948522666666</v>
      </c>
      <c r="BS149" s="27">
        <f t="shared" si="353"/>
        <v>55292.948522666666</v>
      </c>
      <c r="BT149" s="27">
        <f t="shared" si="354"/>
        <v>55292.948522666666</v>
      </c>
      <c r="BU149" s="27">
        <f t="shared" si="355"/>
        <v>55292.948522666666</v>
      </c>
      <c r="BV149" s="27">
        <f t="shared" si="356"/>
        <v>55292.948522666666</v>
      </c>
      <c r="BW149" s="27">
        <f t="shared" si="357"/>
        <v>55292.948522666666</v>
      </c>
      <c r="BX149" s="27">
        <f t="shared" si="358"/>
        <v>0</v>
      </c>
      <c r="BY149" s="27">
        <f t="shared" si="359"/>
        <v>0</v>
      </c>
      <c r="BZ149" s="27">
        <f t="shared" si="360"/>
        <v>0</v>
      </c>
      <c r="CA149" s="27">
        <f t="shared" si="361"/>
        <v>0</v>
      </c>
      <c r="CB149" s="27">
        <f t="shared" si="362"/>
        <v>0</v>
      </c>
      <c r="CC149" s="27">
        <f t="shared" si="363"/>
        <v>0</v>
      </c>
      <c r="CE149" s="15">
        <f t="shared" si="364"/>
        <v>49677.258438333338</v>
      </c>
      <c r="CF149" s="15">
        <f t="shared" si="365"/>
        <v>49677.258438333338</v>
      </c>
      <c r="CG149" s="15">
        <f t="shared" si="366"/>
        <v>49677.258438333338</v>
      </c>
      <c r="CH149" s="15">
        <f t="shared" si="367"/>
        <v>49677.258438333338</v>
      </c>
      <c r="CI149" s="15">
        <f t="shared" si="368"/>
        <v>49677.258438333338</v>
      </c>
      <c r="CJ149" s="15">
        <f t="shared" si="369"/>
        <v>49677.258438333338</v>
      </c>
      <c r="CK149" s="15">
        <f t="shared" si="370"/>
        <v>49677.258438333338</v>
      </c>
      <c r="CL149" s="15">
        <f t="shared" si="371"/>
        <v>49677.258438333338</v>
      </c>
      <c r="CM149" s="15">
        <f t="shared" si="372"/>
        <v>49677.258438333338</v>
      </c>
      <c r="CN149" s="15">
        <f t="shared" si="373"/>
        <v>49677.258438333338</v>
      </c>
      <c r="CO149" s="15">
        <f t="shared" si="374"/>
        <v>49677.258438333338</v>
      </c>
      <c r="CP149" s="15">
        <f t="shared" si="375"/>
        <v>49677.258438333338</v>
      </c>
      <c r="CQ149" s="15">
        <f t="shared" si="376"/>
        <v>0</v>
      </c>
      <c r="CR149" s="15">
        <f t="shared" si="377"/>
        <v>49677.258438333338</v>
      </c>
      <c r="CS149" s="15">
        <f t="shared" si="378"/>
        <v>49677.258438333338</v>
      </c>
      <c r="CT149" s="15">
        <f t="shared" si="379"/>
        <v>49677.258438333338</v>
      </c>
      <c r="CU149" s="15">
        <f t="shared" si="380"/>
        <v>49677.258438333338</v>
      </c>
      <c r="CV149" s="15">
        <f t="shared" si="381"/>
        <v>49677.258438333338</v>
      </c>
      <c r="CW149" s="15">
        <f t="shared" si="382"/>
        <v>49677.258438333338</v>
      </c>
      <c r="CX149" s="15">
        <f t="shared" si="383"/>
        <v>49677.258438333338</v>
      </c>
      <c r="CY149" s="15">
        <f t="shared" si="384"/>
        <v>49677.258438333338</v>
      </c>
      <c r="CZ149" s="15">
        <f t="shared" si="385"/>
        <v>49677.258438333338</v>
      </c>
      <c r="DA149" s="15">
        <f t="shared" si="386"/>
        <v>49677.258438333338</v>
      </c>
      <c r="DB149" s="15">
        <f t="shared" si="387"/>
        <v>49677.258438333338</v>
      </c>
      <c r="DC149" s="15">
        <f t="shared" si="388"/>
        <v>49677.258438333338</v>
      </c>
      <c r="DD149" s="15">
        <f t="shared" si="389"/>
        <v>0</v>
      </c>
      <c r="DE149" s="15">
        <f t="shared" si="390"/>
        <v>49677.258438333338</v>
      </c>
      <c r="DF149" s="15">
        <f t="shared" si="391"/>
        <v>49677.258438333338</v>
      </c>
      <c r="DG149" s="15">
        <f t="shared" si="392"/>
        <v>49677.258438333338</v>
      </c>
      <c r="DH149" s="15">
        <f t="shared" si="393"/>
        <v>49677.258438333338</v>
      </c>
      <c r="DI149" s="15">
        <f t="shared" si="394"/>
        <v>49677.258438333338</v>
      </c>
      <c r="DJ149" s="15">
        <f t="shared" si="395"/>
        <v>49677.258438333338</v>
      </c>
      <c r="DK149" s="15">
        <f t="shared" si="396"/>
        <v>0</v>
      </c>
      <c r="DL149" s="15">
        <f t="shared" si="397"/>
        <v>0</v>
      </c>
      <c r="DM149" s="15">
        <f t="shared" si="398"/>
        <v>0</v>
      </c>
      <c r="DN149" s="15">
        <f t="shared" si="399"/>
        <v>0</v>
      </c>
      <c r="DO149" s="15">
        <f t="shared" si="400"/>
        <v>0</v>
      </c>
      <c r="DP149" s="15">
        <f t="shared" si="401"/>
        <v>0</v>
      </c>
      <c r="DR149" s="15">
        <f t="shared" si="402"/>
        <v>5615.6900843333278</v>
      </c>
      <c r="DS149" s="15">
        <f t="shared" si="403"/>
        <v>5615.6900843333278</v>
      </c>
      <c r="DT149" s="15">
        <f t="shared" si="404"/>
        <v>5615.6900843333278</v>
      </c>
      <c r="DU149" s="15">
        <f t="shared" si="405"/>
        <v>5615.6900843333278</v>
      </c>
      <c r="DV149" s="15">
        <f t="shared" si="406"/>
        <v>5615.6900843333278</v>
      </c>
      <c r="DW149" s="15">
        <f t="shared" si="407"/>
        <v>5615.6900843333278</v>
      </c>
      <c r="DX149" s="15">
        <f t="shared" si="408"/>
        <v>5615.6900843333278</v>
      </c>
      <c r="DY149" s="15">
        <f t="shared" si="409"/>
        <v>5615.6900843333278</v>
      </c>
      <c r="DZ149" s="15">
        <f t="shared" si="410"/>
        <v>5615.6900843333278</v>
      </c>
      <c r="EA149" s="15">
        <f t="shared" si="411"/>
        <v>5615.6900843333278</v>
      </c>
      <c r="EB149" s="15">
        <f t="shared" si="412"/>
        <v>5615.6900843333278</v>
      </c>
      <c r="EC149" s="15">
        <f t="shared" si="413"/>
        <v>5615.6900843333278</v>
      </c>
      <c r="ED149" s="15">
        <f t="shared" si="414"/>
        <v>0</v>
      </c>
      <c r="EE149" s="15">
        <f t="shared" si="415"/>
        <v>5615.6900843333278</v>
      </c>
      <c r="EF149" s="15">
        <f t="shared" si="416"/>
        <v>5615.6900843333278</v>
      </c>
      <c r="EG149" s="15">
        <f t="shared" si="417"/>
        <v>5615.6900843333278</v>
      </c>
      <c r="EH149" s="15">
        <f t="shared" si="418"/>
        <v>5615.6900843333278</v>
      </c>
      <c r="EI149" s="15">
        <f t="shared" si="419"/>
        <v>5615.6900843333278</v>
      </c>
      <c r="EJ149" s="15">
        <f t="shared" si="420"/>
        <v>5615.6900843333278</v>
      </c>
      <c r="EK149" s="15">
        <f t="shared" si="421"/>
        <v>5615.6900843333278</v>
      </c>
      <c r="EL149" s="15">
        <f t="shared" si="422"/>
        <v>5615.6900843333278</v>
      </c>
      <c r="EM149" s="15">
        <f t="shared" si="423"/>
        <v>5615.6900843333278</v>
      </c>
      <c r="EN149" s="15">
        <f t="shared" si="424"/>
        <v>5615.6900843333278</v>
      </c>
      <c r="EO149" s="15">
        <f t="shared" si="425"/>
        <v>5615.6900843333278</v>
      </c>
      <c r="EP149" s="15">
        <f t="shared" si="426"/>
        <v>5615.6900843333278</v>
      </c>
      <c r="EQ149" s="15">
        <f t="shared" si="427"/>
        <v>0</v>
      </c>
      <c r="ER149" s="15">
        <f t="shared" si="428"/>
        <v>5615.6900843333278</v>
      </c>
      <c r="ES149" s="15">
        <f t="shared" si="429"/>
        <v>5615.6900843333278</v>
      </c>
      <c r="ET149" s="15">
        <f t="shared" si="430"/>
        <v>5615.6900843333278</v>
      </c>
      <c r="EU149" s="15">
        <f t="shared" si="431"/>
        <v>5615.6900843333278</v>
      </c>
      <c r="EV149" s="15">
        <f t="shared" si="432"/>
        <v>5615.6900843333278</v>
      </c>
      <c r="EW149" s="15">
        <f t="shared" si="433"/>
        <v>5615.6900843333278</v>
      </c>
      <c r="EX149" s="15">
        <f t="shared" si="434"/>
        <v>0</v>
      </c>
      <c r="EY149" s="15">
        <f t="shared" si="435"/>
        <v>0</v>
      </c>
      <c r="EZ149" s="15">
        <f t="shared" si="436"/>
        <v>0</v>
      </c>
      <c r="FA149" s="15">
        <f t="shared" si="437"/>
        <v>0</v>
      </c>
      <c r="FB149" s="15">
        <f t="shared" si="438"/>
        <v>0</v>
      </c>
      <c r="FC149" s="15">
        <f t="shared" si="439"/>
        <v>0</v>
      </c>
    </row>
    <row r="150" spans="1:159" x14ac:dyDescent="0.25">
      <c r="A150" s="32" t="s">
        <v>536</v>
      </c>
      <c r="B150" s="13">
        <v>0</v>
      </c>
      <c r="C150" s="212">
        <v>0</v>
      </c>
      <c r="D150" s="13"/>
      <c r="E150" s="27">
        <v>0</v>
      </c>
      <c r="F150" s="27">
        <v>0</v>
      </c>
      <c r="G150" s="27">
        <v>0</v>
      </c>
      <c r="H150" s="27">
        <v>0</v>
      </c>
      <c r="I150" s="27">
        <v>0</v>
      </c>
      <c r="J150" s="27">
        <v>0</v>
      </c>
      <c r="K150" s="27">
        <v>0</v>
      </c>
      <c r="L150" s="27">
        <v>0</v>
      </c>
      <c r="M150" s="27">
        <v>0</v>
      </c>
      <c r="N150" s="27">
        <v>0</v>
      </c>
      <c r="O150" s="27">
        <v>0</v>
      </c>
      <c r="P150" s="27">
        <v>0</v>
      </c>
      <c r="Q150" s="13"/>
      <c r="R150" s="27">
        <v>0</v>
      </c>
      <c r="S150" s="27">
        <v>0</v>
      </c>
      <c r="T150" s="27">
        <v>0</v>
      </c>
      <c r="U150" s="29">
        <v>0</v>
      </c>
      <c r="V150" s="29">
        <v>0</v>
      </c>
      <c r="W150" s="29">
        <v>0</v>
      </c>
      <c r="X150" s="29">
        <v>0</v>
      </c>
      <c r="Y150" s="29">
        <v>0</v>
      </c>
      <c r="Z150" s="29">
        <v>0</v>
      </c>
      <c r="AA150" s="29">
        <v>0</v>
      </c>
      <c r="AB150" s="29">
        <v>0</v>
      </c>
      <c r="AC150" s="29">
        <v>0</v>
      </c>
      <c r="AD150" s="27"/>
      <c r="AE150" s="27">
        <v>0</v>
      </c>
      <c r="AF150" s="27">
        <v>0</v>
      </c>
      <c r="AG150" s="27">
        <v>0</v>
      </c>
      <c r="AH150" s="27">
        <v>0</v>
      </c>
      <c r="AI150" s="27">
        <v>0</v>
      </c>
      <c r="AJ150" s="27">
        <v>0</v>
      </c>
      <c r="AK150" s="27"/>
      <c r="AL150" s="27"/>
      <c r="AM150" s="27"/>
      <c r="AN150" s="27"/>
      <c r="AO150" s="27"/>
      <c r="AP150" s="27"/>
      <c r="AQ150" s="27"/>
      <c r="AR150" s="28">
        <v>0</v>
      </c>
      <c r="AS150" s="28">
        <v>0</v>
      </c>
      <c r="AT150" s="28">
        <v>0</v>
      </c>
      <c r="AU150" s="28">
        <v>0</v>
      </c>
      <c r="AV150" s="28">
        <v>0</v>
      </c>
      <c r="AW150" s="28">
        <v>0</v>
      </c>
      <c r="AX150" s="28">
        <v>0</v>
      </c>
      <c r="AY150" s="28">
        <v>0</v>
      </c>
      <c r="AZ150" s="28">
        <v>0</v>
      </c>
      <c r="BA150" s="28">
        <v>0</v>
      </c>
      <c r="BB150" s="28">
        <v>0</v>
      </c>
      <c r="BC150" s="28">
        <v>0</v>
      </c>
      <c r="BD150" s="27"/>
      <c r="BE150" s="28">
        <v>0</v>
      </c>
      <c r="BF150" s="28">
        <v>0</v>
      </c>
      <c r="BG150" s="28">
        <v>0</v>
      </c>
      <c r="BH150" s="29">
        <v>0</v>
      </c>
      <c r="BI150" s="29">
        <v>0</v>
      </c>
      <c r="BJ150" s="29">
        <v>0</v>
      </c>
      <c r="BK150" s="29">
        <v>0</v>
      </c>
      <c r="BL150" s="29">
        <v>0</v>
      </c>
      <c r="BM150" s="29">
        <v>0</v>
      </c>
      <c r="BN150" s="29">
        <v>0</v>
      </c>
      <c r="BO150" s="29">
        <v>0</v>
      </c>
      <c r="BP150" s="29">
        <v>0</v>
      </c>
      <c r="BQ150" s="28"/>
      <c r="BR150" s="27">
        <f t="shared" si="352"/>
        <v>0</v>
      </c>
      <c r="BS150" s="27">
        <f t="shared" si="353"/>
        <v>0</v>
      </c>
      <c r="BT150" s="27">
        <f t="shared" si="354"/>
        <v>0</v>
      </c>
      <c r="BU150" s="27">
        <f t="shared" si="355"/>
        <v>0</v>
      </c>
      <c r="BV150" s="27">
        <f t="shared" si="356"/>
        <v>0</v>
      </c>
      <c r="BW150" s="27">
        <f t="shared" si="357"/>
        <v>0</v>
      </c>
      <c r="BX150" s="27">
        <f t="shared" si="358"/>
        <v>0</v>
      </c>
      <c r="BY150" s="27">
        <f t="shared" si="359"/>
        <v>0</v>
      </c>
      <c r="BZ150" s="27">
        <f t="shared" si="360"/>
        <v>0</v>
      </c>
      <c r="CA150" s="27">
        <f t="shared" si="361"/>
        <v>0</v>
      </c>
      <c r="CB150" s="27">
        <f t="shared" si="362"/>
        <v>0</v>
      </c>
      <c r="CC150" s="27">
        <f t="shared" si="363"/>
        <v>0</v>
      </c>
      <c r="CE150" s="15">
        <f t="shared" si="364"/>
        <v>0</v>
      </c>
      <c r="CF150" s="15">
        <f t="shared" si="365"/>
        <v>0</v>
      </c>
      <c r="CG150" s="15">
        <f t="shared" si="366"/>
        <v>0</v>
      </c>
      <c r="CH150" s="15">
        <f t="shared" si="367"/>
        <v>0</v>
      </c>
      <c r="CI150" s="15">
        <f t="shared" si="368"/>
        <v>0</v>
      </c>
      <c r="CJ150" s="15">
        <f t="shared" si="369"/>
        <v>0</v>
      </c>
      <c r="CK150" s="15">
        <f t="shared" si="370"/>
        <v>0</v>
      </c>
      <c r="CL150" s="15">
        <f t="shared" si="371"/>
        <v>0</v>
      </c>
      <c r="CM150" s="15">
        <f t="shared" si="372"/>
        <v>0</v>
      </c>
      <c r="CN150" s="15">
        <f t="shared" si="373"/>
        <v>0</v>
      </c>
      <c r="CO150" s="15">
        <f t="shared" si="374"/>
        <v>0</v>
      </c>
      <c r="CP150" s="15">
        <f t="shared" si="375"/>
        <v>0</v>
      </c>
      <c r="CQ150" s="15">
        <f t="shared" si="376"/>
        <v>0</v>
      </c>
      <c r="CR150" s="15">
        <f t="shared" si="377"/>
        <v>0</v>
      </c>
      <c r="CS150" s="15">
        <f t="shared" si="378"/>
        <v>0</v>
      </c>
      <c r="CT150" s="15">
        <f t="shared" si="379"/>
        <v>0</v>
      </c>
      <c r="CU150" s="15">
        <f t="shared" si="380"/>
        <v>0</v>
      </c>
      <c r="CV150" s="15">
        <f t="shared" si="381"/>
        <v>0</v>
      </c>
      <c r="CW150" s="15">
        <f t="shared" si="382"/>
        <v>0</v>
      </c>
      <c r="CX150" s="15">
        <f t="shared" si="383"/>
        <v>0</v>
      </c>
      <c r="CY150" s="15">
        <f t="shared" si="384"/>
        <v>0</v>
      </c>
      <c r="CZ150" s="15">
        <f t="shared" si="385"/>
        <v>0</v>
      </c>
      <c r="DA150" s="15">
        <f t="shared" si="386"/>
        <v>0</v>
      </c>
      <c r="DB150" s="15">
        <f t="shared" si="387"/>
        <v>0</v>
      </c>
      <c r="DC150" s="15">
        <f t="shared" si="388"/>
        <v>0</v>
      </c>
      <c r="DD150" s="15">
        <f t="shared" si="389"/>
        <v>0</v>
      </c>
      <c r="DE150" s="15">
        <f t="shared" si="390"/>
        <v>0</v>
      </c>
      <c r="DF150" s="15">
        <f t="shared" si="391"/>
        <v>0</v>
      </c>
      <c r="DG150" s="15">
        <f t="shared" si="392"/>
        <v>0</v>
      </c>
      <c r="DH150" s="15">
        <f t="shared" si="393"/>
        <v>0</v>
      </c>
      <c r="DI150" s="15">
        <f t="shared" si="394"/>
        <v>0</v>
      </c>
      <c r="DJ150" s="15">
        <f t="shared" si="395"/>
        <v>0</v>
      </c>
      <c r="DK150" s="15">
        <f t="shared" si="396"/>
        <v>0</v>
      </c>
      <c r="DL150" s="15">
        <f t="shared" si="397"/>
        <v>0</v>
      </c>
      <c r="DM150" s="15">
        <f t="shared" si="398"/>
        <v>0</v>
      </c>
      <c r="DN150" s="15">
        <f t="shared" si="399"/>
        <v>0</v>
      </c>
      <c r="DO150" s="15">
        <f t="shared" si="400"/>
        <v>0</v>
      </c>
      <c r="DP150" s="15">
        <f t="shared" si="401"/>
        <v>0</v>
      </c>
      <c r="DR150" s="15">
        <f t="shared" si="402"/>
        <v>0</v>
      </c>
      <c r="DS150" s="15">
        <f t="shared" si="403"/>
        <v>0</v>
      </c>
      <c r="DT150" s="15">
        <f t="shared" si="404"/>
        <v>0</v>
      </c>
      <c r="DU150" s="15">
        <f t="shared" si="405"/>
        <v>0</v>
      </c>
      <c r="DV150" s="15">
        <f t="shared" si="406"/>
        <v>0</v>
      </c>
      <c r="DW150" s="15">
        <f t="shared" si="407"/>
        <v>0</v>
      </c>
      <c r="DX150" s="15">
        <f t="shared" si="408"/>
        <v>0</v>
      </c>
      <c r="DY150" s="15">
        <f t="shared" si="409"/>
        <v>0</v>
      </c>
      <c r="DZ150" s="15">
        <f t="shared" si="410"/>
        <v>0</v>
      </c>
      <c r="EA150" s="15">
        <f t="shared" si="411"/>
        <v>0</v>
      </c>
      <c r="EB150" s="15">
        <f t="shared" si="412"/>
        <v>0</v>
      </c>
      <c r="EC150" s="15">
        <f t="shared" si="413"/>
        <v>0</v>
      </c>
      <c r="ED150" s="15">
        <f t="shared" si="414"/>
        <v>0</v>
      </c>
      <c r="EE150" s="15">
        <f t="shared" si="415"/>
        <v>0</v>
      </c>
      <c r="EF150" s="15">
        <f t="shared" si="416"/>
        <v>0</v>
      </c>
      <c r="EG150" s="15">
        <f t="shared" si="417"/>
        <v>0</v>
      </c>
      <c r="EH150" s="15">
        <f t="shared" si="418"/>
        <v>0</v>
      </c>
      <c r="EI150" s="15">
        <f t="shared" si="419"/>
        <v>0</v>
      </c>
      <c r="EJ150" s="15">
        <f t="shared" si="420"/>
        <v>0</v>
      </c>
      <c r="EK150" s="15">
        <f t="shared" si="421"/>
        <v>0</v>
      </c>
      <c r="EL150" s="15">
        <f t="shared" si="422"/>
        <v>0</v>
      </c>
      <c r="EM150" s="15">
        <f t="shared" si="423"/>
        <v>0</v>
      </c>
      <c r="EN150" s="15">
        <f t="shared" si="424"/>
        <v>0</v>
      </c>
      <c r="EO150" s="15">
        <f t="shared" si="425"/>
        <v>0</v>
      </c>
      <c r="EP150" s="15">
        <f t="shared" si="426"/>
        <v>0</v>
      </c>
      <c r="EQ150" s="15">
        <f t="shared" si="427"/>
        <v>0</v>
      </c>
      <c r="ER150" s="15">
        <f t="shared" si="428"/>
        <v>0</v>
      </c>
      <c r="ES150" s="15">
        <f t="shared" si="429"/>
        <v>0</v>
      </c>
      <c r="ET150" s="15">
        <f t="shared" si="430"/>
        <v>0</v>
      </c>
      <c r="EU150" s="15">
        <f t="shared" si="431"/>
        <v>0</v>
      </c>
      <c r="EV150" s="15">
        <f t="shared" si="432"/>
        <v>0</v>
      </c>
      <c r="EW150" s="15">
        <f t="shared" si="433"/>
        <v>0</v>
      </c>
      <c r="EX150" s="15">
        <f t="shared" si="434"/>
        <v>0</v>
      </c>
      <c r="EY150" s="15">
        <f t="shared" si="435"/>
        <v>0</v>
      </c>
      <c r="EZ150" s="15">
        <f t="shared" si="436"/>
        <v>0</v>
      </c>
      <c r="FA150" s="15">
        <f t="shared" si="437"/>
        <v>0</v>
      </c>
      <c r="FB150" s="15">
        <f t="shared" si="438"/>
        <v>0</v>
      </c>
      <c r="FC150" s="15">
        <f t="shared" si="439"/>
        <v>0</v>
      </c>
    </row>
    <row r="151" spans="1:159" x14ac:dyDescent="0.25">
      <c r="A151" s="26" t="s">
        <v>537</v>
      </c>
      <c r="B151" s="13">
        <v>0</v>
      </c>
      <c r="C151" s="212">
        <v>0</v>
      </c>
      <c r="D151" s="13"/>
      <c r="E151" s="27">
        <v>0</v>
      </c>
      <c r="F151" s="27">
        <v>0</v>
      </c>
      <c r="G151" s="27">
        <v>0</v>
      </c>
      <c r="H151" s="27">
        <v>0</v>
      </c>
      <c r="I151" s="27">
        <v>0</v>
      </c>
      <c r="J151" s="27">
        <v>0</v>
      </c>
      <c r="K151" s="27">
        <v>0</v>
      </c>
      <c r="L151" s="27">
        <v>0</v>
      </c>
      <c r="M151" s="27">
        <v>0</v>
      </c>
      <c r="N151" s="27">
        <v>0</v>
      </c>
      <c r="O151" s="27">
        <v>0</v>
      </c>
      <c r="P151" s="27">
        <v>0</v>
      </c>
      <c r="Q151" s="13"/>
      <c r="R151" s="27">
        <v>0</v>
      </c>
      <c r="S151" s="27">
        <v>0</v>
      </c>
      <c r="T151" s="27">
        <v>0</v>
      </c>
      <c r="U151" s="29">
        <v>0</v>
      </c>
      <c r="V151" s="29">
        <v>0</v>
      </c>
      <c r="W151" s="29">
        <v>0</v>
      </c>
      <c r="X151" s="29">
        <v>0</v>
      </c>
      <c r="Y151" s="29">
        <v>0</v>
      </c>
      <c r="Z151" s="29">
        <v>0</v>
      </c>
      <c r="AA151" s="29">
        <v>0</v>
      </c>
      <c r="AB151" s="29">
        <v>0</v>
      </c>
      <c r="AC151" s="29">
        <v>0</v>
      </c>
      <c r="AD151" s="27"/>
      <c r="AE151" s="27">
        <v>0</v>
      </c>
      <c r="AF151" s="27">
        <v>0</v>
      </c>
      <c r="AG151" s="27">
        <v>0</v>
      </c>
      <c r="AH151" s="27">
        <v>0</v>
      </c>
      <c r="AI151" s="27">
        <v>0</v>
      </c>
      <c r="AJ151" s="27">
        <v>0</v>
      </c>
      <c r="AK151" s="27"/>
      <c r="AL151" s="27"/>
      <c r="AM151" s="27"/>
      <c r="AN151" s="27"/>
      <c r="AO151" s="27"/>
      <c r="AP151" s="27"/>
      <c r="AQ151" s="27"/>
      <c r="AR151" s="28">
        <v>0</v>
      </c>
      <c r="AS151" s="28">
        <v>0</v>
      </c>
      <c r="AT151" s="28">
        <v>0</v>
      </c>
      <c r="AU151" s="28">
        <v>0</v>
      </c>
      <c r="AV151" s="28">
        <v>0</v>
      </c>
      <c r="AW151" s="28">
        <v>0</v>
      </c>
      <c r="AX151" s="28">
        <v>0</v>
      </c>
      <c r="AY151" s="28">
        <v>0</v>
      </c>
      <c r="AZ151" s="28">
        <v>0</v>
      </c>
      <c r="BA151" s="28">
        <v>0</v>
      </c>
      <c r="BB151" s="28">
        <v>0</v>
      </c>
      <c r="BC151" s="28">
        <v>0</v>
      </c>
      <c r="BD151" s="27"/>
      <c r="BE151" s="28">
        <v>0</v>
      </c>
      <c r="BF151" s="28">
        <v>0</v>
      </c>
      <c r="BG151" s="28">
        <v>0</v>
      </c>
      <c r="BH151" s="29">
        <v>0</v>
      </c>
      <c r="BI151" s="29">
        <v>0</v>
      </c>
      <c r="BJ151" s="29">
        <v>0</v>
      </c>
      <c r="BK151" s="29">
        <v>0</v>
      </c>
      <c r="BL151" s="29">
        <v>0</v>
      </c>
      <c r="BM151" s="29">
        <v>0</v>
      </c>
      <c r="BN151" s="29">
        <v>0</v>
      </c>
      <c r="BO151" s="29">
        <v>0</v>
      </c>
      <c r="BP151" s="29">
        <v>0</v>
      </c>
      <c r="BQ151" s="28"/>
      <c r="BR151" s="27">
        <f t="shared" si="352"/>
        <v>0</v>
      </c>
      <c r="BS151" s="27">
        <f t="shared" si="353"/>
        <v>0</v>
      </c>
      <c r="BT151" s="27">
        <f t="shared" si="354"/>
        <v>0</v>
      </c>
      <c r="BU151" s="27">
        <f t="shared" si="355"/>
        <v>0</v>
      </c>
      <c r="BV151" s="27">
        <f t="shared" si="356"/>
        <v>0</v>
      </c>
      <c r="BW151" s="27">
        <f t="shared" si="357"/>
        <v>0</v>
      </c>
      <c r="BX151" s="27">
        <f t="shared" si="358"/>
        <v>0</v>
      </c>
      <c r="BY151" s="27">
        <f t="shared" si="359"/>
        <v>0</v>
      </c>
      <c r="BZ151" s="27">
        <f t="shared" si="360"/>
        <v>0</v>
      </c>
      <c r="CA151" s="27">
        <f t="shared" si="361"/>
        <v>0</v>
      </c>
      <c r="CB151" s="27">
        <f t="shared" si="362"/>
        <v>0</v>
      </c>
      <c r="CC151" s="27">
        <f t="shared" si="363"/>
        <v>0</v>
      </c>
      <c r="CE151" s="15">
        <f t="shared" si="364"/>
        <v>0</v>
      </c>
      <c r="CF151" s="15">
        <f t="shared" si="365"/>
        <v>0</v>
      </c>
      <c r="CG151" s="15">
        <f t="shared" si="366"/>
        <v>0</v>
      </c>
      <c r="CH151" s="15">
        <f t="shared" si="367"/>
        <v>0</v>
      </c>
      <c r="CI151" s="15">
        <f t="shared" si="368"/>
        <v>0</v>
      </c>
      <c r="CJ151" s="15">
        <f t="shared" si="369"/>
        <v>0</v>
      </c>
      <c r="CK151" s="15">
        <f t="shared" si="370"/>
        <v>0</v>
      </c>
      <c r="CL151" s="15">
        <f t="shared" si="371"/>
        <v>0</v>
      </c>
      <c r="CM151" s="15">
        <f t="shared" si="372"/>
        <v>0</v>
      </c>
      <c r="CN151" s="15">
        <f t="shared" si="373"/>
        <v>0</v>
      </c>
      <c r="CO151" s="15">
        <f t="shared" si="374"/>
        <v>0</v>
      </c>
      <c r="CP151" s="15">
        <f t="shared" si="375"/>
        <v>0</v>
      </c>
      <c r="CQ151" s="15">
        <f t="shared" si="376"/>
        <v>0</v>
      </c>
      <c r="CR151" s="15">
        <f t="shared" si="377"/>
        <v>0</v>
      </c>
      <c r="CS151" s="15">
        <f t="shared" si="378"/>
        <v>0</v>
      </c>
      <c r="CT151" s="15">
        <f t="shared" si="379"/>
        <v>0</v>
      </c>
      <c r="CU151" s="15">
        <f t="shared" si="380"/>
        <v>0</v>
      </c>
      <c r="CV151" s="15">
        <f t="shared" si="381"/>
        <v>0</v>
      </c>
      <c r="CW151" s="15">
        <f t="shared" si="382"/>
        <v>0</v>
      </c>
      <c r="CX151" s="15">
        <f t="shared" si="383"/>
        <v>0</v>
      </c>
      <c r="CY151" s="15">
        <f t="shared" si="384"/>
        <v>0</v>
      </c>
      <c r="CZ151" s="15">
        <f t="shared" si="385"/>
        <v>0</v>
      </c>
      <c r="DA151" s="15">
        <f t="shared" si="386"/>
        <v>0</v>
      </c>
      <c r="DB151" s="15">
        <f t="shared" si="387"/>
        <v>0</v>
      </c>
      <c r="DC151" s="15">
        <f t="shared" si="388"/>
        <v>0</v>
      </c>
      <c r="DD151" s="15">
        <f t="shared" si="389"/>
        <v>0</v>
      </c>
      <c r="DE151" s="15">
        <f t="shared" si="390"/>
        <v>0</v>
      </c>
      <c r="DF151" s="15">
        <f t="shared" si="391"/>
        <v>0</v>
      </c>
      <c r="DG151" s="15">
        <f t="shared" si="392"/>
        <v>0</v>
      </c>
      <c r="DH151" s="15">
        <f t="shared" si="393"/>
        <v>0</v>
      </c>
      <c r="DI151" s="15">
        <f t="shared" si="394"/>
        <v>0</v>
      </c>
      <c r="DJ151" s="15">
        <f t="shared" si="395"/>
        <v>0</v>
      </c>
      <c r="DK151" s="15">
        <f t="shared" si="396"/>
        <v>0</v>
      </c>
      <c r="DL151" s="15">
        <f t="shared" si="397"/>
        <v>0</v>
      </c>
      <c r="DM151" s="15">
        <f t="shared" si="398"/>
        <v>0</v>
      </c>
      <c r="DN151" s="15">
        <f t="shared" si="399"/>
        <v>0</v>
      </c>
      <c r="DO151" s="15">
        <f t="shared" si="400"/>
        <v>0</v>
      </c>
      <c r="DP151" s="15">
        <f t="shared" si="401"/>
        <v>0</v>
      </c>
      <c r="DR151" s="15">
        <f t="shared" si="402"/>
        <v>0</v>
      </c>
      <c r="DS151" s="15">
        <f t="shared" si="403"/>
        <v>0</v>
      </c>
      <c r="DT151" s="15">
        <f t="shared" si="404"/>
        <v>0</v>
      </c>
      <c r="DU151" s="15">
        <f t="shared" si="405"/>
        <v>0</v>
      </c>
      <c r="DV151" s="15">
        <f t="shared" si="406"/>
        <v>0</v>
      </c>
      <c r="DW151" s="15">
        <f t="shared" si="407"/>
        <v>0</v>
      </c>
      <c r="DX151" s="15">
        <f t="shared" si="408"/>
        <v>0</v>
      </c>
      <c r="DY151" s="15">
        <f t="shared" si="409"/>
        <v>0</v>
      </c>
      <c r="DZ151" s="15">
        <f t="shared" si="410"/>
        <v>0</v>
      </c>
      <c r="EA151" s="15">
        <f t="shared" si="411"/>
        <v>0</v>
      </c>
      <c r="EB151" s="15">
        <f t="shared" si="412"/>
        <v>0</v>
      </c>
      <c r="EC151" s="15">
        <f t="shared" si="413"/>
        <v>0</v>
      </c>
      <c r="ED151" s="15">
        <f t="shared" si="414"/>
        <v>0</v>
      </c>
      <c r="EE151" s="15">
        <f t="shared" si="415"/>
        <v>0</v>
      </c>
      <c r="EF151" s="15">
        <f t="shared" si="416"/>
        <v>0</v>
      </c>
      <c r="EG151" s="15">
        <f t="shared" si="417"/>
        <v>0</v>
      </c>
      <c r="EH151" s="15">
        <f t="shared" si="418"/>
        <v>0</v>
      </c>
      <c r="EI151" s="15">
        <f t="shared" si="419"/>
        <v>0</v>
      </c>
      <c r="EJ151" s="15">
        <f t="shared" si="420"/>
        <v>0</v>
      </c>
      <c r="EK151" s="15">
        <f t="shared" si="421"/>
        <v>0</v>
      </c>
      <c r="EL151" s="15">
        <f t="shared" si="422"/>
        <v>0</v>
      </c>
      <c r="EM151" s="15">
        <f t="shared" si="423"/>
        <v>0</v>
      </c>
      <c r="EN151" s="15">
        <f t="shared" si="424"/>
        <v>0</v>
      </c>
      <c r="EO151" s="15">
        <f t="shared" si="425"/>
        <v>0</v>
      </c>
      <c r="EP151" s="15">
        <f t="shared" si="426"/>
        <v>0</v>
      </c>
      <c r="EQ151" s="15">
        <f t="shared" si="427"/>
        <v>0</v>
      </c>
      <c r="ER151" s="15">
        <f t="shared" si="428"/>
        <v>0</v>
      </c>
      <c r="ES151" s="15">
        <f t="shared" si="429"/>
        <v>0</v>
      </c>
      <c r="ET151" s="15">
        <f t="shared" si="430"/>
        <v>0</v>
      </c>
      <c r="EU151" s="15">
        <f t="shared" si="431"/>
        <v>0</v>
      </c>
      <c r="EV151" s="15">
        <f t="shared" si="432"/>
        <v>0</v>
      </c>
      <c r="EW151" s="15">
        <f t="shared" si="433"/>
        <v>0</v>
      </c>
      <c r="EX151" s="15">
        <f t="shared" si="434"/>
        <v>0</v>
      </c>
      <c r="EY151" s="15">
        <f t="shared" si="435"/>
        <v>0</v>
      </c>
      <c r="EZ151" s="15">
        <f t="shared" si="436"/>
        <v>0</v>
      </c>
      <c r="FA151" s="15">
        <f t="shared" si="437"/>
        <v>0</v>
      </c>
      <c r="FB151" s="15">
        <f t="shared" si="438"/>
        <v>0</v>
      </c>
      <c r="FC151" s="15">
        <f t="shared" si="439"/>
        <v>0</v>
      </c>
    </row>
    <row r="152" spans="1:159" x14ac:dyDescent="0.25">
      <c r="A152" s="26" t="s">
        <v>538</v>
      </c>
      <c r="B152" s="13">
        <v>3.1599999999999996E-2</v>
      </c>
      <c r="C152" s="212">
        <v>2.92E-2</v>
      </c>
      <c r="D152" s="13"/>
      <c r="E152" s="27">
        <v>22146480.789999999</v>
      </c>
      <c r="F152" s="27">
        <v>22146480.789999999</v>
      </c>
      <c r="G152" s="27">
        <v>22146480.789999999</v>
      </c>
      <c r="H152" s="27">
        <v>22146480.789999999</v>
      </c>
      <c r="I152" s="27">
        <v>22146480.789999999</v>
      </c>
      <c r="J152" s="27">
        <v>22146480.789999999</v>
      </c>
      <c r="K152" s="27">
        <v>22146480.789999999</v>
      </c>
      <c r="L152" s="27">
        <v>22146480.789999999</v>
      </c>
      <c r="M152" s="27">
        <v>22146480.789999999</v>
      </c>
      <c r="N152" s="27">
        <v>22146480.789999999</v>
      </c>
      <c r="O152" s="27">
        <v>22146480.789999999</v>
      </c>
      <c r="P152" s="27">
        <v>22146480.789999999</v>
      </c>
      <c r="Q152" s="13"/>
      <c r="R152" s="27">
        <v>22146480.789999999</v>
      </c>
      <c r="S152" s="27">
        <v>22146480.789999999</v>
      </c>
      <c r="T152" s="27">
        <v>22146480.789999999</v>
      </c>
      <c r="U152" s="29">
        <v>22146480.789999999</v>
      </c>
      <c r="V152" s="29">
        <v>22146480.789999999</v>
      </c>
      <c r="W152" s="29">
        <v>22146480.789999999</v>
      </c>
      <c r="X152" s="29">
        <v>22146480.789999999</v>
      </c>
      <c r="Y152" s="29">
        <v>22146480.789999999</v>
      </c>
      <c r="Z152" s="29">
        <v>22146480.789999999</v>
      </c>
      <c r="AA152" s="29">
        <v>22146480.789999999</v>
      </c>
      <c r="AB152" s="29">
        <v>22146480.789999999</v>
      </c>
      <c r="AC152" s="29">
        <v>22146480.789999999</v>
      </c>
      <c r="AD152" s="27"/>
      <c r="AE152" s="27">
        <v>22146480.789999999</v>
      </c>
      <c r="AF152" s="27">
        <v>22146480.789999999</v>
      </c>
      <c r="AG152" s="27">
        <v>22146480.789999999</v>
      </c>
      <c r="AH152" s="27">
        <v>22146480.789999999</v>
      </c>
      <c r="AI152" s="27">
        <v>22146480.789999999</v>
      </c>
      <c r="AJ152" s="27">
        <v>22146480.789999999</v>
      </c>
      <c r="AK152" s="27"/>
      <c r="AL152" s="27"/>
      <c r="AM152" s="27"/>
      <c r="AN152" s="27"/>
      <c r="AO152" s="27"/>
      <c r="AP152" s="27"/>
      <c r="AQ152" s="27"/>
      <c r="AR152" s="28">
        <v>58319.066080333323</v>
      </c>
      <c r="AS152" s="28">
        <v>58319.066080333323</v>
      </c>
      <c r="AT152" s="28">
        <v>58319.066080333323</v>
      </c>
      <c r="AU152" s="28">
        <v>58319.066080333323</v>
      </c>
      <c r="AV152" s="28">
        <v>58319.066080333323</v>
      </c>
      <c r="AW152" s="28">
        <v>58319.066080333323</v>
      </c>
      <c r="AX152" s="28">
        <v>58319.066080333323</v>
      </c>
      <c r="AY152" s="28">
        <v>58319.066080333323</v>
      </c>
      <c r="AZ152" s="28">
        <v>58319.066080333323</v>
      </c>
      <c r="BA152" s="28">
        <v>58319.066080333323</v>
      </c>
      <c r="BB152" s="28">
        <v>58319.066080333323</v>
      </c>
      <c r="BC152" s="28">
        <v>58319.066080333323</v>
      </c>
      <c r="BD152" s="27"/>
      <c r="BE152" s="28">
        <v>58319.066080333323</v>
      </c>
      <c r="BF152" s="28">
        <v>58319.066080333323</v>
      </c>
      <c r="BG152" s="28">
        <v>58319.066080333323</v>
      </c>
      <c r="BH152" s="29">
        <v>58319.066080333323</v>
      </c>
      <c r="BI152" s="29">
        <v>58319.066080333323</v>
      </c>
      <c r="BJ152" s="29">
        <v>58319.066080333323</v>
      </c>
      <c r="BK152" s="29">
        <v>58319.066080333323</v>
      </c>
      <c r="BL152" s="29">
        <v>58319.066080333323</v>
      </c>
      <c r="BM152" s="29">
        <v>58319.066080333323</v>
      </c>
      <c r="BN152" s="29">
        <v>58319.066080333323</v>
      </c>
      <c r="BO152" s="29">
        <v>58319.066080333323</v>
      </c>
      <c r="BP152" s="29">
        <v>58319.066080333323</v>
      </c>
      <c r="BQ152" s="28"/>
      <c r="BR152" s="27">
        <f t="shared" si="352"/>
        <v>58319.066080333323</v>
      </c>
      <c r="BS152" s="27">
        <f t="shared" si="353"/>
        <v>58319.066080333323</v>
      </c>
      <c r="BT152" s="27">
        <f t="shared" si="354"/>
        <v>58319.066080333323</v>
      </c>
      <c r="BU152" s="27">
        <f t="shared" si="355"/>
        <v>58319.066080333323</v>
      </c>
      <c r="BV152" s="27">
        <f t="shared" si="356"/>
        <v>58319.066080333323</v>
      </c>
      <c r="BW152" s="27">
        <f t="shared" si="357"/>
        <v>58319.066080333323</v>
      </c>
      <c r="BX152" s="27">
        <f t="shared" si="358"/>
        <v>0</v>
      </c>
      <c r="BY152" s="27">
        <f t="shared" si="359"/>
        <v>0</v>
      </c>
      <c r="BZ152" s="27">
        <f t="shared" si="360"/>
        <v>0</v>
      </c>
      <c r="CA152" s="27">
        <f t="shared" si="361"/>
        <v>0</v>
      </c>
      <c r="CB152" s="27">
        <f t="shared" si="362"/>
        <v>0</v>
      </c>
      <c r="CC152" s="27">
        <f t="shared" si="363"/>
        <v>0</v>
      </c>
      <c r="CE152" s="15">
        <f t="shared" si="364"/>
        <v>53889.769922333333</v>
      </c>
      <c r="CF152" s="15">
        <f t="shared" si="365"/>
        <v>53889.769922333333</v>
      </c>
      <c r="CG152" s="15">
        <f t="shared" si="366"/>
        <v>53889.769922333333</v>
      </c>
      <c r="CH152" s="15">
        <f t="shared" si="367"/>
        <v>53889.769922333333</v>
      </c>
      <c r="CI152" s="15">
        <f t="shared" si="368"/>
        <v>53889.769922333333</v>
      </c>
      <c r="CJ152" s="15">
        <f t="shared" si="369"/>
        <v>53889.769922333333</v>
      </c>
      <c r="CK152" s="15">
        <f t="shared" si="370"/>
        <v>53889.769922333333</v>
      </c>
      <c r="CL152" s="15">
        <f t="shared" si="371"/>
        <v>53889.769922333333</v>
      </c>
      <c r="CM152" s="15">
        <f t="shared" si="372"/>
        <v>53889.769922333333</v>
      </c>
      <c r="CN152" s="15">
        <f t="shared" si="373"/>
        <v>53889.769922333333</v>
      </c>
      <c r="CO152" s="15">
        <f t="shared" si="374"/>
        <v>53889.769922333333</v>
      </c>
      <c r="CP152" s="15">
        <f t="shared" si="375"/>
        <v>53889.769922333333</v>
      </c>
      <c r="CQ152" s="15">
        <f t="shared" si="376"/>
        <v>0</v>
      </c>
      <c r="CR152" s="15">
        <f t="shared" si="377"/>
        <v>53889.769922333333</v>
      </c>
      <c r="CS152" s="15">
        <f t="shared" si="378"/>
        <v>53889.769922333333</v>
      </c>
      <c r="CT152" s="15">
        <f t="shared" si="379"/>
        <v>53889.769922333333</v>
      </c>
      <c r="CU152" s="15">
        <f t="shared" si="380"/>
        <v>53889.769922333333</v>
      </c>
      <c r="CV152" s="15">
        <f t="shared" si="381"/>
        <v>53889.769922333333</v>
      </c>
      <c r="CW152" s="15">
        <f t="shared" si="382"/>
        <v>53889.769922333333</v>
      </c>
      <c r="CX152" s="15">
        <f t="shared" si="383"/>
        <v>53889.769922333333</v>
      </c>
      <c r="CY152" s="15">
        <f t="shared" si="384"/>
        <v>53889.769922333333</v>
      </c>
      <c r="CZ152" s="15">
        <f t="shared" si="385"/>
        <v>53889.769922333333</v>
      </c>
      <c r="DA152" s="15">
        <f t="shared" si="386"/>
        <v>53889.769922333333</v>
      </c>
      <c r="DB152" s="15">
        <f t="shared" si="387"/>
        <v>53889.769922333333</v>
      </c>
      <c r="DC152" s="15">
        <f t="shared" si="388"/>
        <v>53889.769922333333</v>
      </c>
      <c r="DD152" s="15">
        <f t="shared" si="389"/>
        <v>0</v>
      </c>
      <c r="DE152" s="15">
        <f t="shared" si="390"/>
        <v>53889.769922333333</v>
      </c>
      <c r="DF152" s="15">
        <f t="shared" si="391"/>
        <v>53889.769922333333</v>
      </c>
      <c r="DG152" s="15">
        <f t="shared" si="392"/>
        <v>53889.769922333333</v>
      </c>
      <c r="DH152" s="15">
        <f t="shared" si="393"/>
        <v>53889.769922333333</v>
      </c>
      <c r="DI152" s="15">
        <f t="shared" si="394"/>
        <v>53889.769922333333</v>
      </c>
      <c r="DJ152" s="15">
        <f t="shared" si="395"/>
        <v>53889.769922333333</v>
      </c>
      <c r="DK152" s="15">
        <f t="shared" si="396"/>
        <v>0</v>
      </c>
      <c r="DL152" s="15">
        <f t="shared" si="397"/>
        <v>0</v>
      </c>
      <c r="DM152" s="15">
        <f t="shared" si="398"/>
        <v>0</v>
      </c>
      <c r="DN152" s="15">
        <f t="shared" si="399"/>
        <v>0</v>
      </c>
      <c r="DO152" s="15">
        <f t="shared" si="400"/>
        <v>0</v>
      </c>
      <c r="DP152" s="15">
        <f t="shared" si="401"/>
        <v>0</v>
      </c>
      <c r="DR152" s="15">
        <f t="shared" si="402"/>
        <v>4429.2961579999901</v>
      </c>
      <c r="DS152" s="15">
        <f t="shared" si="403"/>
        <v>4429.2961579999901</v>
      </c>
      <c r="DT152" s="15">
        <f t="shared" si="404"/>
        <v>4429.2961579999901</v>
      </c>
      <c r="DU152" s="15">
        <f t="shared" si="405"/>
        <v>4429.2961579999901</v>
      </c>
      <c r="DV152" s="15">
        <f t="shared" si="406"/>
        <v>4429.2961579999901</v>
      </c>
      <c r="DW152" s="15">
        <f t="shared" si="407"/>
        <v>4429.2961579999901</v>
      </c>
      <c r="DX152" s="15">
        <f t="shared" si="408"/>
        <v>4429.2961579999901</v>
      </c>
      <c r="DY152" s="15">
        <f t="shared" si="409"/>
        <v>4429.2961579999901</v>
      </c>
      <c r="DZ152" s="15">
        <f t="shared" si="410"/>
        <v>4429.2961579999901</v>
      </c>
      <c r="EA152" s="15">
        <f t="shared" si="411"/>
        <v>4429.2961579999901</v>
      </c>
      <c r="EB152" s="15">
        <f t="shared" si="412"/>
        <v>4429.2961579999901</v>
      </c>
      <c r="EC152" s="15">
        <f t="shared" si="413"/>
        <v>4429.2961579999901</v>
      </c>
      <c r="ED152" s="15">
        <f t="shared" si="414"/>
        <v>0</v>
      </c>
      <c r="EE152" s="15">
        <f t="shared" si="415"/>
        <v>4429.2961579999901</v>
      </c>
      <c r="EF152" s="15">
        <f t="shared" si="416"/>
        <v>4429.2961579999901</v>
      </c>
      <c r="EG152" s="15">
        <f t="shared" si="417"/>
        <v>4429.2961579999901</v>
      </c>
      <c r="EH152" s="15">
        <f t="shared" si="418"/>
        <v>4429.2961579999901</v>
      </c>
      <c r="EI152" s="15">
        <f t="shared" si="419"/>
        <v>4429.2961579999901</v>
      </c>
      <c r="EJ152" s="15">
        <f t="shared" si="420"/>
        <v>4429.2961579999901</v>
      </c>
      <c r="EK152" s="15">
        <f t="shared" si="421"/>
        <v>4429.2961579999901</v>
      </c>
      <c r="EL152" s="15">
        <f t="shared" si="422"/>
        <v>4429.2961579999901</v>
      </c>
      <c r="EM152" s="15">
        <f t="shared" si="423"/>
        <v>4429.2961579999901</v>
      </c>
      <c r="EN152" s="15">
        <f t="shared" si="424"/>
        <v>4429.2961579999901</v>
      </c>
      <c r="EO152" s="15">
        <f t="shared" si="425"/>
        <v>4429.2961579999901</v>
      </c>
      <c r="EP152" s="15">
        <f t="shared" si="426"/>
        <v>4429.2961579999901</v>
      </c>
      <c r="EQ152" s="15">
        <f t="shared" si="427"/>
        <v>0</v>
      </c>
      <c r="ER152" s="15">
        <f t="shared" si="428"/>
        <v>4429.2961579999901</v>
      </c>
      <c r="ES152" s="15">
        <f t="shared" si="429"/>
        <v>4429.2961579999901</v>
      </c>
      <c r="ET152" s="15">
        <f t="shared" si="430"/>
        <v>4429.2961579999901</v>
      </c>
      <c r="EU152" s="15">
        <f t="shared" si="431"/>
        <v>4429.2961579999901</v>
      </c>
      <c r="EV152" s="15">
        <f t="shared" si="432"/>
        <v>4429.2961579999901</v>
      </c>
      <c r="EW152" s="15">
        <f t="shared" si="433"/>
        <v>4429.2961579999901</v>
      </c>
      <c r="EX152" s="15">
        <f t="shared" si="434"/>
        <v>0</v>
      </c>
      <c r="EY152" s="15">
        <f t="shared" si="435"/>
        <v>0</v>
      </c>
      <c r="EZ152" s="15">
        <f t="shared" si="436"/>
        <v>0</v>
      </c>
      <c r="FA152" s="15">
        <f t="shared" si="437"/>
        <v>0</v>
      </c>
      <c r="FB152" s="15">
        <f t="shared" si="438"/>
        <v>0</v>
      </c>
      <c r="FC152" s="15">
        <f t="shared" si="439"/>
        <v>0</v>
      </c>
    </row>
    <row r="153" spans="1:159" x14ac:dyDescent="0.25">
      <c r="A153" s="26" t="s">
        <v>539</v>
      </c>
      <c r="B153" s="13">
        <v>3.04E-2</v>
      </c>
      <c r="C153" s="212">
        <v>2.7799999999999998E-2</v>
      </c>
      <c r="D153" s="13"/>
      <c r="E153" s="27">
        <v>15415791.300000001</v>
      </c>
      <c r="F153" s="27">
        <v>15415791.300000001</v>
      </c>
      <c r="G153" s="27">
        <v>15415791.300000001</v>
      </c>
      <c r="H153" s="27">
        <v>15386567.73</v>
      </c>
      <c r="I153" s="27">
        <v>15357344.15</v>
      </c>
      <c r="J153" s="27">
        <v>15357344.15</v>
      </c>
      <c r="K153" s="27">
        <v>15357344.15</v>
      </c>
      <c r="L153" s="27">
        <v>15357344.15</v>
      </c>
      <c r="M153" s="27">
        <v>15357344.15</v>
      </c>
      <c r="N153" s="27">
        <v>15465367.119999999</v>
      </c>
      <c r="O153" s="27">
        <v>15573390.08</v>
      </c>
      <c r="P153" s="27">
        <v>15661796.83</v>
      </c>
      <c r="Q153" s="13"/>
      <c r="R153" s="27">
        <v>15750203.57</v>
      </c>
      <c r="S153" s="27">
        <v>15750203.57</v>
      </c>
      <c r="T153" s="27">
        <v>15750203.57</v>
      </c>
      <c r="U153" s="29">
        <v>15750203.57</v>
      </c>
      <c r="V153" s="29">
        <v>15750203.57</v>
      </c>
      <c r="W153" s="29">
        <v>15750203.57</v>
      </c>
      <c r="X153" s="29">
        <v>15750203.57</v>
      </c>
      <c r="Y153" s="29">
        <v>15750203.57</v>
      </c>
      <c r="Z153" s="29">
        <v>15750203.57</v>
      </c>
      <c r="AA153" s="29">
        <v>15752887.710000001</v>
      </c>
      <c r="AB153" s="29">
        <v>15755571.84</v>
      </c>
      <c r="AC153" s="29">
        <v>15755571.84</v>
      </c>
      <c r="AD153" s="27"/>
      <c r="AE153" s="27">
        <v>15755571.84</v>
      </c>
      <c r="AF153" s="27">
        <v>15755571.84</v>
      </c>
      <c r="AG153" s="27">
        <v>15755571.84</v>
      </c>
      <c r="AH153" s="27">
        <v>15755571.84</v>
      </c>
      <c r="AI153" s="27">
        <v>15754228.060000001</v>
      </c>
      <c r="AJ153" s="27">
        <v>15752884.279999999</v>
      </c>
      <c r="AK153" s="27"/>
      <c r="AL153" s="27"/>
      <c r="AM153" s="27"/>
      <c r="AN153" s="27"/>
      <c r="AO153" s="27"/>
      <c r="AP153" s="27"/>
      <c r="AQ153" s="27"/>
      <c r="AR153" s="28">
        <v>39053.337959999997</v>
      </c>
      <c r="AS153" s="28">
        <v>39053.337959999997</v>
      </c>
      <c r="AT153" s="28">
        <v>39053.337959999997</v>
      </c>
      <c r="AU153" s="28">
        <v>38979.304916000001</v>
      </c>
      <c r="AV153" s="28">
        <v>38905.271846666663</v>
      </c>
      <c r="AW153" s="28">
        <v>38905.271846666663</v>
      </c>
      <c r="AX153" s="28">
        <v>38905.271846666663</v>
      </c>
      <c r="AY153" s="28">
        <v>38905.271846666663</v>
      </c>
      <c r="AZ153" s="28">
        <v>38905.271846666663</v>
      </c>
      <c r="BA153" s="28">
        <v>39178.930037333332</v>
      </c>
      <c r="BB153" s="28">
        <v>39452.588202666666</v>
      </c>
      <c r="BC153" s="28">
        <v>39676.551969333334</v>
      </c>
      <c r="BD153" s="27"/>
      <c r="BE153" s="28">
        <v>39900.515710666667</v>
      </c>
      <c r="BF153" s="28">
        <v>39900.515710666667</v>
      </c>
      <c r="BG153" s="28">
        <v>39900.515710666667</v>
      </c>
      <c r="BH153" s="29">
        <v>39900.515710666667</v>
      </c>
      <c r="BI153" s="29">
        <v>39900.515710666667</v>
      </c>
      <c r="BJ153" s="29">
        <v>39900.515710666667</v>
      </c>
      <c r="BK153" s="29">
        <v>39900.515710666667</v>
      </c>
      <c r="BL153" s="29">
        <v>39900.515710666667</v>
      </c>
      <c r="BM153" s="29">
        <v>39900.515710666667</v>
      </c>
      <c r="BN153" s="29">
        <v>39907.315532000001</v>
      </c>
      <c r="BO153" s="29">
        <v>39914.115328</v>
      </c>
      <c r="BP153" s="29">
        <v>39914.115328</v>
      </c>
      <c r="BQ153" s="28"/>
      <c r="BR153" s="27">
        <f t="shared" si="352"/>
        <v>39914.115328</v>
      </c>
      <c r="BS153" s="27">
        <f t="shared" si="353"/>
        <v>39914.115328</v>
      </c>
      <c r="BT153" s="27">
        <f t="shared" si="354"/>
        <v>39914.115328</v>
      </c>
      <c r="BU153" s="27">
        <f t="shared" si="355"/>
        <v>39914.115328</v>
      </c>
      <c r="BV153" s="27">
        <f t="shared" si="356"/>
        <v>39910.711085333336</v>
      </c>
      <c r="BW153" s="27">
        <f t="shared" si="357"/>
        <v>39907.306842666665</v>
      </c>
      <c r="BX153" s="27">
        <f t="shared" si="358"/>
        <v>0</v>
      </c>
      <c r="BY153" s="27">
        <f t="shared" si="359"/>
        <v>0</v>
      </c>
      <c r="BZ153" s="27">
        <f t="shared" si="360"/>
        <v>0</v>
      </c>
      <c r="CA153" s="27">
        <f t="shared" si="361"/>
        <v>0</v>
      </c>
      <c r="CB153" s="27">
        <f t="shared" si="362"/>
        <v>0</v>
      </c>
      <c r="CC153" s="27">
        <f t="shared" si="363"/>
        <v>0</v>
      </c>
      <c r="CE153" s="15">
        <f t="shared" si="364"/>
        <v>35713.249844999998</v>
      </c>
      <c r="CF153" s="15">
        <f t="shared" si="365"/>
        <v>35713.249844999998</v>
      </c>
      <c r="CG153" s="15">
        <f t="shared" si="366"/>
        <v>35713.249844999998</v>
      </c>
      <c r="CH153" s="15">
        <f t="shared" si="367"/>
        <v>35645.548574499997</v>
      </c>
      <c r="CI153" s="15">
        <f t="shared" si="368"/>
        <v>35577.847280833332</v>
      </c>
      <c r="CJ153" s="15">
        <f t="shared" si="369"/>
        <v>35577.847280833332</v>
      </c>
      <c r="CK153" s="15">
        <f t="shared" si="370"/>
        <v>35577.847280833332</v>
      </c>
      <c r="CL153" s="15">
        <f t="shared" si="371"/>
        <v>35577.847280833332</v>
      </c>
      <c r="CM153" s="15">
        <f t="shared" si="372"/>
        <v>35577.847280833332</v>
      </c>
      <c r="CN153" s="15">
        <f t="shared" si="373"/>
        <v>35828.100494666658</v>
      </c>
      <c r="CO153" s="15">
        <f t="shared" si="374"/>
        <v>36078.353685333328</v>
      </c>
      <c r="CP153" s="15">
        <f t="shared" si="375"/>
        <v>36283.162656166664</v>
      </c>
      <c r="CQ153" s="15">
        <f t="shared" si="376"/>
        <v>0</v>
      </c>
      <c r="CR153" s="15">
        <f t="shared" si="377"/>
        <v>36487.971603833335</v>
      </c>
      <c r="CS153" s="15">
        <f t="shared" si="378"/>
        <v>36487.971603833335</v>
      </c>
      <c r="CT153" s="15">
        <f t="shared" si="379"/>
        <v>36487.971603833335</v>
      </c>
      <c r="CU153" s="15">
        <f t="shared" si="380"/>
        <v>36487.971603833335</v>
      </c>
      <c r="CV153" s="15">
        <f t="shared" si="381"/>
        <v>36487.971603833335</v>
      </c>
      <c r="CW153" s="15">
        <f t="shared" si="382"/>
        <v>36487.971603833335</v>
      </c>
      <c r="CX153" s="15">
        <f t="shared" si="383"/>
        <v>36487.971603833335</v>
      </c>
      <c r="CY153" s="15">
        <f t="shared" si="384"/>
        <v>36487.971603833335</v>
      </c>
      <c r="CZ153" s="15">
        <f t="shared" si="385"/>
        <v>36487.971603833335</v>
      </c>
      <c r="DA153" s="15">
        <f t="shared" si="386"/>
        <v>36494.189861500003</v>
      </c>
      <c r="DB153" s="15">
        <f t="shared" si="387"/>
        <v>36500.408095999999</v>
      </c>
      <c r="DC153" s="15">
        <f t="shared" si="388"/>
        <v>36500.408095999999</v>
      </c>
      <c r="DD153" s="15">
        <f t="shared" si="389"/>
        <v>0</v>
      </c>
      <c r="DE153" s="15">
        <f t="shared" si="390"/>
        <v>36500.408095999999</v>
      </c>
      <c r="DF153" s="15">
        <f t="shared" si="391"/>
        <v>36500.408095999999</v>
      </c>
      <c r="DG153" s="15">
        <f t="shared" si="392"/>
        <v>36500.408095999999</v>
      </c>
      <c r="DH153" s="15">
        <f t="shared" si="393"/>
        <v>36500.408095999999</v>
      </c>
      <c r="DI153" s="15">
        <f t="shared" si="394"/>
        <v>36497.295005666667</v>
      </c>
      <c r="DJ153" s="15">
        <f t="shared" si="395"/>
        <v>36494.181915333327</v>
      </c>
      <c r="DK153" s="15">
        <f t="shared" si="396"/>
        <v>0</v>
      </c>
      <c r="DL153" s="15">
        <f t="shared" si="397"/>
        <v>0</v>
      </c>
      <c r="DM153" s="15">
        <f t="shared" si="398"/>
        <v>0</v>
      </c>
      <c r="DN153" s="15">
        <f t="shared" si="399"/>
        <v>0</v>
      </c>
      <c r="DO153" s="15">
        <f t="shared" si="400"/>
        <v>0</v>
      </c>
      <c r="DP153" s="15">
        <f t="shared" si="401"/>
        <v>0</v>
      </c>
      <c r="DR153" s="15">
        <f t="shared" si="402"/>
        <v>3340.0881149999987</v>
      </c>
      <c r="DS153" s="15">
        <f t="shared" si="403"/>
        <v>3340.0881149999987</v>
      </c>
      <c r="DT153" s="15">
        <f t="shared" si="404"/>
        <v>3340.0881149999987</v>
      </c>
      <c r="DU153" s="15">
        <f t="shared" si="405"/>
        <v>3333.7563415000041</v>
      </c>
      <c r="DV153" s="15">
        <f t="shared" si="406"/>
        <v>3327.4245658333311</v>
      </c>
      <c r="DW153" s="15">
        <f t="shared" si="407"/>
        <v>3327.4245658333311</v>
      </c>
      <c r="DX153" s="15">
        <f t="shared" si="408"/>
        <v>3327.4245658333311</v>
      </c>
      <c r="DY153" s="15">
        <f t="shared" si="409"/>
        <v>3327.4245658333311</v>
      </c>
      <c r="DZ153" s="15">
        <f t="shared" si="410"/>
        <v>3327.4245658333311</v>
      </c>
      <c r="EA153" s="15">
        <f t="shared" si="411"/>
        <v>3350.8295426666737</v>
      </c>
      <c r="EB153" s="15">
        <f t="shared" si="412"/>
        <v>3374.2345173333379</v>
      </c>
      <c r="EC153" s="15">
        <f t="shared" si="413"/>
        <v>3393.38931316667</v>
      </c>
      <c r="ED153" s="15">
        <f t="shared" si="414"/>
        <v>0</v>
      </c>
      <c r="EE153" s="15">
        <f t="shared" si="415"/>
        <v>3412.5441068333312</v>
      </c>
      <c r="EF153" s="15">
        <f t="shared" si="416"/>
        <v>3412.5441068333312</v>
      </c>
      <c r="EG153" s="15">
        <f t="shared" si="417"/>
        <v>3412.5441068333312</v>
      </c>
      <c r="EH153" s="15">
        <f t="shared" si="418"/>
        <v>3412.5441068333312</v>
      </c>
      <c r="EI153" s="15">
        <f t="shared" si="419"/>
        <v>3412.5441068333312</v>
      </c>
      <c r="EJ153" s="15">
        <f t="shared" si="420"/>
        <v>3412.5441068333312</v>
      </c>
      <c r="EK153" s="15">
        <f t="shared" si="421"/>
        <v>3412.5441068333312</v>
      </c>
      <c r="EL153" s="15">
        <f t="shared" si="422"/>
        <v>3412.5441068333312</v>
      </c>
      <c r="EM153" s="15">
        <f t="shared" si="423"/>
        <v>3412.5441068333312</v>
      </c>
      <c r="EN153" s="15">
        <f t="shared" si="424"/>
        <v>3413.1256704999978</v>
      </c>
      <c r="EO153" s="15">
        <f t="shared" si="425"/>
        <v>3413.7072320000007</v>
      </c>
      <c r="EP153" s="15">
        <f t="shared" si="426"/>
        <v>3413.7072320000007</v>
      </c>
      <c r="EQ153" s="15">
        <f t="shared" si="427"/>
        <v>0</v>
      </c>
      <c r="ER153" s="15">
        <f t="shared" si="428"/>
        <v>3413.7072320000007</v>
      </c>
      <c r="ES153" s="15">
        <f t="shared" si="429"/>
        <v>3413.7072320000007</v>
      </c>
      <c r="ET153" s="15">
        <f t="shared" si="430"/>
        <v>3413.7072320000007</v>
      </c>
      <c r="EU153" s="15">
        <f t="shared" si="431"/>
        <v>3413.7072320000007</v>
      </c>
      <c r="EV153" s="15">
        <f t="shared" si="432"/>
        <v>3413.4160796666692</v>
      </c>
      <c r="EW153" s="15">
        <f t="shared" si="433"/>
        <v>3413.1249273333378</v>
      </c>
      <c r="EX153" s="15">
        <f t="shared" si="434"/>
        <v>0</v>
      </c>
      <c r="EY153" s="15">
        <f t="shared" si="435"/>
        <v>0</v>
      </c>
      <c r="EZ153" s="15">
        <f t="shared" si="436"/>
        <v>0</v>
      </c>
      <c r="FA153" s="15">
        <f t="shared" si="437"/>
        <v>0</v>
      </c>
      <c r="FB153" s="15">
        <f t="shared" si="438"/>
        <v>0</v>
      </c>
      <c r="FC153" s="15">
        <f t="shared" si="439"/>
        <v>0</v>
      </c>
    </row>
    <row r="154" spans="1:159" x14ac:dyDescent="0.25">
      <c r="A154" s="26" t="s">
        <v>540</v>
      </c>
      <c r="B154" s="13">
        <v>3.2099999999999997E-2</v>
      </c>
      <c r="C154" s="212">
        <v>2.93E-2</v>
      </c>
      <c r="D154" s="13"/>
      <c r="E154" s="27">
        <v>18850360.91</v>
      </c>
      <c r="F154" s="27">
        <v>18850360.91</v>
      </c>
      <c r="G154" s="27">
        <v>18850360.91</v>
      </c>
      <c r="H154" s="27">
        <v>18850360.91</v>
      </c>
      <c r="I154" s="27">
        <v>19018623.550000001</v>
      </c>
      <c r="J154" s="27">
        <v>19186886.18</v>
      </c>
      <c r="K154" s="27">
        <v>19186886.18</v>
      </c>
      <c r="L154" s="27">
        <v>19186886.18</v>
      </c>
      <c r="M154" s="27">
        <v>19136136.399999999</v>
      </c>
      <c r="N154" s="27">
        <v>19085386.609999999</v>
      </c>
      <c r="O154" s="27">
        <v>19085386.609999999</v>
      </c>
      <c r="P154" s="27">
        <v>19102557.09</v>
      </c>
      <c r="Q154" s="13"/>
      <c r="R154" s="27">
        <v>19119727.57</v>
      </c>
      <c r="S154" s="27">
        <v>19119727.57</v>
      </c>
      <c r="T154" s="27">
        <v>19119727.57</v>
      </c>
      <c r="U154" s="29">
        <v>19119727.57</v>
      </c>
      <c r="V154" s="29">
        <v>19119727.57</v>
      </c>
      <c r="W154" s="29">
        <v>19119727.57</v>
      </c>
      <c r="X154" s="29">
        <v>19110031.57</v>
      </c>
      <c r="Y154" s="29">
        <v>19111710.620000001</v>
      </c>
      <c r="Z154" s="29">
        <v>19123085.670000002</v>
      </c>
      <c r="AA154" s="29">
        <v>19123085.670000002</v>
      </c>
      <c r="AB154" s="29">
        <v>19123085.670000002</v>
      </c>
      <c r="AC154" s="29">
        <v>19148406.93</v>
      </c>
      <c r="AD154" s="27"/>
      <c r="AE154" s="27">
        <v>19173728.18</v>
      </c>
      <c r="AF154" s="27">
        <v>19174458.149999999</v>
      </c>
      <c r="AG154" s="27">
        <v>19167604.75</v>
      </c>
      <c r="AH154" s="27">
        <v>19160026.940000001</v>
      </c>
      <c r="AI154" s="27">
        <v>19160032.48</v>
      </c>
      <c r="AJ154" s="27">
        <v>19160072.699999999</v>
      </c>
      <c r="AK154" s="27"/>
      <c r="AL154" s="27"/>
      <c r="AM154" s="27"/>
      <c r="AN154" s="27"/>
      <c r="AO154" s="27"/>
      <c r="AP154" s="27"/>
      <c r="AQ154" s="27"/>
      <c r="AR154" s="28">
        <v>50424.715434249993</v>
      </c>
      <c r="AS154" s="28">
        <v>50424.715434249993</v>
      </c>
      <c r="AT154" s="28">
        <v>50424.715434249993</v>
      </c>
      <c r="AU154" s="28">
        <v>50424.715434249993</v>
      </c>
      <c r="AV154" s="28">
        <v>50874.81799625</v>
      </c>
      <c r="AW154" s="28">
        <v>51324.920531499993</v>
      </c>
      <c r="AX154" s="28">
        <v>51324.920531499993</v>
      </c>
      <c r="AY154" s="28">
        <v>51324.920531499993</v>
      </c>
      <c r="AZ154" s="28">
        <v>51189.164869999986</v>
      </c>
      <c r="BA154" s="28">
        <v>51053.409181749994</v>
      </c>
      <c r="BB154" s="28">
        <v>51053.409181749994</v>
      </c>
      <c r="BC154" s="28">
        <v>51099.340215749988</v>
      </c>
      <c r="BD154" s="27"/>
      <c r="BE154" s="28">
        <v>51145.271249749996</v>
      </c>
      <c r="BF154" s="28">
        <v>51145.271249749996</v>
      </c>
      <c r="BG154" s="28">
        <v>51145.271249749996</v>
      </c>
      <c r="BH154" s="29">
        <v>51145.271249749996</v>
      </c>
      <c r="BI154" s="29">
        <v>51145.271249749996</v>
      </c>
      <c r="BJ154" s="29">
        <v>51145.271249749996</v>
      </c>
      <c r="BK154" s="29">
        <v>51119.334449749993</v>
      </c>
      <c r="BL154" s="29">
        <v>51123.825908499995</v>
      </c>
      <c r="BM154" s="29">
        <v>51154.254167250001</v>
      </c>
      <c r="BN154" s="29">
        <v>51154.254167250001</v>
      </c>
      <c r="BO154" s="29">
        <v>51154.254167250001</v>
      </c>
      <c r="BP154" s="29">
        <v>51221.988537749996</v>
      </c>
      <c r="BQ154" s="28"/>
      <c r="BR154" s="27">
        <f t="shared" si="352"/>
        <v>51289.722881499998</v>
      </c>
      <c r="BS154" s="27">
        <f t="shared" si="353"/>
        <v>51291.675551249995</v>
      </c>
      <c r="BT154" s="27">
        <f t="shared" si="354"/>
        <v>51273.342706249998</v>
      </c>
      <c r="BU154" s="27">
        <f t="shared" si="355"/>
        <v>51253.072064500004</v>
      </c>
      <c r="BV154" s="27">
        <f t="shared" si="356"/>
        <v>51253.086883999997</v>
      </c>
      <c r="BW154" s="27">
        <f t="shared" si="357"/>
        <v>51253.194472499999</v>
      </c>
      <c r="BX154" s="27">
        <f t="shared" si="358"/>
        <v>0</v>
      </c>
      <c r="BY154" s="27">
        <f t="shared" si="359"/>
        <v>0</v>
      </c>
      <c r="BZ154" s="27">
        <f t="shared" si="360"/>
        <v>0</v>
      </c>
      <c r="CA154" s="27">
        <f t="shared" si="361"/>
        <v>0</v>
      </c>
      <c r="CB154" s="27">
        <f t="shared" si="362"/>
        <v>0</v>
      </c>
      <c r="CC154" s="27">
        <f t="shared" si="363"/>
        <v>0</v>
      </c>
      <c r="CE154" s="15">
        <f t="shared" si="364"/>
        <v>46026.297888583329</v>
      </c>
      <c r="CF154" s="15">
        <f t="shared" si="365"/>
        <v>46026.297888583329</v>
      </c>
      <c r="CG154" s="15">
        <f t="shared" si="366"/>
        <v>46026.297888583329</v>
      </c>
      <c r="CH154" s="15">
        <f t="shared" si="367"/>
        <v>46026.297888583329</v>
      </c>
      <c r="CI154" s="15">
        <f t="shared" si="368"/>
        <v>46437.13916791667</v>
      </c>
      <c r="CJ154" s="15">
        <f t="shared" si="369"/>
        <v>46847.980422833331</v>
      </c>
      <c r="CK154" s="15">
        <f t="shared" si="370"/>
        <v>46847.980422833331</v>
      </c>
      <c r="CL154" s="15">
        <f t="shared" si="371"/>
        <v>46847.980422833331</v>
      </c>
      <c r="CM154" s="15">
        <f t="shared" si="372"/>
        <v>46724.066376666662</v>
      </c>
      <c r="CN154" s="15">
        <f t="shared" si="373"/>
        <v>46600.152306083328</v>
      </c>
      <c r="CO154" s="15">
        <f t="shared" si="374"/>
        <v>46600.152306083328</v>
      </c>
      <c r="CP154" s="15">
        <f t="shared" si="375"/>
        <v>46642.076894750004</v>
      </c>
      <c r="CQ154" s="15">
        <f t="shared" si="376"/>
        <v>0</v>
      </c>
      <c r="CR154" s="15">
        <f t="shared" si="377"/>
        <v>46684.001483416672</v>
      </c>
      <c r="CS154" s="15">
        <f t="shared" si="378"/>
        <v>46684.001483416672</v>
      </c>
      <c r="CT154" s="15">
        <f t="shared" si="379"/>
        <v>46684.001483416672</v>
      </c>
      <c r="CU154" s="15">
        <f t="shared" si="380"/>
        <v>46684.001483416672</v>
      </c>
      <c r="CV154" s="15">
        <f t="shared" si="381"/>
        <v>46684.001483416672</v>
      </c>
      <c r="CW154" s="15">
        <f t="shared" si="382"/>
        <v>46684.001483416672</v>
      </c>
      <c r="CX154" s="15">
        <f t="shared" si="383"/>
        <v>46660.327083416669</v>
      </c>
      <c r="CY154" s="15">
        <f t="shared" si="384"/>
        <v>46664.426763833333</v>
      </c>
      <c r="CZ154" s="15">
        <f t="shared" si="385"/>
        <v>46692.200844250008</v>
      </c>
      <c r="DA154" s="15">
        <f t="shared" si="386"/>
        <v>46692.200844250008</v>
      </c>
      <c r="DB154" s="15">
        <f t="shared" si="387"/>
        <v>46692.200844250008</v>
      </c>
      <c r="DC154" s="15">
        <f t="shared" si="388"/>
        <v>46754.026920750002</v>
      </c>
      <c r="DD154" s="15">
        <f t="shared" si="389"/>
        <v>0</v>
      </c>
      <c r="DE154" s="15">
        <f t="shared" si="390"/>
        <v>46815.852972833331</v>
      </c>
      <c r="DF154" s="15">
        <f t="shared" si="391"/>
        <v>46817.635316249995</v>
      </c>
      <c r="DG154" s="15">
        <f t="shared" si="392"/>
        <v>46800.901597916665</v>
      </c>
      <c r="DH154" s="15">
        <f t="shared" si="393"/>
        <v>46782.399111833336</v>
      </c>
      <c r="DI154" s="15">
        <f t="shared" si="394"/>
        <v>46782.412638666668</v>
      </c>
      <c r="DJ154" s="15">
        <f t="shared" si="395"/>
        <v>46782.5108425</v>
      </c>
      <c r="DK154" s="15">
        <f t="shared" si="396"/>
        <v>0</v>
      </c>
      <c r="DL154" s="15">
        <f t="shared" si="397"/>
        <v>0</v>
      </c>
      <c r="DM154" s="15">
        <f t="shared" si="398"/>
        <v>0</v>
      </c>
      <c r="DN154" s="15">
        <f t="shared" si="399"/>
        <v>0</v>
      </c>
      <c r="DO154" s="15">
        <f t="shared" si="400"/>
        <v>0</v>
      </c>
      <c r="DP154" s="15">
        <f t="shared" si="401"/>
        <v>0</v>
      </c>
      <c r="DR154" s="15">
        <f t="shared" si="402"/>
        <v>4398.4175456666635</v>
      </c>
      <c r="DS154" s="15">
        <f t="shared" si="403"/>
        <v>4398.4175456666635</v>
      </c>
      <c r="DT154" s="15">
        <f t="shared" si="404"/>
        <v>4398.4175456666635</v>
      </c>
      <c r="DU154" s="15">
        <f t="shared" si="405"/>
        <v>4398.4175456666635</v>
      </c>
      <c r="DV154" s="15">
        <f t="shared" si="406"/>
        <v>4437.6788283333299</v>
      </c>
      <c r="DW154" s="15">
        <f t="shared" si="407"/>
        <v>4476.9401086666621</v>
      </c>
      <c r="DX154" s="15">
        <f t="shared" si="408"/>
        <v>4476.9401086666621</v>
      </c>
      <c r="DY154" s="15">
        <f t="shared" si="409"/>
        <v>4476.9401086666621</v>
      </c>
      <c r="DZ154" s="15">
        <f t="shared" si="410"/>
        <v>4465.0984933333239</v>
      </c>
      <c r="EA154" s="15">
        <f t="shared" si="411"/>
        <v>4453.256875666666</v>
      </c>
      <c r="EB154" s="15">
        <f t="shared" si="412"/>
        <v>4453.256875666666</v>
      </c>
      <c r="EC154" s="15">
        <f t="shared" si="413"/>
        <v>4457.263320999984</v>
      </c>
      <c r="ED154" s="15">
        <f t="shared" si="414"/>
        <v>0</v>
      </c>
      <c r="EE154" s="15">
        <f t="shared" si="415"/>
        <v>4461.2697663333238</v>
      </c>
      <c r="EF154" s="15">
        <f t="shared" si="416"/>
        <v>4461.2697663333238</v>
      </c>
      <c r="EG154" s="15">
        <f t="shared" si="417"/>
        <v>4461.2697663333238</v>
      </c>
      <c r="EH154" s="15">
        <f t="shared" si="418"/>
        <v>4461.2697663333238</v>
      </c>
      <c r="EI154" s="15">
        <f t="shared" si="419"/>
        <v>4461.2697663333238</v>
      </c>
      <c r="EJ154" s="15">
        <f t="shared" si="420"/>
        <v>4461.2697663333238</v>
      </c>
      <c r="EK154" s="15">
        <f t="shared" si="421"/>
        <v>4459.0073663333242</v>
      </c>
      <c r="EL154" s="15">
        <f t="shared" si="422"/>
        <v>4459.3991446666623</v>
      </c>
      <c r="EM154" s="15">
        <f t="shared" si="423"/>
        <v>4462.0533229999928</v>
      </c>
      <c r="EN154" s="15">
        <f t="shared" si="424"/>
        <v>4462.0533229999928</v>
      </c>
      <c r="EO154" s="15">
        <f t="shared" si="425"/>
        <v>4462.0533229999928</v>
      </c>
      <c r="EP154" s="15">
        <f t="shared" si="426"/>
        <v>4467.9616169999936</v>
      </c>
      <c r="EQ154" s="15">
        <f t="shared" si="427"/>
        <v>0</v>
      </c>
      <c r="ER154" s="15">
        <f t="shared" si="428"/>
        <v>4473.8699086666675</v>
      </c>
      <c r="ES154" s="15">
        <f t="shared" si="429"/>
        <v>4474.0402350000004</v>
      </c>
      <c r="ET154" s="15">
        <f t="shared" si="430"/>
        <v>4472.4411083333325</v>
      </c>
      <c r="EU154" s="15">
        <f t="shared" si="431"/>
        <v>4470.6729526666677</v>
      </c>
      <c r="EV154" s="15">
        <f t="shared" si="432"/>
        <v>4470.6742453333281</v>
      </c>
      <c r="EW154" s="15">
        <f t="shared" si="433"/>
        <v>4470.6836299999995</v>
      </c>
      <c r="EX154" s="15">
        <f t="shared" si="434"/>
        <v>0</v>
      </c>
      <c r="EY154" s="15">
        <f t="shared" si="435"/>
        <v>0</v>
      </c>
      <c r="EZ154" s="15">
        <f t="shared" si="436"/>
        <v>0</v>
      </c>
      <c r="FA154" s="15">
        <f t="shared" si="437"/>
        <v>0</v>
      </c>
      <c r="FB154" s="15">
        <f t="shared" si="438"/>
        <v>0</v>
      </c>
      <c r="FC154" s="15">
        <f t="shared" si="439"/>
        <v>0</v>
      </c>
    </row>
    <row r="155" spans="1:159" x14ac:dyDescent="0.25">
      <c r="A155" s="26" t="s">
        <v>541</v>
      </c>
      <c r="B155" s="13">
        <v>3.0799999999999998E-2</v>
      </c>
      <c r="C155" s="212">
        <v>2.8000000000000001E-2</v>
      </c>
      <c r="D155" s="13"/>
      <c r="E155" s="27">
        <v>14527466.27</v>
      </c>
      <c r="F155" s="27">
        <v>14527466.27</v>
      </c>
      <c r="G155" s="27">
        <v>14527466.27</v>
      </c>
      <c r="H155" s="27">
        <v>14527466.27</v>
      </c>
      <c r="I155" s="27">
        <v>14694139.289999999</v>
      </c>
      <c r="J155" s="27">
        <v>14860812.310000001</v>
      </c>
      <c r="K155" s="27">
        <v>14860812.310000001</v>
      </c>
      <c r="L155" s="27">
        <v>14860812.310000001</v>
      </c>
      <c r="M155" s="27">
        <v>14810541.970000001</v>
      </c>
      <c r="N155" s="27">
        <v>14760271.630000001</v>
      </c>
      <c r="O155" s="27">
        <v>14760271.630000001</v>
      </c>
      <c r="P155" s="27">
        <v>14760271.630000001</v>
      </c>
      <c r="Q155" s="13"/>
      <c r="R155" s="27">
        <v>14760271.630000001</v>
      </c>
      <c r="S155" s="27">
        <v>14760271.630000001</v>
      </c>
      <c r="T155" s="27">
        <v>14760271.630000001</v>
      </c>
      <c r="U155" s="29">
        <v>14760271.630000001</v>
      </c>
      <c r="V155" s="29">
        <v>14760271.630000001</v>
      </c>
      <c r="W155" s="29">
        <v>14760271.630000001</v>
      </c>
      <c r="X155" s="29">
        <v>14760271.630000001</v>
      </c>
      <c r="Y155" s="29">
        <v>14760271.630000001</v>
      </c>
      <c r="Z155" s="29">
        <v>14760271.630000001</v>
      </c>
      <c r="AA155" s="29">
        <v>14760271.630000001</v>
      </c>
      <c r="AB155" s="29">
        <v>14760271.630000001</v>
      </c>
      <c r="AC155" s="29">
        <v>14760271.630000001</v>
      </c>
      <c r="AD155" s="27"/>
      <c r="AE155" s="27">
        <v>14760271.630000001</v>
      </c>
      <c r="AF155" s="27">
        <v>14760271.630000001</v>
      </c>
      <c r="AG155" s="27">
        <v>14760271.630000001</v>
      </c>
      <c r="AH155" s="27">
        <v>14760271.630000001</v>
      </c>
      <c r="AI155" s="27">
        <v>14760271.630000001</v>
      </c>
      <c r="AJ155" s="27">
        <v>14760271.630000001</v>
      </c>
      <c r="AK155" s="27"/>
      <c r="AL155" s="27"/>
      <c r="AM155" s="27"/>
      <c r="AN155" s="27"/>
      <c r="AO155" s="27"/>
      <c r="AP155" s="27"/>
      <c r="AQ155" s="27"/>
      <c r="AR155" s="28">
        <v>37287.163426333333</v>
      </c>
      <c r="AS155" s="28">
        <v>37287.163426333333</v>
      </c>
      <c r="AT155" s="28">
        <v>37287.163426333333</v>
      </c>
      <c r="AU155" s="28">
        <v>37287.163426333333</v>
      </c>
      <c r="AV155" s="28">
        <v>37714.957510999993</v>
      </c>
      <c r="AW155" s="28">
        <v>38142.751595666668</v>
      </c>
      <c r="AX155" s="28">
        <v>38142.751595666668</v>
      </c>
      <c r="AY155" s="28">
        <v>38142.751595666668</v>
      </c>
      <c r="AZ155" s="28">
        <v>38013.72438966667</v>
      </c>
      <c r="BA155" s="28">
        <v>37884.697183666663</v>
      </c>
      <c r="BB155" s="28">
        <v>37884.697183666663</v>
      </c>
      <c r="BC155" s="28">
        <v>37884.697183666663</v>
      </c>
      <c r="BD155" s="27"/>
      <c r="BE155" s="28">
        <v>37884.697183666663</v>
      </c>
      <c r="BF155" s="28">
        <v>37884.697183666663</v>
      </c>
      <c r="BG155" s="28">
        <v>37884.697183666663</v>
      </c>
      <c r="BH155" s="29">
        <v>37884.697183666663</v>
      </c>
      <c r="BI155" s="29">
        <v>37884.697183666663</v>
      </c>
      <c r="BJ155" s="29">
        <v>37884.697183666663</v>
      </c>
      <c r="BK155" s="29">
        <v>37884.697183666663</v>
      </c>
      <c r="BL155" s="29">
        <v>37884.697183666663</v>
      </c>
      <c r="BM155" s="29">
        <v>37884.697183666663</v>
      </c>
      <c r="BN155" s="29">
        <v>37884.697183666663</v>
      </c>
      <c r="BO155" s="29">
        <v>37884.697183666663</v>
      </c>
      <c r="BP155" s="29">
        <v>37884.697183666663</v>
      </c>
      <c r="BQ155" s="28"/>
      <c r="BR155" s="27">
        <f t="shared" si="352"/>
        <v>37884.697183666663</v>
      </c>
      <c r="BS155" s="27">
        <f t="shared" si="353"/>
        <v>37884.697183666663</v>
      </c>
      <c r="BT155" s="27">
        <f t="shared" si="354"/>
        <v>37884.697183666663</v>
      </c>
      <c r="BU155" s="27">
        <f t="shared" si="355"/>
        <v>37884.697183666663</v>
      </c>
      <c r="BV155" s="27">
        <f t="shared" si="356"/>
        <v>37884.697183666663</v>
      </c>
      <c r="BW155" s="27">
        <f t="shared" si="357"/>
        <v>37884.697183666663</v>
      </c>
      <c r="BX155" s="27">
        <f t="shared" si="358"/>
        <v>0</v>
      </c>
      <c r="BY155" s="27">
        <f t="shared" si="359"/>
        <v>0</v>
      </c>
      <c r="BZ155" s="27">
        <f t="shared" si="360"/>
        <v>0</v>
      </c>
      <c r="CA155" s="27">
        <f t="shared" si="361"/>
        <v>0</v>
      </c>
      <c r="CB155" s="27">
        <f t="shared" si="362"/>
        <v>0</v>
      </c>
      <c r="CC155" s="27">
        <f t="shared" si="363"/>
        <v>0</v>
      </c>
      <c r="CE155" s="15">
        <f t="shared" si="364"/>
        <v>33897.421296666667</v>
      </c>
      <c r="CF155" s="15">
        <f t="shared" si="365"/>
        <v>33897.421296666667</v>
      </c>
      <c r="CG155" s="15">
        <f t="shared" si="366"/>
        <v>33897.421296666667</v>
      </c>
      <c r="CH155" s="15">
        <f t="shared" si="367"/>
        <v>33897.421296666667</v>
      </c>
      <c r="CI155" s="15">
        <f t="shared" si="368"/>
        <v>34286.32501</v>
      </c>
      <c r="CJ155" s="15">
        <f t="shared" si="369"/>
        <v>34675.228723333334</v>
      </c>
      <c r="CK155" s="15">
        <f t="shared" si="370"/>
        <v>34675.228723333334</v>
      </c>
      <c r="CL155" s="15">
        <f t="shared" si="371"/>
        <v>34675.228723333334</v>
      </c>
      <c r="CM155" s="15">
        <f t="shared" si="372"/>
        <v>34557.931263333339</v>
      </c>
      <c r="CN155" s="15">
        <f t="shared" si="373"/>
        <v>34440.633803333338</v>
      </c>
      <c r="CO155" s="15">
        <f t="shared" si="374"/>
        <v>34440.633803333338</v>
      </c>
      <c r="CP155" s="15">
        <f t="shared" si="375"/>
        <v>34440.633803333338</v>
      </c>
      <c r="CQ155" s="15">
        <f t="shared" si="376"/>
        <v>0</v>
      </c>
      <c r="CR155" s="15">
        <f t="shared" si="377"/>
        <v>34440.633803333338</v>
      </c>
      <c r="CS155" s="15">
        <f t="shared" si="378"/>
        <v>34440.633803333338</v>
      </c>
      <c r="CT155" s="15">
        <f t="shared" si="379"/>
        <v>34440.633803333338</v>
      </c>
      <c r="CU155" s="15">
        <f t="shared" si="380"/>
        <v>34440.633803333338</v>
      </c>
      <c r="CV155" s="15">
        <f t="shared" si="381"/>
        <v>34440.633803333338</v>
      </c>
      <c r="CW155" s="15">
        <f t="shared" si="382"/>
        <v>34440.633803333338</v>
      </c>
      <c r="CX155" s="15">
        <f t="shared" si="383"/>
        <v>34440.633803333338</v>
      </c>
      <c r="CY155" s="15">
        <f t="shared" si="384"/>
        <v>34440.633803333338</v>
      </c>
      <c r="CZ155" s="15">
        <f t="shared" si="385"/>
        <v>34440.633803333338</v>
      </c>
      <c r="DA155" s="15">
        <f t="shared" si="386"/>
        <v>34440.633803333338</v>
      </c>
      <c r="DB155" s="15">
        <f t="shared" si="387"/>
        <v>34440.633803333338</v>
      </c>
      <c r="DC155" s="15">
        <f t="shared" si="388"/>
        <v>34440.633803333338</v>
      </c>
      <c r="DD155" s="15">
        <f t="shared" si="389"/>
        <v>0</v>
      </c>
      <c r="DE155" s="15">
        <f t="shared" si="390"/>
        <v>34440.633803333338</v>
      </c>
      <c r="DF155" s="15">
        <f t="shared" si="391"/>
        <v>34440.633803333338</v>
      </c>
      <c r="DG155" s="15">
        <f t="shared" si="392"/>
        <v>34440.633803333338</v>
      </c>
      <c r="DH155" s="15">
        <f t="shared" si="393"/>
        <v>34440.633803333338</v>
      </c>
      <c r="DI155" s="15">
        <f t="shared" si="394"/>
        <v>34440.633803333338</v>
      </c>
      <c r="DJ155" s="15">
        <f t="shared" si="395"/>
        <v>34440.633803333338</v>
      </c>
      <c r="DK155" s="15">
        <f t="shared" si="396"/>
        <v>0</v>
      </c>
      <c r="DL155" s="15">
        <f t="shared" si="397"/>
        <v>0</v>
      </c>
      <c r="DM155" s="15">
        <f t="shared" si="398"/>
        <v>0</v>
      </c>
      <c r="DN155" s="15">
        <f t="shared" si="399"/>
        <v>0</v>
      </c>
      <c r="DO155" s="15">
        <f t="shared" si="400"/>
        <v>0</v>
      </c>
      <c r="DP155" s="15">
        <f t="shared" si="401"/>
        <v>0</v>
      </c>
      <c r="DR155" s="15">
        <f t="shared" si="402"/>
        <v>3389.7421296666653</v>
      </c>
      <c r="DS155" s="15">
        <f t="shared" si="403"/>
        <v>3389.7421296666653</v>
      </c>
      <c r="DT155" s="15">
        <f t="shared" si="404"/>
        <v>3389.7421296666653</v>
      </c>
      <c r="DU155" s="15">
        <f t="shared" si="405"/>
        <v>3389.7421296666653</v>
      </c>
      <c r="DV155" s="15">
        <f t="shared" si="406"/>
        <v>3428.6325009999928</v>
      </c>
      <c r="DW155" s="15">
        <f t="shared" si="407"/>
        <v>3467.5228723333348</v>
      </c>
      <c r="DX155" s="15">
        <f t="shared" si="408"/>
        <v>3467.5228723333348</v>
      </c>
      <c r="DY155" s="15">
        <f t="shared" si="409"/>
        <v>3467.5228723333348</v>
      </c>
      <c r="DZ155" s="15">
        <f t="shared" si="410"/>
        <v>3455.7931263333303</v>
      </c>
      <c r="EA155" s="15">
        <f t="shared" si="411"/>
        <v>3444.0633803333258</v>
      </c>
      <c r="EB155" s="15">
        <f t="shared" si="412"/>
        <v>3444.0633803333258</v>
      </c>
      <c r="EC155" s="15">
        <f t="shared" si="413"/>
        <v>3444.0633803333258</v>
      </c>
      <c r="ED155" s="15">
        <f t="shared" si="414"/>
        <v>0</v>
      </c>
      <c r="EE155" s="15">
        <f t="shared" si="415"/>
        <v>3444.0633803333258</v>
      </c>
      <c r="EF155" s="15">
        <f t="shared" si="416"/>
        <v>3444.0633803333258</v>
      </c>
      <c r="EG155" s="15">
        <f t="shared" si="417"/>
        <v>3444.0633803333258</v>
      </c>
      <c r="EH155" s="15">
        <f t="shared" si="418"/>
        <v>3444.0633803333258</v>
      </c>
      <c r="EI155" s="15">
        <f t="shared" si="419"/>
        <v>3444.0633803333258</v>
      </c>
      <c r="EJ155" s="15">
        <f t="shared" si="420"/>
        <v>3444.0633803333258</v>
      </c>
      <c r="EK155" s="15">
        <f t="shared" si="421"/>
        <v>3444.0633803333258</v>
      </c>
      <c r="EL155" s="15">
        <f t="shared" si="422"/>
        <v>3444.0633803333258</v>
      </c>
      <c r="EM155" s="15">
        <f t="shared" si="423"/>
        <v>3444.0633803333258</v>
      </c>
      <c r="EN155" s="15">
        <f t="shared" si="424"/>
        <v>3444.0633803333258</v>
      </c>
      <c r="EO155" s="15">
        <f t="shared" si="425"/>
        <v>3444.0633803333258</v>
      </c>
      <c r="EP155" s="15">
        <f t="shared" si="426"/>
        <v>3444.0633803333258</v>
      </c>
      <c r="EQ155" s="15">
        <f t="shared" si="427"/>
        <v>0</v>
      </c>
      <c r="ER155" s="15">
        <f t="shared" si="428"/>
        <v>3444.0633803333258</v>
      </c>
      <c r="ES155" s="15">
        <f t="shared" si="429"/>
        <v>3444.0633803333258</v>
      </c>
      <c r="ET155" s="15">
        <f t="shared" si="430"/>
        <v>3444.0633803333258</v>
      </c>
      <c r="EU155" s="15">
        <f t="shared" si="431"/>
        <v>3444.0633803333258</v>
      </c>
      <c r="EV155" s="15">
        <f t="shared" si="432"/>
        <v>3444.0633803333258</v>
      </c>
      <c r="EW155" s="15">
        <f t="shared" si="433"/>
        <v>3444.0633803333258</v>
      </c>
      <c r="EX155" s="15">
        <f t="shared" si="434"/>
        <v>0</v>
      </c>
      <c r="EY155" s="15">
        <f t="shared" si="435"/>
        <v>0</v>
      </c>
      <c r="EZ155" s="15">
        <f t="shared" si="436"/>
        <v>0</v>
      </c>
      <c r="FA155" s="15">
        <f t="shared" si="437"/>
        <v>0</v>
      </c>
      <c r="FB155" s="15">
        <f t="shared" si="438"/>
        <v>0</v>
      </c>
      <c r="FC155" s="15">
        <f t="shared" si="439"/>
        <v>0</v>
      </c>
    </row>
    <row r="156" spans="1:159" x14ac:dyDescent="0.25">
      <c r="A156" s="26" t="s">
        <v>542</v>
      </c>
      <c r="B156" s="13">
        <v>3.1999999999999994E-2</v>
      </c>
      <c r="C156" s="212">
        <v>2.9399999999999999E-2</v>
      </c>
      <c r="D156" s="13"/>
      <c r="E156" s="27">
        <v>15785493.5</v>
      </c>
      <c r="F156" s="27">
        <v>15785493.5</v>
      </c>
      <c r="G156" s="27">
        <v>15785493.5</v>
      </c>
      <c r="H156" s="27">
        <v>15785493.5</v>
      </c>
      <c r="I156" s="27">
        <v>15785493.5</v>
      </c>
      <c r="J156" s="27">
        <v>15785493.5</v>
      </c>
      <c r="K156" s="27">
        <v>15785493.5</v>
      </c>
      <c r="L156" s="27">
        <v>15941640.98</v>
      </c>
      <c r="M156" s="27">
        <v>16097788.460000001</v>
      </c>
      <c r="N156" s="27">
        <v>16102610.619999999</v>
      </c>
      <c r="O156" s="27">
        <v>16107487.25</v>
      </c>
      <c r="P156" s="27">
        <v>16094349.75</v>
      </c>
      <c r="Q156" s="13"/>
      <c r="R156" s="27">
        <v>16081202.310000001</v>
      </c>
      <c r="S156" s="27">
        <v>16081246.84</v>
      </c>
      <c r="T156" s="27">
        <v>16081410.359999999</v>
      </c>
      <c r="U156" s="29">
        <v>16081908.960000001</v>
      </c>
      <c r="V156" s="29">
        <v>16153472.720000001</v>
      </c>
      <c r="W156" s="29">
        <v>16211333.359999999</v>
      </c>
      <c r="X156" s="29">
        <v>16197965.32</v>
      </c>
      <c r="Y156" s="29">
        <v>16197965.32</v>
      </c>
      <c r="Z156" s="29">
        <v>16208850.41</v>
      </c>
      <c r="AA156" s="29">
        <v>16230975.359999999</v>
      </c>
      <c r="AB156" s="29">
        <v>16242215.220000001</v>
      </c>
      <c r="AC156" s="29">
        <v>16242215.220000001</v>
      </c>
      <c r="AD156" s="27"/>
      <c r="AE156" s="27">
        <v>16242215.220000001</v>
      </c>
      <c r="AF156" s="27">
        <v>16186761.15</v>
      </c>
      <c r="AG156" s="27">
        <v>16131495.43</v>
      </c>
      <c r="AH156" s="27">
        <v>16131683.77</v>
      </c>
      <c r="AI156" s="27">
        <v>16129736.23</v>
      </c>
      <c r="AJ156" s="27">
        <v>16127788.68</v>
      </c>
      <c r="AK156" s="27"/>
      <c r="AL156" s="27"/>
      <c r="AM156" s="27"/>
      <c r="AN156" s="27"/>
      <c r="AO156" s="27"/>
      <c r="AP156" s="27"/>
      <c r="AQ156" s="27"/>
      <c r="AR156" s="28">
        <v>42094.649333333327</v>
      </c>
      <c r="AS156" s="28">
        <v>42094.649333333327</v>
      </c>
      <c r="AT156" s="28">
        <v>42094.649333333327</v>
      </c>
      <c r="AU156" s="28">
        <v>42094.649333333327</v>
      </c>
      <c r="AV156" s="28">
        <v>42094.649333333327</v>
      </c>
      <c r="AW156" s="28">
        <v>42094.649333333327</v>
      </c>
      <c r="AX156" s="28">
        <v>42094.649333333327</v>
      </c>
      <c r="AY156" s="28">
        <v>42511.042613333324</v>
      </c>
      <c r="AZ156" s="28">
        <v>42927.435893333328</v>
      </c>
      <c r="BA156" s="28">
        <v>42940.294986666653</v>
      </c>
      <c r="BB156" s="28">
        <v>42953.299333333322</v>
      </c>
      <c r="BC156" s="28">
        <v>42918.265999999996</v>
      </c>
      <c r="BD156" s="27"/>
      <c r="BE156" s="28">
        <v>42883.206159999994</v>
      </c>
      <c r="BF156" s="28">
        <v>42883.324906666654</v>
      </c>
      <c r="BG156" s="28">
        <v>42883.760959999992</v>
      </c>
      <c r="BH156" s="29">
        <v>42885.09055999999</v>
      </c>
      <c r="BI156" s="29">
        <v>43075.927253333328</v>
      </c>
      <c r="BJ156" s="29">
        <v>43230.222293333325</v>
      </c>
      <c r="BK156" s="29">
        <v>43194.574186666658</v>
      </c>
      <c r="BL156" s="29">
        <v>43194.574186666658</v>
      </c>
      <c r="BM156" s="29">
        <v>43223.601093333324</v>
      </c>
      <c r="BN156" s="29">
        <v>43282.600959999989</v>
      </c>
      <c r="BO156" s="29">
        <v>43312.573919999995</v>
      </c>
      <c r="BP156" s="29">
        <v>43312.573919999995</v>
      </c>
      <c r="BQ156" s="28"/>
      <c r="BR156" s="27">
        <f t="shared" si="352"/>
        <v>43312.573919999995</v>
      </c>
      <c r="BS156" s="27">
        <f t="shared" si="353"/>
        <v>43164.696399999993</v>
      </c>
      <c r="BT156" s="27">
        <f t="shared" si="354"/>
        <v>43017.321146666662</v>
      </c>
      <c r="BU156" s="27">
        <f t="shared" si="355"/>
        <v>43017.823386666656</v>
      </c>
      <c r="BV156" s="27">
        <f t="shared" si="356"/>
        <v>43012.629946666661</v>
      </c>
      <c r="BW156" s="27">
        <f t="shared" si="357"/>
        <v>43007.436479999989</v>
      </c>
      <c r="BX156" s="27">
        <f t="shared" si="358"/>
        <v>0</v>
      </c>
      <c r="BY156" s="27">
        <f t="shared" si="359"/>
        <v>0</v>
      </c>
      <c r="BZ156" s="27">
        <f t="shared" si="360"/>
        <v>0</v>
      </c>
      <c r="CA156" s="27">
        <f t="shared" si="361"/>
        <v>0</v>
      </c>
      <c r="CB156" s="27">
        <f t="shared" si="362"/>
        <v>0</v>
      </c>
      <c r="CC156" s="27">
        <f t="shared" si="363"/>
        <v>0</v>
      </c>
      <c r="CE156" s="15">
        <f t="shared" si="364"/>
        <v>38674.459074999999</v>
      </c>
      <c r="CF156" s="15">
        <f t="shared" si="365"/>
        <v>38674.459074999999</v>
      </c>
      <c r="CG156" s="15">
        <f t="shared" si="366"/>
        <v>38674.459074999999</v>
      </c>
      <c r="CH156" s="15">
        <f t="shared" si="367"/>
        <v>38674.459074999999</v>
      </c>
      <c r="CI156" s="15">
        <f t="shared" si="368"/>
        <v>38674.459074999999</v>
      </c>
      <c r="CJ156" s="15">
        <f t="shared" si="369"/>
        <v>38674.459074999999</v>
      </c>
      <c r="CK156" s="15">
        <f t="shared" si="370"/>
        <v>38674.459074999999</v>
      </c>
      <c r="CL156" s="15">
        <f t="shared" si="371"/>
        <v>39057.020401000002</v>
      </c>
      <c r="CM156" s="15">
        <f t="shared" si="372"/>
        <v>39439.581727000004</v>
      </c>
      <c r="CN156" s="15">
        <f t="shared" si="373"/>
        <v>39451.396019</v>
      </c>
      <c r="CO156" s="15">
        <f t="shared" si="374"/>
        <v>39463.343762500001</v>
      </c>
      <c r="CP156" s="15">
        <f t="shared" si="375"/>
        <v>39431.156887500001</v>
      </c>
      <c r="CQ156" s="15">
        <f t="shared" si="376"/>
        <v>0</v>
      </c>
      <c r="CR156" s="15">
        <f t="shared" si="377"/>
        <v>39398.945659500001</v>
      </c>
      <c r="CS156" s="15">
        <f t="shared" si="378"/>
        <v>39399.054757999998</v>
      </c>
      <c r="CT156" s="15">
        <f t="shared" si="379"/>
        <v>39399.455381999993</v>
      </c>
      <c r="CU156" s="15">
        <f t="shared" si="380"/>
        <v>39400.676952000002</v>
      </c>
      <c r="CV156" s="15">
        <f t="shared" si="381"/>
        <v>39576.008163999999</v>
      </c>
      <c r="CW156" s="15">
        <f t="shared" si="382"/>
        <v>39717.766731999996</v>
      </c>
      <c r="CX156" s="15">
        <f t="shared" si="383"/>
        <v>39685.015034000004</v>
      </c>
      <c r="CY156" s="15">
        <f t="shared" si="384"/>
        <v>39685.015034000004</v>
      </c>
      <c r="CZ156" s="15">
        <f t="shared" si="385"/>
        <v>39711.683504499997</v>
      </c>
      <c r="DA156" s="15">
        <f t="shared" si="386"/>
        <v>39765.889631999999</v>
      </c>
      <c r="DB156" s="15">
        <f t="shared" si="387"/>
        <v>39793.427288999999</v>
      </c>
      <c r="DC156" s="15">
        <f t="shared" si="388"/>
        <v>39793.427288999999</v>
      </c>
      <c r="DD156" s="15">
        <f t="shared" si="389"/>
        <v>0</v>
      </c>
      <c r="DE156" s="15">
        <f t="shared" si="390"/>
        <v>39793.427288999999</v>
      </c>
      <c r="DF156" s="15">
        <f t="shared" si="391"/>
        <v>39657.564817500002</v>
      </c>
      <c r="DG156" s="15">
        <f t="shared" si="392"/>
        <v>39522.1638035</v>
      </c>
      <c r="DH156" s="15">
        <f t="shared" si="393"/>
        <v>39522.625236499996</v>
      </c>
      <c r="DI156" s="15">
        <f t="shared" si="394"/>
        <v>39517.853763500003</v>
      </c>
      <c r="DJ156" s="15">
        <f t="shared" si="395"/>
        <v>39513.082265999998</v>
      </c>
      <c r="DK156" s="15">
        <f t="shared" si="396"/>
        <v>0</v>
      </c>
      <c r="DL156" s="15">
        <f t="shared" si="397"/>
        <v>0</v>
      </c>
      <c r="DM156" s="15">
        <f t="shared" si="398"/>
        <v>0</v>
      </c>
      <c r="DN156" s="15">
        <f t="shared" si="399"/>
        <v>0</v>
      </c>
      <c r="DO156" s="15">
        <f t="shared" si="400"/>
        <v>0</v>
      </c>
      <c r="DP156" s="15">
        <f t="shared" si="401"/>
        <v>0</v>
      </c>
      <c r="DR156" s="15">
        <f t="shared" si="402"/>
        <v>3420.1902583333285</v>
      </c>
      <c r="DS156" s="15">
        <f t="shared" si="403"/>
        <v>3420.1902583333285</v>
      </c>
      <c r="DT156" s="15">
        <f t="shared" si="404"/>
        <v>3420.1902583333285</v>
      </c>
      <c r="DU156" s="15">
        <f t="shared" si="405"/>
        <v>3420.1902583333285</v>
      </c>
      <c r="DV156" s="15">
        <f t="shared" si="406"/>
        <v>3420.1902583333285</v>
      </c>
      <c r="DW156" s="15">
        <f t="shared" si="407"/>
        <v>3420.1902583333285</v>
      </c>
      <c r="DX156" s="15">
        <f t="shared" si="408"/>
        <v>3420.1902583333285</v>
      </c>
      <c r="DY156" s="15">
        <f t="shared" si="409"/>
        <v>3454.0222123333224</v>
      </c>
      <c r="DZ156" s="15">
        <f t="shared" si="410"/>
        <v>3487.8541663333235</v>
      </c>
      <c r="EA156" s="15">
        <f t="shared" si="411"/>
        <v>3488.8989676666533</v>
      </c>
      <c r="EB156" s="15">
        <f t="shared" si="412"/>
        <v>3489.955570833321</v>
      </c>
      <c r="EC156" s="15">
        <f t="shared" si="413"/>
        <v>3487.1091124999948</v>
      </c>
      <c r="ED156" s="15">
        <f t="shared" si="414"/>
        <v>0</v>
      </c>
      <c r="EE156" s="15">
        <f t="shared" si="415"/>
        <v>3484.2605004999932</v>
      </c>
      <c r="EF156" s="15">
        <f t="shared" si="416"/>
        <v>3484.2701486666556</v>
      </c>
      <c r="EG156" s="15">
        <f t="shared" si="417"/>
        <v>3484.3055779999995</v>
      </c>
      <c r="EH156" s="15">
        <f t="shared" si="418"/>
        <v>3484.413607999988</v>
      </c>
      <c r="EI156" s="15">
        <f t="shared" si="419"/>
        <v>3499.9190893333289</v>
      </c>
      <c r="EJ156" s="15">
        <f t="shared" si="420"/>
        <v>3512.4555613333287</v>
      </c>
      <c r="EK156" s="15">
        <f t="shared" si="421"/>
        <v>3509.559152666654</v>
      </c>
      <c r="EL156" s="15">
        <f t="shared" si="422"/>
        <v>3509.559152666654</v>
      </c>
      <c r="EM156" s="15">
        <f t="shared" si="423"/>
        <v>3511.9175888333266</v>
      </c>
      <c r="EN156" s="15">
        <f t="shared" si="424"/>
        <v>3516.7113279999903</v>
      </c>
      <c r="EO156" s="15">
        <f t="shared" si="425"/>
        <v>3519.146630999996</v>
      </c>
      <c r="EP156" s="15">
        <f t="shared" si="426"/>
        <v>3519.146630999996</v>
      </c>
      <c r="EQ156" s="15">
        <f t="shared" si="427"/>
        <v>0</v>
      </c>
      <c r="ER156" s="15">
        <f t="shared" si="428"/>
        <v>3519.146630999996</v>
      </c>
      <c r="ES156" s="15">
        <f t="shared" si="429"/>
        <v>3507.1315824999911</v>
      </c>
      <c r="ET156" s="15">
        <f t="shared" si="430"/>
        <v>3495.157343166662</v>
      </c>
      <c r="EU156" s="15">
        <f t="shared" si="431"/>
        <v>3495.1981501666596</v>
      </c>
      <c r="EV156" s="15">
        <f t="shared" si="432"/>
        <v>3494.7761831666576</v>
      </c>
      <c r="EW156" s="15">
        <f t="shared" si="433"/>
        <v>3494.3542139999918</v>
      </c>
      <c r="EX156" s="15">
        <f t="shared" si="434"/>
        <v>0</v>
      </c>
      <c r="EY156" s="15">
        <f t="shared" si="435"/>
        <v>0</v>
      </c>
      <c r="EZ156" s="15">
        <f t="shared" si="436"/>
        <v>0</v>
      </c>
      <c r="FA156" s="15">
        <f t="shared" si="437"/>
        <v>0</v>
      </c>
      <c r="FB156" s="15">
        <f t="shared" si="438"/>
        <v>0</v>
      </c>
      <c r="FC156" s="15">
        <f t="shared" si="439"/>
        <v>0</v>
      </c>
    </row>
    <row r="157" spans="1:159" x14ac:dyDescent="0.25">
      <c r="A157" s="26" t="s">
        <v>543</v>
      </c>
      <c r="B157" s="13">
        <v>3.0599999999999999E-2</v>
      </c>
      <c r="C157" s="212">
        <v>2.8000000000000001E-2</v>
      </c>
      <c r="D157" s="13"/>
      <c r="E157" s="27">
        <v>16032360.800000001</v>
      </c>
      <c r="F157" s="27">
        <v>16032360.800000001</v>
      </c>
      <c r="G157" s="27">
        <v>16032360.800000001</v>
      </c>
      <c r="H157" s="27">
        <v>16032360.800000001</v>
      </c>
      <c r="I157" s="27">
        <v>16032360.800000001</v>
      </c>
      <c r="J157" s="27">
        <v>16032360.800000001</v>
      </c>
      <c r="K157" s="27">
        <v>16032360.800000001</v>
      </c>
      <c r="L157" s="27">
        <v>16032360.800000001</v>
      </c>
      <c r="M157" s="27">
        <v>16032360.800000001</v>
      </c>
      <c r="N157" s="27">
        <v>16032360.800000001</v>
      </c>
      <c r="O157" s="27">
        <v>16032360.800000001</v>
      </c>
      <c r="P157" s="27">
        <v>16185749.76</v>
      </c>
      <c r="Q157" s="13"/>
      <c r="R157" s="27">
        <v>16339138.720000001</v>
      </c>
      <c r="S157" s="27">
        <v>16339138.720000001</v>
      </c>
      <c r="T157" s="27">
        <v>16339234.5</v>
      </c>
      <c r="U157" s="29">
        <v>16346673.33</v>
      </c>
      <c r="V157" s="29">
        <v>16424511.300000001</v>
      </c>
      <c r="W157" s="29">
        <v>16430006.77</v>
      </c>
      <c r="X157" s="29">
        <v>16365007.34</v>
      </c>
      <c r="Y157" s="29">
        <v>16365007.34</v>
      </c>
      <c r="Z157" s="29">
        <v>16365007.34</v>
      </c>
      <c r="AA157" s="29">
        <v>16365007.34</v>
      </c>
      <c r="AB157" s="29">
        <v>16365007.34</v>
      </c>
      <c r="AC157" s="29">
        <v>16365007.34</v>
      </c>
      <c r="AD157" s="27"/>
      <c r="AE157" s="27">
        <v>16365007.34</v>
      </c>
      <c r="AF157" s="27">
        <v>16365007.34</v>
      </c>
      <c r="AG157" s="27">
        <v>16368799.02</v>
      </c>
      <c r="AH157" s="27">
        <v>16372590.699999999</v>
      </c>
      <c r="AI157" s="27">
        <v>16372590.699999999</v>
      </c>
      <c r="AJ157" s="27">
        <v>16372590.699999999</v>
      </c>
      <c r="AK157" s="27"/>
      <c r="AL157" s="27"/>
      <c r="AM157" s="27"/>
      <c r="AN157" s="27"/>
      <c r="AO157" s="27"/>
      <c r="AP157" s="27"/>
      <c r="AQ157" s="27"/>
      <c r="AR157" s="28">
        <v>40882.520039999996</v>
      </c>
      <c r="AS157" s="28">
        <v>40882.520039999996</v>
      </c>
      <c r="AT157" s="28">
        <v>40882.520039999996</v>
      </c>
      <c r="AU157" s="28">
        <v>40882.520039999996</v>
      </c>
      <c r="AV157" s="28">
        <v>40882.520039999996</v>
      </c>
      <c r="AW157" s="28">
        <v>40882.520039999996</v>
      </c>
      <c r="AX157" s="28">
        <v>40882.520039999996</v>
      </c>
      <c r="AY157" s="28">
        <v>40882.520039999996</v>
      </c>
      <c r="AZ157" s="28">
        <v>40882.520039999996</v>
      </c>
      <c r="BA157" s="28">
        <v>40882.520039999996</v>
      </c>
      <c r="BB157" s="28">
        <v>40882.520039999996</v>
      </c>
      <c r="BC157" s="28">
        <v>41273.661887999995</v>
      </c>
      <c r="BD157" s="27"/>
      <c r="BE157" s="28">
        <v>41664.803736000002</v>
      </c>
      <c r="BF157" s="28">
        <v>41664.803736000002</v>
      </c>
      <c r="BG157" s="28">
        <v>41665.047975000001</v>
      </c>
      <c r="BH157" s="29">
        <v>41684.016991500001</v>
      </c>
      <c r="BI157" s="29">
        <v>41882.503814999996</v>
      </c>
      <c r="BJ157" s="29">
        <v>41896.517263499998</v>
      </c>
      <c r="BK157" s="29">
        <v>41730.768716999999</v>
      </c>
      <c r="BL157" s="29">
        <v>41730.768716999999</v>
      </c>
      <c r="BM157" s="29">
        <v>41730.768716999999</v>
      </c>
      <c r="BN157" s="29">
        <v>41730.768716999999</v>
      </c>
      <c r="BO157" s="29">
        <v>41730.768716999999</v>
      </c>
      <c r="BP157" s="29">
        <v>41730.768716999999</v>
      </c>
      <c r="BQ157" s="28"/>
      <c r="BR157" s="27">
        <f t="shared" si="352"/>
        <v>41730.768716999999</v>
      </c>
      <c r="BS157" s="27">
        <f t="shared" si="353"/>
        <v>41730.768716999999</v>
      </c>
      <c r="BT157" s="27">
        <f t="shared" si="354"/>
        <v>41740.437501</v>
      </c>
      <c r="BU157" s="27">
        <f t="shared" si="355"/>
        <v>41750.106284999994</v>
      </c>
      <c r="BV157" s="27">
        <f t="shared" si="356"/>
        <v>41750.106284999994</v>
      </c>
      <c r="BW157" s="27">
        <f t="shared" si="357"/>
        <v>41750.106284999994</v>
      </c>
      <c r="BX157" s="27">
        <f t="shared" si="358"/>
        <v>0</v>
      </c>
      <c r="BY157" s="27">
        <f t="shared" si="359"/>
        <v>0</v>
      </c>
      <c r="BZ157" s="27">
        <f t="shared" si="360"/>
        <v>0</v>
      </c>
      <c r="CA157" s="27">
        <f t="shared" si="361"/>
        <v>0</v>
      </c>
      <c r="CB157" s="27">
        <f t="shared" si="362"/>
        <v>0</v>
      </c>
      <c r="CC157" s="27">
        <f t="shared" si="363"/>
        <v>0</v>
      </c>
      <c r="CE157" s="15">
        <f t="shared" si="364"/>
        <v>37408.841866666669</v>
      </c>
      <c r="CF157" s="15">
        <f t="shared" si="365"/>
        <v>37408.841866666669</v>
      </c>
      <c r="CG157" s="15">
        <f t="shared" si="366"/>
        <v>37408.841866666669</v>
      </c>
      <c r="CH157" s="15">
        <f t="shared" si="367"/>
        <v>37408.841866666669</v>
      </c>
      <c r="CI157" s="15">
        <f t="shared" si="368"/>
        <v>37408.841866666669</v>
      </c>
      <c r="CJ157" s="15">
        <f t="shared" si="369"/>
        <v>37408.841866666669</v>
      </c>
      <c r="CK157" s="15">
        <f t="shared" si="370"/>
        <v>37408.841866666669</v>
      </c>
      <c r="CL157" s="15">
        <f t="shared" si="371"/>
        <v>37408.841866666669</v>
      </c>
      <c r="CM157" s="15">
        <f t="shared" si="372"/>
        <v>37408.841866666669</v>
      </c>
      <c r="CN157" s="15">
        <f t="shared" si="373"/>
        <v>37408.841866666669</v>
      </c>
      <c r="CO157" s="15">
        <f t="shared" si="374"/>
        <v>37408.841866666669</v>
      </c>
      <c r="CP157" s="15">
        <f t="shared" si="375"/>
        <v>37766.74944</v>
      </c>
      <c r="CQ157" s="15">
        <f t="shared" si="376"/>
        <v>0</v>
      </c>
      <c r="CR157" s="15">
        <f t="shared" si="377"/>
        <v>38124.657013333337</v>
      </c>
      <c r="CS157" s="15">
        <f t="shared" si="378"/>
        <v>38124.657013333337</v>
      </c>
      <c r="CT157" s="15">
        <f t="shared" si="379"/>
        <v>38124.880499999999</v>
      </c>
      <c r="CU157" s="15">
        <f t="shared" si="380"/>
        <v>38142.23777</v>
      </c>
      <c r="CV157" s="15">
        <f t="shared" si="381"/>
        <v>38323.859700000001</v>
      </c>
      <c r="CW157" s="15">
        <f t="shared" si="382"/>
        <v>38336.682463333331</v>
      </c>
      <c r="CX157" s="15">
        <f t="shared" si="383"/>
        <v>38185.017126666666</v>
      </c>
      <c r="CY157" s="15">
        <f t="shared" si="384"/>
        <v>38185.017126666666</v>
      </c>
      <c r="CZ157" s="15">
        <f t="shared" si="385"/>
        <v>38185.017126666666</v>
      </c>
      <c r="DA157" s="15">
        <f t="shared" si="386"/>
        <v>38185.017126666666</v>
      </c>
      <c r="DB157" s="15">
        <f t="shared" si="387"/>
        <v>38185.017126666666</v>
      </c>
      <c r="DC157" s="15">
        <f t="shared" si="388"/>
        <v>38185.017126666666</v>
      </c>
      <c r="DD157" s="15">
        <f t="shared" si="389"/>
        <v>0</v>
      </c>
      <c r="DE157" s="15">
        <f t="shared" si="390"/>
        <v>38185.017126666666</v>
      </c>
      <c r="DF157" s="15">
        <f t="shared" si="391"/>
        <v>38185.017126666666</v>
      </c>
      <c r="DG157" s="15">
        <f t="shared" si="392"/>
        <v>38193.864379999999</v>
      </c>
      <c r="DH157" s="15">
        <f t="shared" si="393"/>
        <v>38202.711633333332</v>
      </c>
      <c r="DI157" s="15">
        <f t="shared" si="394"/>
        <v>38202.711633333332</v>
      </c>
      <c r="DJ157" s="15">
        <f t="shared" si="395"/>
        <v>38202.711633333332</v>
      </c>
      <c r="DK157" s="15">
        <f t="shared" si="396"/>
        <v>0</v>
      </c>
      <c r="DL157" s="15">
        <f t="shared" si="397"/>
        <v>0</v>
      </c>
      <c r="DM157" s="15">
        <f t="shared" si="398"/>
        <v>0</v>
      </c>
      <c r="DN157" s="15">
        <f t="shared" si="399"/>
        <v>0</v>
      </c>
      <c r="DO157" s="15">
        <f t="shared" si="400"/>
        <v>0</v>
      </c>
      <c r="DP157" s="15">
        <f t="shared" si="401"/>
        <v>0</v>
      </c>
      <c r="DR157" s="15">
        <f t="shared" si="402"/>
        <v>3473.6781733333264</v>
      </c>
      <c r="DS157" s="15">
        <f t="shared" si="403"/>
        <v>3473.6781733333264</v>
      </c>
      <c r="DT157" s="15">
        <f t="shared" si="404"/>
        <v>3473.6781733333264</v>
      </c>
      <c r="DU157" s="15">
        <f t="shared" si="405"/>
        <v>3473.6781733333264</v>
      </c>
      <c r="DV157" s="15">
        <f t="shared" si="406"/>
        <v>3473.6781733333264</v>
      </c>
      <c r="DW157" s="15">
        <f t="shared" si="407"/>
        <v>3473.6781733333264</v>
      </c>
      <c r="DX157" s="15">
        <f t="shared" si="408"/>
        <v>3473.6781733333264</v>
      </c>
      <c r="DY157" s="15">
        <f t="shared" si="409"/>
        <v>3473.6781733333264</v>
      </c>
      <c r="DZ157" s="15">
        <f t="shared" si="410"/>
        <v>3473.6781733333264</v>
      </c>
      <c r="EA157" s="15">
        <f t="shared" si="411"/>
        <v>3473.6781733333264</v>
      </c>
      <c r="EB157" s="15">
        <f t="shared" si="412"/>
        <v>3473.6781733333264</v>
      </c>
      <c r="EC157" s="15">
        <f t="shared" si="413"/>
        <v>3506.9124479999955</v>
      </c>
      <c r="ED157" s="15">
        <f t="shared" si="414"/>
        <v>0</v>
      </c>
      <c r="EE157" s="15">
        <f t="shared" si="415"/>
        <v>3540.1467226666646</v>
      </c>
      <c r="EF157" s="15">
        <f t="shared" si="416"/>
        <v>3540.1467226666646</v>
      </c>
      <c r="EG157" s="15">
        <f t="shared" si="417"/>
        <v>3540.167475000002</v>
      </c>
      <c r="EH157" s="15">
        <f t="shared" si="418"/>
        <v>3541.7792215000009</v>
      </c>
      <c r="EI157" s="15">
        <f t="shared" si="419"/>
        <v>3558.6441149999955</v>
      </c>
      <c r="EJ157" s="15">
        <f t="shared" si="420"/>
        <v>3559.8348001666673</v>
      </c>
      <c r="EK157" s="15">
        <f t="shared" si="421"/>
        <v>3545.7515903333333</v>
      </c>
      <c r="EL157" s="15">
        <f t="shared" si="422"/>
        <v>3545.7515903333333</v>
      </c>
      <c r="EM157" s="15">
        <f t="shared" si="423"/>
        <v>3545.7515903333333</v>
      </c>
      <c r="EN157" s="15">
        <f t="shared" si="424"/>
        <v>3545.7515903333333</v>
      </c>
      <c r="EO157" s="15">
        <f t="shared" si="425"/>
        <v>3545.7515903333333</v>
      </c>
      <c r="EP157" s="15">
        <f t="shared" si="426"/>
        <v>3545.7515903333333</v>
      </c>
      <c r="EQ157" s="15">
        <f t="shared" si="427"/>
        <v>0</v>
      </c>
      <c r="ER157" s="15">
        <f t="shared" si="428"/>
        <v>3545.7515903333333</v>
      </c>
      <c r="ES157" s="15">
        <f t="shared" si="429"/>
        <v>3545.7515903333333</v>
      </c>
      <c r="ET157" s="15">
        <f t="shared" si="430"/>
        <v>3546.5731210000013</v>
      </c>
      <c r="EU157" s="15">
        <f t="shared" si="431"/>
        <v>3547.394651666662</v>
      </c>
      <c r="EV157" s="15">
        <f t="shared" si="432"/>
        <v>3547.394651666662</v>
      </c>
      <c r="EW157" s="15">
        <f t="shared" si="433"/>
        <v>3547.394651666662</v>
      </c>
      <c r="EX157" s="15">
        <f t="shared" si="434"/>
        <v>0</v>
      </c>
      <c r="EY157" s="15">
        <f t="shared" si="435"/>
        <v>0</v>
      </c>
      <c r="EZ157" s="15">
        <f t="shared" si="436"/>
        <v>0</v>
      </c>
      <c r="FA157" s="15">
        <f t="shared" si="437"/>
        <v>0</v>
      </c>
      <c r="FB157" s="15">
        <f t="shared" si="438"/>
        <v>0</v>
      </c>
      <c r="FC157" s="15">
        <f t="shared" si="439"/>
        <v>0</v>
      </c>
    </row>
    <row r="158" spans="1:159" x14ac:dyDescent="0.25">
      <c r="A158" s="26" t="s">
        <v>544</v>
      </c>
      <c r="B158" s="13">
        <v>3.0199999999999998E-2</v>
      </c>
      <c r="C158" s="212">
        <v>2.75E-2</v>
      </c>
      <c r="D158" s="13"/>
      <c r="E158" s="27">
        <v>15987833.4</v>
      </c>
      <c r="F158" s="27">
        <v>15987833.4</v>
      </c>
      <c r="G158" s="27">
        <v>15987833.4</v>
      </c>
      <c r="H158" s="27">
        <v>15987833.4</v>
      </c>
      <c r="I158" s="27">
        <v>15987833.4</v>
      </c>
      <c r="J158" s="27">
        <v>15987833.4</v>
      </c>
      <c r="K158" s="27">
        <v>15987833.4</v>
      </c>
      <c r="L158" s="27">
        <v>15987833.4</v>
      </c>
      <c r="M158" s="27">
        <v>15987833.4</v>
      </c>
      <c r="N158" s="27">
        <v>15987833.4</v>
      </c>
      <c r="O158" s="27">
        <v>15987833.4</v>
      </c>
      <c r="P158" s="27">
        <v>15987833.4</v>
      </c>
      <c r="Q158" s="13"/>
      <c r="R158" s="27">
        <v>15987833.4</v>
      </c>
      <c r="S158" s="27">
        <v>15987833.4</v>
      </c>
      <c r="T158" s="27">
        <v>15987833.4</v>
      </c>
      <c r="U158" s="29">
        <v>15987833.4</v>
      </c>
      <c r="V158" s="29">
        <v>15987833.4</v>
      </c>
      <c r="W158" s="29">
        <v>15987833.4</v>
      </c>
      <c r="X158" s="29">
        <v>15987833.4</v>
      </c>
      <c r="Y158" s="29">
        <v>15987833.4</v>
      </c>
      <c r="Z158" s="29">
        <v>15987833.4</v>
      </c>
      <c r="AA158" s="29">
        <v>15987833.4</v>
      </c>
      <c r="AB158" s="29">
        <v>15987833.4</v>
      </c>
      <c r="AC158" s="29">
        <v>15987833.4</v>
      </c>
      <c r="AD158" s="27"/>
      <c r="AE158" s="27">
        <v>15987833.4</v>
      </c>
      <c r="AF158" s="27">
        <v>15987833.4</v>
      </c>
      <c r="AG158" s="27">
        <v>15987833.4</v>
      </c>
      <c r="AH158" s="27">
        <v>15987833.4</v>
      </c>
      <c r="AI158" s="27">
        <v>15987833.4</v>
      </c>
      <c r="AJ158" s="27">
        <v>15992571.48</v>
      </c>
      <c r="AK158" s="27"/>
      <c r="AL158" s="27"/>
      <c r="AM158" s="27"/>
      <c r="AN158" s="27"/>
      <c r="AO158" s="27"/>
      <c r="AP158" s="27"/>
      <c r="AQ158" s="27"/>
      <c r="AR158" s="28">
        <v>40236.04739</v>
      </c>
      <c r="AS158" s="28">
        <v>40236.04739</v>
      </c>
      <c r="AT158" s="28">
        <v>40236.04739</v>
      </c>
      <c r="AU158" s="28">
        <v>40236.04739</v>
      </c>
      <c r="AV158" s="28">
        <v>40236.04739</v>
      </c>
      <c r="AW158" s="28">
        <v>40236.04739</v>
      </c>
      <c r="AX158" s="28">
        <v>40236.04739</v>
      </c>
      <c r="AY158" s="28">
        <v>40236.04739</v>
      </c>
      <c r="AZ158" s="28">
        <v>40236.04739</v>
      </c>
      <c r="BA158" s="28">
        <v>40236.04739</v>
      </c>
      <c r="BB158" s="28">
        <v>40236.04739</v>
      </c>
      <c r="BC158" s="28">
        <v>40236.04739</v>
      </c>
      <c r="BD158" s="27"/>
      <c r="BE158" s="28">
        <v>40236.04739</v>
      </c>
      <c r="BF158" s="28">
        <v>40236.04739</v>
      </c>
      <c r="BG158" s="28">
        <v>40236.04739</v>
      </c>
      <c r="BH158" s="29">
        <v>40236.04739</v>
      </c>
      <c r="BI158" s="29">
        <v>40236.04739</v>
      </c>
      <c r="BJ158" s="29">
        <v>40236.04739</v>
      </c>
      <c r="BK158" s="29">
        <v>40236.04739</v>
      </c>
      <c r="BL158" s="29">
        <v>40236.04739</v>
      </c>
      <c r="BM158" s="29">
        <v>40236.04739</v>
      </c>
      <c r="BN158" s="29">
        <v>40236.04739</v>
      </c>
      <c r="BO158" s="29">
        <v>40236.04739</v>
      </c>
      <c r="BP158" s="29">
        <v>40236.04739</v>
      </c>
      <c r="BQ158" s="28"/>
      <c r="BR158" s="27">
        <f t="shared" si="352"/>
        <v>40236.04739</v>
      </c>
      <c r="BS158" s="27">
        <f t="shared" si="353"/>
        <v>40236.04739</v>
      </c>
      <c r="BT158" s="27">
        <f t="shared" si="354"/>
        <v>40236.04739</v>
      </c>
      <c r="BU158" s="27">
        <f t="shared" si="355"/>
        <v>40236.04739</v>
      </c>
      <c r="BV158" s="27">
        <f t="shared" si="356"/>
        <v>40236.04739</v>
      </c>
      <c r="BW158" s="27">
        <f t="shared" si="357"/>
        <v>40247.971557999997</v>
      </c>
      <c r="BX158" s="27">
        <f t="shared" si="358"/>
        <v>0</v>
      </c>
      <c r="BY158" s="27">
        <f t="shared" si="359"/>
        <v>0</v>
      </c>
      <c r="BZ158" s="27">
        <f t="shared" si="360"/>
        <v>0</v>
      </c>
      <c r="CA158" s="27">
        <f t="shared" si="361"/>
        <v>0</v>
      </c>
      <c r="CB158" s="27">
        <f t="shared" si="362"/>
        <v>0</v>
      </c>
      <c r="CC158" s="27">
        <f t="shared" si="363"/>
        <v>0</v>
      </c>
      <c r="CE158" s="15">
        <f t="shared" si="364"/>
        <v>36638.784875000005</v>
      </c>
      <c r="CF158" s="15">
        <f t="shared" si="365"/>
        <v>36638.784875000005</v>
      </c>
      <c r="CG158" s="15">
        <f t="shared" si="366"/>
        <v>36638.784875000005</v>
      </c>
      <c r="CH158" s="15">
        <f t="shared" si="367"/>
        <v>36638.784875000005</v>
      </c>
      <c r="CI158" s="15">
        <f t="shared" si="368"/>
        <v>36638.784875000005</v>
      </c>
      <c r="CJ158" s="15">
        <f t="shared" si="369"/>
        <v>36638.784875000005</v>
      </c>
      <c r="CK158" s="15">
        <f t="shared" si="370"/>
        <v>36638.784875000005</v>
      </c>
      <c r="CL158" s="15">
        <f t="shared" si="371"/>
        <v>36638.784875000005</v>
      </c>
      <c r="CM158" s="15">
        <f t="shared" si="372"/>
        <v>36638.784875000005</v>
      </c>
      <c r="CN158" s="15">
        <f t="shared" si="373"/>
        <v>36638.784875000005</v>
      </c>
      <c r="CO158" s="15">
        <f t="shared" si="374"/>
        <v>36638.784875000005</v>
      </c>
      <c r="CP158" s="15">
        <f t="shared" si="375"/>
        <v>36638.784875000005</v>
      </c>
      <c r="CQ158" s="15">
        <f t="shared" si="376"/>
        <v>0</v>
      </c>
      <c r="CR158" s="15">
        <f t="shared" si="377"/>
        <v>36638.784875000005</v>
      </c>
      <c r="CS158" s="15">
        <f t="shared" si="378"/>
        <v>36638.784875000005</v>
      </c>
      <c r="CT158" s="15">
        <f t="shared" si="379"/>
        <v>36638.784875000005</v>
      </c>
      <c r="CU158" s="15">
        <f t="shared" si="380"/>
        <v>36638.784875000005</v>
      </c>
      <c r="CV158" s="15">
        <f t="shared" si="381"/>
        <v>36638.784875000005</v>
      </c>
      <c r="CW158" s="15">
        <f t="shared" si="382"/>
        <v>36638.784875000005</v>
      </c>
      <c r="CX158" s="15">
        <f t="shared" si="383"/>
        <v>36638.784875000005</v>
      </c>
      <c r="CY158" s="15">
        <f t="shared" si="384"/>
        <v>36638.784875000005</v>
      </c>
      <c r="CZ158" s="15">
        <f t="shared" si="385"/>
        <v>36638.784875000005</v>
      </c>
      <c r="DA158" s="15">
        <f t="shared" si="386"/>
        <v>36638.784875000005</v>
      </c>
      <c r="DB158" s="15">
        <f t="shared" si="387"/>
        <v>36638.784875000005</v>
      </c>
      <c r="DC158" s="15">
        <f t="shared" si="388"/>
        <v>36638.784875000005</v>
      </c>
      <c r="DD158" s="15">
        <f t="shared" si="389"/>
        <v>0</v>
      </c>
      <c r="DE158" s="15">
        <f t="shared" si="390"/>
        <v>36638.784875000005</v>
      </c>
      <c r="DF158" s="15">
        <f t="shared" si="391"/>
        <v>36638.784875000005</v>
      </c>
      <c r="DG158" s="15">
        <f t="shared" si="392"/>
        <v>36638.784875000005</v>
      </c>
      <c r="DH158" s="15">
        <f t="shared" si="393"/>
        <v>36638.784875000005</v>
      </c>
      <c r="DI158" s="15">
        <f t="shared" si="394"/>
        <v>36638.784875000005</v>
      </c>
      <c r="DJ158" s="15">
        <f t="shared" si="395"/>
        <v>36649.642975000002</v>
      </c>
      <c r="DK158" s="15">
        <f t="shared" si="396"/>
        <v>0</v>
      </c>
      <c r="DL158" s="15">
        <f t="shared" si="397"/>
        <v>0</v>
      </c>
      <c r="DM158" s="15">
        <f t="shared" si="398"/>
        <v>0</v>
      </c>
      <c r="DN158" s="15">
        <f t="shared" si="399"/>
        <v>0</v>
      </c>
      <c r="DO158" s="15">
        <f t="shared" si="400"/>
        <v>0</v>
      </c>
      <c r="DP158" s="15">
        <f t="shared" si="401"/>
        <v>0</v>
      </c>
      <c r="DR158" s="15">
        <f t="shared" si="402"/>
        <v>3597.2625149999949</v>
      </c>
      <c r="DS158" s="15">
        <f t="shared" si="403"/>
        <v>3597.2625149999949</v>
      </c>
      <c r="DT158" s="15">
        <f t="shared" si="404"/>
        <v>3597.2625149999949</v>
      </c>
      <c r="DU158" s="15">
        <f t="shared" si="405"/>
        <v>3597.2625149999949</v>
      </c>
      <c r="DV158" s="15">
        <f t="shared" si="406"/>
        <v>3597.2625149999949</v>
      </c>
      <c r="DW158" s="15">
        <f t="shared" si="407"/>
        <v>3597.2625149999949</v>
      </c>
      <c r="DX158" s="15">
        <f t="shared" si="408"/>
        <v>3597.2625149999949</v>
      </c>
      <c r="DY158" s="15">
        <f t="shared" si="409"/>
        <v>3597.2625149999949</v>
      </c>
      <c r="DZ158" s="15">
        <f t="shared" si="410"/>
        <v>3597.2625149999949</v>
      </c>
      <c r="EA158" s="15">
        <f t="shared" si="411"/>
        <v>3597.2625149999949</v>
      </c>
      <c r="EB158" s="15">
        <f t="shared" si="412"/>
        <v>3597.2625149999949</v>
      </c>
      <c r="EC158" s="15">
        <f t="shared" si="413"/>
        <v>3597.2625149999949</v>
      </c>
      <c r="ED158" s="15">
        <f t="shared" si="414"/>
        <v>0</v>
      </c>
      <c r="EE158" s="15">
        <f t="shared" si="415"/>
        <v>3597.2625149999949</v>
      </c>
      <c r="EF158" s="15">
        <f t="shared" si="416"/>
        <v>3597.2625149999949</v>
      </c>
      <c r="EG158" s="15">
        <f t="shared" si="417"/>
        <v>3597.2625149999949</v>
      </c>
      <c r="EH158" s="15">
        <f t="shared" si="418"/>
        <v>3597.2625149999949</v>
      </c>
      <c r="EI158" s="15">
        <f t="shared" si="419"/>
        <v>3597.2625149999949</v>
      </c>
      <c r="EJ158" s="15">
        <f t="shared" si="420"/>
        <v>3597.2625149999949</v>
      </c>
      <c r="EK158" s="15">
        <f t="shared" si="421"/>
        <v>3597.2625149999949</v>
      </c>
      <c r="EL158" s="15">
        <f t="shared" si="422"/>
        <v>3597.2625149999949</v>
      </c>
      <c r="EM158" s="15">
        <f t="shared" si="423"/>
        <v>3597.2625149999949</v>
      </c>
      <c r="EN158" s="15">
        <f t="shared" si="424"/>
        <v>3597.2625149999949</v>
      </c>
      <c r="EO158" s="15">
        <f t="shared" si="425"/>
        <v>3597.2625149999949</v>
      </c>
      <c r="EP158" s="15">
        <f t="shared" si="426"/>
        <v>3597.2625149999949</v>
      </c>
      <c r="EQ158" s="15">
        <f t="shared" si="427"/>
        <v>0</v>
      </c>
      <c r="ER158" s="15">
        <f t="shared" si="428"/>
        <v>3597.2625149999949</v>
      </c>
      <c r="ES158" s="15">
        <f t="shared" si="429"/>
        <v>3597.2625149999949</v>
      </c>
      <c r="ET158" s="15">
        <f t="shared" si="430"/>
        <v>3597.2625149999949</v>
      </c>
      <c r="EU158" s="15">
        <f t="shared" si="431"/>
        <v>3597.2625149999949</v>
      </c>
      <c r="EV158" s="15">
        <f t="shared" si="432"/>
        <v>3597.2625149999949</v>
      </c>
      <c r="EW158" s="15">
        <f t="shared" si="433"/>
        <v>3598.328582999995</v>
      </c>
      <c r="EX158" s="15">
        <f t="shared" si="434"/>
        <v>0</v>
      </c>
      <c r="EY158" s="15">
        <f t="shared" si="435"/>
        <v>0</v>
      </c>
      <c r="EZ158" s="15">
        <f t="shared" si="436"/>
        <v>0</v>
      </c>
      <c r="FA158" s="15">
        <f t="shared" si="437"/>
        <v>0</v>
      </c>
      <c r="FB158" s="15">
        <f t="shared" si="438"/>
        <v>0</v>
      </c>
      <c r="FC158" s="15">
        <f t="shared" si="439"/>
        <v>0</v>
      </c>
    </row>
    <row r="159" spans="1:159" x14ac:dyDescent="0.25">
      <c r="A159" s="26" t="s">
        <v>546</v>
      </c>
      <c r="B159" s="13">
        <v>0</v>
      </c>
      <c r="C159" s="212">
        <v>0</v>
      </c>
      <c r="D159" s="13"/>
      <c r="E159" s="27">
        <v>0</v>
      </c>
      <c r="F159" s="27">
        <v>0</v>
      </c>
      <c r="G159" s="27">
        <v>0</v>
      </c>
      <c r="H159" s="27">
        <v>0</v>
      </c>
      <c r="I159" s="27">
        <v>0</v>
      </c>
      <c r="J159" s="27">
        <v>0</v>
      </c>
      <c r="K159" s="27">
        <v>0</v>
      </c>
      <c r="L159" s="27">
        <v>0</v>
      </c>
      <c r="M159" s="27">
        <v>0</v>
      </c>
      <c r="N159" s="27">
        <v>0</v>
      </c>
      <c r="O159" s="27">
        <v>0</v>
      </c>
      <c r="P159" s="27">
        <v>0</v>
      </c>
      <c r="Q159" s="13"/>
      <c r="R159" s="27">
        <v>0</v>
      </c>
      <c r="S159" s="27">
        <v>0</v>
      </c>
      <c r="T159" s="27">
        <v>0</v>
      </c>
      <c r="U159" s="29">
        <v>0</v>
      </c>
      <c r="V159" s="29">
        <v>0</v>
      </c>
      <c r="W159" s="29">
        <v>0</v>
      </c>
      <c r="X159" s="29">
        <v>0</v>
      </c>
      <c r="Y159" s="29">
        <v>0</v>
      </c>
      <c r="Z159" s="29">
        <v>0</v>
      </c>
      <c r="AA159" s="29">
        <v>0</v>
      </c>
      <c r="AB159" s="29">
        <v>0</v>
      </c>
      <c r="AC159" s="29">
        <v>0</v>
      </c>
      <c r="AD159" s="27"/>
      <c r="AE159" s="27">
        <v>0</v>
      </c>
      <c r="AF159" s="27">
        <v>0</v>
      </c>
      <c r="AG159" s="27">
        <v>0</v>
      </c>
      <c r="AH159" s="27">
        <v>0</v>
      </c>
      <c r="AI159" s="27">
        <v>0</v>
      </c>
      <c r="AJ159" s="27">
        <v>0</v>
      </c>
      <c r="AK159" s="27"/>
      <c r="AL159" s="27"/>
      <c r="AM159" s="27"/>
      <c r="AN159" s="27"/>
      <c r="AO159" s="27"/>
      <c r="AP159" s="27"/>
      <c r="AQ159" s="27"/>
      <c r="AR159" s="28">
        <v>0</v>
      </c>
      <c r="AS159" s="28">
        <v>0</v>
      </c>
      <c r="AT159" s="28">
        <v>0</v>
      </c>
      <c r="AU159" s="28">
        <v>0</v>
      </c>
      <c r="AV159" s="28">
        <v>0</v>
      </c>
      <c r="AW159" s="28">
        <v>0</v>
      </c>
      <c r="AX159" s="28">
        <v>0</v>
      </c>
      <c r="AY159" s="28">
        <v>0</v>
      </c>
      <c r="AZ159" s="28">
        <v>0</v>
      </c>
      <c r="BA159" s="28">
        <v>0</v>
      </c>
      <c r="BB159" s="28">
        <v>0</v>
      </c>
      <c r="BC159" s="28">
        <v>0</v>
      </c>
      <c r="BD159" s="27"/>
      <c r="BE159" s="28">
        <v>0</v>
      </c>
      <c r="BF159" s="28">
        <v>0</v>
      </c>
      <c r="BG159" s="28">
        <v>0</v>
      </c>
      <c r="BH159" s="29">
        <v>0</v>
      </c>
      <c r="BI159" s="29">
        <v>0</v>
      </c>
      <c r="BJ159" s="29">
        <v>0</v>
      </c>
      <c r="BK159" s="29">
        <v>0</v>
      </c>
      <c r="BL159" s="29">
        <v>0</v>
      </c>
      <c r="BM159" s="29">
        <v>0</v>
      </c>
      <c r="BN159" s="29">
        <v>0</v>
      </c>
      <c r="BO159" s="29">
        <v>0</v>
      </c>
      <c r="BP159" s="29">
        <v>0</v>
      </c>
      <c r="BQ159" s="28"/>
      <c r="BR159" s="27">
        <f t="shared" si="352"/>
        <v>0</v>
      </c>
      <c r="BS159" s="27">
        <f t="shared" si="353"/>
        <v>0</v>
      </c>
      <c r="BT159" s="27">
        <f t="shared" si="354"/>
        <v>0</v>
      </c>
      <c r="BU159" s="27">
        <f t="shared" si="355"/>
        <v>0</v>
      </c>
      <c r="BV159" s="27">
        <f t="shared" si="356"/>
        <v>0</v>
      </c>
      <c r="BW159" s="27">
        <f t="shared" si="357"/>
        <v>0</v>
      </c>
      <c r="BX159" s="27">
        <f t="shared" si="358"/>
        <v>0</v>
      </c>
      <c r="BY159" s="27">
        <f t="shared" si="359"/>
        <v>0</v>
      </c>
      <c r="BZ159" s="27">
        <f t="shared" si="360"/>
        <v>0</v>
      </c>
      <c r="CA159" s="27">
        <f t="shared" si="361"/>
        <v>0</v>
      </c>
      <c r="CB159" s="27">
        <f t="shared" si="362"/>
        <v>0</v>
      </c>
      <c r="CC159" s="27">
        <f t="shared" si="363"/>
        <v>0</v>
      </c>
      <c r="CE159" s="15">
        <f t="shared" si="364"/>
        <v>0</v>
      </c>
      <c r="CF159" s="15">
        <f t="shared" si="365"/>
        <v>0</v>
      </c>
      <c r="CG159" s="15">
        <f t="shared" si="366"/>
        <v>0</v>
      </c>
      <c r="CH159" s="15">
        <f t="shared" si="367"/>
        <v>0</v>
      </c>
      <c r="CI159" s="15">
        <f t="shared" si="368"/>
        <v>0</v>
      </c>
      <c r="CJ159" s="15">
        <f t="shared" si="369"/>
        <v>0</v>
      </c>
      <c r="CK159" s="15">
        <f t="shared" si="370"/>
        <v>0</v>
      </c>
      <c r="CL159" s="15">
        <f t="shared" si="371"/>
        <v>0</v>
      </c>
      <c r="CM159" s="15">
        <f t="shared" si="372"/>
        <v>0</v>
      </c>
      <c r="CN159" s="15">
        <f t="shared" si="373"/>
        <v>0</v>
      </c>
      <c r="CO159" s="15">
        <f t="shared" si="374"/>
        <v>0</v>
      </c>
      <c r="CP159" s="15">
        <f t="shared" si="375"/>
        <v>0</v>
      </c>
      <c r="CQ159" s="15">
        <f t="shared" si="376"/>
        <v>0</v>
      </c>
      <c r="CR159" s="15">
        <f t="shared" si="377"/>
        <v>0</v>
      </c>
      <c r="CS159" s="15">
        <f t="shared" si="378"/>
        <v>0</v>
      </c>
      <c r="CT159" s="15">
        <f t="shared" si="379"/>
        <v>0</v>
      </c>
      <c r="CU159" s="15">
        <f t="shared" si="380"/>
        <v>0</v>
      </c>
      <c r="CV159" s="15">
        <f t="shared" si="381"/>
        <v>0</v>
      </c>
      <c r="CW159" s="15">
        <f t="shared" si="382"/>
        <v>0</v>
      </c>
      <c r="CX159" s="15">
        <f t="shared" si="383"/>
        <v>0</v>
      </c>
      <c r="CY159" s="15">
        <f t="shared" si="384"/>
        <v>0</v>
      </c>
      <c r="CZ159" s="15">
        <f t="shared" si="385"/>
        <v>0</v>
      </c>
      <c r="DA159" s="15">
        <f t="shared" si="386"/>
        <v>0</v>
      </c>
      <c r="DB159" s="15">
        <f t="shared" si="387"/>
        <v>0</v>
      </c>
      <c r="DC159" s="15">
        <f t="shared" si="388"/>
        <v>0</v>
      </c>
      <c r="DD159" s="15">
        <f t="shared" si="389"/>
        <v>0</v>
      </c>
      <c r="DE159" s="15">
        <f t="shared" si="390"/>
        <v>0</v>
      </c>
      <c r="DF159" s="15">
        <f t="shared" si="391"/>
        <v>0</v>
      </c>
      <c r="DG159" s="15">
        <f t="shared" si="392"/>
        <v>0</v>
      </c>
      <c r="DH159" s="15">
        <f t="shared" si="393"/>
        <v>0</v>
      </c>
      <c r="DI159" s="15">
        <f t="shared" si="394"/>
        <v>0</v>
      </c>
      <c r="DJ159" s="15">
        <f t="shared" si="395"/>
        <v>0</v>
      </c>
      <c r="DK159" s="15">
        <f t="shared" si="396"/>
        <v>0</v>
      </c>
      <c r="DL159" s="15">
        <f t="shared" si="397"/>
        <v>0</v>
      </c>
      <c r="DM159" s="15">
        <f t="shared" si="398"/>
        <v>0</v>
      </c>
      <c r="DN159" s="15">
        <f t="shared" si="399"/>
        <v>0</v>
      </c>
      <c r="DO159" s="15">
        <f t="shared" si="400"/>
        <v>0</v>
      </c>
      <c r="DP159" s="15">
        <f t="shared" si="401"/>
        <v>0</v>
      </c>
      <c r="DR159" s="15">
        <f t="shared" si="402"/>
        <v>0</v>
      </c>
      <c r="DS159" s="15">
        <f t="shared" si="403"/>
        <v>0</v>
      </c>
      <c r="DT159" s="15">
        <f t="shared" si="404"/>
        <v>0</v>
      </c>
      <c r="DU159" s="15">
        <f t="shared" si="405"/>
        <v>0</v>
      </c>
      <c r="DV159" s="15">
        <f t="shared" si="406"/>
        <v>0</v>
      </c>
      <c r="DW159" s="15">
        <f t="shared" si="407"/>
        <v>0</v>
      </c>
      <c r="DX159" s="15">
        <f t="shared" si="408"/>
        <v>0</v>
      </c>
      <c r="DY159" s="15">
        <f t="shared" si="409"/>
        <v>0</v>
      </c>
      <c r="DZ159" s="15">
        <f t="shared" si="410"/>
        <v>0</v>
      </c>
      <c r="EA159" s="15">
        <f t="shared" si="411"/>
        <v>0</v>
      </c>
      <c r="EB159" s="15">
        <f t="shared" si="412"/>
        <v>0</v>
      </c>
      <c r="EC159" s="15">
        <f t="shared" si="413"/>
        <v>0</v>
      </c>
      <c r="ED159" s="15">
        <f t="shared" si="414"/>
        <v>0</v>
      </c>
      <c r="EE159" s="15">
        <f t="shared" si="415"/>
        <v>0</v>
      </c>
      <c r="EF159" s="15">
        <f t="shared" si="416"/>
        <v>0</v>
      </c>
      <c r="EG159" s="15">
        <f t="shared" si="417"/>
        <v>0</v>
      </c>
      <c r="EH159" s="15">
        <f t="shared" si="418"/>
        <v>0</v>
      </c>
      <c r="EI159" s="15">
        <f t="shared" si="419"/>
        <v>0</v>
      </c>
      <c r="EJ159" s="15">
        <f t="shared" si="420"/>
        <v>0</v>
      </c>
      <c r="EK159" s="15">
        <f t="shared" si="421"/>
        <v>0</v>
      </c>
      <c r="EL159" s="15">
        <f t="shared" si="422"/>
        <v>0</v>
      </c>
      <c r="EM159" s="15">
        <f t="shared" si="423"/>
        <v>0</v>
      </c>
      <c r="EN159" s="15">
        <f t="shared" si="424"/>
        <v>0</v>
      </c>
      <c r="EO159" s="15">
        <f t="shared" si="425"/>
        <v>0</v>
      </c>
      <c r="EP159" s="15">
        <f t="shared" si="426"/>
        <v>0</v>
      </c>
      <c r="EQ159" s="15">
        <f t="shared" si="427"/>
        <v>0</v>
      </c>
      <c r="ER159" s="15">
        <f t="shared" si="428"/>
        <v>0</v>
      </c>
      <c r="ES159" s="15">
        <f t="shared" si="429"/>
        <v>0</v>
      </c>
      <c r="ET159" s="15">
        <f t="shared" si="430"/>
        <v>0</v>
      </c>
      <c r="EU159" s="15">
        <f t="shared" si="431"/>
        <v>0</v>
      </c>
      <c r="EV159" s="15">
        <f t="shared" si="432"/>
        <v>0</v>
      </c>
      <c r="EW159" s="15">
        <f t="shared" si="433"/>
        <v>0</v>
      </c>
      <c r="EX159" s="15">
        <f t="shared" si="434"/>
        <v>0</v>
      </c>
      <c r="EY159" s="15">
        <f t="shared" si="435"/>
        <v>0</v>
      </c>
      <c r="EZ159" s="15">
        <f t="shared" si="436"/>
        <v>0</v>
      </c>
      <c r="FA159" s="15">
        <f t="shared" si="437"/>
        <v>0</v>
      </c>
      <c r="FB159" s="15">
        <f t="shared" si="438"/>
        <v>0</v>
      </c>
      <c r="FC159" s="15">
        <f t="shared" si="439"/>
        <v>0</v>
      </c>
    </row>
    <row r="160" spans="1:159" x14ac:dyDescent="0.25">
      <c r="A160" s="30" t="s">
        <v>547</v>
      </c>
      <c r="B160" s="13">
        <v>2.7300000000000001E-2</v>
      </c>
      <c r="C160" s="212">
        <v>2.53E-2</v>
      </c>
      <c r="D160" s="13"/>
      <c r="E160" s="27">
        <v>17553088.120000001</v>
      </c>
      <c r="F160" s="27">
        <v>17553088.120000001</v>
      </c>
      <c r="G160" s="27">
        <v>17553088.120000001</v>
      </c>
      <c r="H160" s="27">
        <v>17553088.120000001</v>
      </c>
      <c r="I160" s="27">
        <v>17553088.120000001</v>
      </c>
      <c r="J160" s="27">
        <v>17553088.120000001</v>
      </c>
      <c r="K160" s="27">
        <v>17586714.199999999</v>
      </c>
      <c r="L160" s="27">
        <v>17620340.280000001</v>
      </c>
      <c r="M160" s="27">
        <v>17620340.280000001</v>
      </c>
      <c r="N160" s="27">
        <v>17620335.75</v>
      </c>
      <c r="O160" s="27">
        <v>17620543.010000002</v>
      </c>
      <c r="P160" s="27">
        <v>17620754.809999999</v>
      </c>
      <c r="Q160" s="13"/>
      <c r="R160" s="27">
        <v>17620791.859999999</v>
      </c>
      <c r="S160" s="27">
        <v>17620828.899999999</v>
      </c>
      <c r="T160" s="27">
        <v>17620828.899999999</v>
      </c>
      <c r="U160" s="29">
        <v>17829199.809999999</v>
      </c>
      <c r="V160" s="29">
        <v>18037924.890000001</v>
      </c>
      <c r="W160" s="29">
        <v>18038279.07</v>
      </c>
      <c r="X160" s="29">
        <v>18038279.07</v>
      </c>
      <c r="Y160" s="29">
        <v>18050890.719999999</v>
      </c>
      <c r="Z160" s="29">
        <v>18063502.359999999</v>
      </c>
      <c r="AA160" s="29">
        <v>18063517.98</v>
      </c>
      <c r="AB160" s="29">
        <v>18063533.600000001</v>
      </c>
      <c r="AC160" s="29">
        <v>18063033.850000001</v>
      </c>
      <c r="AD160" s="27"/>
      <c r="AE160" s="27">
        <v>18062534.09</v>
      </c>
      <c r="AF160" s="27">
        <v>18062534.09</v>
      </c>
      <c r="AG160" s="27">
        <v>18062534.09</v>
      </c>
      <c r="AH160" s="27">
        <v>18062534.09</v>
      </c>
      <c r="AI160" s="27">
        <v>17950778.960000001</v>
      </c>
      <c r="AJ160" s="27">
        <v>17839023.82</v>
      </c>
      <c r="AK160" s="27"/>
      <c r="AL160" s="27"/>
      <c r="AM160" s="27"/>
      <c r="AN160" s="27"/>
      <c r="AO160" s="27"/>
      <c r="AP160" s="27"/>
      <c r="AQ160" s="27"/>
      <c r="AR160" s="28">
        <v>39933.275473000009</v>
      </c>
      <c r="AS160" s="28">
        <v>39933.275473000009</v>
      </c>
      <c r="AT160" s="28">
        <v>39933.275473000009</v>
      </c>
      <c r="AU160" s="28">
        <v>39933.275473000009</v>
      </c>
      <c r="AV160" s="28">
        <v>39933.275473000009</v>
      </c>
      <c r="AW160" s="28">
        <v>39933.275473000009</v>
      </c>
      <c r="AX160" s="28">
        <v>40009.774805000001</v>
      </c>
      <c r="AY160" s="28">
        <v>40086.274137000008</v>
      </c>
      <c r="AZ160" s="28">
        <v>40086.274137000008</v>
      </c>
      <c r="BA160" s="28">
        <v>40086.263831249998</v>
      </c>
      <c r="BB160" s="28">
        <v>40086.735347750007</v>
      </c>
      <c r="BC160" s="28">
        <v>40087.217192749995</v>
      </c>
      <c r="BD160" s="27"/>
      <c r="BE160" s="28">
        <v>40087.301481499999</v>
      </c>
      <c r="BF160" s="28">
        <v>40087.385747499997</v>
      </c>
      <c r="BG160" s="28">
        <v>40087.385747499997</v>
      </c>
      <c r="BH160" s="29">
        <v>40561.429567749998</v>
      </c>
      <c r="BI160" s="29">
        <v>41036.279124750006</v>
      </c>
      <c r="BJ160" s="29">
        <v>41037.084884250005</v>
      </c>
      <c r="BK160" s="29">
        <v>41037.084884250005</v>
      </c>
      <c r="BL160" s="29">
        <v>41065.776387999998</v>
      </c>
      <c r="BM160" s="29">
        <v>41094.467869</v>
      </c>
      <c r="BN160" s="29">
        <v>41094.503404499999</v>
      </c>
      <c r="BO160" s="29">
        <v>41094.538940000006</v>
      </c>
      <c r="BP160" s="29">
        <v>41093.402008750003</v>
      </c>
      <c r="BQ160" s="28"/>
      <c r="BR160" s="27">
        <f t="shared" si="352"/>
        <v>41092.265054750002</v>
      </c>
      <c r="BS160" s="27">
        <f t="shared" si="353"/>
        <v>41092.265054750002</v>
      </c>
      <c r="BT160" s="27">
        <f t="shared" si="354"/>
        <v>41092.265054750002</v>
      </c>
      <c r="BU160" s="27">
        <f t="shared" si="355"/>
        <v>41092.265054750002</v>
      </c>
      <c r="BV160" s="27">
        <f t="shared" si="356"/>
        <v>40838.022134000006</v>
      </c>
      <c r="BW160" s="27">
        <f t="shared" si="357"/>
        <v>40583.779190500005</v>
      </c>
      <c r="BX160" s="27">
        <f t="shared" si="358"/>
        <v>0</v>
      </c>
      <c r="BY160" s="27">
        <f t="shared" si="359"/>
        <v>0</v>
      </c>
      <c r="BZ160" s="27">
        <f t="shared" si="360"/>
        <v>0</v>
      </c>
      <c r="CA160" s="27">
        <f t="shared" si="361"/>
        <v>0</v>
      </c>
      <c r="CB160" s="27">
        <f t="shared" si="362"/>
        <v>0</v>
      </c>
      <c r="CC160" s="27">
        <f t="shared" si="363"/>
        <v>0</v>
      </c>
      <c r="CE160" s="15">
        <f t="shared" si="364"/>
        <v>37007.760786333332</v>
      </c>
      <c r="CF160" s="15">
        <f t="shared" si="365"/>
        <v>37007.760786333332</v>
      </c>
      <c r="CG160" s="15">
        <f t="shared" si="366"/>
        <v>37007.760786333332</v>
      </c>
      <c r="CH160" s="15">
        <f t="shared" si="367"/>
        <v>37007.760786333332</v>
      </c>
      <c r="CI160" s="15">
        <f t="shared" si="368"/>
        <v>37007.760786333332</v>
      </c>
      <c r="CJ160" s="15">
        <f t="shared" si="369"/>
        <v>37007.760786333332</v>
      </c>
      <c r="CK160" s="15">
        <f t="shared" si="370"/>
        <v>37078.655771666665</v>
      </c>
      <c r="CL160" s="15">
        <f t="shared" si="371"/>
        <v>37149.550756999997</v>
      </c>
      <c r="CM160" s="15">
        <f t="shared" si="372"/>
        <v>37149.550756999997</v>
      </c>
      <c r="CN160" s="15">
        <f t="shared" si="373"/>
        <v>37149.541206250004</v>
      </c>
      <c r="CO160" s="15">
        <f t="shared" si="374"/>
        <v>37149.97817941667</v>
      </c>
      <c r="CP160" s="15">
        <f t="shared" si="375"/>
        <v>37150.424724416662</v>
      </c>
      <c r="CQ160" s="15">
        <f t="shared" si="376"/>
        <v>0</v>
      </c>
      <c r="CR160" s="15">
        <f t="shared" si="377"/>
        <v>37150.502838166663</v>
      </c>
      <c r="CS160" s="15">
        <f t="shared" si="378"/>
        <v>37150.580930833334</v>
      </c>
      <c r="CT160" s="15">
        <f t="shared" si="379"/>
        <v>37150.580930833334</v>
      </c>
      <c r="CU160" s="15">
        <f t="shared" si="380"/>
        <v>37589.896266083328</v>
      </c>
      <c r="CV160" s="15">
        <f t="shared" si="381"/>
        <v>38029.95830975</v>
      </c>
      <c r="CW160" s="15">
        <f t="shared" si="382"/>
        <v>38030.705039250002</v>
      </c>
      <c r="CX160" s="15">
        <f t="shared" si="383"/>
        <v>38030.705039250002</v>
      </c>
      <c r="CY160" s="15">
        <f t="shared" si="384"/>
        <v>38057.294601333335</v>
      </c>
      <c r="CZ160" s="15">
        <f t="shared" si="385"/>
        <v>38083.884142333329</v>
      </c>
      <c r="DA160" s="15">
        <f t="shared" si="386"/>
        <v>38083.917074500001</v>
      </c>
      <c r="DB160" s="15">
        <f t="shared" si="387"/>
        <v>38083.950006666673</v>
      </c>
      <c r="DC160" s="15">
        <f t="shared" si="388"/>
        <v>38082.89636708334</v>
      </c>
      <c r="DD160" s="15">
        <f t="shared" si="389"/>
        <v>0</v>
      </c>
      <c r="DE160" s="15">
        <f t="shared" si="390"/>
        <v>38081.842706416668</v>
      </c>
      <c r="DF160" s="15">
        <f t="shared" si="391"/>
        <v>38081.842706416668</v>
      </c>
      <c r="DG160" s="15">
        <f t="shared" si="392"/>
        <v>38081.842706416668</v>
      </c>
      <c r="DH160" s="15">
        <f t="shared" si="393"/>
        <v>38081.842706416668</v>
      </c>
      <c r="DI160" s="15">
        <f t="shared" si="394"/>
        <v>37846.225640666664</v>
      </c>
      <c r="DJ160" s="15">
        <f t="shared" si="395"/>
        <v>37610.608553833335</v>
      </c>
      <c r="DK160" s="15">
        <f t="shared" si="396"/>
        <v>0</v>
      </c>
      <c r="DL160" s="15">
        <f t="shared" si="397"/>
        <v>0</v>
      </c>
      <c r="DM160" s="15">
        <f t="shared" si="398"/>
        <v>0</v>
      </c>
      <c r="DN160" s="15">
        <f t="shared" si="399"/>
        <v>0</v>
      </c>
      <c r="DO160" s="15">
        <f t="shared" si="400"/>
        <v>0</v>
      </c>
      <c r="DP160" s="15">
        <f t="shared" si="401"/>
        <v>0</v>
      </c>
      <c r="DR160" s="15">
        <f t="shared" si="402"/>
        <v>2925.5146866666764</v>
      </c>
      <c r="DS160" s="15">
        <f t="shared" si="403"/>
        <v>2925.5146866666764</v>
      </c>
      <c r="DT160" s="15">
        <f t="shared" si="404"/>
        <v>2925.5146866666764</v>
      </c>
      <c r="DU160" s="15">
        <f t="shared" si="405"/>
        <v>2925.5146866666764</v>
      </c>
      <c r="DV160" s="15">
        <f t="shared" si="406"/>
        <v>2925.5146866666764</v>
      </c>
      <c r="DW160" s="15">
        <f t="shared" si="407"/>
        <v>2925.5146866666764</v>
      </c>
      <c r="DX160" s="15">
        <f t="shared" si="408"/>
        <v>2931.1190333333361</v>
      </c>
      <c r="DY160" s="15">
        <f t="shared" si="409"/>
        <v>2936.7233800000104</v>
      </c>
      <c r="DZ160" s="15">
        <f t="shared" si="410"/>
        <v>2936.7233800000104</v>
      </c>
      <c r="EA160" s="15">
        <f t="shared" si="411"/>
        <v>2936.7226249999949</v>
      </c>
      <c r="EB160" s="15">
        <f t="shared" si="412"/>
        <v>2936.7571683333372</v>
      </c>
      <c r="EC160" s="15">
        <f t="shared" si="413"/>
        <v>2936.7924683333331</v>
      </c>
      <c r="ED160" s="15">
        <f t="shared" si="414"/>
        <v>0</v>
      </c>
      <c r="EE160" s="15">
        <f t="shared" si="415"/>
        <v>2936.7986433333353</v>
      </c>
      <c r="EF160" s="15">
        <f t="shared" si="416"/>
        <v>2936.8048166666631</v>
      </c>
      <c r="EG160" s="15">
        <f t="shared" si="417"/>
        <v>2936.8048166666631</v>
      </c>
      <c r="EH160" s="15">
        <f t="shared" si="418"/>
        <v>2971.53330166667</v>
      </c>
      <c r="EI160" s="15">
        <f t="shared" si="419"/>
        <v>3006.3208150000064</v>
      </c>
      <c r="EJ160" s="15">
        <f t="shared" si="420"/>
        <v>3006.3798450000031</v>
      </c>
      <c r="EK160" s="15">
        <f t="shared" si="421"/>
        <v>3006.3798450000031</v>
      </c>
      <c r="EL160" s="15">
        <f t="shared" si="422"/>
        <v>3008.4817866666635</v>
      </c>
      <c r="EM160" s="15">
        <f t="shared" si="423"/>
        <v>3010.5837266666713</v>
      </c>
      <c r="EN160" s="15">
        <f t="shared" si="424"/>
        <v>3010.5863299999983</v>
      </c>
      <c r="EO160" s="15">
        <f t="shared" si="425"/>
        <v>3010.5889333333325</v>
      </c>
      <c r="EP160" s="15">
        <f t="shared" si="426"/>
        <v>3010.505641666663</v>
      </c>
      <c r="EQ160" s="15">
        <f t="shared" si="427"/>
        <v>0</v>
      </c>
      <c r="ER160" s="15">
        <f t="shared" si="428"/>
        <v>3010.4223483333335</v>
      </c>
      <c r="ES160" s="15">
        <f t="shared" si="429"/>
        <v>3010.4223483333335</v>
      </c>
      <c r="ET160" s="15">
        <f t="shared" si="430"/>
        <v>3010.4223483333335</v>
      </c>
      <c r="EU160" s="15">
        <f t="shared" si="431"/>
        <v>3010.4223483333335</v>
      </c>
      <c r="EV160" s="15">
        <f t="shared" si="432"/>
        <v>2991.7964933333424</v>
      </c>
      <c r="EW160" s="15">
        <f t="shared" si="433"/>
        <v>2973.1706366666695</v>
      </c>
      <c r="EX160" s="15">
        <f t="shared" si="434"/>
        <v>0</v>
      </c>
      <c r="EY160" s="15">
        <f t="shared" si="435"/>
        <v>0</v>
      </c>
      <c r="EZ160" s="15">
        <f t="shared" si="436"/>
        <v>0</v>
      </c>
      <c r="FA160" s="15">
        <f t="shared" si="437"/>
        <v>0</v>
      </c>
      <c r="FB160" s="15">
        <f t="shared" si="438"/>
        <v>0</v>
      </c>
      <c r="FC160" s="15">
        <f t="shared" si="439"/>
        <v>0</v>
      </c>
    </row>
    <row r="161" spans="1:159" x14ac:dyDescent="0.25">
      <c r="A161" s="26" t="s">
        <v>548</v>
      </c>
      <c r="B161" s="13">
        <v>2.4E-2</v>
      </c>
      <c r="C161" s="212">
        <v>2.1999999999999999E-2</v>
      </c>
      <c r="D161" s="13"/>
      <c r="E161" s="27">
        <v>3448727.25</v>
      </c>
      <c r="F161" s="27">
        <v>3448727.25</v>
      </c>
      <c r="G161" s="27">
        <v>3448727.25</v>
      </c>
      <c r="H161" s="27">
        <v>3448727.25</v>
      </c>
      <c r="I161" s="27">
        <v>3448727.25</v>
      </c>
      <c r="J161" s="27">
        <v>3448727.25</v>
      </c>
      <c r="K161" s="27">
        <v>3448727.25</v>
      </c>
      <c r="L161" s="27">
        <v>3448727.25</v>
      </c>
      <c r="M161" s="27">
        <v>3448727.25</v>
      </c>
      <c r="N161" s="27">
        <v>3448727.25</v>
      </c>
      <c r="O161" s="27">
        <v>3448727.25</v>
      </c>
      <c r="P161" s="27">
        <v>3448727.25</v>
      </c>
      <c r="Q161" s="13"/>
      <c r="R161" s="27">
        <v>3448727.25</v>
      </c>
      <c r="S161" s="27">
        <v>3448727.25</v>
      </c>
      <c r="T161" s="27">
        <v>3448727.25</v>
      </c>
      <c r="U161" s="29">
        <v>3448727.25</v>
      </c>
      <c r="V161" s="29">
        <v>3448727.25</v>
      </c>
      <c r="W161" s="29">
        <v>3448727.25</v>
      </c>
      <c r="X161" s="29">
        <v>3448727.25</v>
      </c>
      <c r="Y161" s="29">
        <v>3448727.25</v>
      </c>
      <c r="Z161" s="29">
        <v>3448727.25</v>
      </c>
      <c r="AA161" s="29">
        <v>3448727.25</v>
      </c>
      <c r="AB161" s="29">
        <v>3448727.25</v>
      </c>
      <c r="AC161" s="29">
        <v>3448727.25</v>
      </c>
      <c r="AD161" s="27"/>
      <c r="AE161" s="27">
        <v>3448727.25</v>
      </c>
      <c r="AF161" s="27">
        <v>3448727.25</v>
      </c>
      <c r="AG161" s="27">
        <v>3448727.25</v>
      </c>
      <c r="AH161" s="27">
        <v>3448727.25</v>
      </c>
      <c r="AI161" s="27">
        <v>3448727.25</v>
      </c>
      <c r="AJ161" s="27">
        <v>3448727.25</v>
      </c>
      <c r="AK161" s="27"/>
      <c r="AL161" s="27"/>
      <c r="AM161" s="27"/>
      <c r="AN161" s="27"/>
      <c r="AO161" s="27"/>
      <c r="AP161" s="27"/>
      <c r="AQ161" s="27"/>
      <c r="AR161" s="28">
        <v>6897.4544999999998</v>
      </c>
      <c r="AS161" s="28">
        <v>6897.4544999999998</v>
      </c>
      <c r="AT161" s="28">
        <v>6897.4544999999998</v>
      </c>
      <c r="AU161" s="28">
        <v>6897.4544999999998</v>
      </c>
      <c r="AV161" s="28">
        <v>6897.4544999999998</v>
      </c>
      <c r="AW161" s="28">
        <v>6897.4544999999998</v>
      </c>
      <c r="AX161" s="28">
        <v>6897.4544999999998</v>
      </c>
      <c r="AY161" s="28">
        <v>6897.4544999999998</v>
      </c>
      <c r="AZ161" s="28">
        <v>6897.4544999999998</v>
      </c>
      <c r="BA161" s="28">
        <v>6897.4544999999998</v>
      </c>
      <c r="BB161" s="28">
        <v>6897.4544999999998</v>
      </c>
      <c r="BC161" s="28">
        <v>6897.4544999999998</v>
      </c>
      <c r="BD161" s="27"/>
      <c r="BE161" s="28">
        <v>6897.4544999999998</v>
      </c>
      <c r="BF161" s="28">
        <v>6897.4544999999998</v>
      </c>
      <c r="BG161" s="28">
        <v>6897.4544999999998</v>
      </c>
      <c r="BH161" s="29">
        <v>6897.4544999999998</v>
      </c>
      <c r="BI161" s="29">
        <v>6897.4544999999998</v>
      </c>
      <c r="BJ161" s="29">
        <v>6897.4544999999998</v>
      </c>
      <c r="BK161" s="29">
        <v>6897.4544999999998</v>
      </c>
      <c r="BL161" s="29">
        <v>6897.4544999999998</v>
      </c>
      <c r="BM161" s="29">
        <v>6897.4544999999998</v>
      </c>
      <c r="BN161" s="29">
        <v>6897.4544999999998</v>
      </c>
      <c r="BO161" s="29">
        <v>6897.4544999999998</v>
      </c>
      <c r="BP161" s="29">
        <v>6897.4544999999998</v>
      </c>
      <c r="BQ161" s="28"/>
      <c r="BR161" s="27">
        <f t="shared" si="352"/>
        <v>6897.4544999999998</v>
      </c>
      <c r="BS161" s="27">
        <f t="shared" si="353"/>
        <v>6897.4544999999998</v>
      </c>
      <c r="BT161" s="27">
        <f t="shared" si="354"/>
        <v>6897.4544999999998</v>
      </c>
      <c r="BU161" s="27">
        <f t="shared" si="355"/>
        <v>6897.4544999999998</v>
      </c>
      <c r="BV161" s="27">
        <f t="shared" si="356"/>
        <v>6897.4544999999998</v>
      </c>
      <c r="BW161" s="27">
        <f t="shared" si="357"/>
        <v>6897.4544999999998</v>
      </c>
      <c r="BX161" s="27">
        <f t="shared" si="358"/>
        <v>0</v>
      </c>
      <c r="BY161" s="27">
        <f t="shared" si="359"/>
        <v>0</v>
      </c>
      <c r="BZ161" s="27">
        <f t="shared" si="360"/>
        <v>0</v>
      </c>
      <c r="CA161" s="27">
        <f t="shared" si="361"/>
        <v>0</v>
      </c>
      <c r="CB161" s="27">
        <f t="shared" si="362"/>
        <v>0</v>
      </c>
      <c r="CC161" s="27">
        <f t="shared" si="363"/>
        <v>0</v>
      </c>
      <c r="CE161" s="15">
        <f t="shared" si="364"/>
        <v>6322.6666249999989</v>
      </c>
      <c r="CF161" s="15">
        <f t="shared" si="365"/>
        <v>6322.6666249999989</v>
      </c>
      <c r="CG161" s="15">
        <f t="shared" si="366"/>
        <v>6322.6666249999989</v>
      </c>
      <c r="CH161" s="15">
        <f t="shared" si="367"/>
        <v>6322.6666249999989</v>
      </c>
      <c r="CI161" s="15">
        <f t="shared" si="368"/>
        <v>6322.6666249999989</v>
      </c>
      <c r="CJ161" s="15">
        <f t="shared" si="369"/>
        <v>6322.6666249999989</v>
      </c>
      <c r="CK161" s="15">
        <f t="shared" si="370"/>
        <v>6322.6666249999989</v>
      </c>
      <c r="CL161" s="15">
        <f t="shared" si="371"/>
        <v>6322.6666249999989</v>
      </c>
      <c r="CM161" s="15">
        <f t="shared" si="372"/>
        <v>6322.6666249999989</v>
      </c>
      <c r="CN161" s="15">
        <f t="shared" si="373"/>
        <v>6322.6666249999989</v>
      </c>
      <c r="CO161" s="15">
        <f t="shared" si="374"/>
        <v>6322.6666249999989</v>
      </c>
      <c r="CP161" s="15">
        <f t="shared" si="375"/>
        <v>6322.6666249999989</v>
      </c>
      <c r="CQ161" s="15">
        <f t="shared" si="376"/>
        <v>0</v>
      </c>
      <c r="CR161" s="15">
        <f t="shared" si="377"/>
        <v>6322.6666249999989</v>
      </c>
      <c r="CS161" s="15">
        <f t="shared" si="378"/>
        <v>6322.6666249999989</v>
      </c>
      <c r="CT161" s="15">
        <f t="shared" si="379"/>
        <v>6322.6666249999989</v>
      </c>
      <c r="CU161" s="15">
        <f t="shared" si="380"/>
        <v>6322.6666249999989</v>
      </c>
      <c r="CV161" s="15">
        <f t="shared" si="381"/>
        <v>6322.6666249999989</v>
      </c>
      <c r="CW161" s="15">
        <f t="shared" si="382"/>
        <v>6322.6666249999989</v>
      </c>
      <c r="CX161" s="15">
        <f t="shared" si="383"/>
        <v>6322.6666249999989</v>
      </c>
      <c r="CY161" s="15">
        <f t="shared" si="384"/>
        <v>6322.6666249999989</v>
      </c>
      <c r="CZ161" s="15">
        <f t="shared" si="385"/>
        <v>6322.6666249999989</v>
      </c>
      <c r="DA161" s="15">
        <f t="shared" si="386"/>
        <v>6322.6666249999989</v>
      </c>
      <c r="DB161" s="15">
        <f t="shared" si="387"/>
        <v>6322.6666249999989</v>
      </c>
      <c r="DC161" s="15">
        <f t="shared" si="388"/>
        <v>6322.6666249999989</v>
      </c>
      <c r="DD161" s="15">
        <f t="shared" si="389"/>
        <v>0</v>
      </c>
      <c r="DE161" s="15">
        <f t="shared" si="390"/>
        <v>6322.6666249999989</v>
      </c>
      <c r="DF161" s="15">
        <f t="shared" si="391"/>
        <v>6322.6666249999989</v>
      </c>
      <c r="DG161" s="15">
        <f t="shared" si="392"/>
        <v>6322.6666249999989</v>
      </c>
      <c r="DH161" s="15">
        <f t="shared" si="393"/>
        <v>6322.6666249999989</v>
      </c>
      <c r="DI161" s="15">
        <f t="shared" si="394"/>
        <v>6322.6666249999989</v>
      </c>
      <c r="DJ161" s="15">
        <f t="shared" si="395"/>
        <v>6322.6666249999989</v>
      </c>
      <c r="DK161" s="15">
        <f t="shared" si="396"/>
        <v>0</v>
      </c>
      <c r="DL161" s="15">
        <f t="shared" si="397"/>
        <v>0</v>
      </c>
      <c r="DM161" s="15">
        <f t="shared" si="398"/>
        <v>0</v>
      </c>
      <c r="DN161" s="15">
        <f t="shared" si="399"/>
        <v>0</v>
      </c>
      <c r="DO161" s="15">
        <f t="shared" si="400"/>
        <v>0</v>
      </c>
      <c r="DP161" s="15">
        <f t="shared" si="401"/>
        <v>0</v>
      </c>
      <c r="DR161" s="15">
        <f t="shared" si="402"/>
        <v>574.78787500000089</v>
      </c>
      <c r="DS161" s="15">
        <f t="shared" si="403"/>
        <v>574.78787500000089</v>
      </c>
      <c r="DT161" s="15">
        <f t="shared" si="404"/>
        <v>574.78787500000089</v>
      </c>
      <c r="DU161" s="15">
        <f t="shared" si="405"/>
        <v>574.78787500000089</v>
      </c>
      <c r="DV161" s="15">
        <f t="shared" si="406"/>
        <v>574.78787500000089</v>
      </c>
      <c r="DW161" s="15">
        <f t="shared" si="407"/>
        <v>574.78787500000089</v>
      </c>
      <c r="DX161" s="15">
        <f t="shared" si="408"/>
        <v>574.78787500000089</v>
      </c>
      <c r="DY161" s="15">
        <f t="shared" si="409"/>
        <v>574.78787500000089</v>
      </c>
      <c r="DZ161" s="15">
        <f t="shared" si="410"/>
        <v>574.78787500000089</v>
      </c>
      <c r="EA161" s="15">
        <f t="shared" si="411"/>
        <v>574.78787500000089</v>
      </c>
      <c r="EB161" s="15">
        <f t="shared" si="412"/>
        <v>574.78787500000089</v>
      </c>
      <c r="EC161" s="15">
        <f t="shared" si="413"/>
        <v>574.78787500000089</v>
      </c>
      <c r="ED161" s="15">
        <f t="shared" si="414"/>
        <v>0</v>
      </c>
      <c r="EE161" s="15">
        <f t="shared" si="415"/>
        <v>574.78787500000089</v>
      </c>
      <c r="EF161" s="15">
        <f t="shared" si="416"/>
        <v>574.78787500000089</v>
      </c>
      <c r="EG161" s="15">
        <f t="shared" si="417"/>
        <v>574.78787500000089</v>
      </c>
      <c r="EH161" s="15">
        <f t="shared" si="418"/>
        <v>574.78787500000089</v>
      </c>
      <c r="EI161" s="15">
        <f t="shared" si="419"/>
        <v>574.78787500000089</v>
      </c>
      <c r="EJ161" s="15">
        <f t="shared" si="420"/>
        <v>574.78787500000089</v>
      </c>
      <c r="EK161" s="15">
        <f t="shared" si="421"/>
        <v>574.78787500000089</v>
      </c>
      <c r="EL161" s="15">
        <f t="shared" si="422"/>
        <v>574.78787500000089</v>
      </c>
      <c r="EM161" s="15">
        <f t="shared" si="423"/>
        <v>574.78787500000089</v>
      </c>
      <c r="EN161" s="15">
        <f t="shared" si="424"/>
        <v>574.78787500000089</v>
      </c>
      <c r="EO161" s="15">
        <f t="shared" si="425"/>
        <v>574.78787500000089</v>
      </c>
      <c r="EP161" s="15">
        <f t="shared" si="426"/>
        <v>574.78787500000089</v>
      </c>
      <c r="EQ161" s="15">
        <f t="shared" si="427"/>
        <v>0</v>
      </c>
      <c r="ER161" s="15">
        <f t="shared" si="428"/>
        <v>574.78787500000089</v>
      </c>
      <c r="ES161" s="15">
        <f t="shared" si="429"/>
        <v>574.78787500000089</v>
      </c>
      <c r="ET161" s="15">
        <f t="shared" si="430"/>
        <v>574.78787500000089</v>
      </c>
      <c r="EU161" s="15">
        <f t="shared" si="431"/>
        <v>574.78787500000089</v>
      </c>
      <c r="EV161" s="15">
        <f t="shared" si="432"/>
        <v>574.78787500000089</v>
      </c>
      <c r="EW161" s="15">
        <f t="shared" si="433"/>
        <v>574.78787500000089</v>
      </c>
      <c r="EX161" s="15">
        <f t="shared" si="434"/>
        <v>0</v>
      </c>
      <c r="EY161" s="15">
        <f t="shared" si="435"/>
        <v>0</v>
      </c>
      <c r="EZ161" s="15">
        <f t="shared" si="436"/>
        <v>0</v>
      </c>
      <c r="FA161" s="15">
        <f t="shared" si="437"/>
        <v>0</v>
      </c>
      <c r="FB161" s="15">
        <f t="shared" si="438"/>
        <v>0</v>
      </c>
      <c r="FC161" s="15">
        <f t="shared" si="439"/>
        <v>0</v>
      </c>
    </row>
    <row r="162" spans="1:159" x14ac:dyDescent="0.25">
      <c r="A162" s="26" t="s">
        <v>549</v>
      </c>
      <c r="B162" s="13">
        <v>2.0299999999999999E-2</v>
      </c>
      <c r="C162" s="212">
        <v>1.8100000000000002E-2</v>
      </c>
      <c r="D162" s="13"/>
      <c r="E162" s="27">
        <v>2449473.2200000002</v>
      </c>
      <c r="F162" s="27">
        <v>2449473.2200000002</v>
      </c>
      <c r="G162" s="27">
        <v>2449473.2200000002</v>
      </c>
      <c r="H162" s="27">
        <v>2449473.2200000002</v>
      </c>
      <c r="I162" s="27">
        <v>2449473.2200000002</v>
      </c>
      <c r="J162" s="27">
        <v>2449473.2200000002</v>
      </c>
      <c r="K162" s="27">
        <v>2449473.2200000002</v>
      </c>
      <c r="L162" s="27">
        <v>2449473.2200000002</v>
      </c>
      <c r="M162" s="27">
        <v>2449473.2200000002</v>
      </c>
      <c r="N162" s="27">
        <v>2449473.2200000002</v>
      </c>
      <c r="O162" s="27">
        <v>2449473.2200000002</v>
      </c>
      <c r="P162" s="27">
        <v>2449473.2200000002</v>
      </c>
      <c r="Q162" s="13"/>
      <c r="R162" s="27">
        <v>2449473.2200000002</v>
      </c>
      <c r="S162" s="27">
        <v>2449473.2200000002</v>
      </c>
      <c r="T162" s="27">
        <v>2449473.2200000002</v>
      </c>
      <c r="U162" s="29">
        <v>2449473.2200000002</v>
      </c>
      <c r="V162" s="29">
        <v>2449473.2200000002</v>
      </c>
      <c r="W162" s="29">
        <v>2449473.2200000002</v>
      </c>
      <c r="X162" s="29">
        <v>2449473.2200000002</v>
      </c>
      <c r="Y162" s="29">
        <v>2449473.2200000002</v>
      </c>
      <c r="Z162" s="29">
        <v>2449473.2200000002</v>
      </c>
      <c r="AA162" s="29">
        <v>2449473.2200000002</v>
      </c>
      <c r="AB162" s="29">
        <v>2449473.2200000002</v>
      </c>
      <c r="AC162" s="29">
        <v>2449473.2200000002</v>
      </c>
      <c r="AD162" s="27"/>
      <c r="AE162" s="27">
        <v>2449473.2200000002</v>
      </c>
      <c r="AF162" s="27">
        <v>2449473.2200000002</v>
      </c>
      <c r="AG162" s="27">
        <v>2449473.2200000002</v>
      </c>
      <c r="AH162" s="27">
        <v>2449473.2200000002</v>
      </c>
      <c r="AI162" s="27">
        <v>2449473.2200000002</v>
      </c>
      <c r="AJ162" s="27">
        <v>2449473.2200000002</v>
      </c>
      <c r="AK162" s="27"/>
      <c r="AL162" s="27"/>
      <c r="AM162" s="27"/>
      <c r="AN162" s="27"/>
      <c r="AO162" s="27"/>
      <c r="AP162" s="27"/>
      <c r="AQ162" s="27"/>
      <c r="AR162" s="28">
        <v>4143.692197166667</v>
      </c>
      <c r="AS162" s="28">
        <v>4143.692197166667</v>
      </c>
      <c r="AT162" s="28">
        <v>4143.692197166667</v>
      </c>
      <c r="AU162" s="28">
        <v>4143.692197166667</v>
      </c>
      <c r="AV162" s="28">
        <v>4143.692197166667</v>
      </c>
      <c r="AW162" s="28">
        <v>4143.692197166667</v>
      </c>
      <c r="AX162" s="28">
        <v>4143.692197166667</v>
      </c>
      <c r="AY162" s="28">
        <v>4143.692197166667</v>
      </c>
      <c r="AZ162" s="28">
        <v>4143.692197166667</v>
      </c>
      <c r="BA162" s="28">
        <v>4143.692197166667</v>
      </c>
      <c r="BB162" s="28">
        <v>4143.692197166667</v>
      </c>
      <c r="BC162" s="28">
        <v>4143.692197166667</v>
      </c>
      <c r="BD162" s="27"/>
      <c r="BE162" s="28">
        <v>4143.692197166667</v>
      </c>
      <c r="BF162" s="28">
        <v>4143.692197166667</v>
      </c>
      <c r="BG162" s="28">
        <v>4143.692197166667</v>
      </c>
      <c r="BH162" s="29">
        <v>4143.692197166667</v>
      </c>
      <c r="BI162" s="29">
        <v>4143.692197166667</v>
      </c>
      <c r="BJ162" s="29">
        <v>4143.692197166667</v>
      </c>
      <c r="BK162" s="29">
        <v>4143.692197166667</v>
      </c>
      <c r="BL162" s="29">
        <v>4143.692197166667</v>
      </c>
      <c r="BM162" s="29">
        <v>4143.692197166667</v>
      </c>
      <c r="BN162" s="29">
        <v>4143.692197166667</v>
      </c>
      <c r="BO162" s="29">
        <v>4143.692197166667</v>
      </c>
      <c r="BP162" s="29">
        <v>4143.692197166667</v>
      </c>
      <c r="BQ162" s="28"/>
      <c r="BR162" s="27">
        <f t="shared" si="352"/>
        <v>4143.692197166667</v>
      </c>
      <c r="BS162" s="27">
        <f t="shared" si="353"/>
        <v>4143.692197166667</v>
      </c>
      <c r="BT162" s="27">
        <f t="shared" si="354"/>
        <v>4143.692197166667</v>
      </c>
      <c r="BU162" s="27">
        <f t="shared" si="355"/>
        <v>4143.692197166667</v>
      </c>
      <c r="BV162" s="27">
        <f t="shared" si="356"/>
        <v>4143.692197166667</v>
      </c>
      <c r="BW162" s="27">
        <f t="shared" si="357"/>
        <v>4143.692197166667</v>
      </c>
      <c r="BX162" s="27">
        <f t="shared" si="358"/>
        <v>0</v>
      </c>
      <c r="BY162" s="27">
        <f t="shared" si="359"/>
        <v>0</v>
      </c>
      <c r="BZ162" s="27">
        <f t="shared" si="360"/>
        <v>0</v>
      </c>
      <c r="CA162" s="27">
        <f t="shared" si="361"/>
        <v>0</v>
      </c>
      <c r="CB162" s="27">
        <f t="shared" si="362"/>
        <v>0</v>
      </c>
      <c r="CC162" s="27">
        <f t="shared" si="363"/>
        <v>0</v>
      </c>
      <c r="CE162" s="15">
        <f t="shared" si="364"/>
        <v>3694.6221068333339</v>
      </c>
      <c r="CF162" s="15">
        <f t="shared" si="365"/>
        <v>3694.6221068333339</v>
      </c>
      <c r="CG162" s="15">
        <f t="shared" si="366"/>
        <v>3694.6221068333339</v>
      </c>
      <c r="CH162" s="15">
        <f t="shared" si="367"/>
        <v>3694.6221068333339</v>
      </c>
      <c r="CI162" s="15">
        <f t="shared" si="368"/>
        <v>3694.6221068333339</v>
      </c>
      <c r="CJ162" s="15">
        <f t="shared" si="369"/>
        <v>3694.6221068333339</v>
      </c>
      <c r="CK162" s="15">
        <f t="shared" si="370"/>
        <v>3694.6221068333339</v>
      </c>
      <c r="CL162" s="15">
        <f t="shared" si="371"/>
        <v>3694.6221068333339</v>
      </c>
      <c r="CM162" s="15">
        <f t="shared" si="372"/>
        <v>3694.6221068333339</v>
      </c>
      <c r="CN162" s="15">
        <f t="shared" si="373"/>
        <v>3694.6221068333339</v>
      </c>
      <c r="CO162" s="15">
        <f t="shared" si="374"/>
        <v>3694.6221068333339</v>
      </c>
      <c r="CP162" s="15">
        <f t="shared" si="375"/>
        <v>3694.6221068333339</v>
      </c>
      <c r="CQ162" s="15">
        <f t="shared" si="376"/>
        <v>0</v>
      </c>
      <c r="CR162" s="15">
        <f t="shared" si="377"/>
        <v>3694.6221068333339</v>
      </c>
      <c r="CS162" s="15">
        <f t="shared" si="378"/>
        <v>3694.6221068333339</v>
      </c>
      <c r="CT162" s="15">
        <f t="shared" si="379"/>
        <v>3694.6221068333339</v>
      </c>
      <c r="CU162" s="15">
        <f t="shared" si="380"/>
        <v>3694.6221068333339</v>
      </c>
      <c r="CV162" s="15">
        <f t="shared" si="381"/>
        <v>3694.6221068333339</v>
      </c>
      <c r="CW162" s="15">
        <f t="shared" si="382"/>
        <v>3694.6221068333339</v>
      </c>
      <c r="CX162" s="15">
        <f t="shared" si="383"/>
        <v>3694.6221068333339</v>
      </c>
      <c r="CY162" s="15">
        <f t="shared" si="384"/>
        <v>3694.6221068333339</v>
      </c>
      <c r="CZ162" s="15">
        <f t="shared" si="385"/>
        <v>3694.6221068333339</v>
      </c>
      <c r="DA162" s="15">
        <f t="shared" si="386"/>
        <v>3694.6221068333339</v>
      </c>
      <c r="DB162" s="15">
        <f t="shared" si="387"/>
        <v>3694.6221068333339</v>
      </c>
      <c r="DC162" s="15">
        <f t="shared" si="388"/>
        <v>3694.6221068333339</v>
      </c>
      <c r="DD162" s="15">
        <f t="shared" si="389"/>
        <v>0</v>
      </c>
      <c r="DE162" s="15">
        <f t="shared" si="390"/>
        <v>3694.6221068333339</v>
      </c>
      <c r="DF162" s="15">
        <f t="shared" si="391"/>
        <v>3694.6221068333339</v>
      </c>
      <c r="DG162" s="15">
        <f t="shared" si="392"/>
        <v>3694.6221068333339</v>
      </c>
      <c r="DH162" s="15">
        <f t="shared" si="393"/>
        <v>3694.6221068333339</v>
      </c>
      <c r="DI162" s="15">
        <f t="shared" si="394"/>
        <v>3694.6221068333339</v>
      </c>
      <c r="DJ162" s="15">
        <f t="shared" si="395"/>
        <v>3694.6221068333339</v>
      </c>
      <c r="DK162" s="15">
        <f t="shared" si="396"/>
        <v>0</v>
      </c>
      <c r="DL162" s="15">
        <f t="shared" si="397"/>
        <v>0</v>
      </c>
      <c r="DM162" s="15">
        <f t="shared" si="398"/>
        <v>0</v>
      </c>
      <c r="DN162" s="15">
        <f t="shared" si="399"/>
        <v>0</v>
      </c>
      <c r="DO162" s="15">
        <f t="shared" si="400"/>
        <v>0</v>
      </c>
      <c r="DP162" s="15">
        <f t="shared" si="401"/>
        <v>0</v>
      </c>
      <c r="DR162" s="15">
        <f t="shared" si="402"/>
        <v>449.07009033333316</v>
      </c>
      <c r="DS162" s="15">
        <f t="shared" si="403"/>
        <v>449.07009033333316</v>
      </c>
      <c r="DT162" s="15">
        <f t="shared" si="404"/>
        <v>449.07009033333316</v>
      </c>
      <c r="DU162" s="15">
        <f t="shared" si="405"/>
        <v>449.07009033333316</v>
      </c>
      <c r="DV162" s="15">
        <f t="shared" si="406"/>
        <v>449.07009033333316</v>
      </c>
      <c r="DW162" s="15">
        <f t="shared" si="407"/>
        <v>449.07009033333316</v>
      </c>
      <c r="DX162" s="15">
        <f t="shared" si="408"/>
        <v>449.07009033333316</v>
      </c>
      <c r="DY162" s="15">
        <f t="shared" si="409"/>
        <v>449.07009033333316</v>
      </c>
      <c r="DZ162" s="15">
        <f t="shared" si="410"/>
        <v>449.07009033333316</v>
      </c>
      <c r="EA162" s="15">
        <f t="shared" si="411"/>
        <v>449.07009033333316</v>
      </c>
      <c r="EB162" s="15">
        <f t="shared" si="412"/>
        <v>449.07009033333316</v>
      </c>
      <c r="EC162" s="15">
        <f t="shared" si="413"/>
        <v>449.07009033333316</v>
      </c>
      <c r="ED162" s="15">
        <f t="shared" si="414"/>
        <v>0</v>
      </c>
      <c r="EE162" s="15">
        <f t="shared" si="415"/>
        <v>449.07009033333316</v>
      </c>
      <c r="EF162" s="15">
        <f t="shared" si="416"/>
        <v>449.07009033333316</v>
      </c>
      <c r="EG162" s="15">
        <f t="shared" si="417"/>
        <v>449.07009033333316</v>
      </c>
      <c r="EH162" s="15">
        <f t="shared" si="418"/>
        <v>449.07009033333316</v>
      </c>
      <c r="EI162" s="15">
        <f t="shared" si="419"/>
        <v>449.07009033333316</v>
      </c>
      <c r="EJ162" s="15">
        <f t="shared" si="420"/>
        <v>449.07009033333316</v>
      </c>
      <c r="EK162" s="15">
        <f t="shared" si="421"/>
        <v>449.07009033333316</v>
      </c>
      <c r="EL162" s="15">
        <f t="shared" si="422"/>
        <v>449.07009033333316</v>
      </c>
      <c r="EM162" s="15">
        <f t="shared" si="423"/>
        <v>449.07009033333316</v>
      </c>
      <c r="EN162" s="15">
        <f t="shared" si="424"/>
        <v>449.07009033333316</v>
      </c>
      <c r="EO162" s="15">
        <f t="shared" si="425"/>
        <v>449.07009033333316</v>
      </c>
      <c r="EP162" s="15">
        <f t="shared" si="426"/>
        <v>449.07009033333316</v>
      </c>
      <c r="EQ162" s="15">
        <f t="shared" si="427"/>
        <v>0</v>
      </c>
      <c r="ER162" s="15">
        <f t="shared" si="428"/>
        <v>449.07009033333316</v>
      </c>
      <c r="ES162" s="15">
        <f t="shared" si="429"/>
        <v>449.07009033333316</v>
      </c>
      <c r="ET162" s="15">
        <f t="shared" si="430"/>
        <v>449.07009033333316</v>
      </c>
      <c r="EU162" s="15">
        <f t="shared" si="431"/>
        <v>449.07009033333316</v>
      </c>
      <c r="EV162" s="15">
        <f t="shared" si="432"/>
        <v>449.07009033333316</v>
      </c>
      <c r="EW162" s="15">
        <f t="shared" si="433"/>
        <v>449.07009033333316</v>
      </c>
      <c r="EX162" s="15">
        <f t="shared" si="434"/>
        <v>0</v>
      </c>
      <c r="EY162" s="15">
        <f t="shared" si="435"/>
        <v>0</v>
      </c>
      <c r="EZ162" s="15">
        <f t="shared" si="436"/>
        <v>0</v>
      </c>
      <c r="FA162" s="15">
        <f t="shared" si="437"/>
        <v>0</v>
      </c>
      <c r="FB162" s="15">
        <f t="shared" si="438"/>
        <v>0</v>
      </c>
      <c r="FC162" s="15">
        <f t="shared" si="439"/>
        <v>0</v>
      </c>
    </row>
    <row r="163" spans="1:159" x14ac:dyDescent="0.25">
      <c r="A163" s="26" t="s">
        <v>550</v>
      </c>
      <c r="B163" s="13">
        <v>2.46E-2</v>
      </c>
      <c r="C163" s="212">
        <v>2.24E-2</v>
      </c>
      <c r="D163" s="13"/>
      <c r="E163" s="27">
        <v>2508210.1800000002</v>
      </c>
      <c r="F163" s="27">
        <v>2508210.1800000002</v>
      </c>
      <c r="G163" s="27">
        <v>2508210.1800000002</v>
      </c>
      <c r="H163" s="27">
        <v>2508210.1800000002</v>
      </c>
      <c r="I163" s="27">
        <v>2508210.1800000002</v>
      </c>
      <c r="J163" s="27">
        <v>2508210.1800000002</v>
      </c>
      <c r="K163" s="27">
        <v>2508210.1800000002</v>
      </c>
      <c r="L163" s="27">
        <v>2508210.1800000002</v>
      </c>
      <c r="M163" s="27">
        <v>2508210.1800000002</v>
      </c>
      <c r="N163" s="27">
        <v>2508210.1800000002</v>
      </c>
      <c r="O163" s="27">
        <v>2508210.1800000002</v>
      </c>
      <c r="P163" s="27">
        <v>2508210.1800000002</v>
      </c>
      <c r="Q163" s="13"/>
      <c r="R163" s="27">
        <v>2508210.1800000002</v>
      </c>
      <c r="S163" s="27">
        <v>2508210.1800000002</v>
      </c>
      <c r="T163" s="27">
        <v>2508210.1800000002</v>
      </c>
      <c r="U163" s="29">
        <v>2508210.1800000002</v>
      </c>
      <c r="V163" s="29">
        <v>2508210.1800000002</v>
      </c>
      <c r="W163" s="29">
        <v>2508210.1800000002</v>
      </c>
      <c r="X163" s="29">
        <v>2508210.1800000002</v>
      </c>
      <c r="Y163" s="29">
        <v>2508210.1800000002</v>
      </c>
      <c r="Z163" s="29">
        <v>2508210.1800000002</v>
      </c>
      <c r="AA163" s="29">
        <v>2508210.1800000002</v>
      </c>
      <c r="AB163" s="29">
        <v>2508210.1800000002</v>
      </c>
      <c r="AC163" s="29">
        <v>2508210.1800000002</v>
      </c>
      <c r="AD163" s="27"/>
      <c r="AE163" s="27">
        <v>2508210.1800000002</v>
      </c>
      <c r="AF163" s="27">
        <v>2508210.1800000002</v>
      </c>
      <c r="AG163" s="27">
        <v>2508210.1800000002</v>
      </c>
      <c r="AH163" s="27">
        <v>2508210.1800000002</v>
      </c>
      <c r="AI163" s="27">
        <v>2508210.1800000002</v>
      </c>
      <c r="AJ163" s="27">
        <v>2508210.1800000002</v>
      </c>
      <c r="AK163" s="27"/>
      <c r="AL163" s="27"/>
      <c r="AM163" s="27"/>
      <c r="AN163" s="27"/>
      <c r="AO163" s="27"/>
      <c r="AP163" s="27"/>
      <c r="AQ163" s="27"/>
      <c r="AR163" s="28">
        <v>5141.8308690000003</v>
      </c>
      <c r="AS163" s="28">
        <v>5141.8308690000003</v>
      </c>
      <c r="AT163" s="28">
        <v>5141.8308690000003</v>
      </c>
      <c r="AU163" s="28">
        <v>5141.8308690000003</v>
      </c>
      <c r="AV163" s="28">
        <v>5141.8308690000003</v>
      </c>
      <c r="AW163" s="28">
        <v>5141.8308690000003</v>
      </c>
      <c r="AX163" s="28">
        <v>5141.8308690000003</v>
      </c>
      <c r="AY163" s="28">
        <v>5141.8308690000003</v>
      </c>
      <c r="AZ163" s="28">
        <v>5141.8308690000003</v>
      </c>
      <c r="BA163" s="28">
        <v>5141.8308690000003</v>
      </c>
      <c r="BB163" s="28">
        <v>5141.8308690000003</v>
      </c>
      <c r="BC163" s="28">
        <v>5141.8308690000003</v>
      </c>
      <c r="BD163" s="27"/>
      <c r="BE163" s="28">
        <v>5141.8308690000003</v>
      </c>
      <c r="BF163" s="28">
        <v>5141.8308690000003</v>
      </c>
      <c r="BG163" s="28">
        <v>5141.8308690000003</v>
      </c>
      <c r="BH163" s="29">
        <v>5141.8308690000003</v>
      </c>
      <c r="BI163" s="29">
        <v>5141.8308690000003</v>
      </c>
      <c r="BJ163" s="29">
        <v>5141.8308690000003</v>
      </c>
      <c r="BK163" s="29">
        <v>5141.8308690000003</v>
      </c>
      <c r="BL163" s="29">
        <v>5141.8308690000003</v>
      </c>
      <c r="BM163" s="29">
        <v>5141.8308690000003</v>
      </c>
      <c r="BN163" s="29">
        <v>5141.8308690000003</v>
      </c>
      <c r="BO163" s="29">
        <v>5141.8308690000003</v>
      </c>
      <c r="BP163" s="29">
        <v>5141.8308690000003</v>
      </c>
      <c r="BQ163" s="28"/>
      <c r="BR163" s="27">
        <f t="shared" si="352"/>
        <v>5141.8308690000003</v>
      </c>
      <c r="BS163" s="27">
        <f t="shared" si="353"/>
        <v>5141.8308690000003</v>
      </c>
      <c r="BT163" s="27">
        <f t="shared" si="354"/>
        <v>5141.8308690000003</v>
      </c>
      <c r="BU163" s="27">
        <f t="shared" si="355"/>
        <v>5141.8308690000003</v>
      </c>
      <c r="BV163" s="27">
        <f t="shared" si="356"/>
        <v>5141.8308690000003</v>
      </c>
      <c r="BW163" s="27">
        <f t="shared" si="357"/>
        <v>5141.8308690000003</v>
      </c>
      <c r="BX163" s="27">
        <f t="shared" si="358"/>
        <v>0</v>
      </c>
      <c r="BY163" s="27">
        <f t="shared" si="359"/>
        <v>0</v>
      </c>
      <c r="BZ163" s="27">
        <f t="shared" si="360"/>
        <v>0</v>
      </c>
      <c r="CA163" s="27">
        <f t="shared" si="361"/>
        <v>0</v>
      </c>
      <c r="CB163" s="27">
        <f t="shared" si="362"/>
        <v>0</v>
      </c>
      <c r="CC163" s="27">
        <f t="shared" si="363"/>
        <v>0</v>
      </c>
      <c r="CE163" s="15">
        <f t="shared" si="364"/>
        <v>4681.9923360000003</v>
      </c>
      <c r="CF163" s="15">
        <f t="shared" si="365"/>
        <v>4681.9923360000003</v>
      </c>
      <c r="CG163" s="15">
        <f t="shared" si="366"/>
        <v>4681.9923360000003</v>
      </c>
      <c r="CH163" s="15">
        <f t="shared" si="367"/>
        <v>4681.9923360000003</v>
      </c>
      <c r="CI163" s="15">
        <f t="shared" si="368"/>
        <v>4681.9923360000003</v>
      </c>
      <c r="CJ163" s="15">
        <f t="shared" si="369"/>
        <v>4681.9923360000003</v>
      </c>
      <c r="CK163" s="15">
        <f t="shared" si="370"/>
        <v>4681.9923360000003</v>
      </c>
      <c r="CL163" s="15">
        <f t="shared" si="371"/>
        <v>4681.9923360000003</v>
      </c>
      <c r="CM163" s="15">
        <f t="shared" si="372"/>
        <v>4681.9923360000003</v>
      </c>
      <c r="CN163" s="15">
        <f t="shared" si="373"/>
        <v>4681.9923360000003</v>
      </c>
      <c r="CO163" s="15">
        <f t="shared" si="374"/>
        <v>4681.9923360000003</v>
      </c>
      <c r="CP163" s="15">
        <f t="shared" si="375"/>
        <v>4681.9923360000003</v>
      </c>
      <c r="CQ163" s="15">
        <f t="shared" si="376"/>
        <v>0</v>
      </c>
      <c r="CR163" s="15">
        <f t="shared" si="377"/>
        <v>4681.9923360000003</v>
      </c>
      <c r="CS163" s="15">
        <f t="shared" si="378"/>
        <v>4681.9923360000003</v>
      </c>
      <c r="CT163" s="15">
        <f t="shared" si="379"/>
        <v>4681.9923360000003</v>
      </c>
      <c r="CU163" s="15">
        <f t="shared" si="380"/>
        <v>4681.9923360000003</v>
      </c>
      <c r="CV163" s="15">
        <f t="shared" si="381"/>
        <v>4681.9923360000003</v>
      </c>
      <c r="CW163" s="15">
        <f t="shared" si="382"/>
        <v>4681.9923360000003</v>
      </c>
      <c r="CX163" s="15">
        <f t="shared" si="383"/>
        <v>4681.9923360000003</v>
      </c>
      <c r="CY163" s="15">
        <f t="shared" si="384"/>
        <v>4681.9923360000003</v>
      </c>
      <c r="CZ163" s="15">
        <f t="shared" si="385"/>
        <v>4681.9923360000003</v>
      </c>
      <c r="DA163" s="15">
        <f t="shared" si="386"/>
        <v>4681.9923360000003</v>
      </c>
      <c r="DB163" s="15">
        <f t="shared" si="387"/>
        <v>4681.9923360000003</v>
      </c>
      <c r="DC163" s="15">
        <f t="shared" si="388"/>
        <v>4681.9923360000003</v>
      </c>
      <c r="DD163" s="15">
        <f t="shared" si="389"/>
        <v>0</v>
      </c>
      <c r="DE163" s="15">
        <f t="shared" si="390"/>
        <v>4681.9923360000003</v>
      </c>
      <c r="DF163" s="15">
        <f t="shared" si="391"/>
        <v>4681.9923360000003</v>
      </c>
      <c r="DG163" s="15">
        <f t="shared" si="392"/>
        <v>4681.9923360000003</v>
      </c>
      <c r="DH163" s="15">
        <f t="shared" si="393"/>
        <v>4681.9923360000003</v>
      </c>
      <c r="DI163" s="15">
        <f t="shared" si="394"/>
        <v>4681.9923360000003</v>
      </c>
      <c r="DJ163" s="15">
        <f t="shared" si="395"/>
        <v>4681.9923360000003</v>
      </c>
      <c r="DK163" s="15">
        <f t="shared" si="396"/>
        <v>0</v>
      </c>
      <c r="DL163" s="15">
        <f t="shared" si="397"/>
        <v>0</v>
      </c>
      <c r="DM163" s="15">
        <f t="shared" si="398"/>
        <v>0</v>
      </c>
      <c r="DN163" s="15">
        <f t="shared" si="399"/>
        <v>0</v>
      </c>
      <c r="DO163" s="15">
        <f t="shared" si="400"/>
        <v>0</v>
      </c>
      <c r="DP163" s="15">
        <f t="shared" si="401"/>
        <v>0</v>
      </c>
      <c r="DR163" s="15">
        <f t="shared" si="402"/>
        <v>459.8385330000001</v>
      </c>
      <c r="DS163" s="15">
        <f t="shared" si="403"/>
        <v>459.8385330000001</v>
      </c>
      <c r="DT163" s="15">
        <f t="shared" si="404"/>
        <v>459.8385330000001</v>
      </c>
      <c r="DU163" s="15">
        <f t="shared" si="405"/>
        <v>459.8385330000001</v>
      </c>
      <c r="DV163" s="15">
        <f t="shared" si="406"/>
        <v>459.8385330000001</v>
      </c>
      <c r="DW163" s="15">
        <f t="shared" si="407"/>
        <v>459.8385330000001</v>
      </c>
      <c r="DX163" s="15">
        <f t="shared" si="408"/>
        <v>459.8385330000001</v>
      </c>
      <c r="DY163" s="15">
        <f t="shared" si="409"/>
        <v>459.8385330000001</v>
      </c>
      <c r="DZ163" s="15">
        <f t="shared" si="410"/>
        <v>459.8385330000001</v>
      </c>
      <c r="EA163" s="15">
        <f t="shared" si="411"/>
        <v>459.8385330000001</v>
      </c>
      <c r="EB163" s="15">
        <f t="shared" si="412"/>
        <v>459.8385330000001</v>
      </c>
      <c r="EC163" s="15">
        <f t="shared" si="413"/>
        <v>459.8385330000001</v>
      </c>
      <c r="ED163" s="15">
        <f t="shared" si="414"/>
        <v>0</v>
      </c>
      <c r="EE163" s="15">
        <f t="shared" si="415"/>
        <v>459.8385330000001</v>
      </c>
      <c r="EF163" s="15">
        <f t="shared" si="416"/>
        <v>459.8385330000001</v>
      </c>
      <c r="EG163" s="15">
        <f t="shared" si="417"/>
        <v>459.8385330000001</v>
      </c>
      <c r="EH163" s="15">
        <f t="shared" si="418"/>
        <v>459.8385330000001</v>
      </c>
      <c r="EI163" s="15">
        <f t="shared" si="419"/>
        <v>459.8385330000001</v>
      </c>
      <c r="EJ163" s="15">
        <f t="shared" si="420"/>
        <v>459.8385330000001</v>
      </c>
      <c r="EK163" s="15">
        <f t="shared" si="421"/>
        <v>459.8385330000001</v>
      </c>
      <c r="EL163" s="15">
        <f t="shared" si="422"/>
        <v>459.8385330000001</v>
      </c>
      <c r="EM163" s="15">
        <f t="shared" si="423"/>
        <v>459.8385330000001</v>
      </c>
      <c r="EN163" s="15">
        <f t="shared" si="424"/>
        <v>459.8385330000001</v>
      </c>
      <c r="EO163" s="15">
        <f t="shared" si="425"/>
        <v>459.8385330000001</v>
      </c>
      <c r="EP163" s="15">
        <f t="shared" si="426"/>
        <v>459.8385330000001</v>
      </c>
      <c r="EQ163" s="15">
        <f t="shared" si="427"/>
        <v>0</v>
      </c>
      <c r="ER163" s="15">
        <f t="shared" si="428"/>
        <v>459.8385330000001</v>
      </c>
      <c r="ES163" s="15">
        <f t="shared" si="429"/>
        <v>459.8385330000001</v>
      </c>
      <c r="ET163" s="15">
        <f t="shared" si="430"/>
        <v>459.8385330000001</v>
      </c>
      <c r="EU163" s="15">
        <f t="shared" si="431"/>
        <v>459.8385330000001</v>
      </c>
      <c r="EV163" s="15">
        <f t="shared" si="432"/>
        <v>459.8385330000001</v>
      </c>
      <c r="EW163" s="15">
        <f t="shared" si="433"/>
        <v>459.8385330000001</v>
      </c>
      <c r="EX163" s="15">
        <f t="shared" si="434"/>
        <v>0</v>
      </c>
      <c r="EY163" s="15">
        <f t="shared" si="435"/>
        <v>0</v>
      </c>
      <c r="EZ163" s="15">
        <f t="shared" si="436"/>
        <v>0</v>
      </c>
      <c r="FA163" s="15">
        <f t="shared" si="437"/>
        <v>0</v>
      </c>
      <c r="FB163" s="15">
        <f t="shared" si="438"/>
        <v>0</v>
      </c>
      <c r="FC163" s="15">
        <f t="shared" si="439"/>
        <v>0</v>
      </c>
    </row>
    <row r="164" spans="1:159" x14ac:dyDescent="0.25">
      <c r="A164" s="26" t="s">
        <v>553</v>
      </c>
      <c r="B164" s="13">
        <v>0</v>
      </c>
      <c r="C164" s="212">
        <v>0</v>
      </c>
      <c r="D164" s="13"/>
      <c r="E164" s="27">
        <v>0</v>
      </c>
      <c r="F164" s="27">
        <v>0</v>
      </c>
      <c r="G164" s="27">
        <v>0</v>
      </c>
      <c r="H164" s="27">
        <v>0</v>
      </c>
      <c r="I164" s="27">
        <v>0</v>
      </c>
      <c r="J164" s="27">
        <v>0</v>
      </c>
      <c r="K164" s="27">
        <v>0</v>
      </c>
      <c r="L164" s="27">
        <v>0</v>
      </c>
      <c r="M164" s="27">
        <v>0</v>
      </c>
      <c r="N164" s="27">
        <v>0</v>
      </c>
      <c r="O164" s="27">
        <v>0</v>
      </c>
      <c r="P164" s="27">
        <v>0</v>
      </c>
      <c r="Q164" s="13"/>
      <c r="R164" s="27">
        <v>0</v>
      </c>
      <c r="S164" s="27">
        <v>0</v>
      </c>
      <c r="T164" s="27">
        <v>0</v>
      </c>
      <c r="U164" s="29">
        <v>0</v>
      </c>
      <c r="V164" s="29">
        <v>0</v>
      </c>
      <c r="W164" s="29">
        <v>0</v>
      </c>
      <c r="X164" s="29">
        <v>0</v>
      </c>
      <c r="Y164" s="29">
        <v>0</v>
      </c>
      <c r="Z164" s="29">
        <v>0</v>
      </c>
      <c r="AA164" s="29">
        <v>0</v>
      </c>
      <c r="AB164" s="29">
        <v>0</v>
      </c>
      <c r="AC164" s="29">
        <v>0</v>
      </c>
      <c r="AD164" s="27"/>
      <c r="AE164" s="27">
        <v>0</v>
      </c>
      <c r="AF164" s="27">
        <v>0</v>
      </c>
      <c r="AG164" s="27">
        <v>0</v>
      </c>
      <c r="AH164" s="27">
        <v>0</v>
      </c>
      <c r="AI164" s="27">
        <v>0</v>
      </c>
      <c r="AJ164" s="27">
        <v>0</v>
      </c>
      <c r="AK164" s="27"/>
      <c r="AL164" s="27"/>
      <c r="AM164" s="27"/>
      <c r="AN164" s="27"/>
      <c r="AO164" s="27"/>
      <c r="AP164" s="27"/>
      <c r="AQ164" s="27"/>
      <c r="AR164" s="28">
        <v>0</v>
      </c>
      <c r="AS164" s="28">
        <v>0</v>
      </c>
      <c r="AT164" s="28">
        <v>0</v>
      </c>
      <c r="AU164" s="28">
        <v>0</v>
      </c>
      <c r="AV164" s="28">
        <v>0</v>
      </c>
      <c r="AW164" s="28">
        <v>0</v>
      </c>
      <c r="AX164" s="28">
        <v>0</v>
      </c>
      <c r="AY164" s="28">
        <v>0</v>
      </c>
      <c r="AZ164" s="28">
        <v>0</v>
      </c>
      <c r="BA164" s="28">
        <v>0</v>
      </c>
      <c r="BB164" s="28">
        <v>0</v>
      </c>
      <c r="BC164" s="28">
        <v>0</v>
      </c>
      <c r="BD164" s="27"/>
      <c r="BE164" s="28">
        <v>0</v>
      </c>
      <c r="BF164" s="28">
        <v>0</v>
      </c>
      <c r="BG164" s="28">
        <v>0</v>
      </c>
      <c r="BH164" s="29">
        <v>0</v>
      </c>
      <c r="BI164" s="29">
        <v>0</v>
      </c>
      <c r="BJ164" s="29">
        <v>0</v>
      </c>
      <c r="BK164" s="29">
        <v>0</v>
      </c>
      <c r="BL164" s="29">
        <v>0</v>
      </c>
      <c r="BM164" s="29">
        <v>0</v>
      </c>
      <c r="BN164" s="29">
        <v>0</v>
      </c>
      <c r="BO164" s="29">
        <v>0</v>
      </c>
      <c r="BP164" s="29">
        <v>0</v>
      </c>
      <c r="BQ164" s="28"/>
      <c r="BR164" s="27">
        <f t="shared" si="352"/>
        <v>0</v>
      </c>
      <c r="BS164" s="27">
        <f t="shared" si="353"/>
        <v>0</v>
      </c>
      <c r="BT164" s="27">
        <f t="shared" si="354"/>
        <v>0</v>
      </c>
      <c r="BU164" s="27">
        <f t="shared" si="355"/>
        <v>0</v>
      </c>
      <c r="BV164" s="27">
        <f t="shared" si="356"/>
        <v>0</v>
      </c>
      <c r="BW164" s="27">
        <f t="shared" si="357"/>
        <v>0</v>
      </c>
      <c r="BX164" s="27">
        <f t="shared" si="358"/>
        <v>0</v>
      </c>
      <c r="BY164" s="27">
        <f t="shared" si="359"/>
        <v>0</v>
      </c>
      <c r="BZ164" s="27">
        <f t="shared" si="360"/>
        <v>0</v>
      </c>
      <c r="CA164" s="27">
        <f t="shared" si="361"/>
        <v>0</v>
      </c>
      <c r="CB164" s="27">
        <f t="shared" si="362"/>
        <v>0</v>
      </c>
      <c r="CC164" s="27">
        <f t="shared" si="363"/>
        <v>0</v>
      </c>
      <c r="CE164" s="15">
        <f t="shared" si="364"/>
        <v>0</v>
      </c>
      <c r="CF164" s="15">
        <f t="shared" si="365"/>
        <v>0</v>
      </c>
      <c r="CG164" s="15">
        <f t="shared" si="366"/>
        <v>0</v>
      </c>
      <c r="CH164" s="15">
        <f t="shared" si="367"/>
        <v>0</v>
      </c>
      <c r="CI164" s="15">
        <f t="shared" si="368"/>
        <v>0</v>
      </c>
      <c r="CJ164" s="15">
        <f t="shared" si="369"/>
        <v>0</v>
      </c>
      <c r="CK164" s="15">
        <f t="shared" si="370"/>
        <v>0</v>
      </c>
      <c r="CL164" s="15">
        <f t="shared" si="371"/>
        <v>0</v>
      </c>
      <c r="CM164" s="15">
        <f t="shared" si="372"/>
        <v>0</v>
      </c>
      <c r="CN164" s="15">
        <f t="shared" si="373"/>
        <v>0</v>
      </c>
      <c r="CO164" s="15">
        <f t="shared" si="374"/>
        <v>0</v>
      </c>
      <c r="CP164" s="15">
        <f t="shared" si="375"/>
        <v>0</v>
      </c>
      <c r="CQ164" s="15">
        <f t="shared" si="376"/>
        <v>0</v>
      </c>
      <c r="CR164" s="15">
        <f t="shared" si="377"/>
        <v>0</v>
      </c>
      <c r="CS164" s="15">
        <f t="shared" si="378"/>
        <v>0</v>
      </c>
      <c r="CT164" s="15">
        <f t="shared" si="379"/>
        <v>0</v>
      </c>
      <c r="CU164" s="15">
        <f t="shared" si="380"/>
        <v>0</v>
      </c>
      <c r="CV164" s="15">
        <f t="shared" si="381"/>
        <v>0</v>
      </c>
      <c r="CW164" s="15">
        <f t="shared" si="382"/>
        <v>0</v>
      </c>
      <c r="CX164" s="15">
        <f t="shared" si="383"/>
        <v>0</v>
      </c>
      <c r="CY164" s="15">
        <f t="shared" si="384"/>
        <v>0</v>
      </c>
      <c r="CZ164" s="15">
        <f t="shared" si="385"/>
        <v>0</v>
      </c>
      <c r="DA164" s="15">
        <f t="shared" si="386"/>
        <v>0</v>
      </c>
      <c r="DB164" s="15">
        <f t="shared" si="387"/>
        <v>0</v>
      </c>
      <c r="DC164" s="15">
        <f t="shared" si="388"/>
        <v>0</v>
      </c>
      <c r="DD164" s="15">
        <f t="shared" si="389"/>
        <v>0</v>
      </c>
      <c r="DE164" s="15">
        <f t="shared" si="390"/>
        <v>0</v>
      </c>
      <c r="DF164" s="15">
        <f t="shared" si="391"/>
        <v>0</v>
      </c>
      <c r="DG164" s="15">
        <f t="shared" si="392"/>
        <v>0</v>
      </c>
      <c r="DH164" s="15">
        <f t="shared" si="393"/>
        <v>0</v>
      </c>
      <c r="DI164" s="15">
        <f t="shared" si="394"/>
        <v>0</v>
      </c>
      <c r="DJ164" s="15">
        <f t="shared" si="395"/>
        <v>0</v>
      </c>
      <c r="DK164" s="15">
        <f t="shared" si="396"/>
        <v>0</v>
      </c>
      <c r="DL164" s="15">
        <f t="shared" si="397"/>
        <v>0</v>
      </c>
      <c r="DM164" s="15">
        <f t="shared" si="398"/>
        <v>0</v>
      </c>
      <c r="DN164" s="15">
        <f t="shared" si="399"/>
        <v>0</v>
      </c>
      <c r="DO164" s="15">
        <f t="shared" si="400"/>
        <v>0</v>
      </c>
      <c r="DP164" s="15">
        <f t="shared" si="401"/>
        <v>0</v>
      </c>
      <c r="DR164" s="15">
        <f t="shared" si="402"/>
        <v>0</v>
      </c>
      <c r="DS164" s="15">
        <f t="shared" si="403"/>
        <v>0</v>
      </c>
      <c r="DT164" s="15">
        <f t="shared" si="404"/>
        <v>0</v>
      </c>
      <c r="DU164" s="15">
        <f t="shared" si="405"/>
        <v>0</v>
      </c>
      <c r="DV164" s="15">
        <f t="shared" si="406"/>
        <v>0</v>
      </c>
      <c r="DW164" s="15">
        <f t="shared" si="407"/>
        <v>0</v>
      </c>
      <c r="DX164" s="15">
        <f t="shared" si="408"/>
        <v>0</v>
      </c>
      <c r="DY164" s="15">
        <f t="shared" si="409"/>
        <v>0</v>
      </c>
      <c r="DZ164" s="15">
        <f t="shared" si="410"/>
        <v>0</v>
      </c>
      <c r="EA164" s="15">
        <f t="shared" si="411"/>
        <v>0</v>
      </c>
      <c r="EB164" s="15">
        <f t="shared" si="412"/>
        <v>0</v>
      </c>
      <c r="EC164" s="15">
        <f t="shared" si="413"/>
        <v>0</v>
      </c>
      <c r="ED164" s="15">
        <f t="shared" si="414"/>
        <v>0</v>
      </c>
      <c r="EE164" s="15">
        <f t="shared" si="415"/>
        <v>0</v>
      </c>
      <c r="EF164" s="15">
        <f t="shared" si="416"/>
        <v>0</v>
      </c>
      <c r="EG164" s="15">
        <f t="shared" si="417"/>
        <v>0</v>
      </c>
      <c r="EH164" s="15">
        <f t="shared" si="418"/>
        <v>0</v>
      </c>
      <c r="EI164" s="15">
        <f t="shared" si="419"/>
        <v>0</v>
      </c>
      <c r="EJ164" s="15">
        <f t="shared" si="420"/>
        <v>0</v>
      </c>
      <c r="EK164" s="15">
        <f t="shared" si="421"/>
        <v>0</v>
      </c>
      <c r="EL164" s="15">
        <f t="shared" si="422"/>
        <v>0</v>
      </c>
      <c r="EM164" s="15">
        <f t="shared" si="423"/>
        <v>0</v>
      </c>
      <c r="EN164" s="15">
        <f t="shared" si="424"/>
        <v>0</v>
      </c>
      <c r="EO164" s="15">
        <f t="shared" si="425"/>
        <v>0</v>
      </c>
      <c r="EP164" s="15">
        <f t="shared" si="426"/>
        <v>0</v>
      </c>
      <c r="EQ164" s="15">
        <f t="shared" si="427"/>
        <v>0</v>
      </c>
      <c r="ER164" s="15">
        <f t="shared" si="428"/>
        <v>0</v>
      </c>
      <c r="ES164" s="15">
        <f t="shared" si="429"/>
        <v>0</v>
      </c>
      <c r="ET164" s="15">
        <f t="shared" si="430"/>
        <v>0</v>
      </c>
      <c r="EU164" s="15">
        <f t="shared" si="431"/>
        <v>0</v>
      </c>
      <c r="EV164" s="15">
        <f t="shared" si="432"/>
        <v>0</v>
      </c>
      <c r="EW164" s="15">
        <f t="shared" si="433"/>
        <v>0</v>
      </c>
      <c r="EX164" s="15">
        <f t="shared" si="434"/>
        <v>0</v>
      </c>
      <c r="EY164" s="15">
        <f t="shared" si="435"/>
        <v>0</v>
      </c>
      <c r="EZ164" s="15">
        <f t="shared" si="436"/>
        <v>0</v>
      </c>
      <c r="FA164" s="15">
        <f t="shared" si="437"/>
        <v>0</v>
      </c>
      <c r="FB164" s="15">
        <f t="shared" si="438"/>
        <v>0</v>
      </c>
      <c r="FC164" s="15">
        <f t="shared" si="439"/>
        <v>0</v>
      </c>
    </row>
    <row r="165" spans="1:159" x14ac:dyDescent="0.25">
      <c r="A165" s="26" t="s">
        <v>554</v>
      </c>
      <c r="B165" s="13">
        <v>2.9000000000000002E-3</v>
      </c>
      <c r="C165" s="206">
        <v>2.9000000000000002E-3</v>
      </c>
      <c r="D165" s="13"/>
      <c r="E165" s="27">
        <v>3334806.29</v>
      </c>
      <c r="F165" s="27">
        <v>3334806.29</v>
      </c>
      <c r="G165" s="27">
        <v>3334806.29</v>
      </c>
      <c r="H165" s="27">
        <v>3334806.29</v>
      </c>
      <c r="I165" s="27">
        <v>3334806.29</v>
      </c>
      <c r="J165" s="27">
        <v>3334806.29</v>
      </c>
      <c r="K165" s="27">
        <v>3334806.29</v>
      </c>
      <c r="L165" s="27">
        <v>3334806.29</v>
      </c>
      <c r="M165" s="27">
        <v>3334806.29</v>
      </c>
      <c r="N165" s="27">
        <v>3334806.29</v>
      </c>
      <c r="O165" s="27">
        <v>3334806.29</v>
      </c>
      <c r="P165" s="27">
        <v>3334806.29</v>
      </c>
      <c r="Q165" s="13"/>
      <c r="R165" s="27">
        <v>3334806.29</v>
      </c>
      <c r="S165" s="27">
        <v>3334806.29</v>
      </c>
      <c r="T165" s="27">
        <v>3334806.29</v>
      </c>
      <c r="U165" s="29">
        <v>3334806.29</v>
      </c>
      <c r="V165" s="29">
        <v>3334806.29</v>
      </c>
      <c r="W165" s="29">
        <v>3334806.29</v>
      </c>
      <c r="X165" s="29">
        <v>3334432.37</v>
      </c>
      <c r="Y165" s="29">
        <v>3334058.45</v>
      </c>
      <c r="Z165" s="29">
        <v>3334058.45</v>
      </c>
      <c r="AA165" s="29">
        <v>3334058.45</v>
      </c>
      <c r="AB165" s="29">
        <v>3334058.45</v>
      </c>
      <c r="AC165" s="29">
        <v>3334058.45</v>
      </c>
      <c r="AD165" s="27"/>
      <c r="AE165" s="27">
        <v>3334058.45</v>
      </c>
      <c r="AF165" s="27">
        <v>3334058.45</v>
      </c>
      <c r="AG165" s="27">
        <v>3334058.45</v>
      </c>
      <c r="AH165" s="27">
        <v>3334058.45</v>
      </c>
      <c r="AI165" s="27">
        <v>3334058.45</v>
      </c>
      <c r="AJ165" s="27">
        <v>3334058.45</v>
      </c>
      <c r="AK165" s="27"/>
      <c r="AL165" s="27"/>
      <c r="AM165" s="27"/>
      <c r="AN165" s="27"/>
      <c r="AO165" s="27"/>
      <c r="AP165" s="27"/>
      <c r="AQ165" s="27"/>
      <c r="AR165" s="28">
        <v>805.91152008333347</v>
      </c>
      <c r="AS165" s="28">
        <v>805.91152008333347</v>
      </c>
      <c r="AT165" s="28">
        <v>805.91152008333347</v>
      </c>
      <c r="AU165" s="28">
        <v>805.91152008333347</v>
      </c>
      <c r="AV165" s="28">
        <v>805.91152008333347</v>
      </c>
      <c r="AW165" s="28">
        <v>805.91152008333347</v>
      </c>
      <c r="AX165" s="28">
        <v>805.91152008333347</v>
      </c>
      <c r="AY165" s="28">
        <v>805.91152008333347</v>
      </c>
      <c r="AZ165" s="28">
        <v>805.91152008333347</v>
      </c>
      <c r="BA165" s="28">
        <v>805.91152008333347</v>
      </c>
      <c r="BB165" s="28">
        <v>805.91152008333347</v>
      </c>
      <c r="BC165" s="28">
        <v>805.91152008333347</v>
      </c>
      <c r="BD165" s="27"/>
      <c r="BE165" s="28">
        <v>805.91152008333347</v>
      </c>
      <c r="BF165" s="28">
        <v>805.91152008333347</v>
      </c>
      <c r="BG165" s="28">
        <v>805.91152008333347</v>
      </c>
      <c r="BH165" s="29">
        <v>805.91152008333347</v>
      </c>
      <c r="BI165" s="29">
        <v>805.91152008333347</v>
      </c>
      <c r="BJ165" s="29">
        <v>805.91152008333347</v>
      </c>
      <c r="BK165" s="29">
        <v>805.82115608333345</v>
      </c>
      <c r="BL165" s="29">
        <v>805.73079208333354</v>
      </c>
      <c r="BM165" s="29">
        <v>805.73079208333354</v>
      </c>
      <c r="BN165" s="29">
        <v>805.73079208333354</v>
      </c>
      <c r="BO165" s="29">
        <v>805.73079208333354</v>
      </c>
      <c r="BP165" s="29">
        <v>805.73079208333354</v>
      </c>
      <c r="BQ165" s="28"/>
      <c r="BR165" s="27">
        <f t="shared" si="352"/>
        <v>805.73079208333354</v>
      </c>
      <c r="BS165" s="27">
        <f t="shared" si="353"/>
        <v>805.73079208333354</v>
      </c>
      <c r="BT165" s="27">
        <f t="shared" si="354"/>
        <v>805.73079208333354</v>
      </c>
      <c r="BU165" s="27">
        <f t="shared" si="355"/>
        <v>805.73079208333354</v>
      </c>
      <c r="BV165" s="27">
        <f t="shared" si="356"/>
        <v>805.73079208333354</v>
      </c>
      <c r="BW165" s="27">
        <f t="shared" si="357"/>
        <v>805.73079208333354</v>
      </c>
      <c r="BX165" s="27">
        <f t="shared" si="358"/>
        <v>0</v>
      </c>
      <c r="BY165" s="27">
        <f t="shared" si="359"/>
        <v>0</v>
      </c>
      <c r="BZ165" s="27">
        <f t="shared" si="360"/>
        <v>0</v>
      </c>
      <c r="CA165" s="27">
        <f t="shared" si="361"/>
        <v>0</v>
      </c>
      <c r="CB165" s="27">
        <f t="shared" si="362"/>
        <v>0</v>
      </c>
      <c r="CC165" s="27">
        <f t="shared" si="363"/>
        <v>0</v>
      </c>
      <c r="CE165" s="15">
        <f t="shared" si="364"/>
        <v>805.91152008333347</v>
      </c>
      <c r="CF165" s="15">
        <f t="shared" si="365"/>
        <v>805.91152008333347</v>
      </c>
      <c r="CG165" s="15">
        <f t="shared" si="366"/>
        <v>805.91152008333347</v>
      </c>
      <c r="CH165" s="15">
        <f t="shared" si="367"/>
        <v>805.91152008333347</v>
      </c>
      <c r="CI165" s="15">
        <f t="shared" si="368"/>
        <v>805.91152008333347</v>
      </c>
      <c r="CJ165" s="15">
        <f t="shared" si="369"/>
        <v>805.91152008333347</v>
      </c>
      <c r="CK165" s="15">
        <f t="shared" si="370"/>
        <v>805.91152008333347</v>
      </c>
      <c r="CL165" s="15">
        <f t="shared" si="371"/>
        <v>805.91152008333347</v>
      </c>
      <c r="CM165" s="15">
        <f t="shared" si="372"/>
        <v>805.91152008333347</v>
      </c>
      <c r="CN165" s="15">
        <f t="shared" si="373"/>
        <v>805.91152008333347</v>
      </c>
      <c r="CO165" s="15">
        <f t="shared" si="374"/>
        <v>805.91152008333347</v>
      </c>
      <c r="CP165" s="15">
        <f t="shared" si="375"/>
        <v>805.91152008333347</v>
      </c>
      <c r="CQ165" s="15">
        <f t="shared" si="376"/>
        <v>0</v>
      </c>
      <c r="CR165" s="15">
        <f t="shared" si="377"/>
        <v>805.91152008333347</v>
      </c>
      <c r="CS165" s="15">
        <f t="shared" si="378"/>
        <v>805.91152008333347</v>
      </c>
      <c r="CT165" s="15">
        <f t="shared" si="379"/>
        <v>805.91152008333347</v>
      </c>
      <c r="CU165" s="15">
        <f t="shared" si="380"/>
        <v>805.91152008333347</v>
      </c>
      <c r="CV165" s="15">
        <f t="shared" si="381"/>
        <v>805.91152008333347</v>
      </c>
      <c r="CW165" s="15">
        <f t="shared" si="382"/>
        <v>805.91152008333347</v>
      </c>
      <c r="CX165" s="15">
        <f t="shared" si="383"/>
        <v>805.82115608333345</v>
      </c>
      <c r="CY165" s="15">
        <f t="shared" si="384"/>
        <v>805.73079208333354</v>
      </c>
      <c r="CZ165" s="15">
        <f t="shared" si="385"/>
        <v>805.73079208333354</v>
      </c>
      <c r="DA165" s="15">
        <f t="shared" si="386"/>
        <v>805.73079208333354</v>
      </c>
      <c r="DB165" s="15">
        <f t="shared" si="387"/>
        <v>805.73079208333354</v>
      </c>
      <c r="DC165" s="15">
        <f t="shared" si="388"/>
        <v>805.73079208333354</v>
      </c>
      <c r="DD165" s="15">
        <f t="shared" si="389"/>
        <v>0</v>
      </c>
      <c r="DE165" s="15">
        <f t="shared" si="390"/>
        <v>805.73079208333354</v>
      </c>
      <c r="DF165" s="15">
        <f t="shared" si="391"/>
        <v>805.73079208333354</v>
      </c>
      <c r="DG165" s="15">
        <f t="shared" si="392"/>
        <v>805.73079208333354</v>
      </c>
      <c r="DH165" s="15">
        <f t="shared" si="393"/>
        <v>805.73079208333354</v>
      </c>
      <c r="DI165" s="15">
        <f t="shared" si="394"/>
        <v>805.73079208333354</v>
      </c>
      <c r="DJ165" s="15">
        <f t="shared" si="395"/>
        <v>805.73079208333354</v>
      </c>
      <c r="DK165" s="15">
        <f t="shared" si="396"/>
        <v>0</v>
      </c>
      <c r="DL165" s="15">
        <f t="shared" si="397"/>
        <v>0</v>
      </c>
      <c r="DM165" s="15">
        <f t="shared" si="398"/>
        <v>0</v>
      </c>
      <c r="DN165" s="15">
        <f t="shared" si="399"/>
        <v>0</v>
      </c>
      <c r="DO165" s="15">
        <f t="shared" si="400"/>
        <v>0</v>
      </c>
      <c r="DP165" s="15">
        <f t="shared" si="401"/>
        <v>0</v>
      </c>
      <c r="DR165" s="15">
        <f t="shared" si="402"/>
        <v>0</v>
      </c>
      <c r="DS165" s="15">
        <f t="shared" si="403"/>
        <v>0</v>
      </c>
      <c r="DT165" s="15">
        <f t="shared" si="404"/>
        <v>0</v>
      </c>
      <c r="DU165" s="15">
        <f t="shared" si="405"/>
        <v>0</v>
      </c>
      <c r="DV165" s="15">
        <f t="shared" si="406"/>
        <v>0</v>
      </c>
      <c r="DW165" s="15">
        <f t="shared" si="407"/>
        <v>0</v>
      </c>
      <c r="DX165" s="15">
        <f t="shared" si="408"/>
        <v>0</v>
      </c>
      <c r="DY165" s="15">
        <f t="shared" si="409"/>
        <v>0</v>
      </c>
      <c r="DZ165" s="15">
        <f t="shared" si="410"/>
        <v>0</v>
      </c>
      <c r="EA165" s="15">
        <f t="shared" si="411"/>
        <v>0</v>
      </c>
      <c r="EB165" s="15">
        <f t="shared" si="412"/>
        <v>0</v>
      </c>
      <c r="EC165" s="15">
        <f t="shared" si="413"/>
        <v>0</v>
      </c>
      <c r="ED165" s="15">
        <f t="shared" si="414"/>
        <v>0</v>
      </c>
      <c r="EE165" s="15">
        <f t="shared" si="415"/>
        <v>0</v>
      </c>
      <c r="EF165" s="15">
        <f t="shared" si="416"/>
        <v>0</v>
      </c>
      <c r="EG165" s="15">
        <f t="shared" si="417"/>
        <v>0</v>
      </c>
      <c r="EH165" s="15">
        <f t="shared" si="418"/>
        <v>0</v>
      </c>
      <c r="EI165" s="15">
        <f t="shared" si="419"/>
        <v>0</v>
      </c>
      <c r="EJ165" s="15">
        <f t="shared" si="420"/>
        <v>0</v>
      </c>
      <c r="EK165" s="15">
        <f t="shared" si="421"/>
        <v>0</v>
      </c>
      <c r="EL165" s="15">
        <f t="shared" si="422"/>
        <v>0</v>
      </c>
      <c r="EM165" s="15">
        <f t="shared" si="423"/>
        <v>0</v>
      </c>
      <c r="EN165" s="15">
        <f t="shared" si="424"/>
        <v>0</v>
      </c>
      <c r="EO165" s="15">
        <f t="shared" si="425"/>
        <v>0</v>
      </c>
      <c r="EP165" s="15">
        <f t="shared" si="426"/>
        <v>0</v>
      </c>
      <c r="EQ165" s="15">
        <f t="shared" si="427"/>
        <v>0</v>
      </c>
      <c r="ER165" s="15">
        <f t="shared" si="428"/>
        <v>0</v>
      </c>
      <c r="ES165" s="15">
        <f t="shared" si="429"/>
        <v>0</v>
      </c>
      <c r="ET165" s="15">
        <f t="shared" si="430"/>
        <v>0</v>
      </c>
      <c r="EU165" s="15">
        <f t="shared" si="431"/>
        <v>0</v>
      </c>
      <c r="EV165" s="15">
        <f t="shared" si="432"/>
        <v>0</v>
      </c>
      <c r="EW165" s="15">
        <f t="shared" si="433"/>
        <v>0</v>
      </c>
      <c r="EX165" s="15">
        <f t="shared" si="434"/>
        <v>0</v>
      </c>
      <c r="EY165" s="15">
        <f t="shared" si="435"/>
        <v>0</v>
      </c>
      <c r="EZ165" s="15">
        <f t="shared" si="436"/>
        <v>0</v>
      </c>
      <c r="FA165" s="15">
        <f t="shared" si="437"/>
        <v>0</v>
      </c>
      <c r="FB165" s="15">
        <f t="shared" si="438"/>
        <v>0</v>
      </c>
      <c r="FC165" s="15">
        <f t="shared" si="439"/>
        <v>0</v>
      </c>
    </row>
    <row r="166" spans="1:159" x14ac:dyDescent="0.25">
      <c r="A166" s="26" t="s">
        <v>555</v>
      </c>
      <c r="B166" s="13">
        <v>2.58E-2</v>
      </c>
      <c r="C166" s="212">
        <v>2.3800000000000002E-2</v>
      </c>
      <c r="D166" s="13"/>
      <c r="E166" s="27">
        <v>6035684.5599999996</v>
      </c>
      <c r="F166" s="27">
        <v>6035684.5599999996</v>
      </c>
      <c r="G166" s="27">
        <v>6035684.5599999996</v>
      </c>
      <c r="H166" s="27">
        <v>6035684.5599999996</v>
      </c>
      <c r="I166" s="27">
        <v>6035684.5599999996</v>
      </c>
      <c r="J166" s="27">
        <v>6035684.5599999996</v>
      </c>
      <c r="K166" s="27">
        <v>6035684.5599999996</v>
      </c>
      <c r="L166" s="27">
        <v>6035684.5599999996</v>
      </c>
      <c r="M166" s="27">
        <v>6035684.5599999996</v>
      </c>
      <c r="N166" s="27">
        <v>6035684.5599999996</v>
      </c>
      <c r="O166" s="27">
        <v>6045608.79</v>
      </c>
      <c r="P166" s="27">
        <v>6334836.3300000001</v>
      </c>
      <c r="Q166" s="13"/>
      <c r="R166" s="27">
        <v>6617186.21</v>
      </c>
      <c r="S166" s="27">
        <v>6536267.5800000001</v>
      </c>
      <c r="T166" s="27">
        <v>6452302.3899999997</v>
      </c>
      <c r="U166" s="29">
        <v>6453667.8099999996</v>
      </c>
      <c r="V166" s="29">
        <v>6455033.2199999997</v>
      </c>
      <c r="W166" s="29">
        <v>6455033.2199999997</v>
      </c>
      <c r="X166" s="29">
        <v>6455033.2199999997</v>
      </c>
      <c r="Y166" s="29">
        <v>6455033.2199999997</v>
      </c>
      <c r="Z166" s="29">
        <v>6450881.7999999998</v>
      </c>
      <c r="AA166" s="29">
        <v>6446730.3799999999</v>
      </c>
      <c r="AB166" s="29">
        <v>6491970.0999999996</v>
      </c>
      <c r="AC166" s="29">
        <v>6532878.6799999997</v>
      </c>
      <c r="AD166" s="27"/>
      <c r="AE166" s="27">
        <v>6528547.54</v>
      </c>
      <c r="AF166" s="27">
        <v>6528848.0300000003</v>
      </c>
      <c r="AG166" s="27">
        <v>6529148.5199999996</v>
      </c>
      <c r="AH166" s="27">
        <v>6529148.5199999996</v>
      </c>
      <c r="AI166" s="27">
        <v>6529148.5199999996</v>
      </c>
      <c r="AJ166" s="27">
        <v>6529148.5199999996</v>
      </c>
      <c r="AK166" s="27"/>
      <c r="AL166" s="27"/>
      <c r="AM166" s="27"/>
      <c r="AN166" s="27"/>
      <c r="AO166" s="27"/>
      <c r="AP166" s="27"/>
      <c r="AQ166" s="27"/>
      <c r="AR166" s="28">
        <v>12976.721803999999</v>
      </c>
      <c r="AS166" s="28">
        <v>12976.721803999999</v>
      </c>
      <c r="AT166" s="28">
        <v>12976.721803999999</v>
      </c>
      <c r="AU166" s="28">
        <v>12976.721803999999</v>
      </c>
      <c r="AV166" s="28">
        <v>12976.721803999999</v>
      </c>
      <c r="AW166" s="28">
        <v>12976.721803999999</v>
      </c>
      <c r="AX166" s="28">
        <v>12976.721803999999</v>
      </c>
      <c r="AY166" s="28">
        <v>12976.721803999999</v>
      </c>
      <c r="AZ166" s="28">
        <v>12976.721803999999</v>
      </c>
      <c r="BA166" s="28">
        <v>12976.721803999999</v>
      </c>
      <c r="BB166" s="28">
        <v>12998.058898499999</v>
      </c>
      <c r="BC166" s="28">
        <v>13619.8981095</v>
      </c>
      <c r="BD166" s="27"/>
      <c r="BE166" s="28">
        <v>14226.950351500001</v>
      </c>
      <c r="BF166" s="28">
        <v>14052.975296999999</v>
      </c>
      <c r="BG166" s="28">
        <v>13872.450138499999</v>
      </c>
      <c r="BH166" s="29">
        <v>13875.385791499999</v>
      </c>
      <c r="BI166" s="29">
        <v>13878.321422999999</v>
      </c>
      <c r="BJ166" s="29">
        <v>13878.321422999999</v>
      </c>
      <c r="BK166" s="29">
        <v>13878.321422999999</v>
      </c>
      <c r="BL166" s="29">
        <v>13878.321422999999</v>
      </c>
      <c r="BM166" s="29">
        <v>13869.39587</v>
      </c>
      <c r="BN166" s="29">
        <v>13860.470316999999</v>
      </c>
      <c r="BO166" s="29">
        <v>13957.735715000001</v>
      </c>
      <c r="BP166" s="29">
        <v>14045.689162000001</v>
      </c>
      <c r="BQ166" s="28"/>
      <c r="BR166" s="27">
        <f t="shared" si="352"/>
        <v>14036.377210999999</v>
      </c>
      <c r="BS166" s="27">
        <f t="shared" si="353"/>
        <v>14037.0232645</v>
      </c>
      <c r="BT166" s="27">
        <f t="shared" si="354"/>
        <v>14037.669318</v>
      </c>
      <c r="BU166" s="27">
        <f t="shared" si="355"/>
        <v>14037.669318</v>
      </c>
      <c r="BV166" s="27">
        <f t="shared" si="356"/>
        <v>14037.669318</v>
      </c>
      <c r="BW166" s="27">
        <f t="shared" si="357"/>
        <v>14037.669318</v>
      </c>
      <c r="BX166" s="27">
        <f t="shared" si="358"/>
        <v>0</v>
      </c>
      <c r="BY166" s="27">
        <f t="shared" si="359"/>
        <v>0</v>
      </c>
      <c r="BZ166" s="27">
        <f t="shared" si="360"/>
        <v>0</v>
      </c>
      <c r="CA166" s="27">
        <f t="shared" si="361"/>
        <v>0</v>
      </c>
      <c r="CB166" s="27">
        <f t="shared" si="362"/>
        <v>0</v>
      </c>
      <c r="CC166" s="27">
        <f t="shared" si="363"/>
        <v>0</v>
      </c>
      <c r="CE166" s="15">
        <f t="shared" si="364"/>
        <v>11970.774377333333</v>
      </c>
      <c r="CF166" s="15">
        <f t="shared" si="365"/>
        <v>11970.774377333333</v>
      </c>
      <c r="CG166" s="15">
        <f t="shared" si="366"/>
        <v>11970.774377333333</v>
      </c>
      <c r="CH166" s="15">
        <f t="shared" si="367"/>
        <v>11970.774377333333</v>
      </c>
      <c r="CI166" s="15">
        <f t="shared" si="368"/>
        <v>11970.774377333333</v>
      </c>
      <c r="CJ166" s="15">
        <f t="shared" si="369"/>
        <v>11970.774377333333</v>
      </c>
      <c r="CK166" s="15">
        <f t="shared" si="370"/>
        <v>11970.774377333333</v>
      </c>
      <c r="CL166" s="15">
        <f t="shared" si="371"/>
        <v>11970.774377333333</v>
      </c>
      <c r="CM166" s="15">
        <f t="shared" si="372"/>
        <v>11970.774377333333</v>
      </c>
      <c r="CN166" s="15">
        <f t="shared" si="373"/>
        <v>11970.774377333333</v>
      </c>
      <c r="CO166" s="15">
        <f t="shared" si="374"/>
        <v>11990.4574335</v>
      </c>
      <c r="CP166" s="15">
        <f t="shared" si="375"/>
        <v>12564.092054500003</v>
      </c>
      <c r="CQ166" s="15">
        <f t="shared" si="376"/>
        <v>0</v>
      </c>
      <c r="CR166" s="15">
        <f t="shared" si="377"/>
        <v>13124.085983166668</v>
      </c>
      <c r="CS166" s="15">
        <f t="shared" si="378"/>
        <v>12963.597367000002</v>
      </c>
      <c r="CT166" s="15">
        <f t="shared" si="379"/>
        <v>12797.066406833334</v>
      </c>
      <c r="CU166" s="15">
        <f t="shared" si="380"/>
        <v>12799.774489833333</v>
      </c>
      <c r="CV166" s="15">
        <f t="shared" si="381"/>
        <v>12802.482553</v>
      </c>
      <c r="CW166" s="15">
        <f t="shared" si="382"/>
        <v>12802.482553</v>
      </c>
      <c r="CX166" s="15">
        <f t="shared" si="383"/>
        <v>12802.482553</v>
      </c>
      <c r="CY166" s="15">
        <f t="shared" si="384"/>
        <v>12802.482553</v>
      </c>
      <c r="CZ166" s="15">
        <f t="shared" si="385"/>
        <v>12794.248903333333</v>
      </c>
      <c r="DA166" s="15">
        <f t="shared" si="386"/>
        <v>12786.015253666666</v>
      </c>
      <c r="DB166" s="15">
        <f t="shared" si="387"/>
        <v>12875.740698333333</v>
      </c>
      <c r="DC166" s="15">
        <f t="shared" si="388"/>
        <v>12956.876048666667</v>
      </c>
      <c r="DD166" s="15">
        <f t="shared" si="389"/>
        <v>0</v>
      </c>
      <c r="DE166" s="15">
        <f t="shared" si="390"/>
        <v>12948.285954333334</v>
      </c>
      <c r="DF166" s="15">
        <f t="shared" si="391"/>
        <v>12948.881926166667</v>
      </c>
      <c r="DG166" s="15">
        <f t="shared" si="392"/>
        <v>12949.477897999999</v>
      </c>
      <c r="DH166" s="15">
        <f t="shared" si="393"/>
        <v>12949.477897999999</v>
      </c>
      <c r="DI166" s="15">
        <f t="shared" si="394"/>
        <v>12949.477897999999</v>
      </c>
      <c r="DJ166" s="15">
        <f t="shared" si="395"/>
        <v>12949.477897999999</v>
      </c>
      <c r="DK166" s="15">
        <f t="shared" si="396"/>
        <v>0</v>
      </c>
      <c r="DL166" s="15">
        <f t="shared" si="397"/>
        <v>0</v>
      </c>
      <c r="DM166" s="15">
        <f t="shared" si="398"/>
        <v>0</v>
      </c>
      <c r="DN166" s="15">
        <f t="shared" si="399"/>
        <v>0</v>
      </c>
      <c r="DO166" s="15">
        <f t="shared" si="400"/>
        <v>0</v>
      </c>
      <c r="DP166" s="15">
        <f t="shared" si="401"/>
        <v>0</v>
      </c>
      <c r="DR166" s="15">
        <f t="shared" si="402"/>
        <v>1005.9474266666657</v>
      </c>
      <c r="DS166" s="15">
        <f t="shared" si="403"/>
        <v>1005.9474266666657</v>
      </c>
      <c r="DT166" s="15">
        <f t="shared" si="404"/>
        <v>1005.9474266666657</v>
      </c>
      <c r="DU166" s="15">
        <f t="shared" si="405"/>
        <v>1005.9474266666657</v>
      </c>
      <c r="DV166" s="15">
        <f t="shared" si="406"/>
        <v>1005.9474266666657</v>
      </c>
      <c r="DW166" s="15">
        <f t="shared" si="407"/>
        <v>1005.9474266666657</v>
      </c>
      <c r="DX166" s="15">
        <f t="shared" si="408"/>
        <v>1005.9474266666657</v>
      </c>
      <c r="DY166" s="15">
        <f t="shared" si="409"/>
        <v>1005.9474266666657</v>
      </c>
      <c r="DZ166" s="15">
        <f t="shared" si="410"/>
        <v>1005.9474266666657</v>
      </c>
      <c r="EA166" s="15">
        <f t="shared" si="411"/>
        <v>1005.9474266666657</v>
      </c>
      <c r="EB166" s="15">
        <f t="shared" si="412"/>
        <v>1007.6014649999997</v>
      </c>
      <c r="EC166" s="15">
        <f t="shared" si="413"/>
        <v>1055.8060549999973</v>
      </c>
      <c r="ED166" s="15">
        <f t="shared" si="414"/>
        <v>0</v>
      </c>
      <c r="EE166" s="15">
        <f t="shared" si="415"/>
        <v>1102.8643683333339</v>
      </c>
      <c r="EF166" s="15">
        <f t="shared" si="416"/>
        <v>1089.3779299999969</v>
      </c>
      <c r="EG166" s="15">
        <f t="shared" si="417"/>
        <v>1075.383731666665</v>
      </c>
      <c r="EH166" s="15">
        <f t="shared" si="418"/>
        <v>1075.6113016666659</v>
      </c>
      <c r="EI166" s="15">
        <f t="shared" si="419"/>
        <v>1075.8388699999996</v>
      </c>
      <c r="EJ166" s="15">
        <f t="shared" si="420"/>
        <v>1075.8388699999996</v>
      </c>
      <c r="EK166" s="15">
        <f t="shared" si="421"/>
        <v>1075.8388699999996</v>
      </c>
      <c r="EL166" s="15">
        <f t="shared" si="422"/>
        <v>1075.8388699999996</v>
      </c>
      <c r="EM166" s="15">
        <f t="shared" si="423"/>
        <v>1075.1469666666671</v>
      </c>
      <c r="EN166" s="15">
        <f t="shared" si="424"/>
        <v>1074.4550633333329</v>
      </c>
      <c r="EO166" s="15">
        <f t="shared" si="425"/>
        <v>1081.9950166666677</v>
      </c>
      <c r="EP166" s="15">
        <f t="shared" si="426"/>
        <v>1088.8131133333336</v>
      </c>
      <c r="EQ166" s="15">
        <f t="shared" si="427"/>
        <v>0</v>
      </c>
      <c r="ER166" s="15">
        <f t="shared" si="428"/>
        <v>1088.0912566666648</v>
      </c>
      <c r="ES166" s="15">
        <f t="shared" si="429"/>
        <v>1088.1413383333329</v>
      </c>
      <c r="ET166" s="15">
        <f t="shared" si="430"/>
        <v>1088.191420000001</v>
      </c>
      <c r="EU166" s="15">
        <f t="shared" si="431"/>
        <v>1088.191420000001</v>
      </c>
      <c r="EV166" s="15">
        <f t="shared" si="432"/>
        <v>1088.191420000001</v>
      </c>
      <c r="EW166" s="15">
        <f t="shared" si="433"/>
        <v>1088.191420000001</v>
      </c>
      <c r="EX166" s="15">
        <f t="shared" si="434"/>
        <v>0</v>
      </c>
      <c r="EY166" s="15">
        <f t="shared" si="435"/>
        <v>0</v>
      </c>
      <c r="EZ166" s="15">
        <f t="shared" si="436"/>
        <v>0</v>
      </c>
      <c r="FA166" s="15">
        <f t="shared" si="437"/>
        <v>0</v>
      </c>
      <c r="FB166" s="15">
        <f t="shared" si="438"/>
        <v>0</v>
      </c>
      <c r="FC166" s="15">
        <f t="shared" si="439"/>
        <v>0</v>
      </c>
    </row>
    <row r="167" spans="1:159" x14ac:dyDescent="0.25">
      <c r="A167" s="26" t="s">
        <v>561</v>
      </c>
      <c r="B167" s="13">
        <v>2.4900000000000002E-2</v>
      </c>
      <c r="C167" s="212">
        <v>2.2700000000000001E-2</v>
      </c>
      <c r="D167" s="13"/>
      <c r="E167" s="27">
        <v>1974606.31</v>
      </c>
      <c r="F167" s="27">
        <v>1974606.31</v>
      </c>
      <c r="G167" s="27">
        <v>1974606.31</v>
      </c>
      <c r="H167" s="27">
        <v>1974606.31</v>
      </c>
      <c r="I167" s="27">
        <v>1974606.31</v>
      </c>
      <c r="J167" s="27">
        <v>1974606.31</v>
      </c>
      <c r="K167" s="27">
        <v>1974606.31</v>
      </c>
      <c r="L167" s="27">
        <v>1974606.31</v>
      </c>
      <c r="M167" s="27">
        <v>1974606.31</v>
      </c>
      <c r="N167" s="27">
        <v>1974606.31</v>
      </c>
      <c r="O167" s="27">
        <v>1974606.31</v>
      </c>
      <c r="P167" s="27">
        <v>1974606.31</v>
      </c>
      <c r="Q167" s="13"/>
      <c r="R167" s="27">
        <v>1974606.31</v>
      </c>
      <c r="S167" s="27">
        <v>1974606.31</v>
      </c>
      <c r="T167" s="27">
        <v>1974606.31</v>
      </c>
      <c r="U167" s="29">
        <v>1974606.31</v>
      </c>
      <c r="V167" s="29">
        <v>1974606.31</v>
      </c>
      <c r="W167" s="29">
        <v>1974606.31</v>
      </c>
      <c r="X167" s="29">
        <v>1974606.31</v>
      </c>
      <c r="Y167" s="29">
        <v>1974606.31</v>
      </c>
      <c r="Z167" s="29">
        <v>1974606.31</v>
      </c>
      <c r="AA167" s="29">
        <v>1974606.31</v>
      </c>
      <c r="AB167" s="29">
        <v>1974606.31</v>
      </c>
      <c r="AC167" s="29">
        <v>1974606.31</v>
      </c>
      <c r="AD167" s="27"/>
      <c r="AE167" s="27">
        <v>1974606.31</v>
      </c>
      <c r="AF167" s="27">
        <v>1974606.31</v>
      </c>
      <c r="AG167" s="27">
        <v>1974606.31</v>
      </c>
      <c r="AH167" s="27">
        <v>1974606.31</v>
      </c>
      <c r="AI167" s="27">
        <v>1974606.31</v>
      </c>
      <c r="AJ167" s="27">
        <v>1974606.31</v>
      </c>
      <c r="AK167" s="27"/>
      <c r="AL167" s="27"/>
      <c r="AM167" s="27"/>
      <c r="AN167" s="27"/>
      <c r="AO167" s="27"/>
      <c r="AP167" s="27"/>
      <c r="AQ167" s="27"/>
      <c r="AR167" s="28">
        <v>4097.3080932500006</v>
      </c>
      <c r="AS167" s="28">
        <v>4097.3080932500006</v>
      </c>
      <c r="AT167" s="28">
        <v>4097.3080932500006</v>
      </c>
      <c r="AU167" s="28">
        <v>4097.3080932500006</v>
      </c>
      <c r="AV167" s="28">
        <v>4097.3080932500006</v>
      </c>
      <c r="AW167" s="28">
        <v>4097.3080932500006</v>
      </c>
      <c r="AX167" s="28">
        <v>4097.3080932500006</v>
      </c>
      <c r="AY167" s="28">
        <v>4097.3080932500006</v>
      </c>
      <c r="AZ167" s="28">
        <v>4097.3080932500006</v>
      </c>
      <c r="BA167" s="28">
        <v>4097.3080932500006</v>
      </c>
      <c r="BB167" s="28">
        <v>4097.3080932500006</v>
      </c>
      <c r="BC167" s="28">
        <v>4097.3080932500006</v>
      </c>
      <c r="BD167" s="27"/>
      <c r="BE167" s="28">
        <v>4097.3080932500006</v>
      </c>
      <c r="BF167" s="28">
        <v>4097.3080932500006</v>
      </c>
      <c r="BG167" s="28">
        <v>4097.3080932500006</v>
      </c>
      <c r="BH167" s="29">
        <v>4097.3080932500006</v>
      </c>
      <c r="BI167" s="29">
        <v>4097.3080932500006</v>
      </c>
      <c r="BJ167" s="29">
        <v>4097.3080932500006</v>
      </c>
      <c r="BK167" s="29">
        <v>4097.3080932500006</v>
      </c>
      <c r="BL167" s="29">
        <v>4097.3080932500006</v>
      </c>
      <c r="BM167" s="29">
        <v>4097.3080932500006</v>
      </c>
      <c r="BN167" s="29">
        <v>4097.3080932500006</v>
      </c>
      <c r="BO167" s="29">
        <v>4097.3080932500006</v>
      </c>
      <c r="BP167" s="29">
        <v>4097.3080932500006</v>
      </c>
      <c r="BQ167" s="28"/>
      <c r="BR167" s="27">
        <f t="shared" si="352"/>
        <v>4097.3080932500006</v>
      </c>
      <c r="BS167" s="27">
        <f t="shared" si="353"/>
        <v>4097.3080932500006</v>
      </c>
      <c r="BT167" s="27">
        <f t="shared" si="354"/>
        <v>4097.3080932500006</v>
      </c>
      <c r="BU167" s="27">
        <f t="shared" si="355"/>
        <v>4097.3080932500006</v>
      </c>
      <c r="BV167" s="27">
        <f t="shared" si="356"/>
        <v>4097.3080932500006</v>
      </c>
      <c r="BW167" s="27">
        <f t="shared" si="357"/>
        <v>4097.3080932500006</v>
      </c>
      <c r="BX167" s="27">
        <f t="shared" si="358"/>
        <v>0</v>
      </c>
      <c r="BY167" s="27">
        <f t="shared" si="359"/>
        <v>0</v>
      </c>
      <c r="BZ167" s="27">
        <f t="shared" si="360"/>
        <v>0</v>
      </c>
      <c r="CA167" s="27">
        <f t="shared" si="361"/>
        <v>0</v>
      </c>
      <c r="CB167" s="27">
        <f t="shared" si="362"/>
        <v>0</v>
      </c>
      <c r="CC167" s="27">
        <f t="shared" si="363"/>
        <v>0</v>
      </c>
      <c r="CE167" s="15">
        <f t="shared" si="364"/>
        <v>3735.296936416667</v>
      </c>
      <c r="CF167" s="15">
        <f t="shared" si="365"/>
        <v>3735.296936416667</v>
      </c>
      <c r="CG167" s="15">
        <f t="shared" si="366"/>
        <v>3735.296936416667</v>
      </c>
      <c r="CH167" s="15">
        <f t="shared" si="367"/>
        <v>3735.296936416667</v>
      </c>
      <c r="CI167" s="15">
        <f t="shared" si="368"/>
        <v>3735.296936416667</v>
      </c>
      <c r="CJ167" s="15">
        <f t="shared" si="369"/>
        <v>3735.296936416667</v>
      </c>
      <c r="CK167" s="15">
        <f t="shared" si="370"/>
        <v>3735.296936416667</v>
      </c>
      <c r="CL167" s="15">
        <f t="shared" si="371"/>
        <v>3735.296936416667</v>
      </c>
      <c r="CM167" s="15">
        <f t="shared" si="372"/>
        <v>3735.296936416667</v>
      </c>
      <c r="CN167" s="15">
        <f t="shared" si="373"/>
        <v>3735.296936416667</v>
      </c>
      <c r="CO167" s="15">
        <f t="shared" si="374"/>
        <v>3735.296936416667</v>
      </c>
      <c r="CP167" s="15">
        <f t="shared" si="375"/>
        <v>3735.296936416667</v>
      </c>
      <c r="CQ167" s="15">
        <f t="shared" si="376"/>
        <v>0</v>
      </c>
      <c r="CR167" s="15">
        <f t="shared" si="377"/>
        <v>3735.296936416667</v>
      </c>
      <c r="CS167" s="15">
        <f t="shared" si="378"/>
        <v>3735.296936416667</v>
      </c>
      <c r="CT167" s="15">
        <f t="shared" si="379"/>
        <v>3735.296936416667</v>
      </c>
      <c r="CU167" s="15">
        <f t="shared" si="380"/>
        <v>3735.296936416667</v>
      </c>
      <c r="CV167" s="15">
        <f t="shared" si="381"/>
        <v>3735.296936416667</v>
      </c>
      <c r="CW167" s="15">
        <f t="shared" si="382"/>
        <v>3735.296936416667</v>
      </c>
      <c r="CX167" s="15">
        <f t="shared" si="383"/>
        <v>3735.296936416667</v>
      </c>
      <c r="CY167" s="15">
        <f t="shared" si="384"/>
        <v>3735.296936416667</v>
      </c>
      <c r="CZ167" s="15">
        <f t="shared" si="385"/>
        <v>3735.296936416667</v>
      </c>
      <c r="DA167" s="15">
        <f t="shared" si="386"/>
        <v>3735.296936416667</v>
      </c>
      <c r="DB167" s="15">
        <f t="shared" si="387"/>
        <v>3735.296936416667</v>
      </c>
      <c r="DC167" s="15">
        <f t="shared" si="388"/>
        <v>3735.296936416667</v>
      </c>
      <c r="DD167" s="15">
        <f t="shared" si="389"/>
        <v>0</v>
      </c>
      <c r="DE167" s="15">
        <f t="shared" si="390"/>
        <v>3735.296936416667</v>
      </c>
      <c r="DF167" s="15">
        <f t="shared" si="391"/>
        <v>3735.296936416667</v>
      </c>
      <c r="DG167" s="15">
        <f t="shared" si="392"/>
        <v>3735.296936416667</v>
      </c>
      <c r="DH167" s="15">
        <f t="shared" si="393"/>
        <v>3735.296936416667</v>
      </c>
      <c r="DI167" s="15">
        <f t="shared" si="394"/>
        <v>3735.296936416667</v>
      </c>
      <c r="DJ167" s="15">
        <f t="shared" si="395"/>
        <v>3735.296936416667</v>
      </c>
      <c r="DK167" s="15">
        <f t="shared" si="396"/>
        <v>0</v>
      </c>
      <c r="DL167" s="15">
        <f t="shared" si="397"/>
        <v>0</v>
      </c>
      <c r="DM167" s="15">
        <f t="shared" si="398"/>
        <v>0</v>
      </c>
      <c r="DN167" s="15">
        <f t="shared" si="399"/>
        <v>0</v>
      </c>
      <c r="DO167" s="15">
        <f t="shared" si="400"/>
        <v>0</v>
      </c>
      <c r="DP167" s="15">
        <f t="shared" si="401"/>
        <v>0</v>
      </c>
      <c r="DR167" s="15">
        <f t="shared" si="402"/>
        <v>362.01115683333364</v>
      </c>
      <c r="DS167" s="15">
        <f t="shared" si="403"/>
        <v>362.01115683333364</v>
      </c>
      <c r="DT167" s="15">
        <f t="shared" si="404"/>
        <v>362.01115683333364</v>
      </c>
      <c r="DU167" s="15">
        <f t="shared" si="405"/>
        <v>362.01115683333364</v>
      </c>
      <c r="DV167" s="15">
        <f t="shared" si="406"/>
        <v>362.01115683333364</v>
      </c>
      <c r="DW167" s="15">
        <f t="shared" si="407"/>
        <v>362.01115683333364</v>
      </c>
      <c r="DX167" s="15">
        <f t="shared" si="408"/>
        <v>362.01115683333364</v>
      </c>
      <c r="DY167" s="15">
        <f t="shared" si="409"/>
        <v>362.01115683333364</v>
      </c>
      <c r="DZ167" s="15">
        <f t="shared" si="410"/>
        <v>362.01115683333364</v>
      </c>
      <c r="EA167" s="15">
        <f t="shared" si="411"/>
        <v>362.01115683333364</v>
      </c>
      <c r="EB167" s="15">
        <f t="shared" si="412"/>
        <v>362.01115683333364</v>
      </c>
      <c r="EC167" s="15">
        <f t="shared" si="413"/>
        <v>362.01115683333364</v>
      </c>
      <c r="ED167" s="15">
        <f t="shared" si="414"/>
        <v>0</v>
      </c>
      <c r="EE167" s="15">
        <f t="shared" si="415"/>
        <v>362.01115683333364</v>
      </c>
      <c r="EF167" s="15">
        <f t="shared" si="416"/>
        <v>362.01115683333364</v>
      </c>
      <c r="EG167" s="15">
        <f t="shared" si="417"/>
        <v>362.01115683333364</v>
      </c>
      <c r="EH167" s="15">
        <f t="shared" si="418"/>
        <v>362.01115683333364</v>
      </c>
      <c r="EI167" s="15">
        <f t="shared" si="419"/>
        <v>362.01115683333364</v>
      </c>
      <c r="EJ167" s="15">
        <f t="shared" si="420"/>
        <v>362.01115683333364</v>
      </c>
      <c r="EK167" s="15">
        <f t="shared" si="421"/>
        <v>362.01115683333364</v>
      </c>
      <c r="EL167" s="15">
        <f t="shared" si="422"/>
        <v>362.01115683333364</v>
      </c>
      <c r="EM167" s="15">
        <f t="shared" si="423"/>
        <v>362.01115683333364</v>
      </c>
      <c r="EN167" s="15">
        <f t="shared" si="424"/>
        <v>362.01115683333364</v>
      </c>
      <c r="EO167" s="15">
        <f t="shared" si="425"/>
        <v>362.01115683333364</v>
      </c>
      <c r="EP167" s="15">
        <f t="shared" si="426"/>
        <v>362.01115683333364</v>
      </c>
      <c r="EQ167" s="15">
        <f t="shared" si="427"/>
        <v>0</v>
      </c>
      <c r="ER167" s="15">
        <f t="shared" si="428"/>
        <v>362.01115683333364</v>
      </c>
      <c r="ES167" s="15">
        <f t="shared" si="429"/>
        <v>362.01115683333364</v>
      </c>
      <c r="ET167" s="15">
        <f t="shared" si="430"/>
        <v>362.01115683333364</v>
      </c>
      <c r="EU167" s="15">
        <f t="shared" si="431"/>
        <v>362.01115683333364</v>
      </c>
      <c r="EV167" s="15">
        <f t="shared" si="432"/>
        <v>362.01115683333364</v>
      </c>
      <c r="EW167" s="15">
        <f t="shared" si="433"/>
        <v>362.01115683333364</v>
      </c>
      <c r="EX167" s="15">
        <f t="shared" si="434"/>
        <v>0</v>
      </c>
      <c r="EY167" s="15">
        <f t="shared" si="435"/>
        <v>0</v>
      </c>
      <c r="EZ167" s="15">
        <f t="shared" si="436"/>
        <v>0</v>
      </c>
      <c r="FA167" s="15">
        <f t="shared" si="437"/>
        <v>0</v>
      </c>
      <c r="FB167" s="15">
        <f t="shared" si="438"/>
        <v>0</v>
      </c>
      <c r="FC167" s="15">
        <f t="shared" si="439"/>
        <v>0</v>
      </c>
    </row>
    <row r="168" spans="1:159" x14ac:dyDescent="0.25">
      <c r="A168" s="26" t="s">
        <v>562</v>
      </c>
      <c r="B168" s="13">
        <v>2.35E-2</v>
      </c>
      <c r="C168" s="212">
        <v>2.1100000000000001E-2</v>
      </c>
      <c r="D168" s="13"/>
      <c r="E168" s="27">
        <v>1635904.01</v>
      </c>
      <c r="F168" s="27">
        <v>1635904.01</v>
      </c>
      <c r="G168" s="27">
        <v>1635904.01</v>
      </c>
      <c r="H168" s="27">
        <v>1635904.01</v>
      </c>
      <c r="I168" s="27">
        <v>1635904.01</v>
      </c>
      <c r="J168" s="27">
        <v>1635904.01</v>
      </c>
      <c r="K168" s="27">
        <v>1635904.01</v>
      </c>
      <c r="L168" s="27">
        <v>1635904.01</v>
      </c>
      <c r="M168" s="27">
        <v>1635904.01</v>
      </c>
      <c r="N168" s="27">
        <v>1635904.01</v>
      </c>
      <c r="O168" s="27">
        <v>1635904.01</v>
      </c>
      <c r="P168" s="27">
        <v>1635904.01</v>
      </c>
      <c r="Q168" s="13"/>
      <c r="R168" s="27">
        <v>1635904.01</v>
      </c>
      <c r="S168" s="27">
        <v>1635904.01</v>
      </c>
      <c r="T168" s="27">
        <v>1635904.01</v>
      </c>
      <c r="U168" s="29">
        <v>1635904.01</v>
      </c>
      <c r="V168" s="29">
        <v>1635904.01</v>
      </c>
      <c r="W168" s="29">
        <v>1635904.01</v>
      </c>
      <c r="X168" s="29">
        <v>1635904.01</v>
      </c>
      <c r="Y168" s="29">
        <v>1635904.01</v>
      </c>
      <c r="Z168" s="29">
        <v>1635904.01</v>
      </c>
      <c r="AA168" s="29">
        <v>1635904.01</v>
      </c>
      <c r="AB168" s="29">
        <v>1635904.01</v>
      </c>
      <c r="AC168" s="29">
        <v>1635904.01</v>
      </c>
      <c r="AD168" s="27"/>
      <c r="AE168" s="27">
        <v>1635904.01</v>
      </c>
      <c r="AF168" s="27">
        <v>1635904.01</v>
      </c>
      <c r="AG168" s="27">
        <v>1635904.01</v>
      </c>
      <c r="AH168" s="27">
        <v>1635904.01</v>
      </c>
      <c r="AI168" s="27">
        <v>1635904.01</v>
      </c>
      <c r="AJ168" s="27">
        <v>1635904.01</v>
      </c>
      <c r="AK168" s="27"/>
      <c r="AL168" s="27"/>
      <c r="AM168" s="27"/>
      <c r="AN168" s="27"/>
      <c r="AO168" s="27"/>
      <c r="AP168" s="27"/>
      <c r="AQ168" s="27"/>
      <c r="AR168" s="28">
        <v>3203.6453529166665</v>
      </c>
      <c r="AS168" s="28">
        <v>3203.6453529166665</v>
      </c>
      <c r="AT168" s="28">
        <v>3203.6453529166665</v>
      </c>
      <c r="AU168" s="28">
        <v>3203.6453529166665</v>
      </c>
      <c r="AV168" s="28">
        <v>3203.6453529166665</v>
      </c>
      <c r="AW168" s="28">
        <v>3203.6453529166665</v>
      </c>
      <c r="AX168" s="28">
        <v>3203.6453529166665</v>
      </c>
      <c r="AY168" s="28">
        <v>3203.6453529166665</v>
      </c>
      <c r="AZ168" s="28">
        <v>3203.6453529166665</v>
      </c>
      <c r="BA168" s="28">
        <v>3203.6453529166665</v>
      </c>
      <c r="BB168" s="28">
        <v>3203.6453529166665</v>
      </c>
      <c r="BC168" s="28">
        <v>3203.6453529166665</v>
      </c>
      <c r="BD168" s="27"/>
      <c r="BE168" s="28">
        <v>3203.6453529166665</v>
      </c>
      <c r="BF168" s="28">
        <v>3203.6453529166665</v>
      </c>
      <c r="BG168" s="28">
        <v>3203.6453529166665</v>
      </c>
      <c r="BH168" s="29">
        <v>3203.6453529166665</v>
      </c>
      <c r="BI168" s="29">
        <v>3203.6453529166665</v>
      </c>
      <c r="BJ168" s="29">
        <v>3203.6453529166665</v>
      </c>
      <c r="BK168" s="29">
        <v>3203.6453529166665</v>
      </c>
      <c r="BL168" s="29">
        <v>3203.6453529166665</v>
      </c>
      <c r="BM168" s="29">
        <v>3203.6453529166665</v>
      </c>
      <c r="BN168" s="29">
        <v>3203.6453529166665</v>
      </c>
      <c r="BO168" s="29">
        <v>3203.6453529166665</v>
      </c>
      <c r="BP168" s="29">
        <v>3203.6453529166665</v>
      </c>
      <c r="BQ168" s="28"/>
      <c r="BR168" s="27">
        <f t="shared" si="352"/>
        <v>3203.6453529166665</v>
      </c>
      <c r="BS168" s="27">
        <f t="shared" si="353"/>
        <v>3203.6453529166665</v>
      </c>
      <c r="BT168" s="27">
        <f t="shared" si="354"/>
        <v>3203.6453529166665</v>
      </c>
      <c r="BU168" s="27">
        <f t="shared" si="355"/>
        <v>3203.6453529166665</v>
      </c>
      <c r="BV168" s="27">
        <f t="shared" si="356"/>
        <v>3203.6453529166665</v>
      </c>
      <c r="BW168" s="27">
        <f t="shared" si="357"/>
        <v>3203.6453529166665</v>
      </c>
      <c r="BX168" s="27">
        <f t="shared" si="358"/>
        <v>0</v>
      </c>
      <c r="BY168" s="27">
        <f t="shared" si="359"/>
        <v>0</v>
      </c>
      <c r="BZ168" s="27">
        <f t="shared" si="360"/>
        <v>0</v>
      </c>
      <c r="CA168" s="27">
        <f t="shared" si="361"/>
        <v>0</v>
      </c>
      <c r="CB168" s="27">
        <f t="shared" si="362"/>
        <v>0</v>
      </c>
      <c r="CC168" s="27">
        <f t="shared" si="363"/>
        <v>0</v>
      </c>
      <c r="CE168" s="15">
        <f t="shared" si="364"/>
        <v>2876.4645509166671</v>
      </c>
      <c r="CF168" s="15">
        <f t="shared" si="365"/>
        <v>2876.4645509166671</v>
      </c>
      <c r="CG168" s="15">
        <f t="shared" si="366"/>
        <v>2876.4645509166671</v>
      </c>
      <c r="CH168" s="15">
        <f t="shared" si="367"/>
        <v>2876.4645509166671</v>
      </c>
      <c r="CI168" s="15">
        <f t="shared" si="368"/>
        <v>2876.4645509166671</v>
      </c>
      <c r="CJ168" s="15">
        <f t="shared" si="369"/>
        <v>2876.4645509166671</v>
      </c>
      <c r="CK168" s="15">
        <f t="shared" si="370"/>
        <v>2876.4645509166671</v>
      </c>
      <c r="CL168" s="15">
        <f t="shared" si="371"/>
        <v>2876.4645509166671</v>
      </c>
      <c r="CM168" s="15">
        <f t="shared" si="372"/>
        <v>2876.4645509166671</v>
      </c>
      <c r="CN168" s="15">
        <f t="shared" si="373"/>
        <v>2876.4645509166671</v>
      </c>
      <c r="CO168" s="15">
        <f t="shared" si="374"/>
        <v>2876.4645509166671</v>
      </c>
      <c r="CP168" s="15">
        <f t="shared" si="375"/>
        <v>2876.4645509166671</v>
      </c>
      <c r="CQ168" s="15">
        <f t="shared" si="376"/>
        <v>0</v>
      </c>
      <c r="CR168" s="15">
        <f t="shared" si="377"/>
        <v>2876.4645509166671</v>
      </c>
      <c r="CS168" s="15">
        <f t="shared" si="378"/>
        <v>2876.4645509166671</v>
      </c>
      <c r="CT168" s="15">
        <f t="shared" si="379"/>
        <v>2876.4645509166671</v>
      </c>
      <c r="CU168" s="15">
        <f t="shared" si="380"/>
        <v>2876.4645509166671</v>
      </c>
      <c r="CV168" s="15">
        <f t="shared" si="381"/>
        <v>2876.4645509166671</v>
      </c>
      <c r="CW168" s="15">
        <f t="shared" si="382"/>
        <v>2876.4645509166671</v>
      </c>
      <c r="CX168" s="15">
        <f t="shared" si="383"/>
        <v>2876.4645509166671</v>
      </c>
      <c r="CY168" s="15">
        <f t="shared" si="384"/>
        <v>2876.4645509166671</v>
      </c>
      <c r="CZ168" s="15">
        <f t="shared" si="385"/>
        <v>2876.4645509166671</v>
      </c>
      <c r="DA168" s="15">
        <f t="shared" si="386"/>
        <v>2876.4645509166671</v>
      </c>
      <c r="DB168" s="15">
        <f t="shared" si="387"/>
        <v>2876.4645509166671</v>
      </c>
      <c r="DC168" s="15">
        <f t="shared" si="388"/>
        <v>2876.4645509166671</v>
      </c>
      <c r="DD168" s="15">
        <f t="shared" si="389"/>
        <v>0</v>
      </c>
      <c r="DE168" s="15">
        <f t="shared" si="390"/>
        <v>2876.4645509166671</v>
      </c>
      <c r="DF168" s="15">
        <f t="shared" si="391"/>
        <v>2876.4645509166671</v>
      </c>
      <c r="DG168" s="15">
        <f t="shared" si="392"/>
        <v>2876.4645509166671</v>
      </c>
      <c r="DH168" s="15">
        <f t="shared" si="393"/>
        <v>2876.4645509166671</v>
      </c>
      <c r="DI168" s="15">
        <f t="shared" si="394"/>
        <v>2876.4645509166671</v>
      </c>
      <c r="DJ168" s="15">
        <f t="shared" si="395"/>
        <v>2876.4645509166671</v>
      </c>
      <c r="DK168" s="15">
        <f t="shared" si="396"/>
        <v>0</v>
      </c>
      <c r="DL168" s="15">
        <f t="shared" si="397"/>
        <v>0</v>
      </c>
      <c r="DM168" s="15">
        <f t="shared" si="398"/>
        <v>0</v>
      </c>
      <c r="DN168" s="15">
        <f t="shared" si="399"/>
        <v>0</v>
      </c>
      <c r="DO168" s="15">
        <f t="shared" si="400"/>
        <v>0</v>
      </c>
      <c r="DP168" s="15">
        <f t="shared" si="401"/>
        <v>0</v>
      </c>
      <c r="DR168" s="15">
        <f t="shared" si="402"/>
        <v>327.1808019999994</v>
      </c>
      <c r="DS168" s="15">
        <f t="shared" si="403"/>
        <v>327.1808019999994</v>
      </c>
      <c r="DT168" s="15">
        <f t="shared" si="404"/>
        <v>327.1808019999994</v>
      </c>
      <c r="DU168" s="15">
        <f t="shared" si="405"/>
        <v>327.1808019999994</v>
      </c>
      <c r="DV168" s="15">
        <f t="shared" si="406"/>
        <v>327.1808019999994</v>
      </c>
      <c r="DW168" s="15">
        <f t="shared" si="407"/>
        <v>327.1808019999994</v>
      </c>
      <c r="DX168" s="15">
        <f t="shared" si="408"/>
        <v>327.1808019999994</v>
      </c>
      <c r="DY168" s="15">
        <f t="shared" si="409"/>
        <v>327.1808019999994</v>
      </c>
      <c r="DZ168" s="15">
        <f t="shared" si="410"/>
        <v>327.1808019999994</v>
      </c>
      <c r="EA168" s="15">
        <f t="shared" si="411"/>
        <v>327.1808019999994</v>
      </c>
      <c r="EB168" s="15">
        <f t="shared" si="412"/>
        <v>327.1808019999994</v>
      </c>
      <c r="EC168" s="15">
        <f t="shared" si="413"/>
        <v>327.1808019999994</v>
      </c>
      <c r="ED168" s="15">
        <f t="shared" si="414"/>
        <v>0</v>
      </c>
      <c r="EE168" s="15">
        <f t="shared" si="415"/>
        <v>327.1808019999994</v>
      </c>
      <c r="EF168" s="15">
        <f t="shared" si="416"/>
        <v>327.1808019999994</v>
      </c>
      <c r="EG168" s="15">
        <f t="shared" si="417"/>
        <v>327.1808019999994</v>
      </c>
      <c r="EH168" s="15">
        <f t="shared" si="418"/>
        <v>327.1808019999994</v>
      </c>
      <c r="EI168" s="15">
        <f t="shared" si="419"/>
        <v>327.1808019999994</v>
      </c>
      <c r="EJ168" s="15">
        <f t="shared" si="420"/>
        <v>327.1808019999994</v>
      </c>
      <c r="EK168" s="15">
        <f t="shared" si="421"/>
        <v>327.1808019999994</v>
      </c>
      <c r="EL168" s="15">
        <f t="shared" si="422"/>
        <v>327.1808019999994</v>
      </c>
      <c r="EM168" s="15">
        <f t="shared" si="423"/>
        <v>327.1808019999994</v>
      </c>
      <c r="EN168" s="15">
        <f t="shared" si="424"/>
        <v>327.1808019999994</v>
      </c>
      <c r="EO168" s="15">
        <f t="shared" si="425"/>
        <v>327.1808019999994</v>
      </c>
      <c r="EP168" s="15">
        <f t="shared" si="426"/>
        <v>327.1808019999994</v>
      </c>
      <c r="EQ168" s="15">
        <f t="shared" si="427"/>
        <v>0</v>
      </c>
      <c r="ER168" s="15">
        <f t="shared" si="428"/>
        <v>327.1808019999994</v>
      </c>
      <c r="ES168" s="15">
        <f t="shared" si="429"/>
        <v>327.1808019999994</v>
      </c>
      <c r="ET168" s="15">
        <f t="shared" si="430"/>
        <v>327.1808019999994</v>
      </c>
      <c r="EU168" s="15">
        <f t="shared" si="431"/>
        <v>327.1808019999994</v>
      </c>
      <c r="EV168" s="15">
        <f t="shared" si="432"/>
        <v>327.1808019999994</v>
      </c>
      <c r="EW168" s="15">
        <f t="shared" si="433"/>
        <v>327.1808019999994</v>
      </c>
      <c r="EX168" s="15">
        <f t="shared" si="434"/>
        <v>0</v>
      </c>
      <c r="EY168" s="15">
        <f t="shared" si="435"/>
        <v>0</v>
      </c>
      <c r="EZ168" s="15">
        <f t="shared" si="436"/>
        <v>0</v>
      </c>
      <c r="FA168" s="15">
        <f t="shared" si="437"/>
        <v>0</v>
      </c>
      <c r="FB168" s="15">
        <f t="shared" si="438"/>
        <v>0</v>
      </c>
      <c r="FC168" s="15">
        <f t="shared" si="439"/>
        <v>0</v>
      </c>
    </row>
    <row r="169" spans="1:159" x14ac:dyDescent="0.25">
      <c r="A169" s="26" t="s">
        <v>563</v>
      </c>
      <c r="B169" s="13">
        <v>2.3899999999999998E-2</v>
      </c>
      <c r="C169" s="212">
        <v>2.1600000000000001E-2</v>
      </c>
      <c r="D169" s="13"/>
      <c r="E169" s="27">
        <v>1595963.67</v>
      </c>
      <c r="F169" s="27">
        <v>1595963.67</v>
      </c>
      <c r="G169" s="27">
        <v>1595963.67</v>
      </c>
      <c r="H169" s="27">
        <v>1595963.67</v>
      </c>
      <c r="I169" s="27">
        <v>1595963.67</v>
      </c>
      <c r="J169" s="27">
        <v>1595963.67</v>
      </c>
      <c r="K169" s="27">
        <v>1595963.67</v>
      </c>
      <c r="L169" s="27">
        <v>1595963.67</v>
      </c>
      <c r="M169" s="27">
        <v>1595963.67</v>
      </c>
      <c r="N169" s="27">
        <v>1595963.67</v>
      </c>
      <c r="O169" s="27">
        <v>1595963.67</v>
      </c>
      <c r="P169" s="27">
        <v>1595963.67</v>
      </c>
      <c r="Q169" s="13"/>
      <c r="R169" s="27">
        <v>1595963.67</v>
      </c>
      <c r="S169" s="27">
        <v>1595963.67</v>
      </c>
      <c r="T169" s="27">
        <v>1595963.67</v>
      </c>
      <c r="U169" s="29">
        <v>1595963.67</v>
      </c>
      <c r="V169" s="29">
        <v>1595963.67</v>
      </c>
      <c r="W169" s="29">
        <v>1595963.67</v>
      </c>
      <c r="X169" s="29">
        <v>1595963.67</v>
      </c>
      <c r="Y169" s="29">
        <v>1595963.67</v>
      </c>
      <c r="Z169" s="29">
        <v>1595963.67</v>
      </c>
      <c r="AA169" s="29">
        <v>1595963.67</v>
      </c>
      <c r="AB169" s="29">
        <v>1595963.67</v>
      </c>
      <c r="AC169" s="29">
        <v>1595963.67</v>
      </c>
      <c r="AD169" s="27"/>
      <c r="AE169" s="27">
        <v>1595963.67</v>
      </c>
      <c r="AF169" s="27">
        <v>1595963.67</v>
      </c>
      <c r="AG169" s="27">
        <v>1595963.67</v>
      </c>
      <c r="AH169" s="27">
        <v>1595963.67</v>
      </c>
      <c r="AI169" s="27">
        <v>1595963.67</v>
      </c>
      <c r="AJ169" s="27">
        <v>1595963.67</v>
      </c>
      <c r="AK169" s="27"/>
      <c r="AL169" s="27"/>
      <c r="AM169" s="27"/>
      <c r="AN169" s="27"/>
      <c r="AO169" s="27"/>
      <c r="AP169" s="27"/>
      <c r="AQ169" s="27"/>
      <c r="AR169" s="28">
        <v>3178.6276427499997</v>
      </c>
      <c r="AS169" s="28">
        <v>3178.6276427499997</v>
      </c>
      <c r="AT169" s="28">
        <v>3178.6276427499997</v>
      </c>
      <c r="AU169" s="28">
        <v>3178.6276427499997</v>
      </c>
      <c r="AV169" s="28">
        <v>3178.6276427499997</v>
      </c>
      <c r="AW169" s="28">
        <v>3178.6276427499997</v>
      </c>
      <c r="AX169" s="28">
        <v>3178.6276427499997</v>
      </c>
      <c r="AY169" s="28">
        <v>3178.6276427499997</v>
      </c>
      <c r="AZ169" s="28">
        <v>3178.6276427499997</v>
      </c>
      <c r="BA169" s="28">
        <v>3178.6276427499997</v>
      </c>
      <c r="BB169" s="28">
        <v>3178.6276427499997</v>
      </c>
      <c r="BC169" s="28">
        <v>3178.6276427499997</v>
      </c>
      <c r="BD169" s="27"/>
      <c r="BE169" s="28">
        <v>3178.6276427499997</v>
      </c>
      <c r="BF169" s="28">
        <v>3178.6276427499997</v>
      </c>
      <c r="BG169" s="28">
        <v>3178.6276427499997</v>
      </c>
      <c r="BH169" s="29">
        <v>3178.6276427499997</v>
      </c>
      <c r="BI169" s="29">
        <v>3178.6276427499997</v>
      </c>
      <c r="BJ169" s="29">
        <v>3178.6276427499997</v>
      </c>
      <c r="BK169" s="29">
        <v>3178.6276427499997</v>
      </c>
      <c r="BL169" s="29">
        <v>3178.6276427499997</v>
      </c>
      <c r="BM169" s="29">
        <v>3178.6276427499997</v>
      </c>
      <c r="BN169" s="29">
        <v>3178.6276427499997</v>
      </c>
      <c r="BO169" s="29">
        <v>3178.6276427499997</v>
      </c>
      <c r="BP169" s="29">
        <v>3178.6276427499997</v>
      </c>
      <c r="BQ169" s="28"/>
      <c r="BR169" s="27">
        <f t="shared" si="352"/>
        <v>3178.6276427499997</v>
      </c>
      <c r="BS169" s="27">
        <f t="shared" si="353"/>
        <v>3178.6276427499997</v>
      </c>
      <c r="BT169" s="27">
        <f t="shared" si="354"/>
        <v>3178.6276427499997</v>
      </c>
      <c r="BU169" s="27">
        <f t="shared" si="355"/>
        <v>3178.6276427499997</v>
      </c>
      <c r="BV169" s="27">
        <f t="shared" si="356"/>
        <v>3178.6276427499997</v>
      </c>
      <c r="BW169" s="27">
        <f t="shared" si="357"/>
        <v>3178.6276427499997</v>
      </c>
      <c r="BX169" s="27">
        <f t="shared" si="358"/>
        <v>0</v>
      </c>
      <c r="BY169" s="27">
        <f t="shared" si="359"/>
        <v>0</v>
      </c>
      <c r="BZ169" s="27">
        <f t="shared" si="360"/>
        <v>0</v>
      </c>
      <c r="CA169" s="27">
        <f t="shared" si="361"/>
        <v>0</v>
      </c>
      <c r="CB169" s="27">
        <f t="shared" si="362"/>
        <v>0</v>
      </c>
      <c r="CC169" s="27">
        <f t="shared" si="363"/>
        <v>0</v>
      </c>
      <c r="CE169" s="15">
        <f t="shared" si="364"/>
        <v>2872.734606</v>
      </c>
      <c r="CF169" s="15">
        <f t="shared" si="365"/>
        <v>2872.734606</v>
      </c>
      <c r="CG169" s="15">
        <f t="shared" si="366"/>
        <v>2872.734606</v>
      </c>
      <c r="CH169" s="15">
        <f t="shared" si="367"/>
        <v>2872.734606</v>
      </c>
      <c r="CI169" s="15">
        <f t="shared" si="368"/>
        <v>2872.734606</v>
      </c>
      <c r="CJ169" s="15">
        <f t="shared" si="369"/>
        <v>2872.734606</v>
      </c>
      <c r="CK169" s="15">
        <f t="shared" si="370"/>
        <v>2872.734606</v>
      </c>
      <c r="CL169" s="15">
        <f t="shared" si="371"/>
        <v>2872.734606</v>
      </c>
      <c r="CM169" s="15">
        <f t="shared" si="372"/>
        <v>2872.734606</v>
      </c>
      <c r="CN169" s="15">
        <f t="shared" si="373"/>
        <v>2872.734606</v>
      </c>
      <c r="CO169" s="15">
        <f t="shared" si="374"/>
        <v>2872.734606</v>
      </c>
      <c r="CP169" s="15">
        <f t="shared" si="375"/>
        <v>2872.734606</v>
      </c>
      <c r="CQ169" s="15">
        <f t="shared" si="376"/>
        <v>0</v>
      </c>
      <c r="CR169" s="15">
        <f t="shared" si="377"/>
        <v>2872.734606</v>
      </c>
      <c r="CS169" s="15">
        <f t="shared" si="378"/>
        <v>2872.734606</v>
      </c>
      <c r="CT169" s="15">
        <f t="shared" si="379"/>
        <v>2872.734606</v>
      </c>
      <c r="CU169" s="15">
        <f t="shared" si="380"/>
        <v>2872.734606</v>
      </c>
      <c r="CV169" s="15">
        <f t="shared" si="381"/>
        <v>2872.734606</v>
      </c>
      <c r="CW169" s="15">
        <f t="shared" si="382"/>
        <v>2872.734606</v>
      </c>
      <c r="CX169" s="15">
        <f t="shared" si="383"/>
        <v>2872.734606</v>
      </c>
      <c r="CY169" s="15">
        <f t="shared" si="384"/>
        <v>2872.734606</v>
      </c>
      <c r="CZ169" s="15">
        <f t="shared" si="385"/>
        <v>2872.734606</v>
      </c>
      <c r="DA169" s="15">
        <f t="shared" si="386"/>
        <v>2872.734606</v>
      </c>
      <c r="DB169" s="15">
        <f t="shared" si="387"/>
        <v>2872.734606</v>
      </c>
      <c r="DC169" s="15">
        <f t="shared" si="388"/>
        <v>2872.734606</v>
      </c>
      <c r="DD169" s="15">
        <f t="shared" si="389"/>
        <v>0</v>
      </c>
      <c r="DE169" s="15">
        <f t="shared" si="390"/>
        <v>2872.734606</v>
      </c>
      <c r="DF169" s="15">
        <f t="shared" si="391"/>
        <v>2872.734606</v>
      </c>
      <c r="DG169" s="15">
        <f t="shared" si="392"/>
        <v>2872.734606</v>
      </c>
      <c r="DH169" s="15">
        <f t="shared" si="393"/>
        <v>2872.734606</v>
      </c>
      <c r="DI169" s="15">
        <f t="shared" si="394"/>
        <v>2872.734606</v>
      </c>
      <c r="DJ169" s="15">
        <f t="shared" si="395"/>
        <v>2872.734606</v>
      </c>
      <c r="DK169" s="15">
        <f t="shared" si="396"/>
        <v>0</v>
      </c>
      <c r="DL169" s="15">
        <f t="shared" si="397"/>
        <v>0</v>
      </c>
      <c r="DM169" s="15">
        <f t="shared" si="398"/>
        <v>0</v>
      </c>
      <c r="DN169" s="15">
        <f t="shared" si="399"/>
        <v>0</v>
      </c>
      <c r="DO169" s="15">
        <f t="shared" si="400"/>
        <v>0</v>
      </c>
      <c r="DP169" s="15">
        <f t="shared" si="401"/>
        <v>0</v>
      </c>
      <c r="DR169" s="15">
        <f t="shared" si="402"/>
        <v>305.89303674999974</v>
      </c>
      <c r="DS169" s="15">
        <f t="shared" si="403"/>
        <v>305.89303674999974</v>
      </c>
      <c r="DT169" s="15">
        <f t="shared" si="404"/>
        <v>305.89303674999974</v>
      </c>
      <c r="DU169" s="15">
        <f t="shared" si="405"/>
        <v>305.89303674999974</v>
      </c>
      <c r="DV169" s="15">
        <f t="shared" si="406"/>
        <v>305.89303674999974</v>
      </c>
      <c r="DW169" s="15">
        <f t="shared" si="407"/>
        <v>305.89303674999974</v>
      </c>
      <c r="DX169" s="15">
        <f t="shared" si="408"/>
        <v>305.89303674999974</v>
      </c>
      <c r="DY169" s="15">
        <f t="shared" si="409"/>
        <v>305.89303674999974</v>
      </c>
      <c r="DZ169" s="15">
        <f t="shared" si="410"/>
        <v>305.89303674999974</v>
      </c>
      <c r="EA169" s="15">
        <f t="shared" si="411"/>
        <v>305.89303674999974</v>
      </c>
      <c r="EB169" s="15">
        <f t="shared" si="412"/>
        <v>305.89303674999974</v>
      </c>
      <c r="EC169" s="15">
        <f t="shared" si="413"/>
        <v>305.89303674999974</v>
      </c>
      <c r="ED169" s="15">
        <f t="shared" si="414"/>
        <v>0</v>
      </c>
      <c r="EE169" s="15">
        <f t="shared" si="415"/>
        <v>305.89303674999974</v>
      </c>
      <c r="EF169" s="15">
        <f t="shared" si="416"/>
        <v>305.89303674999974</v>
      </c>
      <c r="EG169" s="15">
        <f t="shared" si="417"/>
        <v>305.89303674999974</v>
      </c>
      <c r="EH169" s="15">
        <f t="shared" si="418"/>
        <v>305.89303674999974</v>
      </c>
      <c r="EI169" s="15">
        <f t="shared" si="419"/>
        <v>305.89303674999974</v>
      </c>
      <c r="EJ169" s="15">
        <f t="shared" si="420"/>
        <v>305.89303674999974</v>
      </c>
      <c r="EK169" s="15">
        <f t="shared" si="421"/>
        <v>305.89303674999974</v>
      </c>
      <c r="EL169" s="15">
        <f t="shared" si="422"/>
        <v>305.89303674999974</v>
      </c>
      <c r="EM169" s="15">
        <f t="shared" si="423"/>
        <v>305.89303674999974</v>
      </c>
      <c r="EN169" s="15">
        <f t="shared" si="424"/>
        <v>305.89303674999974</v>
      </c>
      <c r="EO169" s="15">
        <f t="shared" si="425"/>
        <v>305.89303674999974</v>
      </c>
      <c r="EP169" s="15">
        <f t="shared" si="426"/>
        <v>305.89303674999974</v>
      </c>
      <c r="EQ169" s="15">
        <f t="shared" si="427"/>
        <v>0</v>
      </c>
      <c r="ER169" s="15">
        <f t="shared" si="428"/>
        <v>305.89303674999974</v>
      </c>
      <c r="ES169" s="15">
        <f t="shared" si="429"/>
        <v>305.89303674999974</v>
      </c>
      <c r="ET169" s="15">
        <f t="shared" si="430"/>
        <v>305.89303674999974</v>
      </c>
      <c r="EU169" s="15">
        <f t="shared" si="431"/>
        <v>305.89303674999974</v>
      </c>
      <c r="EV169" s="15">
        <f t="shared" si="432"/>
        <v>305.89303674999974</v>
      </c>
      <c r="EW169" s="15">
        <f t="shared" si="433"/>
        <v>305.89303674999974</v>
      </c>
      <c r="EX169" s="15">
        <f t="shared" si="434"/>
        <v>0</v>
      </c>
      <c r="EY169" s="15">
        <f t="shared" si="435"/>
        <v>0</v>
      </c>
      <c r="EZ169" s="15">
        <f t="shared" si="436"/>
        <v>0</v>
      </c>
      <c r="FA169" s="15">
        <f t="shared" si="437"/>
        <v>0</v>
      </c>
      <c r="FB169" s="15">
        <f t="shared" si="438"/>
        <v>0</v>
      </c>
      <c r="FC169" s="15">
        <f t="shared" si="439"/>
        <v>0</v>
      </c>
    </row>
    <row r="170" spans="1:159" x14ac:dyDescent="0.25">
      <c r="A170" s="26" t="s">
        <v>564</v>
      </c>
      <c r="B170" s="13">
        <v>2.4300000000000002E-2</v>
      </c>
      <c r="C170" s="212">
        <v>2.2200000000000001E-2</v>
      </c>
      <c r="D170" s="13"/>
      <c r="E170" s="27">
        <v>1793484.1400000001</v>
      </c>
      <c r="F170" s="27">
        <v>1793484.1400000001</v>
      </c>
      <c r="G170" s="27">
        <v>1793484.1400000001</v>
      </c>
      <c r="H170" s="27">
        <v>1793484.1400000001</v>
      </c>
      <c r="I170" s="27">
        <v>1793484.1400000001</v>
      </c>
      <c r="J170" s="27">
        <v>1793484.1400000001</v>
      </c>
      <c r="K170" s="27">
        <v>1793484.1400000001</v>
      </c>
      <c r="L170" s="27">
        <v>1793484.1400000001</v>
      </c>
      <c r="M170" s="27">
        <v>1793484.1400000001</v>
      </c>
      <c r="N170" s="27">
        <v>1793484.1400000001</v>
      </c>
      <c r="O170" s="27">
        <v>1793484.1400000001</v>
      </c>
      <c r="P170" s="27">
        <v>1793484.1400000001</v>
      </c>
      <c r="Q170" s="13"/>
      <c r="R170" s="27">
        <v>1793484.1400000001</v>
      </c>
      <c r="S170" s="27">
        <v>1793484.1400000001</v>
      </c>
      <c r="T170" s="27">
        <v>1793484.1400000001</v>
      </c>
      <c r="U170" s="29">
        <v>1793484.1400000001</v>
      </c>
      <c r="V170" s="29">
        <v>1793484.1400000001</v>
      </c>
      <c r="W170" s="29">
        <v>1793484.1400000001</v>
      </c>
      <c r="X170" s="29">
        <v>1793484.1400000001</v>
      </c>
      <c r="Y170" s="29">
        <v>1793484.1400000001</v>
      </c>
      <c r="Z170" s="29">
        <v>1793484.1400000001</v>
      </c>
      <c r="AA170" s="29">
        <v>1793484.1400000001</v>
      </c>
      <c r="AB170" s="29">
        <v>1793484.1400000001</v>
      </c>
      <c r="AC170" s="29">
        <v>1793484.1400000001</v>
      </c>
      <c r="AD170" s="27"/>
      <c r="AE170" s="27">
        <v>1793484.1400000001</v>
      </c>
      <c r="AF170" s="27">
        <v>1793484.1400000001</v>
      </c>
      <c r="AG170" s="27">
        <v>1793484.1400000001</v>
      </c>
      <c r="AH170" s="27">
        <v>1793484.1400000001</v>
      </c>
      <c r="AI170" s="27">
        <v>1793484.1400000001</v>
      </c>
      <c r="AJ170" s="27">
        <v>1793484.1400000001</v>
      </c>
      <c r="AK170" s="27"/>
      <c r="AL170" s="27"/>
      <c r="AM170" s="27"/>
      <c r="AN170" s="27"/>
      <c r="AO170" s="27"/>
      <c r="AP170" s="27"/>
      <c r="AQ170" s="27"/>
      <c r="AR170" s="28">
        <v>3631.8053835000005</v>
      </c>
      <c r="AS170" s="28">
        <v>3631.8053835000005</v>
      </c>
      <c r="AT170" s="28">
        <v>3631.8053835000005</v>
      </c>
      <c r="AU170" s="28">
        <v>3631.8053835000005</v>
      </c>
      <c r="AV170" s="28">
        <v>3631.8053835000005</v>
      </c>
      <c r="AW170" s="28">
        <v>3631.8053835000005</v>
      </c>
      <c r="AX170" s="28">
        <v>3631.8053835000005</v>
      </c>
      <c r="AY170" s="28">
        <v>3631.8053835000005</v>
      </c>
      <c r="AZ170" s="28">
        <v>3631.8053835000005</v>
      </c>
      <c r="BA170" s="28">
        <v>3631.8053835000005</v>
      </c>
      <c r="BB170" s="28">
        <v>3631.8053835000005</v>
      </c>
      <c r="BC170" s="28">
        <v>3631.8053835000005</v>
      </c>
      <c r="BD170" s="27"/>
      <c r="BE170" s="28">
        <v>3631.8053835000005</v>
      </c>
      <c r="BF170" s="28">
        <v>3631.8053835000005</v>
      </c>
      <c r="BG170" s="28">
        <v>3631.8053835000005</v>
      </c>
      <c r="BH170" s="29">
        <v>3631.8053835000005</v>
      </c>
      <c r="BI170" s="29">
        <v>3631.8053835000005</v>
      </c>
      <c r="BJ170" s="29">
        <v>3631.8053835000005</v>
      </c>
      <c r="BK170" s="29">
        <v>3631.8053835000005</v>
      </c>
      <c r="BL170" s="29">
        <v>3631.8053835000005</v>
      </c>
      <c r="BM170" s="29">
        <v>3631.8053835000005</v>
      </c>
      <c r="BN170" s="29">
        <v>3631.8053835000005</v>
      </c>
      <c r="BO170" s="29">
        <v>3631.8053835000005</v>
      </c>
      <c r="BP170" s="29">
        <v>3631.8053835000005</v>
      </c>
      <c r="BQ170" s="28"/>
      <c r="BR170" s="27">
        <f t="shared" si="352"/>
        <v>3631.8053835000005</v>
      </c>
      <c r="BS170" s="27">
        <f t="shared" si="353"/>
        <v>3631.8053835000005</v>
      </c>
      <c r="BT170" s="27">
        <f t="shared" si="354"/>
        <v>3631.8053835000005</v>
      </c>
      <c r="BU170" s="27">
        <f t="shared" si="355"/>
        <v>3631.8053835000005</v>
      </c>
      <c r="BV170" s="27">
        <f t="shared" si="356"/>
        <v>3631.8053835000005</v>
      </c>
      <c r="BW170" s="27">
        <f t="shared" si="357"/>
        <v>3631.8053835000005</v>
      </c>
      <c r="BX170" s="27">
        <f t="shared" si="358"/>
        <v>0</v>
      </c>
      <c r="BY170" s="27">
        <f t="shared" si="359"/>
        <v>0</v>
      </c>
      <c r="BZ170" s="27">
        <f t="shared" si="360"/>
        <v>0</v>
      </c>
      <c r="CA170" s="27">
        <f t="shared" si="361"/>
        <v>0</v>
      </c>
      <c r="CB170" s="27">
        <f t="shared" si="362"/>
        <v>0</v>
      </c>
      <c r="CC170" s="27">
        <f t="shared" si="363"/>
        <v>0</v>
      </c>
      <c r="CE170" s="15">
        <f t="shared" si="364"/>
        <v>3317.9456590000004</v>
      </c>
      <c r="CF170" s="15">
        <f t="shared" si="365"/>
        <v>3317.9456590000004</v>
      </c>
      <c r="CG170" s="15">
        <f t="shared" si="366"/>
        <v>3317.9456590000004</v>
      </c>
      <c r="CH170" s="15">
        <f t="shared" si="367"/>
        <v>3317.9456590000004</v>
      </c>
      <c r="CI170" s="15">
        <f t="shared" si="368"/>
        <v>3317.9456590000004</v>
      </c>
      <c r="CJ170" s="15">
        <f t="shared" si="369"/>
        <v>3317.9456590000004</v>
      </c>
      <c r="CK170" s="15">
        <f t="shared" si="370"/>
        <v>3317.9456590000004</v>
      </c>
      <c r="CL170" s="15">
        <f t="shared" si="371"/>
        <v>3317.9456590000004</v>
      </c>
      <c r="CM170" s="15">
        <f t="shared" si="372"/>
        <v>3317.9456590000004</v>
      </c>
      <c r="CN170" s="15">
        <f t="shared" si="373"/>
        <v>3317.9456590000004</v>
      </c>
      <c r="CO170" s="15">
        <f t="shared" si="374"/>
        <v>3317.9456590000004</v>
      </c>
      <c r="CP170" s="15">
        <f t="shared" si="375"/>
        <v>3317.9456590000004</v>
      </c>
      <c r="CQ170" s="15">
        <f t="shared" si="376"/>
        <v>0</v>
      </c>
      <c r="CR170" s="15">
        <f t="shared" si="377"/>
        <v>3317.9456590000004</v>
      </c>
      <c r="CS170" s="15">
        <f t="shared" si="378"/>
        <v>3317.9456590000004</v>
      </c>
      <c r="CT170" s="15">
        <f t="shared" si="379"/>
        <v>3317.9456590000004</v>
      </c>
      <c r="CU170" s="15">
        <f t="shared" si="380"/>
        <v>3317.9456590000004</v>
      </c>
      <c r="CV170" s="15">
        <f t="shared" si="381"/>
        <v>3317.9456590000004</v>
      </c>
      <c r="CW170" s="15">
        <f t="shared" si="382"/>
        <v>3317.9456590000004</v>
      </c>
      <c r="CX170" s="15">
        <f t="shared" si="383"/>
        <v>3317.9456590000004</v>
      </c>
      <c r="CY170" s="15">
        <f t="shared" si="384"/>
        <v>3317.9456590000004</v>
      </c>
      <c r="CZ170" s="15">
        <f t="shared" si="385"/>
        <v>3317.9456590000004</v>
      </c>
      <c r="DA170" s="15">
        <f t="shared" si="386"/>
        <v>3317.9456590000004</v>
      </c>
      <c r="DB170" s="15">
        <f t="shared" si="387"/>
        <v>3317.9456590000004</v>
      </c>
      <c r="DC170" s="15">
        <f t="shared" si="388"/>
        <v>3317.9456590000004</v>
      </c>
      <c r="DD170" s="15">
        <f t="shared" si="389"/>
        <v>0</v>
      </c>
      <c r="DE170" s="15">
        <f t="shared" si="390"/>
        <v>3317.9456590000004</v>
      </c>
      <c r="DF170" s="15">
        <f t="shared" si="391"/>
        <v>3317.9456590000004</v>
      </c>
      <c r="DG170" s="15">
        <f t="shared" si="392"/>
        <v>3317.9456590000004</v>
      </c>
      <c r="DH170" s="15">
        <f t="shared" si="393"/>
        <v>3317.9456590000004</v>
      </c>
      <c r="DI170" s="15">
        <f t="shared" si="394"/>
        <v>3317.9456590000004</v>
      </c>
      <c r="DJ170" s="15">
        <f t="shared" si="395"/>
        <v>3317.9456590000004</v>
      </c>
      <c r="DK170" s="15">
        <f t="shared" si="396"/>
        <v>0</v>
      </c>
      <c r="DL170" s="15">
        <f t="shared" si="397"/>
        <v>0</v>
      </c>
      <c r="DM170" s="15">
        <f t="shared" si="398"/>
        <v>0</v>
      </c>
      <c r="DN170" s="15">
        <f t="shared" si="399"/>
        <v>0</v>
      </c>
      <c r="DO170" s="15">
        <f t="shared" si="400"/>
        <v>0</v>
      </c>
      <c r="DP170" s="15">
        <f t="shared" si="401"/>
        <v>0</v>
      </c>
      <c r="DR170" s="15">
        <f t="shared" si="402"/>
        <v>313.85972450000008</v>
      </c>
      <c r="DS170" s="15">
        <f t="shared" si="403"/>
        <v>313.85972450000008</v>
      </c>
      <c r="DT170" s="15">
        <f t="shared" si="404"/>
        <v>313.85972450000008</v>
      </c>
      <c r="DU170" s="15">
        <f t="shared" si="405"/>
        <v>313.85972450000008</v>
      </c>
      <c r="DV170" s="15">
        <f t="shared" si="406"/>
        <v>313.85972450000008</v>
      </c>
      <c r="DW170" s="15">
        <f t="shared" si="407"/>
        <v>313.85972450000008</v>
      </c>
      <c r="DX170" s="15">
        <f t="shared" si="408"/>
        <v>313.85972450000008</v>
      </c>
      <c r="DY170" s="15">
        <f t="shared" si="409"/>
        <v>313.85972450000008</v>
      </c>
      <c r="DZ170" s="15">
        <f t="shared" si="410"/>
        <v>313.85972450000008</v>
      </c>
      <c r="EA170" s="15">
        <f t="shared" si="411"/>
        <v>313.85972450000008</v>
      </c>
      <c r="EB170" s="15">
        <f t="shared" si="412"/>
        <v>313.85972450000008</v>
      </c>
      <c r="EC170" s="15">
        <f t="shared" si="413"/>
        <v>313.85972450000008</v>
      </c>
      <c r="ED170" s="15">
        <f t="shared" si="414"/>
        <v>0</v>
      </c>
      <c r="EE170" s="15">
        <f t="shared" si="415"/>
        <v>313.85972450000008</v>
      </c>
      <c r="EF170" s="15">
        <f t="shared" si="416"/>
        <v>313.85972450000008</v>
      </c>
      <c r="EG170" s="15">
        <f t="shared" si="417"/>
        <v>313.85972450000008</v>
      </c>
      <c r="EH170" s="15">
        <f t="shared" si="418"/>
        <v>313.85972450000008</v>
      </c>
      <c r="EI170" s="15">
        <f t="shared" si="419"/>
        <v>313.85972450000008</v>
      </c>
      <c r="EJ170" s="15">
        <f t="shared" si="420"/>
        <v>313.85972450000008</v>
      </c>
      <c r="EK170" s="15">
        <f t="shared" si="421"/>
        <v>313.85972450000008</v>
      </c>
      <c r="EL170" s="15">
        <f t="shared" si="422"/>
        <v>313.85972450000008</v>
      </c>
      <c r="EM170" s="15">
        <f t="shared" si="423"/>
        <v>313.85972450000008</v>
      </c>
      <c r="EN170" s="15">
        <f t="shared" si="424"/>
        <v>313.85972450000008</v>
      </c>
      <c r="EO170" s="15">
        <f t="shared" si="425"/>
        <v>313.85972450000008</v>
      </c>
      <c r="EP170" s="15">
        <f t="shared" si="426"/>
        <v>313.85972450000008</v>
      </c>
      <c r="EQ170" s="15">
        <f t="shared" si="427"/>
        <v>0</v>
      </c>
      <c r="ER170" s="15">
        <f t="shared" si="428"/>
        <v>313.85972450000008</v>
      </c>
      <c r="ES170" s="15">
        <f t="shared" si="429"/>
        <v>313.85972450000008</v>
      </c>
      <c r="ET170" s="15">
        <f t="shared" si="430"/>
        <v>313.85972450000008</v>
      </c>
      <c r="EU170" s="15">
        <f t="shared" si="431"/>
        <v>313.85972450000008</v>
      </c>
      <c r="EV170" s="15">
        <f t="shared" si="432"/>
        <v>313.85972450000008</v>
      </c>
      <c r="EW170" s="15">
        <f t="shared" si="433"/>
        <v>313.85972450000008</v>
      </c>
      <c r="EX170" s="15">
        <f t="shared" si="434"/>
        <v>0</v>
      </c>
      <c r="EY170" s="15">
        <f t="shared" si="435"/>
        <v>0</v>
      </c>
      <c r="EZ170" s="15">
        <f t="shared" si="436"/>
        <v>0</v>
      </c>
      <c r="FA170" s="15">
        <f t="shared" si="437"/>
        <v>0</v>
      </c>
      <c r="FB170" s="15">
        <f t="shared" si="438"/>
        <v>0</v>
      </c>
      <c r="FC170" s="15">
        <f t="shared" si="439"/>
        <v>0</v>
      </c>
    </row>
    <row r="171" spans="1:159" x14ac:dyDescent="0.25">
      <c r="A171" s="26" t="s">
        <v>565</v>
      </c>
      <c r="B171" s="13">
        <v>2.4300000000000002E-2</v>
      </c>
      <c r="C171" s="212">
        <v>2.2200000000000001E-2</v>
      </c>
      <c r="D171" s="13"/>
      <c r="E171" s="27">
        <v>1783864.62</v>
      </c>
      <c r="F171" s="27">
        <v>1783864.62</v>
      </c>
      <c r="G171" s="27">
        <v>1783864.62</v>
      </c>
      <c r="H171" s="27">
        <v>1783864.62</v>
      </c>
      <c r="I171" s="27">
        <v>1783864.62</v>
      </c>
      <c r="J171" s="27">
        <v>1783864.62</v>
      </c>
      <c r="K171" s="27">
        <v>1783864.62</v>
      </c>
      <c r="L171" s="27">
        <v>1783864.62</v>
      </c>
      <c r="M171" s="27">
        <v>1783864.62</v>
      </c>
      <c r="N171" s="27">
        <v>1783864.62</v>
      </c>
      <c r="O171" s="27">
        <v>1783864.62</v>
      </c>
      <c r="P171" s="27">
        <v>1783864.62</v>
      </c>
      <c r="Q171" s="13"/>
      <c r="R171" s="27">
        <v>1783864.62</v>
      </c>
      <c r="S171" s="27">
        <v>1783864.62</v>
      </c>
      <c r="T171" s="27">
        <v>1783864.62</v>
      </c>
      <c r="U171" s="29">
        <v>1783864.62</v>
      </c>
      <c r="V171" s="29">
        <v>1783864.62</v>
      </c>
      <c r="W171" s="29">
        <v>1783864.62</v>
      </c>
      <c r="X171" s="29">
        <v>1783864.62</v>
      </c>
      <c r="Y171" s="29">
        <v>1783864.62</v>
      </c>
      <c r="Z171" s="29">
        <v>1783864.62</v>
      </c>
      <c r="AA171" s="29">
        <v>1783864.62</v>
      </c>
      <c r="AB171" s="29">
        <v>1783864.62</v>
      </c>
      <c r="AC171" s="29">
        <v>1783864.62</v>
      </c>
      <c r="AD171" s="27"/>
      <c r="AE171" s="27">
        <v>1783864.62</v>
      </c>
      <c r="AF171" s="27">
        <v>1783864.62</v>
      </c>
      <c r="AG171" s="27">
        <v>1783864.62</v>
      </c>
      <c r="AH171" s="27">
        <v>1783864.62</v>
      </c>
      <c r="AI171" s="27">
        <v>1783864.62</v>
      </c>
      <c r="AJ171" s="27">
        <v>1783864.62</v>
      </c>
      <c r="AK171" s="27"/>
      <c r="AL171" s="27"/>
      <c r="AM171" s="27"/>
      <c r="AN171" s="27"/>
      <c r="AO171" s="27"/>
      <c r="AP171" s="27"/>
      <c r="AQ171" s="27"/>
      <c r="AR171" s="28">
        <v>3612.3258555000007</v>
      </c>
      <c r="AS171" s="28">
        <v>3612.3258555000007</v>
      </c>
      <c r="AT171" s="28">
        <v>3612.3258555000007</v>
      </c>
      <c r="AU171" s="28">
        <v>3612.3258555000007</v>
      </c>
      <c r="AV171" s="28">
        <v>3612.3258555000007</v>
      </c>
      <c r="AW171" s="28">
        <v>3612.3258555000007</v>
      </c>
      <c r="AX171" s="28">
        <v>3612.3258555000007</v>
      </c>
      <c r="AY171" s="28">
        <v>3612.3258555000007</v>
      </c>
      <c r="AZ171" s="28">
        <v>3612.3258555000007</v>
      </c>
      <c r="BA171" s="28">
        <v>3612.3258555000007</v>
      </c>
      <c r="BB171" s="28">
        <v>3612.3258555000007</v>
      </c>
      <c r="BC171" s="28">
        <v>3612.3258555000007</v>
      </c>
      <c r="BD171" s="27"/>
      <c r="BE171" s="28">
        <v>3612.3258555000007</v>
      </c>
      <c r="BF171" s="28">
        <v>3612.3258555000007</v>
      </c>
      <c r="BG171" s="28">
        <v>3612.3258555000007</v>
      </c>
      <c r="BH171" s="29">
        <v>3612.3258555000007</v>
      </c>
      <c r="BI171" s="29">
        <v>3612.3258555000007</v>
      </c>
      <c r="BJ171" s="29">
        <v>3612.3258555000007</v>
      </c>
      <c r="BK171" s="29">
        <v>3612.3258555000007</v>
      </c>
      <c r="BL171" s="29">
        <v>3612.3258555000007</v>
      </c>
      <c r="BM171" s="29">
        <v>3612.3258555000007</v>
      </c>
      <c r="BN171" s="29">
        <v>3612.3258555000007</v>
      </c>
      <c r="BO171" s="29">
        <v>3612.3258555000007</v>
      </c>
      <c r="BP171" s="29">
        <v>3612.3258555000007</v>
      </c>
      <c r="BQ171" s="28"/>
      <c r="BR171" s="27">
        <f t="shared" si="352"/>
        <v>3612.3258555000007</v>
      </c>
      <c r="BS171" s="27">
        <f t="shared" si="353"/>
        <v>3612.3258555000007</v>
      </c>
      <c r="BT171" s="27">
        <f t="shared" si="354"/>
        <v>3612.3258555000007</v>
      </c>
      <c r="BU171" s="27">
        <f t="shared" si="355"/>
        <v>3612.3258555000007</v>
      </c>
      <c r="BV171" s="27">
        <f t="shared" si="356"/>
        <v>3612.3258555000007</v>
      </c>
      <c r="BW171" s="27">
        <f t="shared" si="357"/>
        <v>3612.3258555000007</v>
      </c>
      <c r="BX171" s="27">
        <f t="shared" si="358"/>
        <v>0</v>
      </c>
      <c r="BY171" s="27">
        <f t="shared" si="359"/>
        <v>0</v>
      </c>
      <c r="BZ171" s="27">
        <f t="shared" si="360"/>
        <v>0</v>
      </c>
      <c r="CA171" s="27">
        <f t="shared" si="361"/>
        <v>0</v>
      </c>
      <c r="CB171" s="27">
        <f t="shared" si="362"/>
        <v>0</v>
      </c>
      <c r="CC171" s="27">
        <f t="shared" si="363"/>
        <v>0</v>
      </c>
      <c r="CE171" s="15">
        <f t="shared" si="364"/>
        <v>3300.1495470000004</v>
      </c>
      <c r="CF171" s="15">
        <f t="shared" si="365"/>
        <v>3300.1495470000004</v>
      </c>
      <c r="CG171" s="15">
        <f t="shared" si="366"/>
        <v>3300.1495470000004</v>
      </c>
      <c r="CH171" s="15">
        <f t="shared" si="367"/>
        <v>3300.1495470000004</v>
      </c>
      <c r="CI171" s="15">
        <f t="shared" si="368"/>
        <v>3300.1495470000004</v>
      </c>
      <c r="CJ171" s="15">
        <f t="shared" si="369"/>
        <v>3300.1495470000004</v>
      </c>
      <c r="CK171" s="15">
        <f t="shared" si="370"/>
        <v>3300.1495470000004</v>
      </c>
      <c r="CL171" s="15">
        <f t="shared" si="371"/>
        <v>3300.1495470000004</v>
      </c>
      <c r="CM171" s="15">
        <f t="shared" si="372"/>
        <v>3300.1495470000004</v>
      </c>
      <c r="CN171" s="15">
        <f t="shared" si="373"/>
        <v>3300.1495470000004</v>
      </c>
      <c r="CO171" s="15">
        <f t="shared" si="374"/>
        <v>3300.1495470000004</v>
      </c>
      <c r="CP171" s="15">
        <f t="shared" si="375"/>
        <v>3300.1495470000004</v>
      </c>
      <c r="CQ171" s="15">
        <f t="shared" si="376"/>
        <v>0</v>
      </c>
      <c r="CR171" s="15">
        <f t="shared" si="377"/>
        <v>3300.1495470000004</v>
      </c>
      <c r="CS171" s="15">
        <f t="shared" si="378"/>
        <v>3300.1495470000004</v>
      </c>
      <c r="CT171" s="15">
        <f t="shared" si="379"/>
        <v>3300.1495470000004</v>
      </c>
      <c r="CU171" s="15">
        <f t="shared" si="380"/>
        <v>3300.1495470000004</v>
      </c>
      <c r="CV171" s="15">
        <f t="shared" si="381"/>
        <v>3300.1495470000004</v>
      </c>
      <c r="CW171" s="15">
        <f t="shared" si="382"/>
        <v>3300.1495470000004</v>
      </c>
      <c r="CX171" s="15">
        <f t="shared" si="383"/>
        <v>3300.1495470000004</v>
      </c>
      <c r="CY171" s="15">
        <f t="shared" si="384"/>
        <v>3300.1495470000004</v>
      </c>
      <c r="CZ171" s="15">
        <f t="shared" si="385"/>
        <v>3300.1495470000004</v>
      </c>
      <c r="DA171" s="15">
        <f t="shared" si="386"/>
        <v>3300.1495470000004</v>
      </c>
      <c r="DB171" s="15">
        <f t="shared" si="387"/>
        <v>3300.1495470000004</v>
      </c>
      <c r="DC171" s="15">
        <f t="shared" si="388"/>
        <v>3300.1495470000004</v>
      </c>
      <c r="DD171" s="15">
        <f t="shared" si="389"/>
        <v>0</v>
      </c>
      <c r="DE171" s="15">
        <f t="shared" si="390"/>
        <v>3300.1495470000004</v>
      </c>
      <c r="DF171" s="15">
        <f t="shared" si="391"/>
        <v>3300.1495470000004</v>
      </c>
      <c r="DG171" s="15">
        <f t="shared" si="392"/>
        <v>3300.1495470000004</v>
      </c>
      <c r="DH171" s="15">
        <f t="shared" si="393"/>
        <v>3300.1495470000004</v>
      </c>
      <c r="DI171" s="15">
        <f t="shared" si="394"/>
        <v>3300.1495470000004</v>
      </c>
      <c r="DJ171" s="15">
        <f t="shared" si="395"/>
        <v>3300.1495470000004</v>
      </c>
      <c r="DK171" s="15">
        <f t="shared" si="396"/>
        <v>0</v>
      </c>
      <c r="DL171" s="15">
        <f t="shared" si="397"/>
        <v>0</v>
      </c>
      <c r="DM171" s="15">
        <f t="shared" si="398"/>
        <v>0</v>
      </c>
      <c r="DN171" s="15">
        <f t="shared" si="399"/>
        <v>0</v>
      </c>
      <c r="DO171" s="15">
        <f t="shared" si="400"/>
        <v>0</v>
      </c>
      <c r="DP171" s="15">
        <f t="shared" si="401"/>
        <v>0</v>
      </c>
      <c r="DR171" s="15">
        <f t="shared" si="402"/>
        <v>312.17630850000023</v>
      </c>
      <c r="DS171" s="15">
        <f t="shared" si="403"/>
        <v>312.17630850000023</v>
      </c>
      <c r="DT171" s="15">
        <f t="shared" si="404"/>
        <v>312.17630850000023</v>
      </c>
      <c r="DU171" s="15">
        <f t="shared" si="405"/>
        <v>312.17630850000023</v>
      </c>
      <c r="DV171" s="15">
        <f t="shared" si="406"/>
        <v>312.17630850000023</v>
      </c>
      <c r="DW171" s="15">
        <f t="shared" si="407"/>
        <v>312.17630850000023</v>
      </c>
      <c r="DX171" s="15">
        <f t="shared" si="408"/>
        <v>312.17630850000023</v>
      </c>
      <c r="DY171" s="15">
        <f t="shared" si="409"/>
        <v>312.17630850000023</v>
      </c>
      <c r="DZ171" s="15">
        <f t="shared" si="410"/>
        <v>312.17630850000023</v>
      </c>
      <c r="EA171" s="15">
        <f t="shared" si="411"/>
        <v>312.17630850000023</v>
      </c>
      <c r="EB171" s="15">
        <f t="shared" si="412"/>
        <v>312.17630850000023</v>
      </c>
      <c r="EC171" s="15">
        <f t="shared" si="413"/>
        <v>312.17630850000023</v>
      </c>
      <c r="ED171" s="15">
        <f t="shared" si="414"/>
        <v>0</v>
      </c>
      <c r="EE171" s="15">
        <f t="shared" si="415"/>
        <v>312.17630850000023</v>
      </c>
      <c r="EF171" s="15">
        <f t="shared" si="416"/>
        <v>312.17630850000023</v>
      </c>
      <c r="EG171" s="15">
        <f t="shared" si="417"/>
        <v>312.17630850000023</v>
      </c>
      <c r="EH171" s="15">
        <f t="shared" si="418"/>
        <v>312.17630850000023</v>
      </c>
      <c r="EI171" s="15">
        <f t="shared" si="419"/>
        <v>312.17630850000023</v>
      </c>
      <c r="EJ171" s="15">
        <f t="shared" si="420"/>
        <v>312.17630850000023</v>
      </c>
      <c r="EK171" s="15">
        <f t="shared" si="421"/>
        <v>312.17630850000023</v>
      </c>
      <c r="EL171" s="15">
        <f t="shared" si="422"/>
        <v>312.17630850000023</v>
      </c>
      <c r="EM171" s="15">
        <f t="shared" si="423"/>
        <v>312.17630850000023</v>
      </c>
      <c r="EN171" s="15">
        <f t="shared" si="424"/>
        <v>312.17630850000023</v>
      </c>
      <c r="EO171" s="15">
        <f t="shared" si="425"/>
        <v>312.17630850000023</v>
      </c>
      <c r="EP171" s="15">
        <f t="shared" si="426"/>
        <v>312.17630850000023</v>
      </c>
      <c r="EQ171" s="15">
        <f t="shared" si="427"/>
        <v>0</v>
      </c>
      <c r="ER171" s="15">
        <f t="shared" si="428"/>
        <v>312.17630850000023</v>
      </c>
      <c r="ES171" s="15">
        <f t="shared" si="429"/>
        <v>312.17630850000023</v>
      </c>
      <c r="ET171" s="15">
        <f t="shared" si="430"/>
        <v>312.17630850000023</v>
      </c>
      <c r="EU171" s="15">
        <f t="shared" si="431"/>
        <v>312.17630850000023</v>
      </c>
      <c r="EV171" s="15">
        <f t="shared" si="432"/>
        <v>312.17630850000023</v>
      </c>
      <c r="EW171" s="15">
        <f t="shared" si="433"/>
        <v>312.17630850000023</v>
      </c>
      <c r="EX171" s="15">
        <f t="shared" si="434"/>
        <v>0</v>
      </c>
      <c r="EY171" s="15">
        <f t="shared" si="435"/>
        <v>0</v>
      </c>
      <c r="EZ171" s="15">
        <f t="shared" si="436"/>
        <v>0</v>
      </c>
      <c r="FA171" s="15">
        <f t="shared" si="437"/>
        <v>0</v>
      </c>
      <c r="FB171" s="15">
        <f t="shared" si="438"/>
        <v>0</v>
      </c>
      <c r="FC171" s="15">
        <f t="shared" si="439"/>
        <v>0</v>
      </c>
    </row>
    <row r="172" spans="1:159" x14ac:dyDescent="0.25">
      <c r="A172" s="26" t="s">
        <v>566</v>
      </c>
      <c r="B172" s="13">
        <v>3.27E-2</v>
      </c>
      <c r="C172" s="212">
        <v>3.0599999999999999E-2</v>
      </c>
      <c r="D172" s="13"/>
      <c r="E172" s="27">
        <v>1996602.87</v>
      </c>
      <c r="F172" s="27">
        <v>1996602.87</v>
      </c>
      <c r="G172" s="27">
        <v>1996602.87</v>
      </c>
      <c r="H172" s="27">
        <v>1996602.87</v>
      </c>
      <c r="I172" s="27">
        <v>1996602.87</v>
      </c>
      <c r="J172" s="27">
        <v>1996602.87</v>
      </c>
      <c r="K172" s="27">
        <v>1996602.87</v>
      </c>
      <c r="L172" s="27">
        <v>1996602.87</v>
      </c>
      <c r="M172" s="27">
        <v>1996602.87</v>
      </c>
      <c r="N172" s="27">
        <v>1996602.87</v>
      </c>
      <c r="O172" s="27">
        <v>1996602.87</v>
      </c>
      <c r="P172" s="27">
        <v>1996602.87</v>
      </c>
      <c r="Q172" s="13"/>
      <c r="R172" s="27">
        <v>1996602.87</v>
      </c>
      <c r="S172" s="27">
        <v>1996602.87</v>
      </c>
      <c r="T172" s="27">
        <v>1996602.87</v>
      </c>
      <c r="U172" s="29">
        <v>1996602.87</v>
      </c>
      <c r="V172" s="29">
        <v>1996602.87</v>
      </c>
      <c r="W172" s="29">
        <v>1996602.87</v>
      </c>
      <c r="X172" s="29">
        <v>1996602.87</v>
      </c>
      <c r="Y172" s="29">
        <v>1996602.87</v>
      </c>
      <c r="Z172" s="29">
        <v>1996602.87</v>
      </c>
      <c r="AA172" s="29">
        <v>1996602.87</v>
      </c>
      <c r="AB172" s="29">
        <v>1996602.87</v>
      </c>
      <c r="AC172" s="29">
        <v>1996602.87</v>
      </c>
      <c r="AD172" s="27"/>
      <c r="AE172" s="27">
        <v>1996602.87</v>
      </c>
      <c r="AF172" s="27">
        <v>1996602.87</v>
      </c>
      <c r="AG172" s="27">
        <v>1996602.87</v>
      </c>
      <c r="AH172" s="27">
        <v>1996602.87</v>
      </c>
      <c r="AI172" s="27">
        <v>1996602.87</v>
      </c>
      <c r="AJ172" s="27">
        <v>1996602.87</v>
      </c>
      <c r="AK172" s="27"/>
      <c r="AL172" s="27"/>
      <c r="AM172" s="27"/>
      <c r="AN172" s="27"/>
      <c r="AO172" s="27"/>
      <c r="AP172" s="27"/>
      <c r="AQ172" s="27"/>
      <c r="AR172" s="28">
        <v>5440.7428207500006</v>
      </c>
      <c r="AS172" s="28">
        <v>5440.7428207500006</v>
      </c>
      <c r="AT172" s="28">
        <v>5440.7428207500006</v>
      </c>
      <c r="AU172" s="28">
        <v>5440.7428207500006</v>
      </c>
      <c r="AV172" s="28">
        <v>5440.7428207500006</v>
      </c>
      <c r="AW172" s="28">
        <v>5440.7428207500006</v>
      </c>
      <c r="AX172" s="28">
        <v>5440.7428207500006</v>
      </c>
      <c r="AY172" s="28">
        <v>5440.7428207500006</v>
      </c>
      <c r="AZ172" s="28">
        <v>5440.7428207500006</v>
      </c>
      <c r="BA172" s="28">
        <v>5440.7428207500006</v>
      </c>
      <c r="BB172" s="28">
        <v>5440.7428207500006</v>
      </c>
      <c r="BC172" s="28">
        <v>5440.7428207500006</v>
      </c>
      <c r="BD172" s="27"/>
      <c r="BE172" s="28">
        <v>5440.7428207500006</v>
      </c>
      <c r="BF172" s="28">
        <v>5440.7428207500006</v>
      </c>
      <c r="BG172" s="28">
        <v>5440.7428207500006</v>
      </c>
      <c r="BH172" s="29">
        <v>5440.7428207500006</v>
      </c>
      <c r="BI172" s="29">
        <v>5440.7428207500006</v>
      </c>
      <c r="BJ172" s="29">
        <v>5440.7428207500006</v>
      </c>
      <c r="BK172" s="29">
        <v>5440.7428207500006</v>
      </c>
      <c r="BL172" s="29">
        <v>5440.7428207500006</v>
      </c>
      <c r="BM172" s="29">
        <v>5440.7428207500006</v>
      </c>
      <c r="BN172" s="29">
        <v>5440.7428207500006</v>
      </c>
      <c r="BO172" s="29">
        <v>5440.7428207500006</v>
      </c>
      <c r="BP172" s="29">
        <v>5440.7428207500006</v>
      </c>
      <c r="BQ172" s="28"/>
      <c r="BR172" s="27">
        <f t="shared" si="352"/>
        <v>5440.7428207500006</v>
      </c>
      <c r="BS172" s="27">
        <f t="shared" si="353"/>
        <v>5440.7428207500006</v>
      </c>
      <c r="BT172" s="27">
        <f t="shared" si="354"/>
        <v>5440.7428207500006</v>
      </c>
      <c r="BU172" s="27">
        <f t="shared" si="355"/>
        <v>5440.7428207500006</v>
      </c>
      <c r="BV172" s="27">
        <f t="shared" si="356"/>
        <v>5440.7428207500006</v>
      </c>
      <c r="BW172" s="27">
        <f t="shared" si="357"/>
        <v>5440.7428207500006</v>
      </c>
      <c r="BX172" s="27">
        <f t="shared" si="358"/>
        <v>0</v>
      </c>
      <c r="BY172" s="27">
        <f t="shared" si="359"/>
        <v>0</v>
      </c>
      <c r="BZ172" s="27">
        <f t="shared" si="360"/>
        <v>0</v>
      </c>
      <c r="CA172" s="27">
        <f t="shared" si="361"/>
        <v>0</v>
      </c>
      <c r="CB172" s="27">
        <f t="shared" si="362"/>
        <v>0</v>
      </c>
      <c r="CC172" s="27">
        <f t="shared" si="363"/>
        <v>0</v>
      </c>
      <c r="CE172" s="15">
        <f t="shared" si="364"/>
        <v>5091.3373185</v>
      </c>
      <c r="CF172" s="15">
        <f t="shared" si="365"/>
        <v>5091.3373185</v>
      </c>
      <c r="CG172" s="15">
        <f t="shared" si="366"/>
        <v>5091.3373185</v>
      </c>
      <c r="CH172" s="15">
        <f t="shared" si="367"/>
        <v>5091.3373185</v>
      </c>
      <c r="CI172" s="15">
        <f t="shared" si="368"/>
        <v>5091.3373185</v>
      </c>
      <c r="CJ172" s="15">
        <f t="shared" si="369"/>
        <v>5091.3373185</v>
      </c>
      <c r="CK172" s="15">
        <f t="shared" si="370"/>
        <v>5091.3373185</v>
      </c>
      <c r="CL172" s="15">
        <f t="shared" si="371"/>
        <v>5091.3373185</v>
      </c>
      <c r="CM172" s="15">
        <f t="shared" si="372"/>
        <v>5091.3373185</v>
      </c>
      <c r="CN172" s="15">
        <f t="shared" si="373"/>
        <v>5091.3373185</v>
      </c>
      <c r="CO172" s="15">
        <f t="shared" si="374"/>
        <v>5091.3373185</v>
      </c>
      <c r="CP172" s="15">
        <f t="shared" si="375"/>
        <v>5091.3373185</v>
      </c>
      <c r="CQ172" s="15">
        <f t="shared" si="376"/>
        <v>0</v>
      </c>
      <c r="CR172" s="15">
        <f t="shared" si="377"/>
        <v>5091.3373185</v>
      </c>
      <c r="CS172" s="15">
        <f t="shared" si="378"/>
        <v>5091.3373185</v>
      </c>
      <c r="CT172" s="15">
        <f t="shared" si="379"/>
        <v>5091.3373185</v>
      </c>
      <c r="CU172" s="15">
        <f t="shared" si="380"/>
        <v>5091.3373185</v>
      </c>
      <c r="CV172" s="15">
        <f t="shared" si="381"/>
        <v>5091.3373185</v>
      </c>
      <c r="CW172" s="15">
        <f t="shared" si="382"/>
        <v>5091.3373185</v>
      </c>
      <c r="CX172" s="15">
        <f t="shared" si="383"/>
        <v>5091.3373185</v>
      </c>
      <c r="CY172" s="15">
        <f t="shared" si="384"/>
        <v>5091.3373185</v>
      </c>
      <c r="CZ172" s="15">
        <f t="shared" si="385"/>
        <v>5091.3373185</v>
      </c>
      <c r="DA172" s="15">
        <f t="shared" si="386"/>
        <v>5091.3373185</v>
      </c>
      <c r="DB172" s="15">
        <f t="shared" si="387"/>
        <v>5091.3373185</v>
      </c>
      <c r="DC172" s="15">
        <f t="shared" si="388"/>
        <v>5091.3373185</v>
      </c>
      <c r="DD172" s="15">
        <f t="shared" si="389"/>
        <v>0</v>
      </c>
      <c r="DE172" s="15">
        <f t="shared" si="390"/>
        <v>5091.3373185</v>
      </c>
      <c r="DF172" s="15">
        <f t="shared" si="391"/>
        <v>5091.3373185</v>
      </c>
      <c r="DG172" s="15">
        <f t="shared" si="392"/>
        <v>5091.3373185</v>
      </c>
      <c r="DH172" s="15">
        <f t="shared" si="393"/>
        <v>5091.3373185</v>
      </c>
      <c r="DI172" s="15">
        <f t="shared" si="394"/>
        <v>5091.3373185</v>
      </c>
      <c r="DJ172" s="15">
        <f t="shared" si="395"/>
        <v>5091.3373185</v>
      </c>
      <c r="DK172" s="15">
        <f t="shared" si="396"/>
        <v>0</v>
      </c>
      <c r="DL172" s="15">
        <f t="shared" si="397"/>
        <v>0</v>
      </c>
      <c r="DM172" s="15">
        <f t="shared" si="398"/>
        <v>0</v>
      </c>
      <c r="DN172" s="15">
        <f t="shared" si="399"/>
        <v>0</v>
      </c>
      <c r="DO172" s="15">
        <f t="shared" si="400"/>
        <v>0</v>
      </c>
      <c r="DP172" s="15">
        <f t="shared" si="401"/>
        <v>0</v>
      </c>
      <c r="DR172" s="15">
        <f t="shared" si="402"/>
        <v>349.40550225000061</v>
      </c>
      <c r="DS172" s="15">
        <f t="shared" si="403"/>
        <v>349.40550225000061</v>
      </c>
      <c r="DT172" s="15">
        <f t="shared" si="404"/>
        <v>349.40550225000061</v>
      </c>
      <c r="DU172" s="15">
        <f t="shared" si="405"/>
        <v>349.40550225000061</v>
      </c>
      <c r="DV172" s="15">
        <f t="shared" si="406"/>
        <v>349.40550225000061</v>
      </c>
      <c r="DW172" s="15">
        <f t="shared" si="407"/>
        <v>349.40550225000061</v>
      </c>
      <c r="DX172" s="15">
        <f t="shared" si="408"/>
        <v>349.40550225000061</v>
      </c>
      <c r="DY172" s="15">
        <f t="shared" si="409"/>
        <v>349.40550225000061</v>
      </c>
      <c r="DZ172" s="15">
        <f t="shared" si="410"/>
        <v>349.40550225000061</v>
      </c>
      <c r="EA172" s="15">
        <f t="shared" si="411"/>
        <v>349.40550225000061</v>
      </c>
      <c r="EB172" s="15">
        <f t="shared" si="412"/>
        <v>349.40550225000061</v>
      </c>
      <c r="EC172" s="15">
        <f t="shared" si="413"/>
        <v>349.40550225000061</v>
      </c>
      <c r="ED172" s="15">
        <f t="shared" si="414"/>
        <v>0</v>
      </c>
      <c r="EE172" s="15">
        <f t="shared" si="415"/>
        <v>349.40550225000061</v>
      </c>
      <c r="EF172" s="15">
        <f t="shared" si="416"/>
        <v>349.40550225000061</v>
      </c>
      <c r="EG172" s="15">
        <f t="shared" si="417"/>
        <v>349.40550225000061</v>
      </c>
      <c r="EH172" s="15">
        <f t="shared" si="418"/>
        <v>349.40550225000061</v>
      </c>
      <c r="EI172" s="15">
        <f t="shared" si="419"/>
        <v>349.40550225000061</v>
      </c>
      <c r="EJ172" s="15">
        <f t="shared" si="420"/>
        <v>349.40550225000061</v>
      </c>
      <c r="EK172" s="15">
        <f t="shared" si="421"/>
        <v>349.40550225000061</v>
      </c>
      <c r="EL172" s="15">
        <f t="shared" si="422"/>
        <v>349.40550225000061</v>
      </c>
      <c r="EM172" s="15">
        <f t="shared" si="423"/>
        <v>349.40550225000061</v>
      </c>
      <c r="EN172" s="15">
        <f t="shared" si="424"/>
        <v>349.40550225000061</v>
      </c>
      <c r="EO172" s="15">
        <f t="shared" si="425"/>
        <v>349.40550225000061</v>
      </c>
      <c r="EP172" s="15">
        <f t="shared" si="426"/>
        <v>349.40550225000061</v>
      </c>
      <c r="EQ172" s="15">
        <f t="shared" si="427"/>
        <v>0</v>
      </c>
      <c r="ER172" s="15">
        <f t="shared" si="428"/>
        <v>349.40550225000061</v>
      </c>
      <c r="ES172" s="15">
        <f t="shared" si="429"/>
        <v>349.40550225000061</v>
      </c>
      <c r="ET172" s="15">
        <f t="shared" si="430"/>
        <v>349.40550225000061</v>
      </c>
      <c r="EU172" s="15">
        <f t="shared" si="431"/>
        <v>349.40550225000061</v>
      </c>
      <c r="EV172" s="15">
        <f t="shared" si="432"/>
        <v>349.40550225000061</v>
      </c>
      <c r="EW172" s="15">
        <f t="shared" si="433"/>
        <v>349.40550225000061</v>
      </c>
      <c r="EX172" s="15">
        <f t="shared" si="434"/>
        <v>0</v>
      </c>
      <c r="EY172" s="15">
        <f t="shared" si="435"/>
        <v>0</v>
      </c>
      <c r="EZ172" s="15">
        <f t="shared" si="436"/>
        <v>0</v>
      </c>
      <c r="FA172" s="15">
        <f t="shared" si="437"/>
        <v>0</v>
      </c>
      <c r="FB172" s="15">
        <f t="shared" si="438"/>
        <v>0</v>
      </c>
      <c r="FC172" s="15">
        <f t="shared" si="439"/>
        <v>0</v>
      </c>
    </row>
    <row r="173" spans="1:159" x14ac:dyDescent="0.25">
      <c r="A173" s="26" t="s">
        <v>865</v>
      </c>
      <c r="B173" s="13">
        <v>0</v>
      </c>
      <c r="C173" s="212">
        <v>0</v>
      </c>
      <c r="D173" s="13"/>
      <c r="E173" s="27">
        <v>0</v>
      </c>
      <c r="F173" s="27">
        <v>0</v>
      </c>
      <c r="G173" s="27">
        <v>0</v>
      </c>
      <c r="H173" s="27">
        <v>0</v>
      </c>
      <c r="I173" s="27">
        <v>0</v>
      </c>
      <c r="J173" s="27">
        <v>0</v>
      </c>
      <c r="K173" s="27">
        <v>0</v>
      </c>
      <c r="L173" s="27">
        <v>0</v>
      </c>
      <c r="M173" s="27">
        <v>0</v>
      </c>
      <c r="N173" s="27">
        <v>0</v>
      </c>
      <c r="O173" s="27">
        <v>0</v>
      </c>
      <c r="P173" s="27">
        <v>0</v>
      </c>
      <c r="Q173" s="13"/>
      <c r="R173" s="27">
        <v>0</v>
      </c>
      <c r="S173" s="27">
        <v>0</v>
      </c>
      <c r="T173" s="27">
        <v>0</v>
      </c>
      <c r="U173" s="29">
        <v>0</v>
      </c>
      <c r="V173" s="29">
        <v>0</v>
      </c>
      <c r="W173" s="29">
        <v>0</v>
      </c>
      <c r="X173" s="29">
        <v>0</v>
      </c>
      <c r="Y173" s="29">
        <v>0</v>
      </c>
      <c r="Z173" s="29">
        <v>0</v>
      </c>
      <c r="AA173" s="29">
        <v>0</v>
      </c>
      <c r="AB173" s="29">
        <v>0</v>
      </c>
      <c r="AC173" s="29">
        <v>0</v>
      </c>
      <c r="AD173" s="27"/>
      <c r="AE173" s="27">
        <v>0</v>
      </c>
      <c r="AF173" s="27">
        <v>0</v>
      </c>
      <c r="AG173" s="27">
        <v>0</v>
      </c>
      <c r="AH173" s="27">
        <v>0</v>
      </c>
      <c r="AI173" s="27">
        <v>0</v>
      </c>
      <c r="AJ173" s="27">
        <v>0</v>
      </c>
      <c r="AK173" s="27"/>
      <c r="AL173" s="27"/>
      <c r="AM173" s="27"/>
      <c r="AN173" s="27"/>
      <c r="AO173" s="27"/>
      <c r="AP173" s="27"/>
      <c r="AQ173" s="27"/>
      <c r="AR173" s="28">
        <v>0</v>
      </c>
      <c r="AS173" s="28">
        <v>0</v>
      </c>
      <c r="AT173" s="28">
        <v>0</v>
      </c>
      <c r="AU173" s="28">
        <v>0</v>
      </c>
      <c r="AV173" s="28">
        <v>0</v>
      </c>
      <c r="AW173" s="28">
        <v>0</v>
      </c>
      <c r="AX173" s="28">
        <v>0</v>
      </c>
      <c r="AY173" s="28">
        <v>0</v>
      </c>
      <c r="AZ173" s="28">
        <v>0</v>
      </c>
      <c r="BA173" s="28">
        <v>0</v>
      </c>
      <c r="BB173" s="28">
        <v>0</v>
      </c>
      <c r="BC173" s="28">
        <v>0</v>
      </c>
      <c r="BD173" s="27"/>
      <c r="BE173" s="28">
        <v>0</v>
      </c>
      <c r="BF173" s="28">
        <v>0</v>
      </c>
      <c r="BG173" s="28">
        <v>0</v>
      </c>
      <c r="BH173" s="29">
        <v>0</v>
      </c>
      <c r="BI173" s="29">
        <v>0</v>
      </c>
      <c r="BJ173" s="29">
        <v>0</v>
      </c>
      <c r="BK173" s="29">
        <v>0</v>
      </c>
      <c r="BL173" s="29">
        <v>0</v>
      </c>
      <c r="BM173" s="29">
        <v>0</v>
      </c>
      <c r="BN173" s="29">
        <v>0</v>
      </c>
      <c r="BO173" s="29">
        <v>0</v>
      </c>
      <c r="BP173" s="29">
        <v>0</v>
      </c>
      <c r="BQ173" s="28"/>
      <c r="BR173" s="27">
        <f t="shared" si="352"/>
        <v>0</v>
      </c>
      <c r="BS173" s="27">
        <f t="shared" si="353"/>
        <v>0</v>
      </c>
      <c r="BT173" s="27">
        <f t="shared" si="354"/>
        <v>0</v>
      </c>
      <c r="BU173" s="27">
        <f t="shared" si="355"/>
        <v>0</v>
      </c>
      <c r="BV173" s="27">
        <f t="shared" si="356"/>
        <v>0</v>
      </c>
      <c r="BW173" s="27">
        <f t="shared" si="357"/>
        <v>0</v>
      </c>
      <c r="BX173" s="27">
        <f t="shared" si="358"/>
        <v>0</v>
      </c>
      <c r="BY173" s="27">
        <f t="shared" si="359"/>
        <v>0</v>
      </c>
      <c r="BZ173" s="27">
        <f t="shared" si="360"/>
        <v>0</v>
      </c>
      <c r="CA173" s="27">
        <f t="shared" si="361"/>
        <v>0</v>
      </c>
      <c r="CB173" s="27">
        <f t="shared" si="362"/>
        <v>0</v>
      </c>
      <c r="CC173" s="27">
        <f t="shared" si="363"/>
        <v>0</v>
      </c>
      <c r="CE173" s="15">
        <f t="shared" si="364"/>
        <v>0</v>
      </c>
      <c r="CF173" s="15">
        <f t="shared" si="365"/>
        <v>0</v>
      </c>
      <c r="CG173" s="15">
        <f t="shared" si="366"/>
        <v>0</v>
      </c>
      <c r="CH173" s="15">
        <f t="shared" si="367"/>
        <v>0</v>
      </c>
      <c r="CI173" s="15">
        <f t="shared" si="368"/>
        <v>0</v>
      </c>
      <c r="CJ173" s="15">
        <f t="shared" si="369"/>
        <v>0</v>
      </c>
      <c r="CK173" s="15">
        <f t="shared" si="370"/>
        <v>0</v>
      </c>
      <c r="CL173" s="15">
        <f t="shared" si="371"/>
        <v>0</v>
      </c>
      <c r="CM173" s="15">
        <f t="shared" si="372"/>
        <v>0</v>
      </c>
      <c r="CN173" s="15">
        <f t="shared" si="373"/>
        <v>0</v>
      </c>
      <c r="CO173" s="15">
        <f t="shared" si="374"/>
        <v>0</v>
      </c>
      <c r="CP173" s="15">
        <f t="shared" si="375"/>
        <v>0</v>
      </c>
      <c r="CQ173" s="15">
        <f t="shared" si="376"/>
        <v>0</v>
      </c>
      <c r="CR173" s="15">
        <f t="shared" si="377"/>
        <v>0</v>
      </c>
      <c r="CS173" s="15">
        <f t="shared" si="378"/>
        <v>0</v>
      </c>
      <c r="CT173" s="15">
        <f t="shared" si="379"/>
        <v>0</v>
      </c>
      <c r="CU173" s="15">
        <f t="shared" si="380"/>
        <v>0</v>
      </c>
      <c r="CV173" s="15">
        <f t="shared" si="381"/>
        <v>0</v>
      </c>
      <c r="CW173" s="15">
        <f t="shared" si="382"/>
        <v>0</v>
      </c>
      <c r="CX173" s="15">
        <f t="shared" si="383"/>
        <v>0</v>
      </c>
      <c r="CY173" s="15">
        <f t="shared" si="384"/>
        <v>0</v>
      </c>
      <c r="CZ173" s="15">
        <f t="shared" si="385"/>
        <v>0</v>
      </c>
      <c r="DA173" s="15">
        <f t="shared" si="386"/>
        <v>0</v>
      </c>
      <c r="DB173" s="15">
        <f t="shared" si="387"/>
        <v>0</v>
      </c>
      <c r="DC173" s="15">
        <f t="shared" si="388"/>
        <v>0</v>
      </c>
      <c r="DD173" s="15">
        <f t="shared" si="389"/>
        <v>0</v>
      </c>
      <c r="DE173" s="15">
        <f t="shared" si="390"/>
        <v>0</v>
      </c>
      <c r="DF173" s="15">
        <f t="shared" si="391"/>
        <v>0</v>
      </c>
      <c r="DG173" s="15">
        <f t="shared" si="392"/>
        <v>0</v>
      </c>
      <c r="DH173" s="15">
        <f t="shared" si="393"/>
        <v>0</v>
      </c>
      <c r="DI173" s="15">
        <f t="shared" si="394"/>
        <v>0</v>
      </c>
      <c r="DJ173" s="15">
        <f t="shared" si="395"/>
        <v>0</v>
      </c>
      <c r="DK173" s="15">
        <f t="shared" si="396"/>
        <v>0</v>
      </c>
      <c r="DL173" s="15">
        <f t="shared" si="397"/>
        <v>0</v>
      </c>
      <c r="DM173" s="15">
        <f t="shared" si="398"/>
        <v>0</v>
      </c>
      <c r="DN173" s="15">
        <f t="shared" si="399"/>
        <v>0</v>
      </c>
      <c r="DO173" s="15">
        <f t="shared" si="400"/>
        <v>0</v>
      </c>
      <c r="DP173" s="15">
        <f t="shared" si="401"/>
        <v>0</v>
      </c>
      <c r="DR173" s="15">
        <f t="shared" si="402"/>
        <v>0</v>
      </c>
      <c r="DS173" s="15">
        <f t="shared" si="403"/>
        <v>0</v>
      </c>
      <c r="DT173" s="15">
        <f t="shared" si="404"/>
        <v>0</v>
      </c>
      <c r="DU173" s="15">
        <f t="shared" si="405"/>
        <v>0</v>
      </c>
      <c r="DV173" s="15">
        <f t="shared" si="406"/>
        <v>0</v>
      </c>
      <c r="DW173" s="15">
        <f t="shared" si="407"/>
        <v>0</v>
      </c>
      <c r="DX173" s="15">
        <f t="shared" si="408"/>
        <v>0</v>
      </c>
      <c r="DY173" s="15">
        <f t="shared" si="409"/>
        <v>0</v>
      </c>
      <c r="DZ173" s="15">
        <f t="shared" si="410"/>
        <v>0</v>
      </c>
      <c r="EA173" s="15">
        <f t="shared" si="411"/>
        <v>0</v>
      </c>
      <c r="EB173" s="15">
        <f t="shared" si="412"/>
        <v>0</v>
      </c>
      <c r="EC173" s="15">
        <f t="shared" si="413"/>
        <v>0</v>
      </c>
      <c r="ED173" s="15">
        <f t="shared" si="414"/>
        <v>0</v>
      </c>
      <c r="EE173" s="15">
        <f t="shared" si="415"/>
        <v>0</v>
      </c>
      <c r="EF173" s="15">
        <f t="shared" si="416"/>
        <v>0</v>
      </c>
      <c r="EG173" s="15">
        <f t="shared" si="417"/>
        <v>0</v>
      </c>
      <c r="EH173" s="15">
        <f t="shared" si="418"/>
        <v>0</v>
      </c>
      <c r="EI173" s="15">
        <f t="shared" si="419"/>
        <v>0</v>
      </c>
      <c r="EJ173" s="15">
        <f t="shared" si="420"/>
        <v>0</v>
      </c>
      <c r="EK173" s="15">
        <f t="shared" si="421"/>
        <v>0</v>
      </c>
      <c r="EL173" s="15">
        <f t="shared" si="422"/>
        <v>0</v>
      </c>
      <c r="EM173" s="15">
        <f t="shared" si="423"/>
        <v>0</v>
      </c>
      <c r="EN173" s="15">
        <f t="shared" si="424"/>
        <v>0</v>
      </c>
      <c r="EO173" s="15">
        <f t="shared" si="425"/>
        <v>0</v>
      </c>
      <c r="EP173" s="15">
        <f t="shared" si="426"/>
        <v>0</v>
      </c>
      <c r="EQ173" s="15">
        <f t="shared" si="427"/>
        <v>0</v>
      </c>
      <c r="ER173" s="15">
        <f t="shared" si="428"/>
        <v>0</v>
      </c>
      <c r="ES173" s="15">
        <f t="shared" si="429"/>
        <v>0</v>
      </c>
      <c r="ET173" s="15">
        <f t="shared" si="430"/>
        <v>0</v>
      </c>
      <c r="EU173" s="15">
        <f t="shared" si="431"/>
        <v>0</v>
      </c>
      <c r="EV173" s="15">
        <f t="shared" si="432"/>
        <v>0</v>
      </c>
      <c r="EW173" s="15">
        <f t="shared" si="433"/>
        <v>0</v>
      </c>
      <c r="EX173" s="15">
        <f t="shared" si="434"/>
        <v>0</v>
      </c>
      <c r="EY173" s="15">
        <f t="shared" si="435"/>
        <v>0</v>
      </c>
      <c r="EZ173" s="15">
        <f t="shared" si="436"/>
        <v>0</v>
      </c>
      <c r="FA173" s="15">
        <f t="shared" si="437"/>
        <v>0</v>
      </c>
      <c r="FB173" s="15">
        <f t="shared" si="438"/>
        <v>0</v>
      </c>
      <c r="FC173" s="15">
        <f t="shared" si="439"/>
        <v>0</v>
      </c>
    </row>
    <row r="174" spans="1:159" x14ac:dyDescent="0.25">
      <c r="A174" s="26" t="s">
        <v>866</v>
      </c>
      <c r="B174" s="13">
        <v>2.93E-2</v>
      </c>
      <c r="C174" s="212">
        <v>2.7199999999999998E-2</v>
      </c>
      <c r="D174" s="13"/>
      <c r="E174" s="27">
        <v>8357555</v>
      </c>
      <c r="F174" s="27">
        <v>8357555</v>
      </c>
      <c r="G174" s="27">
        <v>8357555</v>
      </c>
      <c r="H174" s="27">
        <v>8357555</v>
      </c>
      <c r="I174" s="27">
        <v>8357555</v>
      </c>
      <c r="J174" s="27">
        <v>8357555</v>
      </c>
      <c r="K174" s="27">
        <v>8358077.1500000004</v>
      </c>
      <c r="L174" s="27">
        <v>8358599.2999999998</v>
      </c>
      <c r="M174" s="27">
        <v>8358599.2999999998</v>
      </c>
      <c r="N174" s="27">
        <v>8358599.2999999998</v>
      </c>
      <c r="O174" s="27">
        <v>8358599.2999999998</v>
      </c>
      <c r="P174" s="27">
        <v>8358599.2999999998</v>
      </c>
      <c r="Q174" s="13"/>
      <c r="R174" s="27">
        <v>8358599.2999999998</v>
      </c>
      <c r="S174" s="27">
        <v>8358599.2999999998</v>
      </c>
      <c r="T174" s="27">
        <v>8358599.2999999998</v>
      </c>
      <c r="U174" s="29">
        <v>8358599.2999999998</v>
      </c>
      <c r="V174" s="29">
        <v>8359781.79</v>
      </c>
      <c r="W174" s="29">
        <v>8360987.9299999997</v>
      </c>
      <c r="X174" s="29">
        <v>8361011.5800000001</v>
      </c>
      <c r="Y174" s="29">
        <v>8361011.5800000001</v>
      </c>
      <c r="Z174" s="29">
        <v>8361011.5800000001</v>
      </c>
      <c r="AA174" s="29">
        <v>8361011.5800000001</v>
      </c>
      <c r="AB174" s="29">
        <v>8361011.5800000001</v>
      </c>
      <c r="AC174" s="29">
        <v>8368642.5099999998</v>
      </c>
      <c r="AD174" s="27"/>
      <c r="AE174" s="27">
        <v>8376273.4299999997</v>
      </c>
      <c r="AF174" s="27">
        <v>8377267</v>
      </c>
      <c r="AG174" s="27">
        <v>8378544.2699999996</v>
      </c>
      <c r="AH174" s="27">
        <v>8380681.8899999997</v>
      </c>
      <c r="AI174" s="27">
        <v>8380810.9500000002</v>
      </c>
      <c r="AJ174" s="27">
        <v>8379086.0899999999</v>
      </c>
      <c r="AK174" s="27"/>
      <c r="AL174" s="27"/>
      <c r="AM174" s="27"/>
      <c r="AN174" s="27"/>
      <c r="AO174" s="27"/>
      <c r="AP174" s="27"/>
      <c r="AQ174" s="27"/>
      <c r="AR174" s="28">
        <v>20406.363458333333</v>
      </c>
      <c r="AS174" s="28">
        <v>20406.363458333333</v>
      </c>
      <c r="AT174" s="28">
        <v>20406.363458333333</v>
      </c>
      <c r="AU174" s="28">
        <v>20406.363458333333</v>
      </c>
      <c r="AV174" s="28">
        <v>20406.363458333333</v>
      </c>
      <c r="AW174" s="28">
        <v>20406.363458333333</v>
      </c>
      <c r="AX174" s="28">
        <v>20407.638374583334</v>
      </c>
      <c r="AY174" s="28">
        <v>20408.91329083333</v>
      </c>
      <c r="AZ174" s="28">
        <v>20408.91329083333</v>
      </c>
      <c r="BA174" s="28">
        <v>20408.91329083333</v>
      </c>
      <c r="BB174" s="28">
        <v>20408.91329083333</v>
      </c>
      <c r="BC174" s="28">
        <v>20408.91329083333</v>
      </c>
      <c r="BD174" s="27"/>
      <c r="BE174" s="28">
        <v>20408.91329083333</v>
      </c>
      <c r="BF174" s="28">
        <v>20408.91329083333</v>
      </c>
      <c r="BG174" s="28">
        <v>20408.91329083333</v>
      </c>
      <c r="BH174" s="29">
        <v>20408.91329083333</v>
      </c>
      <c r="BI174" s="29">
        <v>20411.800537250001</v>
      </c>
      <c r="BJ174" s="29">
        <v>20414.745529083331</v>
      </c>
      <c r="BK174" s="29">
        <v>20414.803274499998</v>
      </c>
      <c r="BL174" s="29">
        <v>20414.803274499998</v>
      </c>
      <c r="BM174" s="29">
        <v>20414.803274499998</v>
      </c>
      <c r="BN174" s="29">
        <v>20414.803274499998</v>
      </c>
      <c r="BO174" s="29">
        <v>20414.803274499998</v>
      </c>
      <c r="BP174" s="29">
        <v>20433.435461916666</v>
      </c>
      <c r="BQ174" s="28"/>
      <c r="BR174" s="27">
        <f t="shared" si="352"/>
        <v>20452.067624916664</v>
      </c>
      <c r="BS174" s="27">
        <f t="shared" si="353"/>
        <v>20454.493591666665</v>
      </c>
      <c r="BT174" s="27">
        <f t="shared" si="354"/>
        <v>20457.61225925</v>
      </c>
      <c r="BU174" s="27">
        <f t="shared" si="355"/>
        <v>20462.831614749997</v>
      </c>
      <c r="BV174" s="27">
        <f t="shared" si="356"/>
        <v>20463.146736250001</v>
      </c>
      <c r="BW174" s="27">
        <f t="shared" si="357"/>
        <v>20458.935203083332</v>
      </c>
      <c r="BX174" s="27">
        <f t="shared" si="358"/>
        <v>0</v>
      </c>
      <c r="BY174" s="27">
        <f t="shared" si="359"/>
        <v>0</v>
      </c>
      <c r="BZ174" s="27">
        <f t="shared" si="360"/>
        <v>0</v>
      </c>
      <c r="CA174" s="27">
        <f t="shared" si="361"/>
        <v>0</v>
      </c>
      <c r="CB174" s="27">
        <f t="shared" si="362"/>
        <v>0</v>
      </c>
      <c r="CC174" s="27">
        <f t="shared" si="363"/>
        <v>0</v>
      </c>
      <c r="CE174" s="15">
        <f t="shared" si="364"/>
        <v>18943.791333333331</v>
      </c>
      <c r="CF174" s="15">
        <f t="shared" si="365"/>
        <v>18943.791333333331</v>
      </c>
      <c r="CG174" s="15">
        <f t="shared" si="366"/>
        <v>18943.791333333331</v>
      </c>
      <c r="CH174" s="15">
        <f t="shared" si="367"/>
        <v>18943.791333333331</v>
      </c>
      <c r="CI174" s="15">
        <f t="shared" si="368"/>
        <v>18943.791333333331</v>
      </c>
      <c r="CJ174" s="15">
        <f t="shared" si="369"/>
        <v>18943.791333333331</v>
      </c>
      <c r="CK174" s="15">
        <f t="shared" si="370"/>
        <v>18944.974873333333</v>
      </c>
      <c r="CL174" s="15">
        <f t="shared" si="371"/>
        <v>18946.158413333331</v>
      </c>
      <c r="CM174" s="15">
        <f t="shared" si="372"/>
        <v>18946.158413333331</v>
      </c>
      <c r="CN174" s="15">
        <f t="shared" si="373"/>
        <v>18946.158413333331</v>
      </c>
      <c r="CO174" s="15">
        <f t="shared" si="374"/>
        <v>18946.158413333331</v>
      </c>
      <c r="CP174" s="15">
        <f t="shared" si="375"/>
        <v>18946.158413333331</v>
      </c>
      <c r="CQ174" s="15">
        <f t="shared" si="376"/>
        <v>0</v>
      </c>
      <c r="CR174" s="15">
        <f t="shared" si="377"/>
        <v>18946.158413333331</v>
      </c>
      <c r="CS174" s="15">
        <f t="shared" si="378"/>
        <v>18946.158413333331</v>
      </c>
      <c r="CT174" s="15">
        <f t="shared" si="379"/>
        <v>18946.158413333331</v>
      </c>
      <c r="CU174" s="15">
        <f t="shared" si="380"/>
        <v>18946.158413333331</v>
      </c>
      <c r="CV174" s="15">
        <f t="shared" si="381"/>
        <v>18948.838723999997</v>
      </c>
      <c r="CW174" s="15">
        <f t="shared" si="382"/>
        <v>18951.572641333332</v>
      </c>
      <c r="CX174" s="15">
        <f t="shared" si="383"/>
        <v>18951.626247999997</v>
      </c>
      <c r="CY174" s="15">
        <f t="shared" si="384"/>
        <v>18951.626247999997</v>
      </c>
      <c r="CZ174" s="15">
        <f t="shared" si="385"/>
        <v>18951.626247999997</v>
      </c>
      <c r="DA174" s="15">
        <f t="shared" si="386"/>
        <v>18951.626247999997</v>
      </c>
      <c r="DB174" s="15">
        <f t="shared" si="387"/>
        <v>18951.626247999997</v>
      </c>
      <c r="DC174" s="15">
        <f t="shared" si="388"/>
        <v>18968.923022666666</v>
      </c>
      <c r="DD174" s="15">
        <f t="shared" si="389"/>
        <v>0</v>
      </c>
      <c r="DE174" s="15">
        <f t="shared" si="390"/>
        <v>18986.219774666664</v>
      </c>
      <c r="DF174" s="15">
        <f t="shared" si="391"/>
        <v>18988.471866666667</v>
      </c>
      <c r="DG174" s="15">
        <f t="shared" si="392"/>
        <v>18991.367011999999</v>
      </c>
      <c r="DH174" s="15">
        <f t="shared" si="393"/>
        <v>18996.212283999997</v>
      </c>
      <c r="DI174" s="15">
        <f t="shared" si="394"/>
        <v>18996.504819999998</v>
      </c>
      <c r="DJ174" s="15">
        <f t="shared" si="395"/>
        <v>18992.595137333334</v>
      </c>
      <c r="DK174" s="15">
        <f t="shared" si="396"/>
        <v>0</v>
      </c>
      <c r="DL174" s="15">
        <f t="shared" si="397"/>
        <v>0</v>
      </c>
      <c r="DM174" s="15">
        <f t="shared" si="398"/>
        <v>0</v>
      </c>
      <c r="DN174" s="15">
        <f t="shared" si="399"/>
        <v>0</v>
      </c>
      <c r="DO174" s="15">
        <f t="shared" si="400"/>
        <v>0</v>
      </c>
      <c r="DP174" s="15">
        <f t="shared" si="401"/>
        <v>0</v>
      </c>
      <c r="DR174" s="15">
        <f t="shared" si="402"/>
        <v>1462.5721250000024</v>
      </c>
      <c r="DS174" s="15">
        <f t="shared" si="403"/>
        <v>1462.5721250000024</v>
      </c>
      <c r="DT174" s="15">
        <f t="shared" si="404"/>
        <v>1462.5721250000024</v>
      </c>
      <c r="DU174" s="15">
        <f t="shared" si="405"/>
        <v>1462.5721250000024</v>
      </c>
      <c r="DV174" s="15">
        <f t="shared" si="406"/>
        <v>1462.5721250000024</v>
      </c>
      <c r="DW174" s="15">
        <f t="shared" si="407"/>
        <v>1462.5721250000024</v>
      </c>
      <c r="DX174" s="15">
        <f t="shared" si="408"/>
        <v>1462.663501250001</v>
      </c>
      <c r="DY174" s="15">
        <f t="shared" si="409"/>
        <v>1462.7548774999996</v>
      </c>
      <c r="DZ174" s="15">
        <f t="shared" si="410"/>
        <v>1462.7548774999996</v>
      </c>
      <c r="EA174" s="15">
        <f t="shared" si="411"/>
        <v>1462.7548774999996</v>
      </c>
      <c r="EB174" s="15">
        <f t="shared" si="412"/>
        <v>1462.7548774999996</v>
      </c>
      <c r="EC174" s="15">
        <f t="shared" si="413"/>
        <v>1462.7548774999996</v>
      </c>
      <c r="ED174" s="15">
        <f t="shared" si="414"/>
        <v>0</v>
      </c>
      <c r="EE174" s="15">
        <f t="shared" si="415"/>
        <v>1462.7548774999996</v>
      </c>
      <c r="EF174" s="15">
        <f t="shared" si="416"/>
        <v>1462.7548774999996</v>
      </c>
      <c r="EG174" s="15">
        <f t="shared" si="417"/>
        <v>1462.7548774999996</v>
      </c>
      <c r="EH174" s="15">
        <f t="shared" si="418"/>
        <v>1462.7548774999996</v>
      </c>
      <c r="EI174" s="15">
        <f t="shared" si="419"/>
        <v>1462.9618132500036</v>
      </c>
      <c r="EJ174" s="15">
        <f t="shared" si="420"/>
        <v>1463.1728877499991</v>
      </c>
      <c r="EK174" s="15">
        <f t="shared" si="421"/>
        <v>1463.1770265000014</v>
      </c>
      <c r="EL174" s="15">
        <f t="shared" si="422"/>
        <v>1463.1770265000014</v>
      </c>
      <c r="EM174" s="15">
        <f t="shared" si="423"/>
        <v>1463.1770265000014</v>
      </c>
      <c r="EN174" s="15">
        <f t="shared" si="424"/>
        <v>1463.1770265000014</v>
      </c>
      <c r="EO174" s="15">
        <f t="shared" si="425"/>
        <v>1463.1770265000014</v>
      </c>
      <c r="EP174" s="15">
        <f t="shared" si="426"/>
        <v>1464.5124392500002</v>
      </c>
      <c r="EQ174" s="15">
        <f t="shared" si="427"/>
        <v>0</v>
      </c>
      <c r="ER174" s="15">
        <f t="shared" si="428"/>
        <v>1465.8478502500002</v>
      </c>
      <c r="ES174" s="15">
        <f t="shared" si="429"/>
        <v>1466.0217249999987</v>
      </c>
      <c r="ET174" s="15">
        <f t="shared" si="430"/>
        <v>1466.2452472500008</v>
      </c>
      <c r="EU174" s="15">
        <f t="shared" si="431"/>
        <v>1466.6193307499998</v>
      </c>
      <c r="EV174" s="15">
        <f t="shared" si="432"/>
        <v>1466.6419162500024</v>
      </c>
      <c r="EW174" s="15">
        <f t="shared" si="433"/>
        <v>1466.3400657499988</v>
      </c>
      <c r="EX174" s="15">
        <f t="shared" si="434"/>
        <v>0</v>
      </c>
      <c r="EY174" s="15">
        <f t="shared" si="435"/>
        <v>0</v>
      </c>
      <c r="EZ174" s="15">
        <f t="shared" si="436"/>
        <v>0</v>
      </c>
      <c r="FA174" s="15">
        <f t="shared" si="437"/>
        <v>0</v>
      </c>
      <c r="FB174" s="15">
        <f t="shared" si="438"/>
        <v>0</v>
      </c>
      <c r="FC174" s="15">
        <f t="shared" si="439"/>
        <v>0</v>
      </c>
    </row>
    <row r="175" spans="1:159" x14ac:dyDescent="0.25">
      <c r="A175" s="26" t="s">
        <v>571</v>
      </c>
      <c r="B175" s="13">
        <v>2.0899999999999998E-2</v>
      </c>
      <c r="C175" s="212">
        <v>1.89E-2</v>
      </c>
      <c r="D175" s="13"/>
      <c r="E175" s="27">
        <v>2654176.64</v>
      </c>
      <c r="F175" s="27">
        <v>2654176.64</v>
      </c>
      <c r="G175" s="27">
        <v>2654176.64</v>
      </c>
      <c r="H175" s="27">
        <v>2654176.64</v>
      </c>
      <c r="I175" s="27">
        <v>2654176.64</v>
      </c>
      <c r="J175" s="27">
        <v>2654176.64</v>
      </c>
      <c r="K175" s="27">
        <v>2654176.64</v>
      </c>
      <c r="L175" s="27">
        <v>2654176.64</v>
      </c>
      <c r="M175" s="27">
        <v>2654176.64</v>
      </c>
      <c r="N175" s="27">
        <v>2654176.64</v>
      </c>
      <c r="O175" s="27">
        <v>2654176.64</v>
      </c>
      <c r="P175" s="27">
        <v>2654176.64</v>
      </c>
      <c r="Q175" s="13"/>
      <c r="R175" s="27">
        <v>2654176.64</v>
      </c>
      <c r="S175" s="27">
        <v>2654176.64</v>
      </c>
      <c r="T175" s="27">
        <v>2654176.64</v>
      </c>
      <c r="U175" s="29">
        <v>2654176.64</v>
      </c>
      <c r="V175" s="29">
        <v>2654176.64</v>
      </c>
      <c r="W175" s="29">
        <v>2654176.64</v>
      </c>
      <c r="X175" s="29">
        <v>2654176.64</v>
      </c>
      <c r="Y175" s="29">
        <v>2654176.64</v>
      </c>
      <c r="Z175" s="29">
        <v>2654176.64</v>
      </c>
      <c r="AA175" s="29">
        <v>2654176.64</v>
      </c>
      <c r="AB175" s="29">
        <v>2654176.64</v>
      </c>
      <c r="AC175" s="29">
        <v>2654176.64</v>
      </c>
      <c r="AD175" s="27"/>
      <c r="AE175" s="27">
        <v>2654176.64</v>
      </c>
      <c r="AF175" s="27">
        <v>2654176.64</v>
      </c>
      <c r="AG175" s="27">
        <v>2654176.64</v>
      </c>
      <c r="AH175" s="27">
        <v>2654176.64</v>
      </c>
      <c r="AI175" s="27">
        <v>2654176.64</v>
      </c>
      <c r="AJ175" s="27">
        <v>2654176.64</v>
      </c>
      <c r="AK175" s="27"/>
      <c r="AL175" s="27"/>
      <c r="AM175" s="27"/>
      <c r="AN175" s="27"/>
      <c r="AO175" s="27"/>
      <c r="AP175" s="27"/>
      <c r="AQ175" s="27"/>
      <c r="AR175" s="28">
        <v>4622.6909813333332</v>
      </c>
      <c r="AS175" s="28">
        <v>4622.6909813333332</v>
      </c>
      <c r="AT175" s="28">
        <v>4622.6909813333332</v>
      </c>
      <c r="AU175" s="28">
        <v>4622.6909813333332</v>
      </c>
      <c r="AV175" s="28">
        <v>4622.6909813333332</v>
      </c>
      <c r="AW175" s="28">
        <v>4622.6909813333332</v>
      </c>
      <c r="AX175" s="28">
        <v>4622.6909813333332</v>
      </c>
      <c r="AY175" s="28">
        <v>4622.6909813333332</v>
      </c>
      <c r="AZ175" s="28">
        <v>4622.6909813333332</v>
      </c>
      <c r="BA175" s="28">
        <v>4622.6909813333332</v>
      </c>
      <c r="BB175" s="28">
        <v>4622.6909813333332</v>
      </c>
      <c r="BC175" s="28">
        <v>4622.6909813333332</v>
      </c>
      <c r="BD175" s="27"/>
      <c r="BE175" s="28">
        <v>4622.6909813333332</v>
      </c>
      <c r="BF175" s="28">
        <v>4622.6909813333332</v>
      </c>
      <c r="BG175" s="28">
        <v>4622.6909813333332</v>
      </c>
      <c r="BH175" s="29">
        <v>4622.6909813333332</v>
      </c>
      <c r="BI175" s="29">
        <v>4622.6909813333332</v>
      </c>
      <c r="BJ175" s="29">
        <v>4622.6909813333332</v>
      </c>
      <c r="BK175" s="29">
        <v>4622.6909813333332</v>
      </c>
      <c r="BL175" s="29">
        <v>4622.6909813333332</v>
      </c>
      <c r="BM175" s="29">
        <v>4622.6909813333332</v>
      </c>
      <c r="BN175" s="29">
        <v>4622.6909813333332</v>
      </c>
      <c r="BO175" s="29">
        <v>4622.6909813333332</v>
      </c>
      <c r="BP175" s="29">
        <v>4622.6909813333332</v>
      </c>
      <c r="BQ175" s="28"/>
      <c r="BR175" s="27">
        <f t="shared" si="352"/>
        <v>4622.6909813333332</v>
      </c>
      <c r="BS175" s="27">
        <f t="shared" si="353"/>
        <v>4622.6909813333332</v>
      </c>
      <c r="BT175" s="27">
        <f t="shared" si="354"/>
        <v>4622.6909813333332</v>
      </c>
      <c r="BU175" s="27">
        <f t="shared" si="355"/>
        <v>4622.6909813333332</v>
      </c>
      <c r="BV175" s="27">
        <f t="shared" si="356"/>
        <v>4622.6909813333332</v>
      </c>
      <c r="BW175" s="27">
        <f t="shared" si="357"/>
        <v>4622.6909813333332</v>
      </c>
      <c r="BX175" s="27">
        <f t="shared" si="358"/>
        <v>0</v>
      </c>
      <c r="BY175" s="27">
        <f t="shared" si="359"/>
        <v>0</v>
      </c>
      <c r="BZ175" s="27">
        <f t="shared" si="360"/>
        <v>0</v>
      </c>
      <c r="CA175" s="27">
        <f t="shared" si="361"/>
        <v>0</v>
      </c>
      <c r="CB175" s="27">
        <f t="shared" si="362"/>
        <v>0</v>
      </c>
      <c r="CC175" s="27">
        <f t="shared" si="363"/>
        <v>0</v>
      </c>
      <c r="CE175" s="15">
        <f t="shared" si="364"/>
        <v>4180.3282079999999</v>
      </c>
      <c r="CF175" s="15">
        <f t="shared" si="365"/>
        <v>4180.3282079999999</v>
      </c>
      <c r="CG175" s="15">
        <f t="shared" si="366"/>
        <v>4180.3282079999999</v>
      </c>
      <c r="CH175" s="15">
        <f t="shared" si="367"/>
        <v>4180.3282079999999</v>
      </c>
      <c r="CI175" s="15">
        <f t="shared" si="368"/>
        <v>4180.3282079999999</v>
      </c>
      <c r="CJ175" s="15">
        <f t="shared" si="369"/>
        <v>4180.3282079999999</v>
      </c>
      <c r="CK175" s="15">
        <f t="shared" si="370"/>
        <v>4180.3282079999999</v>
      </c>
      <c r="CL175" s="15">
        <f t="shared" si="371"/>
        <v>4180.3282079999999</v>
      </c>
      <c r="CM175" s="15">
        <f t="shared" si="372"/>
        <v>4180.3282079999999</v>
      </c>
      <c r="CN175" s="15">
        <f t="shared" si="373"/>
        <v>4180.3282079999999</v>
      </c>
      <c r="CO175" s="15">
        <f t="shared" si="374"/>
        <v>4180.3282079999999</v>
      </c>
      <c r="CP175" s="15">
        <f t="shared" si="375"/>
        <v>4180.3282079999999</v>
      </c>
      <c r="CQ175" s="15">
        <f t="shared" si="376"/>
        <v>0</v>
      </c>
      <c r="CR175" s="15">
        <f t="shared" si="377"/>
        <v>4180.3282079999999</v>
      </c>
      <c r="CS175" s="15">
        <f t="shared" si="378"/>
        <v>4180.3282079999999</v>
      </c>
      <c r="CT175" s="15">
        <f t="shared" si="379"/>
        <v>4180.3282079999999</v>
      </c>
      <c r="CU175" s="15">
        <f t="shared" si="380"/>
        <v>4180.3282079999999</v>
      </c>
      <c r="CV175" s="15">
        <f t="shared" si="381"/>
        <v>4180.3282079999999</v>
      </c>
      <c r="CW175" s="15">
        <f t="shared" si="382"/>
        <v>4180.3282079999999</v>
      </c>
      <c r="CX175" s="15">
        <f t="shared" si="383"/>
        <v>4180.3282079999999</v>
      </c>
      <c r="CY175" s="15">
        <f t="shared" si="384"/>
        <v>4180.3282079999999</v>
      </c>
      <c r="CZ175" s="15">
        <f t="shared" si="385"/>
        <v>4180.3282079999999</v>
      </c>
      <c r="DA175" s="15">
        <f t="shared" si="386"/>
        <v>4180.3282079999999</v>
      </c>
      <c r="DB175" s="15">
        <f t="shared" si="387"/>
        <v>4180.3282079999999</v>
      </c>
      <c r="DC175" s="15">
        <f t="shared" si="388"/>
        <v>4180.3282079999999</v>
      </c>
      <c r="DD175" s="15">
        <f t="shared" si="389"/>
        <v>0</v>
      </c>
      <c r="DE175" s="15">
        <f t="shared" si="390"/>
        <v>4180.3282079999999</v>
      </c>
      <c r="DF175" s="15">
        <f t="shared" si="391"/>
        <v>4180.3282079999999</v>
      </c>
      <c r="DG175" s="15">
        <f t="shared" si="392"/>
        <v>4180.3282079999999</v>
      </c>
      <c r="DH175" s="15">
        <f t="shared" si="393"/>
        <v>4180.3282079999999</v>
      </c>
      <c r="DI175" s="15">
        <f t="shared" si="394"/>
        <v>4180.3282079999999</v>
      </c>
      <c r="DJ175" s="15">
        <f t="shared" si="395"/>
        <v>4180.3282079999999</v>
      </c>
      <c r="DK175" s="15">
        <f t="shared" si="396"/>
        <v>0</v>
      </c>
      <c r="DL175" s="15">
        <f t="shared" si="397"/>
        <v>0</v>
      </c>
      <c r="DM175" s="15">
        <f t="shared" si="398"/>
        <v>0</v>
      </c>
      <c r="DN175" s="15">
        <f t="shared" si="399"/>
        <v>0</v>
      </c>
      <c r="DO175" s="15">
        <f t="shared" si="400"/>
        <v>0</v>
      </c>
      <c r="DP175" s="15">
        <f t="shared" si="401"/>
        <v>0</v>
      </c>
      <c r="DR175" s="15">
        <f t="shared" si="402"/>
        <v>442.36277333333328</v>
      </c>
      <c r="DS175" s="15">
        <f t="shared" si="403"/>
        <v>442.36277333333328</v>
      </c>
      <c r="DT175" s="15">
        <f t="shared" si="404"/>
        <v>442.36277333333328</v>
      </c>
      <c r="DU175" s="15">
        <f t="shared" si="405"/>
        <v>442.36277333333328</v>
      </c>
      <c r="DV175" s="15">
        <f t="shared" si="406"/>
        <v>442.36277333333328</v>
      </c>
      <c r="DW175" s="15">
        <f t="shared" si="407"/>
        <v>442.36277333333328</v>
      </c>
      <c r="DX175" s="15">
        <f t="shared" si="408"/>
        <v>442.36277333333328</v>
      </c>
      <c r="DY175" s="15">
        <f t="shared" si="409"/>
        <v>442.36277333333328</v>
      </c>
      <c r="DZ175" s="15">
        <f t="shared" si="410"/>
        <v>442.36277333333328</v>
      </c>
      <c r="EA175" s="15">
        <f t="shared" si="411"/>
        <v>442.36277333333328</v>
      </c>
      <c r="EB175" s="15">
        <f t="shared" si="412"/>
        <v>442.36277333333328</v>
      </c>
      <c r="EC175" s="15">
        <f t="shared" si="413"/>
        <v>442.36277333333328</v>
      </c>
      <c r="ED175" s="15">
        <f t="shared" si="414"/>
        <v>0</v>
      </c>
      <c r="EE175" s="15">
        <f t="shared" si="415"/>
        <v>442.36277333333328</v>
      </c>
      <c r="EF175" s="15">
        <f t="shared" si="416"/>
        <v>442.36277333333328</v>
      </c>
      <c r="EG175" s="15">
        <f t="shared" si="417"/>
        <v>442.36277333333328</v>
      </c>
      <c r="EH175" s="15">
        <f t="shared" si="418"/>
        <v>442.36277333333328</v>
      </c>
      <c r="EI175" s="15">
        <f t="shared" si="419"/>
        <v>442.36277333333328</v>
      </c>
      <c r="EJ175" s="15">
        <f t="shared" si="420"/>
        <v>442.36277333333328</v>
      </c>
      <c r="EK175" s="15">
        <f t="shared" si="421"/>
        <v>442.36277333333328</v>
      </c>
      <c r="EL175" s="15">
        <f t="shared" si="422"/>
        <v>442.36277333333328</v>
      </c>
      <c r="EM175" s="15">
        <f t="shared" si="423"/>
        <v>442.36277333333328</v>
      </c>
      <c r="EN175" s="15">
        <f t="shared" si="424"/>
        <v>442.36277333333328</v>
      </c>
      <c r="EO175" s="15">
        <f t="shared" si="425"/>
        <v>442.36277333333328</v>
      </c>
      <c r="EP175" s="15">
        <f t="shared" si="426"/>
        <v>442.36277333333328</v>
      </c>
      <c r="EQ175" s="15">
        <f t="shared" si="427"/>
        <v>0</v>
      </c>
      <c r="ER175" s="15">
        <f t="shared" si="428"/>
        <v>442.36277333333328</v>
      </c>
      <c r="ES175" s="15">
        <f t="shared" si="429"/>
        <v>442.36277333333328</v>
      </c>
      <c r="ET175" s="15">
        <f t="shared" si="430"/>
        <v>442.36277333333328</v>
      </c>
      <c r="EU175" s="15">
        <f t="shared" si="431"/>
        <v>442.36277333333328</v>
      </c>
      <c r="EV175" s="15">
        <f t="shared" si="432"/>
        <v>442.36277333333328</v>
      </c>
      <c r="EW175" s="15">
        <f t="shared" si="433"/>
        <v>442.36277333333328</v>
      </c>
      <c r="EX175" s="15">
        <f t="shared" si="434"/>
        <v>0</v>
      </c>
      <c r="EY175" s="15">
        <f t="shared" si="435"/>
        <v>0</v>
      </c>
      <c r="EZ175" s="15">
        <f t="shared" si="436"/>
        <v>0</v>
      </c>
      <c r="FA175" s="15">
        <f t="shared" si="437"/>
        <v>0</v>
      </c>
      <c r="FB175" s="15">
        <f t="shared" si="438"/>
        <v>0</v>
      </c>
      <c r="FC175" s="15">
        <f t="shared" si="439"/>
        <v>0</v>
      </c>
    </row>
    <row r="176" spans="1:159" x14ac:dyDescent="0.25">
      <c r="A176" s="30" t="s">
        <v>572</v>
      </c>
      <c r="B176" s="13">
        <v>0.03</v>
      </c>
      <c r="C176" s="212">
        <v>2.7799999999999998E-2</v>
      </c>
      <c r="D176" s="13"/>
      <c r="E176" s="27">
        <v>1052246.1299999999</v>
      </c>
      <c r="F176" s="27">
        <v>1052246.1299999999</v>
      </c>
      <c r="G176" s="27">
        <v>1052246.1299999999</v>
      </c>
      <c r="H176" s="27">
        <v>1052246.1299999999</v>
      </c>
      <c r="I176" s="27">
        <v>1052246.1299999999</v>
      </c>
      <c r="J176" s="27">
        <v>1052246.1299999999</v>
      </c>
      <c r="K176" s="27">
        <v>1052246.1299999999</v>
      </c>
      <c r="L176" s="27">
        <v>1052246.1299999999</v>
      </c>
      <c r="M176" s="27">
        <v>1052246.1299999999</v>
      </c>
      <c r="N176" s="27">
        <v>1052246.1299999999</v>
      </c>
      <c r="O176" s="27">
        <v>1052246.1299999999</v>
      </c>
      <c r="P176" s="27">
        <v>1052246.1299999999</v>
      </c>
      <c r="Q176" s="13"/>
      <c r="R176" s="27">
        <v>1052246.1299999999</v>
      </c>
      <c r="S176" s="27">
        <v>1052246.1299999999</v>
      </c>
      <c r="T176" s="27">
        <v>1052246.1299999999</v>
      </c>
      <c r="U176" s="29">
        <v>1052246.1299999999</v>
      </c>
      <c r="V176" s="29">
        <v>1052246.1299999999</v>
      </c>
      <c r="W176" s="29">
        <v>1052246.1299999999</v>
      </c>
      <c r="X176" s="29">
        <v>1052246.1299999999</v>
      </c>
      <c r="Y176" s="29">
        <v>1052246.1299999999</v>
      </c>
      <c r="Z176" s="29">
        <v>1052246.1299999999</v>
      </c>
      <c r="AA176" s="29">
        <v>1052246.1299999999</v>
      </c>
      <c r="AB176" s="29">
        <v>1052246.1299999999</v>
      </c>
      <c r="AC176" s="29">
        <v>1052246.1299999999</v>
      </c>
      <c r="AD176" s="27"/>
      <c r="AE176" s="27">
        <v>1052246.1299999999</v>
      </c>
      <c r="AF176" s="27">
        <v>1052246.1299999999</v>
      </c>
      <c r="AG176" s="27">
        <v>1055409.02</v>
      </c>
      <c r="AH176" s="27">
        <v>1058571.9099999999</v>
      </c>
      <c r="AI176" s="27">
        <v>1058571.9099999999</v>
      </c>
      <c r="AJ176" s="27">
        <v>1058571.9099999999</v>
      </c>
      <c r="AK176" s="27"/>
      <c r="AL176" s="27"/>
      <c r="AM176" s="27"/>
      <c r="AN176" s="27"/>
      <c r="AO176" s="27"/>
      <c r="AP176" s="27"/>
      <c r="AQ176" s="27"/>
      <c r="AR176" s="28">
        <v>2630.6153249999998</v>
      </c>
      <c r="AS176" s="28">
        <v>2630.6153249999998</v>
      </c>
      <c r="AT176" s="28">
        <v>2630.6153249999998</v>
      </c>
      <c r="AU176" s="28">
        <v>2630.6153249999998</v>
      </c>
      <c r="AV176" s="28">
        <v>2630.6153249999998</v>
      </c>
      <c r="AW176" s="28">
        <v>2630.6153249999998</v>
      </c>
      <c r="AX176" s="28">
        <v>2630.6153249999998</v>
      </c>
      <c r="AY176" s="28">
        <v>2630.6153249999998</v>
      </c>
      <c r="AZ176" s="28">
        <v>2630.6153249999998</v>
      </c>
      <c r="BA176" s="28">
        <v>2630.6153249999998</v>
      </c>
      <c r="BB176" s="28">
        <v>2630.6153249999998</v>
      </c>
      <c r="BC176" s="28">
        <v>2630.6153249999998</v>
      </c>
      <c r="BD176" s="27"/>
      <c r="BE176" s="28">
        <v>2630.6153249999998</v>
      </c>
      <c r="BF176" s="28">
        <v>2630.6153249999998</v>
      </c>
      <c r="BG176" s="28">
        <v>2630.6153249999998</v>
      </c>
      <c r="BH176" s="29">
        <v>2630.6153249999998</v>
      </c>
      <c r="BI176" s="29">
        <v>2630.6153249999998</v>
      </c>
      <c r="BJ176" s="29">
        <v>2630.6153249999998</v>
      </c>
      <c r="BK176" s="29">
        <v>2630.6153249999998</v>
      </c>
      <c r="BL176" s="29">
        <v>2630.6153249999998</v>
      </c>
      <c r="BM176" s="29">
        <v>2630.6153249999998</v>
      </c>
      <c r="BN176" s="29">
        <v>2630.6153249999998</v>
      </c>
      <c r="BO176" s="29">
        <v>2630.6153249999998</v>
      </c>
      <c r="BP176" s="29">
        <v>2630.6153249999998</v>
      </c>
      <c r="BQ176" s="28"/>
      <c r="BR176" s="27">
        <f t="shared" si="352"/>
        <v>2630.6153249999998</v>
      </c>
      <c r="BS176" s="27">
        <f t="shared" si="353"/>
        <v>2630.6153249999998</v>
      </c>
      <c r="BT176" s="27">
        <f t="shared" si="354"/>
        <v>2638.5225500000001</v>
      </c>
      <c r="BU176" s="27">
        <f t="shared" si="355"/>
        <v>2646.4297749999996</v>
      </c>
      <c r="BV176" s="27">
        <f t="shared" si="356"/>
        <v>2646.4297749999996</v>
      </c>
      <c r="BW176" s="27">
        <f t="shared" si="357"/>
        <v>2646.4297749999996</v>
      </c>
      <c r="BX176" s="27">
        <f t="shared" si="358"/>
        <v>0</v>
      </c>
      <c r="BY176" s="27">
        <f t="shared" si="359"/>
        <v>0</v>
      </c>
      <c r="BZ176" s="27">
        <f t="shared" si="360"/>
        <v>0</v>
      </c>
      <c r="CA176" s="27">
        <f t="shared" si="361"/>
        <v>0</v>
      </c>
      <c r="CB176" s="27">
        <f t="shared" si="362"/>
        <v>0</v>
      </c>
      <c r="CC176" s="27">
        <f t="shared" si="363"/>
        <v>0</v>
      </c>
      <c r="CE176" s="15">
        <f t="shared" si="364"/>
        <v>2437.7035344999995</v>
      </c>
      <c r="CF176" s="15">
        <f t="shared" si="365"/>
        <v>2437.7035344999995</v>
      </c>
      <c r="CG176" s="15">
        <f t="shared" si="366"/>
        <v>2437.7035344999995</v>
      </c>
      <c r="CH176" s="15">
        <f t="shared" si="367"/>
        <v>2437.7035344999995</v>
      </c>
      <c r="CI176" s="15">
        <f t="shared" si="368"/>
        <v>2437.7035344999995</v>
      </c>
      <c r="CJ176" s="15">
        <f t="shared" si="369"/>
        <v>2437.7035344999995</v>
      </c>
      <c r="CK176" s="15">
        <f t="shared" si="370"/>
        <v>2437.7035344999995</v>
      </c>
      <c r="CL176" s="15">
        <f t="shared" si="371"/>
        <v>2437.7035344999995</v>
      </c>
      <c r="CM176" s="15">
        <f t="shared" si="372"/>
        <v>2437.7035344999995</v>
      </c>
      <c r="CN176" s="15">
        <f t="shared" si="373"/>
        <v>2437.7035344999995</v>
      </c>
      <c r="CO176" s="15">
        <f t="shared" si="374"/>
        <v>2437.7035344999995</v>
      </c>
      <c r="CP176" s="15">
        <f t="shared" si="375"/>
        <v>2437.7035344999995</v>
      </c>
      <c r="CQ176" s="15">
        <f t="shared" si="376"/>
        <v>0</v>
      </c>
      <c r="CR176" s="15">
        <f t="shared" si="377"/>
        <v>2437.7035344999995</v>
      </c>
      <c r="CS176" s="15">
        <f t="shared" si="378"/>
        <v>2437.7035344999995</v>
      </c>
      <c r="CT176" s="15">
        <f t="shared" si="379"/>
        <v>2437.7035344999995</v>
      </c>
      <c r="CU176" s="15">
        <f t="shared" si="380"/>
        <v>2437.7035344999995</v>
      </c>
      <c r="CV176" s="15">
        <f t="shared" si="381"/>
        <v>2437.7035344999995</v>
      </c>
      <c r="CW176" s="15">
        <f t="shared" si="382"/>
        <v>2437.7035344999995</v>
      </c>
      <c r="CX176" s="15">
        <f t="shared" si="383"/>
        <v>2437.7035344999995</v>
      </c>
      <c r="CY176" s="15">
        <f t="shared" si="384"/>
        <v>2437.7035344999995</v>
      </c>
      <c r="CZ176" s="15">
        <f t="shared" si="385"/>
        <v>2437.7035344999995</v>
      </c>
      <c r="DA176" s="15">
        <f t="shared" si="386"/>
        <v>2437.7035344999995</v>
      </c>
      <c r="DB176" s="15">
        <f t="shared" si="387"/>
        <v>2437.7035344999995</v>
      </c>
      <c r="DC176" s="15">
        <f t="shared" si="388"/>
        <v>2437.7035344999995</v>
      </c>
      <c r="DD176" s="15">
        <f t="shared" si="389"/>
        <v>0</v>
      </c>
      <c r="DE176" s="15">
        <f t="shared" si="390"/>
        <v>2437.7035344999995</v>
      </c>
      <c r="DF176" s="15">
        <f t="shared" si="391"/>
        <v>2437.7035344999995</v>
      </c>
      <c r="DG176" s="15">
        <f t="shared" si="392"/>
        <v>2445.0308963333332</v>
      </c>
      <c r="DH176" s="15">
        <f t="shared" si="393"/>
        <v>2452.3582581666665</v>
      </c>
      <c r="DI176" s="15">
        <f t="shared" si="394"/>
        <v>2452.3582581666665</v>
      </c>
      <c r="DJ176" s="15">
        <f t="shared" si="395"/>
        <v>2452.3582581666665</v>
      </c>
      <c r="DK176" s="15">
        <f t="shared" si="396"/>
        <v>0</v>
      </c>
      <c r="DL176" s="15">
        <f t="shared" si="397"/>
        <v>0</v>
      </c>
      <c r="DM176" s="15">
        <f t="shared" si="398"/>
        <v>0</v>
      </c>
      <c r="DN176" s="15">
        <f t="shared" si="399"/>
        <v>0</v>
      </c>
      <c r="DO176" s="15">
        <f t="shared" si="400"/>
        <v>0</v>
      </c>
      <c r="DP176" s="15">
        <f t="shared" si="401"/>
        <v>0</v>
      </c>
      <c r="DR176" s="15">
        <f t="shared" si="402"/>
        <v>192.91179050000028</v>
      </c>
      <c r="DS176" s="15">
        <f t="shared" si="403"/>
        <v>192.91179050000028</v>
      </c>
      <c r="DT176" s="15">
        <f t="shared" si="404"/>
        <v>192.91179050000028</v>
      </c>
      <c r="DU176" s="15">
        <f t="shared" si="405"/>
        <v>192.91179050000028</v>
      </c>
      <c r="DV176" s="15">
        <f t="shared" si="406"/>
        <v>192.91179050000028</v>
      </c>
      <c r="DW176" s="15">
        <f t="shared" si="407"/>
        <v>192.91179050000028</v>
      </c>
      <c r="DX176" s="15">
        <f t="shared" si="408"/>
        <v>192.91179050000028</v>
      </c>
      <c r="DY176" s="15">
        <f t="shared" si="409"/>
        <v>192.91179050000028</v>
      </c>
      <c r="DZ176" s="15">
        <f t="shared" si="410"/>
        <v>192.91179050000028</v>
      </c>
      <c r="EA176" s="15">
        <f t="shared" si="411"/>
        <v>192.91179050000028</v>
      </c>
      <c r="EB176" s="15">
        <f t="shared" si="412"/>
        <v>192.91179050000028</v>
      </c>
      <c r="EC176" s="15">
        <f t="shared" si="413"/>
        <v>192.91179050000028</v>
      </c>
      <c r="ED176" s="15">
        <f t="shared" si="414"/>
        <v>0</v>
      </c>
      <c r="EE176" s="15">
        <f t="shared" si="415"/>
        <v>192.91179050000028</v>
      </c>
      <c r="EF176" s="15">
        <f t="shared" si="416"/>
        <v>192.91179050000028</v>
      </c>
      <c r="EG176" s="15">
        <f t="shared" si="417"/>
        <v>192.91179050000028</v>
      </c>
      <c r="EH176" s="15">
        <f t="shared" si="418"/>
        <v>192.91179050000028</v>
      </c>
      <c r="EI176" s="15">
        <f t="shared" si="419"/>
        <v>192.91179050000028</v>
      </c>
      <c r="EJ176" s="15">
        <f t="shared" si="420"/>
        <v>192.91179050000028</v>
      </c>
      <c r="EK176" s="15">
        <f t="shared" si="421"/>
        <v>192.91179050000028</v>
      </c>
      <c r="EL176" s="15">
        <f t="shared" si="422"/>
        <v>192.91179050000028</v>
      </c>
      <c r="EM176" s="15">
        <f t="shared" si="423"/>
        <v>192.91179050000028</v>
      </c>
      <c r="EN176" s="15">
        <f t="shared" si="424"/>
        <v>192.91179050000028</v>
      </c>
      <c r="EO176" s="15">
        <f t="shared" si="425"/>
        <v>192.91179050000028</v>
      </c>
      <c r="EP176" s="15">
        <f t="shared" si="426"/>
        <v>192.91179050000028</v>
      </c>
      <c r="EQ176" s="15">
        <f t="shared" si="427"/>
        <v>0</v>
      </c>
      <c r="ER176" s="15">
        <f t="shared" si="428"/>
        <v>192.91179050000028</v>
      </c>
      <c r="ES176" s="15">
        <f t="shared" si="429"/>
        <v>192.91179050000028</v>
      </c>
      <c r="ET176" s="15">
        <f t="shared" si="430"/>
        <v>193.49165366666693</v>
      </c>
      <c r="EU176" s="15">
        <f t="shared" si="431"/>
        <v>194.07151683333313</v>
      </c>
      <c r="EV176" s="15">
        <f t="shared" si="432"/>
        <v>194.07151683333313</v>
      </c>
      <c r="EW176" s="15">
        <f t="shared" si="433"/>
        <v>194.07151683333313</v>
      </c>
      <c r="EX176" s="15">
        <f t="shared" si="434"/>
        <v>0</v>
      </c>
      <c r="EY176" s="15">
        <f t="shared" si="435"/>
        <v>0</v>
      </c>
      <c r="EZ176" s="15">
        <f t="shared" si="436"/>
        <v>0</v>
      </c>
      <c r="FA176" s="15">
        <f t="shared" si="437"/>
        <v>0</v>
      </c>
      <c r="FB176" s="15">
        <f t="shared" si="438"/>
        <v>0</v>
      </c>
      <c r="FC176" s="15">
        <f t="shared" si="439"/>
        <v>0</v>
      </c>
    </row>
    <row r="177" spans="1:159" x14ac:dyDescent="0.25">
      <c r="A177" s="30" t="s">
        <v>573</v>
      </c>
      <c r="B177" s="13">
        <v>2.6200000000000001E-2</v>
      </c>
      <c r="C177" s="212">
        <v>2.3900000000000001E-2</v>
      </c>
      <c r="D177" s="13"/>
      <c r="E177" s="27">
        <v>1140531.74</v>
      </c>
      <c r="F177" s="27">
        <v>1140531.74</v>
      </c>
      <c r="G177" s="27">
        <v>1140531.74</v>
      </c>
      <c r="H177" s="27">
        <v>1140531.74</v>
      </c>
      <c r="I177" s="27">
        <v>1140531.74</v>
      </c>
      <c r="J177" s="27">
        <v>1140531.74</v>
      </c>
      <c r="K177" s="27">
        <v>1140531.74</v>
      </c>
      <c r="L177" s="27">
        <v>1140531.74</v>
      </c>
      <c r="M177" s="27">
        <v>1140531.74</v>
      </c>
      <c r="N177" s="27">
        <v>1140531.74</v>
      </c>
      <c r="O177" s="27">
        <v>1140531.74</v>
      </c>
      <c r="P177" s="27">
        <v>1140531.74</v>
      </c>
      <c r="Q177" s="13"/>
      <c r="R177" s="27">
        <v>1140531.74</v>
      </c>
      <c r="S177" s="27">
        <v>1140531.74</v>
      </c>
      <c r="T177" s="27">
        <v>1140531.74</v>
      </c>
      <c r="U177" s="29">
        <v>1140531.74</v>
      </c>
      <c r="V177" s="29">
        <v>1140531.74</v>
      </c>
      <c r="W177" s="29">
        <v>1140531.74</v>
      </c>
      <c r="X177" s="29">
        <v>1140531.74</v>
      </c>
      <c r="Y177" s="29">
        <v>1140531.74</v>
      </c>
      <c r="Z177" s="29">
        <v>1140531.74</v>
      </c>
      <c r="AA177" s="29">
        <v>1140531.74</v>
      </c>
      <c r="AB177" s="29">
        <v>1140531.74</v>
      </c>
      <c r="AC177" s="29">
        <v>1140531.74</v>
      </c>
      <c r="AD177" s="27"/>
      <c r="AE177" s="27">
        <v>1140531.74</v>
      </c>
      <c r="AF177" s="27">
        <v>1140531.74</v>
      </c>
      <c r="AG177" s="27">
        <v>1140531.74</v>
      </c>
      <c r="AH177" s="27">
        <v>1140531.74</v>
      </c>
      <c r="AI177" s="27">
        <v>1140531.74</v>
      </c>
      <c r="AJ177" s="27">
        <v>1140531.74</v>
      </c>
      <c r="AK177" s="27"/>
      <c r="AL177" s="27"/>
      <c r="AM177" s="27"/>
      <c r="AN177" s="27"/>
      <c r="AO177" s="27"/>
      <c r="AP177" s="27"/>
      <c r="AQ177" s="27"/>
      <c r="AR177" s="28">
        <v>2490.1609656666665</v>
      </c>
      <c r="AS177" s="28">
        <v>2490.1609656666665</v>
      </c>
      <c r="AT177" s="28">
        <v>2490.1609656666665</v>
      </c>
      <c r="AU177" s="28">
        <v>2490.1609656666665</v>
      </c>
      <c r="AV177" s="28">
        <v>2490.1609656666665</v>
      </c>
      <c r="AW177" s="28">
        <v>2490.1609656666665</v>
      </c>
      <c r="AX177" s="28">
        <v>2490.1609656666665</v>
      </c>
      <c r="AY177" s="28">
        <v>2490.1609656666665</v>
      </c>
      <c r="AZ177" s="28">
        <v>2490.1609656666665</v>
      </c>
      <c r="BA177" s="28">
        <v>2490.1609656666665</v>
      </c>
      <c r="BB177" s="28">
        <v>2490.1609656666665</v>
      </c>
      <c r="BC177" s="28">
        <v>2490.1609656666665</v>
      </c>
      <c r="BD177" s="27"/>
      <c r="BE177" s="28">
        <v>2490.1609656666665</v>
      </c>
      <c r="BF177" s="28">
        <v>2490.1609656666665</v>
      </c>
      <c r="BG177" s="28">
        <v>2490.1609656666665</v>
      </c>
      <c r="BH177" s="29">
        <v>2490.1609656666665</v>
      </c>
      <c r="BI177" s="29">
        <v>2490.1609656666665</v>
      </c>
      <c r="BJ177" s="29">
        <v>2490.1609656666665</v>
      </c>
      <c r="BK177" s="29">
        <v>2490.1609656666665</v>
      </c>
      <c r="BL177" s="29">
        <v>2490.1609656666665</v>
      </c>
      <c r="BM177" s="29">
        <v>2490.1609656666665</v>
      </c>
      <c r="BN177" s="29">
        <v>2490.1609656666665</v>
      </c>
      <c r="BO177" s="29">
        <v>2490.1609656666665</v>
      </c>
      <c r="BP177" s="29">
        <v>2490.1609656666665</v>
      </c>
      <c r="BQ177" s="28"/>
      <c r="BR177" s="27">
        <f t="shared" si="352"/>
        <v>2490.1609656666665</v>
      </c>
      <c r="BS177" s="27">
        <f t="shared" si="353"/>
        <v>2490.1609656666665</v>
      </c>
      <c r="BT177" s="27">
        <f t="shared" si="354"/>
        <v>2490.1609656666665</v>
      </c>
      <c r="BU177" s="27">
        <f t="shared" si="355"/>
        <v>2490.1609656666665</v>
      </c>
      <c r="BV177" s="27">
        <f t="shared" si="356"/>
        <v>2490.1609656666665</v>
      </c>
      <c r="BW177" s="27">
        <f t="shared" si="357"/>
        <v>2490.1609656666665</v>
      </c>
      <c r="BX177" s="27">
        <f t="shared" si="358"/>
        <v>0</v>
      </c>
      <c r="BY177" s="27">
        <f t="shared" si="359"/>
        <v>0</v>
      </c>
      <c r="BZ177" s="27">
        <f t="shared" si="360"/>
        <v>0</v>
      </c>
      <c r="CA177" s="27">
        <f t="shared" si="361"/>
        <v>0</v>
      </c>
      <c r="CB177" s="27">
        <f t="shared" si="362"/>
        <v>0</v>
      </c>
      <c r="CC177" s="27">
        <f t="shared" si="363"/>
        <v>0</v>
      </c>
      <c r="CE177" s="15">
        <f t="shared" si="364"/>
        <v>2271.5590488333332</v>
      </c>
      <c r="CF177" s="15">
        <f t="shared" si="365"/>
        <v>2271.5590488333332</v>
      </c>
      <c r="CG177" s="15">
        <f t="shared" si="366"/>
        <v>2271.5590488333332</v>
      </c>
      <c r="CH177" s="15">
        <f t="shared" si="367"/>
        <v>2271.5590488333332</v>
      </c>
      <c r="CI177" s="15">
        <f t="shared" si="368"/>
        <v>2271.5590488333332</v>
      </c>
      <c r="CJ177" s="15">
        <f t="shared" si="369"/>
        <v>2271.5590488333332</v>
      </c>
      <c r="CK177" s="15">
        <f t="shared" si="370"/>
        <v>2271.5590488333332</v>
      </c>
      <c r="CL177" s="15">
        <f t="shared" si="371"/>
        <v>2271.5590488333332</v>
      </c>
      <c r="CM177" s="15">
        <f t="shared" si="372"/>
        <v>2271.5590488333332</v>
      </c>
      <c r="CN177" s="15">
        <f t="shared" si="373"/>
        <v>2271.5590488333332</v>
      </c>
      <c r="CO177" s="15">
        <f t="shared" si="374"/>
        <v>2271.5590488333332</v>
      </c>
      <c r="CP177" s="15">
        <f t="shared" si="375"/>
        <v>2271.5590488333332</v>
      </c>
      <c r="CQ177" s="15">
        <f t="shared" si="376"/>
        <v>0</v>
      </c>
      <c r="CR177" s="15">
        <f t="shared" si="377"/>
        <v>2271.5590488333332</v>
      </c>
      <c r="CS177" s="15">
        <f t="shared" si="378"/>
        <v>2271.5590488333332</v>
      </c>
      <c r="CT177" s="15">
        <f t="shared" si="379"/>
        <v>2271.5590488333332</v>
      </c>
      <c r="CU177" s="15">
        <f t="shared" si="380"/>
        <v>2271.5590488333332</v>
      </c>
      <c r="CV177" s="15">
        <f t="shared" si="381"/>
        <v>2271.5590488333332</v>
      </c>
      <c r="CW177" s="15">
        <f t="shared" si="382"/>
        <v>2271.5590488333332</v>
      </c>
      <c r="CX177" s="15">
        <f t="shared" si="383"/>
        <v>2271.5590488333332</v>
      </c>
      <c r="CY177" s="15">
        <f t="shared" si="384"/>
        <v>2271.5590488333332</v>
      </c>
      <c r="CZ177" s="15">
        <f t="shared" si="385"/>
        <v>2271.5590488333332</v>
      </c>
      <c r="DA177" s="15">
        <f t="shared" si="386"/>
        <v>2271.5590488333332</v>
      </c>
      <c r="DB177" s="15">
        <f t="shared" si="387"/>
        <v>2271.5590488333332</v>
      </c>
      <c r="DC177" s="15">
        <f t="shared" si="388"/>
        <v>2271.5590488333332</v>
      </c>
      <c r="DD177" s="15">
        <f t="shared" si="389"/>
        <v>0</v>
      </c>
      <c r="DE177" s="15">
        <f t="shared" si="390"/>
        <v>2271.5590488333332</v>
      </c>
      <c r="DF177" s="15">
        <f t="shared" si="391"/>
        <v>2271.5590488333332</v>
      </c>
      <c r="DG177" s="15">
        <f t="shared" si="392"/>
        <v>2271.5590488333332</v>
      </c>
      <c r="DH177" s="15">
        <f t="shared" si="393"/>
        <v>2271.5590488333332</v>
      </c>
      <c r="DI177" s="15">
        <f t="shared" si="394"/>
        <v>2271.5590488333332</v>
      </c>
      <c r="DJ177" s="15">
        <f t="shared" si="395"/>
        <v>2271.5590488333332</v>
      </c>
      <c r="DK177" s="15">
        <f t="shared" si="396"/>
        <v>0</v>
      </c>
      <c r="DL177" s="15">
        <f t="shared" si="397"/>
        <v>0</v>
      </c>
      <c r="DM177" s="15">
        <f t="shared" si="398"/>
        <v>0</v>
      </c>
      <c r="DN177" s="15">
        <f t="shared" si="399"/>
        <v>0</v>
      </c>
      <c r="DO177" s="15">
        <f t="shared" si="400"/>
        <v>0</v>
      </c>
      <c r="DP177" s="15">
        <f t="shared" si="401"/>
        <v>0</v>
      </c>
      <c r="DR177" s="15">
        <f t="shared" si="402"/>
        <v>218.60191683333323</v>
      </c>
      <c r="DS177" s="15">
        <f t="shared" si="403"/>
        <v>218.60191683333323</v>
      </c>
      <c r="DT177" s="15">
        <f t="shared" si="404"/>
        <v>218.60191683333323</v>
      </c>
      <c r="DU177" s="15">
        <f t="shared" si="405"/>
        <v>218.60191683333323</v>
      </c>
      <c r="DV177" s="15">
        <f t="shared" si="406"/>
        <v>218.60191683333323</v>
      </c>
      <c r="DW177" s="15">
        <f t="shared" si="407"/>
        <v>218.60191683333323</v>
      </c>
      <c r="DX177" s="15">
        <f t="shared" si="408"/>
        <v>218.60191683333323</v>
      </c>
      <c r="DY177" s="15">
        <f t="shared" si="409"/>
        <v>218.60191683333323</v>
      </c>
      <c r="DZ177" s="15">
        <f t="shared" si="410"/>
        <v>218.60191683333323</v>
      </c>
      <c r="EA177" s="15">
        <f t="shared" si="411"/>
        <v>218.60191683333323</v>
      </c>
      <c r="EB177" s="15">
        <f t="shared" si="412"/>
        <v>218.60191683333323</v>
      </c>
      <c r="EC177" s="15">
        <f t="shared" si="413"/>
        <v>218.60191683333323</v>
      </c>
      <c r="ED177" s="15">
        <f t="shared" si="414"/>
        <v>0</v>
      </c>
      <c r="EE177" s="15">
        <f t="shared" si="415"/>
        <v>218.60191683333323</v>
      </c>
      <c r="EF177" s="15">
        <f t="shared" si="416"/>
        <v>218.60191683333323</v>
      </c>
      <c r="EG177" s="15">
        <f t="shared" si="417"/>
        <v>218.60191683333323</v>
      </c>
      <c r="EH177" s="15">
        <f t="shared" si="418"/>
        <v>218.60191683333323</v>
      </c>
      <c r="EI177" s="15">
        <f t="shared" si="419"/>
        <v>218.60191683333323</v>
      </c>
      <c r="EJ177" s="15">
        <f t="shared" si="420"/>
        <v>218.60191683333323</v>
      </c>
      <c r="EK177" s="15">
        <f t="shared" si="421"/>
        <v>218.60191683333323</v>
      </c>
      <c r="EL177" s="15">
        <f t="shared" si="422"/>
        <v>218.60191683333323</v>
      </c>
      <c r="EM177" s="15">
        <f t="shared" si="423"/>
        <v>218.60191683333323</v>
      </c>
      <c r="EN177" s="15">
        <f t="shared" si="424"/>
        <v>218.60191683333323</v>
      </c>
      <c r="EO177" s="15">
        <f t="shared" si="425"/>
        <v>218.60191683333323</v>
      </c>
      <c r="EP177" s="15">
        <f t="shared" si="426"/>
        <v>218.60191683333323</v>
      </c>
      <c r="EQ177" s="15">
        <f t="shared" si="427"/>
        <v>0</v>
      </c>
      <c r="ER177" s="15">
        <f t="shared" si="428"/>
        <v>218.60191683333323</v>
      </c>
      <c r="ES177" s="15">
        <f t="shared" si="429"/>
        <v>218.60191683333323</v>
      </c>
      <c r="ET177" s="15">
        <f t="shared" si="430"/>
        <v>218.60191683333323</v>
      </c>
      <c r="EU177" s="15">
        <f t="shared" si="431"/>
        <v>218.60191683333323</v>
      </c>
      <c r="EV177" s="15">
        <f t="shared" si="432"/>
        <v>218.60191683333323</v>
      </c>
      <c r="EW177" s="15">
        <f t="shared" si="433"/>
        <v>218.60191683333323</v>
      </c>
      <c r="EX177" s="15">
        <f t="shared" si="434"/>
        <v>0</v>
      </c>
      <c r="EY177" s="15">
        <f t="shared" si="435"/>
        <v>0</v>
      </c>
      <c r="EZ177" s="15">
        <f t="shared" si="436"/>
        <v>0</v>
      </c>
      <c r="FA177" s="15">
        <f t="shared" si="437"/>
        <v>0</v>
      </c>
      <c r="FB177" s="15">
        <f t="shared" si="438"/>
        <v>0</v>
      </c>
      <c r="FC177" s="15">
        <f t="shared" si="439"/>
        <v>0</v>
      </c>
    </row>
    <row r="178" spans="1:159" x14ac:dyDescent="0.25">
      <c r="A178" s="26" t="s">
        <v>575</v>
      </c>
      <c r="B178" s="13">
        <v>0</v>
      </c>
      <c r="C178" s="212">
        <v>0</v>
      </c>
      <c r="D178" s="13"/>
      <c r="E178" s="27">
        <v>0</v>
      </c>
      <c r="F178" s="27">
        <v>0</v>
      </c>
      <c r="G178" s="27">
        <v>0</v>
      </c>
      <c r="H178" s="27">
        <v>0</v>
      </c>
      <c r="I178" s="27">
        <v>0</v>
      </c>
      <c r="J178" s="27">
        <v>0</v>
      </c>
      <c r="K178" s="27">
        <v>0</v>
      </c>
      <c r="L178" s="27">
        <v>0</v>
      </c>
      <c r="M178" s="27">
        <v>0</v>
      </c>
      <c r="N178" s="27">
        <v>0</v>
      </c>
      <c r="O178" s="27">
        <v>0</v>
      </c>
      <c r="P178" s="27">
        <v>0</v>
      </c>
      <c r="Q178" s="13"/>
      <c r="R178" s="27">
        <v>0</v>
      </c>
      <c r="S178" s="27">
        <v>0</v>
      </c>
      <c r="T178" s="27">
        <v>0</v>
      </c>
      <c r="U178" s="29">
        <v>0</v>
      </c>
      <c r="V178" s="29">
        <v>0</v>
      </c>
      <c r="W178" s="29">
        <v>0</v>
      </c>
      <c r="X178" s="29">
        <v>0</v>
      </c>
      <c r="Y178" s="29">
        <v>0</v>
      </c>
      <c r="Z178" s="29">
        <v>0</v>
      </c>
      <c r="AA178" s="29">
        <v>0</v>
      </c>
      <c r="AB178" s="29">
        <v>0</v>
      </c>
      <c r="AC178" s="29">
        <v>0</v>
      </c>
      <c r="AD178" s="27"/>
      <c r="AE178" s="27">
        <v>0</v>
      </c>
      <c r="AF178" s="27">
        <v>0</v>
      </c>
      <c r="AG178" s="27">
        <v>0</v>
      </c>
      <c r="AH178" s="27">
        <v>0</v>
      </c>
      <c r="AI178" s="27">
        <v>0</v>
      </c>
      <c r="AJ178" s="27">
        <v>0</v>
      </c>
      <c r="AK178" s="27"/>
      <c r="AL178" s="27"/>
      <c r="AM178" s="27"/>
      <c r="AN178" s="27"/>
      <c r="AO178" s="27"/>
      <c r="AP178" s="27"/>
      <c r="AQ178" s="27"/>
      <c r="AR178" s="28">
        <v>0</v>
      </c>
      <c r="AS178" s="28">
        <v>0</v>
      </c>
      <c r="AT178" s="28">
        <v>0</v>
      </c>
      <c r="AU178" s="28">
        <v>0</v>
      </c>
      <c r="AV178" s="28">
        <v>0</v>
      </c>
      <c r="AW178" s="28">
        <v>0</v>
      </c>
      <c r="AX178" s="28">
        <v>0</v>
      </c>
      <c r="AY178" s="28">
        <v>0</v>
      </c>
      <c r="AZ178" s="28">
        <v>0</v>
      </c>
      <c r="BA178" s="28">
        <v>0</v>
      </c>
      <c r="BB178" s="28">
        <v>0</v>
      </c>
      <c r="BC178" s="28">
        <v>0</v>
      </c>
      <c r="BD178" s="27"/>
      <c r="BE178" s="28">
        <v>0</v>
      </c>
      <c r="BF178" s="28">
        <v>0</v>
      </c>
      <c r="BG178" s="28">
        <v>0</v>
      </c>
      <c r="BH178" s="29">
        <v>0</v>
      </c>
      <c r="BI178" s="29">
        <v>0</v>
      </c>
      <c r="BJ178" s="29">
        <v>0</v>
      </c>
      <c r="BK178" s="29">
        <v>0</v>
      </c>
      <c r="BL178" s="29">
        <v>0</v>
      </c>
      <c r="BM178" s="29">
        <v>0</v>
      </c>
      <c r="BN178" s="29">
        <v>0</v>
      </c>
      <c r="BO178" s="29">
        <v>0</v>
      </c>
      <c r="BP178" s="29">
        <v>0</v>
      </c>
      <c r="BQ178" s="28"/>
      <c r="BR178" s="27">
        <f t="shared" si="352"/>
        <v>0</v>
      </c>
      <c r="BS178" s="27">
        <f t="shared" si="353"/>
        <v>0</v>
      </c>
      <c r="BT178" s="27">
        <f t="shared" si="354"/>
        <v>0</v>
      </c>
      <c r="BU178" s="27">
        <f t="shared" si="355"/>
        <v>0</v>
      </c>
      <c r="BV178" s="27">
        <f t="shared" si="356"/>
        <v>0</v>
      </c>
      <c r="BW178" s="27">
        <f t="shared" si="357"/>
        <v>0</v>
      </c>
      <c r="BX178" s="27">
        <f t="shared" si="358"/>
        <v>0</v>
      </c>
      <c r="BY178" s="27">
        <f t="shared" si="359"/>
        <v>0</v>
      </c>
      <c r="BZ178" s="27">
        <f t="shared" si="360"/>
        <v>0</v>
      </c>
      <c r="CA178" s="27">
        <f t="shared" si="361"/>
        <v>0</v>
      </c>
      <c r="CB178" s="27">
        <f t="shared" si="362"/>
        <v>0</v>
      </c>
      <c r="CC178" s="27">
        <f t="shared" si="363"/>
        <v>0</v>
      </c>
      <c r="CE178" s="15">
        <f t="shared" si="364"/>
        <v>0</v>
      </c>
      <c r="CF178" s="15">
        <f t="shared" si="365"/>
        <v>0</v>
      </c>
      <c r="CG178" s="15">
        <f t="shared" si="366"/>
        <v>0</v>
      </c>
      <c r="CH178" s="15">
        <f t="shared" si="367"/>
        <v>0</v>
      </c>
      <c r="CI178" s="15">
        <f t="shared" si="368"/>
        <v>0</v>
      </c>
      <c r="CJ178" s="15">
        <f t="shared" si="369"/>
        <v>0</v>
      </c>
      <c r="CK178" s="15">
        <f t="shared" si="370"/>
        <v>0</v>
      </c>
      <c r="CL178" s="15">
        <f t="shared" si="371"/>
        <v>0</v>
      </c>
      <c r="CM178" s="15">
        <f t="shared" si="372"/>
        <v>0</v>
      </c>
      <c r="CN178" s="15">
        <f t="shared" si="373"/>
        <v>0</v>
      </c>
      <c r="CO178" s="15">
        <f t="shared" si="374"/>
        <v>0</v>
      </c>
      <c r="CP178" s="15">
        <f t="shared" si="375"/>
        <v>0</v>
      </c>
      <c r="CQ178" s="15">
        <f t="shared" si="376"/>
        <v>0</v>
      </c>
      <c r="CR178" s="15">
        <f t="shared" si="377"/>
        <v>0</v>
      </c>
      <c r="CS178" s="15">
        <f t="shared" si="378"/>
        <v>0</v>
      </c>
      <c r="CT178" s="15">
        <f t="shared" si="379"/>
        <v>0</v>
      </c>
      <c r="CU178" s="15">
        <f t="shared" si="380"/>
        <v>0</v>
      </c>
      <c r="CV178" s="15">
        <f t="shared" si="381"/>
        <v>0</v>
      </c>
      <c r="CW178" s="15">
        <f t="shared" si="382"/>
        <v>0</v>
      </c>
      <c r="CX178" s="15">
        <f t="shared" si="383"/>
        <v>0</v>
      </c>
      <c r="CY178" s="15">
        <f t="shared" si="384"/>
        <v>0</v>
      </c>
      <c r="CZ178" s="15">
        <f t="shared" si="385"/>
        <v>0</v>
      </c>
      <c r="DA178" s="15">
        <f t="shared" si="386"/>
        <v>0</v>
      </c>
      <c r="DB178" s="15">
        <f t="shared" si="387"/>
        <v>0</v>
      </c>
      <c r="DC178" s="15">
        <f t="shared" si="388"/>
        <v>0</v>
      </c>
      <c r="DD178" s="15">
        <f t="shared" si="389"/>
        <v>0</v>
      </c>
      <c r="DE178" s="15">
        <f t="shared" si="390"/>
        <v>0</v>
      </c>
      <c r="DF178" s="15">
        <f t="shared" si="391"/>
        <v>0</v>
      </c>
      <c r="DG178" s="15">
        <f t="shared" si="392"/>
        <v>0</v>
      </c>
      <c r="DH178" s="15">
        <f t="shared" si="393"/>
        <v>0</v>
      </c>
      <c r="DI178" s="15">
        <f t="shared" si="394"/>
        <v>0</v>
      </c>
      <c r="DJ178" s="15">
        <f t="shared" si="395"/>
        <v>0</v>
      </c>
      <c r="DK178" s="15">
        <f t="shared" si="396"/>
        <v>0</v>
      </c>
      <c r="DL178" s="15">
        <f t="shared" si="397"/>
        <v>0</v>
      </c>
      <c r="DM178" s="15">
        <f t="shared" si="398"/>
        <v>0</v>
      </c>
      <c r="DN178" s="15">
        <f t="shared" si="399"/>
        <v>0</v>
      </c>
      <c r="DO178" s="15">
        <f t="shared" si="400"/>
        <v>0</v>
      </c>
      <c r="DP178" s="15">
        <f t="shared" si="401"/>
        <v>0</v>
      </c>
      <c r="DR178" s="15">
        <f t="shared" si="402"/>
        <v>0</v>
      </c>
      <c r="DS178" s="15">
        <f t="shared" si="403"/>
        <v>0</v>
      </c>
      <c r="DT178" s="15">
        <f t="shared" si="404"/>
        <v>0</v>
      </c>
      <c r="DU178" s="15">
        <f t="shared" si="405"/>
        <v>0</v>
      </c>
      <c r="DV178" s="15">
        <f t="shared" si="406"/>
        <v>0</v>
      </c>
      <c r="DW178" s="15">
        <f t="shared" si="407"/>
        <v>0</v>
      </c>
      <c r="DX178" s="15">
        <f t="shared" si="408"/>
        <v>0</v>
      </c>
      <c r="DY178" s="15">
        <f t="shared" si="409"/>
        <v>0</v>
      </c>
      <c r="DZ178" s="15">
        <f t="shared" si="410"/>
        <v>0</v>
      </c>
      <c r="EA178" s="15">
        <f t="shared" si="411"/>
        <v>0</v>
      </c>
      <c r="EB178" s="15">
        <f t="shared" si="412"/>
        <v>0</v>
      </c>
      <c r="EC178" s="15">
        <f t="shared" si="413"/>
        <v>0</v>
      </c>
      <c r="ED178" s="15">
        <f t="shared" si="414"/>
        <v>0</v>
      </c>
      <c r="EE178" s="15">
        <f t="shared" si="415"/>
        <v>0</v>
      </c>
      <c r="EF178" s="15">
        <f t="shared" si="416"/>
        <v>0</v>
      </c>
      <c r="EG178" s="15">
        <f t="shared" si="417"/>
        <v>0</v>
      </c>
      <c r="EH178" s="15">
        <f t="shared" si="418"/>
        <v>0</v>
      </c>
      <c r="EI178" s="15">
        <f t="shared" si="419"/>
        <v>0</v>
      </c>
      <c r="EJ178" s="15">
        <f t="shared" si="420"/>
        <v>0</v>
      </c>
      <c r="EK178" s="15">
        <f t="shared" si="421"/>
        <v>0</v>
      </c>
      <c r="EL178" s="15">
        <f t="shared" si="422"/>
        <v>0</v>
      </c>
      <c r="EM178" s="15">
        <f t="shared" si="423"/>
        <v>0</v>
      </c>
      <c r="EN178" s="15">
        <f t="shared" si="424"/>
        <v>0</v>
      </c>
      <c r="EO178" s="15">
        <f t="shared" si="425"/>
        <v>0</v>
      </c>
      <c r="EP178" s="15">
        <f t="shared" si="426"/>
        <v>0</v>
      </c>
      <c r="EQ178" s="15">
        <f t="shared" si="427"/>
        <v>0</v>
      </c>
      <c r="ER178" s="15">
        <f t="shared" si="428"/>
        <v>0</v>
      </c>
      <c r="ES178" s="15">
        <f t="shared" si="429"/>
        <v>0</v>
      </c>
      <c r="ET178" s="15">
        <f t="shared" si="430"/>
        <v>0</v>
      </c>
      <c r="EU178" s="15">
        <f t="shared" si="431"/>
        <v>0</v>
      </c>
      <c r="EV178" s="15">
        <f t="shared" si="432"/>
        <v>0</v>
      </c>
      <c r="EW178" s="15">
        <f t="shared" si="433"/>
        <v>0</v>
      </c>
      <c r="EX178" s="15">
        <f t="shared" si="434"/>
        <v>0</v>
      </c>
      <c r="EY178" s="15">
        <f t="shared" si="435"/>
        <v>0</v>
      </c>
      <c r="EZ178" s="15">
        <f t="shared" si="436"/>
        <v>0</v>
      </c>
      <c r="FA178" s="15">
        <f t="shared" si="437"/>
        <v>0</v>
      </c>
      <c r="FB178" s="15">
        <f t="shared" si="438"/>
        <v>0</v>
      </c>
      <c r="FC178" s="15">
        <f t="shared" si="439"/>
        <v>0</v>
      </c>
    </row>
    <row r="179" spans="1:159" x14ac:dyDescent="0.25">
      <c r="A179" s="26" t="s">
        <v>576</v>
      </c>
      <c r="B179" s="13">
        <v>0</v>
      </c>
      <c r="C179" s="212">
        <v>0</v>
      </c>
      <c r="D179" s="13"/>
      <c r="E179" s="27">
        <v>901218.54</v>
      </c>
      <c r="F179" s="27">
        <v>901218.54</v>
      </c>
      <c r="G179" s="27">
        <v>901218.54</v>
      </c>
      <c r="H179" s="27">
        <v>901218.54</v>
      </c>
      <c r="I179" s="27">
        <v>901218.54</v>
      </c>
      <c r="J179" s="27">
        <v>901218.54</v>
      </c>
      <c r="K179" s="27">
        <v>901218.54</v>
      </c>
      <c r="L179" s="27">
        <v>901218.54</v>
      </c>
      <c r="M179" s="27">
        <v>901218.54</v>
      </c>
      <c r="N179" s="27">
        <v>901218.54</v>
      </c>
      <c r="O179" s="27">
        <v>901218.54</v>
      </c>
      <c r="P179" s="27">
        <v>901218.54</v>
      </c>
      <c r="Q179" s="13"/>
      <c r="R179" s="27">
        <v>901218.54</v>
      </c>
      <c r="S179" s="27">
        <v>901218.54</v>
      </c>
      <c r="T179" s="27">
        <v>901218.54</v>
      </c>
      <c r="U179" s="29">
        <v>917416.09</v>
      </c>
      <c r="V179" s="29">
        <v>933613.64</v>
      </c>
      <c r="W179" s="29">
        <v>933613.64</v>
      </c>
      <c r="X179" s="29">
        <v>933583.69000000006</v>
      </c>
      <c r="Y179" s="29">
        <v>933553.74</v>
      </c>
      <c r="Z179" s="29">
        <v>933553.74</v>
      </c>
      <c r="AA179" s="29">
        <v>933553.74</v>
      </c>
      <c r="AB179" s="29">
        <v>933553.74</v>
      </c>
      <c r="AC179" s="29">
        <v>933553.74</v>
      </c>
      <c r="AD179" s="27"/>
      <c r="AE179" s="27">
        <v>933553.74</v>
      </c>
      <c r="AF179" s="27">
        <v>933553.74</v>
      </c>
      <c r="AG179" s="27">
        <v>933553.74</v>
      </c>
      <c r="AH179" s="27">
        <v>933553.74</v>
      </c>
      <c r="AI179" s="27">
        <v>933553.74</v>
      </c>
      <c r="AJ179" s="27">
        <v>933553.74</v>
      </c>
      <c r="AK179" s="27"/>
      <c r="AL179" s="27"/>
      <c r="AM179" s="27"/>
      <c r="AN179" s="27"/>
      <c r="AO179" s="27"/>
      <c r="AP179" s="27"/>
      <c r="AQ179" s="27"/>
      <c r="AR179" s="28">
        <v>0</v>
      </c>
      <c r="AS179" s="28">
        <v>0</v>
      </c>
      <c r="AT179" s="28">
        <v>0</v>
      </c>
      <c r="AU179" s="28">
        <v>0</v>
      </c>
      <c r="AV179" s="28">
        <v>0</v>
      </c>
      <c r="AW179" s="28">
        <v>0</v>
      </c>
      <c r="AX179" s="28">
        <v>0</v>
      </c>
      <c r="AY179" s="28">
        <v>0</v>
      </c>
      <c r="AZ179" s="28">
        <v>0</v>
      </c>
      <c r="BA179" s="28">
        <v>0</v>
      </c>
      <c r="BB179" s="28">
        <v>0</v>
      </c>
      <c r="BC179" s="28">
        <v>0</v>
      </c>
      <c r="BD179" s="27"/>
      <c r="BE179" s="28">
        <v>0</v>
      </c>
      <c r="BF179" s="28">
        <v>0</v>
      </c>
      <c r="BG179" s="28">
        <v>0</v>
      </c>
      <c r="BH179" s="29">
        <v>0</v>
      </c>
      <c r="BI179" s="29">
        <v>0</v>
      </c>
      <c r="BJ179" s="29">
        <v>0</v>
      </c>
      <c r="BK179" s="29">
        <v>0</v>
      </c>
      <c r="BL179" s="29">
        <v>0</v>
      </c>
      <c r="BM179" s="29">
        <v>0</v>
      </c>
      <c r="BN179" s="29">
        <v>0</v>
      </c>
      <c r="BO179" s="29">
        <v>0</v>
      </c>
      <c r="BP179" s="29">
        <v>0</v>
      </c>
      <c r="BQ179" s="28"/>
      <c r="BR179" s="27">
        <f t="shared" si="352"/>
        <v>0</v>
      </c>
      <c r="BS179" s="27">
        <f t="shared" si="353"/>
        <v>0</v>
      </c>
      <c r="BT179" s="27">
        <f t="shared" si="354"/>
        <v>0</v>
      </c>
      <c r="BU179" s="27">
        <f t="shared" si="355"/>
        <v>0</v>
      </c>
      <c r="BV179" s="27">
        <f t="shared" si="356"/>
        <v>0</v>
      </c>
      <c r="BW179" s="27">
        <f t="shared" si="357"/>
        <v>0</v>
      </c>
      <c r="BX179" s="27">
        <f t="shared" si="358"/>
        <v>0</v>
      </c>
      <c r="BY179" s="27">
        <f t="shared" si="359"/>
        <v>0</v>
      </c>
      <c r="BZ179" s="27">
        <f t="shared" si="360"/>
        <v>0</v>
      </c>
      <c r="CA179" s="27">
        <f t="shared" si="361"/>
        <v>0</v>
      </c>
      <c r="CB179" s="27">
        <f t="shared" si="362"/>
        <v>0</v>
      </c>
      <c r="CC179" s="27">
        <f t="shared" si="363"/>
        <v>0</v>
      </c>
      <c r="CE179" s="15">
        <f t="shared" si="364"/>
        <v>0</v>
      </c>
      <c r="CF179" s="15">
        <f t="shared" si="365"/>
        <v>0</v>
      </c>
      <c r="CG179" s="15">
        <f t="shared" si="366"/>
        <v>0</v>
      </c>
      <c r="CH179" s="15">
        <f t="shared" si="367"/>
        <v>0</v>
      </c>
      <c r="CI179" s="15">
        <f t="shared" si="368"/>
        <v>0</v>
      </c>
      <c r="CJ179" s="15">
        <f t="shared" si="369"/>
        <v>0</v>
      </c>
      <c r="CK179" s="15">
        <f t="shared" si="370"/>
        <v>0</v>
      </c>
      <c r="CL179" s="15">
        <f t="shared" si="371"/>
        <v>0</v>
      </c>
      <c r="CM179" s="15">
        <f t="shared" si="372"/>
        <v>0</v>
      </c>
      <c r="CN179" s="15">
        <f t="shared" si="373"/>
        <v>0</v>
      </c>
      <c r="CO179" s="15">
        <f t="shared" si="374"/>
        <v>0</v>
      </c>
      <c r="CP179" s="15">
        <f t="shared" si="375"/>
        <v>0</v>
      </c>
      <c r="CQ179" s="15">
        <f t="shared" si="376"/>
        <v>0</v>
      </c>
      <c r="CR179" s="15">
        <f t="shared" si="377"/>
        <v>0</v>
      </c>
      <c r="CS179" s="15">
        <f t="shared" si="378"/>
        <v>0</v>
      </c>
      <c r="CT179" s="15">
        <f t="shared" si="379"/>
        <v>0</v>
      </c>
      <c r="CU179" s="15">
        <f t="shared" si="380"/>
        <v>0</v>
      </c>
      <c r="CV179" s="15">
        <f t="shared" si="381"/>
        <v>0</v>
      </c>
      <c r="CW179" s="15">
        <f t="shared" si="382"/>
        <v>0</v>
      </c>
      <c r="CX179" s="15">
        <f t="shared" si="383"/>
        <v>0</v>
      </c>
      <c r="CY179" s="15">
        <f t="shared" si="384"/>
        <v>0</v>
      </c>
      <c r="CZ179" s="15">
        <f t="shared" si="385"/>
        <v>0</v>
      </c>
      <c r="DA179" s="15">
        <f t="shared" si="386"/>
        <v>0</v>
      </c>
      <c r="DB179" s="15">
        <f t="shared" si="387"/>
        <v>0</v>
      </c>
      <c r="DC179" s="15">
        <f t="shared" si="388"/>
        <v>0</v>
      </c>
      <c r="DD179" s="15">
        <f t="shared" si="389"/>
        <v>0</v>
      </c>
      <c r="DE179" s="15">
        <f t="shared" si="390"/>
        <v>0</v>
      </c>
      <c r="DF179" s="15">
        <f t="shared" si="391"/>
        <v>0</v>
      </c>
      <c r="DG179" s="15">
        <f t="shared" si="392"/>
        <v>0</v>
      </c>
      <c r="DH179" s="15">
        <f t="shared" si="393"/>
        <v>0</v>
      </c>
      <c r="DI179" s="15">
        <f t="shared" si="394"/>
        <v>0</v>
      </c>
      <c r="DJ179" s="15">
        <f t="shared" si="395"/>
        <v>0</v>
      </c>
      <c r="DK179" s="15">
        <f t="shared" si="396"/>
        <v>0</v>
      </c>
      <c r="DL179" s="15">
        <f t="shared" si="397"/>
        <v>0</v>
      </c>
      <c r="DM179" s="15">
        <f t="shared" si="398"/>
        <v>0</v>
      </c>
      <c r="DN179" s="15">
        <f t="shared" si="399"/>
        <v>0</v>
      </c>
      <c r="DO179" s="15">
        <f t="shared" si="400"/>
        <v>0</v>
      </c>
      <c r="DP179" s="15">
        <f t="shared" si="401"/>
        <v>0</v>
      </c>
      <c r="DR179" s="15">
        <f t="shared" si="402"/>
        <v>0</v>
      </c>
      <c r="DS179" s="15">
        <f t="shared" si="403"/>
        <v>0</v>
      </c>
      <c r="DT179" s="15">
        <f t="shared" si="404"/>
        <v>0</v>
      </c>
      <c r="DU179" s="15">
        <f t="shared" si="405"/>
        <v>0</v>
      </c>
      <c r="DV179" s="15">
        <f t="shared" si="406"/>
        <v>0</v>
      </c>
      <c r="DW179" s="15">
        <f t="shared" si="407"/>
        <v>0</v>
      </c>
      <c r="DX179" s="15">
        <f t="shared" si="408"/>
        <v>0</v>
      </c>
      <c r="DY179" s="15">
        <f t="shared" si="409"/>
        <v>0</v>
      </c>
      <c r="DZ179" s="15">
        <f t="shared" si="410"/>
        <v>0</v>
      </c>
      <c r="EA179" s="15">
        <f t="shared" si="411"/>
        <v>0</v>
      </c>
      <c r="EB179" s="15">
        <f t="shared" si="412"/>
        <v>0</v>
      </c>
      <c r="EC179" s="15">
        <f t="shared" si="413"/>
        <v>0</v>
      </c>
      <c r="ED179" s="15">
        <f t="shared" si="414"/>
        <v>0</v>
      </c>
      <c r="EE179" s="15">
        <f t="shared" si="415"/>
        <v>0</v>
      </c>
      <c r="EF179" s="15">
        <f t="shared" si="416"/>
        <v>0</v>
      </c>
      <c r="EG179" s="15">
        <f t="shared" si="417"/>
        <v>0</v>
      </c>
      <c r="EH179" s="15">
        <f t="shared" si="418"/>
        <v>0</v>
      </c>
      <c r="EI179" s="15">
        <f t="shared" si="419"/>
        <v>0</v>
      </c>
      <c r="EJ179" s="15">
        <f t="shared" si="420"/>
        <v>0</v>
      </c>
      <c r="EK179" s="15">
        <f t="shared" si="421"/>
        <v>0</v>
      </c>
      <c r="EL179" s="15">
        <f t="shared" si="422"/>
        <v>0</v>
      </c>
      <c r="EM179" s="15">
        <f t="shared" si="423"/>
        <v>0</v>
      </c>
      <c r="EN179" s="15">
        <f t="shared" si="424"/>
        <v>0</v>
      </c>
      <c r="EO179" s="15">
        <f t="shared" si="425"/>
        <v>0</v>
      </c>
      <c r="EP179" s="15">
        <f t="shared" si="426"/>
        <v>0</v>
      </c>
      <c r="EQ179" s="15">
        <f t="shared" si="427"/>
        <v>0</v>
      </c>
      <c r="ER179" s="15">
        <f t="shared" si="428"/>
        <v>0</v>
      </c>
      <c r="ES179" s="15">
        <f t="shared" si="429"/>
        <v>0</v>
      </c>
      <c r="ET179" s="15">
        <f t="shared" si="430"/>
        <v>0</v>
      </c>
      <c r="EU179" s="15">
        <f t="shared" si="431"/>
        <v>0</v>
      </c>
      <c r="EV179" s="15">
        <f t="shared" si="432"/>
        <v>0</v>
      </c>
      <c r="EW179" s="15">
        <f t="shared" si="433"/>
        <v>0</v>
      </c>
      <c r="EX179" s="15">
        <f t="shared" si="434"/>
        <v>0</v>
      </c>
      <c r="EY179" s="15">
        <f t="shared" si="435"/>
        <v>0</v>
      </c>
      <c r="EZ179" s="15">
        <f t="shared" si="436"/>
        <v>0</v>
      </c>
      <c r="FA179" s="15">
        <f t="shared" si="437"/>
        <v>0</v>
      </c>
      <c r="FB179" s="15">
        <f t="shared" si="438"/>
        <v>0</v>
      </c>
      <c r="FC179" s="15">
        <f t="shared" si="439"/>
        <v>0</v>
      </c>
    </row>
    <row r="180" spans="1:159" x14ac:dyDescent="0.25">
      <c r="A180" s="26" t="s">
        <v>577</v>
      </c>
      <c r="B180" s="13">
        <v>1.6E-2</v>
      </c>
      <c r="C180" s="212">
        <v>1.3899999999999999E-2</v>
      </c>
      <c r="D180" s="13"/>
      <c r="E180" s="27">
        <v>2866259.99</v>
      </c>
      <c r="F180" s="27">
        <v>2866259.99</v>
      </c>
      <c r="G180" s="27">
        <v>2866259.99</v>
      </c>
      <c r="H180" s="27">
        <v>2866259.99</v>
      </c>
      <c r="I180" s="27">
        <v>2866259.99</v>
      </c>
      <c r="J180" s="27">
        <v>2866259.99</v>
      </c>
      <c r="K180" s="27">
        <v>2866259.99</v>
      </c>
      <c r="L180" s="27">
        <v>2866259.99</v>
      </c>
      <c r="M180" s="27">
        <v>2866259.99</v>
      </c>
      <c r="N180" s="27">
        <v>2866259.99</v>
      </c>
      <c r="O180" s="27">
        <v>2866259.99</v>
      </c>
      <c r="P180" s="27">
        <v>2866259.99</v>
      </c>
      <c r="Q180" s="13"/>
      <c r="R180" s="27">
        <v>2866259.99</v>
      </c>
      <c r="S180" s="27">
        <v>2866259.99</v>
      </c>
      <c r="T180" s="27">
        <v>2866259.99</v>
      </c>
      <c r="U180" s="29">
        <v>2866259.99</v>
      </c>
      <c r="V180" s="29">
        <v>2866259.99</v>
      </c>
      <c r="W180" s="29">
        <v>2866259.99</v>
      </c>
      <c r="X180" s="29">
        <v>2866259.99</v>
      </c>
      <c r="Y180" s="29">
        <v>2866259.99</v>
      </c>
      <c r="Z180" s="29">
        <v>2866259.99</v>
      </c>
      <c r="AA180" s="29">
        <v>2866259.99</v>
      </c>
      <c r="AB180" s="29">
        <v>2873484.3</v>
      </c>
      <c r="AC180" s="29">
        <v>2880708.61</v>
      </c>
      <c r="AD180" s="27"/>
      <c r="AE180" s="27">
        <v>2880708.61</v>
      </c>
      <c r="AF180" s="27">
        <v>2880708.61</v>
      </c>
      <c r="AG180" s="27">
        <v>2880708.61</v>
      </c>
      <c r="AH180" s="27">
        <v>2880708.61</v>
      </c>
      <c r="AI180" s="27">
        <v>2880708.61</v>
      </c>
      <c r="AJ180" s="27">
        <v>2880708.61</v>
      </c>
      <c r="AK180" s="27"/>
      <c r="AL180" s="27"/>
      <c r="AM180" s="27"/>
      <c r="AN180" s="27"/>
      <c r="AO180" s="27"/>
      <c r="AP180" s="27"/>
      <c r="AQ180" s="27"/>
      <c r="AR180" s="28">
        <v>3821.6799866666674</v>
      </c>
      <c r="AS180" s="28">
        <v>3821.6799866666674</v>
      </c>
      <c r="AT180" s="28">
        <v>3821.6799866666674</v>
      </c>
      <c r="AU180" s="28">
        <v>3821.6799866666674</v>
      </c>
      <c r="AV180" s="28">
        <v>3821.6799866666674</v>
      </c>
      <c r="AW180" s="28">
        <v>3821.6799866666674</v>
      </c>
      <c r="AX180" s="28">
        <v>3821.6799866666674</v>
      </c>
      <c r="AY180" s="28">
        <v>3821.6799866666674</v>
      </c>
      <c r="AZ180" s="28">
        <v>3821.6799866666674</v>
      </c>
      <c r="BA180" s="28">
        <v>3821.6799866666674</v>
      </c>
      <c r="BB180" s="28">
        <v>3821.6799866666674</v>
      </c>
      <c r="BC180" s="28">
        <v>3821.6799866666674</v>
      </c>
      <c r="BD180" s="27"/>
      <c r="BE180" s="28">
        <v>3821.6799866666674</v>
      </c>
      <c r="BF180" s="28">
        <v>3821.6799866666674</v>
      </c>
      <c r="BG180" s="28">
        <v>3821.6799866666674</v>
      </c>
      <c r="BH180" s="29">
        <v>3821.6799866666674</v>
      </c>
      <c r="BI180" s="29">
        <v>3821.6799866666674</v>
      </c>
      <c r="BJ180" s="29">
        <v>3821.6799866666674</v>
      </c>
      <c r="BK180" s="29">
        <v>3821.6799866666674</v>
      </c>
      <c r="BL180" s="29">
        <v>3821.6799866666674</v>
      </c>
      <c r="BM180" s="29">
        <v>3821.6799866666674</v>
      </c>
      <c r="BN180" s="29">
        <v>3821.6799866666674</v>
      </c>
      <c r="BO180" s="29">
        <v>3831.3124000000003</v>
      </c>
      <c r="BP180" s="29">
        <v>3840.9448133333335</v>
      </c>
      <c r="BQ180" s="28"/>
      <c r="BR180" s="27">
        <f t="shared" ref="BR180:BR198" si="440">AE180*$B180/12</f>
        <v>3840.9448133333335</v>
      </c>
      <c r="BS180" s="27">
        <f t="shared" ref="BS180:BS198" si="441">AF180*$B180/12</f>
        <v>3840.9448133333335</v>
      </c>
      <c r="BT180" s="27">
        <f t="shared" ref="BT180:BT198" si="442">AG180*$B180/12</f>
        <v>3840.9448133333335</v>
      </c>
      <c r="BU180" s="27">
        <f t="shared" ref="BU180:BU198" si="443">AH180*$B180/12</f>
        <v>3840.9448133333335</v>
      </c>
      <c r="BV180" s="27">
        <f t="shared" ref="BV180:BV198" si="444">AI180*$B180/12</f>
        <v>3840.9448133333335</v>
      </c>
      <c r="BW180" s="27">
        <f t="shared" ref="BW180:BW198" si="445">AJ180*$B180/12</f>
        <v>3840.9448133333335</v>
      </c>
      <c r="BX180" s="27">
        <f t="shared" ref="BX180:BX198" si="446">AK180*$B180/12</f>
        <v>0</v>
      </c>
      <c r="BY180" s="27">
        <f t="shared" ref="BY180:BY198" si="447">AL180*$B180/12</f>
        <v>0</v>
      </c>
      <c r="BZ180" s="27">
        <f t="shared" ref="BZ180:BZ198" si="448">AM180*$B180/12</f>
        <v>0</v>
      </c>
      <c r="CA180" s="27">
        <f t="shared" ref="CA180:CA198" si="449">AN180*$B180/12</f>
        <v>0</v>
      </c>
      <c r="CB180" s="27">
        <f t="shared" ref="CB180:CB198" si="450">AO180*$B180/12</f>
        <v>0</v>
      </c>
      <c r="CC180" s="27">
        <f t="shared" ref="CC180:CC198" si="451">AP180*$B180/12</f>
        <v>0</v>
      </c>
      <c r="CE180" s="15">
        <f t="shared" ref="CE180:CE199" si="452">E180*$C180/12</f>
        <v>3320.0844884166668</v>
      </c>
      <c r="CF180" s="15">
        <f t="shared" ref="CF180:CF199" si="453">F180*$C180/12</f>
        <v>3320.0844884166668</v>
      </c>
      <c r="CG180" s="15">
        <f t="shared" ref="CG180:CG199" si="454">G180*$C180/12</f>
        <v>3320.0844884166668</v>
      </c>
      <c r="CH180" s="15">
        <f t="shared" ref="CH180:CH199" si="455">H180*$C180/12</f>
        <v>3320.0844884166668</v>
      </c>
      <c r="CI180" s="15">
        <f t="shared" ref="CI180:CI199" si="456">I180*$C180/12</f>
        <v>3320.0844884166668</v>
      </c>
      <c r="CJ180" s="15">
        <f t="shared" ref="CJ180:CJ199" si="457">J180*$C180/12</f>
        <v>3320.0844884166668</v>
      </c>
      <c r="CK180" s="15">
        <f t="shared" ref="CK180:CK199" si="458">K180*$C180/12</f>
        <v>3320.0844884166668</v>
      </c>
      <c r="CL180" s="15">
        <f t="shared" ref="CL180:CL199" si="459">L180*$C180/12</f>
        <v>3320.0844884166668</v>
      </c>
      <c r="CM180" s="15">
        <f t="shared" ref="CM180:CM199" si="460">M180*$C180/12</f>
        <v>3320.0844884166668</v>
      </c>
      <c r="CN180" s="15">
        <f t="shared" ref="CN180:CN199" si="461">N180*$C180/12</f>
        <v>3320.0844884166668</v>
      </c>
      <c r="CO180" s="15">
        <f t="shared" ref="CO180:CO199" si="462">O180*$C180/12</f>
        <v>3320.0844884166668</v>
      </c>
      <c r="CP180" s="15">
        <f t="shared" ref="CP180:CP199" si="463">P180*$C180/12</f>
        <v>3320.0844884166668</v>
      </c>
      <c r="CQ180" s="15">
        <f t="shared" ref="CQ180:CQ199" si="464">Q180*$C180/12</f>
        <v>0</v>
      </c>
      <c r="CR180" s="15">
        <f t="shared" ref="CR180:CR199" si="465">R180*$C180/12</f>
        <v>3320.0844884166668</v>
      </c>
      <c r="CS180" s="15">
        <f t="shared" ref="CS180:CS199" si="466">S180*$C180/12</f>
        <v>3320.0844884166668</v>
      </c>
      <c r="CT180" s="15">
        <f t="shared" ref="CT180:CT199" si="467">T180*$C180/12</f>
        <v>3320.0844884166668</v>
      </c>
      <c r="CU180" s="15">
        <f t="shared" ref="CU180:CU199" si="468">U180*$C180/12</f>
        <v>3320.0844884166668</v>
      </c>
      <c r="CV180" s="15">
        <f t="shared" ref="CV180:CV199" si="469">V180*$C180/12</f>
        <v>3320.0844884166668</v>
      </c>
      <c r="CW180" s="15">
        <f t="shared" ref="CW180:CW199" si="470">W180*$C180/12</f>
        <v>3320.0844884166668</v>
      </c>
      <c r="CX180" s="15">
        <f t="shared" ref="CX180:CX199" si="471">X180*$C180/12</f>
        <v>3320.0844884166668</v>
      </c>
      <c r="CY180" s="15">
        <f t="shared" ref="CY180:CY199" si="472">Y180*$C180/12</f>
        <v>3320.0844884166668</v>
      </c>
      <c r="CZ180" s="15">
        <f t="shared" ref="CZ180:CZ199" si="473">Z180*$C180/12</f>
        <v>3320.0844884166668</v>
      </c>
      <c r="DA180" s="15">
        <f t="shared" ref="DA180:DA199" si="474">AA180*$C180/12</f>
        <v>3320.0844884166668</v>
      </c>
      <c r="DB180" s="15">
        <f t="shared" ref="DB180:DB199" si="475">AB180*$C180/12</f>
        <v>3328.4526474999998</v>
      </c>
      <c r="DC180" s="15">
        <f t="shared" ref="DC180:DC199" si="476">AC180*$C180/12</f>
        <v>3336.8208065833333</v>
      </c>
      <c r="DD180" s="15">
        <f t="shared" ref="DD180:DD199" si="477">AD180*$C180/12</f>
        <v>0</v>
      </c>
      <c r="DE180" s="15">
        <f t="shared" ref="DE180:DE199" si="478">AE180*$C180/12</f>
        <v>3336.8208065833333</v>
      </c>
      <c r="DF180" s="15">
        <f t="shared" ref="DF180:DF199" si="479">AF180*$C180/12</f>
        <v>3336.8208065833333</v>
      </c>
      <c r="DG180" s="15">
        <f t="shared" ref="DG180:DG199" si="480">AG180*$C180/12</f>
        <v>3336.8208065833333</v>
      </c>
      <c r="DH180" s="15">
        <f t="shared" ref="DH180:DH199" si="481">AH180*$C180/12</f>
        <v>3336.8208065833333</v>
      </c>
      <c r="DI180" s="15">
        <f t="shared" ref="DI180:DI199" si="482">AI180*$C180/12</f>
        <v>3336.8208065833333</v>
      </c>
      <c r="DJ180" s="15">
        <f t="shared" ref="DJ180:DJ199" si="483">AJ180*$C180/12</f>
        <v>3336.8208065833333</v>
      </c>
      <c r="DK180" s="15">
        <f t="shared" ref="DK180:DK199" si="484">AK180*$C180/12</f>
        <v>0</v>
      </c>
      <c r="DL180" s="15">
        <f t="shared" ref="DL180:DL199" si="485">AL180*$C180/12</f>
        <v>0</v>
      </c>
      <c r="DM180" s="15">
        <f t="shared" ref="DM180:DM199" si="486">AM180*$C180/12</f>
        <v>0</v>
      </c>
      <c r="DN180" s="15">
        <f t="shared" ref="DN180:DN199" si="487">AN180*$C180/12</f>
        <v>0</v>
      </c>
      <c r="DO180" s="15">
        <f t="shared" ref="DO180:DO199" si="488">AO180*$C180/12</f>
        <v>0</v>
      </c>
      <c r="DP180" s="15">
        <f t="shared" ref="DP180:DP199" si="489">AP180*$C180/12</f>
        <v>0</v>
      </c>
      <c r="DR180" s="15">
        <f t="shared" ref="DR180:DR199" si="490">+AR180-CE180</f>
        <v>501.59549825000067</v>
      </c>
      <c r="DS180" s="15">
        <f t="shared" ref="DS180:DS199" si="491">+AS180-CF180</f>
        <v>501.59549825000067</v>
      </c>
      <c r="DT180" s="15">
        <f t="shared" ref="DT180:DT199" si="492">+AT180-CG180</f>
        <v>501.59549825000067</v>
      </c>
      <c r="DU180" s="15">
        <f t="shared" ref="DU180:DU199" si="493">+AU180-CH180</f>
        <v>501.59549825000067</v>
      </c>
      <c r="DV180" s="15">
        <f t="shared" ref="DV180:DV199" si="494">+AV180-CI180</f>
        <v>501.59549825000067</v>
      </c>
      <c r="DW180" s="15">
        <f t="shared" ref="DW180:DW199" si="495">+AW180-CJ180</f>
        <v>501.59549825000067</v>
      </c>
      <c r="DX180" s="15">
        <f t="shared" ref="DX180:DX199" si="496">+AX180-CK180</f>
        <v>501.59549825000067</v>
      </c>
      <c r="DY180" s="15">
        <f t="shared" ref="DY180:DY199" si="497">+AY180-CL180</f>
        <v>501.59549825000067</v>
      </c>
      <c r="DZ180" s="15">
        <f t="shared" ref="DZ180:DZ199" si="498">+AZ180-CM180</f>
        <v>501.59549825000067</v>
      </c>
      <c r="EA180" s="15">
        <f t="shared" ref="EA180:EA199" si="499">+BA180-CN180</f>
        <v>501.59549825000067</v>
      </c>
      <c r="EB180" s="15">
        <f t="shared" ref="EB180:EB199" si="500">+BB180-CO180</f>
        <v>501.59549825000067</v>
      </c>
      <c r="EC180" s="15">
        <f t="shared" ref="EC180:EC199" si="501">+BC180-CP180</f>
        <v>501.59549825000067</v>
      </c>
      <c r="ED180" s="15">
        <f t="shared" ref="ED180:ED199" si="502">+BD180-CQ180</f>
        <v>0</v>
      </c>
      <c r="EE180" s="15">
        <f t="shared" ref="EE180:EE199" si="503">+BE180-CR180</f>
        <v>501.59549825000067</v>
      </c>
      <c r="EF180" s="15">
        <f t="shared" ref="EF180:EF199" si="504">+BF180-CS180</f>
        <v>501.59549825000067</v>
      </c>
      <c r="EG180" s="15">
        <f t="shared" ref="EG180:EG199" si="505">+BG180-CT180</f>
        <v>501.59549825000067</v>
      </c>
      <c r="EH180" s="15">
        <f t="shared" ref="EH180:EH199" si="506">+BH180-CU180</f>
        <v>501.59549825000067</v>
      </c>
      <c r="EI180" s="15">
        <f t="shared" ref="EI180:EI199" si="507">+BI180-CV180</f>
        <v>501.59549825000067</v>
      </c>
      <c r="EJ180" s="15">
        <f t="shared" ref="EJ180:EJ199" si="508">+BJ180-CW180</f>
        <v>501.59549825000067</v>
      </c>
      <c r="EK180" s="15">
        <f t="shared" ref="EK180:EK199" si="509">+BK180-CX180</f>
        <v>501.59549825000067</v>
      </c>
      <c r="EL180" s="15">
        <f t="shared" ref="EL180:EL199" si="510">+BL180-CY180</f>
        <v>501.59549825000067</v>
      </c>
      <c r="EM180" s="15">
        <f t="shared" ref="EM180:EM199" si="511">+BM180-CZ180</f>
        <v>501.59549825000067</v>
      </c>
      <c r="EN180" s="15">
        <f t="shared" ref="EN180:EN199" si="512">+BN180-DA180</f>
        <v>501.59549825000067</v>
      </c>
      <c r="EO180" s="15">
        <f t="shared" ref="EO180:EO199" si="513">+BO180-DB180</f>
        <v>502.85975250000047</v>
      </c>
      <c r="EP180" s="15">
        <f t="shared" ref="EP180:EP199" si="514">+BP180-DC180</f>
        <v>504.12400675000026</v>
      </c>
      <c r="EQ180" s="15">
        <f t="shared" ref="EQ180:EQ199" si="515">+BQ180-DD180</f>
        <v>0</v>
      </c>
      <c r="ER180" s="15">
        <f t="shared" ref="ER180:ER199" si="516">+BR180-DE180</f>
        <v>504.12400675000026</v>
      </c>
      <c r="ES180" s="15">
        <f t="shared" ref="ES180:ES199" si="517">+BS180-DF180</f>
        <v>504.12400675000026</v>
      </c>
      <c r="ET180" s="15">
        <f t="shared" ref="ET180:ET199" si="518">+BT180-DG180</f>
        <v>504.12400675000026</v>
      </c>
      <c r="EU180" s="15">
        <f t="shared" ref="EU180:EU199" si="519">+BU180-DH180</f>
        <v>504.12400675000026</v>
      </c>
      <c r="EV180" s="15">
        <f t="shared" ref="EV180:EV199" si="520">+BV180-DI180</f>
        <v>504.12400675000026</v>
      </c>
      <c r="EW180" s="15">
        <f t="shared" ref="EW180:EW199" si="521">+BW180-DJ180</f>
        <v>504.12400675000026</v>
      </c>
      <c r="EX180" s="15">
        <f t="shared" ref="EX180:EX199" si="522">+BX180-DK180</f>
        <v>0</v>
      </c>
      <c r="EY180" s="15">
        <f t="shared" ref="EY180:EY199" si="523">+BY180-DL180</f>
        <v>0</v>
      </c>
      <c r="EZ180" s="15">
        <f t="shared" ref="EZ180:EZ199" si="524">+BZ180-DM180</f>
        <v>0</v>
      </c>
      <c r="FA180" s="15">
        <f t="shared" ref="FA180:FA199" si="525">+CA180-DN180</f>
        <v>0</v>
      </c>
      <c r="FB180" s="15">
        <f t="shared" ref="FB180:FB199" si="526">+CB180-DO180</f>
        <v>0</v>
      </c>
      <c r="FC180" s="15">
        <f t="shared" ref="FC180:FC199" si="527">+CC180-DP180</f>
        <v>0</v>
      </c>
    </row>
    <row r="181" spans="1:159" x14ac:dyDescent="0.25">
      <c r="A181" s="26" t="s">
        <v>580</v>
      </c>
      <c r="B181" s="13">
        <v>2.9599999999999998E-2</v>
      </c>
      <c r="C181" s="212">
        <v>2.7400000000000001E-2</v>
      </c>
      <c r="D181" s="13"/>
      <c r="E181" s="27">
        <v>6625665.4299999997</v>
      </c>
      <c r="F181" s="27">
        <v>6625665.4299999997</v>
      </c>
      <c r="G181" s="27">
        <v>6625665.4299999997</v>
      </c>
      <c r="H181" s="27">
        <v>6625665.4299999997</v>
      </c>
      <c r="I181" s="27">
        <v>6625665.4299999997</v>
      </c>
      <c r="J181" s="27">
        <v>6625665.4299999997</v>
      </c>
      <c r="K181" s="27">
        <v>6625665.4299999997</v>
      </c>
      <c r="L181" s="27">
        <v>6625665.4299999997</v>
      </c>
      <c r="M181" s="27">
        <v>6625665.4299999997</v>
      </c>
      <c r="N181" s="27">
        <v>6625665.4299999997</v>
      </c>
      <c r="O181" s="27">
        <v>6625665.4299999997</v>
      </c>
      <c r="P181" s="27">
        <v>6625665.4299999997</v>
      </c>
      <c r="Q181" s="13"/>
      <c r="R181" s="27">
        <v>6625665.4299999997</v>
      </c>
      <c r="S181" s="27">
        <v>6625665.4299999997</v>
      </c>
      <c r="T181" s="27">
        <v>6625665.4299999997</v>
      </c>
      <c r="U181" s="29">
        <v>6625665.4299999997</v>
      </c>
      <c r="V181" s="29">
        <v>6625665.4299999997</v>
      </c>
      <c r="W181" s="29">
        <v>6625665.4299999997</v>
      </c>
      <c r="X181" s="29">
        <v>6625665.4299999997</v>
      </c>
      <c r="Y181" s="29">
        <v>6625665.4299999997</v>
      </c>
      <c r="Z181" s="29">
        <v>6625665.4299999997</v>
      </c>
      <c r="AA181" s="29">
        <v>6625665.4299999997</v>
      </c>
      <c r="AB181" s="29">
        <v>6625665.4299999997</v>
      </c>
      <c r="AC181" s="29">
        <v>6625665.4299999997</v>
      </c>
      <c r="AD181" s="27"/>
      <c r="AE181" s="27">
        <v>6625665.4299999997</v>
      </c>
      <c r="AF181" s="27">
        <v>6625665.4299999997</v>
      </c>
      <c r="AG181" s="27">
        <v>6625665.4299999997</v>
      </c>
      <c r="AH181" s="27">
        <v>6625665.4299999997</v>
      </c>
      <c r="AI181" s="27">
        <v>6625665.4299999997</v>
      </c>
      <c r="AJ181" s="27">
        <v>6625665.4299999997</v>
      </c>
      <c r="AK181" s="27"/>
      <c r="AL181" s="27"/>
      <c r="AM181" s="27"/>
      <c r="AN181" s="27"/>
      <c r="AO181" s="27"/>
      <c r="AP181" s="27"/>
      <c r="AQ181" s="27"/>
      <c r="AR181" s="28">
        <v>16343.308060666664</v>
      </c>
      <c r="AS181" s="28">
        <v>16343.308060666664</v>
      </c>
      <c r="AT181" s="28">
        <v>16343.308060666664</v>
      </c>
      <c r="AU181" s="28">
        <v>16343.308060666664</v>
      </c>
      <c r="AV181" s="28">
        <v>16343.308060666664</v>
      </c>
      <c r="AW181" s="28">
        <v>16343.308060666664</v>
      </c>
      <c r="AX181" s="28">
        <v>16343.308060666664</v>
      </c>
      <c r="AY181" s="28">
        <v>16343.308060666664</v>
      </c>
      <c r="AZ181" s="28">
        <v>16343.308060666664</v>
      </c>
      <c r="BA181" s="28">
        <v>16343.308060666664</v>
      </c>
      <c r="BB181" s="28">
        <v>16343.308060666664</v>
      </c>
      <c r="BC181" s="28">
        <v>16343.308060666664</v>
      </c>
      <c r="BD181" s="27"/>
      <c r="BE181" s="28">
        <v>16343.308060666664</v>
      </c>
      <c r="BF181" s="28">
        <v>16343.308060666664</v>
      </c>
      <c r="BG181" s="28">
        <v>16343.308060666664</v>
      </c>
      <c r="BH181" s="29">
        <v>16343.308060666664</v>
      </c>
      <c r="BI181" s="29">
        <v>16343.308060666664</v>
      </c>
      <c r="BJ181" s="29">
        <v>16343.308060666664</v>
      </c>
      <c r="BK181" s="29">
        <v>16343.308060666664</v>
      </c>
      <c r="BL181" s="29">
        <v>16343.308060666664</v>
      </c>
      <c r="BM181" s="29">
        <v>16343.308060666664</v>
      </c>
      <c r="BN181" s="29">
        <v>16343.308060666664</v>
      </c>
      <c r="BO181" s="29">
        <v>16343.308060666664</v>
      </c>
      <c r="BP181" s="29">
        <v>16343.308060666664</v>
      </c>
      <c r="BQ181" s="28"/>
      <c r="BR181" s="27">
        <f t="shared" si="440"/>
        <v>16343.308060666664</v>
      </c>
      <c r="BS181" s="27">
        <f t="shared" si="441"/>
        <v>16343.308060666664</v>
      </c>
      <c r="BT181" s="27">
        <f t="shared" si="442"/>
        <v>16343.308060666664</v>
      </c>
      <c r="BU181" s="27">
        <f t="shared" si="443"/>
        <v>16343.308060666664</v>
      </c>
      <c r="BV181" s="27">
        <f t="shared" si="444"/>
        <v>16343.308060666664</v>
      </c>
      <c r="BW181" s="27">
        <f t="shared" si="445"/>
        <v>16343.308060666664</v>
      </c>
      <c r="BX181" s="27">
        <f t="shared" si="446"/>
        <v>0</v>
      </c>
      <c r="BY181" s="27">
        <f t="shared" si="447"/>
        <v>0</v>
      </c>
      <c r="BZ181" s="27">
        <f t="shared" si="448"/>
        <v>0</v>
      </c>
      <c r="CA181" s="27">
        <f t="shared" si="449"/>
        <v>0</v>
      </c>
      <c r="CB181" s="27">
        <f t="shared" si="450"/>
        <v>0</v>
      </c>
      <c r="CC181" s="27">
        <f t="shared" si="451"/>
        <v>0</v>
      </c>
      <c r="CE181" s="15">
        <f t="shared" si="452"/>
        <v>15128.602731833334</v>
      </c>
      <c r="CF181" s="15">
        <f t="shared" si="453"/>
        <v>15128.602731833334</v>
      </c>
      <c r="CG181" s="15">
        <f t="shared" si="454"/>
        <v>15128.602731833334</v>
      </c>
      <c r="CH181" s="15">
        <f t="shared" si="455"/>
        <v>15128.602731833334</v>
      </c>
      <c r="CI181" s="15">
        <f t="shared" si="456"/>
        <v>15128.602731833334</v>
      </c>
      <c r="CJ181" s="15">
        <f t="shared" si="457"/>
        <v>15128.602731833334</v>
      </c>
      <c r="CK181" s="15">
        <f t="shared" si="458"/>
        <v>15128.602731833334</v>
      </c>
      <c r="CL181" s="15">
        <f t="shared" si="459"/>
        <v>15128.602731833334</v>
      </c>
      <c r="CM181" s="15">
        <f t="shared" si="460"/>
        <v>15128.602731833334</v>
      </c>
      <c r="CN181" s="15">
        <f t="shared" si="461"/>
        <v>15128.602731833334</v>
      </c>
      <c r="CO181" s="15">
        <f t="shared" si="462"/>
        <v>15128.602731833334</v>
      </c>
      <c r="CP181" s="15">
        <f t="shared" si="463"/>
        <v>15128.602731833334</v>
      </c>
      <c r="CQ181" s="15">
        <f t="shared" si="464"/>
        <v>0</v>
      </c>
      <c r="CR181" s="15">
        <f t="shared" si="465"/>
        <v>15128.602731833334</v>
      </c>
      <c r="CS181" s="15">
        <f t="shared" si="466"/>
        <v>15128.602731833334</v>
      </c>
      <c r="CT181" s="15">
        <f t="shared" si="467"/>
        <v>15128.602731833334</v>
      </c>
      <c r="CU181" s="15">
        <f t="shared" si="468"/>
        <v>15128.602731833334</v>
      </c>
      <c r="CV181" s="15">
        <f t="shared" si="469"/>
        <v>15128.602731833334</v>
      </c>
      <c r="CW181" s="15">
        <f t="shared" si="470"/>
        <v>15128.602731833334</v>
      </c>
      <c r="CX181" s="15">
        <f t="shared" si="471"/>
        <v>15128.602731833334</v>
      </c>
      <c r="CY181" s="15">
        <f t="shared" si="472"/>
        <v>15128.602731833334</v>
      </c>
      <c r="CZ181" s="15">
        <f t="shared" si="473"/>
        <v>15128.602731833334</v>
      </c>
      <c r="DA181" s="15">
        <f t="shared" si="474"/>
        <v>15128.602731833334</v>
      </c>
      <c r="DB181" s="15">
        <f t="shared" si="475"/>
        <v>15128.602731833334</v>
      </c>
      <c r="DC181" s="15">
        <f t="shared" si="476"/>
        <v>15128.602731833334</v>
      </c>
      <c r="DD181" s="15">
        <f t="shared" si="477"/>
        <v>0</v>
      </c>
      <c r="DE181" s="15">
        <f t="shared" si="478"/>
        <v>15128.602731833334</v>
      </c>
      <c r="DF181" s="15">
        <f t="shared" si="479"/>
        <v>15128.602731833334</v>
      </c>
      <c r="DG181" s="15">
        <f t="shared" si="480"/>
        <v>15128.602731833334</v>
      </c>
      <c r="DH181" s="15">
        <f t="shared" si="481"/>
        <v>15128.602731833334</v>
      </c>
      <c r="DI181" s="15">
        <f t="shared" si="482"/>
        <v>15128.602731833334</v>
      </c>
      <c r="DJ181" s="15">
        <f t="shared" si="483"/>
        <v>15128.602731833334</v>
      </c>
      <c r="DK181" s="15">
        <f t="shared" si="484"/>
        <v>0</v>
      </c>
      <c r="DL181" s="15">
        <f t="shared" si="485"/>
        <v>0</v>
      </c>
      <c r="DM181" s="15">
        <f t="shared" si="486"/>
        <v>0</v>
      </c>
      <c r="DN181" s="15">
        <f t="shared" si="487"/>
        <v>0</v>
      </c>
      <c r="DO181" s="15">
        <f t="shared" si="488"/>
        <v>0</v>
      </c>
      <c r="DP181" s="15">
        <f t="shared" si="489"/>
        <v>0</v>
      </c>
      <c r="DR181" s="15">
        <f t="shared" si="490"/>
        <v>1214.70532883333</v>
      </c>
      <c r="DS181" s="15">
        <f t="shared" si="491"/>
        <v>1214.70532883333</v>
      </c>
      <c r="DT181" s="15">
        <f t="shared" si="492"/>
        <v>1214.70532883333</v>
      </c>
      <c r="DU181" s="15">
        <f t="shared" si="493"/>
        <v>1214.70532883333</v>
      </c>
      <c r="DV181" s="15">
        <f t="shared" si="494"/>
        <v>1214.70532883333</v>
      </c>
      <c r="DW181" s="15">
        <f t="shared" si="495"/>
        <v>1214.70532883333</v>
      </c>
      <c r="DX181" s="15">
        <f t="shared" si="496"/>
        <v>1214.70532883333</v>
      </c>
      <c r="DY181" s="15">
        <f t="shared" si="497"/>
        <v>1214.70532883333</v>
      </c>
      <c r="DZ181" s="15">
        <f t="shared" si="498"/>
        <v>1214.70532883333</v>
      </c>
      <c r="EA181" s="15">
        <f t="shared" si="499"/>
        <v>1214.70532883333</v>
      </c>
      <c r="EB181" s="15">
        <f t="shared" si="500"/>
        <v>1214.70532883333</v>
      </c>
      <c r="EC181" s="15">
        <f t="shared" si="501"/>
        <v>1214.70532883333</v>
      </c>
      <c r="ED181" s="15">
        <f t="shared" si="502"/>
        <v>0</v>
      </c>
      <c r="EE181" s="15">
        <f t="shared" si="503"/>
        <v>1214.70532883333</v>
      </c>
      <c r="EF181" s="15">
        <f t="shared" si="504"/>
        <v>1214.70532883333</v>
      </c>
      <c r="EG181" s="15">
        <f t="shared" si="505"/>
        <v>1214.70532883333</v>
      </c>
      <c r="EH181" s="15">
        <f t="shared" si="506"/>
        <v>1214.70532883333</v>
      </c>
      <c r="EI181" s="15">
        <f t="shared" si="507"/>
        <v>1214.70532883333</v>
      </c>
      <c r="EJ181" s="15">
        <f t="shared" si="508"/>
        <v>1214.70532883333</v>
      </c>
      <c r="EK181" s="15">
        <f t="shared" si="509"/>
        <v>1214.70532883333</v>
      </c>
      <c r="EL181" s="15">
        <f t="shared" si="510"/>
        <v>1214.70532883333</v>
      </c>
      <c r="EM181" s="15">
        <f t="shared" si="511"/>
        <v>1214.70532883333</v>
      </c>
      <c r="EN181" s="15">
        <f t="shared" si="512"/>
        <v>1214.70532883333</v>
      </c>
      <c r="EO181" s="15">
        <f t="shared" si="513"/>
        <v>1214.70532883333</v>
      </c>
      <c r="EP181" s="15">
        <f t="shared" si="514"/>
        <v>1214.70532883333</v>
      </c>
      <c r="EQ181" s="15">
        <f t="shared" si="515"/>
        <v>0</v>
      </c>
      <c r="ER181" s="15">
        <f t="shared" si="516"/>
        <v>1214.70532883333</v>
      </c>
      <c r="ES181" s="15">
        <f t="shared" si="517"/>
        <v>1214.70532883333</v>
      </c>
      <c r="ET181" s="15">
        <f t="shared" si="518"/>
        <v>1214.70532883333</v>
      </c>
      <c r="EU181" s="15">
        <f t="shared" si="519"/>
        <v>1214.70532883333</v>
      </c>
      <c r="EV181" s="15">
        <f t="shared" si="520"/>
        <v>1214.70532883333</v>
      </c>
      <c r="EW181" s="15">
        <f t="shared" si="521"/>
        <v>1214.70532883333</v>
      </c>
      <c r="EX181" s="15">
        <f t="shared" si="522"/>
        <v>0</v>
      </c>
      <c r="EY181" s="15">
        <f t="shared" si="523"/>
        <v>0</v>
      </c>
      <c r="EZ181" s="15">
        <f t="shared" si="524"/>
        <v>0</v>
      </c>
      <c r="FA181" s="15">
        <f t="shared" si="525"/>
        <v>0</v>
      </c>
      <c r="FB181" s="15">
        <f t="shared" si="526"/>
        <v>0</v>
      </c>
      <c r="FC181" s="15">
        <f t="shared" si="527"/>
        <v>0</v>
      </c>
    </row>
    <row r="182" spans="1:159" x14ac:dyDescent="0.25">
      <c r="A182" s="30" t="s">
        <v>581</v>
      </c>
      <c r="B182" s="13">
        <v>2.6200000000000001E-2</v>
      </c>
      <c r="C182" s="212">
        <v>2.3800000000000002E-2</v>
      </c>
      <c r="D182" s="13"/>
      <c r="E182" s="27">
        <v>800625.37</v>
      </c>
      <c r="F182" s="27">
        <v>800625.37</v>
      </c>
      <c r="G182" s="27">
        <v>800625.37</v>
      </c>
      <c r="H182" s="27">
        <v>800625.37</v>
      </c>
      <c r="I182" s="27">
        <v>800625.37</v>
      </c>
      <c r="J182" s="27">
        <v>800625.37</v>
      </c>
      <c r="K182" s="27">
        <v>800625.37</v>
      </c>
      <c r="L182" s="27">
        <v>800625.37</v>
      </c>
      <c r="M182" s="27">
        <v>800625.37</v>
      </c>
      <c r="N182" s="27">
        <v>800625.37</v>
      </c>
      <c r="O182" s="27">
        <v>800625.37</v>
      </c>
      <c r="P182" s="27">
        <v>800625.37</v>
      </c>
      <c r="Q182" s="13"/>
      <c r="R182" s="27">
        <v>800625.37</v>
      </c>
      <c r="S182" s="27">
        <v>800625.37</v>
      </c>
      <c r="T182" s="27">
        <v>800625.37</v>
      </c>
      <c r="U182" s="29">
        <v>800625.37</v>
      </c>
      <c r="V182" s="29">
        <v>800625.37</v>
      </c>
      <c r="W182" s="29">
        <v>800625.37</v>
      </c>
      <c r="X182" s="29">
        <v>800625.37</v>
      </c>
      <c r="Y182" s="29">
        <v>800625.37</v>
      </c>
      <c r="Z182" s="29">
        <v>800625.37</v>
      </c>
      <c r="AA182" s="29">
        <v>800625.37</v>
      </c>
      <c r="AB182" s="29">
        <v>800625.37</v>
      </c>
      <c r="AC182" s="29">
        <v>800625.37</v>
      </c>
      <c r="AD182" s="27"/>
      <c r="AE182" s="27">
        <v>800625.37</v>
      </c>
      <c r="AF182" s="27">
        <v>800625.37</v>
      </c>
      <c r="AG182" s="27">
        <v>800625.37</v>
      </c>
      <c r="AH182" s="27">
        <v>800625.37</v>
      </c>
      <c r="AI182" s="27">
        <v>800625.37</v>
      </c>
      <c r="AJ182" s="27">
        <v>800625.37</v>
      </c>
      <c r="AK182" s="27"/>
      <c r="AL182" s="27"/>
      <c r="AM182" s="27"/>
      <c r="AN182" s="27"/>
      <c r="AO182" s="27"/>
      <c r="AP182" s="27"/>
      <c r="AQ182" s="27"/>
      <c r="AR182" s="28">
        <v>1748.0320578333333</v>
      </c>
      <c r="AS182" s="28">
        <v>1748.0320578333333</v>
      </c>
      <c r="AT182" s="28">
        <v>1748.0320578333333</v>
      </c>
      <c r="AU182" s="28">
        <v>1748.0320578333333</v>
      </c>
      <c r="AV182" s="28">
        <v>1748.0320578333333</v>
      </c>
      <c r="AW182" s="28">
        <v>1748.0320578333333</v>
      </c>
      <c r="AX182" s="28">
        <v>1748.0320578333333</v>
      </c>
      <c r="AY182" s="28">
        <v>1748.0320578333333</v>
      </c>
      <c r="AZ182" s="28">
        <v>1748.0320578333333</v>
      </c>
      <c r="BA182" s="28">
        <v>1748.0320578333333</v>
      </c>
      <c r="BB182" s="28">
        <v>1748.0320578333333</v>
      </c>
      <c r="BC182" s="28">
        <v>1748.0320578333333</v>
      </c>
      <c r="BD182" s="27"/>
      <c r="BE182" s="28">
        <v>1748.0320578333333</v>
      </c>
      <c r="BF182" s="28">
        <v>1748.0320578333333</v>
      </c>
      <c r="BG182" s="28">
        <v>1748.0320578333333</v>
      </c>
      <c r="BH182" s="29">
        <v>1748.0320578333333</v>
      </c>
      <c r="BI182" s="29">
        <v>1748.0320578333333</v>
      </c>
      <c r="BJ182" s="29">
        <v>1748.0320578333333</v>
      </c>
      <c r="BK182" s="29">
        <v>1748.0320578333333</v>
      </c>
      <c r="BL182" s="29">
        <v>1748.0320578333333</v>
      </c>
      <c r="BM182" s="29">
        <v>1748.0320578333333</v>
      </c>
      <c r="BN182" s="29">
        <v>1748.0320578333333</v>
      </c>
      <c r="BO182" s="29">
        <v>1748.0320578333333</v>
      </c>
      <c r="BP182" s="29">
        <v>1748.0320578333333</v>
      </c>
      <c r="BQ182" s="28"/>
      <c r="BR182" s="27">
        <f t="shared" si="440"/>
        <v>1748.0320578333333</v>
      </c>
      <c r="BS182" s="27">
        <f t="shared" si="441"/>
        <v>1748.0320578333333</v>
      </c>
      <c r="BT182" s="27">
        <f t="shared" si="442"/>
        <v>1748.0320578333333</v>
      </c>
      <c r="BU182" s="27">
        <f t="shared" si="443"/>
        <v>1748.0320578333333</v>
      </c>
      <c r="BV182" s="27">
        <f t="shared" si="444"/>
        <v>1748.0320578333333</v>
      </c>
      <c r="BW182" s="27">
        <f t="shared" si="445"/>
        <v>1748.0320578333333</v>
      </c>
      <c r="BX182" s="27">
        <f t="shared" si="446"/>
        <v>0</v>
      </c>
      <c r="BY182" s="27">
        <f t="shared" si="447"/>
        <v>0</v>
      </c>
      <c r="BZ182" s="27">
        <f t="shared" si="448"/>
        <v>0</v>
      </c>
      <c r="CA182" s="27">
        <f t="shared" si="449"/>
        <v>0</v>
      </c>
      <c r="CB182" s="27">
        <f t="shared" si="450"/>
        <v>0</v>
      </c>
      <c r="CC182" s="27">
        <f t="shared" si="451"/>
        <v>0</v>
      </c>
      <c r="CE182" s="15">
        <f t="shared" si="452"/>
        <v>1587.9069838333335</v>
      </c>
      <c r="CF182" s="15">
        <f t="shared" si="453"/>
        <v>1587.9069838333335</v>
      </c>
      <c r="CG182" s="15">
        <f t="shared" si="454"/>
        <v>1587.9069838333335</v>
      </c>
      <c r="CH182" s="15">
        <f t="shared" si="455"/>
        <v>1587.9069838333335</v>
      </c>
      <c r="CI182" s="15">
        <f t="shared" si="456"/>
        <v>1587.9069838333335</v>
      </c>
      <c r="CJ182" s="15">
        <f t="shared" si="457"/>
        <v>1587.9069838333335</v>
      </c>
      <c r="CK182" s="15">
        <f t="shared" si="458"/>
        <v>1587.9069838333335</v>
      </c>
      <c r="CL182" s="15">
        <f t="shared" si="459"/>
        <v>1587.9069838333335</v>
      </c>
      <c r="CM182" s="15">
        <f t="shared" si="460"/>
        <v>1587.9069838333335</v>
      </c>
      <c r="CN182" s="15">
        <f t="shared" si="461"/>
        <v>1587.9069838333335</v>
      </c>
      <c r="CO182" s="15">
        <f t="shared" si="462"/>
        <v>1587.9069838333335</v>
      </c>
      <c r="CP182" s="15">
        <f t="shared" si="463"/>
        <v>1587.9069838333335</v>
      </c>
      <c r="CQ182" s="15">
        <f t="shared" si="464"/>
        <v>0</v>
      </c>
      <c r="CR182" s="15">
        <f t="shared" si="465"/>
        <v>1587.9069838333335</v>
      </c>
      <c r="CS182" s="15">
        <f t="shared" si="466"/>
        <v>1587.9069838333335</v>
      </c>
      <c r="CT182" s="15">
        <f t="shared" si="467"/>
        <v>1587.9069838333335</v>
      </c>
      <c r="CU182" s="15">
        <f t="shared" si="468"/>
        <v>1587.9069838333335</v>
      </c>
      <c r="CV182" s="15">
        <f t="shared" si="469"/>
        <v>1587.9069838333335</v>
      </c>
      <c r="CW182" s="15">
        <f t="shared" si="470"/>
        <v>1587.9069838333335</v>
      </c>
      <c r="CX182" s="15">
        <f t="shared" si="471"/>
        <v>1587.9069838333335</v>
      </c>
      <c r="CY182" s="15">
        <f t="shared" si="472"/>
        <v>1587.9069838333335</v>
      </c>
      <c r="CZ182" s="15">
        <f t="shared" si="473"/>
        <v>1587.9069838333335</v>
      </c>
      <c r="DA182" s="15">
        <f t="shared" si="474"/>
        <v>1587.9069838333335</v>
      </c>
      <c r="DB182" s="15">
        <f t="shared" si="475"/>
        <v>1587.9069838333335</v>
      </c>
      <c r="DC182" s="15">
        <f t="shared" si="476"/>
        <v>1587.9069838333335</v>
      </c>
      <c r="DD182" s="15">
        <f t="shared" si="477"/>
        <v>0</v>
      </c>
      <c r="DE182" s="15">
        <f t="shared" si="478"/>
        <v>1587.9069838333335</v>
      </c>
      <c r="DF182" s="15">
        <f t="shared" si="479"/>
        <v>1587.9069838333335</v>
      </c>
      <c r="DG182" s="15">
        <f t="shared" si="480"/>
        <v>1587.9069838333335</v>
      </c>
      <c r="DH182" s="15">
        <f t="shared" si="481"/>
        <v>1587.9069838333335</v>
      </c>
      <c r="DI182" s="15">
        <f t="shared" si="482"/>
        <v>1587.9069838333335</v>
      </c>
      <c r="DJ182" s="15">
        <f t="shared" si="483"/>
        <v>1587.9069838333335</v>
      </c>
      <c r="DK182" s="15">
        <f t="shared" si="484"/>
        <v>0</v>
      </c>
      <c r="DL182" s="15">
        <f t="shared" si="485"/>
        <v>0</v>
      </c>
      <c r="DM182" s="15">
        <f t="shared" si="486"/>
        <v>0</v>
      </c>
      <c r="DN182" s="15">
        <f t="shared" si="487"/>
        <v>0</v>
      </c>
      <c r="DO182" s="15">
        <f t="shared" si="488"/>
        <v>0</v>
      </c>
      <c r="DP182" s="15">
        <f t="shared" si="489"/>
        <v>0</v>
      </c>
      <c r="DR182" s="15">
        <f t="shared" si="490"/>
        <v>160.12507399999981</v>
      </c>
      <c r="DS182" s="15">
        <f t="shared" si="491"/>
        <v>160.12507399999981</v>
      </c>
      <c r="DT182" s="15">
        <f t="shared" si="492"/>
        <v>160.12507399999981</v>
      </c>
      <c r="DU182" s="15">
        <f t="shared" si="493"/>
        <v>160.12507399999981</v>
      </c>
      <c r="DV182" s="15">
        <f t="shared" si="494"/>
        <v>160.12507399999981</v>
      </c>
      <c r="DW182" s="15">
        <f t="shared" si="495"/>
        <v>160.12507399999981</v>
      </c>
      <c r="DX182" s="15">
        <f t="shared" si="496"/>
        <v>160.12507399999981</v>
      </c>
      <c r="DY182" s="15">
        <f t="shared" si="497"/>
        <v>160.12507399999981</v>
      </c>
      <c r="DZ182" s="15">
        <f t="shared" si="498"/>
        <v>160.12507399999981</v>
      </c>
      <c r="EA182" s="15">
        <f t="shared" si="499"/>
        <v>160.12507399999981</v>
      </c>
      <c r="EB182" s="15">
        <f t="shared" si="500"/>
        <v>160.12507399999981</v>
      </c>
      <c r="EC182" s="15">
        <f t="shared" si="501"/>
        <v>160.12507399999981</v>
      </c>
      <c r="ED182" s="15">
        <f t="shared" si="502"/>
        <v>0</v>
      </c>
      <c r="EE182" s="15">
        <f t="shared" si="503"/>
        <v>160.12507399999981</v>
      </c>
      <c r="EF182" s="15">
        <f t="shared" si="504"/>
        <v>160.12507399999981</v>
      </c>
      <c r="EG182" s="15">
        <f t="shared" si="505"/>
        <v>160.12507399999981</v>
      </c>
      <c r="EH182" s="15">
        <f t="shared" si="506"/>
        <v>160.12507399999981</v>
      </c>
      <c r="EI182" s="15">
        <f t="shared" si="507"/>
        <v>160.12507399999981</v>
      </c>
      <c r="EJ182" s="15">
        <f t="shared" si="508"/>
        <v>160.12507399999981</v>
      </c>
      <c r="EK182" s="15">
        <f t="shared" si="509"/>
        <v>160.12507399999981</v>
      </c>
      <c r="EL182" s="15">
        <f t="shared" si="510"/>
        <v>160.12507399999981</v>
      </c>
      <c r="EM182" s="15">
        <f t="shared" si="511"/>
        <v>160.12507399999981</v>
      </c>
      <c r="EN182" s="15">
        <f t="shared" si="512"/>
        <v>160.12507399999981</v>
      </c>
      <c r="EO182" s="15">
        <f t="shared" si="513"/>
        <v>160.12507399999981</v>
      </c>
      <c r="EP182" s="15">
        <f t="shared" si="514"/>
        <v>160.12507399999981</v>
      </c>
      <c r="EQ182" s="15">
        <f t="shared" si="515"/>
        <v>0</v>
      </c>
      <c r="ER182" s="15">
        <f t="shared" si="516"/>
        <v>160.12507399999981</v>
      </c>
      <c r="ES182" s="15">
        <f t="shared" si="517"/>
        <v>160.12507399999981</v>
      </c>
      <c r="ET182" s="15">
        <f t="shared" si="518"/>
        <v>160.12507399999981</v>
      </c>
      <c r="EU182" s="15">
        <f t="shared" si="519"/>
        <v>160.12507399999981</v>
      </c>
      <c r="EV182" s="15">
        <f t="shared" si="520"/>
        <v>160.12507399999981</v>
      </c>
      <c r="EW182" s="15">
        <f t="shared" si="521"/>
        <v>160.12507399999981</v>
      </c>
      <c r="EX182" s="15">
        <f t="shared" si="522"/>
        <v>0</v>
      </c>
      <c r="EY182" s="15">
        <f t="shared" si="523"/>
        <v>0</v>
      </c>
      <c r="EZ182" s="15">
        <f t="shared" si="524"/>
        <v>0</v>
      </c>
      <c r="FA182" s="15">
        <f t="shared" si="525"/>
        <v>0</v>
      </c>
      <c r="FB182" s="15">
        <f t="shared" si="526"/>
        <v>0</v>
      </c>
      <c r="FC182" s="15">
        <f t="shared" si="527"/>
        <v>0</v>
      </c>
    </row>
    <row r="183" spans="1:159" x14ac:dyDescent="0.25">
      <c r="A183" s="30" t="s">
        <v>582</v>
      </c>
      <c r="B183" s="13">
        <v>2.5900000000000003E-2</v>
      </c>
      <c r="C183" s="212">
        <v>2.35E-2</v>
      </c>
      <c r="D183" s="13"/>
      <c r="E183" s="27">
        <v>1709376.03</v>
      </c>
      <c r="F183" s="27">
        <v>1709376.03</v>
      </c>
      <c r="G183" s="27">
        <v>1709376.03</v>
      </c>
      <c r="H183" s="27">
        <v>1709376.03</v>
      </c>
      <c r="I183" s="27">
        <v>1709376.03</v>
      </c>
      <c r="J183" s="27">
        <v>1709376.03</v>
      </c>
      <c r="K183" s="27">
        <v>1709376.03</v>
      </c>
      <c r="L183" s="27">
        <v>1709376.03</v>
      </c>
      <c r="M183" s="27">
        <v>1709376.03</v>
      </c>
      <c r="N183" s="27">
        <v>1709376.03</v>
      </c>
      <c r="O183" s="27">
        <v>1709376.03</v>
      </c>
      <c r="P183" s="27">
        <v>1709376.03</v>
      </c>
      <c r="Q183" s="13"/>
      <c r="R183" s="27">
        <v>1709376.03</v>
      </c>
      <c r="S183" s="27">
        <v>1709376.03</v>
      </c>
      <c r="T183" s="27">
        <v>1709376.03</v>
      </c>
      <c r="U183" s="29">
        <v>1709376.03</v>
      </c>
      <c r="V183" s="29">
        <v>1709376.03</v>
      </c>
      <c r="W183" s="29">
        <v>1709376.03</v>
      </c>
      <c r="X183" s="29">
        <v>1709376.03</v>
      </c>
      <c r="Y183" s="29">
        <v>1709376.03</v>
      </c>
      <c r="Z183" s="29">
        <v>1709376.03</v>
      </c>
      <c r="AA183" s="29">
        <v>1709376.03</v>
      </c>
      <c r="AB183" s="29">
        <v>1709376.03</v>
      </c>
      <c r="AC183" s="29">
        <v>1709376.03</v>
      </c>
      <c r="AD183" s="27"/>
      <c r="AE183" s="27">
        <v>1709376.03</v>
      </c>
      <c r="AF183" s="27">
        <v>1709376.03</v>
      </c>
      <c r="AG183" s="27">
        <v>1709376.03</v>
      </c>
      <c r="AH183" s="27">
        <v>1709376.03</v>
      </c>
      <c r="AI183" s="27">
        <v>1709376.03</v>
      </c>
      <c r="AJ183" s="27">
        <v>1709376.03</v>
      </c>
      <c r="AK183" s="27"/>
      <c r="AL183" s="27"/>
      <c r="AM183" s="27"/>
      <c r="AN183" s="27"/>
      <c r="AO183" s="27"/>
      <c r="AP183" s="27"/>
      <c r="AQ183" s="27"/>
      <c r="AR183" s="28">
        <v>3689.4032647500007</v>
      </c>
      <c r="AS183" s="28">
        <v>3689.4032647500007</v>
      </c>
      <c r="AT183" s="28">
        <v>3689.4032647500007</v>
      </c>
      <c r="AU183" s="28">
        <v>3689.4032647500007</v>
      </c>
      <c r="AV183" s="28">
        <v>3689.4032647500007</v>
      </c>
      <c r="AW183" s="28">
        <v>3689.4032647500007</v>
      </c>
      <c r="AX183" s="28">
        <v>3689.4032647500007</v>
      </c>
      <c r="AY183" s="28">
        <v>3689.4032647500007</v>
      </c>
      <c r="AZ183" s="28">
        <v>3689.4032647500007</v>
      </c>
      <c r="BA183" s="28">
        <v>3689.4032647500007</v>
      </c>
      <c r="BB183" s="28">
        <v>3689.4032647500007</v>
      </c>
      <c r="BC183" s="28">
        <v>3689.4032647500007</v>
      </c>
      <c r="BD183" s="27"/>
      <c r="BE183" s="28">
        <v>3689.4032647500007</v>
      </c>
      <c r="BF183" s="28">
        <v>3689.4032647500007</v>
      </c>
      <c r="BG183" s="28">
        <v>3689.4032647500007</v>
      </c>
      <c r="BH183" s="29">
        <v>3689.4032647500007</v>
      </c>
      <c r="BI183" s="29">
        <v>3689.4032647500007</v>
      </c>
      <c r="BJ183" s="29">
        <v>3689.4032647500007</v>
      </c>
      <c r="BK183" s="29">
        <v>3689.4032647500007</v>
      </c>
      <c r="BL183" s="29">
        <v>3689.4032647500007</v>
      </c>
      <c r="BM183" s="29">
        <v>3689.4032647500007</v>
      </c>
      <c r="BN183" s="29">
        <v>3689.4032647500007</v>
      </c>
      <c r="BO183" s="29">
        <v>3689.4032647500007</v>
      </c>
      <c r="BP183" s="29">
        <v>3689.4032647500007</v>
      </c>
      <c r="BQ183" s="28"/>
      <c r="BR183" s="27">
        <f t="shared" si="440"/>
        <v>3689.4032647500007</v>
      </c>
      <c r="BS183" s="27">
        <f t="shared" si="441"/>
        <v>3689.4032647500007</v>
      </c>
      <c r="BT183" s="27">
        <f t="shared" si="442"/>
        <v>3689.4032647500007</v>
      </c>
      <c r="BU183" s="27">
        <f t="shared" si="443"/>
        <v>3689.4032647500007</v>
      </c>
      <c r="BV183" s="27">
        <f t="shared" si="444"/>
        <v>3689.4032647500007</v>
      </c>
      <c r="BW183" s="27">
        <f t="shared" si="445"/>
        <v>3689.4032647500007</v>
      </c>
      <c r="BX183" s="27">
        <f t="shared" si="446"/>
        <v>0</v>
      </c>
      <c r="BY183" s="27">
        <f t="shared" si="447"/>
        <v>0</v>
      </c>
      <c r="BZ183" s="27">
        <f t="shared" si="448"/>
        <v>0</v>
      </c>
      <c r="CA183" s="27">
        <f t="shared" si="449"/>
        <v>0</v>
      </c>
      <c r="CB183" s="27">
        <f t="shared" si="450"/>
        <v>0</v>
      </c>
      <c r="CC183" s="27">
        <f t="shared" si="451"/>
        <v>0</v>
      </c>
      <c r="CE183" s="15">
        <f t="shared" si="452"/>
        <v>3347.5280587500001</v>
      </c>
      <c r="CF183" s="15">
        <f t="shared" si="453"/>
        <v>3347.5280587500001</v>
      </c>
      <c r="CG183" s="15">
        <f t="shared" si="454"/>
        <v>3347.5280587500001</v>
      </c>
      <c r="CH183" s="15">
        <f t="shared" si="455"/>
        <v>3347.5280587500001</v>
      </c>
      <c r="CI183" s="15">
        <f t="shared" si="456"/>
        <v>3347.5280587500001</v>
      </c>
      <c r="CJ183" s="15">
        <f t="shared" si="457"/>
        <v>3347.5280587500001</v>
      </c>
      <c r="CK183" s="15">
        <f t="shared" si="458"/>
        <v>3347.5280587500001</v>
      </c>
      <c r="CL183" s="15">
        <f t="shared" si="459"/>
        <v>3347.5280587500001</v>
      </c>
      <c r="CM183" s="15">
        <f t="shared" si="460"/>
        <v>3347.5280587500001</v>
      </c>
      <c r="CN183" s="15">
        <f t="shared" si="461"/>
        <v>3347.5280587500001</v>
      </c>
      <c r="CO183" s="15">
        <f t="shared" si="462"/>
        <v>3347.5280587500001</v>
      </c>
      <c r="CP183" s="15">
        <f t="shared" si="463"/>
        <v>3347.5280587500001</v>
      </c>
      <c r="CQ183" s="15">
        <f t="shared" si="464"/>
        <v>0</v>
      </c>
      <c r="CR183" s="15">
        <f t="shared" si="465"/>
        <v>3347.5280587500001</v>
      </c>
      <c r="CS183" s="15">
        <f t="shared" si="466"/>
        <v>3347.5280587500001</v>
      </c>
      <c r="CT183" s="15">
        <f t="shared" si="467"/>
        <v>3347.5280587500001</v>
      </c>
      <c r="CU183" s="15">
        <f t="shared" si="468"/>
        <v>3347.5280587500001</v>
      </c>
      <c r="CV183" s="15">
        <f t="shared" si="469"/>
        <v>3347.5280587500001</v>
      </c>
      <c r="CW183" s="15">
        <f t="shared" si="470"/>
        <v>3347.5280587500001</v>
      </c>
      <c r="CX183" s="15">
        <f t="shared" si="471"/>
        <v>3347.5280587500001</v>
      </c>
      <c r="CY183" s="15">
        <f t="shared" si="472"/>
        <v>3347.5280587500001</v>
      </c>
      <c r="CZ183" s="15">
        <f t="shared" si="473"/>
        <v>3347.5280587500001</v>
      </c>
      <c r="DA183" s="15">
        <f t="shared" si="474"/>
        <v>3347.5280587500001</v>
      </c>
      <c r="DB183" s="15">
        <f t="shared" si="475"/>
        <v>3347.5280587500001</v>
      </c>
      <c r="DC183" s="15">
        <f t="shared" si="476"/>
        <v>3347.5280587500001</v>
      </c>
      <c r="DD183" s="15">
        <f t="shared" si="477"/>
        <v>0</v>
      </c>
      <c r="DE183" s="15">
        <f t="shared" si="478"/>
        <v>3347.5280587500001</v>
      </c>
      <c r="DF183" s="15">
        <f t="shared" si="479"/>
        <v>3347.5280587500001</v>
      </c>
      <c r="DG183" s="15">
        <f t="shared" si="480"/>
        <v>3347.5280587500001</v>
      </c>
      <c r="DH183" s="15">
        <f t="shared" si="481"/>
        <v>3347.5280587500001</v>
      </c>
      <c r="DI183" s="15">
        <f t="shared" si="482"/>
        <v>3347.5280587500001</v>
      </c>
      <c r="DJ183" s="15">
        <f t="shared" si="483"/>
        <v>3347.5280587500001</v>
      </c>
      <c r="DK183" s="15">
        <f t="shared" si="484"/>
        <v>0</v>
      </c>
      <c r="DL183" s="15">
        <f t="shared" si="485"/>
        <v>0</v>
      </c>
      <c r="DM183" s="15">
        <f t="shared" si="486"/>
        <v>0</v>
      </c>
      <c r="DN183" s="15">
        <f t="shared" si="487"/>
        <v>0</v>
      </c>
      <c r="DO183" s="15">
        <f t="shared" si="488"/>
        <v>0</v>
      </c>
      <c r="DP183" s="15">
        <f t="shared" si="489"/>
        <v>0</v>
      </c>
      <c r="DR183" s="15">
        <f t="shared" si="490"/>
        <v>341.87520600000062</v>
      </c>
      <c r="DS183" s="15">
        <f t="shared" si="491"/>
        <v>341.87520600000062</v>
      </c>
      <c r="DT183" s="15">
        <f t="shared" si="492"/>
        <v>341.87520600000062</v>
      </c>
      <c r="DU183" s="15">
        <f t="shared" si="493"/>
        <v>341.87520600000062</v>
      </c>
      <c r="DV183" s="15">
        <f t="shared" si="494"/>
        <v>341.87520600000062</v>
      </c>
      <c r="DW183" s="15">
        <f t="shared" si="495"/>
        <v>341.87520600000062</v>
      </c>
      <c r="DX183" s="15">
        <f t="shared" si="496"/>
        <v>341.87520600000062</v>
      </c>
      <c r="DY183" s="15">
        <f t="shared" si="497"/>
        <v>341.87520600000062</v>
      </c>
      <c r="DZ183" s="15">
        <f t="shared" si="498"/>
        <v>341.87520600000062</v>
      </c>
      <c r="EA183" s="15">
        <f t="shared" si="499"/>
        <v>341.87520600000062</v>
      </c>
      <c r="EB183" s="15">
        <f t="shared" si="500"/>
        <v>341.87520600000062</v>
      </c>
      <c r="EC183" s="15">
        <f t="shared" si="501"/>
        <v>341.87520600000062</v>
      </c>
      <c r="ED183" s="15">
        <f t="shared" si="502"/>
        <v>0</v>
      </c>
      <c r="EE183" s="15">
        <f t="shared" si="503"/>
        <v>341.87520600000062</v>
      </c>
      <c r="EF183" s="15">
        <f t="shared" si="504"/>
        <v>341.87520600000062</v>
      </c>
      <c r="EG183" s="15">
        <f t="shared" si="505"/>
        <v>341.87520600000062</v>
      </c>
      <c r="EH183" s="15">
        <f t="shared" si="506"/>
        <v>341.87520600000062</v>
      </c>
      <c r="EI183" s="15">
        <f t="shared" si="507"/>
        <v>341.87520600000062</v>
      </c>
      <c r="EJ183" s="15">
        <f t="shared" si="508"/>
        <v>341.87520600000062</v>
      </c>
      <c r="EK183" s="15">
        <f t="shared" si="509"/>
        <v>341.87520600000062</v>
      </c>
      <c r="EL183" s="15">
        <f t="shared" si="510"/>
        <v>341.87520600000062</v>
      </c>
      <c r="EM183" s="15">
        <f t="shared" si="511"/>
        <v>341.87520600000062</v>
      </c>
      <c r="EN183" s="15">
        <f t="shared" si="512"/>
        <v>341.87520600000062</v>
      </c>
      <c r="EO183" s="15">
        <f t="shared" si="513"/>
        <v>341.87520600000062</v>
      </c>
      <c r="EP183" s="15">
        <f t="shared" si="514"/>
        <v>341.87520600000062</v>
      </c>
      <c r="EQ183" s="15">
        <f t="shared" si="515"/>
        <v>0</v>
      </c>
      <c r="ER183" s="15">
        <f t="shared" si="516"/>
        <v>341.87520600000062</v>
      </c>
      <c r="ES183" s="15">
        <f t="shared" si="517"/>
        <v>341.87520600000062</v>
      </c>
      <c r="ET183" s="15">
        <f t="shared" si="518"/>
        <v>341.87520600000062</v>
      </c>
      <c r="EU183" s="15">
        <f t="shared" si="519"/>
        <v>341.87520600000062</v>
      </c>
      <c r="EV183" s="15">
        <f t="shared" si="520"/>
        <v>341.87520600000062</v>
      </c>
      <c r="EW183" s="15">
        <f t="shared" si="521"/>
        <v>341.87520600000062</v>
      </c>
      <c r="EX183" s="15">
        <f t="shared" si="522"/>
        <v>0</v>
      </c>
      <c r="EY183" s="15">
        <f t="shared" si="523"/>
        <v>0</v>
      </c>
      <c r="EZ183" s="15">
        <f t="shared" si="524"/>
        <v>0</v>
      </c>
      <c r="FA183" s="15">
        <f t="shared" si="525"/>
        <v>0</v>
      </c>
      <c r="FB183" s="15">
        <f t="shared" si="526"/>
        <v>0</v>
      </c>
      <c r="FC183" s="15">
        <f t="shared" si="527"/>
        <v>0</v>
      </c>
    </row>
    <row r="184" spans="1:159" x14ac:dyDescent="0.25">
      <c r="A184" s="30" t="s">
        <v>583</v>
      </c>
      <c r="B184" s="13">
        <v>2.58E-2</v>
      </c>
      <c r="C184" s="212">
        <v>2.3599999999999999E-2</v>
      </c>
      <c r="D184" s="13"/>
      <c r="E184" s="27">
        <v>2168768.83</v>
      </c>
      <c r="F184" s="27">
        <v>2168768.83</v>
      </c>
      <c r="G184" s="27">
        <v>2168768.83</v>
      </c>
      <c r="H184" s="27">
        <v>2168768.83</v>
      </c>
      <c r="I184" s="27">
        <v>2168768.83</v>
      </c>
      <c r="J184" s="27">
        <v>2168768.83</v>
      </c>
      <c r="K184" s="27">
        <v>2168768.83</v>
      </c>
      <c r="L184" s="27">
        <v>2168768.83</v>
      </c>
      <c r="M184" s="27">
        <v>2168768.83</v>
      </c>
      <c r="N184" s="27">
        <v>2168768.83</v>
      </c>
      <c r="O184" s="27">
        <v>2168768.83</v>
      </c>
      <c r="P184" s="27">
        <v>2168768.83</v>
      </c>
      <c r="Q184" s="13"/>
      <c r="R184" s="27">
        <v>2168768.83</v>
      </c>
      <c r="S184" s="27">
        <v>2168768.83</v>
      </c>
      <c r="T184" s="27">
        <v>2168768.83</v>
      </c>
      <c r="U184" s="29">
        <v>2168768.83</v>
      </c>
      <c r="V184" s="29">
        <v>2168768.83</v>
      </c>
      <c r="W184" s="29">
        <v>2168768.83</v>
      </c>
      <c r="X184" s="29">
        <v>2168768.83</v>
      </c>
      <c r="Y184" s="29">
        <v>2168768.83</v>
      </c>
      <c r="Z184" s="29">
        <v>2168768.83</v>
      </c>
      <c r="AA184" s="29">
        <v>2168768.83</v>
      </c>
      <c r="AB184" s="29">
        <v>2168768.83</v>
      </c>
      <c r="AC184" s="29">
        <v>2168768.83</v>
      </c>
      <c r="AD184" s="27"/>
      <c r="AE184" s="27">
        <v>2168768.83</v>
      </c>
      <c r="AF184" s="27">
        <v>2168768.83</v>
      </c>
      <c r="AG184" s="27">
        <v>2168768.83</v>
      </c>
      <c r="AH184" s="27">
        <v>2168768.83</v>
      </c>
      <c r="AI184" s="27">
        <v>2168768.83</v>
      </c>
      <c r="AJ184" s="27">
        <v>2168768.83</v>
      </c>
      <c r="AK184" s="27"/>
      <c r="AL184" s="27"/>
      <c r="AM184" s="27"/>
      <c r="AN184" s="27"/>
      <c r="AO184" s="27"/>
      <c r="AP184" s="27"/>
      <c r="AQ184" s="27"/>
      <c r="AR184" s="28">
        <v>4662.8529845000003</v>
      </c>
      <c r="AS184" s="28">
        <v>4662.8529845000003</v>
      </c>
      <c r="AT184" s="28">
        <v>4662.8529845000003</v>
      </c>
      <c r="AU184" s="28">
        <v>4662.8529845000003</v>
      </c>
      <c r="AV184" s="28">
        <v>4662.8529845000003</v>
      </c>
      <c r="AW184" s="28">
        <v>4662.8529845000003</v>
      </c>
      <c r="AX184" s="28">
        <v>4662.8529845000003</v>
      </c>
      <c r="AY184" s="28">
        <v>4662.8529845000003</v>
      </c>
      <c r="AZ184" s="28">
        <v>4662.8529845000003</v>
      </c>
      <c r="BA184" s="28">
        <v>4662.8529845000003</v>
      </c>
      <c r="BB184" s="28">
        <v>4662.8529845000003</v>
      </c>
      <c r="BC184" s="28">
        <v>4662.8529845000003</v>
      </c>
      <c r="BD184" s="27"/>
      <c r="BE184" s="28">
        <v>4662.8529845000003</v>
      </c>
      <c r="BF184" s="28">
        <v>4662.8529845000003</v>
      </c>
      <c r="BG184" s="28">
        <v>4662.8529845000003</v>
      </c>
      <c r="BH184" s="29">
        <v>4662.8529845000003</v>
      </c>
      <c r="BI184" s="29">
        <v>4662.8529845000003</v>
      </c>
      <c r="BJ184" s="29">
        <v>4662.8529845000003</v>
      </c>
      <c r="BK184" s="29">
        <v>4662.8529845000003</v>
      </c>
      <c r="BL184" s="29">
        <v>4662.8529845000003</v>
      </c>
      <c r="BM184" s="29">
        <v>4662.8529845000003</v>
      </c>
      <c r="BN184" s="29">
        <v>4662.8529845000003</v>
      </c>
      <c r="BO184" s="29">
        <v>4662.8529845000003</v>
      </c>
      <c r="BP184" s="29">
        <v>4662.8529845000003</v>
      </c>
      <c r="BQ184" s="28"/>
      <c r="BR184" s="27">
        <f t="shared" si="440"/>
        <v>4662.8529845000003</v>
      </c>
      <c r="BS184" s="27">
        <f t="shared" si="441"/>
        <v>4662.8529845000003</v>
      </c>
      <c r="BT184" s="27">
        <f t="shared" si="442"/>
        <v>4662.8529845000003</v>
      </c>
      <c r="BU184" s="27">
        <f t="shared" si="443"/>
        <v>4662.8529845000003</v>
      </c>
      <c r="BV184" s="27">
        <f t="shared" si="444"/>
        <v>4662.8529845000003</v>
      </c>
      <c r="BW184" s="27">
        <f t="shared" si="445"/>
        <v>4662.8529845000003</v>
      </c>
      <c r="BX184" s="27">
        <f t="shared" si="446"/>
        <v>0</v>
      </c>
      <c r="BY184" s="27">
        <f t="shared" si="447"/>
        <v>0</v>
      </c>
      <c r="BZ184" s="27">
        <f t="shared" si="448"/>
        <v>0</v>
      </c>
      <c r="CA184" s="27">
        <f t="shared" si="449"/>
        <v>0</v>
      </c>
      <c r="CB184" s="27">
        <f t="shared" si="450"/>
        <v>0</v>
      </c>
      <c r="CC184" s="27">
        <f t="shared" si="451"/>
        <v>0</v>
      </c>
      <c r="CE184" s="15">
        <f t="shared" si="452"/>
        <v>4265.2453656666667</v>
      </c>
      <c r="CF184" s="15">
        <f t="shared" si="453"/>
        <v>4265.2453656666667</v>
      </c>
      <c r="CG184" s="15">
        <f t="shared" si="454"/>
        <v>4265.2453656666667</v>
      </c>
      <c r="CH184" s="15">
        <f t="shared" si="455"/>
        <v>4265.2453656666667</v>
      </c>
      <c r="CI184" s="15">
        <f t="shared" si="456"/>
        <v>4265.2453656666667</v>
      </c>
      <c r="CJ184" s="15">
        <f t="shared" si="457"/>
        <v>4265.2453656666667</v>
      </c>
      <c r="CK184" s="15">
        <f t="shared" si="458"/>
        <v>4265.2453656666667</v>
      </c>
      <c r="CL184" s="15">
        <f t="shared" si="459"/>
        <v>4265.2453656666667</v>
      </c>
      <c r="CM184" s="15">
        <f t="shared" si="460"/>
        <v>4265.2453656666667</v>
      </c>
      <c r="CN184" s="15">
        <f t="shared" si="461"/>
        <v>4265.2453656666667</v>
      </c>
      <c r="CO184" s="15">
        <f t="shared" si="462"/>
        <v>4265.2453656666667</v>
      </c>
      <c r="CP184" s="15">
        <f t="shared" si="463"/>
        <v>4265.2453656666667</v>
      </c>
      <c r="CQ184" s="15">
        <f t="shared" si="464"/>
        <v>0</v>
      </c>
      <c r="CR184" s="15">
        <f t="shared" si="465"/>
        <v>4265.2453656666667</v>
      </c>
      <c r="CS184" s="15">
        <f t="shared" si="466"/>
        <v>4265.2453656666667</v>
      </c>
      <c r="CT184" s="15">
        <f t="shared" si="467"/>
        <v>4265.2453656666667</v>
      </c>
      <c r="CU184" s="15">
        <f t="shared" si="468"/>
        <v>4265.2453656666667</v>
      </c>
      <c r="CV184" s="15">
        <f t="shared" si="469"/>
        <v>4265.2453656666667</v>
      </c>
      <c r="CW184" s="15">
        <f t="shared" si="470"/>
        <v>4265.2453656666667</v>
      </c>
      <c r="CX184" s="15">
        <f t="shared" si="471"/>
        <v>4265.2453656666667</v>
      </c>
      <c r="CY184" s="15">
        <f t="shared" si="472"/>
        <v>4265.2453656666667</v>
      </c>
      <c r="CZ184" s="15">
        <f t="shared" si="473"/>
        <v>4265.2453656666667</v>
      </c>
      <c r="DA184" s="15">
        <f t="shared" si="474"/>
        <v>4265.2453656666667</v>
      </c>
      <c r="DB184" s="15">
        <f t="shared" si="475"/>
        <v>4265.2453656666667</v>
      </c>
      <c r="DC184" s="15">
        <f t="shared" si="476"/>
        <v>4265.2453656666667</v>
      </c>
      <c r="DD184" s="15">
        <f t="shared" si="477"/>
        <v>0</v>
      </c>
      <c r="DE184" s="15">
        <f t="shared" si="478"/>
        <v>4265.2453656666667</v>
      </c>
      <c r="DF184" s="15">
        <f t="shared" si="479"/>
        <v>4265.2453656666667</v>
      </c>
      <c r="DG184" s="15">
        <f t="shared" si="480"/>
        <v>4265.2453656666667</v>
      </c>
      <c r="DH184" s="15">
        <f t="shared" si="481"/>
        <v>4265.2453656666667</v>
      </c>
      <c r="DI184" s="15">
        <f t="shared" si="482"/>
        <v>4265.2453656666667</v>
      </c>
      <c r="DJ184" s="15">
        <f t="shared" si="483"/>
        <v>4265.2453656666667</v>
      </c>
      <c r="DK184" s="15">
        <f t="shared" si="484"/>
        <v>0</v>
      </c>
      <c r="DL184" s="15">
        <f t="shared" si="485"/>
        <v>0</v>
      </c>
      <c r="DM184" s="15">
        <f t="shared" si="486"/>
        <v>0</v>
      </c>
      <c r="DN184" s="15">
        <f t="shared" si="487"/>
        <v>0</v>
      </c>
      <c r="DO184" s="15">
        <f t="shared" si="488"/>
        <v>0</v>
      </c>
      <c r="DP184" s="15">
        <f t="shared" si="489"/>
        <v>0</v>
      </c>
      <c r="DR184" s="15">
        <f t="shared" si="490"/>
        <v>397.60761883333362</v>
      </c>
      <c r="DS184" s="15">
        <f t="shared" si="491"/>
        <v>397.60761883333362</v>
      </c>
      <c r="DT184" s="15">
        <f t="shared" si="492"/>
        <v>397.60761883333362</v>
      </c>
      <c r="DU184" s="15">
        <f t="shared" si="493"/>
        <v>397.60761883333362</v>
      </c>
      <c r="DV184" s="15">
        <f t="shared" si="494"/>
        <v>397.60761883333362</v>
      </c>
      <c r="DW184" s="15">
        <f t="shared" si="495"/>
        <v>397.60761883333362</v>
      </c>
      <c r="DX184" s="15">
        <f t="shared" si="496"/>
        <v>397.60761883333362</v>
      </c>
      <c r="DY184" s="15">
        <f t="shared" si="497"/>
        <v>397.60761883333362</v>
      </c>
      <c r="DZ184" s="15">
        <f t="shared" si="498"/>
        <v>397.60761883333362</v>
      </c>
      <c r="EA184" s="15">
        <f t="shared" si="499"/>
        <v>397.60761883333362</v>
      </c>
      <c r="EB184" s="15">
        <f t="shared" si="500"/>
        <v>397.60761883333362</v>
      </c>
      <c r="EC184" s="15">
        <f t="shared" si="501"/>
        <v>397.60761883333362</v>
      </c>
      <c r="ED184" s="15">
        <f t="shared" si="502"/>
        <v>0</v>
      </c>
      <c r="EE184" s="15">
        <f t="shared" si="503"/>
        <v>397.60761883333362</v>
      </c>
      <c r="EF184" s="15">
        <f t="shared" si="504"/>
        <v>397.60761883333362</v>
      </c>
      <c r="EG184" s="15">
        <f t="shared" si="505"/>
        <v>397.60761883333362</v>
      </c>
      <c r="EH184" s="15">
        <f t="shared" si="506"/>
        <v>397.60761883333362</v>
      </c>
      <c r="EI184" s="15">
        <f t="shared" si="507"/>
        <v>397.60761883333362</v>
      </c>
      <c r="EJ184" s="15">
        <f t="shared" si="508"/>
        <v>397.60761883333362</v>
      </c>
      <c r="EK184" s="15">
        <f t="shared" si="509"/>
        <v>397.60761883333362</v>
      </c>
      <c r="EL184" s="15">
        <f t="shared" si="510"/>
        <v>397.60761883333362</v>
      </c>
      <c r="EM184" s="15">
        <f t="shared" si="511"/>
        <v>397.60761883333362</v>
      </c>
      <c r="EN184" s="15">
        <f t="shared" si="512"/>
        <v>397.60761883333362</v>
      </c>
      <c r="EO184" s="15">
        <f t="shared" si="513"/>
        <v>397.60761883333362</v>
      </c>
      <c r="EP184" s="15">
        <f t="shared" si="514"/>
        <v>397.60761883333362</v>
      </c>
      <c r="EQ184" s="15">
        <f t="shared" si="515"/>
        <v>0</v>
      </c>
      <c r="ER184" s="15">
        <f t="shared" si="516"/>
        <v>397.60761883333362</v>
      </c>
      <c r="ES184" s="15">
        <f t="shared" si="517"/>
        <v>397.60761883333362</v>
      </c>
      <c r="ET184" s="15">
        <f t="shared" si="518"/>
        <v>397.60761883333362</v>
      </c>
      <c r="EU184" s="15">
        <f t="shared" si="519"/>
        <v>397.60761883333362</v>
      </c>
      <c r="EV184" s="15">
        <f t="shared" si="520"/>
        <v>397.60761883333362</v>
      </c>
      <c r="EW184" s="15">
        <f t="shared" si="521"/>
        <v>397.60761883333362</v>
      </c>
      <c r="EX184" s="15">
        <f t="shared" si="522"/>
        <v>0</v>
      </c>
      <c r="EY184" s="15">
        <f t="shared" si="523"/>
        <v>0</v>
      </c>
      <c r="EZ184" s="15">
        <f t="shared" si="524"/>
        <v>0</v>
      </c>
      <c r="FA184" s="15">
        <f t="shared" si="525"/>
        <v>0</v>
      </c>
      <c r="FB184" s="15">
        <f t="shared" si="526"/>
        <v>0</v>
      </c>
      <c r="FC184" s="15">
        <f t="shared" si="527"/>
        <v>0</v>
      </c>
    </row>
    <row r="185" spans="1:159" x14ac:dyDescent="0.25">
      <c r="A185" s="30" t="s">
        <v>584</v>
      </c>
      <c r="B185" s="13">
        <v>2.4500000000000001E-2</v>
      </c>
      <c r="C185" s="212">
        <v>2.23E-2</v>
      </c>
      <c r="D185" s="13"/>
      <c r="E185" s="27">
        <v>1943746.28</v>
      </c>
      <c r="F185" s="27">
        <v>1943746.28</v>
      </c>
      <c r="G185" s="27">
        <v>1943746.28</v>
      </c>
      <c r="H185" s="27">
        <v>1943746.28</v>
      </c>
      <c r="I185" s="27">
        <v>1943746.28</v>
      </c>
      <c r="J185" s="27">
        <v>1943746.28</v>
      </c>
      <c r="K185" s="27">
        <v>1943746.28</v>
      </c>
      <c r="L185" s="27">
        <v>1943746.28</v>
      </c>
      <c r="M185" s="27">
        <v>1943746.28</v>
      </c>
      <c r="N185" s="27">
        <v>1943746.28</v>
      </c>
      <c r="O185" s="27">
        <v>1943746.28</v>
      </c>
      <c r="P185" s="27">
        <v>1943746.28</v>
      </c>
      <c r="Q185" s="13"/>
      <c r="R185" s="27">
        <v>1943746.28</v>
      </c>
      <c r="S185" s="27">
        <v>1943746.28</v>
      </c>
      <c r="T185" s="27">
        <v>1943746.28</v>
      </c>
      <c r="U185" s="29">
        <v>1943746.28</v>
      </c>
      <c r="V185" s="29">
        <v>1943746.28</v>
      </c>
      <c r="W185" s="29">
        <v>1943746.28</v>
      </c>
      <c r="X185" s="29">
        <v>1943746.28</v>
      </c>
      <c r="Y185" s="29">
        <v>1943746.28</v>
      </c>
      <c r="Z185" s="29">
        <v>1943746.28</v>
      </c>
      <c r="AA185" s="29">
        <v>1943746.28</v>
      </c>
      <c r="AB185" s="29">
        <v>1943746.28</v>
      </c>
      <c r="AC185" s="29">
        <v>1943746.28</v>
      </c>
      <c r="AD185" s="27"/>
      <c r="AE185" s="27">
        <v>1943746.28</v>
      </c>
      <c r="AF185" s="27">
        <v>1943746.28</v>
      </c>
      <c r="AG185" s="27">
        <v>1943746.28</v>
      </c>
      <c r="AH185" s="27">
        <v>1943746.28</v>
      </c>
      <c r="AI185" s="27">
        <v>1943746.28</v>
      </c>
      <c r="AJ185" s="27">
        <v>1943746.28</v>
      </c>
      <c r="AK185" s="27"/>
      <c r="AL185" s="27"/>
      <c r="AM185" s="27"/>
      <c r="AN185" s="27"/>
      <c r="AO185" s="27"/>
      <c r="AP185" s="27"/>
      <c r="AQ185" s="27"/>
      <c r="AR185" s="28">
        <v>3968.4819883333334</v>
      </c>
      <c r="AS185" s="28">
        <v>3968.4819883333334</v>
      </c>
      <c r="AT185" s="28">
        <v>3968.4819883333334</v>
      </c>
      <c r="AU185" s="28">
        <v>3968.4819883333334</v>
      </c>
      <c r="AV185" s="28">
        <v>3968.4819883333334</v>
      </c>
      <c r="AW185" s="28">
        <v>3968.4819883333334</v>
      </c>
      <c r="AX185" s="28">
        <v>3968.4819883333334</v>
      </c>
      <c r="AY185" s="28">
        <v>3968.4819883333334</v>
      </c>
      <c r="AZ185" s="28">
        <v>3968.4819883333334</v>
      </c>
      <c r="BA185" s="28">
        <v>3968.4819883333334</v>
      </c>
      <c r="BB185" s="28">
        <v>3968.4819883333334</v>
      </c>
      <c r="BC185" s="28">
        <v>3968.4819883333334</v>
      </c>
      <c r="BD185" s="27"/>
      <c r="BE185" s="28">
        <v>3968.4819883333334</v>
      </c>
      <c r="BF185" s="28">
        <v>3968.4819883333334</v>
      </c>
      <c r="BG185" s="28">
        <v>3968.4819883333334</v>
      </c>
      <c r="BH185" s="29">
        <v>3968.4819883333334</v>
      </c>
      <c r="BI185" s="29">
        <v>3968.4819883333334</v>
      </c>
      <c r="BJ185" s="29">
        <v>3968.4819883333334</v>
      </c>
      <c r="BK185" s="29">
        <v>3968.4819883333334</v>
      </c>
      <c r="BL185" s="29">
        <v>3968.4819883333334</v>
      </c>
      <c r="BM185" s="29">
        <v>3968.4819883333334</v>
      </c>
      <c r="BN185" s="29">
        <v>3968.4819883333334</v>
      </c>
      <c r="BO185" s="29">
        <v>3968.4819883333334</v>
      </c>
      <c r="BP185" s="29">
        <v>3968.4819883333334</v>
      </c>
      <c r="BQ185" s="28"/>
      <c r="BR185" s="27">
        <f t="shared" si="440"/>
        <v>3968.4819883333334</v>
      </c>
      <c r="BS185" s="27">
        <f t="shared" si="441"/>
        <v>3968.4819883333334</v>
      </c>
      <c r="BT185" s="27">
        <f t="shared" si="442"/>
        <v>3968.4819883333334</v>
      </c>
      <c r="BU185" s="27">
        <f t="shared" si="443"/>
        <v>3968.4819883333334</v>
      </c>
      <c r="BV185" s="27">
        <f t="shared" si="444"/>
        <v>3968.4819883333334</v>
      </c>
      <c r="BW185" s="27">
        <f t="shared" si="445"/>
        <v>3968.4819883333334</v>
      </c>
      <c r="BX185" s="27">
        <f t="shared" si="446"/>
        <v>0</v>
      </c>
      <c r="BY185" s="27">
        <f t="shared" si="447"/>
        <v>0</v>
      </c>
      <c r="BZ185" s="27">
        <f t="shared" si="448"/>
        <v>0</v>
      </c>
      <c r="CA185" s="27">
        <f t="shared" si="449"/>
        <v>0</v>
      </c>
      <c r="CB185" s="27">
        <f t="shared" si="450"/>
        <v>0</v>
      </c>
      <c r="CC185" s="27">
        <f t="shared" si="451"/>
        <v>0</v>
      </c>
      <c r="CE185" s="15">
        <f t="shared" si="452"/>
        <v>3612.1285036666668</v>
      </c>
      <c r="CF185" s="15">
        <f t="shared" si="453"/>
        <v>3612.1285036666668</v>
      </c>
      <c r="CG185" s="15">
        <f t="shared" si="454"/>
        <v>3612.1285036666668</v>
      </c>
      <c r="CH185" s="15">
        <f t="shared" si="455"/>
        <v>3612.1285036666668</v>
      </c>
      <c r="CI185" s="15">
        <f t="shared" si="456"/>
        <v>3612.1285036666668</v>
      </c>
      <c r="CJ185" s="15">
        <f t="shared" si="457"/>
        <v>3612.1285036666668</v>
      </c>
      <c r="CK185" s="15">
        <f t="shared" si="458"/>
        <v>3612.1285036666668</v>
      </c>
      <c r="CL185" s="15">
        <f t="shared" si="459"/>
        <v>3612.1285036666668</v>
      </c>
      <c r="CM185" s="15">
        <f t="shared" si="460"/>
        <v>3612.1285036666668</v>
      </c>
      <c r="CN185" s="15">
        <f t="shared" si="461"/>
        <v>3612.1285036666668</v>
      </c>
      <c r="CO185" s="15">
        <f t="shared" si="462"/>
        <v>3612.1285036666668</v>
      </c>
      <c r="CP185" s="15">
        <f t="shared" si="463"/>
        <v>3612.1285036666668</v>
      </c>
      <c r="CQ185" s="15">
        <f t="shared" si="464"/>
        <v>0</v>
      </c>
      <c r="CR185" s="15">
        <f t="shared" si="465"/>
        <v>3612.1285036666668</v>
      </c>
      <c r="CS185" s="15">
        <f t="shared" si="466"/>
        <v>3612.1285036666668</v>
      </c>
      <c r="CT185" s="15">
        <f t="shared" si="467"/>
        <v>3612.1285036666668</v>
      </c>
      <c r="CU185" s="15">
        <f t="shared" si="468"/>
        <v>3612.1285036666668</v>
      </c>
      <c r="CV185" s="15">
        <f t="shared" si="469"/>
        <v>3612.1285036666668</v>
      </c>
      <c r="CW185" s="15">
        <f t="shared" si="470"/>
        <v>3612.1285036666668</v>
      </c>
      <c r="CX185" s="15">
        <f t="shared" si="471"/>
        <v>3612.1285036666668</v>
      </c>
      <c r="CY185" s="15">
        <f t="shared" si="472"/>
        <v>3612.1285036666668</v>
      </c>
      <c r="CZ185" s="15">
        <f t="shared" si="473"/>
        <v>3612.1285036666668</v>
      </c>
      <c r="DA185" s="15">
        <f t="shared" si="474"/>
        <v>3612.1285036666668</v>
      </c>
      <c r="DB185" s="15">
        <f t="shared" si="475"/>
        <v>3612.1285036666668</v>
      </c>
      <c r="DC185" s="15">
        <f t="shared" si="476"/>
        <v>3612.1285036666668</v>
      </c>
      <c r="DD185" s="15">
        <f t="shared" si="477"/>
        <v>0</v>
      </c>
      <c r="DE185" s="15">
        <f t="shared" si="478"/>
        <v>3612.1285036666668</v>
      </c>
      <c r="DF185" s="15">
        <f t="shared" si="479"/>
        <v>3612.1285036666668</v>
      </c>
      <c r="DG185" s="15">
        <f t="shared" si="480"/>
        <v>3612.1285036666668</v>
      </c>
      <c r="DH185" s="15">
        <f t="shared" si="481"/>
        <v>3612.1285036666668</v>
      </c>
      <c r="DI185" s="15">
        <f t="shared" si="482"/>
        <v>3612.1285036666668</v>
      </c>
      <c r="DJ185" s="15">
        <f t="shared" si="483"/>
        <v>3612.1285036666668</v>
      </c>
      <c r="DK185" s="15">
        <f t="shared" si="484"/>
        <v>0</v>
      </c>
      <c r="DL185" s="15">
        <f t="shared" si="485"/>
        <v>0</v>
      </c>
      <c r="DM185" s="15">
        <f t="shared" si="486"/>
        <v>0</v>
      </c>
      <c r="DN185" s="15">
        <f t="shared" si="487"/>
        <v>0</v>
      </c>
      <c r="DO185" s="15">
        <f t="shared" si="488"/>
        <v>0</v>
      </c>
      <c r="DP185" s="15">
        <f t="shared" si="489"/>
        <v>0</v>
      </c>
      <c r="DR185" s="15">
        <f t="shared" si="490"/>
        <v>356.35348466666665</v>
      </c>
      <c r="DS185" s="15">
        <f t="shared" si="491"/>
        <v>356.35348466666665</v>
      </c>
      <c r="DT185" s="15">
        <f t="shared" si="492"/>
        <v>356.35348466666665</v>
      </c>
      <c r="DU185" s="15">
        <f t="shared" si="493"/>
        <v>356.35348466666665</v>
      </c>
      <c r="DV185" s="15">
        <f t="shared" si="494"/>
        <v>356.35348466666665</v>
      </c>
      <c r="DW185" s="15">
        <f t="shared" si="495"/>
        <v>356.35348466666665</v>
      </c>
      <c r="DX185" s="15">
        <f t="shared" si="496"/>
        <v>356.35348466666665</v>
      </c>
      <c r="DY185" s="15">
        <f t="shared" si="497"/>
        <v>356.35348466666665</v>
      </c>
      <c r="DZ185" s="15">
        <f t="shared" si="498"/>
        <v>356.35348466666665</v>
      </c>
      <c r="EA185" s="15">
        <f t="shared" si="499"/>
        <v>356.35348466666665</v>
      </c>
      <c r="EB185" s="15">
        <f t="shared" si="500"/>
        <v>356.35348466666665</v>
      </c>
      <c r="EC185" s="15">
        <f t="shared" si="501"/>
        <v>356.35348466666665</v>
      </c>
      <c r="ED185" s="15">
        <f t="shared" si="502"/>
        <v>0</v>
      </c>
      <c r="EE185" s="15">
        <f t="shared" si="503"/>
        <v>356.35348466666665</v>
      </c>
      <c r="EF185" s="15">
        <f t="shared" si="504"/>
        <v>356.35348466666665</v>
      </c>
      <c r="EG185" s="15">
        <f t="shared" si="505"/>
        <v>356.35348466666665</v>
      </c>
      <c r="EH185" s="15">
        <f t="shared" si="506"/>
        <v>356.35348466666665</v>
      </c>
      <c r="EI185" s="15">
        <f t="shared" si="507"/>
        <v>356.35348466666665</v>
      </c>
      <c r="EJ185" s="15">
        <f t="shared" si="508"/>
        <v>356.35348466666665</v>
      </c>
      <c r="EK185" s="15">
        <f t="shared" si="509"/>
        <v>356.35348466666665</v>
      </c>
      <c r="EL185" s="15">
        <f t="shared" si="510"/>
        <v>356.35348466666665</v>
      </c>
      <c r="EM185" s="15">
        <f t="shared" si="511"/>
        <v>356.35348466666665</v>
      </c>
      <c r="EN185" s="15">
        <f t="shared" si="512"/>
        <v>356.35348466666665</v>
      </c>
      <c r="EO185" s="15">
        <f t="shared" si="513"/>
        <v>356.35348466666665</v>
      </c>
      <c r="EP185" s="15">
        <f t="shared" si="514"/>
        <v>356.35348466666665</v>
      </c>
      <c r="EQ185" s="15">
        <f t="shared" si="515"/>
        <v>0</v>
      </c>
      <c r="ER185" s="15">
        <f t="shared" si="516"/>
        <v>356.35348466666665</v>
      </c>
      <c r="ES185" s="15">
        <f t="shared" si="517"/>
        <v>356.35348466666665</v>
      </c>
      <c r="ET185" s="15">
        <f t="shared" si="518"/>
        <v>356.35348466666665</v>
      </c>
      <c r="EU185" s="15">
        <f t="shared" si="519"/>
        <v>356.35348466666665</v>
      </c>
      <c r="EV185" s="15">
        <f t="shared" si="520"/>
        <v>356.35348466666665</v>
      </c>
      <c r="EW185" s="15">
        <f t="shared" si="521"/>
        <v>356.35348466666665</v>
      </c>
      <c r="EX185" s="15">
        <f t="shared" si="522"/>
        <v>0</v>
      </c>
      <c r="EY185" s="15">
        <f t="shared" si="523"/>
        <v>0</v>
      </c>
      <c r="EZ185" s="15">
        <f t="shared" si="524"/>
        <v>0</v>
      </c>
      <c r="FA185" s="15">
        <f t="shared" si="525"/>
        <v>0</v>
      </c>
      <c r="FB185" s="15">
        <f t="shared" si="526"/>
        <v>0</v>
      </c>
      <c r="FC185" s="15">
        <f t="shared" si="527"/>
        <v>0</v>
      </c>
    </row>
    <row r="186" spans="1:159" x14ac:dyDescent="0.25">
      <c r="A186" s="26" t="s">
        <v>585</v>
      </c>
      <c r="B186" s="13">
        <v>2.3399999999999997E-2</v>
      </c>
      <c r="C186" s="212">
        <v>2.12E-2</v>
      </c>
      <c r="D186" s="13"/>
      <c r="E186" s="27">
        <v>1898268.01</v>
      </c>
      <c r="F186" s="27">
        <v>1898268.01</v>
      </c>
      <c r="G186" s="27">
        <v>1898268.01</v>
      </c>
      <c r="H186" s="27">
        <v>1898268.01</v>
      </c>
      <c r="I186" s="27">
        <v>1898268.01</v>
      </c>
      <c r="J186" s="27">
        <v>1898268.01</v>
      </c>
      <c r="K186" s="27">
        <v>1898268.01</v>
      </c>
      <c r="L186" s="27">
        <v>1898268.01</v>
      </c>
      <c r="M186" s="27">
        <v>1898268.01</v>
      </c>
      <c r="N186" s="27">
        <v>1898268.01</v>
      </c>
      <c r="O186" s="27">
        <v>1898268.01</v>
      </c>
      <c r="P186" s="27">
        <v>1898268.01</v>
      </c>
      <c r="Q186" s="13"/>
      <c r="R186" s="27">
        <v>1898268.01</v>
      </c>
      <c r="S186" s="27">
        <v>1898268.01</v>
      </c>
      <c r="T186" s="27">
        <v>1898268.01</v>
      </c>
      <c r="U186" s="29">
        <v>1898268.01</v>
      </c>
      <c r="V186" s="29">
        <v>1898268.01</v>
      </c>
      <c r="W186" s="29">
        <v>1898268.01</v>
      </c>
      <c r="X186" s="29">
        <v>1898268.01</v>
      </c>
      <c r="Y186" s="29">
        <v>1898268.01</v>
      </c>
      <c r="Z186" s="29">
        <v>1898268.01</v>
      </c>
      <c r="AA186" s="29">
        <v>1898268.01</v>
      </c>
      <c r="AB186" s="29">
        <v>1898268.01</v>
      </c>
      <c r="AC186" s="29">
        <v>1898268.01</v>
      </c>
      <c r="AD186" s="27"/>
      <c r="AE186" s="27">
        <v>1898268.01</v>
      </c>
      <c r="AF186" s="27">
        <v>1898268.01</v>
      </c>
      <c r="AG186" s="27">
        <v>1898268.01</v>
      </c>
      <c r="AH186" s="27">
        <v>1898268.01</v>
      </c>
      <c r="AI186" s="27">
        <v>1898268.01</v>
      </c>
      <c r="AJ186" s="27">
        <v>1898268.01</v>
      </c>
      <c r="AK186" s="27"/>
      <c r="AL186" s="27"/>
      <c r="AM186" s="27"/>
      <c r="AN186" s="27"/>
      <c r="AO186" s="27"/>
      <c r="AP186" s="27"/>
      <c r="AQ186" s="27"/>
      <c r="AR186" s="28">
        <v>3701.6226194999995</v>
      </c>
      <c r="AS186" s="28">
        <v>3701.6226194999995</v>
      </c>
      <c r="AT186" s="28">
        <v>3701.6226194999995</v>
      </c>
      <c r="AU186" s="28">
        <v>3701.6226194999995</v>
      </c>
      <c r="AV186" s="28">
        <v>3701.6226194999995</v>
      </c>
      <c r="AW186" s="28">
        <v>3701.6226194999995</v>
      </c>
      <c r="AX186" s="28">
        <v>3701.6226194999995</v>
      </c>
      <c r="AY186" s="28">
        <v>3701.6226194999995</v>
      </c>
      <c r="AZ186" s="28">
        <v>3701.6226194999995</v>
      </c>
      <c r="BA186" s="28">
        <v>3701.6226194999995</v>
      </c>
      <c r="BB186" s="28">
        <v>3701.6226194999995</v>
      </c>
      <c r="BC186" s="28">
        <v>3701.6226194999995</v>
      </c>
      <c r="BD186" s="27"/>
      <c r="BE186" s="28">
        <v>3701.6226194999995</v>
      </c>
      <c r="BF186" s="28">
        <v>3701.6226194999995</v>
      </c>
      <c r="BG186" s="28">
        <v>3701.6226194999995</v>
      </c>
      <c r="BH186" s="29">
        <v>3701.6226194999995</v>
      </c>
      <c r="BI186" s="29">
        <v>3701.6226194999995</v>
      </c>
      <c r="BJ186" s="29">
        <v>3701.6226194999995</v>
      </c>
      <c r="BK186" s="29">
        <v>3701.6226194999995</v>
      </c>
      <c r="BL186" s="29">
        <v>3701.6226194999995</v>
      </c>
      <c r="BM186" s="29">
        <v>3701.6226194999995</v>
      </c>
      <c r="BN186" s="29">
        <v>3701.6226194999995</v>
      </c>
      <c r="BO186" s="29">
        <v>3701.6226194999995</v>
      </c>
      <c r="BP186" s="29">
        <v>3701.6226194999995</v>
      </c>
      <c r="BQ186" s="28"/>
      <c r="BR186" s="27">
        <f t="shared" si="440"/>
        <v>3701.6226194999995</v>
      </c>
      <c r="BS186" s="27">
        <f t="shared" si="441"/>
        <v>3701.6226194999995</v>
      </c>
      <c r="BT186" s="27">
        <f t="shared" si="442"/>
        <v>3701.6226194999995</v>
      </c>
      <c r="BU186" s="27">
        <f t="shared" si="443"/>
        <v>3701.6226194999995</v>
      </c>
      <c r="BV186" s="27">
        <f t="shared" si="444"/>
        <v>3701.6226194999995</v>
      </c>
      <c r="BW186" s="27">
        <f t="shared" si="445"/>
        <v>3701.6226194999995</v>
      </c>
      <c r="BX186" s="27">
        <f t="shared" si="446"/>
        <v>0</v>
      </c>
      <c r="BY186" s="27">
        <f t="shared" si="447"/>
        <v>0</v>
      </c>
      <c r="BZ186" s="27">
        <f t="shared" si="448"/>
        <v>0</v>
      </c>
      <c r="CA186" s="27">
        <f t="shared" si="449"/>
        <v>0</v>
      </c>
      <c r="CB186" s="27">
        <f t="shared" si="450"/>
        <v>0</v>
      </c>
      <c r="CC186" s="27">
        <f t="shared" si="451"/>
        <v>0</v>
      </c>
      <c r="CE186" s="15">
        <f t="shared" si="452"/>
        <v>3353.6068176666668</v>
      </c>
      <c r="CF186" s="15">
        <f t="shared" si="453"/>
        <v>3353.6068176666668</v>
      </c>
      <c r="CG186" s="15">
        <f t="shared" si="454"/>
        <v>3353.6068176666668</v>
      </c>
      <c r="CH186" s="15">
        <f t="shared" si="455"/>
        <v>3353.6068176666668</v>
      </c>
      <c r="CI186" s="15">
        <f t="shared" si="456"/>
        <v>3353.6068176666668</v>
      </c>
      <c r="CJ186" s="15">
        <f t="shared" si="457"/>
        <v>3353.6068176666668</v>
      </c>
      <c r="CK186" s="15">
        <f t="shared" si="458"/>
        <v>3353.6068176666668</v>
      </c>
      <c r="CL186" s="15">
        <f t="shared" si="459"/>
        <v>3353.6068176666668</v>
      </c>
      <c r="CM186" s="15">
        <f t="shared" si="460"/>
        <v>3353.6068176666668</v>
      </c>
      <c r="CN186" s="15">
        <f t="shared" si="461"/>
        <v>3353.6068176666668</v>
      </c>
      <c r="CO186" s="15">
        <f t="shared" si="462"/>
        <v>3353.6068176666668</v>
      </c>
      <c r="CP186" s="15">
        <f t="shared" si="463"/>
        <v>3353.6068176666668</v>
      </c>
      <c r="CQ186" s="15">
        <f t="shared" si="464"/>
        <v>0</v>
      </c>
      <c r="CR186" s="15">
        <f t="shared" si="465"/>
        <v>3353.6068176666668</v>
      </c>
      <c r="CS186" s="15">
        <f t="shared" si="466"/>
        <v>3353.6068176666668</v>
      </c>
      <c r="CT186" s="15">
        <f t="shared" si="467"/>
        <v>3353.6068176666668</v>
      </c>
      <c r="CU186" s="15">
        <f t="shared" si="468"/>
        <v>3353.6068176666668</v>
      </c>
      <c r="CV186" s="15">
        <f t="shared" si="469"/>
        <v>3353.6068176666668</v>
      </c>
      <c r="CW186" s="15">
        <f t="shared" si="470"/>
        <v>3353.6068176666668</v>
      </c>
      <c r="CX186" s="15">
        <f t="shared" si="471"/>
        <v>3353.6068176666668</v>
      </c>
      <c r="CY186" s="15">
        <f t="shared" si="472"/>
        <v>3353.6068176666668</v>
      </c>
      <c r="CZ186" s="15">
        <f t="shared" si="473"/>
        <v>3353.6068176666668</v>
      </c>
      <c r="DA186" s="15">
        <f t="shared" si="474"/>
        <v>3353.6068176666668</v>
      </c>
      <c r="DB186" s="15">
        <f t="shared" si="475"/>
        <v>3353.6068176666668</v>
      </c>
      <c r="DC186" s="15">
        <f t="shared" si="476"/>
        <v>3353.6068176666668</v>
      </c>
      <c r="DD186" s="15">
        <f t="shared" si="477"/>
        <v>0</v>
      </c>
      <c r="DE186" s="15">
        <f t="shared" si="478"/>
        <v>3353.6068176666668</v>
      </c>
      <c r="DF186" s="15">
        <f t="shared" si="479"/>
        <v>3353.6068176666668</v>
      </c>
      <c r="DG186" s="15">
        <f t="shared" si="480"/>
        <v>3353.6068176666668</v>
      </c>
      <c r="DH186" s="15">
        <f t="shared" si="481"/>
        <v>3353.6068176666668</v>
      </c>
      <c r="DI186" s="15">
        <f t="shared" si="482"/>
        <v>3353.6068176666668</v>
      </c>
      <c r="DJ186" s="15">
        <f t="shared" si="483"/>
        <v>3353.6068176666668</v>
      </c>
      <c r="DK186" s="15">
        <f t="shared" si="484"/>
        <v>0</v>
      </c>
      <c r="DL186" s="15">
        <f t="shared" si="485"/>
        <v>0</v>
      </c>
      <c r="DM186" s="15">
        <f t="shared" si="486"/>
        <v>0</v>
      </c>
      <c r="DN186" s="15">
        <f t="shared" si="487"/>
        <v>0</v>
      </c>
      <c r="DO186" s="15">
        <f t="shared" si="488"/>
        <v>0</v>
      </c>
      <c r="DP186" s="15">
        <f t="shared" si="489"/>
        <v>0</v>
      </c>
      <c r="DR186" s="15">
        <f t="shared" si="490"/>
        <v>348.01580183333272</v>
      </c>
      <c r="DS186" s="15">
        <f t="shared" si="491"/>
        <v>348.01580183333272</v>
      </c>
      <c r="DT186" s="15">
        <f t="shared" si="492"/>
        <v>348.01580183333272</v>
      </c>
      <c r="DU186" s="15">
        <f t="shared" si="493"/>
        <v>348.01580183333272</v>
      </c>
      <c r="DV186" s="15">
        <f t="shared" si="494"/>
        <v>348.01580183333272</v>
      </c>
      <c r="DW186" s="15">
        <f t="shared" si="495"/>
        <v>348.01580183333272</v>
      </c>
      <c r="DX186" s="15">
        <f t="shared" si="496"/>
        <v>348.01580183333272</v>
      </c>
      <c r="DY186" s="15">
        <f t="shared" si="497"/>
        <v>348.01580183333272</v>
      </c>
      <c r="DZ186" s="15">
        <f t="shared" si="498"/>
        <v>348.01580183333272</v>
      </c>
      <c r="EA186" s="15">
        <f t="shared" si="499"/>
        <v>348.01580183333272</v>
      </c>
      <c r="EB186" s="15">
        <f t="shared" si="500"/>
        <v>348.01580183333272</v>
      </c>
      <c r="EC186" s="15">
        <f t="shared" si="501"/>
        <v>348.01580183333272</v>
      </c>
      <c r="ED186" s="15">
        <f t="shared" si="502"/>
        <v>0</v>
      </c>
      <c r="EE186" s="15">
        <f t="shared" si="503"/>
        <v>348.01580183333272</v>
      </c>
      <c r="EF186" s="15">
        <f t="shared" si="504"/>
        <v>348.01580183333272</v>
      </c>
      <c r="EG186" s="15">
        <f t="shared" si="505"/>
        <v>348.01580183333272</v>
      </c>
      <c r="EH186" s="15">
        <f t="shared" si="506"/>
        <v>348.01580183333272</v>
      </c>
      <c r="EI186" s="15">
        <f t="shared" si="507"/>
        <v>348.01580183333272</v>
      </c>
      <c r="EJ186" s="15">
        <f t="shared" si="508"/>
        <v>348.01580183333272</v>
      </c>
      <c r="EK186" s="15">
        <f t="shared" si="509"/>
        <v>348.01580183333272</v>
      </c>
      <c r="EL186" s="15">
        <f t="shared" si="510"/>
        <v>348.01580183333272</v>
      </c>
      <c r="EM186" s="15">
        <f t="shared" si="511"/>
        <v>348.01580183333272</v>
      </c>
      <c r="EN186" s="15">
        <f t="shared" si="512"/>
        <v>348.01580183333272</v>
      </c>
      <c r="EO186" s="15">
        <f t="shared" si="513"/>
        <v>348.01580183333272</v>
      </c>
      <c r="EP186" s="15">
        <f t="shared" si="514"/>
        <v>348.01580183333272</v>
      </c>
      <c r="EQ186" s="15">
        <f t="shared" si="515"/>
        <v>0</v>
      </c>
      <c r="ER186" s="15">
        <f t="shared" si="516"/>
        <v>348.01580183333272</v>
      </c>
      <c r="ES186" s="15">
        <f t="shared" si="517"/>
        <v>348.01580183333272</v>
      </c>
      <c r="ET186" s="15">
        <f t="shared" si="518"/>
        <v>348.01580183333272</v>
      </c>
      <c r="EU186" s="15">
        <f t="shared" si="519"/>
        <v>348.01580183333272</v>
      </c>
      <c r="EV186" s="15">
        <f t="shared" si="520"/>
        <v>348.01580183333272</v>
      </c>
      <c r="EW186" s="15">
        <f t="shared" si="521"/>
        <v>348.01580183333272</v>
      </c>
      <c r="EX186" s="15">
        <f t="shared" si="522"/>
        <v>0</v>
      </c>
      <c r="EY186" s="15">
        <f t="shared" si="523"/>
        <v>0</v>
      </c>
      <c r="EZ186" s="15">
        <f t="shared" si="524"/>
        <v>0</v>
      </c>
      <c r="FA186" s="15">
        <f t="shared" si="525"/>
        <v>0</v>
      </c>
      <c r="FB186" s="15">
        <f t="shared" si="526"/>
        <v>0</v>
      </c>
      <c r="FC186" s="15">
        <f t="shared" si="527"/>
        <v>0</v>
      </c>
    </row>
    <row r="187" spans="1:159" x14ac:dyDescent="0.25">
      <c r="A187" s="26" t="s">
        <v>864</v>
      </c>
      <c r="B187" s="13">
        <v>2.9399999999999999E-2</v>
      </c>
      <c r="C187" s="212">
        <v>2.7400000000000001E-2</v>
      </c>
      <c r="D187" s="13"/>
      <c r="E187" s="27">
        <v>1169317.93</v>
      </c>
      <c r="F187" s="27">
        <v>1172919.98</v>
      </c>
      <c r="G187" s="27">
        <v>1172919.98</v>
      </c>
      <c r="H187" s="27">
        <v>1172919.98</v>
      </c>
      <c r="I187" s="27">
        <v>1172919.98</v>
      </c>
      <c r="J187" s="27">
        <v>1172919.98</v>
      </c>
      <c r="K187" s="27">
        <v>1175403.3500000001</v>
      </c>
      <c r="L187" s="27">
        <v>1177886.71</v>
      </c>
      <c r="M187" s="27">
        <v>1177886.71</v>
      </c>
      <c r="N187" s="27">
        <v>1177886.71</v>
      </c>
      <c r="O187" s="27">
        <v>1177886.71</v>
      </c>
      <c r="P187" s="27">
        <v>1177886.71</v>
      </c>
      <c r="Q187" s="13"/>
      <c r="R187" s="27">
        <v>1177886.71</v>
      </c>
      <c r="S187" s="27">
        <v>1177886.71</v>
      </c>
      <c r="T187" s="27">
        <v>1212359.6299999999</v>
      </c>
      <c r="U187" s="29">
        <v>1251363.95</v>
      </c>
      <c r="V187" s="29">
        <v>1256220.1299999999</v>
      </c>
      <c r="W187" s="29">
        <v>1256947.6499999999</v>
      </c>
      <c r="X187" s="29">
        <v>1257350.22</v>
      </c>
      <c r="Y187" s="29">
        <v>1257407.27</v>
      </c>
      <c r="Z187" s="29">
        <v>1257464.47</v>
      </c>
      <c r="AA187" s="29">
        <v>1257543.8500000001</v>
      </c>
      <c r="AB187" s="29">
        <v>1263030.3</v>
      </c>
      <c r="AC187" s="29">
        <v>1271297.6600000001</v>
      </c>
      <c r="AD187" s="27"/>
      <c r="AE187" s="27">
        <v>1274157.93</v>
      </c>
      <c r="AF187" s="27">
        <v>1274551.8900000001</v>
      </c>
      <c r="AG187" s="27">
        <v>1274945.8500000001</v>
      </c>
      <c r="AH187" s="27">
        <v>1274945.8500000001</v>
      </c>
      <c r="AI187" s="27">
        <v>1274945.8500000001</v>
      </c>
      <c r="AJ187" s="27">
        <v>1274945.8500000001</v>
      </c>
      <c r="AK187" s="27"/>
      <c r="AL187" s="27"/>
      <c r="AM187" s="27"/>
      <c r="AN187" s="27"/>
      <c r="AO187" s="27"/>
      <c r="AP187" s="27"/>
      <c r="AQ187" s="27"/>
      <c r="AR187" s="28">
        <v>2864.8289284999996</v>
      </c>
      <c r="AS187" s="28">
        <v>2873.6539509999998</v>
      </c>
      <c r="AT187" s="28">
        <v>2873.6539509999998</v>
      </c>
      <c r="AU187" s="28">
        <v>2873.6539509999998</v>
      </c>
      <c r="AV187" s="28">
        <v>2873.6539509999998</v>
      </c>
      <c r="AW187" s="28">
        <v>2873.6539509999998</v>
      </c>
      <c r="AX187" s="28">
        <v>2879.7382075</v>
      </c>
      <c r="AY187" s="28">
        <v>2885.8224394999997</v>
      </c>
      <c r="AZ187" s="28">
        <v>2885.8224394999997</v>
      </c>
      <c r="BA187" s="28">
        <v>2885.8224394999997</v>
      </c>
      <c r="BB187" s="28">
        <v>2885.8224394999997</v>
      </c>
      <c r="BC187" s="28">
        <v>2885.8224394999997</v>
      </c>
      <c r="BD187" s="27"/>
      <c r="BE187" s="28">
        <v>2885.8224394999997</v>
      </c>
      <c r="BF187" s="28">
        <v>2885.8224394999997</v>
      </c>
      <c r="BG187" s="28">
        <v>2970.2810934999998</v>
      </c>
      <c r="BH187" s="29">
        <v>3065.8416775000001</v>
      </c>
      <c r="BI187" s="29">
        <v>3077.7393184999996</v>
      </c>
      <c r="BJ187" s="29">
        <v>3079.5217424999996</v>
      </c>
      <c r="BK187" s="29">
        <v>3080.5080389999998</v>
      </c>
      <c r="BL187" s="29">
        <v>3080.6478114999995</v>
      </c>
      <c r="BM187" s="29">
        <v>3080.7879515</v>
      </c>
      <c r="BN187" s="29">
        <v>3080.9824325000004</v>
      </c>
      <c r="BO187" s="29">
        <v>3094.424235</v>
      </c>
      <c r="BP187" s="29">
        <v>3114.679267</v>
      </c>
      <c r="BQ187" s="28"/>
      <c r="BR187" s="27">
        <f t="shared" si="440"/>
        <v>3121.6869284999998</v>
      </c>
      <c r="BS187" s="27">
        <f t="shared" si="441"/>
        <v>3122.6521305000001</v>
      </c>
      <c r="BT187" s="27">
        <f t="shared" si="442"/>
        <v>3123.6173325</v>
      </c>
      <c r="BU187" s="27">
        <f t="shared" si="443"/>
        <v>3123.6173325</v>
      </c>
      <c r="BV187" s="27">
        <f t="shared" si="444"/>
        <v>3123.6173325</v>
      </c>
      <c r="BW187" s="27">
        <f t="shared" si="445"/>
        <v>3123.6173325</v>
      </c>
      <c r="BX187" s="27">
        <f t="shared" si="446"/>
        <v>0</v>
      </c>
      <c r="BY187" s="27">
        <f t="shared" si="447"/>
        <v>0</v>
      </c>
      <c r="BZ187" s="27">
        <f t="shared" si="448"/>
        <v>0</v>
      </c>
      <c r="CA187" s="27">
        <f t="shared" si="449"/>
        <v>0</v>
      </c>
      <c r="CB187" s="27">
        <f t="shared" si="450"/>
        <v>0</v>
      </c>
      <c r="CC187" s="27">
        <f t="shared" si="451"/>
        <v>0</v>
      </c>
      <c r="CE187" s="15">
        <f t="shared" si="452"/>
        <v>2669.9426068333332</v>
      </c>
      <c r="CF187" s="15">
        <f t="shared" si="453"/>
        <v>2678.1672876666667</v>
      </c>
      <c r="CG187" s="15">
        <f t="shared" si="454"/>
        <v>2678.1672876666667</v>
      </c>
      <c r="CH187" s="15">
        <f t="shared" si="455"/>
        <v>2678.1672876666667</v>
      </c>
      <c r="CI187" s="15">
        <f t="shared" si="456"/>
        <v>2678.1672876666667</v>
      </c>
      <c r="CJ187" s="15">
        <f t="shared" si="457"/>
        <v>2678.1672876666667</v>
      </c>
      <c r="CK187" s="15">
        <f t="shared" si="458"/>
        <v>2683.8376491666672</v>
      </c>
      <c r="CL187" s="15">
        <f t="shared" si="459"/>
        <v>2689.5079878333331</v>
      </c>
      <c r="CM187" s="15">
        <f t="shared" si="460"/>
        <v>2689.5079878333331</v>
      </c>
      <c r="CN187" s="15">
        <f t="shared" si="461"/>
        <v>2689.5079878333331</v>
      </c>
      <c r="CO187" s="15">
        <f t="shared" si="462"/>
        <v>2689.5079878333331</v>
      </c>
      <c r="CP187" s="15">
        <f t="shared" si="463"/>
        <v>2689.5079878333331</v>
      </c>
      <c r="CQ187" s="15">
        <f t="shared" si="464"/>
        <v>0</v>
      </c>
      <c r="CR187" s="15">
        <f t="shared" si="465"/>
        <v>2689.5079878333331</v>
      </c>
      <c r="CS187" s="15">
        <f t="shared" si="466"/>
        <v>2689.5079878333331</v>
      </c>
      <c r="CT187" s="15">
        <f t="shared" si="467"/>
        <v>2768.2211551666664</v>
      </c>
      <c r="CU187" s="15">
        <f t="shared" si="468"/>
        <v>2857.2810191666667</v>
      </c>
      <c r="CV187" s="15">
        <f t="shared" si="469"/>
        <v>2868.369296833333</v>
      </c>
      <c r="CW187" s="15">
        <f t="shared" si="470"/>
        <v>2870.0304675000002</v>
      </c>
      <c r="CX187" s="15">
        <f t="shared" si="471"/>
        <v>2870.9496690000001</v>
      </c>
      <c r="CY187" s="15">
        <f t="shared" si="472"/>
        <v>2871.0799331666672</v>
      </c>
      <c r="CZ187" s="15">
        <f t="shared" si="473"/>
        <v>2871.2105398333333</v>
      </c>
      <c r="DA187" s="15">
        <f t="shared" si="474"/>
        <v>2871.3917908333337</v>
      </c>
      <c r="DB187" s="15">
        <f t="shared" si="475"/>
        <v>2883.9191850000002</v>
      </c>
      <c r="DC187" s="15">
        <f t="shared" si="476"/>
        <v>2902.7963236666674</v>
      </c>
      <c r="DD187" s="15">
        <f t="shared" si="477"/>
        <v>0</v>
      </c>
      <c r="DE187" s="15">
        <f t="shared" si="478"/>
        <v>2909.3272734999996</v>
      </c>
      <c r="DF187" s="15">
        <f t="shared" si="479"/>
        <v>2910.2268155000002</v>
      </c>
      <c r="DG187" s="15">
        <f t="shared" si="480"/>
        <v>2911.1263575000007</v>
      </c>
      <c r="DH187" s="15">
        <f t="shared" si="481"/>
        <v>2911.1263575000007</v>
      </c>
      <c r="DI187" s="15">
        <f t="shared" si="482"/>
        <v>2911.1263575000007</v>
      </c>
      <c r="DJ187" s="15">
        <f t="shared" si="483"/>
        <v>2911.1263575000007</v>
      </c>
      <c r="DK187" s="15">
        <f t="shared" si="484"/>
        <v>0</v>
      </c>
      <c r="DL187" s="15">
        <f t="shared" si="485"/>
        <v>0</v>
      </c>
      <c r="DM187" s="15">
        <f t="shared" si="486"/>
        <v>0</v>
      </c>
      <c r="DN187" s="15">
        <f t="shared" si="487"/>
        <v>0</v>
      </c>
      <c r="DO187" s="15">
        <f t="shared" si="488"/>
        <v>0</v>
      </c>
      <c r="DP187" s="15">
        <f t="shared" si="489"/>
        <v>0</v>
      </c>
      <c r="DR187" s="15">
        <f t="shared" si="490"/>
        <v>194.88632166666639</v>
      </c>
      <c r="DS187" s="15">
        <f t="shared" si="491"/>
        <v>195.48666333333313</v>
      </c>
      <c r="DT187" s="15">
        <f t="shared" si="492"/>
        <v>195.48666333333313</v>
      </c>
      <c r="DU187" s="15">
        <f t="shared" si="493"/>
        <v>195.48666333333313</v>
      </c>
      <c r="DV187" s="15">
        <f t="shared" si="494"/>
        <v>195.48666333333313</v>
      </c>
      <c r="DW187" s="15">
        <f t="shared" si="495"/>
        <v>195.48666333333313</v>
      </c>
      <c r="DX187" s="15">
        <f t="shared" si="496"/>
        <v>195.90055833333281</v>
      </c>
      <c r="DY187" s="15">
        <f t="shared" si="497"/>
        <v>196.31445166666663</v>
      </c>
      <c r="DZ187" s="15">
        <f t="shared" si="498"/>
        <v>196.31445166666663</v>
      </c>
      <c r="EA187" s="15">
        <f t="shared" si="499"/>
        <v>196.31445166666663</v>
      </c>
      <c r="EB187" s="15">
        <f t="shared" si="500"/>
        <v>196.31445166666663</v>
      </c>
      <c r="EC187" s="15">
        <f t="shared" si="501"/>
        <v>196.31445166666663</v>
      </c>
      <c r="ED187" s="15">
        <f t="shared" si="502"/>
        <v>0</v>
      </c>
      <c r="EE187" s="15">
        <f t="shared" si="503"/>
        <v>196.31445166666663</v>
      </c>
      <c r="EF187" s="15">
        <f t="shared" si="504"/>
        <v>196.31445166666663</v>
      </c>
      <c r="EG187" s="15">
        <f t="shared" si="505"/>
        <v>202.05993833333332</v>
      </c>
      <c r="EH187" s="15">
        <f t="shared" si="506"/>
        <v>208.56065833333332</v>
      </c>
      <c r="EI187" s="15">
        <f t="shared" si="507"/>
        <v>209.37002166666662</v>
      </c>
      <c r="EJ187" s="15">
        <f t="shared" si="508"/>
        <v>209.4912749999994</v>
      </c>
      <c r="EK187" s="15">
        <f t="shared" si="509"/>
        <v>209.55836999999974</v>
      </c>
      <c r="EL187" s="15">
        <f t="shared" si="510"/>
        <v>209.56787833333237</v>
      </c>
      <c r="EM187" s="15">
        <f t="shared" si="511"/>
        <v>209.57741166666665</v>
      </c>
      <c r="EN187" s="15">
        <f t="shared" si="512"/>
        <v>209.59064166666667</v>
      </c>
      <c r="EO187" s="15">
        <f t="shared" si="513"/>
        <v>210.50504999999976</v>
      </c>
      <c r="EP187" s="15">
        <f t="shared" si="514"/>
        <v>211.88294333333261</v>
      </c>
      <c r="EQ187" s="15">
        <f t="shared" si="515"/>
        <v>0</v>
      </c>
      <c r="ER187" s="15">
        <f t="shared" si="516"/>
        <v>212.3596550000002</v>
      </c>
      <c r="ES187" s="15">
        <f t="shared" si="517"/>
        <v>212.42531499999996</v>
      </c>
      <c r="ET187" s="15">
        <f t="shared" si="518"/>
        <v>212.49097499999925</v>
      </c>
      <c r="EU187" s="15">
        <f t="shared" si="519"/>
        <v>212.49097499999925</v>
      </c>
      <c r="EV187" s="15">
        <f t="shared" si="520"/>
        <v>212.49097499999925</v>
      </c>
      <c r="EW187" s="15">
        <f t="shared" si="521"/>
        <v>212.49097499999925</v>
      </c>
      <c r="EX187" s="15">
        <f t="shared" si="522"/>
        <v>0</v>
      </c>
      <c r="EY187" s="15">
        <f t="shared" si="523"/>
        <v>0</v>
      </c>
      <c r="EZ187" s="15">
        <f t="shared" si="524"/>
        <v>0</v>
      </c>
      <c r="FA187" s="15">
        <f t="shared" si="525"/>
        <v>0</v>
      </c>
      <c r="FB187" s="15">
        <f t="shared" si="526"/>
        <v>0</v>
      </c>
      <c r="FC187" s="15">
        <f t="shared" si="527"/>
        <v>0</v>
      </c>
    </row>
    <row r="188" spans="1:159" x14ac:dyDescent="0.25">
      <c r="A188" s="26" t="s">
        <v>588</v>
      </c>
      <c r="B188" s="13">
        <v>2.1299999999999999E-2</v>
      </c>
      <c r="C188" s="212">
        <v>1.9300000000000001E-2</v>
      </c>
      <c r="D188" s="13"/>
      <c r="E188" s="27">
        <v>2399250.0099999998</v>
      </c>
      <c r="F188" s="27">
        <v>2399250.0099999998</v>
      </c>
      <c r="G188" s="27">
        <v>2399250.0099999998</v>
      </c>
      <c r="H188" s="27">
        <v>2399250.0099999998</v>
      </c>
      <c r="I188" s="27">
        <v>2399250.0099999998</v>
      </c>
      <c r="J188" s="27">
        <v>2399250.0099999998</v>
      </c>
      <c r="K188" s="27">
        <v>2399250.0099999998</v>
      </c>
      <c r="L188" s="27">
        <v>2399250.0099999998</v>
      </c>
      <c r="M188" s="27">
        <v>2399250.0099999998</v>
      </c>
      <c r="N188" s="27">
        <v>2399250.0099999998</v>
      </c>
      <c r="O188" s="27">
        <v>2399250.0099999998</v>
      </c>
      <c r="P188" s="27">
        <v>2399250.0099999998</v>
      </c>
      <c r="Q188" s="13"/>
      <c r="R188" s="27">
        <v>2399250.0099999998</v>
      </c>
      <c r="S188" s="27">
        <v>2399250.0099999998</v>
      </c>
      <c r="T188" s="27">
        <v>2399250.0099999998</v>
      </c>
      <c r="U188" s="29">
        <v>2399250.0099999998</v>
      </c>
      <c r="V188" s="29">
        <v>2399250.0099999998</v>
      </c>
      <c r="W188" s="29">
        <v>2399250.0099999998</v>
      </c>
      <c r="X188" s="29">
        <v>2399250.0099999998</v>
      </c>
      <c r="Y188" s="29">
        <v>2399250.0099999998</v>
      </c>
      <c r="Z188" s="29">
        <v>2399250.0099999998</v>
      </c>
      <c r="AA188" s="29">
        <v>2399250.0099999998</v>
      </c>
      <c r="AB188" s="29">
        <v>2399250.0099999998</v>
      </c>
      <c r="AC188" s="29">
        <v>2399250.0099999998</v>
      </c>
      <c r="AD188" s="27"/>
      <c r="AE188" s="27">
        <v>2399250.0099999998</v>
      </c>
      <c r="AF188" s="27">
        <v>2399250.0099999998</v>
      </c>
      <c r="AG188" s="27">
        <v>2399250.0099999998</v>
      </c>
      <c r="AH188" s="27">
        <v>2399250.0099999998</v>
      </c>
      <c r="AI188" s="27">
        <v>2399250.0099999998</v>
      </c>
      <c r="AJ188" s="27">
        <v>2399250.0099999998</v>
      </c>
      <c r="AK188" s="27"/>
      <c r="AL188" s="27"/>
      <c r="AM188" s="27"/>
      <c r="AN188" s="27"/>
      <c r="AO188" s="27"/>
      <c r="AP188" s="27"/>
      <c r="AQ188" s="27"/>
      <c r="AR188" s="28">
        <v>4258.6687677499995</v>
      </c>
      <c r="AS188" s="28">
        <v>4258.6687677499995</v>
      </c>
      <c r="AT188" s="28">
        <v>4258.6687677499995</v>
      </c>
      <c r="AU188" s="28">
        <v>4258.6687677499995</v>
      </c>
      <c r="AV188" s="28">
        <v>4258.6687677499995</v>
      </c>
      <c r="AW188" s="28">
        <v>4258.6687677499995</v>
      </c>
      <c r="AX188" s="28">
        <v>4258.6687677499995</v>
      </c>
      <c r="AY188" s="28">
        <v>4258.6687677499995</v>
      </c>
      <c r="AZ188" s="28">
        <v>4258.6687677499995</v>
      </c>
      <c r="BA188" s="28">
        <v>4258.6687677499995</v>
      </c>
      <c r="BB188" s="28">
        <v>4258.6687677499995</v>
      </c>
      <c r="BC188" s="28">
        <v>4258.6687677499995</v>
      </c>
      <c r="BD188" s="27"/>
      <c r="BE188" s="28">
        <v>4258.6687677499995</v>
      </c>
      <c r="BF188" s="28">
        <v>4258.6687677499995</v>
      </c>
      <c r="BG188" s="28">
        <v>4258.6687677499995</v>
      </c>
      <c r="BH188" s="29">
        <v>4258.6687677499995</v>
      </c>
      <c r="BI188" s="29">
        <v>4258.6687677499995</v>
      </c>
      <c r="BJ188" s="29">
        <v>4258.6687677499995</v>
      </c>
      <c r="BK188" s="29">
        <v>4258.6687677499995</v>
      </c>
      <c r="BL188" s="29">
        <v>4258.6687677499995</v>
      </c>
      <c r="BM188" s="29">
        <v>4258.6687677499995</v>
      </c>
      <c r="BN188" s="29">
        <v>4258.6687677499995</v>
      </c>
      <c r="BO188" s="29">
        <v>4258.6687677499995</v>
      </c>
      <c r="BP188" s="29">
        <v>4258.6687677499995</v>
      </c>
      <c r="BQ188" s="28"/>
      <c r="BR188" s="27">
        <f t="shared" si="440"/>
        <v>4258.6687677499995</v>
      </c>
      <c r="BS188" s="27">
        <f t="shared" si="441"/>
        <v>4258.6687677499995</v>
      </c>
      <c r="BT188" s="27">
        <f t="shared" si="442"/>
        <v>4258.6687677499995</v>
      </c>
      <c r="BU188" s="27">
        <f t="shared" si="443"/>
        <v>4258.6687677499995</v>
      </c>
      <c r="BV188" s="27">
        <f t="shared" si="444"/>
        <v>4258.6687677499995</v>
      </c>
      <c r="BW188" s="27">
        <f t="shared" si="445"/>
        <v>4258.6687677499995</v>
      </c>
      <c r="BX188" s="27">
        <f t="shared" si="446"/>
        <v>0</v>
      </c>
      <c r="BY188" s="27">
        <f t="shared" si="447"/>
        <v>0</v>
      </c>
      <c r="BZ188" s="27">
        <f t="shared" si="448"/>
        <v>0</v>
      </c>
      <c r="CA188" s="27">
        <f t="shared" si="449"/>
        <v>0</v>
      </c>
      <c r="CB188" s="27">
        <f t="shared" si="450"/>
        <v>0</v>
      </c>
      <c r="CC188" s="27">
        <f t="shared" si="451"/>
        <v>0</v>
      </c>
      <c r="CE188" s="15">
        <f t="shared" si="452"/>
        <v>3858.7937660833336</v>
      </c>
      <c r="CF188" s="15">
        <f t="shared" si="453"/>
        <v>3858.7937660833336</v>
      </c>
      <c r="CG188" s="15">
        <f t="shared" si="454"/>
        <v>3858.7937660833336</v>
      </c>
      <c r="CH188" s="15">
        <f t="shared" si="455"/>
        <v>3858.7937660833336</v>
      </c>
      <c r="CI188" s="15">
        <f t="shared" si="456"/>
        <v>3858.7937660833336</v>
      </c>
      <c r="CJ188" s="15">
        <f t="shared" si="457"/>
        <v>3858.7937660833336</v>
      </c>
      <c r="CK188" s="15">
        <f t="shared" si="458"/>
        <v>3858.7937660833336</v>
      </c>
      <c r="CL188" s="15">
        <f t="shared" si="459"/>
        <v>3858.7937660833336</v>
      </c>
      <c r="CM188" s="15">
        <f t="shared" si="460"/>
        <v>3858.7937660833336</v>
      </c>
      <c r="CN188" s="15">
        <f t="shared" si="461"/>
        <v>3858.7937660833336</v>
      </c>
      <c r="CO188" s="15">
        <f t="shared" si="462"/>
        <v>3858.7937660833336</v>
      </c>
      <c r="CP188" s="15">
        <f t="shared" si="463"/>
        <v>3858.7937660833336</v>
      </c>
      <c r="CQ188" s="15">
        <f t="shared" si="464"/>
        <v>0</v>
      </c>
      <c r="CR188" s="15">
        <f t="shared" si="465"/>
        <v>3858.7937660833336</v>
      </c>
      <c r="CS188" s="15">
        <f t="shared" si="466"/>
        <v>3858.7937660833336</v>
      </c>
      <c r="CT188" s="15">
        <f t="shared" si="467"/>
        <v>3858.7937660833336</v>
      </c>
      <c r="CU188" s="15">
        <f t="shared" si="468"/>
        <v>3858.7937660833336</v>
      </c>
      <c r="CV188" s="15">
        <f t="shared" si="469"/>
        <v>3858.7937660833336</v>
      </c>
      <c r="CW188" s="15">
        <f t="shared" si="470"/>
        <v>3858.7937660833336</v>
      </c>
      <c r="CX188" s="15">
        <f t="shared" si="471"/>
        <v>3858.7937660833336</v>
      </c>
      <c r="CY188" s="15">
        <f t="shared" si="472"/>
        <v>3858.7937660833336</v>
      </c>
      <c r="CZ188" s="15">
        <f t="shared" si="473"/>
        <v>3858.7937660833336</v>
      </c>
      <c r="DA188" s="15">
        <f t="shared" si="474"/>
        <v>3858.7937660833336</v>
      </c>
      <c r="DB188" s="15">
        <f t="shared" si="475"/>
        <v>3858.7937660833336</v>
      </c>
      <c r="DC188" s="15">
        <f t="shared" si="476"/>
        <v>3858.7937660833336</v>
      </c>
      <c r="DD188" s="15">
        <f t="shared" si="477"/>
        <v>0</v>
      </c>
      <c r="DE188" s="15">
        <f t="shared" si="478"/>
        <v>3858.7937660833336</v>
      </c>
      <c r="DF188" s="15">
        <f t="shared" si="479"/>
        <v>3858.7937660833336</v>
      </c>
      <c r="DG188" s="15">
        <f t="shared" si="480"/>
        <v>3858.7937660833336</v>
      </c>
      <c r="DH188" s="15">
        <f t="shared" si="481"/>
        <v>3858.7937660833336</v>
      </c>
      <c r="DI188" s="15">
        <f t="shared" si="482"/>
        <v>3858.7937660833336</v>
      </c>
      <c r="DJ188" s="15">
        <f t="shared" si="483"/>
        <v>3858.7937660833336</v>
      </c>
      <c r="DK188" s="15">
        <f t="shared" si="484"/>
        <v>0</v>
      </c>
      <c r="DL188" s="15">
        <f t="shared" si="485"/>
        <v>0</v>
      </c>
      <c r="DM188" s="15">
        <f t="shared" si="486"/>
        <v>0</v>
      </c>
      <c r="DN188" s="15">
        <f t="shared" si="487"/>
        <v>0</v>
      </c>
      <c r="DO188" s="15">
        <f t="shared" si="488"/>
        <v>0</v>
      </c>
      <c r="DP188" s="15">
        <f t="shared" si="489"/>
        <v>0</v>
      </c>
      <c r="DR188" s="15">
        <f t="shared" si="490"/>
        <v>399.87500166666587</v>
      </c>
      <c r="DS188" s="15">
        <f t="shared" si="491"/>
        <v>399.87500166666587</v>
      </c>
      <c r="DT188" s="15">
        <f t="shared" si="492"/>
        <v>399.87500166666587</v>
      </c>
      <c r="DU188" s="15">
        <f t="shared" si="493"/>
        <v>399.87500166666587</v>
      </c>
      <c r="DV188" s="15">
        <f t="shared" si="494"/>
        <v>399.87500166666587</v>
      </c>
      <c r="DW188" s="15">
        <f t="shared" si="495"/>
        <v>399.87500166666587</v>
      </c>
      <c r="DX188" s="15">
        <f t="shared" si="496"/>
        <v>399.87500166666587</v>
      </c>
      <c r="DY188" s="15">
        <f t="shared" si="497"/>
        <v>399.87500166666587</v>
      </c>
      <c r="DZ188" s="15">
        <f t="shared" si="498"/>
        <v>399.87500166666587</v>
      </c>
      <c r="EA188" s="15">
        <f t="shared" si="499"/>
        <v>399.87500166666587</v>
      </c>
      <c r="EB188" s="15">
        <f t="shared" si="500"/>
        <v>399.87500166666587</v>
      </c>
      <c r="EC188" s="15">
        <f t="shared" si="501"/>
        <v>399.87500166666587</v>
      </c>
      <c r="ED188" s="15">
        <f t="shared" si="502"/>
        <v>0</v>
      </c>
      <c r="EE188" s="15">
        <f t="shared" si="503"/>
        <v>399.87500166666587</v>
      </c>
      <c r="EF188" s="15">
        <f t="shared" si="504"/>
        <v>399.87500166666587</v>
      </c>
      <c r="EG188" s="15">
        <f t="shared" si="505"/>
        <v>399.87500166666587</v>
      </c>
      <c r="EH188" s="15">
        <f t="shared" si="506"/>
        <v>399.87500166666587</v>
      </c>
      <c r="EI188" s="15">
        <f t="shared" si="507"/>
        <v>399.87500166666587</v>
      </c>
      <c r="EJ188" s="15">
        <f t="shared" si="508"/>
        <v>399.87500166666587</v>
      </c>
      <c r="EK188" s="15">
        <f t="shared" si="509"/>
        <v>399.87500166666587</v>
      </c>
      <c r="EL188" s="15">
        <f t="shared" si="510"/>
        <v>399.87500166666587</v>
      </c>
      <c r="EM188" s="15">
        <f t="shared" si="511"/>
        <v>399.87500166666587</v>
      </c>
      <c r="EN188" s="15">
        <f t="shared" si="512"/>
        <v>399.87500166666587</v>
      </c>
      <c r="EO188" s="15">
        <f t="shared" si="513"/>
        <v>399.87500166666587</v>
      </c>
      <c r="EP188" s="15">
        <f t="shared" si="514"/>
        <v>399.87500166666587</v>
      </c>
      <c r="EQ188" s="15">
        <f t="shared" si="515"/>
        <v>0</v>
      </c>
      <c r="ER188" s="15">
        <f t="shared" si="516"/>
        <v>399.87500166666587</v>
      </c>
      <c r="ES188" s="15">
        <f t="shared" si="517"/>
        <v>399.87500166666587</v>
      </c>
      <c r="ET188" s="15">
        <f t="shared" si="518"/>
        <v>399.87500166666587</v>
      </c>
      <c r="EU188" s="15">
        <f t="shared" si="519"/>
        <v>399.87500166666587</v>
      </c>
      <c r="EV188" s="15">
        <f t="shared" si="520"/>
        <v>399.87500166666587</v>
      </c>
      <c r="EW188" s="15">
        <f t="shared" si="521"/>
        <v>399.87500166666587</v>
      </c>
      <c r="EX188" s="15">
        <f t="shared" si="522"/>
        <v>0</v>
      </c>
      <c r="EY188" s="15">
        <f t="shared" si="523"/>
        <v>0</v>
      </c>
      <c r="EZ188" s="15">
        <f t="shared" si="524"/>
        <v>0</v>
      </c>
      <c r="FA188" s="15">
        <f t="shared" si="525"/>
        <v>0</v>
      </c>
      <c r="FB188" s="15">
        <f t="shared" si="526"/>
        <v>0</v>
      </c>
      <c r="FC188" s="15">
        <f t="shared" si="527"/>
        <v>0</v>
      </c>
    </row>
    <row r="189" spans="1:159" x14ac:dyDescent="0.25">
      <c r="A189" s="26" t="s">
        <v>589</v>
      </c>
      <c r="B189" s="13">
        <v>3.1199999999999999E-2</v>
      </c>
      <c r="C189" s="212">
        <v>2.9100000000000001E-2</v>
      </c>
      <c r="D189" s="13"/>
      <c r="E189" s="27">
        <v>32755.71</v>
      </c>
      <c r="F189" s="27">
        <v>32755.71</v>
      </c>
      <c r="G189" s="27">
        <v>32755.71</v>
      </c>
      <c r="H189" s="27">
        <v>32755.71</v>
      </c>
      <c r="I189" s="27">
        <v>32755.71</v>
      </c>
      <c r="J189" s="27">
        <v>32755.71</v>
      </c>
      <c r="K189" s="27">
        <v>32755.71</v>
      </c>
      <c r="L189" s="27">
        <v>32755.71</v>
      </c>
      <c r="M189" s="27">
        <v>32755.71</v>
      </c>
      <c r="N189" s="27">
        <v>32755.71</v>
      </c>
      <c r="O189" s="27">
        <v>32755.71</v>
      </c>
      <c r="P189" s="27">
        <v>32755.71</v>
      </c>
      <c r="Q189" s="13"/>
      <c r="R189" s="27">
        <v>32755.71</v>
      </c>
      <c r="S189" s="27">
        <v>32755.71</v>
      </c>
      <c r="T189" s="27">
        <v>42543.55</v>
      </c>
      <c r="U189" s="29">
        <v>52331.39</v>
      </c>
      <c r="V189" s="29">
        <v>52331.39</v>
      </c>
      <c r="W189" s="29">
        <v>52331.39</v>
      </c>
      <c r="X189" s="29">
        <v>52331.39</v>
      </c>
      <c r="Y189" s="29">
        <v>42543.55</v>
      </c>
      <c r="Z189" s="29">
        <v>32755.71</v>
      </c>
      <c r="AA189" s="29">
        <v>32755.71</v>
      </c>
      <c r="AB189" s="29">
        <v>32755.71</v>
      </c>
      <c r="AC189" s="29">
        <v>32755.71</v>
      </c>
      <c r="AD189" s="27"/>
      <c r="AE189" s="27">
        <v>32755.71</v>
      </c>
      <c r="AF189" s="27">
        <v>32755.71</v>
      </c>
      <c r="AG189" s="27">
        <v>32755.71</v>
      </c>
      <c r="AH189" s="27">
        <v>32755.71</v>
      </c>
      <c r="AI189" s="27">
        <v>32755.71</v>
      </c>
      <c r="AJ189" s="27">
        <v>32755.71</v>
      </c>
      <c r="AK189" s="27"/>
      <c r="AL189" s="27"/>
      <c r="AM189" s="27"/>
      <c r="AN189" s="27"/>
      <c r="AO189" s="27"/>
      <c r="AP189" s="27"/>
      <c r="AQ189" s="27"/>
      <c r="AR189" s="28">
        <v>85.164845999999997</v>
      </c>
      <c r="AS189" s="28">
        <v>85.164845999999997</v>
      </c>
      <c r="AT189" s="28">
        <v>85.164845999999997</v>
      </c>
      <c r="AU189" s="28">
        <v>85.164845999999997</v>
      </c>
      <c r="AV189" s="28">
        <v>85.164845999999997</v>
      </c>
      <c r="AW189" s="28">
        <v>85.164845999999997</v>
      </c>
      <c r="AX189" s="28">
        <v>85.164845999999997</v>
      </c>
      <c r="AY189" s="28">
        <v>85.164845999999997</v>
      </c>
      <c r="AZ189" s="28">
        <v>85.164845999999997</v>
      </c>
      <c r="BA189" s="28">
        <v>85.164845999999997</v>
      </c>
      <c r="BB189" s="28">
        <v>85.164845999999997</v>
      </c>
      <c r="BC189" s="28">
        <v>85.164845999999997</v>
      </c>
      <c r="BD189" s="27"/>
      <c r="BE189" s="28">
        <v>85.164845999999997</v>
      </c>
      <c r="BF189" s="28">
        <v>85.164845999999997</v>
      </c>
      <c r="BG189" s="28">
        <v>110.61323</v>
      </c>
      <c r="BH189" s="29">
        <v>136.06161399999999</v>
      </c>
      <c r="BI189" s="29">
        <v>136.06161399999999</v>
      </c>
      <c r="BJ189" s="29">
        <v>136.06161399999999</v>
      </c>
      <c r="BK189" s="29">
        <v>136.06161399999999</v>
      </c>
      <c r="BL189" s="29">
        <v>110.61323</v>
      </c>
      <c r="BM189" s="29">
        <v>85.164845999999997</v>
      </c>
      <c r="BN189" s="29">
        <v>85.164845999999997</v>
      </c>
      <c r="BO189" s="29">
        <v>85.164845999999997</v>
      </c>
      <c r="BP189" s="29">
        <v>85.164845999999997</v>
      </c>
      <c r="BQ189" s="28"/>
      <c r="BR189" s="27">
        <f t="shared" si="440"/>
        <v>85.164845999999997</v>
      </c>
      <c r="BS189" s="27">
        <f t="shared" si="441"/>
        <v>85.164845999999997</v>
      </c>
      <c r="BT189" s="27">
        <f t="shared" si="442"/>
        <v>85.164845999999997</v>
      </c>
      <c r="BU189" s="27">
        <f t="shared" si="443"/>
        <v>85.164845999999997</v>
      </c>
      <c r="BV189" s="27">
        <f t="shared" si="444"/>
        <v>85.164845999999997</v>
      </c>
      <c r="BW189" s="27">
        <f t="shared" si="445"/>
        <v>85.164845999999997</v>
      </c>
      <c r="BX189" s="27">
        <f t="shared" si="446"/>
        <v>0</v>
      </c>
      <c r="BY189" s="27">
        <f t="shared" si="447"/>
        <v>0</v>
      </c>
      <c r="BZ189" s="27">
        <f t="shared" si="448"/>
        <v>0</v>
      </c>
      <c r="CA189" s="27">
        <f t="shared" si="449"/>
        <v>0</v>
      </c>
      <c r="CB189" s="27">
        <f t="shared" si="450"/>
        <v>0</v>
      </c>
      <c r="CC189" s="27">
        <f t="shared" si="451"/>
        <v>0</v>
      </c>
      <c r="CE189" s="15">
        <f t="shared" si="452"/>
        <v>79.432596750000002</v>
      </c>
      <c r="CF189" s="15">
        <f t="shared" si="453"/>
        <v>79.432596750000002</v>
      </c>
      <c r="CG189" s="15">
        <f t="shared" si="454"/>
        <v>79.432596750000002</v>
      </c>
      <c r="CH189" s="15">
        <f t="shared" si="455"/>
        <v>79.432596750000002</v>
      </c>
      <c r="CI189" s="15">
        <f t="shared" si="456"/>
        <v>79.432596750000002</v>
      </c>
      <c r="CJ189" s="15">
        <f t="shared" si="457"/>
        <v>79.432596750000002</v>
      </c>
      <c r="CK189" s="15">
        <f t="shared" si="458"/>
        <v>79.432596750000002</v>
      </c>
      <c r="CL189" s="15">
        <f t="shared" si="459"/>
        <v>79.432596750000002</v>
      </c>
      <c r="CM189" s="15">
        <f t="shared" si="460"/>
        <v>79.432596750000002</v>
      </c>
      <c r="CN189" s="15">
        <f t="shared" si="461"/>
        <v>79.432596750000002</v>
      </c>
      <c r="CO189" s="15">
        <f t="shared" si="462"/>
        <v>79.432596750000002</v>
      </c>
      <c r="CP189" s="15">
        <f t="shared" si="463"/>
        <v>79.432596750000002</v>
      </c>
      <c r="CQ189" s="15">
        <f t="shared" si="464"/>
        <v>0</v>
      </c>
      <c r="CR189" s="15">
        <f t="shared" si="465"/>
        <v>79.432596750000002</v>
      </c>
      <c r="CS189" s="15">
        <f t="shared" si="466"/>
        <v>79.432596750000002</v>
      </c>
      <c r="CT189" s="15">
        <f t="shared" si="467"/>
        <v>103.16810875</v>
      </c>
      <c r="CU189" s="15">
        <f t="shared" si="468"/>
        <v>126.90362075</v>
      </c>
      <c r="CV189" s="15">
        <f t="shared" si="469"/>
        <v>126.90362075</v>
      </c>
      <c r="CW189" s="15">
        <f t="shared" si="470"/>
        <v>126.90362075</v>
      </c>
      <c r="CX189" s="15">
        <f t="shared" si="471"/>
        <v>126.90362075</v>
      </c>
      <c r="CY189" s="15">
        <f t="shared" si="472"/>
        <v>103.16810875</v>
      </c>
      <c r="CZ189" s="15">
        <f t="shared" si="473"/>
        <v>79.432596750000002</v>
      </c>
      <c r="DA189" s="15">
        <f t="shared" si="474"/>
        <v>79.432596750000002</v>
      </c>
      <c r="DB189" s="15">
        <f t="shared" si="475"/>
        <v>79.432596750000002</v>
      </c>
      <c r="DC189" s="15">
        <f t="shared" si="476"/>
        <v>79.432596750000002</v>
      </c>
      <c r="DD189" s="15">
        <f t="shared" si="477"/>
        <v>0</v>
      </c>
      <c r="DE189" s="15">
        <f t="shared" si="478"/>
        <v>79.432596750000002</v>
      </c>
      <c r="DF189" s="15">
        <f t="shared" si="479"/>
        <v>79.432596750000002</v>
      </c>
      <c r="DG189" s="15">
        <f t="shared" si="480"/>
        <v>79.432596750000002</v>
      </c>
      <c r="DH189" s="15">
        <f t="shared" si="481"/>
        <v>79.432596750000002</v>
      </c>
      <c r="DI189" s="15">
        <f t="shared" si="482"/>
        <v>79.432596750000002</v>
      </c>
      <c r="DJ189" s="15">
        <f t="shared" si="483"/>
        <v>79.432596750000002</v>
      </c>
      <c r="DK189" s="15">
        <f t="shared" si="484"/>
        <v>0</v>
      </c>
      <c r="DL189" s="15">
        <f t="shared" si="485"/>
        <v>0</v>
      </c>
      <c r="DM189" s="15">
        <f t="shared" si="486"/>
        <v>0</v>
      </c>
      <c r="DN189" s="15">
        <f t="shared" si="487"/>
        <v>0</v>
      </c>
      <c r="DO189" s="15">
        <f t="shared" si="488"/>
        <v>0</v>
      </c>
      <c r="DP189" s="15">
        <f t="shared" si="489"/>
        <v>0</v>
      </c>
      <c r="DR189" s="15">
        <f t="shared" si="490"/>
        <v>5.7322492499999953</v>
      </c>
      <c r="DS189" s="15">
        <f t="shared" si="491"/>
        <v>5.7322492499999953</v>
      </c>
      <c r="DT189" s="15">
        <f t="shared" si="492"/>
        <v>5.7322492499999953</v>
      </c>
      <c r="DU189" s="15">
        <f t="shared" si="493"/>
        <v>5.7322492499999953</v>
      </c>
      <c r="DV189" s="15">
        <f t="shared" si="494"/>
        <v>5.7322492499999953</v>
      </c>
      <c r="DW189" s="15">
        <f t="shared" si="495"/>
        <v>5.7322492499999953</v>
      </c>
      <c r="DX189" s="15">
        <f t="shared" si="496"/>
        <v>5.7322492499999953</v>
      </c>
      <c r="DY189" s="15">
        <f t="shared" si="497"/>
        <v>5.7322492499999953</v>
      </c>
      <c r="DZ189" s="15">
        <f t="shared" si="498"/>
        <v>5.7322492499999953</v>
      </c>
      <c r="EA189" s="15">
        <f t="shared" si="499"/>
        <v>5.7322492499999953</v>
      </c>
      <c r="EB189" s="15">
        <f t="shared" si="500"/>
        <v>5.7322492499999953</v>
      </c>
      <c r="EC189" s="15">
        <f t="shared" si="501"/>
        <v>5.7322492499999953</v>
      </c>
      <c r="ED189" s="15">
        <f t="shared" si="502"/>
        <v>0</v>
      </c>
      <c r="EE189" s="15">
        <f t="shared" si="503"/>
        <v>5.7322492499999953</v>
      </c>
      <c r="EF189" s="15">
        <f t="shared" si="504"/>
        <v>5.7322492499999953</v>
      </c>
      <c r="EG189" s="15">
        <f t="shared" si="505"/>
        <v>7.4451212499999997</v>
      </c>
      <c r="EH189" s="15">
        <f t="shared" si="506"/>
        <v>9.1579932499999899</v>
      </c>
      <c r="EI189" s="15">
        <f t="shared" si="507"/>
        <v>9.1579932499999899</v>
      </c>
      <c r="EJ189" s="15">
        <f t="shared" si="508"/>
        <v>9.1579932499999899</v>
      </c>
      <c r="EK189" s="15">
        <f t="shared" si="509"/>
        <v>9.1579932499999899</v>
      </c>
      <c r="EL189" s="15">
        <f t="shared" si="510"/>
        <v>7.4451212499999997</v>
      </c>
      <c r="EM189" s="15">
        <f t="shared" si="511"/>
        <v>5.7322492499999953</v>
      </c>
      <c r="EN189" s="15">
        <f t="shared" si="512"/>
        <v>5.7322492499999953</v>
      </c>
      <c r="EO189" s="15">
        <f t="shared" si="513"/>
        <v>5.7322492499999953</v>
      </c>
      <c r="EP189" s="15">
        <f t="shared" si="514"/>
        <v>5.7322492499999953</v>
      </c>
      <c r="EQ189" s="15">
        <f t="shared" si="515"/>
        <v>0</v>
      </c>
      <c r="ER189" s="15">
        <f t="shared" si="516"/>
        <v>5.7322492499999953</v>
      </c>
      <c r="ES189" s="15">
        <f t="shared" si="517"/>
        <v>5.7322492499999953</v>
      </c>
      <c r="ET189" s="15">
        <f t="shared" si="518"/>
        <v>5.7322492499999953</v>
      </c>
      <c r="EU189" s="15">
        <f t="shared" si="519"/>
        <v>5.7322492499999953</v>
      </c>
      <c r="EV189" s="15">
        <f t="shared" si="520"/>
        <v>5.7322492499999953</v>
      </c>
      <c r="EW189" s="15">
        <f t="shared" si="521"/>
        <v>5.7322492499999953</v>
      </c>
      <c r="EX189" s="15">
        <f t="shared" si="522"/>
        <v>0</v>
      </c>
      <c r="EY189" s="15">
        <f t="shared" si="523"/>
        <v>0</v>
      </c>
      <c r="EZ189" s="15">
        <f t="shared" si="524"/>
        <v>0</v>
      </c>
      <c r="FA189" s="15">
        <f t="shared" si="525"/>
        <v>0</v>
      </c>
      <c r="FB189" s="15">
        <f t="shared" si="526"/>
        <v>0</v>
      </c>
      <c r="FC189" s="15">
        <f t="shared" si="527"/>
        <v>0</v>
      </c>
    </row>
    <row r="190" spans="1:159" x14ac:dyDescent="0.25">
      <c r="A190" s="26" t="s">
        <v>590</v>
      </c>
      <c r="B190" s="13">
        <v>2.0499999999999997E-2</v>
      </c>
      <c r="C190" s="212">
        <v>1.83E-2</v>
      </c>
      <c r="D190" s="13"/>
      <c r="E190" s="27">
        <v>23047.78</v>
      </c>
      <c r="F190" s="27">
        <v>23047.78</v>
      </c>
      <c r="G190" s="27">
        <v>23047.78</v>
      </c>
      <c r="H190" s="27">
        <v>23047.78</v>
      </c>
      <c r="I190" s="27">
        <v>23047.78</v>
      </c>
      <c r="J190" s="27">
        <v>23047.78</v>
      </c>
      <c r="K190" s="27">
        <v>23047.78</v>
      </c>
      <c r="L190" s="27">
        <v>23047.78</v>
      </c>
      <c r="M190" s="27">
        <v>23047.78</v>
      </c>
      <c r="N190" s="27">
        <v>23047.78</v>
      </c>
      <c r="O190" s="27">
        <v>23047.78</v>
      </c>
      <c r="P190" s="27">
        <v>23047.78</v>
      </c>
      <c r="Q190" s="13"/>
      <c r="R190" s="27">
        <v>23047.78</v>
      </c>
      <c r="S190" s="27">
        <v>23047.78</v>
      </c>
      <c r="T190" s="27">
        <v>23047.78</v>
      </c>
      <c r="U190" s="29">
        <v>23047.78</v>
      </c>
      <c r="V190" s="29">
        <v>23047.78</v>
      </c>
      <c r="W190" s="29">
        <v>23047.78</v>
      </c>
      <c r="X190" s="29">
        <v>23047.78</v>
      </c>
      <c r="Y190" s="29">
        <v>23047.78</v>
      </c>
      <c r="Z190" s="29">
        <v>23047.78</v>
      </c>
      <c r="AA190" s="29">
        <v>23047.78</v>
      </c>
      <c r="AB190" s="29">
        <v>23047.78</v>
      </c>
      <c r="AC190" s="29">
        <v>23047.78</v>
      </c>
      <c r="AD190" s="27"/>
      <c r="AE190" s="27">
        <v>23047.78</v>
      </c>
      <c r="AF190" s="27">
        <v>23047.78</v>
      </c>
      <c r="AG190" s="27">
        <v>23047.78</v>
      </c>
      <c r="AH190" s="27">
        <v>23047.78</v>
      </c>
      <c r="AI190" s="27">
        <v>23047.78</v>
      </c>
      <c r="AJ190" s="27">
        <v>23047.78</v>
      </c>
      <c r="AK190" s="27"/>
      <c r="AL190" s="27"/>
      <c r="AM190" s="27"/>
      <c r="AN190" s="27"/>
      <c r="AO190" s="27"/>
      <c r="AP190" s="27"/>
      <c r="AQ190" s="27"/>
      <c r="AR190" s="28">
        <v>39.373290833333328</v>
      </c>
      <c r="AS190" s="28">
        <v>39.373290833333328</v>
      </c>
      <c r="AT190" s="28">
        <v>39.373290833333328</v>
      </c>
      <c r="AU190" s="28">
        <v>39.373290833333328</v>
      </c>
      <c r="AV190" s="28">
        <v>39.373290833333328</v>
      </c>
      <c r="AW190" s="28">
        <v>39.373290833333328</v>
      </c>
      <c r="AX190" s="28">
        <v>39.373290833333328</v>
      </c>
      <c r="AY190" s="28">
        <v>39.373290833333328</v>
      </c>
      <c r="AZ190" s="28">
        <v>39.373290833333328</v>
      </c>
      <c r="BA190" s="28">
        <v>39.373290833333328</v>
      </c>
      <c r="BB190" s="28">
        <v>39.373290833333328</v>
      </c>
      <c r="BC190" s="28">
        <v>39.373290833333328</v>
      </c>
      <c r="BD190" s="27"/>
      <c r="BE190" s="28">
        <v>39.373290833333328</v>
      </c>
      <c r="BF190" s="28">
        <v>39.373290833333328</v>
      </c>
      <c r="BG190" s="28">
        <v>39.373290833333328</v>
      </c>
      <c r="BH190" s="29">
        <v>39.373290833333328</v>
      </c>
      <c r="BI190" s="29">
        <v>39.373290833333328</v>
      </c>
      <c r="BJ190" s="29">
        <v>39.373290833333328</v>
      </c>
      <c r="BK190" s="29">
        <v>39.373290833333328</v>
      </c>
      <c r="BL190" s="29">
        <v>39.373290833333328</v>
      </c>
      <c r="BM190" s="29">
        <v>39.373290833333328</v>
      </c>
      <c r="BN190" s="29">
        <v>39.373290833333328</v>
      </c>
      <c r="BO190" s="29">
        <v>39.373290833333328</v>
      </c>
      <c r="BP190" s="29">
        <v>39.373290833333328</v>
      </c>
      <c r="BQ190" s="28"/>
      <c r="BR190" s="27">
        <f t="shared" si="440"/>
        <v>39.373290833333328</v>
      </c>
      <c r="BS190" s="27">
        <f t="shared" si="441"/>
        <v>39.373290833333328</v>
      </c>
      <c r="BT190" s="27">
        <f t="shared" si="442"/>
        <v>39.373290833333328</v>
      </c>
      <c r="BU190" s="27">
        <f t="shared" si="443"/>
        <v>39.373290833333328</v>
      </c>
      <c r="BV190" s="27">
        <f t="shared" si="444"/>
        <v>39.373290833333328</v>
      </c>
      <c r="BW190" s="27">
        <f t="shared" si="445"/>
        <v>39.373290833333328</v>
      </c>
      <c r="BX190" s="27">
        <f t="shared" si="446"/>
        <v>0</v>
      </c>
      <c r="BY190" s="27">
        <f t="shared" si="447"/>
        <v>0</v>
      </c>
      <c r="BZ190" s="27">
        <f t="shared" si="448"/>
        <v>0</v>
      </c>
      <c r="CA190" s="27">
        <f t="shared" si="449"/>
        <v>0</v>
      </c>
      <c r="CB190" s="27">
        <f t="shared" si="450"/>
        <v>0</v>
      </c>
      <c r="CC190" s="27">
        <f t="shared" si="451"/>
        <v>0</v>
      </c>
      <c r="CE190" s="15">
        <f t="shared" si="452"/>
        <v>35.147864499999997</v>
      </c>
      <c r="CF190" s="15">
        <f t="shared" si="453"/>
        <v>35.147864499999997</v>
      </c>
      <c r="CG190" s="15">
        <f t="shared" si="454"/>
        <v>35.147864499999997</v>
      </c>
      <c r="CH190" s="15">
        <f t="shared" si="455"/>
        <v>35.147864499999997</v>
      </c>
      <c r="CI190" s="15">
        <f t="shared" si="456"/>
        <v>35.147864499999997</v>
      </c>
      <c r="CJ190" s="15">
        <f t="shared" si="457"/>
        <v>35.147864499999997</v>
      </c>
      <c r="CK190" s="15">
        <f t="shared" si="458"/>
        <v>35.147864499999997</v>
      </c>
      <c r="CL190" s="15">
        <f t="shared" si="459"/>
        <v>35.147864499999997</v>
      </c>
      <c r="CM190" s="15">
        <f t="shared" si="460"/>
        <v>35.147864499999997</v>
      </c>
      <c r="CN190" s="15">
        <f t="shared" si="461"/>
        <v>35.147864499999997</v>
      </c>
      <c r="CO190" s="15">
        <f t="shared" si="462"/>
        <v>35.147864499999997</v>
      </c>
      <c r="CP190" s="15">
        <f t="shared" si="463"/>
        <v>35.147864499999997</v>
      </c>
      <c r="CQ190" s="15">
        <f t="shared" si="464"/>
        <v>0</v>
      </c>
      <c r="CR190" s="15">
        <f t="shared" si="465"/>
        <v>35.147864499999997</v>
      </c>
      <c r="CS190" s="15">
        <f t="shared" si="466"/>
        <v>35.147864499999997</v>
      </c>
      <c r="CT190" s="15">
        <f t="shared" si="467"/>
        <v>35.147864499999997</v>
      </c>
      <c r="CU190" s="15">
        <f t="shared" si="468"/>
        <v>35.147864499999997</v>
      </c>
      <c r="CV190" s="15">
        <f t="shared" si="469"/>
        <v>35.147864499999997</v>
      </c>
      <c r="CW190" s="15">
        <f t="shared" si="470"/>
        <v>35.147864499999997</v>
      </c>
      <c r="CX190" s="15">
        <f t="shared" si="471"/>
        <v>35.147864499999997</v>
      </c>
      <c r="CY190" s="15">
        <f t="shared" si="472"/>
        <v>35.147864499999997</v>
      </c>
      <c r="CZ190" s="15">
        <f t="shared" si="473"/>
        <v>35.147864499999997</v>
      </c>
      <c r="DA190" s="15">
        <f t="shared" si="474"/>
        <v>35.147864499999997</v>
      </c>
      <c r="DB190" s="15">
        <f t="shared" si="475"/>
        <v>35.147864499999997</v>
      </c>
      <c r="DC190" s="15">
        <f t="shared" si="476"/>
        <v>35.147864499999997</v>
      </c>
      <c r="DD190" s="15">
        <f t="shared" si="477"/>
        <v>0</v>
      </c>
      <c r="DE190" s="15">
        <f t="shared" si="478"/>
        <v>35.147864499999997</v>
      </c>
      <c r="DF190" s="15">
        <f t="shared" si="479"/>
        <v>35.147864499999997</v>
      </c>
      <c r="DG190" s="15">
        <f t="shared" si="480"/>
        <v>35.147864499999997</v>
      </c>
      <c r="DH190" s="15">
        <f t="shared" si="481"/>
        <v>35.147864499999997</v>
      </c>
      <c r="DI190" s="15">
        <f t="shared" si="482"/>
        <v>35.147864499999997</v>
      </c>
      <c r="DJ190" s="15">
        <f t="shared" si="483"/>
        <v>35.147864499999997</v>
      </c>
      <c r="DK190" s="15">
        <f t="shared" si="484"/>
        <v>0</v>
      </c>
      <c r="DL190" s="15">
        <f t="shared" si="485"/>
        <v>0</v>
      </c>
      <c r="DM190" s="15">
        <f t="shared" si="486"/>
        <v>0</v>
      </c>
      <c r="DN190" s="15">
        <f t="shared" si="487"/>
        <v>0</v>
      </c>
      <c r="DO190" s="15">
        <f t="shared" si="488"/>
        <v>0</v>
      </c>
      <c r="DP190" s="15">
        <f t="shared" si="489"/>
        <v>0</v>
      </c>
      <c r="DR190" s="15">
        <f t="shared" si="490"/>
        <v>4.2254263333333313</v>
      </c>
      <c r="DS190" s="15">
        <f t="shared" si="491"/>
        <v>4.2254263333333313</v>
      </c>
      <c r="DT190" s="15">
        <f t="shared" si="492"/>
        <v>4.2254263333333313</v>
      </c>
      <c r="DU190" s="15">
        <f t="shared" si="493"/>
        <v>4.2254263333333313</v>
      </c>
      <c r="DV190" s="15">
        <f t="shared" si="494"/>
        <v>4.2254263333333313</v>
      </c>
      <c r="DW190" s="15">
        <f t="shared" si="495"/>
        <v>4.2254263333333313</v>
      </c>
      <c r="DX190" s="15">
        <f t="shared" si="496"/>
        <v>4.2254263333333313</v>
      </c>
      <c r="DY190" s="15">
        <f t="shared" si="497"/>
        <v>4.2254263333333313</v>
      </c>
      <c r="DZ190" s="15">
        <f t="shared" si="498"/>
        <v>4.2254263333333313</v>
      </c>
      <c r="EA190" s="15">
        <f t="shared" si="499"/>
        <v>4.2254263333333313</v>
      </c>
      <c r="EB190" s="15">
        <f t="shared" si="500"/>
        <v>4.2254263333333313</v>
      </c>
      <c r="EC190" s="15">
        <f t="shared" si="501"/>
        <v>4.2254263333333313</v>
      </c>
      <c r="ED190" s="15">
        <f t="shared" si="502"/>
        <v>0</v>
      </c>
      <c r="EE190" s="15">
        <f t="shared" si="503"/>
        <v>4.2254263333333313</v>
      </c>
      <c r="EF190" s="15">
        <f t="shared" si="504"/>
        <v>4.2254263333333313</v>
      </c>
      <c r="EG190" s="15">
        <f t="shared" si="505"/>
        <v>4.2254263333333313</v>
      </c>
      <c r="EH190" s="15">
        <f t="shared" si="506"/>
        <v>4.2254263333333313</v>
      </c>
      <c r="EI190" s="15">
        <f t="shared" si="507"/>
        <v>4.2254263333333313</v>
      </c>
      <c r="EJ190" s="15">
        <f t="shared" si="508"/>
        <v>4.2254263333333313</v>
      </c>
      <c r="EK190" s="15">
        <f t="shared" si="509"/>
        <v>4.2254263333333313</v>
      </c>
      <c r="EL190" s="15">
        <f t="shared" si="510"/>
        <v>4.2254263333333313</v>
      </c>
      <c r="EM190" s="15">
        <f t="shared" si="511"/>
        <v>4.2254263333333313</v>
      </c>
      <c r="EN190" s="15">
        <f t="shared" si="512"/>
        <v>4.2254263333333313</v>
      </c>
      <c r="EO190" s="15">
        <f t="shared" si="513"/>
        <v>4.2254263333333313</v>
      </c>
      <c r="EP190" s="15">
        <f t="shared" si="514"/>
        <v>4.2254263333333313</v>
      </c>
      <c r="EQ190" s="15">
        <f t="shared" si="515"/>
        <v>0</v>
      </c>
      <c r="ER190" s="15">
        <f t="shared" si="516"/>
        <v>4.2254263333333313</v>
      </c>
      <c r="ES190" s="15">
        <f t="shared" si="517"/>
        <v>4.2254263333333313</v>
      </c>
      <c r="ET190" s="15">
        <f t="shared" si="518"/>
        <v>4.2254263333333313</v>
      </c>
      <c r="EU190" s="15">
        <f t="shared" si="519"/>
        <v>4.2254263333333313</v>
      </c>
      <c r="EV190" s="15">
        <f t="shared" si="520"/>
        <v>4.2254263333333313</v>
      </c>
      <c r="EW190" s="15">
        <f t="shared" si="521"/>
        <v>4.2254263333333313</v>
      </c>
      <c r="EX190" s="15">
        <f t="shared" si="522"/>
        <v>0</v>
      </c>
      <c r="EY190" s="15">
        <f t="shared" si="523"/>
        <v>0</v>
      </c>
      <c r="EZ190" s="15">
        <f t="shared" si="524"/>
        <v>0</v>
      </c>
      <c r="FA190" s="15">
        <f t="shared" si="525"/>
        <v>0</v>
      </c>
      <c r="FB190" s="15">
        <f t="shared" si="526"/>
        <v>0</v>
      </c>
      <c r="FC190" s="15">
        <f t="shared" si="527"/>
        <v>0</v>
      </c>
    </row>
    <row r="191" spans="1:159" x14ac:dyDescent="0.25">
      <c r="A191" s="26" t="s">
        <v>592</v>
      </c>
      <c r="B191" s="13">
        <v>0</v>
      </c>
      <c r="C191" s="212">
        <v>0</v>
      </c>
      <c r="D191" s="13"/>
      <c r="E191" s="27">
        <v>0</v>
      </c>
      <c r="F191" s="27">
        <v>0</v>
      </c>
      <c r="G191" s="27">
        <v>0</v>
      </c>
      <c r="H191" s="27">
        <v>0</v>
      </c>
      <c r="I191" s="27">
        <v>0</v>
      </c>
      <c r="J191" s="27">
        <v>0</v>
      </c>
      <c r="K191" s="27">
        <v>0</v>
      </c>
      <c r="L191" s="27">
        <v>0</v>
      </c>
      <c r="M191" s="27">
        <v>0</v>
      </c>
      <c r="N191" s="27">
        <v>0</v>
      </c>
      <c r="O191" s="27">
        <v>0</v>
      </c>
      <c r="P191" s="27">
        <v>0</v>
      </c>
      <c r="Q191" s="13"/>
      <c r="R191" s="27">
        <v>0</v>
      </c>
      <c r="S191" s="27">
        <v>0</v>
      </c>
      <c r="T191" s="27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29">
        <v>0</v>
      </c>
      <c r="AA191" s="29">
        <v>0</v>
      </c>
      <c r="AB191" s="29">
        <v>0</v>
      </c>
      <c r="AC191" s="29">
        <v>0</v>
      </c>
      <c r="AD191" s="27"/>
      <c r="AE191" s="27">
        <v>0</v>
      </c>
      <c r="AF191" s="27">
        <v>0</v>
      </c>
      <c r="AG191" s="27">
        <v>0</v>
      </c>
      <c r="AH191" s="27">
        <v>0</v>
      </c>
      <c r="AI191" s="27">
        <v>0</v>
      </c>
      <c r="AJ191" s="27">
        <v>0</v>
      </c>
      <c r="AK191" s="27"/>
      <c r="AL191" s="27"/>
      <c r="AM191" s="27"/>
      <c r="AN191" s="27"/>
      <c r="AO191" s="27"/>
      <c r="AP191" s="27"/>
      <c r="AQ191" s="27"/>
      <c r="AR191" s="28">
        <v>0</v>
      </c>
      <c r="AS191" s="28">
        <v>0</v>
      </c>
      <c r="AT191" s="28">
        <v>0</v>
      </c>
      <c r="AU191" s="28">
        <v>0</v>
      </c>
      <c r="AV191" s="28">
        <v>0</v>
      </c>
      <c r="AW191" s="28">
        <v>0</v>
      </c>
      <c r="AX191" s="28">
        <v>0</v>
      </c>
      <c r="AY191" s="28">
        <v>0</v>
      </c>
      <c r="AZ191" s="28">
        <v>0</v>
      </c>
      <c r="BA191" s="28">
        <v>0</v>
      </c>
      <c r="BB191" s="28">
        <v>0</v>
      </c>
      <c r="BC191" s="28">
        <v>0</v>
      </c>
      <c r="BD191" s="27"/>
      <c r="BE191" s="28">
        <v>0</v>
      </c>
      <c r="BF191" s="28">
        <v>0</v>
      </c>
      <c r="BG191" s="28">
        <v>0</v>
      </c>
      <c r="BH191" s="29">
        <v>0</v>
      </c>
      <c r="BI191" s="29">
        <v>0</v>
      </c>
      <c r="BJ191" s="29">
        <v>0</v>
      </c>
      <c r="BK191" s="29">
        <v>0</v>
      </c>
      <c r="BL191" s="29">
        <v>0</v>
      </c>
      <c r="BM191" s="29">
        <v>0</v>
      </c>
      <c r="BN191" s="29">
        <v>0</v>
      </c>
      <c r="BO191" s="29">
        <v>0</v>
      </c>
      <c r="BP191" s="29">
        <v>0</v>
      </c>
      <c r="BQ191" s="28"/>
      <c r="BR191" s="27">
        <f t="shared" si="440"/>
        <v>0</v>
      </c>
      <c r="BS191" s="27">
        <f t="shared" si="441"/>
        <v>0</v>
      </c>
      <c r="BT191" s="27">
        <f t="shared" si="442"/>
        <v>0</v>
      </c>
      <c r="BU191" s="27">
        <f t="shared" si="443"/>
        <v>0</v>
      </c>
      <c r="BV191" s="27">
        <f t="shared" si="444"/>
        <v>0</v>
      </c>
      <c r="BW191" s="27">
        <f t="shared" si="445"/>
        <v>0</v>
      </c>
      <c r="BX191" s="27">
        <f t="shared" si="446"/>
        <v>0</v>
      </c>
      <c r="BY191" s="27">
        <f t="shared" si="447"/>
        <v>0</v>
      </c>
      <c r="BZ191" s="27">
        <f t="shared" si="448"/>
        <v>0</v>
      </c>
      <c r="CA191" s="27">
        <f t="shared" si="449"/>
        <v>0</v>
      </c>
      <c r="CB191" s="27">
        <f t="shared" si="450"/>
        <v>0</v>
      </c>
      <c r="CC191" s="27">
        <f t="shared" si="451"/>
        <v>0</v>
      </c>
      <c r="CE191" s="15">
        <f t="shared" si="452"/>
        <v>0</v>
      </c>
      <c r="CF191" s="15">
        <f t="shared" si="453"/>
        <v>0</v>
      </c>
      <c r="CG191" s="15">
        <f t="shared" si="454"/>
        <v>0</v>
      </c>
      <c r="CH191" s="15">
        <f t="shared" si="455"/>
        <v>0</v>
      </c>
      <c r="CI191" s="15">
        <f t="shared" si="456"/>
        <v>0</v>
      </c>
      <c r="CJ191" s="15">
        <f t="shared" si="457"/>
        <v>0</v>
      </c>
      <c r="CK191" s="15">
        <f t="shared" si="458"/>
        <v>0</v>
      </c>
      <c r="CL191" s="15">
        <f t="shared" si="459"/>
        <v>0</v>
      </c>
      <c r="CM191" s="15">
        <f t="shared" si="460"/>
        <v>0</v>
      </c>
      <c r="CN191" s="15">
        <f t="shared" si="461"/>
        <v>0</v>
      </c>
      <c r="CO191" s="15">
        <f t="shared" si="462"/>
        <v>0</v>
      </c>
      <c r="CP191" s="15">
        <f t="shared" si="463"/>
        <v>0</v>
      </c>
      <c r="CQ191" s="15">
        <f t="shared" si="464"/>
        <v>0</v>
      </c>
      <c r="CR191" s="15">
        <f t="shared" si="465"/>
        <v>0</v>
      </c>
      <c r="CS191" s="15">
        <f t="shared" si="466"/>
        <v>0</v>
      </c>
      <c r="CT191" s="15">
        <f t="shared" si="467"/>
        <v>0</v>
      </c>
      <c r="CU191" s="15">
        <f t="shared" si="468"/>
        <v>0</v>
      </c>
      <c r="CV191" s="15">
        <f t="shared" si="469"/>
        <v>0</v>
      </c>
      <c r="CW191" s="15">
        <f t="shared" si="470"/>
        <v>0</v>
      </c>
      <c r="CX191" s="15">
        <f t="shared" si="471"/>
        <v>0</v>
      </c>
      <c r="CY191" s="15">
        <f t="shared" si="472"/>
        <v>0</v>
      </c>
      <c r="CZ191" s="15">
        <f t="shared" si="473"/>
        <v>0</v>
      </c>
      <c r="DA191" s="15">
        <f t="shared" si="474"/>
        <v>0</v>
      </c>
      <c r="DB191" s="15">
        <f t="shared" si="475"/>
        <v>0</v>
      </c>
      <c r="DC191" s="15">
        <f t="shared" si="476"/>
        <v>0</v>
      </c>
      <c r="DD191" s="15">
        <f t="shared" si="477"/>
        <v>0</v>
      </c>
      <c r="DE191" s="15">
        <f t="shared" si="478"/>
        <v>0</v>
      </c>
      <c r="DF191" s="15">
        <f t="shared" si="479"/>
        <v>0</v>
      </c>
      <c r="DG191" s="15">
        <f t="shared" si="480"/>
        <v>0</v>
      </c>
      <c r="DH191" s="15">
        <f t="shared" si="481"/>
        <v>0</v>
      </c>
      <c r="DI191" s="15">
        <f t="shared" si="482"/>
        <v>0</v>
      </c>
      <c r="DJ191" s="15">
        <f t="shared" si="483"/>
        <v>0</v>
      </c>
      <c r="DK191" s="15">
        <f t="shared" si="484"/>
        <v>0</v>
      </c>
      <c r="DL191" s="15">
        <f t="shared" si="485"/>
        <v>0</v>
      </c>
      <c r="DM191" s="15">
        <f t="shared" si="486"/>
        <v>0</v>
      </c>
      <c r="DN191" s="15">
        <f t="shared" si="487"/>
        <v>0</v>
      </c>
      <c r="DO191" s="15">
        <f t="shared" si="488"/>
        <v>0</v>
      </c>
      <c r="DP191" s="15">
        <f t="shared" si="489"/>
        <v>0</v>
      </c>
      <c r="DR191" s="15">
        <f t="shared" si="490"/>
        <v>0</v>
      </c>
      <c r="DS191" s="15">
        <f t="shared" si="491"/>
        <v>0</v>
      </c>
      <c r="DT191" s="15">
        <f t="shared" si="492"/>
        <v>0</v>
      </c>
      <c r="DU191" s="15">
        <f t="shared" si="493"/>
        <v>0</v>
      </c>
      <c r="DV191" s="15">
        <f t="shared" si="494"/>
        <v>0</v>
      </c>
      <c r="DW191" s="15">
        <f t="shared" si="495"/>
        <v>0</v>
      </c>
      <c r="DX191" s="15">
        <f t="shared" si="496"/>
        <v>0</v>
      </c>
      <c r="DY191" s="15">
        <f t="shared" si="497"/>
        <v>0</v>
      </c>
      <c r="DZ191" s="15">
        <f t="shared" si="498"/>
        <v>0</v>
      </c>
      <c r="EA191" s="15">
        <f t="shared" si="499"/>
        <v>0</v>
      </c>
      <c r="EB191" s="15">
        <f t="shared" si="500"/>
        <v>0</v>
      </c>
      <c r="EC191" s="15">
        <f t="shared" si="501"/>
        <v>0</v>
      </c>
      <c r="ED191" s="15">
        <f t="shared" si="502"/>
        <v>0</v>
      </c>
      <c r="EE191" s="15">
        <f t="shared" si="503"/>
        <v>0</v>
      </c>
      <c r="EF191" s="15">
        <f t="shared" si="504"/>
        <v>0</v>
      </c>
      <c r="EG191" s="15">
        <f t="shared" si="505"/>
        <v>0</v>
      </c>
      <c r="EH191" s="15">
        <f t="shared" si="506"/>
        <v>0</v>
      </c>
      <c r="EI191" s="15">
        <f t="shared" si="507"/>
        <v>0</v>
      </c>
      <c r="EJ191" s="15">
        <f t="shared" si="508"/>
        <v>0</v>
      </c>
      <c r="EK191" s="15">
        <f t="shared" si="509"/>
        <v>0</v>
      </c>
      <c r="EL191" s="15">
        <f t="shared" si="510"/>
        <v>0</v>
      </c>
      <c r="EM191" s="15">
        <f t="shared" si="511"/>
        <v>0</v>
      </c>
      <c r="EN191" s="15">
        <f t="shared" si="512"/>
        <v>0</v>
      </c>
      <c r="EO191" s="15">
        <f t="shared" si="513"/>
        <v>0</v>
      </c>
      <c r="EP191" s="15">
        <f t="shared" si="514"/>
        <v>0</v>
      </c>
      <c r="EQ191" s="15">
        <f t="shared" si="515"/>
        <v>0</v>
      </c>
      <c r="ER191" s="15">
        <f t="shared" si="516"/>
        <v>0</v>
      </c>
      <c r="ES191" s="15">
        <f t="shared" si="517"/>
        <v>0</v>
      </c>
      <c r="ET191" s="15">
        <f t="shared" si="518"/>
        <v>0</v>
      </c>
      <c r="EU191" s="15">
        <f t="shared" si="519"/>
        <v>0</v>
      </c>
      <c r="EV191" s="15">
        <f t="shared" si="520"/>
        <v>0</v>
      </c>
      <c r="EW191" s="15">
        <f t="shared" si="521"/>
        <v>0</v>
      </c>
      <c r="EX191" s="15">
        <f t="shared" si="522"/>
        <v>0</v>
      </c>
      <c r="EY191" s="15">
        <f t="shared" si="523"/>
        <v>0</v>
      </c>
      <c r="EZ191" s="15">
        <f t="shared" si="524"/>
        <v>0</v>
      </c>
      <c r="FA191" s="15">
        <f t="shared" si="525"/>
        <v>0</v>
      </c>
      <c r="FB191" s="15">
        <f t="shared" si="526"/>
        <v>0</v>
      </c>
      <c r="FC191" s="15">
        <f t="shared" si="527"/>
        <v>0</v>
      </c>
    </row>
    <row r="192" spans="1:159" x14ac:dyDescent="0.25">
      <c r="A192" s="32" t="s">
        <v>593</v>
      </c>
      <c r="B192" s="13">
        <v>0</v>
      </c>
      <c r="C192" s="212">
        <v>0</v>
      </c>
      <c r="D192" s="13"/>
      <c r="E192" s="27">
        <v>15721.81</v>
      </c>
      <c r="F192" s="27">
        <v>15721.81</v>
      </c>
      <c r="G192" s="27">
        <v>15721.81</v>
      </c>
      <c r="H192" s="27">
        <v>15721.81</v>
      </c>
      <c r="I192" s="27">
        <v>15721.81</v>
      </c>
      <c r="J192" s="27">
        <v>15721.81</v>
      </c>
      <c r="K192" s="27">
        <v>15721.81</v>
      </c>
      <c r="L192" s="27">
        <v>15721.81</v>
      </c>
      <c r="M192" s="27">
        <v>15721.81</v>
      </c>
      <c r="N192" s="27">
        <v>15721.81</v>
      </c>
      <c r="O192" s="27">
        <v>15721.81</v>
      </c>
      <c r="P192" s="27">
        <v>15721.81</v>
      </c>
      <c r="Q192" s="13"/>
      <c r="R192" s="27">
        <v>15721.81</v>
      </c>
      <c r="S192" s="27">
        <v>15721.81</v>
      </c>
      <c r="T192" s="27">
        <v>15721.81</v>
      </c>
      <c r="U192" s="29">
        <v>15721.81</v>
      </c>
      <c r="V192" s="29">
        <v>15721.81</v>
      </c>
      <c r="W192" s="29">
        <v>15721.81</v>
      </c>
      <c r="X192" s="29">
        <v>15721.81</v>
      </c>
      <c r="Y192" s="29">
        <v>15721.81</v>
      </c>
      <c r="Z192" s="29">
        <v>15721.81</v>
      </c>
      <c r="AA192" s="29">
        <v>15721.81</v>
      </c>
      <c r="AB192" s="29">
        <v>15721.81</v>
      </c>
      <c r="AC192" s="29">
        <v>15721.81</v>
      </c>
      <c r="AD192" s="27"/>
      <c r="AE192" s="27">
        <v>15721.81</v>
      </c>
      <c r="AF192" s="27">
        <v>15721.81</v>
      </c>
      <c r="AG192" s="27">
        <v>15721.81</v>
      </c>
      <c r="AH192" s="27">
        <v>15721.81</v>
      </c>
      <c r="AI192" s="27">
        <v>15721.81</v>
      </c>
      <c r="AJ192" s="27">
        <v>15721.81</v>
      </c>
      <c r="AK192" s="27"/>
      <c r="AL192" s="27"/>
      <c r="AM192" s="27"/>
      <c r="AN192" s="27"/>
      <c r="AO192" s="27"/>
      <c r="AP192" s="27"/>
      <c r="AQ192" s="27"/>
      <c r="AR192" s="28">
        <v>0</v>
      </c>
      <c r="AS192" s="28">
        <v>0</v>
      </c>
      <c r="AT192" s="28">
        <v>0</v>
      </c>
      <c r="AU192" s="28">
        <v>0</v>
      </c>
      <c r="AV192" s="28">
        <v>0</v>
      </c>
      <c r="AW192" s="28">
        <v>0</v>
      </c>
      <c r="AX192" s="28">
        <v>0</v>
      </c>
      <c r="AY192" s="28">
        <v>0</v>
      </c>
      <c r="AZ192" s="28">
        <v>0</v>
      </c>
      <c r="BA192" s="28">
        <v>0</v>
      </c>
      <c r="BB192" s="28">
        <v>0</v>
      </c>
      <c r="BC192" s="28">
        <v>0</v>
      </c>
      <c r="BD192" s="27"/>
      <c r="BE192" s="28">
        <v>0</v>
      </c>
      <c r="BF192" s="28">
        <v>0</v>
      </c>
      <c r="BG192" s="28">
        <v>0</v>
      </c>
      <c r="BH192" s="29">
        <v>0</v>
      </c>
      <c r="BI192" s="29">
        <v>0</v>
      </c>
      <c r="BJ192" s="29">
        <v>0</v>
      </c>
      <c r="BK192" s="29">
        <v>0</v>
      </c>
      <c r="BL192" s="29">
        <v>0</v>
      </c>
      <c r="BM192" s="29">
        <v>0</v>
      </c>
      <c r="BN192" s="29">
        <v>0</v>
      </c>
      <c r="BO192" s="29">
        <v>0</v>
      </c>
      <c r="BP192" s="29">
        <v>0</v>
      </c>
      <c r="BQ192" s="28"/>
      <c r="BR192" s="27">
        <f t="shared" si="440"/>
        <v>0</v>
      </c>
      <c r="BS192" s="27">
        <f t="shared" si="441"/>
        <v>0</v>
      </c>
      <c r="BT192" s="27">
        <f t="shared" si="442"/>
        <v>0</v>
      </c>
      <c r="BU192" s="27">
        <f t="shared" si="443"/>
        <v>0</v>
      </c>
      <c r="BV192" s="27">
        <f t="shared" si="444"/>
        <v>0</v>
      </c>
      <c r="BW192" s="27">
        <f t="shared" si="445"/>
        <v>0</v>
      </c>
      <c r="BX192" s="27">
        <f t="shared" si="446"/>
        <v>0</v>
      </c>
      <c r="BY192" s="27">
        <f t="shared" si="447"/>
        <v>0</v>
      </c>
      <c r="BZ192" s="27">
        <f t="shared" si="448"/>
        <v>0</v>
      </c>
      <c r="CA192" s="27">
        <f t="shared" si="449"/>
        <v>0</v>
      </c>
      <c r="CB192" s="27">
        <f t="shared" si="450"/>
        <v>0</v>
      </c>
      <c r="CC192" s="27">
        <f t="shared" si="451"/>
        <v>0</v>
      </c>
      <c r="CE192" s="15">
        <f t="shared" si="452"/>
        <v>0</v>
      </c>
      <c r="CF192" s="15">
        <f t="shared" si="453"/>
        <v>0</v>
      </c>
      <c r="CG192" s="15">
        <f t="shared" si="454"/>
        <v>0</v>
      </c>
      <c r="CH192" s="15">
        <f t="shared" si="455"/>
        <v>0</v>
      </c>
      <c r="CI192" s="15">
        <f t="shared" si="456"/>
        <v>0</v>
      </c>
      <c r="CJ192" s="15">
        <f t="shared" si="457"/>
        <v>0</v>
      </c>
      <c r="CK192" s="15">
        <f t="shared" si="458"/>
        <v>0</v>
      </c>
      <c r="CL192" s="15">
        <f t="shared" si="459"/>
        <v>0</v>
      </c>
      <c r="CM192" s="15">
        <f t="shared" si="460"/>
        <v>0</v>
      </c>
      <c r="CN192" s="15">
        <f t="shared" si="461"/>
        <v>0</v>
      </c>
      <c r="CO192" s="15">
        <f t="shared" si="462"/>
        <v>0</v>
      </c>
      <c r="CP192" s="15">
        <f t="shared" si="463"/>
        <v>0</v>
      </c>
      <c r="CQ192" s="15">
        <f t="shared" si="464"/>
        <v>0</v>
      </c>
      <c r="CR192" s="15">
        <f t="shared" si="465"/>
        <v>0</v>
      </c>
      <c r="CS192" s="15">
        <f t="shared" si="466"/>
        <v>0</v>
      </c>
      <c r="CT192" s="15">
        <f t="shared" si="467"/>
        <v>0</v>
      </c>
      <c r="CU192" s="15">
        <f t="shared" si="468"/>
        <v>0</v>
      </c>
      <c r="CV192" s="15">
        <f t="shared" si="469"/>
        <v>0</v>
      </c>
      <c r="CW192" s="15">
        <f t="shared" si="470"/>
        <v>0</v>
      </c>
      <c r="CX192" s="15">
        <f t="shared" si="471"/>
        <v>0</v>
      </c>
      <c r="CY192" s="15">
        <f t="shared" si="472"/>
        <v>0</v>
      </c>
      <c r="CZ192" s="15">
        <f t="shared" si="473"/>
        <v>0</v>
      </c>
      <c r="DA192" s="15">
        <f t="shared" si="474"/>
        <v>0</v>
      </c>
      <c r="DB192" s="15">
        <f t="shared" si="475"/>
        <v>0</v>
      </c>
      <c r="DC192" s="15">
        <f t="shared" si="476"/>
        <v>0</v>
      </c>
      <c r="DD192" s="15">
        <f t="shared" si="477"/>
        <v>0</v>
      </c>
      <c r="DE192" s="15">
        <f t="shared" si="478"/>
        <v>0</v>
      </c>
      <c r="DF192" s="15">
        <f t="shared" si="479"/>
        <v>0</v>
      </c>
      <c r="DG192" s="15">
        <f t="shared" si="480"/>
        <v>0</v>
      </c>
      <c r="DH192" s="15">
        <f t="shared" si="481"/>
        <v>0</v>
      </c>
      <c r="DI192" s="15">
        <f t="shared" si="482"/>
        <v>0</v>
      </c>
      <c r="DJ192" s="15">
        <f t="shared" si="483"/>
        <v>0</v>
      </c>
      <c r="DK192" s="15">
        <f t="shared" si="484"/>
        <v>0</v>
      </c>
      <c r="DL192" s="15">
        <f t="shared" si="485"/>
        <v>0</v>
      </c>
      <c r="DM192" s="15">
        <f t="shared" si="486"/>
        <v>0</v>
      </c>
      <c r="DN192" s="15">
        <f t="shared" si="487"/>
        <v>0</v>
      </c>
      <c r="DO192" s="15">
        <f t="shared" si="488"/>
        <v>0</v>
      </c>
      <c r="DP192" s="15">
        <f t="shared" si="489"/>
        <v>0</v>
      </c>
      <c r="DR192" s="15">
        <f t="shared" si="490"/>
        <v>0</v>
      </c>
      <c r="DS192" s="15">
        <f t="shared" si="491"/>
        <v>0</v>
      </c>
      <c r="DT192" s="15">
        <f t="shared" si="492"/>
        <v>0</v>
      </c>
      <c r="DU192" s="15">
        <f t="shared" si="493"/>
        <v>0</v>
      </c>
      <c r="DV192" s="15">
        <f t="shared" si="494"/>
        <v>0</v>
      </c>
      <c r="DW192" s="15">
        <f t="shared" si="495"/>
        <v>0</v>
      </c>
      <c r="DX192" s="15">
        <f t="shared" si="496"/>
        <v>0</v>
      </c>
      <c r="DY192" s="15">
        <f t="shared" si="497"/>
        <v>0</v>
      </c>
      <c r="DZ192" s="15">
        <f t="shared" si="498"/>
        <v>0</v>
      </c>
      <c r="EA192" s="15">
        <f t="shared" si="499"/>
        <v>0</v>
      </c>
      <c r="EB192" s="15">
        <f t="shared" si="500"/>
        <v>0</v>
      </c>
      <c r="EC192" s="15">
        <f t="shared" si="501"/>
        <v>0</v>
      </c>
      <c r="ED192" s="15">
        <f t="shared" si="502"/>
        <v>0</v>
      </c>
      <c r="EE192" s="15">
        <f t="shared" si="503"/>
        <v>0</v>
      </c>
      <c r="EF192" s="15">
        <f t="shared" si="504"/>
        <v>0</v>
      </c>
      <c r="EG192" s="15">
        <f t="shared" si="505"/>
        <v>0</v>
      </c>
      <c r="EH192" s="15">
        <f t="shared" si="506"/>
        <v>0</v>
      </c>
      <c r="EI192" s="15">
        <f t="shared" si="507"/>
        <v>0</v>
      </c>
      <c r="EJ192" s="15">
        <f t="shared" si="508"/>
        <v>0</v>
      </c>
      <c r="EK192" s="15">
        <f t="shared" si="509"/>
        <v>0</v>
      </c>
      <c r="EL192" s="15">
        <f t="shared" si="510"/>
        <v>0</v>
      </c>
      <c r="EM192" s="15">
        <f t="shared" si="511"/>
        <v>0</v>
      </c>
      <c r="EN192" s="15">
        <f t="shared" si="512"/>
        <v>0</v>
      </c>
      <c r="EO192" s="15">
        <f t="shared" si="513"/>
        <v>0</v>
      </c>
      <c r="EP192" s="15">
        <f t="shared" si="514"/>
        <v>0</v>
      </c>
      <c r="EQ192" s="15">
        <f t="shared" si="515"/>
        <v>0</v>
      </c>
      <c r="ER192" s="15">
        <f t="shared" si="516"/>
        <v>0</v>
      </c>
      <c r="ES192" s="15">
        <f t="shared" si="517"/>
        <v>0</v>
      </c>
      <c r="ET192" s="15">
        <f t="shared" si="518"/>
        <v>0</v>
      </c>
      <c r="EU192" s="15">
        <f t="shared" si="519"/>
        <v>0</v>
      </c>
      <c r="EV192" s="15">
        <f t="shared" si="520"/>
        <v>0</v>
      </c>
      <c r="EW192" s="15">
        <f t="shared" si="521"/>
        <v>0</v>
      </c>
      <c r="EX192" s="15">
        <f t="shared" si="522"/>
        <v>0</v>
      </c>
      <c r="EY192" s="15">
        <f t="shared" si="523"/>
        <v>0</v>
      </c>
      <c r="EZ192" s="15">
        <f t="shared" si="524"/>
        <v>0</v>
      </c>
      <c r="FA192" s="15">
        <f t="shared" si="525"/>
        <v>0</v>
      </c>
      <c r="FB192" s="15">
        <f t="shared" si="526"/>
        <v>0</v>
      </c>
      <c r="FC192" s="15">
        <f t="shared" si="527"/>
        <v>0</v>
      </c>
    </row>
    <row r="193" spans="1:159" x14ac:dyDescent="0.25">
      <c r="A193" s="26" t="s">
        <v>594</v>
      </c>
      <c r="B193" s="13">
        <v>2.0400000000000001E-2</v>
      </c>
      <c r="C193" s="212">
        <v>1.84E-2</v>
      </c>
      <c r="D193" s="13"/>
      <c r="E193" s="27">
        <v>1309465.4100000001</v>
      </c>
      <c r="F193" s="27">
        <v>1316302.31</v>
      </c>
      <c r="G193" s="27">
        <v>1323139.21</v>
      </c>
      <c r="H193" s="27">
        <v>1323139.21</v>
      </c>
      <c r="I193" s="27">
        <v>1323139.21</v>
      </c>
      <c r="J193" s="27">
        <v>1323139.21</v>
      </c>
      <c r="K193" s="27">
        <v>1325622.58</v>
      </c>
      <c r="L193" s="27">
        <v>1328105.94</v>
      </c>
      <c r="M193" s="27">
        <v>1328105.94</v>
      </c>
      <c r="N193" s="27">
        <v>1328105.94</v>
      </c>
      <c r="O193" s="27">
        <v>1337596.72</v>
      </c>
      <c r="P193" s="27">
        <v>1347089.12</v>
      </c>
      <c r="Q193" s="13"/>
      <c r="R193" s="27">
        <v>1347152.6600000001</v>
      </c>
      <c r="S193" s="27">
        <v>1348201.74</v>
      </c>
      <c r="T193" s="27">
        <v>1349699</v>
      </c>
      <c r="U193" s="29">
        <v>1350229.3900000001</v>
      </c>
      <c r="V193" s="29">
        <v>1350249.68</v>
      </c>
      <c r="W193" s="29">
        <v>1350249.68</v>
      </c>
      <c r="X193" s="29">
        <v>1350249.68</v>
      </c>
      <c r="Y193" s="29">
        <v>1350249.68</v>
      </c>
      <c r="Z193" s="29">
        <v>1384184.08</v>
      </c>
      <c r="AA193" s="29">
        <v>1418118.48</v>
      </c>
      <c r="AB193" s="29">
        <v>1418118.48</v>
      </c>
      <c r="AC193" s="29">
        <v>1431721.31</v>
      </c>
      <c r="AD193" s="27"/>
      <c r="AE193" s="27">
        <v>1445324.1400000001</v>
      </c>
      <c r="AF193" s="27">
        <v>1445518.73</v>
      </c>
      <c r="AG193" s="27">
        <v>1445713.31</v>
      </c>
      <c r="AH193" s="27">
        <v>1445713.31</v>
      </c>
      <c r="AI193" s="27">
        <v>1445713.31</v>
      </c>
      <c r="AJ193" s="27">
        <v>1445713.31</v>
      </c>
      <c r="AK193" s="27"/>
      <c r="AL193" s="27"/>
      <c r="AM193" s="27"/>
      <c r="AN193" s="27"/>
      <c r="AO193" s="27"/>
      <c r="AP193" s="27"/>
      <c r="AQ193" s="27"/>
      <c r="AR193" s="28">
        <v>2226.0911970000002</v>
      </c>
      <c r="AS193" s="28">
        <v>2237.7139270000002</v>
      </c>
      <c r="AT193" s="28">
        <v>2249.3366570000003</v>
      </c>
      <c r="AU193" s="28">
        <v>2249.3366570000003</v>
      </c>
      <c r="AV193" s="28">
        <v>2249.3366570000003</v>
      </c>
      <c r="AW193" s="28">
        <v>2249.3366570000003</v>
      </c>
      <c r="AX193" s="28">
        <v>2253.5583860000002</v>
      </c>
      <c r="AY193" s="28">
        <v>2257.7800980000002</v>
      </c>
      <c r="AZ193" s="28">
        <v>2257.7800980000002</v>
      </c>
      <c r="BA193" s="28">
        <v>2257.7800980000002</v>
      </c>
      <c r="BB193" s="28">
        <v>2273.9144240000001</v>
      </c>
      <c r="BC193" s="28">
        <v>2290.0515040000005</v>
      </c>
      <c r="BD193" s="27"/>
      <c r="BE193" s="28">
        <v>2290.1595220000004</v>
      </c>
      <c r="BF193" s="28">
        <v>2291.9429580000001</v>
      </c>
      <c r="BG193" s="28">
        <v>2294.4883000000004</v>
      </c>
      <c r="BH193" s="29">
        <v>2295.3899630000005</v>
      </c>
      <c r="BI193" s="29">
        <v>2295.4244560000002</v>
      </c>
      <c r="BJ193" s="29">
        <v>2295.4244560000002</v>
      </c>
      <c r="BK193" s="29">
        <v>2295.4244560000002</v>
      </c>
      <c r="BL193" s="29">
        <v>2295.4244560000002</v>
      </c>
      <c r="BM193" s="29">
        <v>2353.1129360000004</v>
      </c>
      <c r="BN193" s="29">
        <v>2410.8014160000002</v>
      </c>
      <c r="BO193" s="29">
        <v>2410.8014160000002</v>
      </c>
      <c r="BP193" s="29">
        <v>2433.9262270000004</v>
      </c>
      <c r="BQ193" s="28"/>
      <c r="BR193" s="27">
        <f t="shared" si="440"/>
        <v>2457.0510380000005</v>
      </c>
      <c r="BS193" s="27">
        <f t="shared" si="441"/>
        <v>2457.3818409999999</v>
      </c>
      <c r="BT193" s="27">
        <f t="shared" si="442"/>
        <v>2457.7126270000003</v>
      </c>
      <c r="BU193" s="27">
        <f t="shared" si="443"/>
        <v>2457.7126270000003</v>
      </c>
      <c r="BV193" s="27">
        <f t="shared" si="444"/>
        <v>2457.7126270000003</v>
      </c>
      <c r="BW193" s="27">
        <f t="shared" si="445"/>
        <v>2457.7126270000003</v>
      </c>
      <c r="BX193" s="27">
        <f t="shared" si="446"/>
        <v>0</v>
      </c>
      <c r="BY193" s="27">
        <f t="shared" si="447"/>
        <v>0</v>
      </c>
      <c r="BZ193" s="27">
        <f t="shared" si="448"/>
        <v>0</v>
      </c>
      <c r="CA193" s="27">
        <f t="shared" si="449"/>
        <v>0</v>
      </c>
      <c r="CB193" s="27">
        <f t="shared" si="450"/>
        <v>0</v>
      </c>
      <c r="CC193" s="27">
        <f t="shared" si="451"/>
        <v>0</v>
      </c>
      <c r="CE193" s="15">
        <f t="shared" si="452"/>
        <v>2007.8469620000003</v>
      </c>
      <c r="CF193" s="15">
        <f t="shared" si="453"/>
        <v>2018.3302086666665</v>
      </c>
      <c r="CG193" s="15">
        <f t="shared" si="454"/>
        <v>2028.8134553333332</v>
      </c>
      <c r="CH193" s="15">
        <f t="shared" si="455"/>
        <v>2028.8134553333332</v>
      </c>
      <c r="CI193" s="15">
        <f t="shared" si="456"/>
        <v>2028.8134553333332</v>
      </c>
      <c r="CJ193" s="15">
        <f t="shared" si="457"/>
        <v>2028.8134553333332</v>
      </c>
      <c r="CK193" s="15">
        <f t="shared" si="458"/>
        <v>2032.6212893333334</v>
      </c>
      <c r="CL193" s="15">
        <f t="shared" si="459"/>
        <v>2036.429108</v>
      </c>
      <c r="CM193" s="15">
        <f t="shared" si="460"/>
        <v>2036.429108</v>
      </c>
      <c r="CN193" s="15">
        <f t="shared" si="461"/>
        <v>2036.429108</v>
      </c>
      <c r="CO193" s="15">
        <f t="shared" si="462"/>
        <v>2050.9816373333333</v>
      </c>
      <c r="CP193" s="15">
        <f t="shared" si="463"/>
        <v>2065.5366506666669</v>
      </c>
      <c r="CQ193" s="15">
        <f t="shared" si="464"/>
        <v>0</v>
      </c>
      <c r="CR193" s="15">
        <f t="shared" si="465"/>
        <v>2065.6340786666669</v>
      </c>
      <c r="CS193" s="15">
        <f t="shared" si="466"/>
        <v>2067.2426679999999</v>
      </c>
      <c r="CT193" s="15">
        <f t="shared" si="467"/>
        <v>2069.5384666666664</v>
      </c>
      <c r="CU193" s="15">
        <f t="shared" si="468"/>
        <v>2070.3517313333336</v>
      </c>
      <c r="CV193" s="15">
        <f t="shared" si="469"/>
        <v>2070.3828426666664</v>
      </c>
      <c r="CW193" s="15">
        <f t="shared" si="470"/>
        <v>2070.3828426666664</v>
      </c>
      <c r="CX193" s="15">
        <f t="shared" si="471"/>
        <v>2070.3828426666664</v>
      </c>
      <c r="CY193" s="15">
        <f t="shared" si="472"/>
        <v>2070.3828426666664</v>
      </c>
      <c r="CZ193" s="15">
        <f t="shared" si="473"/>
        <v>2122.4155893333332</v>
      </c>
      <c r="DA193" s="15">
        <f t="shared" si="474"/>
        <v>2174.4483359999999</v>
      </c>
      <c r="DB193" s="15">
        <f t="shared" si="475"/>
        <v>2174.4483359999999</v>
      </c>
      <c r="DC193" s="15">
        <f t="shared" si="476"/>
        <v>2195.3060086666669</v>
      </c>
      <c r="DD193" s="15">
        <f t="shared" si="477"/>
        <v>0</v>
      </c>
      <c r="DE193" s="15">
        <f t="shared" si="478"/>
        <v>2216.1636813333334</v>
      </c>
      <c r="DF193" s="15">
        <f t="shared" si="479"/>
        <v>2216.4620526666668</v>
      </c>
      <c r="DG193" s="15">
        <f t="shared" si="480"/>
        <v>2216.7604086666665</v>
      </c>
      <c r="DH193" s="15">
        <f t="shared" si="481"/>
        <v>2216.7604086666665</v>
      </c>
      <c r="DI193" s="15">
        <f t="shared" si="482"/>
        <v>2216.7604086666665</v>
      </c>
      <c r="DJ193" s="15">
        <f t="shared" si="483"/>
        <v>2216.7604086666665</v>
      </c>
      <c r="DK193" s="15">
        <f t="shared" si="484"/>
        <v>0</v>
      </c>
      <c r="DL193" s="15">
        <f t="shared" si="485"/>
        <v>0</v>
      </c>
      <c r="DM193" s="15">
        <f t="shared" si="486"/>
        <v>0</v>
      </c>
      <c r="DN193" s="15">
        <f t="shared" si="487"/>
        <v>0</v>
      </c>
      <c r="DO193" s="15">
        <f t="shared" si="488"/>
        <v>0</v>
      </c>
      <c r="DP193" s="15">
        <f t="shared" si="489"/>
        <v>0</v>
      </c>
      <c r="DR193" s="15">
        <f t="shared" si="490"/>
        <v>218.24423499999989</v>
      </c>
      <c r="DS193" s="15">
        <f t="shared" si="491"/>
        <v>219.38371833333372</v>
      </c>
      <c r="DT193" s="15">
        <f t="shared" si="492"/>
        <v>220.52320166666709</v>
      </c>
      <c r="DU193" s="15">
        <f t="shared" si="493"/>
        <v>220.52320166666709</v>
      </c>
      <c r="DV193" s="15">
        <f t="shared" si="494"/>
        <v>220.52320166666709</v>
      </c>
      <c r="DW193" s="15">
        <f t="shared" si="495"/>
        <v>220.52320166666709</v>
      </c>
      <c r="DX193" s="15">
        <f t="shared" si="496"/>
        <v>220.93709666666678</v>
      </c>
      <c r="DY193" s="15">
        <f t="shared" si="497"/>
        <v>221.35099000000014</v>
      </c>
      <c r="DZ193" s="15">
        <f t="shared" si="498"/>
        <v>221.35099000000014</v>
      </c>
      <c r="EA193" s="15">
        <f t="shared" si="499"/>
        <v>221.35099000000014</v>
      </c>
      <c r="EB193" s="15">
        <f t="shared" si="500"/>
        <v>222.93278666666674</v>
      </c>
      <c r="EC193" s="15">
        <f t="shared" si="501"/>
        <v>224.51485333333358</v>
      </c>
      <c r="ED193" s="15">
        <f t="shared" si="502"/>
        <v>0</v>
      </c>
      <c r="EE193" s="15">
        <f t="shared" si="503"/>
        <v>224.52544333333344</v>
      </c>
      <c r="EF193" s="15">
        <f t="shared" si="504"/>
        <v>224.70029000000022</v>
      </c>
      <c r="EG193" s="15">
        <f t="shared" si="505"/>
        <v>224.94983333333403</v>
      </c>
      <c r="EH193" s="15">
        <f t="shared" si="506"/>
        <v>225.03823166666689</v>
      </c>
      <c r="EI193" s="15">
        <f t="shared" si="507"/>
        <v>225.04161333333377</v>
      </c>
      <c r="EJ193" s="15">
        <f t="shared" si="508"/>
        <v>225.04161333333377</v>
      </c>
      <c r="EK193" s="15">
        <f t="shared" si="509"/>
        <v>225.04161333333377</v>
      </c>
      <c r="EL193" s="15">
        <f t="shared" si="510"/>
        <v>225.04161333333377</v>
      </c>
      <c r="EM193" s="15">
        <f t="shared" si="511"/>
        <v>230.69734666666727</v>
      </c>
      <c r="EN193" s="15">
        <f t="shared" si="512"/>
        <v>236.35308000000032</v>
      </c>
      <c r="EO193" s="15">
        <f t="shared" si="513"/>
        <v>236.35308000000032</v>
      </c>
      <c r="EP193" s="15">
        <f t="shared" si="514"/>
        <v>238.62021833333347</v>
      </c>
      <c r="EQ193" s="15">
        <f t="shared" si="515"/>
        <v>0</v>
      </c>
      <c r="ER193" s="15">
        <f t="shared" si="516"/>
        <v>240.88735666666707</v>
      </c>
      <c r="ES193" s="15">
        <f t="shared" si="517"/>
        <v>240.91978833333314</v>
      </c>
      <c r="ET193" s="15">
        <f t="shared" si="518"/>
        <v>240.9522183333338</v>
      </c>
      <c r="EU193" s="15">
        <f t="shared" si="519"/>
        <v>240.9522183333338</v>
      </c>
      <c r="EV193" s="15">
        <f t="shared" si="520"/>
        <v>240.9522183333338</v>
      </c>
      <c r="EW193" s="15">
        <f t="shared" si="521"/>
        <v>240.9522183333338</v>
      </c>
      <c r="EX193" s="15">
        <f t="shared" si="522"/>
        <v>0</v>
      </c>
      <c r="EY193" s="15">
        <f t="shared" si="523"/>
        <v>0</v>
      </c>
      <c r="EZ193" s="15">
        <f t="shared" si="524"/>
        <v>0</v>
      </c>
      <c r="FA193" s="15">
        <f t="shared" si="525"/>
        <v>0</v>
      </c>
      <c r="FB193" s="15">
        <f t="shared" si="526"/>
        <v>0</v>
      </c>
      <c r="FC193" s="15">
        <f t="shared" si="527"/>
        <v>0</v>
      </c>
    </row>
    <row r="194" spans="1:159" x14ac:dyDescent="0.25">
      <c r="A194" s="30" t="s">
        <v>597</v>
      </c>
      <c r="B194" s="13">
        <v>2.7200000000000002E-2</v>
      </c>
      <c r="C194" s="212">
        <v>2.5100000000000001E-2</v>
      </c>
      <c r="D194" s="13"/>
      <c r="E194" s="27">
        <v>25332.91</v>
      </c>
      <c r="F194" s="27">
        <v>25332.91</v>
      </c>
      <c r="G194" s="27">
        <v>25332.91</v>
      </c>
      <c r="H194" s="27">
        <v>25332.91</v>
      </c>
      <c r="I194" s="27">
        <v>25332.91</v>
      </c>
      <c r="J194" s="27">
        <v>25332.91</v>
      </c>
      <c r="K194" s="27">
        <v>25332.91</v>
      </c>
      <c r="L194" s="27">
        <v>25332.91</v>
      </c>
      <c r="M194" s="27">
        <v>25332.91</v>
      </c>
      <c r="N194" s="27">
        <v>25332.91</v>
      </c>
      <c r="O194" s="27">
        <v>25332.91</v>
      </c>
      <c r="P194" s="27">
        <v>25332.91</v>
      </c>
      <c r="Q194" s="13"/>
      <c r="R194" s="27">
        <v>25332.91</v>
      </c>
      <c r="S194" s="27">
        <v>25332.91</v>
      </c>
      <c r="T194" s="27">
        <v>25332.91</v>
      </c>
      <c r="U194" s="29">
        <v>25332.91</v>
      </c>
      <c r="V194" s="29">
        <v>25332.91</v>
      </c>
      <c r="W194" s="29">
        <v>25332.91</v>
      </c>
      <c r="X194" s="29">
        <v>25332.91</v>
      </c>
      <c r="Y194" s="29">
        <v>25332.91</v>
      </c>
      <c r="Z194" s="29">
        <v>25332.91</v>
      </c>
      <c r="AA194" s="29">
        <v>25332.91</v>
      </c>
      <c r="AB194" s="29">
        <v>25332.91</v>
      </c>
      <c r="AC194" s="29">
        <v>25332.91</v>
      </c>
      <c r="AD194" s="27"/>
      <c r="AE194" s="27">
        <v>25332.91</v>
      </c>
      <c r="AF194" s="27">
        <v>25332.91</v>
      </c>
      <c r="AG194" s="27">
        <v>25332.91</v>
      </c>
      <c r="AH194" s="27">
        <v>25332.91</v>
      </c>
      <c r="AI194" s="27">
        <v>25332.91</v>
      </c>
      <c r="AJ194" s="27">
        <v>25332.91</v>
      </c>
      <c r="AK194" s="27"/>
      <c r="AL194" s="27"/>
      <c r="AM194" s="27"/>
      <c r="AN194" s="27"/>
      <c r="AO194" s="27"/>
      <c r="AP194" s="27"/>
      <c r="AQ194" s="27"/>
      <c r="AR194" s="28">
        <v>57.421262666666671</v>
      </c>
      <c r="AS194" s="28">
        <v>57.421262666666671</v>
      </c>
      <c r="AT194" s="28">
        <v>57.421262666666671</v>
      </c>
      <c r="AU194" s="28">
        <v>57.421262666666671</v>
      </c>
      <c r="AV194" s="28">
        <v>57.421262666666671</v>
      </c>
      <c r="AW194" s="28">
        <v>57.421262666666671</v>
      </c>
      <c r="AX194" s="28">
        <v>57.421262666666671</v>
      </c>
      <c r="AY194" s="28">
        <v>57.421262666666671</v>
      </c>
      <c r="AZ194" s="28">
        <v>57.421262666666671</v>
      </c>
      <c r="BA194" s="28">
        <v>57.421262666666671</v>
      </c>
      <c r="BB194" s="28">
        <v>57.421262666666671</v>
      </c>
      <c r="BC194" s="28">
        <v>57.421262666666671</v>
      </c>
      <c r="BD194" s="27"/>
      <c r="BE194" s="28">
        <v>57.421262666666671</v>
      </c>
      <c r="BF194" s="28">
        <v>57.421262666666671</v>
      </c>
      <c r="BG194" s="28">
        <v>57.421262666666671</v>
      </c>
      <c r="BH194" s="29">
        <v>57.421262666666671</v>
      </c>
      <c r="BI194" s="29">
        <v>57.421262666666671</v>
      </c>
      <c r="BJ194" s="29">
        <v>57.421262666666671</v>
      </c>
      <c r="BK194" s="29">
        <v>57.421262666666671</v>
      </c>
      <c r="BL194" s="29">
        <v>57.421262666666671</v>
      </c>
      <c r="BM194" s="29">
        <v>57.421262666666671</v>
      </c>
      <c r="BN194" s="29">
        <v>57.421262666666671</v>
      </c>
      <c r="BO194" s="29">
        <v>57.421262666666671</v>
      </c>
      <c r="BP194" s="29">
        <v>57.421262666666671</v>
      </c>
      <c r="BQ194" s="28"/>
      <c r="BR194" s="27">
        <f t="shared" si="440"/>
        <v>57.421262666666671</v>
      </c>
      <c r="BS194" s="27">
        <f t="shared" si="441"/>
        <v>57.421262666666671</v>
      </c>
      <c r="BT194" s="27">
        <f t="shared" si="442"/>
        <v>57.421262666666671</v>
      </c>
      <c r="BU194" s="27">
        <f t="shared" si="443"/>
        <v>57.421262666666671</v>
      </c>
      <c r="BV194" s="27">
        <f t="shared" si="444"/>
        <v>57.421262666666671</v>
      </c>
      <c r="BW194" s="27">
        <f t="shared" si="445"/>
        <v>57.421262666666671</v>
      </c>
      <c r="BX194" s="27">
        <f t="shared" si="446"/>
        <v>0</v>
      </c>
      <c r="BY194" s="27">
        <f t="shared" si="447"/>
        <v>0</v>
      </c>
      <c r="BZ194" s="27">
        <f t="shared" si="448"/>
        <v>0</v>
      </c>
      <c r="CA194" s="27">
        <f t="shared" si="449"/>
        <v>0</v>
      </c>
      <c r="CB194" s="27">
        <f t="shared" si="450"/>
        <v>0</v>
      </c>
      <c r="CC194" s="27">
        <f t="shared" si="451"/>
        <v>0</v>
      </c>
      <c r="CE194" s="15">
        <f t="shared" si="452"/>
        <v>52.988003416666665</v>
      </c>
      <c r="CF194" s="15">
        <f t="shared" si="453"/>
        <v>52.988003416666665</v>
      </c>
      <c r="CG194" s="15">
        <f t="shared" si="454"/>
        <v>52.988003416666665</v>
      </c>
      <c r="CH194" s="15">
        <f t="shared" si="455"/>
        <v>52.988003416666665</v>
      </c>
      <c r="CI194" s="15">
        <f t="shared" si="456"/>
        <v>52.988003416666665</v>
      </c>
      <c r="CJ194" s="15">
        <f t="shared" si="457"/>
        <v>52.988003416666665</v>
      </c>
      <c r="CK194" s="15">
        <f t="shared" si="458"/>
        <v>52.988003416666665</v>
      </c>
      <c r="CL194" s="15">
        <f t="shared" si="459"/>
        <v>52.988003416666665</v>
      </c>
      <c r="CM194" s="15">
        <f t="shared" si="460"/>
        <v>52.988003416666665</v>
      </c>
      <c r="CN194" s="15">
        <f t="shared" si="461"/>
        <v>52.988003416666665</v>
      </c>
      <c r="CO194" s="15">
        <f t="shared" si="462"/>
        <v>52.988003416666665</v>
      </c>
      <c r="CP194" s="15">
        <f t="shared" si="463"/>
        <v>52.988003416666665</v>
      </c>
      <c r="CQ194" s="15">
        <f t="shared" si="464"/>
        <v>0</v>
      </c>
      <c r="CR194" s="15">
        <f t="shared" si="465"/>
        <v>52.988003416666665</v>
      </c>
      <c r="CS194" s="15">
        <f t="shared" si="466"/>
        <v>52.988003416666665</v>
      </c>
      <c r="CT194" s="15">
        <f t="shared" si="467"/>
        <v>52.988003416666665</v>
      </c>
      <c r="CU194" s="15">
        <f t="shared" si="468"/>
        <v>52.988003416666665</v>
      </c>
      <c r="CV194" s="15">
        <f t="shared" si="469"/>
        <v>52.988003416666665</v>
      </c>
      <c r="CW194" s="15">
        <f t="shared" si="470"/>
        <v>52.988003416666665</v>
      </c>
      <c r="CX194" s="15">
        <f t="shared" si="471"/>
        <v>52.988003416666665</v>
      </c>
      <c r="CY194" s="15">
        <f t="shared" si="472"/>
        <v>52.988003416666665</v>
      </c>
      <c r="CZ194" s="15">
        <f t="shared" si="473"/>
        <v>52.988003416666665</v>
      </c>
      <c r="DA194" s="15">
        <f t="shared" si="474"/>
        <v>52.988003416666665</v>
      </c>
      <c r="DB194" s="15">
        <f t="shared" si="475"/>
        <v>52.988003416666665</v>
      </c>
      <c r="DC194" s="15">
        <f t="shared" si="476"/>
        <v>52.988003416666665</v>
      </c>
      <c r="DD194" s="15">
        <f t="shared" si="477"/>
        <v>0</v>
      </c>
      <c r="DE194" s="15">
        <f t="shared" si="478"/>
        <v>52.988003416666665</v>
      </c>
      <c r="DF194" s="15">
        <f t="shared" si="479"/>
        <v>52.988003416666665</v>
      </c>
      <c r="DG194" s="15">
        <f t="shared" si="480"/>
        <v>52.988003416666665</v>
      </c>
      <c r="DH194" s="15">
        <f t="shared" si="481"/>
        <v>52.988003416666665</v>
      </c>
      <c r="DI194" s="15">
        <f t="shared" si="482"/>
        <v>52.988003416666665</v>
      </c>
      <c r="DJ194" s="15">
        <f t="shared" si="483"/>
        <v>52.988003416666665</v>
      </c>
      <c r="DK194" s="15">
        <f t="shared" si="484"/>
        <v>0</v>
      </c>
      <c r="DL194" s="15">
        <f t="shared" si="485"/>
        <v>0</v>
      </c>
      <c r="DM194" s="15">
        <f t="shared" si="486"/>
        <v>0</v>
      </c>
      <c r="DN194" s="15">
        <f t="shared" si="487"/>
        <v>0</v>
      </c>
      <c r="DO194" s="15">
        <f t="shared" si="488"/>
        <v>0</v>
      </c>
      <c r="DP194" s="15">
        <f t="shared" si="489"/>
        <v>0</v>
      </c>
      <c r="DR194" s="15">
        <f t="shared" si="490"/>
        <v>4.4332592500000061</v>
      </c>
      <c r="DS194" s="15">
        <f t="shared" si="491"/>
        <v>4.4332592500000061</v>
      </c>
      <c r="DT194" s="15">
        <f t="shared" si="492"/>
        <v>4.4332592500000061</v>
      </c>
      <c r="DU194" s="15">
        <f t="shared" si="493"/>
        <v>4.4332592500000061</v>
      </c>
      <c r="DV194" s="15">
        <f t="shared" si="494"/>
        <v>4.4332592500000061</v>
      </c>
      <c r="DW194" s="15">
        <f t="shared" si="495"/>
        <v>4.4332592500000061</v>
      </c>
      <c r="DX194" s="15">
        <f t="shared" si="496"/>
        <v>4.4332592500000061</v>
      </c>
      <c r="DY194" s="15">
        <f t="shared" si="497"/>
        <v>4.4332592500000061</v>
      </c>
      <c r="DZ194" s="15">
        <f t="shared" si="498"/>
        <v>4.4332592500000061</v>
      </c>
      <c r="EA194" s="15">
        <f t="shared" si="499"/>
        <v>4.4332592500000061</v>
      </c>
      <c r="EB194" s="15">
        <f t="shared" si="500"/>
        <v>4.4332592500000061</v>
      </c>
      <c r="EC194" s="15">
        <f t="shared" si="501"/>
        <v>4.4332592500000061</v>
      </c>
      <c r="ED194" s="15">
        <f t="shared" si="502"/>
        <v>0</v>
      </c>
      <c r="EE194" s="15">
        <f t="shared" si="503"/>
        <v>4.4332592500000061</v>
      </c>
      <c r="EF194" s="15">
        <f t="shared" si="504"/>
        <v>4.4332592500000061</v>
      </c>
      <c r="EG194" s="15">
        <f t="shared" si="505"/>
        <v>4.4332592500000061</v>
      </c>
      <c r="EH194" s="15">
        <f t="shared" si="506"/>
        <v>4.4332592500000061</v>
      </c>
      <c r="EI194" s="15">
        <f t="shared" si="507"/>
        <v>4.4332592500000061</v>
      </c>
      <c r="EJ194" s="15">
        <f t="shared" si="508"/>
        <v>4.4332592500000061</v>
      </c>
      <c r="EK194" s="15">
        <f t="shared" si="509"/>
        <v>4.4332592500000061</v>
      </c>
      <c r="EL194" s="15">
        <f t="shared" si="510"/>
        <v>4.4332592500000061</v>
      </c>
      <c r="EM194" s="15">
        <f t="shared" si="511"/>
        <v>4.4332592500000061</v>
      </c>
      <c r="EN194" s="15">
        <f t="shared" si="512"/>
        <v>4.4332592500000061</v>
      </c>
      <c r="EO194" s="15">
        <f t="shared" si="513"/>
        <v>4.4332592500000061</v>
      </c>
      <c r="EP194" s="15">
        <f t="shared" si="514"/>
        <v>4.4332592500000061</v>
      </c>
      <c r="EQ194" s="15">
        <f t="shared" si="515"/>
        <v>0</v>
      </c>
      <c r="ER194" s="15">
        <f t="shared" si="516"/>
        <v>4.4332592500000061</v>
      </c>
      <c r="ES194" s="15">
        <f t="shared" si="517"/>
        <v>4.4332592500000061</v>
      </c>
      <c r="ET194" s="15">
        <f t="shared" si="518"/>
        <v>4.4332592500000061</v>
      </c>
      <c r="EU194" s="15">
        <f t="shared" si="519"/>
        <v>4.4332592500000061</v>
      </c>
      <c r="EV194" s="15">
        <f t="shared" si="520"/>
        <v>4.4332592500000061</v>
      </c>
      <c r="EW194" s="15">
        <f t="shared" si="521"/>
        <v>4.4332592500000061</v>
      </c>
      <c r="EX194" s="15">
        <f t="shared" si="522"/>
        <v>0</v>
      </c>
      <c r="EY194" s="15">
        <f t="shared" si="523"/>
        <v>0</v>
      </c>
      <c r="EZ194" s="15">
        <f t="shared" si="524"/>
        <v>0</v>
      </c>
      <c r="FA194" s="15">
        <f t="shared" si="525"/>
        <v>0</v>
      </c>
      <c r="FB194" s="15">
        <f t="shared" si="526"/>
        <v>0</v>
      </c>
      <c r="FC194" s="15">
        <f t="shared" si="527"/>
        <v>0</v>
      </c>
    </row>
    <row r="195" spans="1:159" x14ac:dyDescent="0.25">
      <c r="A195" s="26" t="s">
        <v>598</v>
      </c>
      <c r="B195" s="13">
        <v>2.3300000000000001E-2</v>
      </c>
      <c r="C195" s="212">
        <v>2.0899999999999998E-2</v>
      </c>
      <c r="D195" s="13"/>
      <c r="E195" s="27">
        <v>14528.92</v>
      </c>
      <c r="F195" s="27">
        <v>14528.92</v>
      </c>
      <c r="G195" s="27">
        <v>14528.92</v>
      </c>
      <c r="H195" s="27">
        <v>14528.92</v>
      </c>
      <c r="I195" s="27">
        <v>83160.37</v>
      </c>
      <c r="J195" s="27">
        <v>151791.82</v>
      </c>
      <c r="K195" s="27">
        <v>151791.82</v>
      </c>
      <c r="L195" s="27">
        <v>151791.82</v>
      </c>
      <c r="M195" s="27">
        <v>151791.82</v>
      </c>
      <c r="N195" s="27">
        <v>151791.82</v>
      </c>
      <c r="O195" s="27">
        <v>151791.82</v>
      </c>
      <c r="P195" s="27">
        <v>151791.82</v>
      </c>
      <c r="Q195" s="13"/>
      <c r="R195" s="27">
        <v>151791.82</v>
      </c>
      <c r="S195" s="27">
        <v>151791.82</v>
      </c>
      <c r="T195" s="27">
        <v>151791.82</v>
      </c>
      <c r="U195" s="29">
        <v>151791.82</v>
      </c>
      <c r="V195" s="29">
        <v>151791.82</v>
      </c>
      <c r="W195" s="29">
        <v>151791.82</v>
      </c>
      <c r="X195" s="29">
        <v>151791.82</v>
      </c>
      <c r="Y195" s="29">
        <v>151791.82</v>
      </c>
      <c r="Z195" s="29">
        <v>154206.66</v>
      </c>
      <c r="AA195" s="29">
        <v>156621.5</v>
      </c>
      <c r="AB195" s="29">
        <v>156710.78</v>
      </c>
      <c r="AC195" s="29">
        <v>156800.05000000002</v>
      </c>
      <c r="AD195" s="27"/>
      <c r="AE195" s="27">
        <v>156800.05000000002</v>
      </c>
      <c r="AF195" s="27">
        <v>156800.05000000002</v>
      </c>
      <c r="AG195" s="27">
        <v>156800.05000000002</v>
      </c>
      <c r="AH195" s="27">
        <v>156800.05000000002</v>
      </c>
      <c r="AI195" s="27">
        <v>156800.05000000002</v>
      </c>
      <c r="AJ195" s="27">
        <v>156800.05000000002</v>
      </c>
      <c r="AK195" s="27"/>
      <c r="AL195" s="27"/>
      <c r="AM195" s="27"/>
      <c r="AN195" s="27"/>
      <c r="AO195" s="27"/>
      <c r="AP195" s="27"/>
      <c r="AQ195" s="27"/>
      <c r="AR195" s="28">
        <v>28.210319666666667</v>
      </c>
      <c r="AS195" s="28">
        <v>28.210319666666667</v>
      </c>
      <c r="AT195" s="28">
        <v>28.210319666666667</v>
      </c>
      <c r="AU195" s="28">
        <v>28.210319666666667</v>
      </c>
      <c r="AV195" s="28">
        <v>161.46971841666667</v>
      </c>
      <c r="AW195" s="28">
        <v>294.7291171666667</v>
      </c>
      <c r="AX195" s="28">
        <v>294.7291171666667</v>
      </c>
      <c r="AY195" s="28">
        <v>294.7291171666667</v>
      </c>
      <c r="AZ195" s="28">
        <v>294.7291171666667</v>
      </c>
      <c r="BA195" s="28">
        <v>294.7291171666667</v>
      </c>
      <c r="BB195" s="28">
        <v>294.7291171666667</v>
      </c>
      <c r="BC195" s="28">
        <v>294.7291171666667</v>
      </c>
      <c r="BD195" s="27"/>
      <c r="BE195" s="28">
        <v>294.7291171666667</v>
      </c>
      <c r="BF195" s="28">
        <v>294.7291171666667</v>
      </c>
      <c r="BG195" s="28">
        <v>294.7291171666667</v>
      </c>
      <c r="BH195" s="29">
        <v>294.7291171666667</v>
      </c>
      <c r="BI195" s="29">
        <v>294.7291171666667</v>
      </c>
      <c r="BJ195" s="29">
        <v>294.7291171666667</v>
      </c>
      <c r="BK195" s="29">
        <v>294.7291171666667</v>
      </c>
      <c r="BL195" s="29">
        <v>294.7291171666667</v>
      </c>
      <c r="BM195" s="29">
        <v>299.41793150000001</v>
      </c>
      <c r="BN195" s="29">
        <v>304.10674583333338</v>
      </c>
      <c r="BO195" s="29">
        <v>304.28009783333334</v>
      </c>
      <c r="BP195" s="29">
        <v>304.45343041666672</v>
      </c>
      <c r="BQ195" s="28"/>
      <c r="BR195" s="27">
        <f t="shared" si="440"/>
        <v>304.45343041666672</v>
      </c>
      <c r="BS195" s="27">
        <f t="shared" si="441"/>
        <v>304.45343041666672</v>
      </c>
      <c r="BT195" s="27">
        <f t="shared" si="442"/>
        <v>304.45343041666672</v>
      </c>
      <c r="BU195" s="27">
        <f t="shared" si="443"/>
        <v>304.45343041666672</v>
      </c>
      <c r="BV195" s="27">
        <f t="shared" si="444"/>
        <v>304.45343041666672</v>
      </c>
      <c r="BW195" s="27">
        <f t="shared" si="445"/>
        <v>304.45343041666672</v>
      </c>
      <c r="BX195" s="27">
        <f t="shared" si="446"/>
        <v>0</v>
      </c>
      <c r="BY195" s="27">
        <f t="shared" si="447"/>
        <v>0</v>
      </c>
      <c r="BZ195" s="27">
        <f t="shared" si="448"/>
        <v>0</v>
      </c>
      <c r="CA195" s="27">
        <f t="shared" si="449"/>
        <v>0</v>
      </c>
      <c r="CB195" s="27">
        <f t="shared" si="450"/>
        <v>0</v>
      </c>
      <c r="CC195" s="27">
        <f t="shared" si="451"/>
        <v>0</v>
      </c>
      <c r="CE195" s="15">
        <f t="shared" si="452"/>
        <v>25.304535666666666</v>
      </c>
      <c r="CF195" s="15">
        <f t="shared" si="453"/>
        <v>25.304535666666666</v>
      </c>
      <c r="CG195" s="15">
        <f t="shared" si="454"/>
        <v>25.304535666666666</v>
      </c>
      <c r="CH195" s="15">
        <f t="shared" si="455"/>
        <v>25.304535666666666</v>
      </c>
      <c r="CI195" s="15">
        <f t="shared" si="456"/>
        <v>144.83764441666665</v>
      </c>
      <c r="CJ195" s="15">
        <f t="shared" si="457"/>
        <v>264.37075316666665</v>
      </c>
      <c r="CK195" s="15">
        <f t="shared" si="458"/>
        <v>264.37075316666665</v>
      </c>
      <c r="CL195" s="15">
        <f t="shared" si="459"/>
        <v>264.37075316666665</v>
      </c>
      <c r="CM195" s="15">
        <f t="shared" si="460"/>
        <v>264.37075316666665</v>
      </c>
      <c r="CN195" s="15">
        <f t="shared" si="461"/>
        <v>264.37075316666665</v>
      </c>
      <c r="CO195" s="15">
        <f t="shared" si="462"/>
        <v>264.37075316666665</v>
      </c>
      <c r="CP195" s="15">
        <f t="shared" si="463"/>
        <v>264.37075316666665</v>
      </c>
      <c r="CQ195" s="15">
        <f t="shared" si="464"/>
        <v>0</v>
      </c>
      <c r="CR195" s="15">
        <f t="shared" si="465"/>
        <v>264.37075316666665</v>
      </c>
      <c r="CS195" s="15">
        <f t="shared" si="466"/>
        <v>264.37075316666665</v>
      </c>
      <c r="CT195" s="15">
        <f t="shared" si="467"/>
        <v>264.37075316666665</v>
      </c>
      <c r="CU195" s="15">
        <f t="shared" si="468"/>
        <v>264.37075316666665</v>
      </c>
      <c r="CV195" s="15">
        <f t="shared" si="469"/>
        <v>264.37075316666665</v>
      </c>
      <c r="CW195" s="15">
        <f t="shared" si="470"/>
        <v>264.37075316666665</v>
      </c>
      <c r="CX195" s="15">
        <f t="shared" si="471"/>
        <v>264.37075316666665</v>
      </c>
      <c r="CY195" s="15">
        <f t="shared" si="472"/>
        <v>264.37075316666665</v>
      </c>
      <c r="CZ195" s="15">
        <f t="shared" si="473"/>
        <v>268.57659949999999</v>
      </c>
      <c r="DA195" s="15">
        <f t="shared" si="474"/>
        <v>272.78244583333333</v>
      </c>
      <c r="DB195" s="15">
        <f t="shared" si="475"/>
        <v>272.9379418333333</v>
      </c>
      <c r="DC195" s="15">
        <f t="shared" si="476"/>
        <v>273.09342041666667</v>
      </c>
      <c r="DD195" s="15">
        <f t="shared" si="477"/>
        <v>0</v>
      </c>
      <c r="DE195" s="15">
        <f t="shared" si="478"/>
        <v>273.09342041666667</v>
      </c>
      <c r="DF195" s="15">
        <f t="shared" si="479"/>
        <v>273.09342041666667</v>
      </c>
      <c r="DG195" s="15">
        <f t="shared" si="480"/>
        <v>273.09342041666667</v>
      </c>
      <c r="DH195" s="15">
        <f t="shared" si="481"/>
        <v>273.09342041666667</v>
      </c>
      <c r="DI195" s="15">
        <f t="shared" si="482"/>
        <v>273.09342041666667</v>
      </c>
      <c r="DJ195" s="15">
        <f t="shared" si="483"/>
        <v>273.09342041666667</v>
      </c>
      <c r="DK195" s="15">
        <f t="shared" si="484"/>
        <v>0</v>
      </c>
      <c r="DL195" s="15">
        <f t="shared" si="485"/>
        <v>0</v>
      </c>
      <c r="DM195" s="15">
        <f t="shared" si="486"/>
        <v>0</v>
      </c>
      <c r="DN195" s="15">
        <f t="shared" si="487"/>
        <v>0</v>
      </c>
      <c r="DO195" s="15">
        <f t="shared" si="488"/>
        <v>0</v>
      </c>
      <c r="DP195" s="15">
        <f t="shared" si="489"/>
        <v>0</v>
      </c>
      <c r="DR195" s="15">
        <f t="shared" si="490"/>
        <v>2.9057840000000006</v>
      </c>
      <c r="DS195" s="15">
        <f t="shared" si="491"/>
        <v>2.9057840000000006</v>
      </c>
      <c r="DT195" s="15">
        <f t="shared" si="492"/>
        <v>2.9057840000000006</v>
      </c>
      <c r="DU195" s="15">
        <f t="shared" si="493"/>
        <v>2.9057840000000006</v>
      </c>
      <c r="DV195" s="15">
        <f t="shared" si="494"/>
        <v>16.632074000000017</v>
      </c>
      <c r="DW195" s="15">
        <f t="shared" si="495"/>
        <v>30.358364000000051</v>
      </c>
      <c r="DX195" s="15">
        <f t="shared" si="496"/>
        <v>30.358364000000051</v>
      </c>
      <c r="DY195" s="15">
        <f t="shared" si="497"/>
        <v>30.358364000000051</v>
      </c>
      <c r="DZ195" s="15">
        <f t="shared" si="498"/>
        <v>30.358364000000051</v>
      </c>
      <c r="EA195" s="15">
        <f t="shared" si="499"/>
        <v>30.358364000000051</v>
      </c>
      <c r="EB195" s="15">
        <f t="shared" si="500"/>
        <v>30.358364000000051</v>
      </c>
      <c r="EC195" s="15">
        <f t="shared" si="501"/>
        <v>30.358364000000051</v>
      </c>
      <c r="ED195" s="15">
        <f t="shared" si="502"/>
        <v>0</v>
      </c>
      <c r="EE195" s="15">
        <f t="shared" si="503"/>
        <v>30.358364000000051</v>
      </c>
      <c r="EF195" s="15">
        <f t="shared" si="504"/>
        <v>30.358364000000051</v>
      </c>
      <c r="EG195" s="15">
        <f t="shared" si="505"/>
        <v>30.358364000000051</v>
      </c>
      <c r="EH195" s="15">
        <f t="shared" si="506"/>
        <v>30.358364000000051</v>
      </c>
      <c r="EI195" s="15">
        <f t="shared" si="507"/>
        <v>30.358364000000051</v>
      </c>
      <c r="EJ195" s="15">
        <f t="shared" si="508"/>
        <v>30.358364000000051</v>
      </c>
      <c r="EK195" s="15">
        <f t="shared" si="509"/>
        <v>30.358364000000051</v>
      </c>
      <c r="EL195" s="15">
        <f t="shared" si="510"/>
        <v>30.358364000000051</v>
      </c>
      <c r="EM195" s="15">
        <f t="shared" si="511"/>
        <v>30.841332000000023</v>
      </c>
      <c r="EN195" s="15">
        <f t="shared" si="512"/>
        <v>31.324300000000051</v>
      </c>
      <c r="EO195" s="15">
        <f t="shared" si="513"/>
        <v>31.342156000000045</v>
      </c>
      <c r="EP195" s="15">
        <f t="shared" si="514"/>
        <v>31.360010000000045</v>
      </c>
      <c r="EQ195" s="15">
        <f t="shared" si="515"/>
        <v>0</v>
      </c>
      <c r="ER195" s="15">
        <f t="shared" si="516"/>
        <v>31.360010000000045</v>
      </c>
      <c r="ES195" s="15">
        <f t="shared" si="517"/>
        <v>31.360010000000045</v>
      </c>
      <c r="ET195" s="15">
        <f t="shared" si="518"/>
        <v>31.360010000000045</v>
      </c>
      <c r="EU195" s="15">
        <f t="shared" si="519"/>
        <v>31.360010000000045</v>
      </c>
      <c r="EV195" s="15">
        <f t="shared" si="520"/>
        <v>31.360010000000045</v>
      </c>
      <c r="EW195" s="15">
        <f t="shared" si="521"/>
        <v>31.360010000000045</v>
      </c>
      <c r="EX195" s="15">
        <f t="shared" si="522"/>
        <v>0</v>
      </c>
      <c r="EY195" s="15">
        <f t="shared" si="523"/>
        <v>0</v>
      </c>
      <c r="EZ195" s="15">
        <f t="shared" si="524"/>
        <v>0</v>
      </c>
      <c r="FA195" s="15">
        <f t="shared" si="525"/>
        <v>0</v>
      </c>
      <c r="FB195" s="15">
        <f t="shared" si="526"/>
        <v>0</v>
      </c>
      <c r="FC195" s="15">
        <f t="shared" si="527"/>
        <v>0</v>
      </c>
    </row>
    <row r="196" spans="1:159" x14ac:dyDescent="0.25">
      <c r="A196" s="26" t="s">
        <v>599</v>
      </c>
      <c r="B196" s="13">
        <v>2.3199999999999998E-2</v>
      </c>
      <c r="C196" s="212">
        <v>2.1100000000000001E-2</v>
      </c>
      <c r="D196" s="13"/>
      <c r="E196" s="27">
        <v>5204.51</v>
      </c>
      <c r="F196" s="27">
        <v>11585.36</v>
      </c>
      <c r="G196" s="27">
        <v>17966.21</v>
      </c>
      <c r="H196" s="27">
        <v>17966.21</v>
      </c>
      <c r="I196" s="27">
        <v>17966.21</v>
      </c>
      <c r="J196" s="27">
        <v>17966.21</v>
      </c>
      <c r="K196" s="27">
        <v>17966.21</v>
      </c>
      <c r="L196" s="27">
        <v>17966.21</v>
      </c>
      <c r="M196" s="27">
        <v>17966.21</v>
      </c>
      <c r="N196" s="27">
        <v>17966.21</v>
      </c>
      <c r="O196" s="27">
        <v>17966.21</v>
      </c>
      <c r="P196" s="27">
        <v>17966.21</v>
      </c>
      <c r="Q196" s="13"/>
      <c r="R196" s="27">
        <v>17966.21</v>
      </c>
      <c r="S196" s="27">
        <v>17966.21</v>
      </c>
      <c r="T196" s="27">
        <v>17966.21</v>
      </c>
      <c r="U196" s="29">
        <v>17966.21</v>
      </c>
      <c r="V196" s="29">
        <v>17966.21</v>
      </c>
      <c r="W196" s="29">
        <v>17966.21</v>
      </c>
      <c r="X196" s="29">
        <v>17966.21</v>
      </c>
      <c r="Y196" s="29">
        <v>17966.21</v>
      </c>
      <c r="Z196" s="29">
        <v>17966.21</v>
      </c>
      <c r="AA196" s="29">
        <v>17966.21</v>
      </c>
      <c r="AB196" s="29">
        <v>17966.21</v>
      </c>
      <c r="AC196" s="29">
        <v>17966.21</v>
      </c>
      <c r="AD196" s="27"/>
      <c r="AE196" s="27">
        <v>17966.21</v>
      </c>
      <c r="AF196" s="27">
        <v>17966.21</v>
      </c>
      <c r="AG196" s="27">
        <v>17966.21</v>
      </c>
      <c r="AH196" s="27">
        <v>17966.21</v>
      </c>
      <c r="AI196" s="27">
        <v>17966.21</v>
      </c>
      <c r="AJ196" s="27">
        <v>17966.21</v>
      </c>
      <c r="AK196" s="27"/>
      <c r="AL196" s="27"/>
      <c r="AM196" s="27"/>
      <c r="AN196" s="27"/>
      <c r="AO196" s="27"/>
      <c r="AP196" s="27"/>
      <c r="AQ196" s="27"/>
      <c r="AR196" s="28">
        <v>10.062052666666666</v>
      </c>
      <c r="AS196" s="28">
        <v>22.398362666666667</v>
      </c>
      <c r="AT196" s="28">
        <v>34.734672666666661</v>
      </c>
      <c r="AU196" s="28">
        <v>34.734672666666661</v>
      </c>
      <c r="AV196" s="28">
        <v>34.734672666666661</v>
      </c>
      <c r="AW196" s="28">
        <v>34.734672666666661</v>
      </c>
      <c r="AX196" s="28">
        <v>34.734672666666661</v>
      </c>
      <c r="AY196" s="28">
        <v>34.734672666666661</v>
      </c>
      <c r="AZ196" s="28">
        <v>34.734672666666661</v>
      </c>
      <c r="BA196" s="28">
        <v>34.734672666666661</v>
      </c>
      <c r="BB196" s="28">
        <v>34.734672666666661</v>
      </c>
      <c r="BC196" s="28">
        <v>34.734672666666661</v>
      </c>
      <c r="BD196" s="27"/>
      <c r="BE196" s="28">
        <v>34.734672666666661</v>
      </c>
      <c r="BF196" s="28">
        <v>34.734672666666661</v>
      </c>
      <c r="BG196" s="28">
        <v>34.734672666666661</v>
      </c>
      <c r="BH196" s="29">
        <v>34.734672666666661</v>
      </c>
      <c r="BI196" s="29">
        <v>34.734672666666661</v>
      </c>
      <c r="BJ196" s="29">
        <v>34.734672666666661</v>
      </c>
      <c r="BK196" s="29">
        <v>34.734672666666661</v>
      </c>
      <c r="BL196" s="29">
        <v>34.734672666666661</v>
      </c>
      <c r="BM196" s="29">
        <v>34.734672666666661</v>
      </c>
      <c r="BN196" s="29">
        <v>34.734672666666661</v>
      </c>
      <c r="BO196" s="29">
        <v>34.734672666666661</v>
      </c>
      <c r="BP196" s="29">
        <v>34.734672666666661</v>
      </c>
      <c r="BQ196" s="28"/>
      <c r="BR196" s="27">
        <f t="shared" si="440"/>
        <v>34.734672666666661</v>
      </c>
      <c r="BS196" s="27">
        <f t="shared" si="441"/>
        <v>34.734672666666661</v>
      </c>
      <c r="BT196" s="27">
        <f t="shared" si="442"/>
        <v>34.734672666666661</v>
      </c>
      <c r="BU196" s="27">
        <f t="shared" si="443"/>
        <v>34.734672666666661</v>
      </c>
      <c r="BV196" s="27">
        <f t="shared" si="444"/>
        <v>34.734672666666661</v>
      </c>
      <c r="BW196" s="27">
        <f t="shared" si="445"/>
        <v>34.734672666666661</v>
      </c>
      <c r="BX196" s="27">
        <f t="shared" si="446"/>
        <v>0</v>
      </c>
      <c r="BY196" s="27">
        <f t="shared" si="447"/>
        <v>0</v>
      </c>
      <c r="BZ196" s="27">
        <f t="shared" si="448"/>
        <v>0</v>
      </c>
      <c r="CA196" s="27">
        <f t="shared" si="449"/>
        <v>0</v>
      </c>
      <c r="CB196" s="27">
        <f t="shared" si="450"/>
        <v>0</v>
      </c>
      <c r="CC196" s="27">
        <f t="shared" si="451"/>
        <v>0</v>
      </c>
      <c r="CE196" s="15">
        <f t="shared" si="452"/>
        <v>9.1512634166666675</v>
      </c>
      <c r="CF196" s="15">
        <f t="shared" si="453"/>
        <v>20.370924666666667</v>
      </c>
      <c r="CG196" s="15">
        <f t="shared" si="454"/>
        <v>31.590585916666665</v>
      </c>
      <c r="CH196" s="15">
        <f t="shared" si="455"/>
        <v>31.590585916666665</v>
      </c>
      <c r="CI196" s="15">
        <f t="shared" si="456"/>
        <v>31.590585916666665</v>
      </c>
      <c r="CJ196" s="15">
        <f t="shared" si="457"/>
        <v>31.590585916666665</v>
      </c>
      <c r="CK196" s="15">
        <f t="shared" si="458"/>
        <v>31.590585916666665</v>
      </c>
      <c r="CL196" s="15">
        <f t="shared" si="459"/>
        <v>31.590585916666665</v>
      </c>
      <c r="CM196" s="15">
        <f t="shared" si="460"/>
        <v>31.590585916666665</v>
      </c>
      <c r="CN196" s="15">
        <f t="shared" si="461"/>
        <v>31.590585916666665</v>
      </c>
      <c r="CO196" s="15">
        <f t="shared" si="462"/>
        <v>31.590585916666665</v>
      </c>
      <c r="CP196" s="15">
        <f t="shared" si="463"/>
        <v>31.590585916666665</v>
      </c>
      <c r="CQ196" s="15">
        <f t="shared" si="464"/>
        <v>0</v>
      </c>
      <c r="CR196" s="15">
        <f t="shared" si="465"/>
        <v>31.590585916666665</v>
      </c>
      <c r="CS196" s="15">
        <f t="shared" si="466"/>
        <v>31.590585916666665</v>
      </c>
      <c r="CT196" s="15">
        <f t="shared" si="467"/>
        <v>31.590585916666665</v>
      </c>
      <c r="CU196" s="15">
        <f t="shared" si="468"/>
        <v>31.590585916666665</v>
      </c>
      <c r="CV196" s="15">
        <f t="shared" si="469"/>
        <v>31.590585916666665</v>
      </c>
      <c r="CW196" s="15">
        <f t="shared" si="470"/>
        <v>31.590585916666665</v>
      </c>
      <c r="CX196" s="15">
        <f t="shared" si="471"/>
        <v>31.590585916666665</v>
      </c>
      <c r="CY196" s="15">
        <f t="shared" si="472"/>
        <v>31.590585916666665</v>
      </c>
      <c r="CZ196" s="15">
        <f t="shared" si="473"/>
        <v>31.590585916666665</v>
      </c>
      <c r="DA196" s="15">
        <f t="shared" si="474"/>
        <v>31.590585916666665</v>
      </c>
      <c r="DB196" s="15">
        <f t="shared" si="475"/>
        <v>31.590585916666665</v>
      </c>
      <c r="DC196" s="15">
        <f t="shared" si="476"/>
        <v>31.590585916666665</v>
      </c>
      <c r="DD196" s="15">
        <f t="shared" si="477"/>
        <v>0</v>
      </c>
      <c r="DE196" s="15">
        <f t="shared" si="478"/>
        <v>31.590585916666665</v>
      </c>
      <c r="DF196" s="15">
        <f t="shared" si="479"/>
        <v>31.590585916666665</v>
      </c>
      <c r="DG196" s="15">
        <f t="shared" si="480"/>
        <v>31.590585916666665</v>
      </c>
      <c r="DH196" s="15">
        <f t="shared" si="481"/>
        <v>31.590585916666665</v>
      </c>
      <c r="DI196" s="15">
        <f t="shared" si="482"/>
        <v>31.590585916666665</v>
      </c>
      <c r="DJ196" s="15">
        <f t="shared" si="483"/>
        <v>31.590585916666665</v>
      </c>
      <c r="DK196" s="15">
        <f t="shared" si="484"/>
        <v>0</v>
      </c>
      <c r="DL196" s="15">
        <f t="shared" si="485"/>
        <v>0</v>
      </c>
      <c r="DM196" s="15">
        <f t="shared" si="486"/>
        <v>0</v>
      </c>
      <c r="DN196" s="15">
        <f t="shared" si="487"/>
        <v>0</v>
      </c>
      <c r="DO196" s="15">
        <f t="shared" si="488"/>
        <v>0</v>
      </c>
      <c r="DP196" s="15">
        <f t="shared" si="489"/>
        <v>0</v>
      </c>
      <c r="DR196" s="15">
        <f t="shared" si="490"/>
        <v>0.91078924999999877</v>
      </c>
      <c r="DS196" s="15">
        <f t="shared" si="491"/>
        <v>2.0274380000000001</v>
      </c>
      <c r="DT196" s="15">
        <f t="shared" si="492"/>
        <v>3.144086749999996</v>
      </c>
      <c r="DU196" s="15">
        <f t="shared" si="493"/>
        <v>3.144086749999996</v>
      </c>
      <c r="DV196" s="15">
        <f t="shared" si="494"/>
        <v>3.144086749999996</v>
      </c>
      <c r="DW196" s="15">
        <f t="shared" si="495"/>
        <v>3.144086749999996</v>
      </c>
      <c r="DX196" s="15">
        <f t="shared" si="496"/>
        <v>3.144086749999996</v>
      </c>
      <c r="DY196" s="15">
        <f t="shared" si="497"/>
        <v>3.144086749999996</v>
      </c>
      <c r="DZ196" s="15">
        <f t="shared" si="498"/>
        <v>3.144086749999996</v>
      </c>
      <c r="EA196" s="15">
        <f t="shared" si="499"/>
        <v>3.144086749999996</v>
      </c>
      <c r="EB196" s="15">
        <f t="shared" si="500"/>
        <v>3.144086749999996</v>
      </c>
      <c r="EC196" s="15">
        <f t="shared" si="501"/>
        <v>3.144086749999996</v>
      </c>
      <c r="ED196" s="15">
        <f t="shared" si="502"/>
        <v>0</v>
      </c>
      <c r="EE196" s="15">
        <f t="shared" si="503"/>
        <v>3.144086749999996</v>
      </c>
      <c r="EF196" s="15">
        <f t="shared" si="504"/>
        <v>3.144086749999996</v>
      </c>
      <c r="EG196" s="15">
        <f t="shared" si="505"/>
        <v>3.144086749999996</v>
      </c>
      <c r="EH196" s="15">
        <f t="shared" si="506"/>
        <v>3.144086749999996</v>
      </c>
      <c r="EI196" s="15">
        <f t="shared" si="507"/>
        <v>3.144086749999996</v>
      </c>
      <c r="EJ196" s="15">
        <f t="shared" si="508"/>
        <v>3.144086749999996</v>
      </c>
      <c r="EK196" s="15">
        <f t="shared" si="509"/>
        <v>3.144086749999996</v>
      </c>
      <c r="EL196" s="15">
        <f t="shared" si="510"/>
        <v>3.144086749999996</v>
      </c>
      <c r="EM196" s="15">
        <f t="shared" si="511"/>
        <v>3.144086749999996</v>
      </c>
      <c r="EN196" s="15">
        <f t="shared" si="512"/>
        <v>3.144086749999996</v>
      </c>
      <c r="EO196" s="15">
        <f t="shared" si="513"/>
        <v>3.144086749999996</v>
      </c>
      <c r="EP196" s="15">
        <f t="shared" si="514"/>
        <v>3.144086749999996</v>
      </c>
      <c r="EQ196" s="15">
        <f t="shared" si="515"/>
        <v>0</v>
      </c>
      <c r="ER196" s="15">
        <f t="shared" si="516"/>
        <v>3.144086749999996</v>
      </c>
      <c r="ES196" s="15">
        <f t="shared" si="517"/>
        <v>3.144086749999996</v>
      </c>
      <c r="ET196" s="15">
        <f t="shared" si="518"/>
        <v>3.144086749999996</v>
      </c>
      <c r="EU196" s="15">
        <f t="shared" si="519"/>
        <v>3.144086749999996</v>
      </c>
      <c r="EV196" s="15">
        <f t="shared" si="520"/>
        <v>3.144086749999996</v>
      </c>
      <c r="EW196" s="15">
        <f t="shared" si="521"/>
        <v>3.144086749999996</v>
      </c>
      <c r="EX196" s="15">
        <f t="shared" si="522"/>
        <v>0</v>
      </c>
      <c r="EY196" s="15">
        <f t="shared" si="523"/>
        <v>0</v>
      </c>
      <c r="EZ196" s="15">
        <f t="shared" si="524"/>
        <v>0</v>
      </c>
      <c r="FA196" s="15">
        <f t="shared" si="525"/>
        <v>0</v>
      </c>
      <c r="FB196" s="15">
        <f t="shared" si="526"/>
        <v>0</v>
      </c>
      <c r="FC196" s="15">
        <f t="shared" si="527"/>
        <v>0</v>
      </c>
    </row>
    <row r="197" spans="1:159" x14ac:dyDescent="0.25">
      <c r="A197" s="26" t="s">
        <v>600</v>
      </c>
      <c r="B197" s="13">
        <v>2.3199999999999998E-2</v>
      </c>
      <c r="C197" s="212">
        <v>2.1000000000000001E-2</v>
      </c>
      <c r="D197" s="13"/>
      <c r="E197" s="27">
        <v>5182.59</v>
      </c>
      <c r="F197" s="27">
        <v>12241.07</v>
      </c>
      <c r="G197" s="27">
        <v>19299.54</v>
      </c>
      <c r="H197" s="27">
        <v>19299.54</v>
      </c>
      <c r="I197" s="27">
        <v>19299.54</v>
      </c>
      <c r="J197" s="27">
        <v>19299.54</v>
      </c>
      <c r="K197" s="27">
        <v>19299.54</v>
      </c>
      <c r="L197" s="27">
        <v>19299.54</v>
      </c>
      <c r="M197" s="27">
        <v>19299.54</v>
      </c>
      <c r="N197" s="27">
        <v>19299.54</v>
      </c>
      <c r="O197" s="27">
        <v>19299.54</v>
      </c>
      <c r="P197" s="27">
        <v>19299.54</v>
      </c>
      <c r="Q197" s="13"/>
      <c r="R197" s="27">
        <v>19299.54</v>
      </c>
      <c r="S197" s="27">
        <v>19299.54</v>
      </c>
      <c r="T197" s="27">
        <v>19299.54</v>
      </c>
      <c r="U197" s="29">
        <v>19299.54</v>
      </c>
      <c r="V197" s="29">
        <v>19299.54</v>
      </c>
      <c r="W197" s="29">
        <v>19299.54</v>
      </c>
      <c r="X197" s="29">
        <v>19299.54</v>
      </c>
      <c r="Y197" s="29">
        <v>19299.54</v>
      </c>
      <c r="Z197" s="29">
        <v>19299.54</v>
      </c>
      <c r="AA197" s="29">
        <v>19299.54</v>
      </c>
      <c r="AB197" s="29">
        <v>19299.54</v>
      </c>
      <c r="AC197" s="29">
        <v>19299.54</v>
      </c>
      <c r="AD197" s="27"/>
      <c r="AE197" s="27">
        <v>19299.54</v>
      </c>
      <c r="AF197" s="27">
        <v>19299.54</v>
      </c>
      <c r="AG197" s="27">
        <v>19299.54</v>
      </c>
      <c r="AH197" s="27">
        <v>19299.54</v>
      </c>
      <c r="AI197" s="27">
        <v>19299.54</v>
      </c>
      <c r="AJ197" s="27">
        <v>19299.54</v>
      </c>
      <c r="AK197" s="27"/>
      <c r="AL197" s="27"/>
      <c r="AM197" s="27"/>
      <c r="AN197" s="27"/>
      <c r="AO197" s="27"/>
      <c r="AP197" s="27"/>
      <c r="AQ197" s="27"/>
      <c r="AR197" s="28">
        <v>10.019674</v>
      </c>
      <c r="AS197" s="28">
        <v>23.666068666666664</v>
      </c>
      <c r="AT197" s="28">
        <v>37.312443999999999</v>
      </c>
      <c r="AU197" s="28">
        <v>37.312443999999999</v>
      </c>
      <c r="AV197" s="28">
        <v>37.312443999999999</v>
      </c>
      <c r="AW197" s="28">
        <v>37.312443999999999</v>
      </c>
      <c r="AX197" s="28">
        <v>37.312443999999999</v>
      </c>
      <c r="AY197" s="28">
        <v>37.312443999999999</v>
      </c>
      <c r="AZ197" s="28">
        <v>37.312443999999999</v>
      </c>
      <c r="BA197" s="28">
        <v>37.312443999999999</v>
      </c>
      <c r="BB197" s="28">
        <v>37.312443999999999</v>
      </c>
      <c r="BC197" s="28">
        <v>37.312443999999999</v>
      </c>
      <c r="BD197" s="27"/>
      <c r="BE197" s="28">
        <v>37.312443999999999</v>
      </c>
      <c r="BF197" s="28">
        <v>37.312443999999999</v>
      </c>
      <c r="BG197" s="28">
        <v>37.312443999999999</v>
      </c>
      <c r="BH197" s="29">
        <v>37.312443999999999</v>
      </c>
      <c r="BI197" s="29">
        <v>37.312443999999999</v>
      </c>
      <c r="BJ197" s="29">
        <v>37.312443999999999</v>
      </c>
      <c r="BK197" s="29">
        <v>37.312443999999999</v>
      </c>
      <c r="BL197" s="29">
        <v>37.312443999999999</v>
      </c>
      <c r="BM197" s="29">
        <v>37.312443999999999</v>
      </c>
      <c r="BN197" s="29">
        <v>37.312443999999999</v>
      </c>
      <c r="BO197" s="29">
        <v>37.312443999999999</v>
      </c>
      <c r="BP197" s="29">
        <v>37.312443999999999</v>
      </c>
      <c r="BQ197" s="28"/>
      <c r="BR197" s="27">
        <f t="shared" si="440"/>
        <v>37.312443999999999</v>
      </c>
      <c r="BS197" s="27">
        <f t="shared" si="441"/>
        <v>37.312443999999999</v>
      </c>
      <c r="BT197" s="27">
        <f t="shared" si="442"/>
        <v>37.312443999999999</v>
      </c>
      <c r="BU197" s="27">
        <f t="shared" si="443"/>
        <v>37.312443999999999</v>
      </c>
      <c r="BV197" s="27">
        <f t="shared" si="444"/>
        <v>37.312443999999999</v>
      </c>
      <c r="BW197" s="27">
        <f t="shared" si="445"/>
        <v>37.312443999999999</v>
      </c>
      <c r="BX197" s="27">
        <f t="shared" si="446"/>
        <v>0</v>
      </c>
      <c r="BY197" s="27">
        <f t="shared" si="447"/>
        <v>0</v>
      </c>
      <c r="BZ197" s="27">
        <f t="shared" si="448"/>
        <v>0</v>
      </c>
      <c r="CA197" s="27">
        <f t="shared" si="449"/>
        <v>0</v>
      </c>
      <c r="CB197" s="27">
        <f t="shared" si="450"/>
        <v>0</v>
      </c>
      <c r="CC197" s="27">
        <f t="shared" si="451"/>
        <v>0</v>
      </c>
      <c r="CE197" s="15">
        <f t="shared" si="452"/>
        <v>9.0695325000000011</v>
      </c>
      <c r="CF197" s="15">
        <f t="shared" si="453"/>
        <v>21.421872500000003</v>
      </c>
      <c r="CG197" s="15">
        <f t="shared" si="454"/>
        <v>33.774195000000006</v>
      </c>
      <c r="CH197" s="15">
        <f t="shared" si="455"/>
        <v>33.774195000000006</v>
      </c>
      <c r="CI197" s="15">
        <f t="shared" si="456"/>
        <v>33.774195000000006</v>
      </c>
      <c r="CJ197" s="15">
        <f t="shared" si="457"/>
        <v>33.774195000000006</v>
      </c>
      <c r="CK197" s="15">
        <f t="shared" si="458"/>
        <v>33.774195000000006</v>
      </c>
      <c r="CL197" s="15">
        <f t="shared" si="459"/>
        <v>33.774195000000006</v>
      </c>
      <c r="CM197" s="15">
        <f t="shared" si="460"/>
        <v>33.774195000000006</v>
      </c>
      <c r="CN197" s="15">
        <f t="shared" si="461"/>
        <v>33.774195000000006</v>
      </c>
      <c r="CO197" s="15">
        <f t="shared" si="462"/>
        <v>33.774195000000006</v>
      </c>
      <c r="CP197" s="15">
        <f t="shared" si="463"/>
        <v>33.774195000000006</v>
      </c>
      <c r="CQ197" s="15">
        <f t="shared" si="464"/>
        <v>0</v>
      </c>
      <c r="CR197" s="15">
        <f t="shared" si="465"/>
        <v>33.774195000000006</v>
      </c>
      <c r="CS197" s="15">
        <f t="shared" si="466"/>
        <v>33.774195000000006</v>
      </c>
      <c r="CT197" s="15">
        <f t="shared" si="467"/>
        <v>33.774195000000006</v>
      </c>
      <c r="CU197" s="15">
        <f t="shared" si="468"/>
        <v>33.774195000000006</v>
      </c>
      <c r="CV197" s="15">
        <f t="shared" si="469"/>
        <v>33.774195000000006</v>
      </c>
      <c r="CW197" s="15">
        <f t="shared" si="470"/>
        <v>33.774195000000006</v>
      </c>
      <c r="CX197" s="15">
        <f t="shared" si="471"/>
        <v>33.774195000000006</v>
      </c>
      <c r="CY197" s="15">
        <f t="shared" si="472"/>
        <v>33.774195000000006</v>
      </c>
      <c r="CZ197" s="15">
        <f t="shared" si="473"/>
        <v>33.774195000000006</v>
      </c>
      <c r="DA197" s="15">
        <f t="shared" si="474"/>
        <v>33.774195000000006</v>
      </c>
      <c r="DB197" s="15">
        <f t="shared" si="475"/>
        <v>33.774195000000006</v>
      </c>
      <c r="DC197" s="15">
        <f t="shared" si="476"/>
        <v>33.774195000000006</v>
      </c>
      <c r="DD197" s="15">
        <f t="shared" si="477"/>
        <v>0</v>
      </c>
      <c r="DE197" s="15">
        <f t="shared" si="478"/>
        <v>33.774195000000006</v>
      </c>
      <c r="DF197" s="15">
        <f t="shared" si="479"/>
        <v>33.774195000000006</v>
      </c>
      <c r="DG197" s="15">
        <f t="shared" si="480"/>
        <v>33.774195000000006</v>
      </c>
      <c r="DH197" s="15">
        <f t="shared" si="481"/>
        <v>33.774195000000006</v>
      </c>
      <c r="DI197" s="15">
        <f t="shared" si="482"/>
        <v>33.774195000000006</v>
      </c>
      <c r="DJ197" s="15">
        <f t="shared" si="483"/>
        <v>33.774195000000006</v>
      </c>
      <c r="DK197" s="15">
        <f t="shared" si="484"/>
        <v>0</v>
      </c>
      <c r="DL197" s="15">
        <f t="shared" si="485"/>
        <v>0</v>
      </c>
      <c r="DM197" s="15">
        <f t="shared" si="486"/>
        <v>0</v>
      </c>
      <c r="DN197" s="15">
        <f t="shared" si="487"/>
        <v>0</v>
      </c>
      <c r="DO197" s="15">
        <f t="shared" si="488"/>
        <v>0</v>
      </c>
      <c r="DP197" s="15">
        <f t="shared" si="489"/>
        <v>0</v>
      </c>
      <c r="DR197" s="15">
        <f t="shared" si="490"/>
        <v>0.95014149999999908</v>
      </c>
      <c r="DS197" s="15">
        <f t="shared" si="491"/>
        <v>2.2441961666666614</v>
      </c>
      <c r="DT197" s="15">
        <f t="shared" si="492"/>
        <v>3.5382489999999933</v>
      </c>
      <c r="DU197" s="15">
        <f t="shared" si="493"/>
        <v>3.5382489999999933</v>
      </c>
      <c r="DV197" s="15">
        <f t="shared" si="494"/>
        <v>3.5382489999999933</v>
      </c>
      <c r="DW197" s="15">
        <f t="shared" si="495"/>
        <v>3.5382489999999933</v>
      </c>
      <c r="DX197" s="15">
        <f t="shared" si="496"/>
        <v>3.5382489999999933</v>
      </c>
      <c r="DY197" s="15">
        <f t="shared" si="497"/>
        <v>3.5382489999999933</v>
      </c>
      <c r="DZ197" s="15">
        <f t="shared" si="498"/>
        <v>3.5382489999999933</v>
      </c>
      <c r="EA197" s="15">
        <f t="shared" si="499"/>
        <v>3.5382489999999933</v>
      </c>
      <c r="EB197" s="15">
        <f t="shared" si="500"/>
        <v>3.5382489999999933</v>
      </c>
      <c r="EC197" s="15">
        <f t="shared" si="501"/>
        <v>3.5382489999999933</v>
      </c>
      <c r="ED197" s="15">
        <f t="shared" si="502"/>
        <v>0</v>
      </c>
      <c r="EE197" s="15">
        <f t="shared" si="503"/>
        <v>3.5382489999999933</v>
      </c>
      <c r="EF197" s="15">
        <f t="shared" si="504"/>
        <v>3.5382489999999933</v>
      </c>
      <c r="EG197" s="15">
        <f t="shared" si="505"/>
        <v>3.5382489999999933</v>
      </c>
      <c r="EH197" s="15">
        <f t="shared" si="506"/>
        <v>3.5382489999999933</v>
      </c>
      <c r="EI197" s="15">
        <f t="shared" si="507"/>
        <v>3.5382489999999933</v>
      </c>
      <c r="EJ197" s="15">
        <f t="shared" si="508"/>
        <v>3.5382489999999933</v>
      </c>
      <c r="EK197" s="15">
        <f t="shared" si="509"/>
        <v>3.5382489999999933</v>
      </c>
      <c r="EL197" s="15">
        <f t="shared" si="510"/>
        <v>3.5382489999999933</v>
      </c>
      <c r="EM197" s="15">
        <f t="shared" si="511"/>
        <v>3.5382489999999933</v>
      </c>
      <c r="EN197" s="15">
        <f t="shared" si="512"/>
        <v>3.5382489999999933</v>
      </c>
      <c r="EO197" s="15">
        <f t="shared" si="513"/>
        <v>3.5382489999999933</v>
      </c>
      <c r="EP197" s="15">
        <f t="shared" si="514"/>
        <v>3.5382489999999933</v>
      </c>
      <c r="EQ197" s="15">
        <f t="shared" si="515"/>
        <v>0</v>
      </c>
      <c r="ER197" s="15">
        <f t="shared" si="516"/>
        <v>3.5382489999999933</v>
      </c>
      <c r="ES197" s="15">
        <f t="shared" si="517"/>
        <v>3.5382489999999933</v>
      </c>
      <c r="ET197" s="15">
        <f t="shared" si="518"/>
        <v>3.5382489999999933</v>
      </c>
      <c r="EU197" s="15">
        <f t="shared" si="519"/>
        <v>3.5382489999999933</v>
      </c>
      <c r="EV197" s="15">
        <f t="shared" si="520"/>
        <v>3.5382489999999933</v>
      </c>
      <c r="EW197" s="15">
        <f t="shared" si="521"/>
        <v>3.5382489999999933</v>
      </c>
      <c r="EX197" s="15">
        <f t="shared" si="522"/>
        <v>0</v>
      </c>
      <c r="EY197" s="15">
        <f t="shared" si="523"/>
        <v>0</v>
      </c>
      <c r="EZ197" s="15">
        <f t="shared" si="524"/>
        <v>0</v>
      </c>
      <c r="FA197" s="15">
        <f t="shared" si="525"/>
        <v>0</v>
      </c>
      <c r="FB197" s="15">
        <f t="shared" si="526"/>
        <v>0</v>
      </c>
      <c r="FC197" s="15">
        <f t="shared" si="527"/>
        <v>0</v>
      </c>
    </row>
    <row r="198" spans="1:159" x14ac:dyDescent="0.25">
      <c r="A198" s="26" t="s">
        <v>601</v>
      </c>
      <c r="B198" s="13">
        <v>2.3300000000000001E-2</v>
      </c>
      <c r="C198" s="212">
        <v>2.12E-2</v>
      </c>
      <c r="D198" s="13"/>
      <c r="E198" s="27">
        <v>5328.4400000000005</v>
      </c>
      <c r="F198" s="27">
        <v>5328.4400000000005</v>
      </c>
      <c r="G198" s="27">
        <v>5328.4400000000005</v>
      </c>
      <c r="H198" s="27">
        <v>5328.4400000000005</v>
      </c>
      <c r="I198" s="27">
        <v>5328.4400000000005</v>
      </c>
      <c r="J198" s="27">
        <v>5328.4400000000005</v>
      </c>
      <c r="K198" s="27">
        <v>5328.4400000000005</v>
      </c>
      <c r="L198" s="27">
        <v>5328.4400000000005</v>
      </c>
      <c r="M198" s="27">
        <v>5328.4400000000005</v>
      </c>
      <c r="N198" s="27">
        <v>5328.4400000000005</v>
      </c>
      <c r="O198" s="27">
        <v>5328.4400000000005</v>
      </c>
      <c r="P198" s="27">
        <v>5328.4400000000005</v>
      </c>
      <c r="Q198" s="13"/>
      <c r="R198" s="27">
        <v>5328.4400000000005</v>
      </c>
      <c r="S198" s="27">
        <v>5328.4400000000005</v>
      </c>
      <c r="T198" s="27">
        <v>5328.4400000000005</v>
      </c>
      <c r="U198" s="29">
        <v>5328.4400000000005</v>
      </c>
      <c r="V198" s="29">
        <v>5328.4400000000005</v>
      </c>
      <c r="W198" s="29">
        <v>5328.4400000000005</v>
      </c>
      <c r="X198" s="29">
        <v>5328.4400000000005</v>
      </c>
      <c r="Y198" s="29">
        <v>5328.4400000000005</v>
      </c>
      <c r="Z198" s="29">
        <v>5328.4400000000005</v>
      </c>
      <c r="AA198" s="29">
        <v>5328.4400000000005</v>
      </c>
      <c r="AB198" s="29">
        <v>5328.4400000000005</v>
      </c>
      <c r="AC198" s="29">
        <v>5328.4400000000005</v>
      </c>
      <c r="AD198" s="27"/>
      <c r="AE198" s="27">
        <v>5328.4400000000005</v>
      </c>
      <c r="AF198" s="27">
        <v>5328.4400000000005</v>
      </c>
      <c r="AG198" s="27">
        <v>5328.4400000000005</v>
      </c>
      <c r="AH198" s="27">
        <v>5328.4400000000005</v>
      </c>
      <c r="AI198" s="27">
        <v>5328.4400000000005</v>
      </c>
      <c r="AJ198" s="27">
        <v>5328.4400000000005</v>
      </c>
      <c r="AK198" s="27"/>
      <c r="AL198" s="27"/>
      <c r="AM198" s="27"/>
      <c r="AN198" s="27"/>
      <c r="AO198" s="27"/>
      <c r="AP198" s="27"/>
      <c r="AQ198" s="27"/>
      <c r="AR198" s="28">
        <v>10.346054333333335</v>
      </c>
      <c r="AS198" s="28">
        <v>10.346054333333335</v>
      </c>
      <c r="AT198" s="28">
        <v>10.346054333333335</v>
      </c>
      <c r="AU198" s="28">
        <v>10.346054333333335</v>
      </c>
      <c r="AV198" s="28">
        <v>10.346054333333335</v>
      </c>
      <c r="AW198" s="28">
        <v>10.346054333333335</v>
      </c>
      <c r="AX198" s="28">
        <v>10.346054333333335</v>
      </c>
      <c r="AY198" s="28">
        <v>10.346054333333335</v>
      </c>
      <c r="AZ198" s="28">
        <v>10.346054333333335</v>
      </c>
      <c r="BA198" s="28">
        <v>10.346054333333335</v>
      </c>
      <c r="BB198" s="28">
        <v>10.346054333333335</v>
      </c>
      <c r="BC198" s="28">
        <v>10.346054333333335</v>
      </c>
      <c r="BD198" s="27"/>
      <c r="BE198" s="28">
        <v>10.346054333333335</v>
      </c>
      <c r="BF198" s="28">
        <v>10.346054333333335</v>
      </c>
      <c r="BG198" s="28">
        <v>10.346054333333335</v>
      </c>
      <c r="BH198" s="29">
        <v>10.346054333333335</v>
      </c>
      <c r="BI198" s="29">
        <v>10.346054333333335</v>
      </c>
      <c r="BJ198" s="29">
        <v>10.346054333333335</v>
      </c>
      <c r="BK198" s="29">
        <v>10.346054333333335</v>
      </c>
      <c r="BL198" s="29">
        <v>10.346054333333335</v>
      </c>
      <c r="BM198" s="29">
        <v>10.346054333333335</v>
      </c>
      <c r="BN198" s="29">
        <v>10.346054333333335</v>
      </c>
      <c r="BO198" s="29">
        <v>10.346054333333335</v>
      </c>
      <c r="BP198" s="29">
        <v>10.346054333333335</v>
      </c>
      <c r="BQ198" s="28"/>
      <c r="BR198" s="27">
        <f t="shared" si="440"/>
        <v>10.346054333333335</v>
      </c>
      <c r="BS198" s="27">
        <f t="shared" si="441"/>
        <v>10.346054333333335</v>
      </c>
      <c r="BT198" s="27">
        <f t="shared" si="442"/>
        <v>10.346054333333335</v>
      </c>
      <c r="BU198" s="27">
        <f t="shared" si="443"/>
        <v>10.346054333333335</v>
      </c>
      <c r="BV198" s="27">
        <f t="shared" si="444"/>
        <v>10.346054333333335</v>
      </c>
      <c r="BW198" s="27">
        <f t="shared" si="445"/>
        <v>10.346054333333335</v>
      </c>
      <c r="BX198" s="27">
        <f t="shared" si="446"/>
        <v>0</v>
      </c>
      <c r="BY198" s="27">
        <f t="shared" si="447"/>
        <v>0</v>
      </c>
      <c r="BZ198" s="27">
        <f t="shared" si="448"/>
        <v>0</v>
      </c>
      <c r="CA198" s="27">
        <f t="shared" si="449"/>
        <v>0</v>
      </c>
      <c r="CB198" s="27">
        <f t="shared" si="450"/>
        <v>0</v>
      </c>
      <c r="CC198" s="27">
        <f t="shared" si="451"/>
        <v>0</v>
      </c>
      <c r="CE198" s="15">
        <f t="shared" si="452"/>
        <v>9.4135773333333344</v>
      </c>
      <c r="CF198" s="15">
        <f t="shared" si="453"/>
        <v>9.4135773333333344</v>
      </c>
      <c r="CG198" s="15">
        <f t="shared" si="454"/>
        <v>9.4135773333333344</v>
      </c>
      <c r="CH198" s="15">
        <f t="shared" si="455"/>
        <v>9.4135773333333344</v>
      </c>
      <c r="CI198" s="15">
        <f t="shared" si="456"/>
        <v>9.4135773333333344</v>
      </c>
      <c r="CJ198" s="15">
        <f t="shared" si="457"/>
        <v>9.4135773333333344</v>
      </c>
      <c r="CK198" s="15">
        <f t="shared" si="458"/>
        <v>9.4135773333333344</v>
      </c>
      <c r="CL198" s="15">
        <f t="shared" si="459"/>
        <v>9.4135773333333344</v>
      </c>
      <c r="CM198" s="15">
        <f t="shared" si="460"/>
        <v>9.4135773333333344</v>
      </c>
      <c r="CN198" s="15">
        <f t="shared" si="461"/>
        <v>9.4135773333333344</v>
      </c>
      <c r="CO198" s="15">
        <f t="shared" si="462"/>
        <v>9.4135773333333344</v>
      </c>
      <c r="CP198" s="15">
        <f t="shared" si="463"/>
        <v>9.4135773333333344</v>
      </c>
      <c r="CQ198" s="15">
        <f t="shared" si="464"/>
        <v>0</v>
      </c>
      <c r="CR198" s="15">
        <f t="shared" si="465"/>
        <v>9.4135773333333344</v>
      </c>
      <c r="CS198" s="15">
        <f t="shared" si="466"/>
        <v>9.4135773333333344</v>
      </c>
      <c r="CT198" s="15">
        <f t="shared" si="467"/>
        <v>9.4135773333333344</v>
      </c>
      <c r="CU198" s="15">
        <f t="shared" si="468"/>
        <v>9.4135773333333344</v>
      </c>
      <c r="CV198" s="15">
        <f t="shared" si="469"/>
        <v>9.4135773333333344</v>
      </c>
      <c r="CW198" s="15">
        <f t="shared" si="470"/>
        <v>9.4135773333333344</v>
      </c>
      <c r="CX198" s="15">
        <f t="shared" si="471"/>
        <v>9.4135773333333344</v>
      </c>
      <c r="CY198" s="15">
        <f t="shared" si="472"/>
        <v>9.4135773333333344</v>
      </c>
      <c r="CZ198" s="15">
        <f t="shared" si="473"/>
        <v>9.4135773333333344</v>
      </c>
      <c r="DA198" s="15">
        <f t="shared" si="474"/>
        <v>9.4135773333333344</v>
      </c>
      <c r="DB198" s="15">
        <f t="shared" si="475"/>
        <v>9.4135773333333344</v>
      </c>
      <c r="DC198" s="15">
        <f t="shared" si="476"/>
        <v>9.4135773333333344</v>
      </c>
      <c r="DD198" s="15">
        <f t="shared" si="477"/>
        <v>0</v>
      </c>
      <c r="DE198" s="15">
        <f t="shared" si="478"/>
        <v>9.4135773333333344</v>
      </c>
      <c r="DF198" s="15">
        <f t="shared" si="479"/>
        <v>9.4135773333333344</v>
      </c>
      <c r="DG198" s="15">
        <f t="shared" si="480"/>
        <v>9.4135773333333344</v>
      </c>
      <c r="DH198" s="15">
        <f t="shared" si="481"/>
        <v>9.4135773333333344</v>
      </c>
      <c r="DI198" s="15">
        <f t="shared" si="482"/>
        <v>9.4135773333333344</v>
      </c>
      <c r="DJ198" s="15">
        <f t="shared" si="483"/>
        <v>9.4135773333333344</v>
      </c>
      <c r="DK198" s="15">
        <f t="shared" si="484"/>
        <v>0</v>
      </c>
      <c r="DL198" s="15">
        <f t="shared" si="485"/>
        <v>0</v>
      </c>
      <c r="DM198" s="15">
        <f t="shared" si="486"/>
        <v>0</v>
      </c>
      <c r="DN198" s="15">
        <f t="shared" si="487"/>
        <v>0</v>
      </c>
      <c r="DO198" s="15">
        <f t="shared" si="488"/>
        <v>0</v>
      </c>
      <c r="DP198" s="15">
        <f t="shared" si="489"/>
        <v>0</v>
      </c>
      <c r="DR198" s="15">
        <f t="shared" si="490"/>
        <v>0.93247700000000044</v>
      </c>
      <c r="DS198" s="15">
        <f t="shared" si="491"/>
        <v>0.93247700000000044</v>
      </c>
      <c r="DT198" s="15">
        <f t="shared" si="492"/>
        <v>0.93247700000000044</v>
      </c>
      <c r="DU198" s="15">
        <f t="shared" si="493"/>
        <v>0.93247700000000044</v>
      </c>
      <c r="DV198" s="15">
        <f t="shared" si="494"/>
        <v>0.93247700000000044</v>
      </c>
      <c r="DW198" s="15">
        <f t="shared" si="495"/>
        <v>0.93247700000000044</v>
      </c>
      <c r="DX198" s="15">
        <f t="shared" si="496"/>
        <v>0.93247700000000044</v>
      </c>
      <c r="DY198" s="15">
        <f t="shared" si="497"/>
        <v>0.93247700000000044</v>
      </c>
      <c r="DZ198" s="15">
        <f t="shared" si="498"/>
        <v>0.93247700000000044</v>
      </c>
      <c r="EA198" s="15">
        <f t="shared" si="499"/>
        <v>0.93247700000000044</v>
      </c>
      <c r="EB198" s="15">
        <f t="shared" si="500"/>
        <v>0.93247700000000044</v>
      </c>
      <c r="EC198" s="15">
        <f t="shared" si="501"/>
        <v>0.93247700000000044</v>
      </c>
      <c r="ED198" s="15">
        <f t="shared" si="502"/>
        <v>0</v>
      </c>
      <c r="EE198" s="15">
        <f t="shared" si="503"/>
        <v>0.93247700000000044</v>
      </c>
      <c r="EF198" s="15">
        <f t="shared" si="504"/>
        <v>0.93247700000000044</v>
      </c>
      <c r="EG198" s="15">
        <f t="shared" si="505"/>
        <v>0.93247700000000044</v>
      </c>
      <c r="EH198" s="15">
        <f t="shared" si="506"/>
        <v>0.93247700000000044</v>
      </c>
      <c r="EI198" s="15">
        <f t="shared" si="507"/>
        <v>0.93247700000000044</v>
      </c>
      <c r="EJ198" s="15">
        <f t="shared" si="508"/>
        <v>0.93247700000000044</v>
      </c>
      <c r="EK198" s="15">
        <f t="shared" si="509"/>
        <v>0.93247700000000044</v>
      </c>
      <c r="EL198" s="15">
        <f t="shared" si="510"/>
        <v>0.93247700000000044</v>
      </c>
      <c r="EM198" s="15">
        <f t="shared" si="511"/>
        <v>0.93247700000000044</v>
      </c>
      <c r="EN198" s="15">
        <f t="shared" si="512"/>
        <v>0.93247700000000044</v>
      </c>
      <c r="EO198" s="15">
        <f t="shared" si="513"/>
        <v>0.93247700000000044</v>
      </c>
      <c r="EP198" s="15">
        <f t="shared" si="514"/>
        <v>0.93247700000000044</v>
      </c>
      <c r="EQ198" s="15">
        <f t="shared" si="515"/>
        <v>0</v>
      </c>
      <c r="ER198" s="15">
        <f t="shared" si="516"/>
        <v>0.93247700000000044</v>
      </c>
      <c r="ES198" s="15">
        <f t="shared" si="517"/>
        <v>0.93247700000000044</v>
      </c>
      <c r="ET198" s="15">
        <f t="shared" si="518"/>
        <v>0.93247700000000044</v>
      </c>
      <c r="EU198" s="15">
        <f t="shared" si="519"/>
        <v>0.93247700000000044</v>
      </c>
      <c r="EV198" s="15">
        <f t="shared" si="520"/>
        <v>0.93247700000000044</v>
      </c>
      <c r="EW198" s="15">
        <f t="shared" si="521"/>
        <v>0.93247700000000044</v>
      </c>
      <c r="EX198" s="15">
        <f t="shared" si="522"/>
        <v>0</v>
      </c>
      <c r="EY198" s="15">
        <f t="shared" si="523"/>
        <v>0</v>
      </c>
      <c r="EZ198" s="15">
        <f t="shared" si="524"/>
        <v>0</v>
      </c>
      <c r="FA198" s="15">
        <f t="shared" si="525"/>
        <v>0</v>
      </c>
      <c r="FB198" s="15">
        <f t="shared" si="526"/>
        <v>0</v>
      </c>
      <c r="FC198" s="15">
        <f t="shared" si="527"/>
        <v>0</v>
      </c>
    </row>
    <row r="199" spans="1:159" x14ac:dyDescent="0.25">
      <c r="CE199" s="15">
        <f t="shared" si="452"/>
        <v>0</v>
      </c>
      <c r="CF199" s="15">
        <f t="shared" si="453"/>
        <v>0</v>
      </c>
      <c r="CG199" s="15">
        <f t="shared" si="454"/>
        <v>0</v>
      </c>
      <c r="CH199" s="15">
        <f t="shared" si="455"/>
        <v>0</v>
      </c>
      <c r="CI199" s="15">
        <f t="shared" si="456"/>
        <v>0</v>
      </c>
      <c r="CJ199" s="15">
        <f t="shared" si="457"/>
        <v>0</v>
      </c>
      <c r="CK199" s="15">
        <f t="shared" si="458"/>
        <v>0</v>
      </c>
      <c r="CL199" s="15">
        <f t="shared" si="459"/>
        <v>0</v>
      </c>
      <c r="CM199" s="15">
        <f t="shared" si="460"/>
        <v>0</v>
      </c>
      <c r="CN199" s="15">
        <f t="shared" si="461"/>
        <v>0</v>
      </c>
      <c r="CO199" s="15">
        <f t="shared" si="462"/>
        <v>0</v>
      </c>
      <c r="CP199" s="15">
        <f t="shared" si="463"/>
        <v>0</v>
      </c>
      <c r="CQ199" s="15">
        <f t="shared" si="464"/>
        <v>0</v>
      </c>
      <c r="CR199" s="15">
        <f t="shared" si="465"/>
        <v>0</v>
      </c>
      <c r="CS199" s="15">
        <f t="shared" si="466"/>
        <v>0</v>
      </c>
      <c r="CT199" s="15">
        <f t="shared" si="467"/>
        <v>0</v>
      </c>
      <c r="CU199" s="15">
        <f t="shared" si="468"/>
        <v>0</v>
      </c>
      <c r="CV199" s="15">
        <f t="shared" si="469"/>
        <v>0</v>
      </c>
      <c r="CW199" s="15">
        <f t="shared" si="470"/>
        <v>0</v>
      </c>
      <c r="CX199" s="15">
        <f t="shared" si="471"/>
        <v>0</v>
      </c>
      <c r="CY199" s="15">
        <f t="shared" si="472"/>
        <v>0</v>
      </c>
      <c r="CZ199" s="15">
        <f t="shared" si="473"/>
        <v>0</v>
      </c>
      <c r="DA199" s="15">
        <f t="shared" si="474"/>
        <v>0</v>
      </c>
      <c r="DB199" s="15">
        <f t="shared" si="475"/>
        <v>0</v>
      </c>
      <c r="DC199" s="15">
        <f t="shared" si="476"/>
        <v>0</v>
      </c>
      <c r="DD199" s="15">
        <f t="shared" si="477"/>
        <v>0</v>
      </c>
      <c r="DE199" s="15">
        <f t="shared" si="478"/>
        <v>0</v>
      </c>
      <c r="DF199" s="15">
        <f t="shared" si="479"/>
        <v>0</v>
      </c>
      <c r="DG199" s="15">
        <f t="shared" si="480"/>
        <v>0</v>
      </c>
      <c r="DH199" s="15">
        <f t="shared" si="481"/>
        <v>0</v>
      </c>
      <c r="DI199" s="15">
        <f t="shared" si="482"/>
        <v>0</v>
      </c>
      <c r="DJ199" s="15">
        <f t="shared" si="483"/>
        <v>0</v>
      </c>
      <c r="DK199" s="15">
        <f t="shared" si="484"/>
        <v>0</v>
      </c>
      <c r="DL199" s="15">
        <f t="shared" si="485"/>
        <v>0</v>
      </c>
      <c r="DM199" s="15">
        <f t="shared" si="486"/>
        <v>0</v>
      </c>
      <c r="DN199" s="15">
        <f t="shared" si="487"/>
        <v>0</v>
      </c>
      <c r="DO199" s="15">
        <f t="shared" si="488"/>
        <v>0</v>
      </c>
      <c r="DP199" s="15">
        <f t="shared" si="489"/>
        <v>0</v>
      </c>
      <c r="DR199" s="15">
        <f t="shared" si="490"/>
        <v>0</v>
      </c>
      <c r="DS199" s="15">
        <f t="shared" si="491"/>
        <v>0</v>
      </c>
      <c r="DT199" s="15">
        <f t="shared" si="492"/>
        <v>0</v>
      </c>
      <c r="DU199" s="15">
        <f t="shared" si="493"/>
        <v>0</v>
      </c>
      <c r="DV199" s="15">
        <f t="shared" si="494"/>
        <v>0</v>
      </c>
      <c r="DW199" s="15">
        <f t="shared" si="495"/>
        <v>0</v>
      </c>
      <c r="DX199" s="15">
        <f t="shared" si="496"/>
        <v>0</v>
      </c>
      <c r="DY199" s="15">
        <f t="shared" si="497"/>
        <v>0</v>
      </c>
      <c r="DZ199" s="15">
        <f t="shared" si="498"/>
        <v>0</v>
      </c>
      <c r="EA199" s="15">
        <f t="shared" si="499"/>
        <v>0</v>
      </c>
      <c r="EB199" s="15">
        <f t="shared" si="500"/>
        <v>0</v>
      </c>
      <c r="EC199" s="15">
        <f t="shared" si="501"/>
        <v>0</v>
      </c>
      <c r="ED199" s="15">
        <f t="shared" si="502"/>
        <v>0</v>
      </c>
      <c r="EE199" s="15">
        <f t="shared" si="503"/>
        <v>0</v>
      </c>
      <c r="EF199" s="15">
        <f t="shared" si="504"/>
        <v>0</v>
      </c>
      <c r="EG199" s="15">
        <f t="shared" si="505"/>
        <v>0</v>
      </c>
      <c r="EH199" s="15">
        <f t="shared" si="506"/>
        <v>0</v>
      </c>
      <c r="EI199" s="15">
        <f t="shared" si="507"/>
        <v>0</v>
      </c>
      <c r="EJ199" s="15">
        <f t="shared" si="508"/>
        <v>0</v>
      </c>
      <c r="EK199" s="15">
        <f t="shared" si="509"/>
        <v>0</v>
      </c>
      <c r="EL199" s="15">
        <f t="shared" si="510"/>
        <v>0</v>
      </c>
      <c r="EM199" s="15">
        <f t="shared" si="511"/>
        <v>0</v>
      </c>
      <c r="EN199" s="15">
        <f t="shared" si="512"/>
        <v>0</v>
      </c>
      <c r="EO199" s="15">
        <f t="shared" si="513"/>
        <v>0</v>
      </c>
      <c r="EP199" s="15">
        <f t="shared" si="514"/>
        <v>0</v>
      </c>
      <c r="EQ199" s="15">
        <f t="shared" si="515"/>
        <v>0</v>
      </c>
      <c r="ER199" s="15">
        <f t="shared" si="516"/>
        <v>0</v>
      </c>
      <c r="ES199" s="15">
        <f t="shared" si="517"/>
        <v>0</v>
      </c>
      <c r="ET199" s="15">
        <f t="shared" si="518"/>
        <v>0</v>
      </c>
      <c r="EU199" s="15">
        <f t="shared" si="519"/>
        <v>0</v>
      </c>
      <c r="EV199" s="15">
        <f t="shared" si="520"/>
        <v>0</v>
      </c>
      <c r="EW199" s="15">
        <f t="shared" si="521"/>
        <v>0</v>
      </c>
      <c r="EX199" s="15">
        <f t="shared" si="522"/>
        <v>0</v>
      </c>
      <c r="EY199" s="15">
        <f t="shared" si="523"/>
        <v>0</v>
      </c>
      <c r="EZ199" s="15">
        <f t="shared" si="524"/>
        <v>0</v>
      </c>
      <c r="FA199" s="15">
        <f t="shared" si="525"/>
        <v>0</v>
      </c>
      <c r="FB199" s="15">
        <f t="shared" si="526"/>
        <v>0</v>
      </c>
      <c r="FC199" s="15">
        <f t="shared" si="527"/>
        <v>0</v>
      </c>
    </row>
    <row r="200" spans="1:159" ht="16.5" thickBot="1" x14ac:dyDescent="0.3">
      <c r="AR200" s="201">
        <f t="shared" ref="AR200:CC200" si="528">SUM(AR4:AR199)</f>
        <v>12497379.447279915</v>
      </c>
      <c r="AS200" s="201">
        <f t="shared" si="528"/>
        <v>12467351.376271917</v>
      </c>
      <c r="AT200" s="201">
        <f t="shared" si="528"/>
        <v>12438905.829359831</v>
      </c>
      <c r="AU200" s="201">
        <f t="shared" ref="AU200" si="529">SUM(AU4:AU199)</f>
        <v>12498331.598636083</v>
      </c>
      <c r="AV200" s="201">
        <f t="shared" si="528"/>
        <v>12553561.454129837</v>
      </c>
      <c r="AW200" s="201">
        <f t="shared" si="528"/>
        <v>12551657.752151333</v>
      </c>
      <c r="AX200" s="201">
        <f t="shared" si="528"/>
        <v>12551029.984950583</v>
      </c>
      <c r="AY200" s="201">
        <f t="shared" si="528"/>
        <v>12552230.842887994</v>
      </c>
      <c r="AZ200" s="201">
        <f t="shared" si="528"/>
        <v>12554203.413360992</v>
      </c>
      <c r="BA200" s="201">
        <f t="shared" si="528"/>
        <v>12555471.32440841</v>
      </c>
      <c r="BB200" s="201">
        <f t="shared" si="528"/>
        <v>12557655.422010913</v>
      </c>
      <c r="BC200" s="201">
        <f t="shared" si="528"/>
        <v>12577956.64878366</v>
      </c>
      <c r="BD200" s="201">
        <f t="shared" si="528"/>
        <v>0</v>
      </c>
      <c r="BE200" s="201">
        <f t="shared" si="528"/>
        <v>12600188.863983916</v>
      </c>
      <c r="BF200" s="201">
        <f t="shared" si="528"/>
        <v>12599790.52660091</v>
      </c>
      <c r="BG200" s="201">
        <f t="shared" si="528"/>
        <v>12596726.869034998</v>
      </c>
      <c r="BH200" s="201">
        <f t="shared" si="528"/>
        <v>12611543.125256998</v>
      </c>
      <c r="BI200" s="201">
        <f t="shared" si="528"/>
        <v>12674522.922065085</v>
      </c>
      <c r="BJ200" s="201">
        <f t="shared" si="528"/>
        <v>12719631.830857085</v>
      </c>
      <c r="BK200" s="201">
        <f t="shared" si="528"/>
        <v>12717194.787053332</v>
      </c>
      <c r="BL200" s="201">
        <f t="shared" si="528"/>
        <v>12720144.350926416</v>
      </c>
      <c r="BM200" s="201">
        <f t="shared" si="528"/>
        <v>12722990.461504413</v>
      </c>
      <c r="BN200" s="201">
        <f t="shared" si="528"/>
        <v>12719342.339658583</v>
      </c>
      <c r="BO200" s="201">
        <f t="shared" si="528"/>
        <v>12716419.040807996</v>
      </c>
      <c r="BP200" s="201">
        <f t="shared" si="528"/>
        <v>12723606.715768665</v>
      </c>
      <c r="BQ200" s="201">
        <f t="shared" si="528"/>
        <v>0</v>
      </c>
      <c r="BR200" s="201">
        <f t="shared" si="528"/>
        <v>12729310.954962252</v>
      </c>
      <c r="BS200" s="201">
        <f t="shared" si="528"/>
        <v>12735393.615695912</v>
      </c>
      <c r="BT200" s="201">
        <f t="shared" si="528"/>
        <v>12747145.527601998</v>
      </c>
      <c r="BU200" s="201">
        <f t="shared" si="528"/>
        <v>12757349.423657833</v>
      </c>
      <c r="BV200" s="201">
        <f t="shared" si="528"/>
        <v>12761481.037525576</v>
      </c>
      <c r="BW200" s="201">
        <f t="shared" si="528"/>
        <v>12788542.398290662</v>
      </c>
      <c r="BX200" s="201">
        <f t="shared" si="528"/>
        <v>0</v>
      </c>
      <c r="BY200" s="201">
        <f t="shared" si="528"/>
        <v>0</v>
      </c>
      <c r="BZ200" s="201">
        <f t="shared" si="528"/>
        <v>0</v>
      </c>
      <c r="CA200" s="201">
        <f t="shared" si="528"/>
        <v>0</v>
      </c>
      <c r="CB200" s="201">
        <f t="shared" si="528"/>
        <v>0</v>
      </c>
      <c r="CC200" s="201">
        <f t="shared" si="528"/>
        <v>0</v>
      </c>
      <c r="CE200" s="201">
        <f t="shared" ref="CE200:CP200" si="530">SUM(CE4:CE199)</f>
        <v>11801466.82107275</v>
      </c>
      <c r="CF200" s="201">
        <f t="shared" ref="CF200:CH200" si="531">SUM(CF4:CF199)</f>
        <v>11772017.614559835</v>
      </c>
      <c r="CG200" s="201">
        <f t="shared" si="531"/>
        <v>11744068.112803087</v>
      </c>
      <c r="CH200" s="201">
        <f t="shared" si="531"/>
        <v>11801228.406146584</v>
      </c>
      <c r="CI200" s="201">
        <f t="shared" si="530"/>
        <v>11854165.902521754</v>
      </c>
      <c r="CJ200" s="201">
        <f t="shared" si="530"/>
        <v>11852067.049816916</v>
      </c>
      <c r="CK200" s="201">
        <f t="shared" si="530"/>
        <v>11851412.332896672</v>
      </c>
      <c r="CL200" s="201">
        <f t="shared" si="530"/>
        <v>11852530.081030581</v>
      </c>
      <c r="CM200" s="201">
        <f t="shared" si="530"/>
        <v>11854398.735433333</v>
      </c>
      <c r="CN200" s="201">
        <f t="shared" si="530"/>
        <v>11855603.90209158</v>
      </c>
      <c r="CO200" s="201">
        <f t="shared" si="530"/>
        <v>11857662.636274248</v>
      </c>
      <c r="CP200" s="201">
        <f t="shared" si="530"/>
        <v>11876893.556182748</v>
      </c>
      <c r="CR200" s="201">
        <f t="shared" ref="CR200:DC200" si="532">SUM(CR4:CR199)</f>
        <v>11897931.413581332</v>
      </c>
      <c r="CS200" s="201">
        <f t="shared" si="532"/>
        <v>11897548.787605915</v>
      </c>
      <c r="CT200" s="201">
        <f t="shared" si="532"/>
        <v>11894635.287769584</v>
      </c>
      <c r="CU200" s="201">
        <f t="shared" si="532"/>
        <v>11908520.356396252</v>
      </c>
      <c r="CV200" s="201">
        <f t="shared" si="532"/>
        <v>11968498.297421999</v>
      </c>
      <c r="CW200" s="201">
        <f t="shared" si="532"/>
        <v>12011467.885507917</v>
      </c>
      <c r="CX200" s="201">
        <f t="shared" si="532"/>
        <v>12008937.054128163</v>
      </c>
      <c r="CY200" s="201">
        <f t="shared" si="532"/>
        <v>12011718.299693752</v>
      </c>
      <c r="CZ200" s="201">
        <f t="shared" si="532"/>
        <v>12014428.239772169</v>
      </c>
      <c r="DA200" s="201">
        <f t="shared" si="532"/>
        <v>12010771.100816583</v>
      </c>
      <c r="DB200" s="201">
        <f t="shared" si="532"/>
        <v>12007783.114068504</v>
      </c>
      <c r="DC200" s="201">
        <f t="shared" si="532"/>
        <v>12014646.81896309</v>
      </c>
      <c r="DE200" s="201">
        <f t="shared" ref="DE200:DP200" si="533">SUM(DE4:DE199)</f>
        <v>12020116.350697666</v>
      </c>
      <c r="DF200" s="201">
        <f t="shared" si="533"/>
        <v>12025837.837889424</v>
      </c>
      <c r="DG200" s="201">
        <f t="shared" si="533"/>
        <v>12036944.526636334</v>
      </c>
      <c r="DH200" s="201">
        <f t="shared" si="533"/>
        <v>12046660.448316667</v>
      </c>
      <c r="DI200" s="201">
        <f t="shared" si="533"/>
        <v>12050611.544292165</v>
      </c>
      <c r="DJ200" s="201">
        <f t="shared" si="533"/>
        <v>12076379.81891625</v>
      </c>
      <c r="DK200" s="201">
        <f t="shared" si="533"/>
        <v>0</v>
      </c>
      <c r="DL200" s="201">
        <f t="shared" si="533"/>
        <v>0</v>
      </c>
      <c r="DM200" s="201">
        <f t="shared" si="533"/>
        <v>0</v>
      </c>
      <c r="DN200" s="201">
        <f t="shared" si="533"/>
        <v>0</v>
      </c>
      <c r="DO200" s="201">
        <f t="shared" si="533"/>
        <v>0</v>
      </c>
      <c r="DP200" s="201">
        <f t="shared" si="533"/>
        <v>0</v>
      </c>
      <c r="DR200" s="201">
        <f t="shared" ref="DR200:EC200" si="534">SUM(DR4:DR199)</f>
        <v>695912.6262071674</v>
      </c>
      <c r="DS200" s="201">
        <f t="shared" ref="DS200:DU200" si="535">SUM(DS4:DS199)</f>
        <v>695333.76171208336</v>
      </c>
      <c r="DT200" s="201">
        <f t="shared" si="535"/>
        <v>694837.7165567507</v>
      </c>
      <c r="DU200" s="201">
        <f t="shared" si="535"/>
        <v>697103.19248950051</v>
      </c>
      <c r="DV200" s="201">
        <f t="shared" si="534"/>
        <v>699395.55160808342</v>
      </c>
      <c r="DW200" s="201">
        <f t="shared" si="534"/>
        <v>699590.70233441785</v>
      </c>
      <c r="DX200" s="201">
        <f t="shared" si="534"/>
        <v>699617.65205391659</v>
      </c>
      <c r="DY200" s="201">
        <f t="shared" si="534"/>
        <v>699700.76185741648</v>
      </c>
      <c r="DZ200" s="201">
        <f t="shared" si="534"/>
        <v>699804.67792766669</v>
      </c>
      <c r="EA200" s="201">
        <f t="shared" si="534"/>
        <v>699867.4223168327</v>
      </c>
      <c r="EB200" s="201">
        <f t="shared" si="534"/>
        <v>699992.78573666688</v>
      </c>
      <c r="EC200" s="201">
        <f t="shared" si="534"/>
        <v>701063.09260091675</v>
      </c>
      <c r="EE200" s="201">
        <f t="shared" ref="EE200:EP200" si="536">SUM(EE4:EE199)</f>
        <v>702257.45040258381</v>
      </c>
      <c r="EF200" s="201">
        <f t="shared" si="536"/>
        <v>702241.73899500049</v>
      </c>
      <c r="EG200" s="201">
        <f t="shared" si="536"/>
        <v>702091.58126541739</v>
      </c>
      <c r="EH200" s="201">
        <f t="shared" si="536"/>
        <v>703022.76886075025</v>
      </c>
      <c r="EI200" s="201">
        <f t="shared" si="536"/>
        <v>706024.62464308389</v>
      </c>
      <c r="EJ200" s="201">
        <f t="shared" si="536"/>
        <v>708163.94534916757</v>
      </c>
      <c r="EK200" s="201">
        <f t="shared" si="536"/>
        <v>708257.73292516626</v>
      </c>
      <c r="EL200" s="201">
        <f t="shared" si="536"/>
        <v>708426.05123266601</v>
      </c>
      <c r="EM200" s="201">
        <f t="shared" si="536"/>
        <v>708562.22173225053</v>
      </c>
      <c r="EN200" s="201">
        <f t="shared" si="536"/>
        <v>708571.23884200049</v>
      </c>
      <c r="EO200" s="201">
        <f t="shared" si="536"/>
        <v>708635.92673950014</v>
      </c>
      <c r="EP200" s="201">
        <f t="shared" si="536"/>
        <v>708959.89680558327</v>
      </c>
      <c r="ER200" s="201">
        <f t="shared" ref="ER200:FC200" si="537">SUM(ER4:ER199)</f>
        <v>709194.60426458425</v>
      </c>
      <c r="ES200" s="201">
        <f t="shared" si="537"/>
        <v>709555.77780650032</v>
      </c>
      <c r="ET200" s="201">
        <f t="shared" si="537"/>
        <v>710201.00096566649</v>
      </c>
      <c r="EU200" s="201">
        <f t="shared" si="537"/>
        <v>710688.97534116742</v>
      </c>
      <c r="EV200" s="201">
        <f t="shared" si="537"/>
        <v>710869.49323341704</v>
      </c>
      <c r="EW200" s="201">
        <f t="shared" si="537"/>
        <v>712162.57937441685</v>
      </c>
      <c r="EX200" s="201">
        <f t="shared" si="537"/>
        <v>0</v>
      </c>
      <c r="EY200" s="201">
        <f t="shared" si="537"/>
        <v>0</v>
      </c>
      <c r="EZ200" s="201">
        <f t="shared" si="537"/>
        <v>0</v>
      </c>
      <c r="FA200" s="201">
        <f t="shared" si="537"/>
        <v>0</v>
      </c>
      <c r="FB200" s="201">
        <f t="shared" si="537"/>
        <v>0</v>
      </c>
      <c r="FC200" s="201">
        <f t="shared" si="537"/>
        <v>0</v>
      </c>
    </row>
    <row r="201" spans="1:159" x14ac:dyDescent="0.25">
      <c r="AG201" s="35"/>
      <c r="AH201" s="35"/>
      <c r="AI201" s="35"/>
      <c r="AJ201" s="35"/>
    </row>
    <row r="202" spans="1:159" x14ac:dyDescent="0.25">
      <c r="AG202" s="35"/>
      <c r="AH202" s="35"/>
      <c r="AI202" s="35"/>
      <c r="AJ202" s="35"/>
    </row>
    <row r="203" spans="1:159" x14ac:dyDescent="0.25">
      <c r="A203" s="207" t="s">
        <v>860</v>
      </c>
      <c r="B203" s="207"/>
      <c r="C203" s="207"/>
      <c r="AG203" s="35"/>
      <c r="AH203" s="35"/>
      <c r="AI203" s="35"/>
      <c r="AJ203" s="35"/>
    </row>
    <row r="204" spans="1:159" x14ac:dyDescent="0.25">
      <c r="AG204" s="35"/>
      <c r="AH204" s="35"/>
      <c r="AI204" s="35"/>
      <c r="AJ204" s="35"/>
    </row>
    <row r="205" spans="1:159" x14ac:dyDescent="0.25">
      <c r="AG205" s="35"/>
      <c r="AH205" s="35"/>
      <c r="AI205" s="35"/>
      <c r="AJ205" s="35"/>
    </row>
    <row r="206" spans="1:159" x14ac:dyDescent="0.25">
      <c r="AG206" s="35"/>
      <c r="AH206" s="35"/>
      <c r="AI206" s="35"/>
      <c r="AJ206" s="35"/>
    </row>
    <row r="208" spans="1:159" x14ac:dyDescent="0.25">
      <c r="AG208" s="35"/>
    </row>
  </sheetData>
  <autoFilter ref="A3:CC198" xr:uid="{00000000-0001-0000-0200-000000000000}"/>
  <mergeCells count="3">
    <mergeCell ref="CE1:DP1"/>
    <mergeCell ref="DR1:FC1"/>
    <mergeCell ref="AR1:CC1"/>
  </mergeCells>
  <pageMargins left="0.7" right="0.7" top="0.75" bottom="0.75" header="0.3" footer="0.3"/>
  <pageSetup fitToHeight="16" orientation="portrait" horizontalDpi="1200" verticalDpi="1200" r:id="rId1"/>
  <headerFooter>
    <oddHeader xml:space="preserve">&amp;R&amp;"Times New Roman,Bold"&amp;12Case Nos. 2025-00113 and 2025-00114
Attachment to Response to AG-KIUC-2 Question No. 16 
Page &amp;P of &amp;N
Garrett
</oddHeader>
  </headerFooter>
  <ignoredErrors>
    <ignoredError sqref="AU200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F9D2F-76B4-410A-85FE-AD89FD8B37FB}">
  <sheetPr>
    <tabColor theme="9" tint="0.39997558519241921"/>
  </sheetPr>
  <dimension ref="A1"/>
  <sheetViews>
    <sheetView tabSelected="1" workbookViewId="0">
      <selection activeCell="H31" sqref="H31"/>
    </sheetView>
  </sheetViews>
  <sheetFormatPr defaultRowHeight="12.75" x14ac:dyDescent="0.2"/>
  <sheetData/>
  <pageMargins left="0.7" right="0.7" top="0.75" bottom="0.75" header="0.3" footer="0.3"/>
  <pageSetup orientation="portrait" horizontalDpi="1200" verticalDpi="1200" r:id="rId1"/>
  <headerFooter>
    <oddHeader xml:space="preserve">&amp;R&amp;"Times New Roman,Bold"&amp;12Case Nos. 2025-00113 and 2025-00114
Attachment to Response to AG-KIUC-2 Question No. 16 
Page &amp;P of &amp;N
Garrett
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3D6F3-0012-45E0-9024-8264666EEBEF}">
  <sheetPr transitionEvaluation="1">
    <pageSetUpPr autoPageBreaks="0"/>
  </sheetPr>
  <dimension ref="A1:V209"/>
  <sheetViews>
    <sheetView tabSelected="1" zoomScale="50" zoomScaleNormal="50" workbookViewId="0">
      <selection activeCell="H31" sqref="H31"/>
    </sheetView>
  </sheetViews>
  <sheetFormatPr defaultColWidth="12.5703125" defaultRowHeight="15" x14ac:dyDescent="0.2"/>
  <cols>
    <col min="1" max="1" width="8.28515625" style="41" bestFit="1" customWidth="1"/>
    <col min="2" max="2" width="3.85546875" style="44" bestFit="1" customWidth="1"/>
    <col min="3" max="3" width="80.140625" style="41" customWidth="1"/>
    <col min="4" max="4" width="3.42578125" style="41" customWidth="1"/>
    <col min="5" max="5" width="20.42578125" style="46" bestFit="1" customWidth="1"/>
    <col min="6" max="6" width="3.42578125" style="41" customWidth="1"/>
    <col min="7" max="7" width="13.5703125" style="46" bestFit="1" customWidth="1"/>
    <col min="8" max="8" width="3.42578125" style="46" customWidth="1"/>
    <col min="9" max="9" width="15.140625" style="47" bestFit="1" customWidth="1"/>
    <col min="10" max="10" width="3.42578125" style="41" customWidth="1"/>
    <col min="11" max="11" width="21.28515625" style="41" bestFit="1" customWidth="1"/>
    <col min="12" max="12" width="3.42578125" style="41" customWidth="1"/>
    <col min="13" max="13" width="19" style="49" bestFit="1" customWidth="1"/>
    <col min="14" max="14" width="3.42578125" style="49" customWidth="1"/>
    <col min="15" max="15" width="16.7109375" style="49" bestFit="1" customWidth="1"/>
    <col min="16" max="16" width="3.42578125" style="49" customWidth="1"/>
    <col min="17" max="17" width="14.85546875" style="49" bestFit="1" customWidth="1"/>
    <col min="18" max="18" width="3.42578125" style="41" customWidth="1"/>
    <col min="19" max="19" width="15.140625" style="41" customWidth="1"/>
    <col min="20" max="20" width="3.85546875" style="41" bestFit="1" customWidth="1"/>
    <col min="21" max="21" width="18.28515625" style="41" bestFit="1" customWidth="1"/>
    <col min="22" max="22" width="12.5703125" style="246"/>
    <col min="23" max="16384" width="12.5703125" style="41"/>
  </cols>
  <sheetData>
    <row r="1" spans="1:22" ht="15.75" x14ac:dyDescent="0.25">
      <c r="A1" s="360" t="s">
        <v>603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</row>
    <row r="2" spans="1:22" ht="15.75" x14ac:dyDescent="0.25">
      <c r="A2" s="42"/>
      <c r="B2" s="43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</row>
    <row r="3" spans="1:22" ht="15.75" x14ac:dyDescent="0.25">
      <c r="A3" s="360" t="s">
        <v>604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</row>
    <row r="4" spans="1:22" ht="15.75" x14ac:dyDescent="0.25">
      <c r="A4" s="360" t="s">
        <v>605</v>
      </c>
      <c r="B4" s="360"/>
      <c r="C4" s="360"/>
      <c r="D4" s="360"/>
      <c r="E4" s="360"/>
      <c r="F4" s="360"/>
      <c r="G4" s="360"/>
      <c r="H4" s="360"/>
      <c r="I4" s="360"/>
      <c r="J4" s="360"/>
      <c r="K4" s="360"/>
      <c r="L4" s="360"/>
      <c r="M4" s="360"/>
      <c r="N4" s="360"/>
      <c r="O4" s="360"/>
      <c r="P4" s="360"/>
      <c r="Q4" s="360"/>
      <c r="R4" s="360"/>
      <c r="S4" s="360"/>
      <c r="T4" s="360"/>
      <c r="U4" s="360"/>
    </row>
    <row r="5" spans="1:22" ht="15.75" x14ac:dyDescent="0.25">
      <c r="A5" s="42"/>
      <c r="C5" s="45"/>
      <c r="D5" s="45"/>
      <c r="F5" s="45"/>
      <c r="J5" s="45"/>
      <c r="K5" s="45"/>
      <c r="L5" s="45"/>
      <c r="M5" s="48"/>
      <c r="N5" s="48"/>
      <c r="O5" s="48"/>
      <c r="P5" s="48"/>
    </row>
    <row r="6" spans="1:22" ht="15.75" x14ac:dyDescent="0.25">
      <c r="B6" s="43"/>
      <c r="C6" s="45"/>
      <c r="D6" s="50"/>
      <c r="E6" s="51" t="s">
        <v>606</v>
      </c>
      <c r="F6" s="50"/>
      <c r="G6" s="50"/>
      <c r="H6" s="50"/>
      <c r="I6" s="52" t="s">
        <v>607</v>
      </c>
      <c r="J6" s="50"/>
      <c r="K6" s="50"/>
      <c r="L6" s="50"/>
      <c r="M6" s="53" t="s">
        <v>608</v>
      </c>
      <c r="N6" s="53"/>
      <c r="O6" s="53"/>
      <c r="P6" s="53"/>
      <c r="Q6" s="54" t="s">
        <v>609</v>
      </c>
      <c r="R6" s="45"/>
      <c r="S6" s="45"/>
      <c r="T6" s="46"/>
      <c r="U6" s="50" t="s">
        <v>610</v>
      </c>
    </row>
    <row r="7" spans="1:22" ht="15.75" x14ac:dyDescent="0.25">
      <c r="B7" s="43"/>
      <c r="C7" s="50"/>
      <c r="D7" s="50"/>
      <c r="E7" s="51" t="s">
        <v>611</v>
      </c>
      <c r="F7" s="50"/>
      <c r="G7" s="50" t="s">
        <v>612</v>
      </c>
      <c r="H7" s="50"/>
      <c r="I7" s="52" t="s">
        <v>613</v>
      </c>
      <c r="J7" s="50"/>
      <c r="K7" s="50" t="s">
        <v>614</v>
      </c>
      <c r="L7" s="50"/>
      <c r="M7" s="53" t="s">
        <v>615</v>
      </c>
      <c r="N7" s="53"/>
      <c r="O7" s="53" t="s">
        <v>616</v>
      </c>
      <c r="P7" s="53"/>
      <c r="Q7" s="55" t="s">
        <v>617</v>
      </c>
      <c r="R7" s="56"/>
      <c r="S7" s="56" t="s">
        <v>618</v>
      </c>
      <c r="T7" s="46"/>
      <c r="U7" s="50" t="s">
        <v>619</v>
      </c>
    </row>
    <row r="8" spans="1:22" ht="15.75" x14ac:dyDescent="0.25">
      <c r="B8" s="43"/>
      <c r="C8" s="50" t="s">
        <v>620</v>
      </c>
      <c r="D8" s="50"/>
      <c r="E8" s="51" t="s">
        <v>621</v>
      </c>
      <c r="F8" s="50"/>
      <c r="G8" s="50" t="s">
        <v>622</v>
      </c>
      <c r="H8" s="50"/>
      <c r="I8" s="52" t="s">
        <v>623</v>
      </c>
      <c r="J8" s="50"/>
      <c r="K8" s="50" t="s">
        <v>624</v>
      </c>
      <c r="L8" s="50"/>
      <c r="M8" s="53" t="s">
        <v>625</v>
      </c>
      <c r="N8" s="53"/>
      <c r="O8" s="53" t="s">
        <v>626</v>
      </c>
      <c r="P8" s="53"/>
      <c r="Q8" s="53" t="s">
        <v>627</v>
      </c>
      <c r="R8" s="50"/>
      <c r="S8" s="50" t="s">
        <v>628</v>
      </c>
      <c r="T8" s="46"/>
      <c r="U8" s="50" t="s">
        <v>629</v>
      </c>
      <c r="V8" s="246" t="s">
        <v>630</v>
      </c>
    </row>
    <row r="9" spans="1:22" ht="15.75" x14ac:dyDescent="0.25">
      <c r="B9" s="43"/>
      <c r="C9" s="55">
        <v>-1</v>
      </c>
      <c r="D9" s="57"/>
      <c r="E9" s="58" t="s">
        <v>631</v>
      </c>
      <c r="F9" s="57"/>
      <c r="G9" s="55">
        <v>-3</v>
      </c>
      <c r="H9" s="57"/>
      <c r="I9" s="58">
        <v>-4</v>
      </c>
      <c r="J9" s="57"/>
      <c r="K9" s="55">
        <v>-5</v>
      </c>
      <c r="L9" s="57"/>
      <c r="M9" s="55">
        <v>-6</v>
      </c>
      <c r="N9" s="53"/>
      <c r="O9" s="55">
        <v>-7</v>
      </c>
      <c r="P9" s="53"/>
      <c r="Q9" s="55">
        <v>-8</v>
      </c>
      <c r="R9" s="57"/>
      <c r="S9" s="59" t="s">
        <v>632</v>
      </c>
      <c r="U9" s="59" t="s">
        <v>633</v>
      </c>
    </row>
    <row r="10" spans="1:22" ht="15.75" x14ac:dyDescent="0.25">
      <c r="B10" s="43"/>
      <c r="C10" s="57"/>
      <c r="D10" s="57"/>
      <c r="E10" s="57"/>
      <c r="F10" s="57"/>
      <c r="G10" s="57"/>
      <c r="H10" s="57"/>
      <c r="I10" s="52"/>
      <c r="J10" s="57"/>
      <c r="K10" s="57"/>
      <c r="L10" s="57"/>
      <c r="M10" s="53"/>
      <c r="N10" s="53"/>
      <c r="O10" s="53"/>
      <c r="P10" s="53"/>
      <c r="Q10" s="53"/>
      <c r="R10" s="57"/>
      <c r="S10" s="57"/>
      <c r="U10" s="57"/>
    </row>
    <row r="11" spans="1:22" ht="15.75" x14ac:dyDescent="0.25">
      <c r="C11" s="60" t="s">
        <v>634</v>
      </c>
    </row>
    <row r="13" spans="1:22" ht="15.75" x14ac:dyDescent="0.25">
      <c r="C13" s="50" t="s">
        <v>637</v>
      </c>
      <c r="K13" s="247"/>
      <c r="S13" s="65"/>
      <c r="U13" s="66"/>
    </row>
    <row r="14" spans="1:22" ht="15.75" x14ac:dyDescent="0.25">
      <c r="C14" s="56"/>
      <c r="K14" s="247"/>
      <c r="S14" s="65"/>
      <c r="U14" s="66"/>
    </row>
    <row r="15" spans="1:22" x14ac:dyDescent="0.2">
      <c r="A15" s="61">
        <v>311</v>
      </c>
      <c r="C15" s="41" t="s">
        <v>638</v>
      </c>
      <c r="K15" s="63"/>
      <c r="L15" s="72"/>
      <c r="M15" s="64"/>
      <c r="N15" s="64"/>
      <c r="O15" s="64"/>
      <c r="P15" s="64"/>
      <c r="Q15" s="64"/>
      <c r="S15" s="65"/>
      <c r="U15" s="66"/>
    </row>
    <row r="16" spans="1:22" x14ac:dyDescent="0.2">
      <c r="A16" s="61"/>
      <c r="C16" s="41" t="s">
        <v>639</v>
      </c>
      <c r="E16" s="62">
        <v>60813</v>
      </c>
      <c r="G16" s="46" t="s">
        <v>640</v>
      </c>
      <c r="H16" s="46" t="s">
        <v>636</v>
      </c>
      <c r="I16" s="47">
        <v>-8</v>
      </c>
      <c r="K16" s="63">
        <v>96921494.510000005</v>
      </c>
      <c r="L16" s="72"/>
      <c r="M16" s="64">
        <v>21944531</v>
      </c>
      <c r="N16" s="64"/>
      <c r="O16" s="64">
        <f t="shared" ref="O16:O25" si="0">ROUND((K16*(-I16/100)+K16)-M16,0)</f>
        <v>82730683</v>
      </c>
      <c r="P16" s="64"/>
      <c r="Q16" s="64">
        <f t="shared" ref="Q16:Q19" si="1">ROUND(O16/U16,0)</f>
        <v>1887923</v>
      </c>
      <c r="S16" s="65">
        <f t="shared" ref="S16:S19" si="2">ROUND(Q16/K16*100,2)</f>
        <v>1.95</v>
      </c>
      <c r="U16" s="66">
        <v>43.821003737282403</v>
      </c>
      <c r="V16" s="246">
        <f t="shared" ref="V16:V25" si="3">+O16/Q16</f>
        <v>43.821004882084701</v>
      </c>
    </row>
    <row r="17" spans="1:22" x14ac:dyDescent="0.2">
      <c r="A17" s="61"/>
      <c r="C17" s="41" t="s">
        <v>641</v>
      </c>
      <c r="E17" s="62">
        <v>60813</v>
      </c>
      <c r="G17" s="46" t="s">
        <v>640</v>
      </c>
      <c r="H17" s="46" t="s">
        <v>636</v>
      </c>
      <c r="I17" s="47">
        <v>-8</v>
      </c>
      <c r="K17" s="63">
        <v>5781870.3399999999</v>
      </c>
      <c r="L17" s="72"/>
      <c r="M17" s="64">
        <v>3419962</v>
      </c>
      <c r="N17" s="64"/>
      <c r="O17" s="64">
        <f t="shared" si="0"/>
        <v>2824458</v>
      </c>
      <c r="P17" s="64"/>
      <c r="Q17" s="64">
        <f t="shared" si="1"/>
        <v>66053</v>
      </c>
      <c r="S17" s="65">
        <f t="shared" si="2"/>
        <v>1.1399999999999999</v>
      </c>
      <c r="U17" s="66">
        <v>42.760334551047876</v>
      </c>
      <c r="V17" s="246">
        <f t="shared" si="3"/>
        <v>42.760480220429052</v>
      </c>
    </row>
    <row r="18" spans="1:22" x14ac:dyDescent="0.2">
      <c r="A18" s="61"/>
      <c r="C18" s="41" t="s">
        <v>642</v>
      </c>
      <c r="E18" s="62">
        <v>60813</v>
      </c>
      <c r="G18" s="46" t="s">
        <v>640</v>
      </c>
      <c r="H18" s="46" t="s">
        <v>636</v>
      </c>
      <c r="I18" s="47">
        <v>-5</v>
      </c>
      <c r="K18" s="63">
        <v>1284344.25</v>
      </c>
      <c r="L18" s="72"/>
      <c r="M18" s="64">
        <v>32559</v>
      </c>
      <c r="N18" s="64"/>
      <c r="O18" s="64">
        <f t="shared" si="0"/>
        <v>1316002</v>
      </c>
      <c r="P18" s="64"/>
      <c r="Q18" s="64">
        <f t="shared" si="1"/>
        <v>29433</v>
      </c>
      <c r="S18" s="65">
        <f t="shared" si="2"/>
        <v>2.29</v>
      </c>
      <c r="U18" s="66">
        <v>44.7117860904427</v>
      </c>
      <c r="V18" s="246">
        <f t="shared" si="3"/>
        <v>44.7117860904427</v>
      </c>
    </row>
    <row r="19" spans="1:22" x14ac:dyDescent="0.2">
      <c r="A19" s="61"/>
      <c r="C19" s="41" t="s">
        <v>643</v>
      </c>
      <c r="E19" s="62">
        <v>51317</v>
      </c>
      <c r="G19" s="46" t="s">
        <v>640</v>
      </c>
      <c r="H19" s="46" t="s">
        <v>636</v>
      </c>
      <c r="I19" s="47">
        <v>-1</v>
      </c>
      <c r="K19" s="63">
        <v>1177261.48</v>
      </c>
      <c r="L19" s="72"/>
      <c r="M19" s="64">
        <v>773273</v>
      </c>
      <c r="N19" s="64"/>
      <c r="O19" s="64">
        <f t="shared" si="0"/>
        <v>415761</v>
      </c>
      <c r="P19" s="64"/>
      <c r="Q19" s="64">
        <f t="shared" si="1"/>
        <v>21100</v>
      </c>
      <c r="S19" s="65">
        <f t="shared" si="2"/>
        <v>1.79</v>
      </c>
      <c r="U19" s="66">
        <v>19.70431279620853</v>
      </c>
      <c r="V19" s="246">
        <f t="shared" si="3"/>
        <v>19.70431279620853</v>
      </c>
    </row>
    <row r="20" spans="1:22" x14ac:dyDescent="0.2">
      <c r="A20" s="61"/>
      <c r="C20" s="41" t="s">
        <v>646</v>
      </c>
      <c r="E20" s="62">
        <v>49125</v>
      </c>
      <c r="G20" s="46" t="s">
        <v>640</v>
      </c>
      <c r="H20" s="46" t="s">
        <v>636</v>
      </c>
      <c r="I20" s="47">
        <v>-2</v>
      </c>
      <c r="K20" s="63">
        <v>8491198.6400000006</v>
      </c>
      <c r="L20" s="72"/>
      <c r="M20" s="64">
        <v>6589785</v>
      </c>
      <c r="N20" s="64"/>
      <c r="O20" s="64">
        <f t="shared" si="0"/>
        <v>2071238</v>
      </c>
      <c r="P20" s="64"/>
      <c r="Q20" s="64">
        <f t="shared" ref="Q20:Q25" si="4">ROUND(O20/U20,0)</f>
        <v>149619</v>
      </c>
      <c r="S20" s="65">
        <f t="shared" ref="S20:S25" si="5">ROUND(Q20/K20*100,2)</f>
        <v>1.76</v>
      </c>
      <c r="U20" s="66">
        <v>13.843395012424565</v>
      </c>
      <c r="V20" s="246">
        <f t="shared" si="3"/>
        <v>13.843415608980143</v>
      </c>
    </row>
    <row r="21" spans="1:22" x14ac:dyDescent="0.2">
      <c r="A21" s="61"/>
      <c r="C21" s="41" t="s">
        <v>647</v>
      </c>
      <c r="E21" s="62">
        <v>49125</v>
      </c>
      <c r="G21" s="46" t="s">
        <v>640</v>
      </c>
      <c r="H21" s="46" t="s">
        <v>636</v>
      </c>
      <c r="I21" s="47">
        <v>-2</v>
      </c>
      <c r="K21" s="63">
        <v>22056975.370000001</v>
      </c>
      <c r="L21" s="72"/>
      <c r="M21" s="64">
        <v>10737142</v>
      </c>
      <c r="N21" s="64"/>
      <c r="O21" s="64">
        <f t="shared" si="0"/>
        <v>11760973</v>
      </c>
      <c r="P21" s="64"/>
      <c r="Q21" s="64">
        <f t="shared" si="4"/>
        <v>854792</v>
      </c>
      <c r="S21" s="65">
        <f t="shared" si="5"/>
        <v>3.88</v>
      </c>
      <c r="U21" s="66">
        <v>13.758863594552853</v>
      </c>
      <c r="V21" s="246">
        <f t="shared" si="3"/>
        <v>13.758871163979073</v>
      </c>
    </row>
    <row r="22" spans="1:22" x14ac:dyDescent="0.2">
      <c r="A22" s="61"/>
      <c r="C22" s="41" t="s">
        <v>648</v>
      </c>
      <c r="E22" s="62">
        <v>49125</v>
      </c>
      <c r="G22" s="46" t="s">
        <v>640</v>
      </c>
      <c r="H22" s="46" t="s">
        <v>636</v>
      </c>
      <c r="I22" s="47">
        <v>-2</v>
      </c>
      <c r="K22" s="63">
        <v>17043478.800000001</v>
      </c>
      <c r="L22" s="72"/>
      <c r="M22" s="64">
        <v>9583870</v>
      </c>
      <c r="N22" s="64"/>
      <c r="O22" s="64">
        <f t="shared" si="0"/>
        <v>7800478</v>
      </c>
      <c r="P22" s="64"/>
      <c r="Q22" s="64">
        <f t="shared" si="4"/>
        <v>569054</v>
      </c>
      <c r="S22" s="65">
        <f t="shared" si="5"/>
        <v>3.34</v>
      </c>
      <c r="U22" s="66">
        <v>13.707801229680255</v>
      </c>
      <c r="V22" s="246">
        <f t="shared" si="3"/>
        <v>13.707799259824199</v>
      </c>
    </row>
    <row r="23" spans="1:22" x14ac:dyDescent="0.2">
      <c r="A23" s="61"/>
      <c r="C23" s="41" t="s">
        <v>649</v>
      </c>
      <c r="E23" s="62">
        <v>50221</v>
      </c>
      <c r="G23" s="46" t="s">
        <v>640</v>
      </c>
      <c r="H23" s="46" t="s">
        <v>636</v>
      </c>
      <c r="I23" s="47">
        <v>-2</v>
      </c>
      <c r="K23" s="63">
        <v>52344490.990000002</v>
      </c>
      <c r="L23" s="72"/>
      <c r="M23" s="64">
        <v>32350874</v>
      </c>
      <c r="N23" s="64"/>
      <c r="O23" s="64">
        <f t="shared" si="0"/>
        <v>21040507</v>
      </c>
      <c r="P23" s="64"/>
      <c r="Q23" s="64">
        <f t="shared" si="4"/>
        <v>1260020</v>
      </c>
      <c r="S23" s="65">
        <f t="shared" si="5"/>
        <v>2.41</v>
      </c>
      <c r="U23" s="66">
        <v>16.69854540731842</v>
      </c>
      <c r="V23" s="246">
        <f t="shared" si="3"/>
        <v>16.698550023015507</v>
      </c>
    </row>
    <row r="24" spans="1:22" x14ac:dyDescent="0.2">
      <c r="A24" s="61"/>
      <c r="C24" s="41" t="s">
        <v>650</v>
      </c>
      <c r="E24" s="62">
        <v>50221</v>
      </c>
      <c r="G24" s="46" t="s">
        <v>640</v>
      </c>
      <c r="H24" s="46" t="s">
        <v>636</v>
      </c>
      <c r="I24" s="47">
        <v>-2</v>
      </c>
      <c r="K24" s="63">
        <v>47120498.399999999</v>
      </c>
      <c r="L24" s="72"/>
      <c r="M24" s="64">
        <v>18031143</v>
      </c>
      <c r="N24" s="64"/>
      <c r="O24" s="64">
        <f t="shared" si="0"/>
        <v>30031765</v>
      </c>
      <c r="P24" s="64"/>
      <c r="Q24" s="64">
        <f t="shared" si="4"/>
        <v>1788278</v>
      </c>
      <c r="S24" s="65">
        <f t="shared" si="5"/>
        <v>3.8</v>
      </c>
      <c r="U24" s="66">
        <v>16.793681328652838</v>
      </c>
      <c r="V24" s="246">
        <f t="shared" si="3"/>
        <v>16.793678052293881</v>
      </c>
    </row>
    <row r="25" spans="1:22" x14ac:dyDescent="0.2">
      <c r="A25" s="61"/>
      <c r="C25" s="41" t="s">
        <v>651</v>
      </c>
      <c r="E25" s="62">
        <v>49125</v>
      </c>
      <c r="G25" s="46" t="s">
        <v>640</v>
      </c>
      <c r="H25" s="46" t="s">
        <v>636</v>
      </c>
      <c r="I25" s="47">
        <v>-2</v>
      </c>
      <c r="K25" s="67">
        <v>15622909.76</v>
      </c>
      <c r="L25" s="72"/>
      <c r="M25" s="64">
        <v>11673583</v>
      </c>
      <c r="N25" s="64"/>
      <c r="O25" s="64">
        <f t="shared" si="0"/>
        <v>4261785</v>
      </c>
      <c r="P25" s="64"/>
      <c r="Q25" s="64">
        <f t="shared" si="4"/>
        <v>308378</v>
      </c>
      <c r="S25" s="65">
        <f t="shared" si="5"/>
        <v>1.97</v>
      </c>
      <c r="U25" s="66">
        <v>13.819995012345814</v>
      </c>
      <c r="V25" s="246">
        <f t="shared" si="3"/>
        <v>13.820003372484418</v>
      </c>
    </row>
    <row r="26" spans="1:22" x14ac:dyDescent="0.2">
      <c r="A26" s="61"/>
      <c r="K26" s="63"/>
      <c r="M26" s="73"/>
      <c r="O26" s="73"/>
      <c r="Q26" s="73"/>
      <c r="S26" s="65"/>
      <c r="U26" s="66"/>
    </row>
    <row r="27" spans="1:22" x14ac:dyDescent="0.2">
      <c r="A27" s="61"/>
      <c r="C27" s="74" t="s">
        <v>652</v>
      </c>
      <c r="K27" s="63">
        <f>+SUBTOTAL(9,K16:K26)</f>
        <v>267844522.54000002</v>
      </c>
      <c r="M27" s="49">
        <f>+SUBTOTAL(9,M16:M26)</f>
        <v>115136722</v>
      </c>
      <c r="O27" s="49">
        <f>+SUBTOTAL(9,O16:O26)</f>
        <v>164253650</v>
      </c>
      <c r="Q27" s="49">
        <f>+SUBTOTAL(9,Q16:Q26)</f>
        <v>6934650</v>
      </c>
      <c r="S27" s="65">
        <f>Q27/K27*100</f>
        <v>2.5890579856694198</v>
      </c>
      <c r="U27" s="66">
        <f>ROUND(O27/Q27,1)</f>
        <v>23.7</v>
      </c>
    </row>
    <row r="28" spans="1:22" x14ac:dyDescent="0.2">
      <c r="A28" s="61"/>
      <c r="C28" s="74"/>
      <c r="K28" s="63"/>
      <c r="S28" s="65"/>
      <c r="U28" s="66"/>
    </row>
    <row r="29" spans="1:22" x14ac:dyDescent="0.2">
      <c r="A29" s="61">
        <v>312</v>
      </c>
      <c r="C29" s="41" t="s">
        <v>653</v>
      </c>
      <c r="K29" s="63"/>
      <c r="S29" s="65"/>
      <c r="U29" s="66"/>
    </row>
    <row r="30" spans="1:22" x14ac:dyDescent="0.2">
      <c r="A30" s="61"/>
      <c r="C30" s="41" t="s">
        <v>639</v>
      </c>
      <c r="E30" s="62">
        <v>60813</v>
      </c>
      <c r="G30" s="46" t="s">
        <v>654</v>
      </c>
      <c r="H30" s="46" t="s">
        <v>636</v>
      </c>
      <c r="I30" s="47">
        <v>-8</v>
      </c>
      <c r="K30" s="63">
        <v>685667780.85000002</v>
      </c>
      <c r="M30" s="49">
        <v>129987925</v>
      </c>
      <c r="O30" s="49">
        <f t="shared" ref="O30:O39" si="6">ROUND((K30*(-I30/100)+K30)-M30,0)</f>
        <v>610533278</v>
      </c>
      <c r="Q30" s="49">
        <f t="shared" ref="Q30:Q39" si="7">ROUND(O30/U30,0)</f>
        <v>15167394</v>
      </c>
      <c r="S30" s="65">
        <f t="shared" ref="S30:S31" si="8">ROUND(Q30/K30*100,2)</f>
        <v>2.21</v>
      </c>
      <c r="U30" s="66">
        <v>40.253009783575749</v>
      </c>
      <c r="V30" s="246">
        <f t="shared" ref="V30:V39" si="9">+O30/Q30</f>
        <v>40.253011031427022</v>
      </c>
    </row>
    <row r="31" spans="1:22" x14ac:dyDescent="0.2">
      <c r="A31" s="61"/>
      <c r="C31" s="41" t="s">
        <v>641</v>
      </c>
      <c r="E31" s="62">
        <v>60813</v>
      </c>
      <c r="G31" s="46" t="s">
        <v>654</v>
      </c>
      <c r="H31" s="46" t="s">
        <v>636</v>
      </c>
      <c r="I31" s="47">
        <v>-8</v>
      </c>
      <c r="K31" s="63">
        <v>73202109.879999995</v>
      </c>
      <c r="M31" s="49">
        <v>23493665</v>
      </c>
      <c r="O31" s="49">
        <f t="shared" si="6"/>
        <v>55564614</v>
      </c>
      <c r="Q31" s="49">
        <f t="shared" si="7"/>
        <v>1403869</v>
      </c>
      <c r="S31" s="65">
        <f t="shared" si="8"/>
        <v>1.92</v>
      </c>
      <c r="U31" s="66">
        <v>39.579641165160659</v>
      </c>
      <c r="V31" s="246">
        <f t="shared" si="9"/>
        <v>39.579628868505537</v>
      </c>
    </row>
    <row r="32" spans="1:22" x14ac:dyDescent="0.2">
      <c r="A32" s="61"/>
      <c r="C32" s="41" t="s">
        <v>646</v>
      </c>
      <c r="E32" s="62">
        <v>49125</v>
      </c>
      <c r="G32" s="46" t="s">
        <v>654</v>
      </c>
      <c r="H32" s="46" t="s">
        <v>636</v>
      </c>
      <c r="I32" s="47">
        <v>-2</v>
      </c>
      <c r="K32" s="63">
        <v>140930830.94</v>
      </c>
      <c r="L32" s="72"/>
      <c r="M32" s="64">
        <v>71240328</v>
      </c>
      <c r="N32" s="64"/>
      <c r="O32" s="64">
        <f t="shared" si="6"/>
        <v>72509120</v>
      </c>
      <c r="P32" s="64"/>
      <c r="Q32" s="64">
        <f t="shared" si="7"/>
        <v>5333037</v>
      </c>
      <c r="S32" s="65">
        <f t="shared" ref="S32:S39" si="10">ROUND(Q32/K32*100,2)</f>
        <v>3.78</v>
      </c>
      <c r="U32" s="66">
        <v>13.596215992011361</v>
      </c>
      <c r="V32" s="246">
        <f t="shared" si="9"/>
        <v>13.596215439720369</v>
      </c>
    </row>
    <row r="33" spans="1:22" x14ac:dyDescent="0.2">
      <c r="A33" s="61"/>
      <c r="C33" s="41" t="s">
        <v>647</v>
      </c>
      <c r="E33" s="62">
        <v>49125</v>
      </c>
      <c r="G33" s="46" t="s">
        <v>654</v>
      </c>
      <c r="H33" s="46" t="s">
        <v>636</v>
      </c>
      <c r="I33" s="47">
        <v>-2</v>
      </c>
      <c r="K33" s="63">
        <v>369600397.56999999</v>
      </c>
      <c r="L33" s="72"/>
      <c r="M33" s="64">
        <v>124256311</v>
      </c>
      <c r="N33" s="64"/>
      <c r="O33" s="64">
        <f t="shared" si="6"/>
        <v>252736095</v>
      </c>
      <c r="P33" s="64"/>
      <c r="Q33" s="64">
        <f t="shared" si="7"/>
        <v>18649301</v>
      </c>
      <c r="S33" s="65">
        <f t="shared" si="10"/>
        <v>5.05</v>
      </c>
      <c r="U33" s="66">
        <v>13.552040917536583</v>
      </c>
      <c r="V33" s="246">
        <f t="shared" si="9"/>
        <v>13.552041173017692</v>
      </c>
    </row>
    <row r="34" spans="1:22" x14ac:dyDescent="0.2">
      <c r="A34" s="61"/>
      <c r="C34" s="41" t="s">
        <v>648</v>
      </c>
      <c r="E34" s="62">
        <v>49125</v>
      </c>
      <c r="G34" s="46" t="s">
        <v>654</v>
      </c>
      <c r="H34" s="46" t="s">
        <v>636</v>
      </c>
      <c r="I34" s="47">
        <v>-2</v>
      </c>
      <c r="K34" s="63">
        <v>279599047.73000002</v>
      </c>
      <c r="L34" s="72"/>
      <c r="M34" s="64">
        <v>86888301</v>
      </c>
      <c r="N34" s="64"/>
      <c r="O34" s="64">
        <f t="shared" si="6"/>
        <v>198302728</v>
      </c>
      <c r="P34" s="64"/>
      <c r="Q34" s="64">
        <f t="shared" si="7"/>
        <v>14668084</v>
      </c>
      <c r="S34" s="65">
        <f t="shared" si="10"/>
        <v>5.25</v>
      </c>
      <c r="U34" s="66">
        <v>13.519334129614693</v>
      </c>
      <c r="V34" s="246">
        <f t="shared" si="9"/>
        <v>13.519334086169673</v>
      </c>
    </row>
    <row r="35" spans="1:22" x14ac:dyDescent="0.2">
      <c r="A35" s="61"/>
      <c r="C35" s="41" t="s">
        <v>649</v>
      </c>
      <c r="E35" s="62">
        <v>50221</v>
      </c>
      <c r="G35" s="46" t="s">
        <v>654</v>
      </c>
      <c r="H35" s="46" t="s">
        <v>636</v>
      </c>
      <c r="I35" s="47">
        <v>-2</v>
      </c>
      <c r="K35" s="63">
        <v>446413638.44</v>
      </c>
      <c r="L35" s="72"/>
      <c r="M35" s="64">
        <v>198136005</v>
      </c>
      <c r="N35" s="64"/>
      <c r="O35" s="64">
        <f t="shared" si="6"/>
        <v>257205906</v>
      </c>
      <c r="P35" s="64"/>
      <c r="Q35" s="64">
        <f t="shared" si="7"/>
        <v>15850918</v>
      </c>
      <c r="S35" s="65">
        <f t="shared" si="10"/>
        <v>3.55</v>
      </c>
      <c r="U35" s="66">
        <v>16.226562568027528</v>
      </c>
      <c r="V35" s="246">
        <f t="shared" si="9"/>
        <v>16.226562146116709</v>
      </c>
    </row>
    <row r="36" spans="1:22" x14ac:dyDescent="0.2">
      <c r="A36" s="61"/>
      <c r="C36" s="41" t="s">
        <v>650</v>
      </c>
      <c r="E36" s="62">
        <v>50221</v>
      </c>
      <c r="G36" s="46" t="s">
        <v>654</v>
      </c>
      <c r="H36" s="46" t="s">
        <v>636</v>
      </c>
      <c r="I36" s="47">
        <v>-2</v>
      </c>
      <c r="K36" s="63">
        <v>935918754.50999999</v>
      </c>
      <c r="L36" s="72"/>
      <c r="M36" s="64">
        <v>213147201</v>
      </c>
      <c r="N36" s="64"/>
      <c r="O36" s="64">
        <f t="shared" si="6"/>
        <v>741489929</v>
      </c>
      <c r="P36" s="64"/>
      <c r="Q36" s="64">
        <f t="shared" si="7"/>
        <v>45267611</v>
      </c>
      <c r="S36" s="65">
        <f t="shared" si="10"/>
        <v>4.84</v>
      </c>
      <c r="U36" s="66">
        <v>16.380142697019423</v>
      </c>
      <c r="V36" s="246">
        <f t="shared" si="9"/>
        <v>16.380142725004859</v>
      </c>
    </row>
    <row r="37" spans="1:22" x14ac:dyDescent="0.2">
      <c r="A37" s="248"/>
      <c r="C37" s="41" t="s">
        <v>651</v>
      </c>
      <c r="E37" s="62">
        <v>49125</v>
      </c>
      <c r="G37" s="46" t="s">
        <v>654</v>
      </c>
      <c r="H37" s="46" t="s">
        <v>636</v>
      </c>
      <c r="I37" s="47">
        <v>-2</v>
      </c>
      <c r="K37" s="63">
        <v>71576383.689999998</v>
      </c>
      <c r="L37" s="72"/>
      <c r="M37" s="64">
        <v>65165290</v>
      </c>
      <c r="N37" s="64"/>
      <c r="O37" s="64">
        <f t="shared" si="6"/>
        <v>7842621</v>
      </c>
      <c r="P37" s="64"/>
      <c r="Q37" s="64">
        <f t="shared" si="7"/>
        <v>577115</v>
      </c>
      <c r="S37" s="65">
        <f t="shared" si="10"/>
        <v>0.81</v>
      </c>
      <c r="U37" s="66">
        <v>13.589350006543958</v>
      </c>
      <c r="V37" s="246">
        <f t="shared" si="9"/>
        <v>13.589355674345668</v>
      </c>
    </row>
    <row r="38" spans="1:22" x14ac:dyDescent="0.2">
      <c r="A38" s="61"/>
      <c r="C38" s="41" t="s">
        <v>655</v>
      </c>
      <c r="E38" s="62">
        <v>50221</v>
      </c>
      <c r="G38" s="46" t="s">
        <v>654</v>
      </c>
      <c r="H38" s="46" t="s">
        <v>636</v>
      </c>
      <c r="I38" s="47">
        <v>-2</v>
      </c>
      <c r="K38" s="63">
        <v>120240144.84999999</v>
      </c>
      <c r="L38" s="72"/>
      <c r="M38" s="64">
        <v>47910875</v>
      </c>
      <c r="N38" s="64"/>
      <c r="O38" s="64">
        <f t="shared" si="6"/>
        <v>74734073</v>
      </c>
      <c r="P38" s="64"/>
      <c r="Q38" s="64">
        <f t="shared" si="7"/>
        <v>4575503</v>
      </c>
      <c r="S38" s="65">
        <f t="shared" si="10"/>
        <v>3.81</v>
      </c>
      <c r="U38" s="66">
        <v>16.333520174950102</v>
      </c>
      <c r="V38" s="246">
        <f t="shared" si="9"/>
        <v>16.333520707996477</v>
      </c>
    </row>
    <row r="39" spans="1:22" x14ac:dyDescent="0.2">
      <c r="A39" s="61"/>
      <c r="C39" s="41" t="s">
        <v>656</v>
      </c>
      <c r="E39" s="62">
        <v>50221</v>
      </c>
      <c r="G39" s="46" t="s">
        <v>654</v>
      </c>
      <c r="H39" s="46" t="s">
        <v>636</v>
      </c>
      <c r="I39" s="47">
        <v>-2</v>
      </c>
      <c r="K39" s="67">
        <v>255524659.97999999</v>
      </c>
      <c r="L39" s="72"/>
      <c r="M39" s="64">
        <v>111014196</v>
      </c>
      <c r="N39" s="64"/>
      <c r="O39" s="64">
        <f t="shared" si="6"/>
        <v>149620957</v>
      </c>
      <c r="P39" s="64"/>
      <c r="Q39" s="64">
        <f t="shared" si="7"/>
        <v>9116415</v>
      </c>
      <c r="S39" s="65">
        <f t="shared" si="10"/>
        <v>3.57</v>
      </c>
      <c r="U39" s="66">
        <v>16.412257783627723</v>
      </c>
      <c r="V39" s="246">
        <f t="shared" si="9"/>
        <v>16.412258217731424</v>
      </c>
    </row>
    <row r="40" spans="1:22" x14ac:dyDescent="0.2">
      <c r="A40" s="61"/>
      <c r="K40" s="63"/>
      <c r="M40" s="73"/>
      <c r="O40" s="73"/>
      <c r="Q40" s="73"/>
      <c r="S40" s="65"/>
      <c r="U40" s="66"/>
    </row>
    <row r="41" spans="1:22" x14ac:dyDescent="0.2">
      <c r="A41" s="61"/>
      <c r="C41" s="74" t="s">
        <v>657</v>
      </c>
      <c r="K41" s="63">
        <f>+SUBTOTAL(9,K30:K40)</f>
        <v>3378673748.4400001</v>
      </c>
      <c r="M41" s="49">
        <f>+SUBTOTAL(9,M30:M40)</f>
        <v>1071240097</v>
      </c>
      <c r="O41" s="49">
        <f>+SUBTOTAL(9,O30:O40)</f>
        <v>2420539321</v>
      </c>
      <c r="Q41" s="49">
        <f>+SUBTOTAL(9,Q30:Q40)</f>
        <v>130609247</v>
      </c>
      <c r="S41" s="65">
        <f>Q41/K41*100</f>
        <v>3.8656957352068941</v>
      </c>
      <c r="U41" s="66">
        <f>ROUND(O41/Q41,1)</f>
        <v>18.5</v>
      </c>
    </row>
    <row r="42" spans="1:22" ht="15.75" x14ac:dyDescent="0.25">
      <c r="C42" s="50"/>
    </row>
    <row r="43" spans="1:22" x14ac:dyDescent="0.2">
      <c r="A43" s="61">
        <v>314</v>
      </c>
      <c r="C43" s="41" t="s">
        <v>666</v>
      </c>
      <c r="K43" s="63"/>
      <c r="S43" s="65"/>
      <c r="U43" s="66"/>
    </row>
    <row r="44" spans="1:22" x14ac:dyDescent="0.2">
      <c r="A44" s="61"/>
      <c r="C44" s="41" t="s">
        <v>639</v>
      </c>
      <c r="E44" s="62">
        <v>60813</v>
      </c>
      <c r="G44" s="46" t="s">
        <v>667</v>
      </c>
      <c r="H44" s="46" t="s">
        <v>636</v>
      </c>
      <c r="I44" s="47">
        <v>-8</v>
      </c>
      <c r="K44" s="63">
        <v>92095706.200000003</v>
      </c>
      <c r="L44" s="72"/>
      <c r="M44" s="64">
        <v>23537987</v>
      </c>
      <c r="N44" s="64"/>
      <c r="O44" s="64">
        <f t="shared" ref="O44:O48" si="11">ROUND((K44*(-I44/100)+K44)-M44,0)</f>
        <v>75925376</v>
      </c>
      <c r="P44" s="64"/>
      <c r="Q44" s="64">
        <f t="shared" ref="Q44" si="12">ROUND(O44/U44,0)</f>
        <v>1962555</v>
      </c>
      <c r="S44" s="65">
        <f t="shared" ref="S44" si="13">ROUND(Q44/K44*100,2)</f>
        <v>2.13</v>
      </c>
      <c r="U44" s="66">
        <v>38.686999118939347</v>
      </c>
      <c r="V44" s="246">
        <f t="shared" ref="V44:V48" si="14">+O44/Q44</f>
        <v>38.6870054597196</v>
      </c>
    </row>
    <row r="45" spans="1:22" x14ac:dyDescent="0.2">
      <c r="A45" s="61"/>
      <c r="C45" s="41" t="s">
        <v>647</v>
      </c>
      <c r="E45" s="62">
        <v>49125</v>
      </c>
      <c r="G45" s="46" t="s">
        <v>667</v>
      </c>
      <c r="H45" s="46" t="s">
        <v>636</v>
      </c>
      <c r="I45" s="47">
        <v>-2</v>
      </c>
      <c r="K45" s="63">
        <v>43274490.390000001</v>
      </c>
      <c r="L45" s="72"/>
      <c r="M45" s="64">
        <v>24793360</v>
      </c>
      <c r="N45" s="64"/>
      <c r="O45" s="64">
        <f t="shared" si="11"/>
        <v>19346620</v>
      </c>
      <c r="P45" s="64"/>
      <c r="Q45" s="64">
        <f t="shared" ref="Q45:Q48" si="15">ROUND(O45/U45,0)</f>
        <v>1447949</v>
      </c>
      <c r="S45" s="65">
        <f t="shared" ref="S45:S48" si="16">ROUND(Q45/K45*100,2)</f>
        <v>3.35</v>
      </c>
      <c r="U45" s="66">
        <v>13.361400520657661</v>
      </c>
      <c r="V45" s="246">
        <f t="shared" si="14"/>
        <v>13.361396016019901</v>
      </c>
    </row>
    <row r="46" spans="1:22" x14ac:dyDescent="0.2">
      <c r="A46" s="61"/>
      <c r="C46" s="41" t="s">
        <v>648</v>
      </c>
      <c r="E46" s="62">
        <v>49125</v>
      </c>
      <c r="G46" s="46" t="s">
        <v>667</v>
      </c>
      <c r="H46" s="46" t="s">
        <v>636</v>
      </c>
      <c r="I46" s="47">
        <v>-2</v>
      </c>
      <c r="K46" s="63">
        <v>37337160.32</v>
      </c>
      <c r="L46" s="72"/>
      <c r="M46" s="64">
        <v>21733856</v>
      </c>
      <c r="N46" s="64"/>
      <c r="O46" s="64">
        <f t="shared" si="11"/>
        <v>16350048</v>
      </c>
      <c r="P46" s="64"/>
      <c r="Q46" s="64">
        <f t="shared" si="15"/>
        <v>1239357</v>
      </c>
      <c r="S46" s="65">
        <f t="shared" si="16"/>
        <v>3.32</v>
      </c>
      <c r="U46" s="66">
        <v>13.192368272976326</v>
      </c>
      <c r="V46" s="246">
        <f t="shared" si="14"/>
        <v>13.192363459439047</v>
      </c>
    </row>
    <row r="47" spans="1:22" x14ac:dyDescent="0.2">
      <c r="A47" s="61"/>
      <c r="C47" s="41" t="s">
        <v>649</v>
      </c>
      <c r="E47" s="62">
        <v>50221</v>
      </c>
      <c r="G47" s="46" t="s">
        <v>667</v>
      </c>
      <c r="H47" s="46" t="s">
        <v>636</v>
      </c>
      <c r="I47" s="47">
        <v>-2</v>
      </c>
      <c r="K47" s="63">
        <v>52603066.5</v>
      </c>
      <c r="L47" s="72"/>
      <c r="M47" s="64">
        <v>23815317</v>
      </c>
      <c r="N47" s="64"/>
      <c r="O47" s="64">
        <f t="shared" si="11"/>
        <v>29839811</v>
      </c>
      <c r="P47" s="64"/>
      <c r="Q47" s="64">
        <f t="shared" si="15"/>
        <v>1871392</v>
      </c>
      <c r="S47" s="65">
        <f t="shared" si="16"/>
        <v>3.56</v>
      </c>
      <c r="U47" s="66">
        <v>15.945248855668083</v>
      </c>
      <c r="V47" s="246">
        <f t="shared" si="14"/>
        <v>15.945248777380687</v>
      </c>
    </row>
    <row r="48" spans="1:22" x14ac:dyDescent="0.2">
      <c r="A48" s="61"/>
      <c r="C48" s="41" t="s">
        <v>650</v>
      </c>
      <c r="E48" s="62">
        <v>50221</v>
      </c>
      <c r="G48" s="46" t="s">
        <v>667</v>
      </c>
      <c r="H48" s="46" t="s">
        <v>636</v>
      </c>
      <c r="I48" s="47">
        <v>-2</v>
      </c>
      <c r="K48" s="67">
        <v>59246409.640000001</v>
      </c>
      <c r="L48" s="72"/>
      <c r="M48" s="64">
        <v>37713454</v>
      </c>
      <c r="N48" s="64"/>
      <c r="O48" s="64">
        <f t="shared" si="11"/>
        <v>22717884</v>
      </c>
      <c r="P48" s="64"/>
      <c r="Q48" s="64">
        <f t="shared" si="15"/>
        <v>1443925</v>
      </c>
      <c r="S48" s="65">
        <f t="shared" si="16"/>
        <v>2.44</v>
      </c>
      <c r="U48" s="66">
        <v>15.733423517972904</v>
      </c>
      <c r="V48" s="246">
        <f t="shared" si="14"/>
        <v>15.733423827414859</v>
      </c>
    </row>
    <row r="49" spans="1:22" x14ac:dyDescent="0.2">
      <c r="A49" s="61"/>
      <c r="E49" s="62"/>
      <c r="K49" s="63"/>
      <c r="M49" s="73"/>
      <c r="O49" s="73"/>
      <c r="Q49" s="73"/>
      <c r="S49" s="65"/>
      <c r="U49" s="66"/>
    </row>
    <row r="50" spans="1:22" x14ac:dyDescent="0.2">
      <c r="A50" s="61"/>
      <c r="C50" s="74" t="s">
        <v>668</v>
      </c>
      <c r="K50" s="63">
        <f>+SUBTOTAL(9,K44:K49)</f>
        <v>284556833.05000001</v>
      </c>
      <c r="M50" s="49">
        <f>+SUBTOTAL(9,M44:M49)</f>
        <v>131593974</v>
      </c>
      <c r="O50" s="49">
        <f>+SUBTOTAL(9,O44:O49)</f>
        <v>164179739</v>
      </c>
      <c r="Q50" s="49">
        <f>+SUBTOTAL(9,Q44:Q49)</f>
        <v>7965178</v>
      </c>
      <c r="S50" s="65">
        <f>Q50/K50*100</f>
        <v>2.7991519003869514</v>
      </c>
      <c r="U50" s="66">
        <f>ROUND(O50/Q50,1)</f>
        <v>20.6</v>
      </c>
    </row>
    <row r="51" spans="1:22" x14ac:dyDescent="0.2">
      <c r="A51" s="61"/>
      <c r="C51" s="74"/>
      <c r="K51" s="63"/>
      <c r="S51" s="65"/>
      <c r="U51" s="66"/>
    </row>
    <row r="52" spans="1:22" x14ac:dyDescent="0.2">
      <c r="A52" s="61">
        <v>315</v>
      </c>
      <c r="C52" s="41" t="s">
        <v>669</v>
      </c>
      <c r="K52" s="63"/>
      <c r="S52" s="65"/>
      <c r="U52" s="66"/>
    </row>
    <row r="53" spans="1:22" x14ac:dyDescent="0.2">
      <c r="A53" s="61"/>
      <c r="C53" s="41" t="s">
        <v>639</v>
      </c>
      <c r="E53" s="62">
        <v>60813</v>
      </c>
      <c r="G53" s="46" t="s">
        <v>670</v>
      </c>
      <c r="H53" s="46" t="s">
        <v>636</v>
      </c>
      <c r="I53" s="47">
        <v>-8</v>
      </c>
      <c r="K53" s="63">
        <v>46199255.43</v>
      </c>
      <c r="M53" s="49">
        <v>11452971</v>
      </c>
      <c r="O53" s="49">
        <f t="shared" ref="O53:O62" si="17">ROUND((K53*(-I53/100)+K53)-M53,0)</f>
        <v>38442225</v>
      </c>
      <c r="Q53" s="64">
        <f t="shared" ref="Q53:Q54" si="18">ROUND(O53/U53,0)</f>
        <v>885547</v>
      </c>
      <c r="S53" s="65">
        <f t="shared" ref="S53:S54" si="19">ROUND(Q53/K53*100,2)</f>
        <v>1.92</v>
      </c>
      <c r="U53" s="66">
        <v>43.410702853448008</v>
      </c>
      <c r="V53" s="246">
        <f t="shared" ref="V53:V62" si="20">+O53/Q53</f>
        <v>43.410711119793753</v>
      </c>
    </row>
    <row r="54" spans="1:22" x14ac:dyDescent="0.2">
      <c r="A54" s="61"/>
      <c r="C54" s="41" t="s">
        <v>641</v>
      </c>
      <c r="E54" s="62">
        <v>60813</v>
      </c>
      <c r="G54" s="46" t="s">
        <v>670</v>
      </c>
      <c r="H54" s="46" t="s">
        <v>636</v>
      </c>
      <c r="I54" s="47">
        <v>-8</v>
      </c>
      <c r="K54" s="63">
        <v>1415469.1</v>
      </c>
      <c r="M54" s="49">
        <v>848756</v>
      </c>
      <c r="O54" s="49">
        <f t="shared" si="17"/>
        <v>679951</v>
      </c>
      <c r="Q54" s="64">
        <f t="shared" si="18"/>
        <v>18103</v>
      </c>
      <c r="S54" s="65">
        <f t="shared" si="19"/>
        <v>1.28</v>
      </c>
      <c r="U54" s="66">
        <v>37.560614399359586</v>
      </c>
      <c r="V54" s="246">
        <f t="shared" si="20"/>
        <v>37.560128155554331</v>
      </c>
    </row>
    <row r="55" spans="1:22" x14ac:dyDescent="0.2">
      <c r="A55" s="61"/>
      <c r="C55" s="41" t="s">
        <v>646</v>
      </c>
      <c r="E55" s="62">
        <v>49125</v>
      </c>
      <c r="G55" s="46" t="s">
        <v>670</v>
      </c>
      <c r="H55" s="46" t="s">
        <v>636</v>
      </c>
      <c r="I55" s="47">
        <v>-2</v>
      </c>
      <c r="K55" s="63">
        <v>12223379.51</v>
      </c>
      <c r="L55" s="72"/>
      <c r="M55" s="64">
        <v>6951331</v>
      </c>
      <c r="N55" s="64"/>
      <c r="O55" s="64">
        <f t="shared" si="17"/>
        <v>5516516</v>
      </c>
      <c r="P55" s="64"/>
      <c r="Q55" s="64">
        <f t="shared" ref="Q55:Q62" si="21">ROUND(O55/U55,0)</f>
        <v>394646</v>
      </c>
      <c r="S55" s="65">
        <f t="shared" ref="S55:S62" si="22">ROUND(Q55/K55*100,2)</f>
        <v>3.23</v>
      </c>
      <c r="U55" s="66">
        <v>13.978403989342288</v>
      </c>
      <c r="V55" s="246">
        <f t="shared" si="20"/>
        <v>13.978390760326976</v>
      </c>
    </row>
    <row r="56" spans="1:22" x14ac:dyDescent="0.2">
      <c r="A56" s="61"/>
      <c r="C56" s="41" t="s">
        <v>647</v>
      </c>
      <c r="E56" s="62">
        <v>49125</v>
      </c>
      <c r="G56" s="46" t="s">
        <v>670</v>
      </c>
      <c r="H56" s="46" t="s">
        <v>636</v>
      </c>
      <c r="I56" s="47">
        <v>-2</v>
      </c>
      <c r="K56" s="63">
        <v>13719112.619999999</v>
      </c>
      <c r="L56" s="72"/>
      <c r="M56" s="64">
        <v>8795425</v>
      </c>
      <c r="N56" s="64"/>
      <c r="O56" s="64">
        <f t="shared" si="17"/>
        <v>5198070</v>
      </c>
      <c r="P56" s="64"/>
      <c r="Q56" s="64">
        <f t="shared" si="21"/>
        <v>376527</v>
      </c>
      <c r="S56" s="65">
        <f t="shared" si="22"/>
        <v>2.74</v>
      </c>
      <c r="U56" s="66">
        <v>13.805300141947139</v>
      </c>
      <c r="V56" s="246">
        <f t="shared" si="20"/>
        <v>13.805304798859046</v>
      </c>
    </row>
    <row r="57" spans="1:22" x14ac:dyDescent="0.2">
      <c r="A57" s="61"/>
      <c r="C57" s="41" t="s">
        <v>648</v>
      </c>
      <c r="E57" s="62">
        <v>49125</v>
      </c>
      <c r="G57" s="46" t="s">
        <v>670</v>
      </c>
      <c r="H57" s="46" t="s">
        <v>636</v>
      </c>
      <c r="I57" s="47">
        <v>-2</v>
      </c>
      <c r="K57" s="63">
        <v>21943434.370000001</v>
      </c>
      <c r="L57" s="72"/>
      <c r="M57" s="64">
        <v>11522428</v>
      </c>
      <c r="N57" s="64"/>
      <c r="O57" s="64">
        <f t="shared" si="17"/>
        <v>10859875</v>
      </c>
      <c r="P57" s="64"/>
      <c r="Q57" s="64">
        <f t="shared" si="21"/>
        <v>784549</v>
      </c>
      <c r="S57" s="65">
        <f t="shared" si="22"/>
        <v>3.58</v>
      </c>
      <c r="U57" s="66">
        <v>13.84218672581534</v>
      </c>
      <c r="V57" s="246">
        <f t="shared" si="20"/>
        <v>13.842188314560341</v>
      </c>
    </row>
    <row r="58" spans="1:22" x14ac:dyDescent="0.2">
      <c r="A58" s="61"/>
      <c r="C58" s="41" t="s">
        <v>649</v>
      </c>
      <c r="E58" s="62">
        <v>50221</v>
      </c>
      <c r="G58" s="46" t="s">
        <v>670</v>
      </c>
      <c r="H58" s="46" t="s">
        <v>636</v>
      </c>
      <c r="I58" s="47">
        <v>-2</v>
      </c>
      <c r="K58" s="63">
        <v>33509060.030000001</v>
      </c>
      <c r="L58" s="72"/>
      <c r="M58" s="64">
        <v>26572938</v>
      </c>
      <c r="N58" s="64"/>
      <c r="O58" s="64">
        <f t="shared" si="17"/>
        <v>7606303</v>
      </c>
      <c r="P58" s="64"/>
      <c r="Q58" s="64">
        <f t="shared" si="21"/>
        <v>463469</v>
      </c>
      <c r="S58" s="65">
        <f t="shared" si="22"/>
        <v>1.38</v>
      </c>
      <c r="U58" s="66">
        <v>16.411678377814479</v>
      </c>
      <c r="V58" s="246">
        <f t="shared" si="20"/>
        <v>16.411675861816001</v>
      </c>
    </row>
    <row r="59" spans="1:22" x14ac:dyDescent="0.2">
      <c r="A59" s="61"/>
      <c r="C59" s="41" t="s">
        <v>650</v>
      </c>
      <c r="E59" s="62">
        <v>50221</v>
      </c>
      <c r="G59" s="46" t="s">
        <v>670</v>
      </c>
      <c r="H59" s="46" t="s">
        <v>636</v>
      </c>
      <c r="I59" s="47">
        <v>-2</v>
      </c>
      <c r="K59" s="63">
        <v>52634601.799999997</v>
      </c>
      <c r="L59" s="72"/>
      <c r="M59" s="64">
        <v>22253545</v>
      </c>
      <c r="N59" s="64"/>
      <c r="O59" s="64">
        <f t="shared" si="17"/>
        <v>31433749</v>
      </c>
      <c r="P59" s="64"/>
      <c r="Q59" s="64">
        <f t="shared" si="21"/>
        <v>1871751</v>
      </c>
      <c r="S59" s="65">
        <f t="shared" si="22"/>
        <v>3.56</v>
      </c>
      <c r="U59" s="66">
        <v>16.793764234936848</v>
      </c>
      <c r="V59" s="246">
        <f t="shared" si="20"/>
        <v>16.793766371702219</v>
      </c>
    </row>
    <row r="60" spans="1:22" x14ac:dyDescent="0.2">
      <c r="A60" s="61"/>
      <c r="C60" s="41" t="s">
        <v>651</v>
      </c>
      <c r="E60" s="62">
        <v>49125</v>
      </c>
      <c r="G60" s="46" t="s">
        <v>670</v>
      </c>
      <c r="H60" s="46" t="s">
        <v>636</v>
      </c>
      <c r="I60" s="47">
        <v>-2</v>
      </c>
      <c r="K60" s="63">
        <v>951198.87</v>
      </c>
      <c r="L60" s="72"/>
      <c r="M60" s="64">
        <v>383184</v>
      </c>
      <c r="N60" s="64"/>
      <c r="O60" s="64">
        <f t="shared" si="17"/>
        <v>587039</v>
      </c>
      <c r="P60" s="64"/>
      <c r="Q60" s="64">
        <f t="shared" si="21"/>
        <v>41962</v>
      </c>
      <c r="S60" s="65">
        <f t="shared" si="22"/>
        <v>4.41</v>
      </c>
      <c r="U60" s="66">
        <v>13.989660949693576</v>
      </c>
      <c r="V60" s="246">
        <f t="shared" si="20"/>
        <v>13.98977646442019</v>
      </c>
    </row>
    <row r="61" spans="1:22" x14ac:dyDescent="0.2">
      <c r="A61" s="61"/>
      <c r="C61" s="41" t="s">
        <v>655</v>
      </c>
      <c r="E61" s="62">
        <v>50221</v>
      </c>
      <c r="G61" s="46" t="s">
        <v>670</v>
      </c>
      <c r="H61" s="46" t="s">
        <v>636</v>
      </c>
      <c r="I61" s="47">
        <v>-2</v>
      </c>
      <c r="K61" s="63">
        <v>12041998.279999999</v>
      </c>
      <c r="L61" s="72"/>
      <c r="M61" s="64">
        <v>5575078</v>
      </c>
      <c r="N61" s="64"/>
      <c r="O61" s="64">
        <f t="shared" si="17"/>
        <v>6707760</v>
      </c>
      <c r="P61" s="64"/>
      <c r="Q61" s="64">
        <f t="shared" si="21"/>
        <v>395705</v>
      </c>
      <c r="S61" s="65">
        <f t="shared" si="22"/>
        <v>3.29</v>
      </c>
      <c r="U61" s="66">
        <v>16.951421998775579</v>
      </c>
      <c r="V61" s="246">
        <f t="shared" si="20"/>
        <v>16.951415827447214</v>
      </c>
    </row>
    <row r="62" spans="1:22" x14ac:dyDescent="0.2">
      <c r="A62" s="61"/>
      <c r="C62" s="41" t="s">
        <v>656</v>
      </c>
      <c r="E62" s="62">
        <v>50221</v>
      </c>
      <c r="G62" s="46" t="s">
        <v>670</v>
      </c>
      <c r="H62" s="46" t="s">
        <v>636</v>
      </c>
      <c r="I62" s="47">
        <v>-2</v>
      </c>
      <c r="K62" s="67">
        <v>15148041.550000001</v>
      </c>
      <c r="L62" s="72"/>
      <c r="M62" s="64">
        <v>5031760</v>
      </c>
      <c r="N62" s="64"/>
      <c r="O62" s="64">
        <f t="shared" si="17"/>
        <v>10419242</v>
      </c>
      <c r="P62" s="64"/>
      <c r="Q62" s="64">
        <f t="shared" si="21"/>
        <v>613980</v>
      </c>
      <c r="S62" s="65">
        <f t="shared" si="22"/>
        <v>4.05</v>
      </c>
      <c r="U62" s="66">
        <v>16.969997509914791</v>
      </c>
      <c r="V62" s="246">
        <f t="shared" si="20"/>
        <v>16.970002280204568</v>
      </c>
    </row>
    <row r="63" spans="1:22" x14ac:dyDescent="0.2">
      <c r="A63" s="61"/>
      <c r="K63" s="63"/>
      <c r="M63" s="73"/>
      <c r="O63" s="73"/>
      <c r="Q63" s="73"/>
      <c r="S63" s="65"/>
      <c r="U63" s="66"/>
    </row>
    <row r="64" spans="1:22" x14ac:dyDescent="0.2">
      <c r="A64" s="61"/>
      <c r="C64" s="74" t="s">
        <v>671</v>
      </c>
      <c r="K64" s="63">
        <f>+SUBTOTAL(9,K53:K63)</f>
        <v>209785551.56000003</v>
      </c>
      <c r="M64" s="49">
        <f>+SUBTOTAL(9,M53:M63)</f>
        <v>99387416</v>
      </c>
      <c r="O64" s="49">
        <f>+SUBTOTAL(9,O53:O63)</f>
        <v>117450730</v>
      </c>
      <c r="Q64" s="49">
        <f>+SUBTOTAL(9,Q53:Q63)</f>
        <v>5846239</v>
      </c>
      <c r="S64" s="65">
        <f>Q64/K64*100</f>
        <v>2.7867691347313488</v>
      </c>
      <c r="U64" s="66">
        <f>ROUND(O64/Q64,1)</f>
        <v>20.100000000000001</v>
      </c>
    </row>
    <row r="65" spans="1:22" x14ac:dyDescent="0.2">
      <c r="A65" s="61"/>
      <c r="C65" s="74"/>
      <c r="K65" s="63"/>
      <c r="S65" s="65"/>
      <c r="U65" s="66"/>
    </row>
    <row r="66" spans="1:22" x14ac:dyDescent="0.2">
      <c r="A66" s="61">
        <v>316</v>
      </c>
      <c r="B66" s="44" t="s">
        <v>672</v>
      </c>
      <c r="C66" s="41" t="s">
        <v>673</v>
      </c>
      <c r="K66" s="63"/>
      <c r="S66" s="65"/>
      <c r="U66" s="66"/>
    </row>
    <row r="67" spans="1:22" x14ac:dyDescent="0.2">
      <c r="A67" s="61"/>
      <c r="C67" s="41" t="s">
        <v>639</v>
      </c>
      <c r="E67" s="62">
        <v>60813</v>
      </c>
      <c r="G67" s="46" t="s">
        <v>674</v>
      </c>
      <c r="H67" s="46" t="s">
        <v>636</v>
      </c>
      <c r="I67" s="47">
        <v>-8</v>
      </c>
      <c r="K67" s="63">
        <v>7631763.9800000004</v>
      </c>
      <c r="L67" s="72"/>
      <c r="M67" s="64">
        <v>1065766</v>
      </c>
      <c r="N67" s="64"/>
      <c r="O67" s="64">
        <f t="shared" ref="O67:O73" si="23">ROUND((K67*(-I67/100)+K67)-M67,0)</f>
        <v>7176539</v>
      </c>
      <c r="P67" s="64"/>
      <c r="Q67" s="64">
        <f t="shared" ref="Q67:Q68" si="24">ROUND(O67/U67,0)</f>
        <v>174999</v>
      </c>
      <c r="S67" s="65">
        <f t="shared" ref="S67:S68" si="25">ROUND(Q67/K67*100,2)</f>
        <v>2.29</v>
      </c>
      <c r="U67" s="66">
        <v>41.009023135688864</v>
      </c>
      <c r="V67" s="246">
        <f t="shared" ref="V67:V73" si="26">+O67/Q67</f>
        <v>41.009028623020704</v>
      </c>
    </row>
    <row r="68" spans="1:22" x14ac:dyDescent="0.2">
      <c r="A68" s="61"/>
      <c r="C68" s="41" t="s">
        <v>643</v>
      </c>
      <c r="E68" s="62">
        <v>51317</v>
      </c>
      <c r="G68" s="46" t="s">
        <v>674</v>
      </c>
      <c r="H68" s="46" t="s">
        <v>636</v>
      </c>
      <c r="I68" s="47">
        <v>-1</v>
      </c>
      <c r="K68" s="63">
        <v>4048517.93</v>
      </c>
      <c r="L68" s="72"/>
      <c r="M68" s="64">
        <v>1190089</v>
      </c>
      <c r="N68" s="64"/>
      <c r="O68" s="64">
        <f t="shared" si="23"/>
        <v>2898914</v>
      </c>
      <c r="P68" s="64"/>
      <c r="Q68" s="64">
        <f t="shared" si="24"/>
        <v>151150</v>
      </c>
      <c r="S68" s="65">
        <f t="shared" si="25"/>
        <v>3.73</v>
      </c>
      <c r="U68" s="66">
        <v>19.179053919947073</v>
      </c>
      <c r="V68" s="246">
        <f t="shared" si="26"/>
        <v>19.179053919947073</v>
      </c>
    </row>
    <row r="69" spans="1:22" x14ac:dyDescent="0.2">
      <c r="A69" s="248"/>
      <c r="C69" s="41" t="s">
        <v>646</v>
      </c>
      <c r="E69" s="62">
        <v>49125</v>
      </c>
      <c r="G69" s="46" t="s">
        <v>674</v>
      </c>
      <c r="H69" s="46" t="s">
        <v>636</v>
      </c>
      <c r="I69" s="47">
        <v>-2</v>
      </c>
      <c r="K69" s="63">
        <v>962012.25</v>
      </c>
      <c r="L69" s="72"/>
      <c r="M69" s="64">
        <v>927221</v>
      </c>
      <c r="N69" s="64"/>
      <c r="O69" s="64">
        <f t="shared" si="23"/>
        <v>54031</v>
      </c>
      <c r="P69" s="64"/>
      <c r="Q69" s="64">
        <f t="shared" ref="Q69:Q73" si="27">ROUND(O69/U69,0)</f>
        <v>4003</v>
      </c>
      <c r="S69" s="65">
        <f t="shared" ref="S69:S73" si="28">ROUND(Q69/K69*100,2)</f>
        <v>0.42</v>
      </c>
      <c r="U69" s="66">
        <v>13.497026562706489</v>
      </c>
      <c r="V69" s="246">
        <f t="shared" si="26"/>
        <v>13.497626779915064</v>
      </c>
    </row>
    <row r="70" spans="1:22" x14ac:dyDescent="0.2">
      <c r="A70" s="61"/>
      <c r="C70" s="41" t="s">
        <v>647</v>
      </c>
      <c r="E70" s="62">
        <v>49125</v>
      </c>
      <c r="G70" s="46" t="s">
        <v>674</v>
      </c>
      <c r="H70" s="46" t="s">
        <v>636</v>
      </c>
      <c r="I70" s="47">
        <v>-2</v>
      </c>
      <c r="K70" s="63">
        <v>1749100.53</v>
      </c>
      <c r="L70" s="72"/>
      <c r="M70" s="64">
        <v>1623519</v>
      </c>
      <c r="N70" s="64"/>
      <c r="O70" s="64">
        <f t="shared" si="23"/>
        <v>160564</v>
      </c>
      <c r="P70" s="64"/>
      <c r="Q70" s="64">
        <f t="shared" si="27"/>
        <v>11964</v>
      </c>
      <c r="S70" s="65">
        <f t="shared" si="28"/>
        <v>0.68</v>
      </c>
      <c r="U70" s="66">
        <v>13.420941558441559</v>
      </c>
      <c r="V70" s="246">
        <f t="shared" si="26"/>
        <v>13.420595118689402</v>
      </c>
    </row>
    <row r="71" spans="1:22" x14ac:dyDescent="0.2">
      <c r="C71" s="41" t="s">
        <v>648</v>
      </c>
      <c r="E71" s="62">
        <v>49125</v>
      </c>
      <c r="G71" s="46" t="s">
        <v>674</v>
      </c>
      <c r="H71" s="46" t="s">
        <v>636</v>
      </c>
      <c r="I71" s="47">
        <v>-2</v>
      </c>
      <c r="K71" s="63">
        <v>1586836.68</v>
      </c>
      <c r="L71" s="72"/>
      <c r="M71" s="64">
        <v>1468488</v>
      </c>
      <c r="N71" s="64"/>
      <c r="O71" s="64">
        <f t="shared" si="23"/>
        <v>150085</v>
      </c>
      <c r="P71" s="64"/>
      <c r="Q71" s="64">
        <f t="shared" si="27"/>
        <v>11241</v>
      </c>
      <c r="S71" s="65">
        <f t="shared" si="28"/>
        <v>0.71</v>
      </c>
      <c r="U71" s="66">
        <v>13.351198789571695</v>
      </c>
      <c r="V71" s="246">
        <f t="shared" si="26"/>
        <v>13.351570145004892</v>
      </c>
    </row>
    <row r="72" spans="1:22" x14ac:dyDescent="0.2">
      <c r="A72" s="61"/>
      <c r="C72" s="41" t="s">
        <v>649</v>
      </c>
      <c r="E72" s="62">
        <v>50221</v>
      </c>
      <c r="G72" s="46" t="s">
        <v>674</v>
      </c>
      <c r="H72" s="46" t="s">
        <v>636</v>
      </c>
      <c r="I72" s="47">
        <v>-2</v>
      </c>
      <c r="K72" s="63">
        <v>3760163.18</v>
      </c>
      <c r="L72" s="72"/>
      <c r="M72" s="64">
        <v>2827966</v>
      </c>
      <c r="N72" s="64"/>
      <c r="O72" s="64">
        <f t="shared" si="23"/>
        <v>1007400</v>
      </c>
      <c r="P72" s="64"/>
      <c r="Q72" s="64">
        <f t="shared" si="27"/>
        <v>62603</v>
      </c>
      <c r="S72" s="65">
        <f t="shared" si="28"/>
        <v>1.66</v>
      </c>
      <c r="U72" s="66">
        <v>16.091982338529466</v>
      </c>
      <c r="V72" s="246">
        <f t="shared" si="26"/>
        <v>16.091880580802837</v>
      </c>
    </row>
    <row r="73" spans="1:22" x14ac:dyDescent="0.2">
      <c r="A73" s="61"/>
      <c r="C73" s="41" t="s">
        <v>650</v>
      </c>
      <c r="E73" s="62">
        <v>50221</v>
      </c>
      <c r="G73" s="46" t="s">
        <v>674</v>
      </c>
      <c r="H73" s="46" t="s">
        <v>636</v>
      </c>
      <c r="I73" s="47">
        <v>-2</v>
      </c>
      <c r="K73" s="67">
        <v>13277145.73</v>
      </c>
      <c r="L73" s="72"/>
      <c r="M73" s="64">
        <v>4623857</v>
      </c>
      <c r="N73" s="64"/>
      <c r="O73" s="64">
        <f t="shared" si="23"/>
        <v>8918832</v>
      </c>
      <c r="P73" s="64"/>
      <c r="Q73" s="64">
        <f t="shared" si="27"/>
        <v>543837</v>
      </c>
      <c r="S73" s="65">
        <f t="shared" si="28"/>
        <v>4.0999999999999996</v>
      </c>
      <c r="U73" s="66">
        <v>16.399840154984631</v>
      </c>
      <c r="V73" s="246">
        <f t="shared" si="26"/>
        <v>16.399825683063124</v>
      </c>
    </row>
    <row r="74" spans="1:22" x14ac:dyDescent="0.2">
      <c r="A74" s="61"/>
      <c r="K74" s="63"/>
      <c r="M74" s="73"/>
      <c r="O74" s="73"/>
      <c r="Q74" s="73"/>
      <c r="S74" s="65"/>
      <c r="U74" s="66"/>
    </row>
    <row r="75" spans="1:22" x14ac:dyDescent="0.2">
      <c r="A75" s="61"/>
      <c r="C75" s="74" t="s">
        <v>675</v>
      </c>
      <c r="K75" s="67">
        <f>+SUBTOTAL(9,K67:K74)</f>
        <v>33015540.280000001</v>
      </c>
      <c r="M75" s="91">
        <f>+SUBTOTAL(9,M67:M74)</f>
        <v>13726906</v>
      </c>
      <c r="O75" s="91">
        <f>+SUBTOTAL(9,O67:O74)</f>
        <v>20366365</v>
      </c>
      <c r="Q75" s="91">
        <f>+SUBTOTAL(9,Q67:Q74)</f>
        <v>959797</v>
      </c>
      <c r="S75" s="65">
        <f>Q75/K75*100</f>
        <v>2.9071067499126202</v>
      </c>
      <c r="U75" s="66">
        <f>ROUND(O75/Q75,1)</f>
        <v>21.2</v>
      </c>
    </row>
    <row r="76" spans="1:22" x14ac:dyDescent="0.2">
      <c r="A76" s="61"/>
      <c r="C76" s="74"/>
      <c r="K76" s="63"/>
      <c r="S76" s="65"/>
      <c r="U76" s="66"/>
    </row>
    <row r="77" spans="1:22" ht="15.75" x14ac:dyDescent="0.25">
      <c r="A77" s="61"/>
      <c r="C77" s="60" t="s">
        <v>676</v>
      </c>
      <c r="K77" s="69">
        <f>+SUBTOTAL(9,K15:K76)</f>
        <v>4173876195.8699999</v>
      </c>
      <c r="L77" s="70"/>
      <c r="M77" s="71">
        <f>+SUBTOTAL(9,M15:M76)</f>
        <v>1431085115</v>
      </c>
      <c r="N77" s="71"/>
      <c r="O77" s="71">
        <f>+SUBTOTAL(9,O15:O76)</f>
        <v>2886789805</v>
      </c>
      <c r="P77" s="71"/>
      <c r="Q77" s="71">
        <f>+SUBTOTAL(9,Q15:Q76)</f>
        <v>152315111</v>
      </c>
      <c r="S77" s="249">
        <f>Q77/K77*100</f>
        <v>3.649248416872402</v>
      </c>
      <c r="T77" s="70"/>
      <c r="U77" s="250"/>
    </row>
    <row r="78" spans="1:22" ht="15.75" x14ac:dyDescent="0.25">
      <c r="A78" s="61"/>
      <c r="C78" s="60"/>
      <c r="K78" s="63"/>
      <c r="L78" s="70"/>
      <c r="M78" s="71"/>
      <c r="N78" s="71"/>
      <c r="O78" s="71"/>
      <c r="P78" s="71"/>
      <c r="Q78" s="71"/>
      <c r="S78" s="65"/>
      <c r="U78" s="66"/>
    </row>
    <row r="79" spans="1:22" ht="15.75" x14ac:dyDescent="0.25">
      <c r="A79" s="61"/>
      <c r="C79" s="50" t="s">
        <v>681</v>
      </c>
      <c r="K79" s="63"/>
      <c r="S79" s="65"/>
      <c r="U79" s="66"/>
    </row>
    <row r="80" spans="1:22" x14ac:dyDescent="0.2">
      <c r="A80" s="61"/>
      <c r="C80" s="92"/>
      <c r="K80" s="63"/>
      <c r="S80" s="65"/>
      <c r="U80" s="66"/>
    </row>
    <row r="81" spans="1:22" x14ac:dyDescent="0.2">
      <c r="A81" s="61">
        <v>340.1</v>
      </c>
      <c r="C81" s="251" t="s">
        <v>677</v>
      </c>
      <c r="K81" s="63"/>
      <c r="S81" s="65"/>
      <c r="U81" s="66"/>
    </row>
    <row r="82" spans="1:22" x14ac:dyDescent="0.2">
      <c r="A82" s="61"/>
      <c r="C82" s="251" t="s">
        <v>682</v>
      </c>
      <c r="E82" s="62">
        <v>51682</v>
      </c>
      <c r="G82" s="46" t="s">
        <v>635</v>
      </c>
      <c r="H82" s="46" t="s">
        <v>636</v>
      </c>
      <c r="I82" s="47">
        <v>0</v>
      </c>
      <c r="K82" s="67">
        <v>176409.31</v>
      </c>
      <c r="M82" s="91">
        <v>134050</v>
      </c>
      <c r="O82" s="91">
        <f t="shared" ref="O82" si="29">ROUND((K82*(-I82/100)+K82)-M82,0)</f>
        <v>42359</v>
      </c>
      <c r="Q82" s="91">
        <f t="shared" ref="Q82" si="30">ROUND(O82/U82,0)</f>
        <v>2018</v>
      </c>
      <c r="S82" s="65">
        <f t="shared" ref="S82" si="31">ROUND(Q82/K82*100,2)</f>
        <v>1.1399999999999999</v>
      </c>
      <c r="U82" s="66">
        <v>20.990584737363726</v>
      </c>
      <c r="V82" s="246">
        <f>+O82/Q82</f>
        <v>20.990584737363726</v>
      </c>
    </row>
    <row r="83" spans="1:22" x14ac:dyDescent="0.2">
      <c r="A83" s="61"/>
      <c r="C83" s="251"/>
      <c r="K83" s="63"/>
      <c r="S83" s="65"/>
      <c r="U83" s="66"/>
    </row>
    <row r="84" spans="1:22" x14ac:dyDescent="0.2">
      <c r="A84" s="61"/>
      <c r="C84" s="252" t="s">
        <v>683</v>
      </c>
      <c r="K84" s="63">
        <f>+SUBTOTAL(9,K82:K83)</f>
        <v>176409.31</v>
      </c>
      <c r="M84" s="49">
        <f>+SUBTOTAL(9,M82:M83)</f>
        <v>134050</v>
      </c>
      <c r="O84" s="49">
        <f>+SUBTOTAL(9,O82:O83)</f>
        <v>42359</v>
      </c>
      <c r="Q84" s="49">
        <f>+SUBTOTAL(9,Q82:Q83)</f>
        <v>2018</v>
      </c>
      <c r="S84" s="65">
        <f>Q84/K84*100</f>
        <v>1.1439305555925592</v>
      </c>
      <c r="U84" s="66">
        <f>ROUND(O84/Q84,1)</f>
        <v>21</v>
      </c>
    </row>
    <row r="85" spans="1:22" x14ac:dyDescent="0.2">
      <c r="A85" s="61"/>
      <c r="C85" s="251"/>
      <c r="K85" s="63"/>
      <c r="S85" s="65"/>
      <c r="U85" s="66"/>
    </row>
    <row r="86" spans="1:22" x14ac:dyDescent="0.2">
      <c r="A86" s="61">
        <v>341</v>
      </c>
      <c r="C86" s="41" t="s">
        <v>678</v>
      </c>
      <c r="K86" s="63"/>
      <c r="S86" s="65"/>
      <c r="U86" s="66"/>
    </row>
    <row r="87" spans="1:22" x14ac:dyDescent="0.2">
      <c r="A87" s="61"/>
      <c r="C87" s="251" t="s">
        <v>684</v>
      </c>
      <c r="E87" s="62">
        <v>56795</v>
      </c>
      <c r="G87" s="46" t="s">
        <v>685</v>
      </c>
      <c r="H87" s="46" t="s">
        <v>636</v>
      </c>
      <c r="I87" s="47">
        <v>-3</v>
      </c>
      <c r="K87" s="63">
        <v>50851902.399999999</v>
      </c>
      <c r="L87" s="72"/>
      <c r="M87" s="64">
        <v>6863332</v>
      </c>
      <c r="N87" s="64"/>
      <c r="O87" s="64">
        <f t="shared" ref="O87:O102" si="32">ROUND((K87*(-I87/100)+K87)-M87,0)</f>
        <v>45514127</v>
      </c>
      <c r="P87" s="64"/>
      <c r="Q87" s="64">
        <f t="shared" ref="Q87:Q102" si="33">ROUND(O87/U87,0)</f>
        <v>1388716</v>
      </c>
      <c r="S87" s="65">
        <f t="shared" ref="S87:S102" si="34">ROUND(Q87/K87*100,2)</f>
        <v>2.73</v>
      </c>
      <c r="U87" s="66">
        <v>32.774244370134248</v>
      </c>
      <c r="V87" s="246">
        <f t="shared" ref="V87:V102" si="35">+O87/Q87</f>
        <v>32.774251178786734</v>
      </c>
    </row>
    <row r="88" spans="1:22" x14ac:dyDescent="0.2">
      <c r="A88" s="61"/>
      <c r="C88" s="251" t="s">
        <v>686</v>
      </c>
      <c r="E88" s="62">
        <v>52047</v>
      </c>
      <c r="G88" s="46" t="s">
        <v>685</v>
      </c>
      <c r="H88" s="46" t="s">
        <v>636</v>
      </c>
      <c r="I88" s="47">
        <v>-3</v>
      </c>
      <c r="K88" s="63">
        <v>3740231.32</v>
      </c>
      <c r="L88" s="72"/>
      <c r="M88" s="64">
        <v>2357163</v>
      </c>
      <c r="N88" s="64"/>
      <c r="O88" s="64">
        <f t="shared" si="32"/>
        <v>1495275</v>
      </c>
      <c r="P88" s="64"/>
      <c r="Q88" s="64">
        <f t="shared" si="33"/>
        <v>72707</v>
      </c>
      <c r="S88" s="65">
        <f t="shared" si="34"/>
        <v>1.94</v>
      </c>
      <c r="U88" s="66">
        <v>20.565855745721272</v>
      </c>
      <c r="V88" s="246">
        <f t="shared" si="35"/>
        <v>20.565763956702931</v>
      </c>
    </row>
    <row r="89" spans="1:22" x14ac:dyDescent="0.2">
      <c r="A89" s="61"/>
      <c r="C89" s="251" t="s">
        <v>687</v>
      </c>
      <c r="E89" s="62">
        <v>52047</v>
      </c>
      <c r="G89" s="46" t="s">
        <v>685</v>
      </c>
      <c r="H89" s="46" t="s">
        <v>636</v>
      </c>
      <c r="I89" s="47">
        <v>-3</v>
      </c>
      <c r="K89" s="63">
        <v>3588684.24</v>
      </c>
      <c r="L89" s="72"/>
      <c r="M89" s="64">
        <v>2265113</v>
      </c>
      <c r="N89" s="64"/>
      <c r="O89" s="64">
        <f t="shared" si="32"/>
        <v>1431232</v>
      </c>
      <c r="P89" s="64"/>
      <c r="Q89" s="64">
        <f t="shared" si="33"/>
        <v>69642</v>
      </c>
      <c r="S89" s="65">
        <f t="shared" si="34"/>
        <v>1.94</v>
      </c>
      <c r="U89" s="66">
        <v>20.551286795197324</v>
      </c>
      <c r="V89" s="246">
        <f t="shared" si="35"/>
        <v>20.551276528531634</v>
      </c>
    </row>
    <row r="90" spans="1:22" x14ac:dyDescent="0.2">
      <c r="A90" s="61"/>
      <c r="C90" s="251" t="s">
        <v>688</v>
      </c>
      <c r="E90" s="62">
        <v>52778</v>
      </c>
      <c r="G90" s="46" t="s">
        <v>685</v>
      </c>
      <c r="H90" s="46" t="s">
        <v>636</v>
      </c>
      <c r="I90" s="47">
        <v>-3</v>
      </c>
      <c r="K90" s="63">
        <v>3559154.97</v>
      </c>
      <c r="L90" s="72"/>
      <c r="M90" s="64">
        <v>2025233</v>
      </c>
      <c r="N90" s="64"/>
      <c r="O90" s="64">
        <f t="shared" si="32"/>
        <v>1640697</v>
      </c>
      <c r="P90" s="64"/>
      <c r="Q90" s="64">
        <f t="shared" si="33"/>
        <v>73245</v>
      </c>
      <c r="S90" s="65">
        <f t="shared" si="34"/>
        <v>2.06</v>
      </c>
      <c r="U90" s="66">
        <v>22.399975366424435</v>
      </c>
      <c r="V90" s="246">
        <f t="shared" si="35"/>
        <v>22.400122875281589</v>
      </c>
    </row>
    <row r="91" spans="1:22" x14ac:dyDescent="0.2">
      <c r="A91" s="61"/>
      <c r="C91" s="251" t="s">
        <v>689</v>
      </c>
      <c r="E91" s="62">
        <v>52778</v>
      </c>
      <c r="G91" s="46" t="s">
        <v>685</v>
      </c>
      <c r="H91" s="46" t="s">
        <v>636</v>
      </c>
      <c r="I91" s="47">
        <v>-3</v>
      </c>
      <c r="K91" s="63">
        <v>3548851.71</v>
      </c>
      <c r="L91" s="72"/>
      <c r="M91" s="64">
        <v>2019371</v>
      </c>
      <c r="N91" s="64"/>
      <c r="O91" s="64">
        <f t="shared" si="32"/>
        <v>1635946</v>
      </c>
      <c r="P91" s="64"/>
      <c r="Q91" s="64">
        <f t="shared" si="33"/>
        <v>73033</v>
      </c>
      <c r="S91" s="65">
        <f t="shared" si="34"/>
        <v>2.06</v>
      </c>
      <c r="U91" s="66">
        <v>22.399962942375392</v>
      </c>
      <c r="V91" s="246">
        <f t="shared" si="35"/>
        <v>22.400093108594746</v>
      </c>
    </row>
    <row r="92" spans="1:22" x14ac:dyDescent="0.2">
      <c r="A92" s="61"/>
      <c r="C92" s="251" t="s">
        <v>690</v>
      </c>
      <c r="E92" s="62">
        <v>52778</v>
      </c>
      <c r="G92" s="46" t="s">
        <v>685</v>
      </c>
      <c r="H92" s="46" t="s">
        <v>636</v>
      </c>
      <c r="I92" s="47">
        <v>-3</v>
      </c>
      <c r="K92" s="63">
        <v>3655976.41</v>
      </c>
      <c r="L92" s="72"/>
      <c r="M92" s="64">
        <v>2072619</v>
      </c>
      <c r="N92" s="64"/>
      <c r="O92" s="64">
        <f t="shared" si="32"/>
        <v>1693037</v>
      </c>
      <c r="P92" s="64"/>
      <c r="Q92" s="64">
        <f t="shared" si="33"/>
        <v>75582</v>
      </c>
      <c r="S92" s="65">
        <f t="shared" si="34"/>
        <v>2.0699999999999998</v>
      </c>
      <c r="U92" s="66">
        <v>22.399914022664582</v>
      </c>
      <c r="V92" s="246">
        <f t="shared" si="35"/>
        <v>22.400002646132677</v>
      </c>
    </row>
    <row r="93" spans="1:22" x14ac:dyDescent="0.2">
      <c r="A93" s="61"/>
      <c r="C93" s="251" t="s">
        <v>691</v>
      </c>
      <c r="E93" s="62">
        <v>52778</v>
      </c>
      <c r="G93" s="46" t="s">
        <v>685</v>
      </c>
      <c r="H93" s="46" t="s">
        <v>636</v>
      </c>
      <c r="I93" s="47">
        <v>-3</v>
      </c>
      <c r="K93" s="63">
        <v>4414423.76</v>
      </c>
      <c r="L93" s="72"/>
      <c r="M93" s="64">
        <v>2136052</v>
      </c>
      <c r="N93" s="64"/>
      <c r="O93" s="64">
        <f t="shared" si="32"/>
        <v>2410804</v>
      </c>
      <c r="P93" s="64"/>
      <c r="Q93" s="64">
        <f t="shared" si="33"/>
        <v>106483</v>
      </c>
      <c r="S93" s="65">
        <f t="shared" si="34"/>
        <v>2.41</v>
      </c>
      <c r="U93" s="66">
        <v>22.640288388739762</v>
      </c>
      <c r="V93" s="246">
        <f t="shared" si="35"/>
        <v>22.640271217001775</v>
      </c>
    </row>
    <row r="94" spans="1:22" x14ac:dyDescent="0.2">
      <c r="A94" s="61"/>
      <c r="C94" s="251" t="s">
        <v>692</v>
      </c>
      <c r="E94" s="62">
        <v>51682</v>
      </c>
      <c r="G94" s="46" t="s">
        <v>685</v>
      </c>
      <c r="H94" s="46" t="s">
        <v>636</v>
      </c>
      <c r="I94" s="47">
        <v>-2</v>
      </c>
      <c r="K94" s="63">
        <v>1053014.69</v>
      </c>
      <c r="L94" s="72"/>
      <c r="M94" s="64">
        <v>473729</v>
      </c>
      <c r="N94" s="64"/>
      <c r="O94" s="64">
        <f t="shared" si="32"/>
        <v>600346</v>
      </c>
      <c r="P94" s="64"/>
      <c r="Q94" s="64">
        <f t="shared" si="33"/>
        <v>29961</v>
      </c>
      <c r="S94" s="65">
        <f t="shared" si="34"/>
        <v>2.85</v>
      </c>
      <c r="U94" s="66">
        <v>20.037644637120668</v>
      </c>
      <c r="V94" s="246">
        <f t="shared" si="35"/>
        <v>20.037582190180569</v>
      </c>
    </row>
    <row r="95" spans="1:22" x14ac:dyDescent="0.2">
      <c r="A95" s="61"/>
      <c r="C95" s="251" t="s">
        <v>693</v>
      </c>
      <c r="E95" s="62">
        <v>50951</v>
      </c>
      <c r="G95" s="46" t="s">
        <v>685</v>
      </c>
      <c r="H95" s="46" t="s">
        <v>636</v>
      </c>
      <c r="I95" s="47">
        <v>-2</v>
      </c>
      <c r="K95" s="63">
        <v>222026</v>
      </c>
      <c r="L95" s="72"/>
      <c r="M95" s="64">
        <v>113800</v>
      </c>
      <c r="N95" s="64"/>
      <c r="O95" s="64">
        <f t="shared" si="32"/>
        <v>112667</v>
      </c>
      <c r="P95" s="64"/>
      <c r="Q95" s="64">
        <f t="shared" si="33"/>
        <v>6181</v>
      </c>
      <c r="S95" s="65">
        <f t="shared" si="34"/>
        <v>2.78</v>
      </c>
      <c r="U95" s="66">
        <v>18.228554289142171</v>
      </c>
      <c r="V95" s="246">
        <f t="shared" si="35"/>
        <v>18.227956641320176</v>
      </c>
    </row>
    <row r="96" spans="1:22" x14ac:dyDescent="0.2">
      <c r="A96" s="61"/>
      <c r="C96" s="251" t="s">
        <v>694</v>
      </c>
      <c r="E96" s="62">
        <v>50951</v>
      </c>
      <c r="G96" s="46" t="s">
        <v>685</v>
      </c>
      <c r="H96" s="46" t="s">
        <v>636</v>
      </c>
      <c r="I96" s="47">
        <v>-2</v>
      </c>
      <c r="K96" s="63">
        <v>555992.76</v>
      </c>
      <c r="L96" s="72"/>
      <c r="M96" s="64">
        <v>381022</v>
      </c>
      <c r="N96" s="64"/>
      <c r="O96" s="64">
        <f t="shared" si="32"/>
        <v>186091</v>
      </c>
      <c r="P96" s="64"/>
      <c r="Q96" s="64">
        <f t="shared" si="33"/>
        <v>10405</v>
      </c>
      <c r="S96" s="65">
        <f t="shared" si="34"/>
        <v>1.87</v>
      </c>
      <c r="U96" s="66">
        <v>17.885473901098901</v>
      </c>
      <c r="V96" s="246">
        <f t="shared" si="35"/>
        <v>17.884766938971648</v>
      </c>
    </row>
    <row r="97" spans="1:22" x14ac:dyDescent="0.2">
      <c r="A97" s="61"/>
      <c r="C97" s="251" t="s">
        <v>695</v>
      </c>
      <c r="E97" s="62">
        <v>49490</v>
      </c>
      <c r="G97" s="46" t="s">
        <v>685</v>
      </c>
      <c r="H97" s="46" t="s">
        <v>636</v>
      </c>
      <c r="I97" s="47">
        <v>-2</v>
      </c>
      <c r="K97" s="63">
        <v>2012654.95</v>
      </c>
      <c r="L97" s="72"/>
      <c r="M97" s="64">
        <v>1766591</v>
      </c>
      <c r="N97" s="64"/>
      <c r="O97" s="64">
        <f t="shared" si="32"/>
        <v>286317</v>
      </c>
      <c r="P97" s="64"/>
      <c r="Q97" s="64">
        <f t="shared" si="33"/>
        <v>20281</v>
      </c>
      <c r="S97" s="65">
        <f t="shared" si="34"/>
        <v>1.01</v>
      </c>
      <c r="U97" s="66">
        <v>14.117264470443351</v>
      </c>
      <c r="V97" s="246">
        <f t="shared" si="35"/>
        <v>14.117499137123415</v>
      </c>
    </row>
    <row r="98" spans="1:22" x14ac:dyDescent="0.2">
      <c r="A98" s="61"/>
      <c r="C98" s="251" t="s">
        <v>696</v>
      </c>
      <c r="E98" s="62">
        <v>49125</v>
      </c>
      <c r="G98" s="46" t="s">
        <v>685</v>
      </c>
      <c r="H98" s="46" t="s">
        <v>636</v>
      </c>
      <c r="I98" s="47">
        <v>-2</v>
      </c>
      <c r="K98" s="63">
        <v>4660156.04</v>
      </c>
      <c r="L98" s="72"/>
      <c r="M98" s="64">
        <v>3685914</v>
      </c>
      <c r="N98" s="64"/>
      <c r="O98" s="64">
        <f t="shared" si="32"/>
        <v>1067445</v>
      </c>
      <c r="P98" s="64"/>
      <c r="Q98" s="64">
        <f t="shared" si="33"/>
        <v>80561</v>
      </c>
      <c r="S98" s="65">
        <f t="shared" si="34"/>
        <v>1.73</v>
      </c>
      <c r="U98" s="66">
        <v>13.250177007048579</v>
      </c>
      <c r="V98" s="246">
        <f t="shared" si="35"/>
        <v>13.250145852211368</v>
      </c>
    </row>
    <row r="99" spans="1:22" x14ac:dyDescent="0.2">
      <c r="A99" s="61"/>
      <c r="C99" s="251" t="s">
        <v>697</v>
      </c>
      <c r="E99" s="62">
        <v>49490</v>
      </c>
      <c r="G99" s="46" t="s">
        <v>685</v>
      </c>
      <c r="H99" s="46" t="s">
        <v>636</v>
      </c>
      <c r="I99" s="47">
        <v>-2</v>
      </c>
      <c r="K99" s="63">
        <v>1865718.2</v>
      </c>
      <c r="L99" s="72"/>
      <c r="M99" s="64">
        <v>1444909</v>
      </c>
      <c r="N99" s="64"/>
      <c r="O99" s="64">
        <f t="shared" si="32"/>
        <v>458124</v>
      </c>
      <c r="P99" s="64"/>
      <c r="Q99" s="64">
        <f t="shared" si="33"/>
        <v>32447</v>
      </c>
      <c r="S99" s="65">
        <f t="shared" si="34"/>
        <v>1.74</v>
      </c>
      <c r="U99" s="66">
        <v>14.118993984045796</v>
      </c>
      <c r="V99" s="246">
        <f t="shared" si="35"/>
        <v>14.119148149289611</v>
      </c>
    </row>
    <row r="100" spans="1:22" x14ac:dyDescent="0.2">
      <c r="A100" s="61"/>
      <c r="C100" s="251" t="s">
        <v>698</v>
      </c>
      <c r="E100" s="62">
        <v>49856</v>
      </c>
      <c r="G100" s="46" t="s">
        <v>685</v>
      </c>
      <c r="H100" s="46" t="s">
        <v>636</v>
      </c>
      <c r="I100" s="47">
        <v>-2</v>
      </c>
      <c r="K100" s="63">
        <v>1919015.13</v>
      </c>
      <c r="L100" s="72"/>
      <c r="M100" s="64">
        <v>1566407</v>
      </c>
      <c r="N100" s="64"/>
      <c r="O100" s="64">
        <f t="shared" si="32"/>
        <v>390988</v>
      </c>
      <c r="P100" s="64"/>
      <c r="Q100" s="64">
        <f t="shared" si="33"/>
        <v>25822</v>
      </c>
      <c r="S100" s="65">
        <f t="shared" si="34"/>
        <v>1.35</v>
      </c>
      <c r="U100" s="66">
        <v>15.141918358097827</v>
      </c>
      <c r="V100" s="246">
        <f t="shared" si="35"/>
        <v>15.141662148555495</v>
      </c>
    </row>
    <row r="101" spans="1:22" x14ac:dyDescent="0.2">
      <c r="A101" s="61"/>
      <c r="C101" s="251" t="s">
        <v>699</v>
      </c>
      <c r="E101" s="62">
        <v>45838</v>
      </c>
      <c r="G101" s="46" t="s">
        <v>685</v>
      </c>
      <c r="H101" s="46" t="s">
        <v>636</v>
      </c>
      <c r="I101" s="47">
        <v>-1</v>
      </c>
      <c r="K101" s="63">
        <v>291451.55</v>
      </c>
      <c r="L101" s="72"/>
      <c r="M101" s="64">
        <v>282196</v>
      </c>
      <c r="N101" s="64"/>
      <c r="O101" s="64">
        <f t="shared" si="32"/>
        <v>12170</v>
      </c>
      <c r="P101" s="64"/>
      <c r="Q101" s="64">
        <f t="shared" si="33"/>
        <v>2464</v>
      </c>
      <c r="S101" s="65">
        <f t="shared" si="34"/>
        <v>0.85</v>
      </c>
      <c r="U101" s="66">
        <v>4.9396917578735762</v>
      </c>
      <c r="V101" s="246">
        <f t="shared" si="35"/>
        <v>4.9391233766233764</v>
      </c>
    </row>
    <row r="102" spans="1:22" x14ac:dyDescent="0.2">
      <c r="A102" s="61"/>
      <c r="C102" s="251" t="s">
        <v>700</v>
      </c>
      <c r="E102" s="62">
        <v>51682</v>
      </c>
      <c r="G102" s="46" t="s">
        <v>685</v>
      </c>
      <c r="H102" s="46" t="s">
        <v>636</v>
      </c>
      <c r="I102" s="47">
        <v>-2</v>
      </c>
      <c r="K102" s="63">
        <v>2198885.41</v>
      </c>
      <c r="L102" s="72"/>
      <c r="M102" s="64">
        <v>1323639</v>
      </c>
      <c r="N102" s="64"/>
      <c r="O102" s="64">
        <f t="shared" si="32"/>
        <v>919224</v>
      </c>
      <c r="P102" s="64"/>
      <c r="Q102" s="64">
        <f t="shared" si="33"/>
        <v>46380</v>
      </c>
      <c r="S102" s="65">
        <f t="shared" si="34"/>
        <v>2.11</v>
      </c>
      <c r="U102" s="66">
        <v>19.819355346530756</v>
      </c>
      <c r="V102" s="246">
        <f t="shared" si="35"/>
        <v>19.819404915912031</v>
      </c>
    </row>
    <row r="103" spans="1:22" x14ac:dyDescent="0.2">
      <c r="A103" s="61"/>
      <c r="K103" s="63"/>
      <c r="M103" s="73"/>
      <c r="O103" s="73"/>
      <c r="Q103" s="73"/>
      <c r="S103" s="65"/>
      <c r="U103" s="66"/>
    </row>
    <row r="104" spans="1:22" x14ac:dyDescent="0.2">
      <c r="A104" s="61"/>
      <c r="C104" s="74" t="s">
        <v>701</v>
      </c>
      <c r="K104" s="63">
        <f>+SUBTOTAL(9,K87:K103)</f>
        <v>88138139.540000007</v>
      </c>
      <c r="M104" s="49">
        <f>+SUBTOTAL(9,M87:M103)</f>
        <v>30777090</v>
      </c>
      <c r="O104" s="49">
        <f>+SUBTOTAL(9,O87:O103)</f>
        <v>59854490</v>
      </c>
      <c r="Q104" s="49">
        <f>+SUBTOTAL(9,Q87:Q103)</f>
        <v>2113910</v>
      </c>
      <c r="S104" s="65">
        <f>Q104/K104*100</f>
        <v>2.3984055155153774</v>
      </c>
      <c r="U104" s="66">
        <f>ROUND(O104/Q104,1)</f>
        <v>28.3</v>
      </c>
    </row>
    <row r="105" spans="1:22" x14ac:dyDescent="0.2">
      <c r="A105" s="61"/>
      <c r="K105" s="63"/>
      <c r="S105" s="65"/>
      <c r="U105" s="66"/>
    </row>
    <row r="106" spans="1:22" x14ac:dyDescent="0.2">
      <c r="A106" s="61">
        <v>342</v>
      </c>
      <c r="C106" s="41" t="s">
        <v>702</v>
      </c>
      <c r="K106" s="63"/>
      <c r="S106" s="65"/>
      <c r="U106" s="66"/>
    </row>
    <row r="107" spans="1:22" x14ac:dyDescent="0.2">
      <c r="A107" s="61"/>
      <c r="C107" s="251" t="s">
        <v>684</v>
      </c>
      <c r="E107" s="62">
        <v>56795</v>
      </c>
      <c r="G107" s="46" t="s">
        <v>703</v>
      </c>
      <c r="H107" s="46" t="s">
        <v>636</v>
      </c>
      <c r="I107" s="47">
        <v>-3</v>
      </c>
      <c r="K107" s="63">
        <v>6595518.0999999996</v>
      </c>
      <c r="L107" s="72"/>
      <c r="M107" s="64">
        <v>4068869</v>
      </c>
      <c r="N107" s="64"/>
      <c r="O107" s="64">
        <f t="shared" ref="O107:O126" si="36">ROUND((K107*(-I107/100)+K107)-M107,0)</f>
        <v>2724515</v>
      </c>
      <c r="P107" s="64"/>
      <c r="Q107" s="64">
        <f t="shared" ref="Q107:Q126" si="37">ROUND(O107/U107,0)</f>
        <v>86268</v>
      </c>
      <c r="S107" s="65">
        <f t="shared" ref="S107:S126" si="38">ROUND(Q107/K107*100,2)</f>
        <v>1.31</v>
      </c>
      <c r="U107" s="66">
        <v>31.581878735615096</v>
      </c>
      <c r="V107" s="246">
        <f t="shared" ref="V107:V126" si="39">+O107/Q107</f>
        <v>31.581988686419066</v>
      </c>
    </row>
    <row r="108" spans="1:22" x14ac:dyDescent="0.2">
      <c r="A108" s="61"/>
      <c r="C108" s="251" t="s">
        <v>704</v>
      </c>
      <c r="E108" s="62">
        <v>56795</v>
      </c>
      <c r="G108" s="46" t="s">
        <v>703</v>
      </c>
      <c r="H108" s="46" t="s">
        <v>636</v>
      </c>
      <c r="I108" s="47">
        <v>-10</v>
      </c>
      <c r="K108" s="63">
        <v>23410569.219999999</v>
      </c>
      <c r="L108" s="72"/>
      <c r="M108" s="64">
        <v>3480724</v>
      </c>
      <c r="N108" s="64"/>
      <c r="O108" s="64">
        <f t="shared" si="36"/>
        <v>22270902</v>
      </c>
      <c r="P108" s="64"/>
      <c r="Q108" s="64">
        <f t="shared" si="37"/>
        <v>705669</v>
      </c>
      <c r="S108" s="65">
        <f t="shared" si="38"/>
        <v>3.01</v>
      </c>
      <c r="U108" s="66">
        <v>31.55998350501439</v>
      </c>
      <c r="V108" s="246">
        <f t="shared" si="39"/>
        <v>31.55998350501439</v>
      </c>
    </row>
    <row r="109" spans="1:22" x14ac:dyDescent="0.2">
      <c r="A109" s="61"/>
      <c r="C109" s="251" t="s">
        <v>705</v>
      </c>
      <c r="E109" s="62">
        <v>51682</v>
      </c>
      <c r="G109" s="46" t="s">
        <v>703</v>
      </c>
      <c r="H109" s="46" t="s">
        <v>636</v>
      </c>
      <c r="I109" s="47">
        <v>-6</v>
      </c>
      <c r="K109" s="63">
        <v>6851592.0999999996</v>
      </c>
      <c r="L109" s="72"/>
      <c r="M109" s="64">
        <v>793573</v>
      </c>
      <c r="N109" s="64"/>
      <c r="O109" s="64">
        <f t="shared" si="36"/>
        <v>6469115</v>
      </c>
      <c r="P109" s="64"/>
      <c r="Q109" s="64">
        <f t="shared" si="37"/>
        <v>321207</v>
      </c>
      <c r="S109" s="65">
        <f t="shared" si="38"/>
        <v>4.6900000000000004</v>
      </c>
      <c r="U109" s="66">
        <v>20.140018741808241</v>
      </c>
      <c r="V109" s="246">
        <f t="shared" si="39"/>
        <v>20.140018741808241</v>
      </c>
    </row>
    <row r="110" spans="1:22" x14ac:dyDescent="0.2">
      <c r="A110" s="61"/>
      <c r="C110" s="251" t="s">
        <v>686</v>
      </c>
      <c r="E110" s="62">
        <v>52047</v>
      </c>
      <c r="G110" s="46" t="s">
        <v>703</v>
      </c>
      <c r="H110" s="46" t="s">
        <v>636</v>
      </c>
      <c r="I110" s="47">
        <v>-3</v>
      </c>
      <c r="K110" s="63">
        <v>239584.43</v>
      </c>
      <c r="L110" s="72"/>
      <c r="M110" s="64">
        <v>151371</v>
      </c>
      <c r="N110" s="64"/>
      <c r="O110" s="64">
        <f t="shared" si="36"/>
        <v>95401</v>
      </c>
      <c r="P110" s="64"/>
      <c r="Q110" s="64">
        <f t="shared" si="37"/>
        <v>4801</v>
      </c>
      <c r="S110" s="65">
        <f t="shared" si="38"/>
        <v>2</v>
      </c>
      <c r="U110" s="66">
        <v>19.870466321243523</v>
      </c>
      <c r="V110" s="246">
        <f t="shared" si="39"/>
        <v>19.871068527390126</v>
      </c>
    </row>
    <row r="111" spans="1:22" x14ac:dyDescent="0.2">
      <c r="A111" s="61"/>
      <c r="C111" s="251" t="s">
        <v>687</v>
      </c>
      <c r="E111" s="62">
        <v>52047</v>
      </c>
      <c r="G111" s="46" t="s">
        <v>703</v>
      </c>
      <c r="H111" s="46" t="s">
        <v>636</v>
      </c>
      <c r="I111" s="47">
        <v>-3</v>
      </c>
      <c r="K111" s="63">
        <v>239245.54</v>
      </c>
      <c r="L111" s="72"/>
      <c r="M111" s="64">
        <v>151169</v>
      </c>
      <c r="N111" s="64"/>
      <c r="O111" s="64">
        <f t="shared" si="36"/>
        <v>95254</v>
      </c>
      <c r="P111" s="64"/>
      <c r="Q111" s="64">
        <f t="shared" si="37"/>
        <v>4793</v>
      </c>
      <c r="S111" s="65">
        <f t="shared" si="38"/>
        <v>2</v>
      </c>
      <c r="U111" s="66">
        <v>19.873215940685821</v>
      </c>
      <c r="V111" s="246">
        <f t="shared" si="39"/>
        <v>19.873565616524097</v>
      </c>
    </row>
    <row r="112" spans="1:22" x14ac:dyDescent="0.2">
      <c r="A112" s="61"/>
      <c r="C112" s="41" t="s">
        <v>706</v>
      </c>
      <c r="E112" s="62">
        <v>52778</v>
      </c>
      <c r="G112" s="46" t="s">
        <v>703</v>
      </c>
      <c r="H112" s="46" t="s">
        <v>636</v>
      </c>
      <c r="I112" s="47">
        <v>-8</v>
      </c>
      <c r="K112" s="63">
        <v>5641750.8200000003</v>
      </c>
      <c r="L112" s="72"/>
      <c r="M112" s="64">
        <v>3057552</v>
      </c>
      <c r="N112" s="64"/>
      <c r="O112" s="64">
        <f t="shared" si="36"/>
        <v>3035539</v>
      </c>
      <c r="P112" s="64"/>
      <c r="Q112" s="64">
        <f t="shared" si="37"/>
        <v>139590</v>
      </c>
      <c r="S112" s="65">
        <f t="shared" si="38"/>
        <v>2.4700000000000002</v>
      </c>
      <c r="U112" s="66">
        <v>21.746106454617092</v>
      </c>
      <c r="V112" s="246">
        <f t="shared" si="39"/>
        <v>21.746106454617092</v>
      </c>
    </row>
    <row r="113" spans="1:22" x14ac:dyDescent="0.2">
      <c r="A113" s="61"/>
      <c r="C113" s="251" t="s">
        <v>688</v>
      </c>
      <c r="E113" s="62">
        <v>52778</v>
      </c>
      <c r="G113" s="46" t="s">
        <v>703</v>
      </c>
      <c r="H113" s="46" t="s">
        <v>636</v>
      </c>
      <c r="I113" s="47">
        <v>-3</v>
      </c>
      <c r="K113" s="63">
        <v>578059.38</v>
      </c>
      <c r="L113" s="72"/>
      <c r="M113" s="64">
        <v>329545</v>
      </c>
      <c r="N113" s="64"/>
      <c r="O113" s="64">
        <f t="shared" si="36"/>
        <v>265856</v>
      </c>
      <c r="P113" s="64"/>
      <c r="Q113" s="64">
        <f t="shared" si="37"/>
        <v>12285</v>
      </c>
      <c r="S113" s="65">
        <f t="shared" si="38"/>
        <v>2.13</v>
      </c>
      <c r="U113" s="66">
        <v>21.640041112987298</v>
      </c>
      <c r="V113" s="246">
        <f t="shared" si="39"/>
        <v>21.64070004070004</v>
      </c>
    </row>
    <row r="114" spans="1:22" x14ac:dyDescent="0.2">
      <c r="A114" s="61"/>
      <c r="C114" s="251" t="s">
        <v>689</v>
      </c>
      <c r="E114" s="62">
        <v>52778</v>
      </c>
      <c r="G114" s="46" t="s">
        <v>703</v>
      </c>
      <c r="H114" s="46" t="s">
        <v>636</v>
      </c>
      <c r="I114" s="47">
        <v>-3</v>
      </c>
      <c r="K114" s="63">
        <v>576385.74</v>
      </c>
      <c r="L114" s="72"/>
      <c r="M114" s="64">
        <v>328591</v>
      </c>
      <c r="N114" s="64"/>
      <c r="O114" s="64">
        <f t="shared" si="36"/>
        <v>265086</v>
      </c>
      <c r="P114" s="64"/>
      <c r="Q114" s="64">
        <f t="shared" si="37"/>
        <v>12250</v>
      </c>
      <c r="S114" s="65">
        <f t="shared" si="38"/>
        <v>2.13</v>
      </c>
      <c r="U114" s="66">
        <v>21.639375644235017</v>
      </c>
      <c r="V114" s="246">
        <f t="shared" si="39"/>
        <v>21.639673469387755</v>
      </c>
    </row>
    <row r="115" spans="1:22" x14ac:dyDescent="0.2">
      <c r="A115" s="61"/>
      <c r="C115" s="251" t="s">
        <v>690</v>
      </c>
      <c r="E115" s="62">
        <v>52778</v>
      </c>
      <c r="G115" s="46" t="s">
        <v>703</v>
      </c>
      <c r="H115" s="46" t="s">
        <v>636</v>
      </c>
      <c r="I115" s="47">
        <v>-3</v>
      </c>
      <c r="K115" s="63">
        <v>593786.01</v>
      </c>
      <c r="L115" s="72"/>
      <c r="M115" s="64">
        <v>337525</v>
      </c>
      <c r="N115" s="64"/>
      <c r="O115" s="64">
        <f t="shared" si="36"/>
        <v>274075</v>
      </c>
      <c r="P115" s="64"/>
      <c r="Q115" s="64">
        <f t="shared" si="37"/>
        <v>12665</v>
      </c>
      <c r="S115" s="65">
        <f t="shared" si="38"/>
        <v>2.13</v>
      </c>
      <c r="U115" s="66">
        <v>21.640236517774454</v>
      </c>
      <c r="V115" s="246">
        <f t="shared" si="39"/>
        <v>21.640347414133437</v>
      </c>
    </row>
    <row r="116" spans="1:22" x14ac:dyDescent="0.2">
      <c r="A116" s="61"/>
      <c r="C116" s="251" t="s">
        <v>691</v>
      </c>
      <c r="E116" s="62">
        <v>52778</v>
      </c>
      <c r="G116" s="46" t="s">
        <v>703</v>
      </c>
      <c r="H116" s="46" t="s">
        <v>636</v>
      </c>
      <c r="I116" s="47">
        <v>-3</v>
      </c>
      <c r="K116" s="63">
        <v>787212.6</v>
      </c>
      <c r="L116" s="72"/>
      <c r="M116" s="64">
        <v>366939</v>
      </c>
      <c r="N116" s="64"/>
      <c r="O116" s="64">
        <f t="shared" si="36"/>
        <v>443890</v>
      </c>
      <c r="P116" s="64"/>
      <c r="Q116" s="64">
        <f t="shared" si="37"/>
        <v>20152</v>
      </c>
      <c r="S116" s="65">
        <f t="shared" si="38"/>
        <v>2.56</v>
      </c>
      <c r="U116" s="66">
        <v>22.027029490861025</v>
      </c>
      <c r="V116" s="246">
        <f t="shared" si="39"/>
        <v>22.027094084954346</v>
      </c>
    </row>
    <row r="117" spans="1:22" x14ac:dyDescent="0.2">
      <c r="A117" s="61"/>
      <c r="C117" s="251" t="s">
        <v>692</v>
      </c>
      <c r="E117" s="62">
        <v>51682</v>
      </c>
      <c r="G117" s="46" t="s">
        <v>703</v>
      </c>
      <c r="H117" s="46" t="s">
        <v>636</v>
      </c>
      <c r="I117" s="47">
        <v>-2</v>
      </c>
      <c r="K117" s="63">
        <v>795787.89</v>
      </c>
      <c r="L117" s="72"/>
      <c r="M117" s="64">
        <v>435928</v>
      </c>
      <c r="N117" s="64"/>
      <c r="O117" s="64">
        <f t="shared" si="36"/>
        <v>375776</v>
      </c>
      <c r="P117" s="64"/>
      <c r="Q117" s="64">
        <f t="shared" si="37"/>
        <v>19495</v>
      </c>
      <c r="S117" s="65">
        <f t="shared" si="38"/>
        <v>2.4500000000000002</v>
      </c>
      <c r="U117" s="66">
        <v>19.275844131277783</v>
      </c>
      <c r="V117" s="246">
        <f t="shared" si="39"/>
        <v>19.275506540138498</v>
      </c>
    </row>
    <row r="118" spans="1:22" x14ac:dyDescent="0.2">
      <c r="A118" s="61"/>
      <c r="C118" s="251" t="s">
        <v>693</v>
      </c>
      <c r="E118" s="62">
        <v>50951</v>
      </c>
      <c r="G118" s="46" t="s">
        <v>703</v>
      </c>
      <c r="H118" s="46" t="s">
        <v>636</v>
      </c>
      <c r="I118" s="47">
        <v>-2</v>
      </c>
      <c r="K118" s="63">
        <v>993493.11</v>
      </c>
      <c r="L118" s="72"/>
      <c r="M118" s="64">
        <v>429833</v>
      </c>
      <c r="N118" s="64"/>
      <c r="O118" s="64">
        <f t="shared" si="36"/>
        <v>583530</v>
      </c>
      <c r="P118" s="64"/>
      <c r="Q118" s="64">
        <f t="shared" si="37"/>
        <v>32150</v>
      </c>
      <c r="S118" s="65">
        <f t="shared" si="38"/>
        <v>3.24</v>
      </c>
      <c r="U118" s="66">
        <v>18.150499432132559</v>
      </c>
      <c r="V118" s="246">
        <f t="shared" si="39"/>
        <v>18.150233281493001</v>
      </c>
    </row>
    <row r="119" spans="1:22" x14ac:dyDescent="0.2">
      <c r="A119" s="61"/>
      <c r="C119" s="251" t="s">
        <v>694</v>
      </c>
      <c r="E119" s="62">
        <v>50951</v>
      </c>
      <c r="G119" s="46" t="s">
        <v>703</v>
      </c>
      <c r="H119" s="46" t="s">
        <v>636</v>
      </c>
      <c r="I119" s="47">
        <v>-2</v>
      </c>
      <c r="K119" s="63">
        <v>959028.11</v>
      </c>
      <c r="L119" s="72"/>
      <c r="M119" s="64">
        <v>423482</v>
      </c>
      <c r="N119" s="64"/>
      <c r="O119" s="64">
        <f t="shared" si="36"/>
        <v>554727</v>
      </c>
      <c r="P119" s="64"/>
      <c r="Q119" s="64">
        <f t="shared" si="37"/>
        <v>30585</v>
      </c>
      <c r="S119" s="65">
        <f t="shared" si="38"/>
        <v>3.19</v>
      </c>
      <c r="U119" s="66">
        <v>18.13724770642202</v>
      </c>
      <c r="V119" s="246">
        <f t="shared" si="39"/>
        <v>18.137224129475232</v>
      </c>
    </row>
    <row r="120" spans="1:22" x14ac:dyDescent="0.2">
      <c r="A120" s="61"/>
      <c r="C120" s="251" t="s">
        <v>695</v>
      </c>
      <c r="E120" s="62">
        <v>49490</v>
      </c>
      <c r="G120" s="46" t="s">
        <v>703</v>
      </c>
      <c r="H120" s="46" t="s">
        <v>636</v>
      </c>
      <c r="I120" s="47">
        <v>-2</v>
      </c>
      <c r="K120" s="63">
        <v>263045.52</v>
      </c>
      <c r="L120" s="72"/>
      <c r="M120" s="64">
        <v>199653</v>
      </c>
      <c r="N120" s="64"/>
      <c r="O120" s="64">
        <f t="shared" si="36"/>
        <v>68653</v>
      </c>
      <c r="P120" s="64"/>
      <c r="Q120" s="64">
        <f t="shared" si="37"/>
        <v>4748</v>
      </c>
      <c r="S120" s="65">
        <f t="shared" si="38"/>
        <v>1.81</v>
      </c>
      <c r="U120" s="66">
        <v>14.458546384222061</v>
      </c>
      <c r="V120" s="246">
        <f t="shared" si="39"/>
        <v>14.459351305812973</v>
      </c>
    </row>
    <row r="121" spans="1:22" x14ac:dyDescent="0.2">
      <c r="A121" s="61"/>
      <c r="C121" s="251" t="s">
        <v>696</v>
      </c>
      <c r="E121" s="62">
        <v>49125</v>
      </c>
      <c r="G121" s="46" t="s">
        <v>703</v>
      </c>
      <c r="H121" s="46" t="s">
        <v>636</v>
      </c>
      <c r="I121" s="47">
        <v>-2</v>
      </c>
      <c r="K121" s="63">
        <v>3155168.57</v>
      </c>
      <c r="L121" s="72"/>
      <c r="M121" s="64">
        <v>1795375</v>
      </c>
      <c r="N121" s="64"/>
      <c r="O121" s="64">
        <f t="shared" si="36"/>
        <v>1422897</v>
      </c>
      <c r="P121" s="64"/>
      <c r="Q121" s="64">
        <f t="shared" si="37"/>
        <v>106818</v>
      </c>
      <c r="S121" s="65">
        <f t="shared" si="38"/>
        <v>3.39</v>
      </c>
      <c r="T121" s="65"/>
      <c r="U121" s="66">
        <v>13.320698580310079</v>
      </c>
      <c r="V121" s="246">
        <f t="shared" si="39"/>
        <v>13.320760545975398</v>
      </c>
    </row>
    <row r="122" spans="1:22" x14ac:dyDescent="0.2">
      <c r="A122" s="61"/>
      <c r="C122" s="251" t="s">
        <v>697</v>
      </c>
      <c r="E122" s="62">
        <v>49490</v>
      </c>
      <c r="G122" s="46" t="s">
        <v>703</v>
      </c>
      <c r="H122" s="46" t="s">
        <v>636</v>
      </c>
      <c r="I122" s="47">
        <v>-2</v>
      </c>
      <c r="K122" s="63">
        <v>282445.64</v>
      </c>
      <c r="L122" s="72"/>
      <c r="M122" s="64">
        <v>137461</v>
      </c>
      <c r="N122" s="64"/>
      <c r="O122" s="64">
        <f t="shared" si="36"/>
        <v>150634</v>
      </c>
      <c r="P122" s="64"/>
      <c r="Q122" s="64">
        <f t="shared" si="37"/>
        <v>10446</v>
      </c>
      <c r="S122" s="65">
        <f t="shared" si="38"/>
        <v>3.7</v>
      </c>
      <c r="U122" s="66">
        <v>14.420785466203579</v>
      </c>
      <c r="V122" s="246">
        <f t="shared" si="39"/>
        <v>14.420256557533984</v>
      </c>
    </row>
    <row r="123" spans="1:22" x14ac:dyDescent="0.2">
      <c r="A123" s="61"/>
      <c r="C123" s="251" t="s">
        <v>698</v>
      </c>
      <c r="E123" s="62">
        <v>49856</v>
      </c>
      <c r="G123" s="46" t="s">
        <v>703</v>
      </c>
      <c r="H123" s="46" t="s">
        <v>636</v>
      </c>
      <c r="I123" s="47">
        <v>-2</v>
      </c>
      <c r="K123" s="63">
        <v>301560.87</v>
      </c>
      <c r="L123" s="72"/>
      <c r="M123" s="64">
        <v>187775</v>
      </c>
      <c r="N123" s="64"/>
      <c r="O123" s="64">
        <f t="shared" si="36"/>
        <v>119817</v>
      </c>
      <c r="P123" s="64"/>
      <c r="Q123" s="64">
        <f t="shared" si="37"/>
        <v>7816</v>
      </c>
      <c r="S123" s="65">
        <f t="shared" si="38"/>
        <v>2.59</v>
      </c>
      <c r="U123" s="66">
        <v>15.32953620829943</v>
      </c>
      <c r="V123" s="246">
        <f t="shared" si="39"/>
        <v>15.329708290685772</v>
      </c>
    </row>
    <row r="124" spans="1:22" x14ac:dyDescent="0.2">
      <c r="A124" s="61"/>
      <c r="C124" s="251" t="s">
        <v>682</v>
      </c>
      <c r="E124" s="62">
        <v>51682</v>
      </c>
      <c r="G124" s="46" t="s">
        <v>703</v>
      </c>
      <c r="H124" s="46" t="s">
        <v>636</v>
      </c>
      <c r="I124" s="47">
        <v>-6</v>
      </c>
      <c r="K124" s="63">
        <v>8346665.9800000004</v>
      </c>
      <c r="L124" s="72"/>
      <c r="M124" s="64">
        <v>6348974</v>
      </c>
      <c r="N124" s="64"/>
      <c r="O124" s="64">
        <f t="shared" si="36"/>
        <v>2498492</v>
      </c>
      <c r="P124" s="64"/>
      <c r="Q124" s="64">
        <f t="shared" si="37"/>
        <v>136741</v>
      </c>
      <c r="S124" s="65">
        <f t="shared" si="38"/>
        <v>1.64</v>
      </c>
      <c r="U124" s="66">
        <v>18.271710752444402</v>
      </c>
      <c r="V124" s="246">
        <f t="shared" si="39"/>
        <v>18.271710752444402</v>
      </c>
    </row>
    <row r="125" spans="1:22" x14ac:dyDescent="0.2">
      <c r="A125" s="61"/>
      <c r="C125" s="251" t="s">
        <v>699</v>
      </c>
      <c r="E125" s="62">
        <v>45838</v>
      </c>
      <c r="G125" s="46" t="s">
        <v>703</v>
      </c>
      <c r="H125" s="46" t="s">
        <v>636</v>
      </c>
      <c r="I125" s="47">
        <v>-1</v>
      </c>
      <c r="K125" s="63">
        <v>496457.67</v>
      </c>
      <c r="L125" s="72"/>
      <c r="M125" s="64">
        <v>439127</v>
      </c>
      <c r="N125" s="64"/>
      <c r="O125" s="64">
        <f t="shared" si="36"/>
        <v>62295</v>
      </c>
      <c r="P125" s="64"/>
      <c r="Q125" s="64">
        <f t="shared" si="37"/>
        <v>12555</v>
      </c>
      <c r="S125" s="65">
        <f t="shared" si="38"/>
        <v>2.5299999999999998</v>
      </c>
      <c r="U125" s="66">
        <v>4.9616331381037266</v>
      </c>
      <c r="V125" s="246">
        <f t="shared" si="39"/>
        <v>4.9617682198327362</v>
      </c>
    </row>
    <row r="126" spans="1:22" x14ac:dyDescent="0.2">
      <c r="A126" s="61"/>
      <c r="C126" s="251" t="s">
        <v>700</v>
      </c>
      <c r="E126" s="62">
        <v>51682</v>
      </c>
      <c r="G126" s="46" t="s">
        <v>703</v>
      </c>
      <c r="H126" s="46" t="s">
        <v>636</v>
      </c>
      <c r="I126" s="47">
        <v>-2</v>
      </c>
      <c r="K126" s="67">
        <v>1977968.08</v>
      </c>
      <c r="L126" s="72"/>
      <c r="M126" s="64">
        <v>1256991</v>
      </c>
      <c r="N126" s="64"/>
      <c r="O126" s="64">
        <f t="shared" si="36"/>
        <v>760536</v>
      </c>
      <c r="P126" s="64"/>
      <c r="Q126" s="64">
        <f t="shared" si="37"/>
        <v>40036</v>
      </c>
      <c r="S126" s="65">
        <f t="shared" si="38"/>
        <v>2.02</v>
      </c>
      <c r="U126" s="66">
        <v>18.996289676704148</v>
      </c>
      <c r="V126" s="246">
        <f t="shared" si="39"/>
        <v>18.996303327005695</v>
      </c>
    </row>
    <row r="127" spans="1:22" x14ac:dyDescent="0.2">
      <c r="A127" s="61"/>
      <c r="K127" s="63"/>
      <c r="M127" s="73"/>
      <c r="O127" s="73"/>
      <c r="Q127" s="73"/>
      <c r="S127" s="65"/>
      <c r="U127" s="66"/>
    </row>
    <row r="128" spans="1:22" x14ac:dyDescent="0.2">
      <c r="A128" s="61"/>
      <c r="C128" s="74" t="s">
        <v>707</v>
      </c>
      <c r="K128" s="63">
        <f>+SUBTOTAL(9,K107:K127)</f>
        <v>63085325.38000001</v>
      </c>
      <c r="M128" s="49">
        <f>+SUBTOTAL(9,M107:M127)</f>
        <v>24720457</v>
      </c>
      <c r="O128" s="49">
        <f>+SUBTOTAL(9,O107:O127)</f>
        <v>42536990</v>
      </c>
      <c r="Q128" s="49">
        <f>+SUBTOTAL(9,Q107:Q127)</f>
        <v>1721070</v>
      </c>
      <c r="S128" s="65">
        <f>Q128/K128*100</f>
        <v>2.7281621987886777</v>
      </c>
      <c r="U128" s="66">
        <f>ROUND(O128/Q128,1)</f>
        <v>24.7</v>
      </c>
    </row>
    <row r="129" spans="1:22" x14ac:dyDescent="0.2">
      <c r="A129" s="61"/>
      <c r="K129" s="63"/>
      <c r="S129" s="65"/>
      <c r="U129" s="66"/>
    </row>
    <row r="130" spans="1:22" x14ac:dyDescent="0.2">
      <c r="A130" s="61">
        <v>343</v>
      </c>
      <c r="C130" s="41" t="s">
        <v>708</v>
      </c>
      <c r="K130" s="63"/>
      <c r="S130" s="65"/>
      <c r="U130" s="66"/>
    </row>
    <row r="131" spans="1:22" x14ac:dyDescent="0.2">
      <c r="A131" s="61"/>
      <c r="C131" s="251" t="s">
        <v>684</v>
      </c>
      <c r="E131" s="62">
        <v>56795</v>
      </c>
      <c r="G131" s="46" t="s">
        <v>709</v>
      </c>
      <c r="H131" s="46" t="s">
        <v>636</v>
      </c>
      <c r="I131" s="47">
        <v>-3</v>
      </c>
      <c r="K131" s="63">
        <v>271383248.64999998</v>
      </c>
      <c r="L131" s="72"/>
      <c r="M131" s="64">
        <v>23490766</v>
      </c>
      <c r="N131" s="64"/>
      <c r="O131" s="64">
        <f t="shared" ref="O131:O145" si="40">ROUND((K131*(-I131/100)+K131)-M131,0)</f>
        <v>256033980</v>
      </c>
      <c r="P131" s="64"/>
      <c r="Q131" s="64">
        <f t="shared" ref="Q131:Q145" si="41">ROUND(O131/U131,0)</f>
        <v>8826291</v>
      </c>
      <c r="S131" s="65">
        <f t="shared" ref="S131:S145" si="42">ROUND(Q131/K131*100,2)</f>
        <v>3.25</v>
      </c>
      <c r="U131" s="66">
        <v>29.008105433390032</v>
      </c>
      <c r="V131" s="246">
        <f t="shared" ref="V131:V145" si="43">+O131/Q131</f>
        <v>29.008105443158399</v>
      </c>
    </row>
    <row r="132" spans="1:22" x14ac:dyDescent="0.2">
      <c r="A132" s="61"/>
      <c r="C132" s="251" t="s">
        <v>686</v>
      </c>
      <c r="E132" s="62">
        <v>52047</v>
      </c>
      <c r="G132" s="46" t="s">
        <v>709</v>
      </c>
      <c r="H132" s="46" t="s">
        <v>636</v>
      </c>
      <c r="I132" s="47">
        <v>-3</v>
      </c>
      <c r="K132" s="63">
        <v>36440838.659999996</v>
      </c>
      <c r="L132" s="72"/>
      <c r="M132" s="64">
        <v>19076162</v>
      </c>
      <c r="N132" s="64"/>
      <c r="O132" s="64">
        <f t="shared" si="40"/>
        <v>18457902</v>
      </c>
      <c r="P132" s="64"/>
      <c r="Q132" s="64">
        <f t="shared" si="41"/>
        <v>981552</v>
      </c>
      <c r="S132" s="65">
        <f t="shared" si="42"/>
        <v>2.69</v>
      </c>
      <c r="U132" s="66">
        <v>18.804818794485389</v>
      </c>
      <c r="V132" s="246">
        <f t="shared" si="43"/>
        <v>18.804813193799209</v>
      </c>
    </row>
    <row r="133" spans="1:22" x14ac:dyDescent="0.2">
      <c r="A133" s="61"/>
      <c r="C133" s="251" t="s">
        <v>687</v>
      </c>
      <c r="E133" s="62">
        <v>52047</v>
      </c>
      <c r="G133" s="46" t="s">
        <v>709</v>
      </c>
      <c r="H133" s="46" t="s">
        <v>636</v>
      </c>
      <c r="I133" s="47">
        <v>-3</v>
      </c>
      <c r="K133" s="63">
        <v>34746351.799999997</v>
      </c>
      <c r="L133" s="72"/>
      <c r="M133" s="64">
        <v>19122536</v>
      </c>
      <c r="N133" s="64"/>
      <c r="O133" s="64">
        <f t="shared" si="40"/>
        <v>16666206</v>
      </c>
      <c r="P133" s="64"/>
      <c r="Q133" s="64">
        <f t="shared" si="41"/>
        <v>892839</v>
      </c>
      <c r="S133" s="65">
        <f t="shared" si="42"/>
        <v>2.57</v>
      </c>
      <c r="U133" s="66">
        <v>18.666535484983417</v>
      </c>
      <c r="V133" s="246">
        <f t="shared" si="43"/>
        <v>18.666530023890086</v>
      </c>
    </row>
    <row r="134" spans="1:22" x14ac:dyDescent="0.2">
      <c r="A134" s="61"/>
      <c r="C134" s="251" t="s">
        <v>688</v>
      </c>
      <c r="E134" s="62">
        <v>52778</v>
      </c>
      <c r="G134" s="46" t="s">
        <v>709</v>
      </c>
      <c r="H134" s="46" t="s">
        <v>636</v>
      </c>
      <c r="I134" s="47">
        <v>-3</v>
      </c>
      <c r="K134" s="63">
        <v>26735721.629999999</v>
      </c>
      <c r="L134" s="72"/>
      <c r="M134" s="64">
        <v>12569268</v>
      </c>
      <c r="N134" s="64"/>
      <c r="O134" s="64">
        <f t="shared" si="40"/>
        <v>14968525</v>
      </c>
      <c r="P134" s="64"/>
      <c r="Q134" s="64">
        <f t="shared" si="41"/>
        <v>733034</v>
      </c>
      <c r="S134" s="65">
        <f t="shared" si="42"/>
        <v>2.74</v>
      </c>
      <c r="U134" s="66">
        <v>20.419951684347758</v>
      </c>
      <c r="V134" s="246">
        <f t="shared" si="43"/>
        <v>20.419960056423029</v>
      </c>
    </row>
    <row r="135" spans="1:22" x14ac:dyDescent="0.2">
      <c r="A135" s="61"/>
      <c r="C135" s="251" t="s">
        <v>689</v>
      </c>
      <c r="E135" s="62">
        <v>52778</v>
      </c>
      <c r="G135" s="46" t="s">
        <v>709</v>
      </c>
      <c r="H135" s="46" t="s">
        <v>636</v>
      </c>
      <c r="I135" s="47">
        <v>-3</v>
      </c>
      <c r="K135" s="63">
        <v>25385572.68</v>
      </c>
      <c r="L135" s="72"/>
      <c r="M135" s="64">
        <v>12843344</v>
      </c>
      <c r="N135" s="64"/>
      <c r="O135" s="64">
        <f t="shared" si="40"/>
        <v>13303796</v>
      </c>
      <c r="P135" s="64"/>
      <c r="Q135" s="64">
        <f t="shared" si="41"/>
        <v>657780</v>
      </c>
      <c r="S135" s="65">
        <f t="shared" si="42"/>
        <v>2.59</v>
      </c>
      <c r="U135" s="66">
        <v>20.225295855729822</v>
      </c>
      <c r="V135" s="246">
        <f t="shared" si="43"/>
        <v>20.225297211833745</v>
      </c>
    </row>
    <row r="136" spans="1:22" x14ac:dyDescent="0.2">
      <c r="A136" s="61"/>
      <c r="C136" s="251" t="s">
        <v>690</v>
      </c>
      <c r="E136" s="62">
        <v>52778</v>
      </c>
      <c r="G136" s="46" t="s">
        <v>709</v>
      </c>
      <c r="H136" s="46" t="s">
        <v>636</v>
      </c>
      <c r="I136" s="47">
        <v>-3</v>
      </c>
      <c r="K136" s="63">
        <v>25404027</v>
      </c>
      <c r="L136" s="72"/>
      <c r="M136" s="64">
        <v>13102216</v>
      </c>
      <c r="N136" s="64"/>
      <c r="O136" s="64">
        <f t="shared" si="40"/>
        <v>13063932</v>
      </c>
      <c r="P136" s="64"/>
      <c r="Q136" s="64">
        <f t="shared" si="41"/>
        <v>645778</v>
      </c>
      <c r="S136" s="65">
        <f t="shared" si="42"/>
        <v>2.54</v>
      </c>
      <c r="U136" s="66">
        <v>20.229749621419003</v>
      </c>
      <c r="V136" s="246">
        <f t="shared" si="43"/>
        <v>20.229756975307303</v>
      </c>
    </row>
    <row r="137" spans="1:22" x14ac:dyDescent="0.2">
      <c r="A137" s="61"/>
      <c r="C137" s="251" t="s">
        <v>691</v>
      </c>
      <c r="E137" s="62">
        <v>52778</v>
      </c>
      <c r="G137" s="46" t="s">
        <v>709</v>
      </c>
      <c r="H137" s="46" t="s">
        <v>636</v>
      </c>
      <c r="I137" s="47">
        <v>-3</v>
      </c>
      <c r="K137" s="63">
        <v>25996969.379999999</v>
      </c>
      <c r="L137" s="72"/>
      <c r="M137" s="64">
        <v>13131439</v>
      </c>
      <c r="N137" s="64"/>
      <c r="O137" s="64">
        <f t="shared" si="40"/>
        <v>13645439</v>
      </c>
      <c r="P137" s="64"/>
      <c r="Q137" s="64">
        <f t="shared" si="41"/>
        <v>671727</v>
      </c>
      <c r="S137" s="65">
        <f t="shared" si="42"/>
        <v>2.58</v>
      </c>
      <c r="U137" s="66">
        <v>20.313963967025273</v>
      </c>
      <c r="V137" s="246">
        <f t="shared" si="43"/>
        <v>20.313965346040877</v>
      </c>
    </row>
    <row r="138" spans="1:22" x14ac:dyDescent="0.2">
      <c r="A138" s="61"/>
      <c r="C138" s="251" t="s">
        <v>692</v>
      </c>
      <c r="E138" s="62">
        <v>51682</v>
      </c>
      <c r="G138" s="46" t="s">
        <v>709</v>
      </c>
      <c r="H138" s="46" t="s">
        <v>636</v>
      </c>
      <c r="I138" s="47">
        <v>-2</v>
      </c>
      <c r="K138" s="63">
        <v>16691313.75</v>
      </c>
      <c r="L138" s="72"/>
      <c r="M138" s="64">
        <v>8330574</v>
      </c>
      <c r="N138" s="64"/>
      <c r="O138" s="64">
        <f t="shared" si="40"/>
        <v>8694566</v>
      </c>
      <c r="P138" s="64"/>
      <c r="Q138" s="64">
        <f t="shared" si="41"/>
        <v>475127</v>
      </c>
      <c r="S138" s="65">
        <f t="shared" si="42"/>
        <v>2.85</v>
      </c>
      <c r="U138" s="66">
        <v>18.299451537493258</v>
      </c>
      <c r="V138" s="246">
        <f t="shared" si="43"/>
        <v>18.299456776819671</v>
      </c>
    </row>
    <row r="139" spans="1:22" x14ac:dyDescent="0.2">
      <c r="A139" s="248"/>
      <c r="C139" s="251" t="s">
        <v>693</v>
      </c>
      <c r="E139" s="62">
        <v>50951</v>
      </c>
      <c r="G139" s="46" t="s">
        <v>709</v>
      </c>
      <c r="H139" s="46" t="s">
        <v>636</v>
      </c>
      <c r="I139" s="47">
        <v>-2</v>
      </c>
      <c r="K139" s="63">
        <v>43034791.909999996</v>
      </c>
      <c r="L139" s="72"/>
      <c r="M139" s="64">
        <v>19450048</v>
      </c>
      <c r="N139" s="64"/>
      <c r="O139" s="64">
        <f t="shared" si="40"/>
        <v>24445440</v>
      </c>
      <c r="P139" s="64"/>
      <c r="Q139" s="64">
        <f t="shared" si="41"/>
        <v>1442884</v>
      </c>
      <c r="S139" s="65">
        <f t="shared" si="42"/>
        <v>3.35</v>
      </c>
      <c r="U139" s="66">
        <v>16.942074655160805</v>
      </c>
      <c r="V139" s="246">
        <f t="shared" si="43"/>
        <v>16.942068801095584</v>
      </c>
    </row>
    <row r="140" spans="1:22" x14ac:dyDescent="0.2">
      <c r="A140" s="61"/>
      <c r="C140" s="251" t="s">
        <v>694</v>
      </c>
      <c r="E140" s="62">
        <v>50951</v>
      </c>
      <c r="G140" s="46" t="s">
        <v>709</v>
      </c>
      <c r="H140" s="46" t="s">
        <v>636</v>
      </c>
      <c r="I140" s="47">
        <v>-2</v>
      </c>
      <c r="K140" s="63">
        <v>32214803.190000001</v>
      </c>
      <c r="L140" s="72"/>
      <c r="M140" s="64">
        <v>21060936</v>
      </c>
      <c r="N140" s="64"/>
      <c r="O140" s="64">
        <f t="shared" si="40"/>
        <v>11798163</v>
      </c>
      <c r="P140" s="64"/>
      <c r="Q140" s="64">
        <f t="shared" si="41"/>
        <v>724125</v>
      </c>
      <c r="S140" s="65">
        <f t="shared" si="42"/>
        <v>2.25</v>
      </c>
      <c r="U140" s="66">
        <v>16.292986676029052</v>
      </c>
      <c r="V140" s="246">
        <f t="shared" si="43"/>
        <v>16.292992232004142</v>
      </c>
    </row>
    <row r="141" spans="1:22" x14ac:dyDescent="0.2">
      <c r="A141" s="61"/>
      <c r="C141" s="251" t="s">
        <v>695</v>
      </c>
      <c r="E141" s="62">
        <v>49490</v>
      </c>
      <c r="G141" s="46" t="s">
        <v>709</v>
      </c>
      <c r="H141" s="46" t="s">
        <v>636</v>
      </c>
      <c r="I141" s="47">
        <v>-2</v>
      </c>
      <c r="K141" s="63">
        <v>26681256.469999999</v>
      </c>
      <c r="L141" s="72"/>
      <c r="M141" s="64">
        <v>21580721</v>
      </c>
      <c r="N141" s="64"/>
      <c r="O141" s="64">
        <f t="shared" si="40"/>
        <v>5634161</v>
      </c>
      <c r="P141" s="64"/>
      <c r="Q141" s="64">
        <f t="shared" si="41"/>
        <v>420548</v>
      </c>
      <c r="S141" s="65">
        <f t="shared" si="42"/>
        <v>1.58</v>
      </c>
      <c r="U141" s="66">
        <v>13.39719517802523</v>
      </c>
      <c r="V141" s="246">
        <f t="shared" si="43"/>
        <v>13.397188905903725</v>
      </c>
    </row>
    <row r="142" spans="1:22" x14ac:dyDescent="0.2">
      <c r="A142" s="61"/>
      <c r="C142" s="251" t="s">
        <v>696</v>
      </c>
      <c r="E142" s="62">
        <v>49125</v>
      </c>
      <c r="G142" s="46" t="s">
        <v>709</v>
      </c>
      <c r="H142" s="46" t="s">
        <v>636</v>
      </c>
      <c r="I142" s="47">
        <v>-2</v>
      </c>
      <c r="K142" s="63">
        <v>28833202.469999999</v>
      </c>
      <c r="L142" s="72"/>
      <c r="M142" s="64">
        <v>17319900</v>
      </c>
      <c r="N142" s="64"/>
      <c r="O142" s="64">
        <f t="shared" si="40"/>
        <v>12089967</v>
      </c>
      <c r="P142" s="64"/>
      <c r="Q142" s="64">
        <f t="shared" si="41"/>
        <v>955260</v>
      </c>
      <c r="S142" s="65">
        <f t="shared" si="42"/>
        <v>3.31</v>
      </c>
      <c r="U142" s="66">
        <v>12.656211325255379</v>
      </c>
      <c r="V142" s="246">
        <f t="shared" si="43"/>
        <v>12.656205640349224</v>
      </c>
    </row>
    <row r="143" spans="1:22" x14ac:dyDescent="0.2">
      <c r="A143" s="61"/>
      <c r="C143" s="251" t="s">
        <v>697</v>
      </c>
      <c r="E143" s="62">
        <v>49490</v>
      </c>
      <c r="G143" s="46" t="s">
        <v>709</v>
      </c>
      <c r="H143" s="46" t="s">
        <v>636</v>
      </c>
      <c r="I143" s="47">
        <v>-2</v>
      </c>
      <c r="K143" s="63">
        <v>25934235.140000001</v>
      </c>
      <c r="L143" s="72"/>
      <c r="M143" s="64">
        <v>14961883</v>
      </c>
      <c r="N143" s="64"/>
      <c r="O143" s="64">
        <f t="shared" si="40"/>
        <v>11491037</v>
      </c>
      <c r="P143" s="64"/>
      <c r="Q143" s="64">
        <f t="shared" si="41"/>
        <v>848972</v>
      </c>
      <c r="S143" s="65">
        <f t="shared" si="42"/>
        <v>3.27</v>
      </c>
      <c r="U143" s="66">
        <v>13.535238231055278</v>
      </c>
      <c r="V143" s="246">
        <f t="shared" si="43"/>
        <v>13.535236733366943</v>
      </c>
    </row>
    <row r="144" spans="1:22" x14ac:dyDescent="0.2">
      <c r="A144" s="61"/>
      <c r="C144" s="251" t="s">
        <v>698</v>
      </c>
      <c r="E144" s="62">
        <v>49856</v>
      </c>
      <c r="G144" s="46" t="s">
        <v>709</v>
      </c>
      <c r="H144" s="46" t="s">
        <v>636</v>
      </c>
      <c r="I144" s="47">
        <v>-2</v>
      </c>
      <c r="K144" s="63">
        <v>42711831.420000002</v>
      </c>
      <c r="L144" s="72"/>
      <c r="M144" s="64">
        <v>28499423</v>
      </c>
      <c r="N144" s="64"/>
      <c r="O144" s="64">
        <f t="shared" si="40"/>
        <v>15066645</v>
      </c>
      <c r="P144" s="64"/>
      <c r="Q144" s="64">
        <f t="shared" si="41"/>
        <v>1044650</v>
      </c>
      <c r="S144" s="65">
        <f t="shared" si="42"/>
        <v>2.4500000000000002</v>
      </c>
      <c r="U144" s="66">
        <v>14.422678223069761</v>
      </c>
      <c r="V144" s="246">
        <f t="shared" si="43"/>
        <v>14.422672665486047</v>
      </c>
    </row>
    <row r="145" spans="1:22" x14ac:dyDescent="0.2">
      <c r="A145" s="61"/>
      <c r="C145" s="251" t="s">
        <v>700</v>
      </c>
      <c r="E145" s="62">
        <v>51682</v>
      </c>
      <c r="G145" s="46" t="s">
        <v>709</v>
      </c>
      <c r="H145" s="46" t="s">
        <v>636</v>
      </c>
      <c r="I145" s="47">
        <v>-2</v>
      </c>
      <c r="K145" s="67">
        <v>19578532.350000001</v>
      </c>
      <c r="L145" s="72"/>
      <c r="M145" s="68">
        <v>9883680</v>
      </c>
      <c r="N145" s="64"/>
      <c r="O145" s="68">
        <f t="shared" si="40"/>
        <v>10086423</v>
      </c>
      <c r="P145" s="64"/>
      <c r="Q145" s="68">
        <f t="shared" si="41"/>
        <v>559264</v>
      </c>
      <c r="S145" s="65">
        <f t="shared" si="42"/>
        <v>2.86</v>
      </c>
      <c r="U145" s="66">
        <v>18.035172485884051</v>
      </c>
      <c r="V145" s="246">
        <f t="shared" si="43"/>
        <v>18.035173013102934</v>
      </c>
    </row>
    <row r="146" spans="1:22" x14ac:dyDescent="0.2">
      <c r="A146" s="61"/>
      <c r="K146" s="63"/>
      <c r="L146" s="72"/>
      <c r="M146" s="64"/>
      <c r="N146" s="64"/>
      <c r="O146" s="64"/>
      <c r="P146" s="64"/>
      <c r="Q146" s="64"/>
      <c r="S146" s="65"/>
      <c r="U146" s="66"/>
    </row>
    <row r="147" spans="1:22" x14ac:dyDescent="0.2">
      <c r="A147" s="61"/>
      <c r="C147" s="74" t="s">
        <v>710</v>
      </c>
      <c r="K147" s="63">
        <f>+SUBTOTAL(9,K131:K146)</f>
        <v>681772696.5</v>
      </c>
      <c r="M147" s="49">
        <f>+SUBTOTAL(9,M131:M146)</f>
        <v>254422896</v>
      </c>
      <c r="O147" s="49">
        <f>+SUBTOTAL(9,O131:O146)</f>
        <v>445446182</v>
      </c>
      <c r="Q147" s="49">
        <f>+SUBTOTAL(9,Q131:Q146)</f>
        <v>19879831</v>
      </c>
      <c r="S147" s="65">
        <f>Q147/K147*100</f>
        <v>2.9159030718092125</v>
      </c>
      <c r="U147" s="66">
        <f>ROUND(O147/Q147,1)</f>
        <v>22.4</v>
      </c>
    </row>
    <row r="148" spans="1:22" x14ac:dyDescent="0.2">
      <c r="A148" s="61"/>
      <c r="K148" s="63"/>
      <c r="S148" s="65"/>
      <c r="U148" s="66"/>
    </row>
    <row r="149" spans="1:22" x14ac:dyDescent="0.2">
      <c r="A149" s="61">
        <v>344</v>
      </c>
      <c r="C149" s="41" t="s">
        <v>711</v>
      </c>
      <c r="K149" s="63"/>
      <c r="S149" s="65"/>
      <c r="U149" s="66"/>
    </row>
    <row r="150" spans="1:22" x14ac:dyDescent="0.2">
      <c r="A150" s="61"/>
      <c r="C150" s="251" t="s">
        <v>684</v>
      </c>
      <c r="E150" s="62">
        <v>56795</v>
      </c>
      <c r="G150" s="46" t="s">
        <v>712</v>
      </c>
      <c r="H150" s="46" t="s">
        <v>636</v>
      </c>
      <c r="I150" s="47">
        <v>-3</v>
      </c>
      <c r="K150" s="63">
        <v>62784586.920000002</v>
      </c>
      <c r="L150" s="72"/>
      <c r="M150" s="64">
        <v>10831929</v>
      </c>
      <c r="N150" s="64"/>
      <c r="O150" s="64">
        <f t="shared" ref="O150:O165" si="44">ROUND((K150*(-I150/100)+K150)-M150,0)</f>
        <v>53836196</v>
      </c>
      <c r="P150" s="64"/>
      <c r="Q150" s="64">
        <f t="shared" ref="Q150:Q165" si="45">ROUND(O150/U150,0)</f>
        <v>1625557</v>
      </c>
      <c r="S150" s="65">
        <f t="shared" ref="S150:S165" si="46">ROUND(Q150/K150*100,2)</f>
        <v>2.59</v>
      </c>
      <c r="U150" s="66">
        <v>33.118623024252969</v>
      </c>
      <c r="V150" s="246">
        <f t="shared" ref="V150:V165" si="47">+O150/Q150</f>
        <v>33.11861472713661</v>
      </c>
    </row>
    <row r="151" spans="1:22" x14ac:dyDescent="0.2">
      <c r="A151" s="61"/>
      <c r="C151" s="251" t="s">
        <v>686</v>
      </c>
      <c r="E151" s="62">
        <v>52047</v>
      </c>
      <c r="G151" s="46" t="s">
        <v>712</v>
      </c>
      <c r="H151" s="46" t="s">
        <v>636</v>
      </c>
      <c r="I151" s="47">
        <v>-3</v>
      </c>
      <c r="K151" s="63">
        <v>4001968.45</v>
      </c>
      <c r="L151" s="72"/>
      <c r="M151" s="64">
        <v>2350314</v>
      </c>
      <c r="N151" s="64"/>
      <c r="O151" s="64">
        <f t="shared" si="44"/>
        <v>1771714</v>
      </c>
      <c r="P151" s="64"/>
      <c r="Q151" s="64">
        <f t="shared" si="45"/>
        <v>85795</v>
      </c>
      <c r="S151" s="65">
        <f t="shared" si="46"/>
        <v>2.14</v>
      </c>
      <c r="U151" s="66">
        <v>20.650489605697231</v>
      </c>
      <c r="V151" s="246">
        <f t="shared" si="47"/>
        <v>20.650550731394603</v>
      </c>
    </row>
    <row r="152" spans="1:22" x14ac:dyDescent="0.2">
      <c r="A152" s="61"/>
      <c r="C152" s="251" t="s">
        <v>687</v>
      </c>
      <c r="E152" s="62">
        <v>52047</v>
      </c>
      <c r="G152" s="46" t="s">
        <v>712</v>
      </c>
      <c r="H152" s="46" t="s">
        <v>636</v>
      </c>
      <c r="I152" s="47">
        <v>-3</v>
      </c>
      <c r="K152" s="63">
        <v>3905587.36</v>
      </c>
      <c r="L152" s="72"/>
      <c r="M152" s="64">
        <v>2253998</v>
      </c>
      <c r="N152" s="64"/>
      <c r="O152" s="64">
        <f t="shared" si="44"/>
        <v>1768757</v>
      </c>
      <c r="P152" s="64"/>
      <c r="Q152" s="64">
        <f t="shared" si="45"/>
        <v>85671</v>
      </c>
      <c r="S152" s="65">
        <f t="shared" si="46"/>
        <v>2.19</v>
      </c>
      <c r="U152" s="66">
        <v>20.646028025102755</v>
      </c>
      <c r="V152" s="246">
        <f t="shared" si="47"/>
        <v>20.645924525218568</v>
      </c>
    </row>
    <row r="153" spans="1:22" x14ac:dyDescent="0.2">
      <c r="A153" s="61"/>
      <c r="C153" s="251" t="s">
        <v>688</v>
      </c>
      <c r="E153" s="62">
        <v>52778</v>
      </c>
      <c r="G153" s="46" t="s">
        <v>712</v>
      </c>
      <c r="H153" s="46" t="s">
        <v>636</v>
      </c>
      <c r="I153" s="47">
        <v>-3</v>
      </c>
      <c r="K153" s="63">
        <v>3065508.07</v>
      </c>
      <c r="L153" s="72"/>
      <c r="M153" s="64">
        <v>1599516</v>
      </c>
      <c r="N153" s="64"/>
      <c r="O153" s="64">
        <f t="shared" si="44"/>
        <v>1557957</v>
      </c>
      <c r="P153" s="64"/>
      <c r="Q153" s="64">
        <f t="shared" si="45"/>
        <v>69184</v>
      </c>
      <c r="S153" s="65">
        <f t="shared" si="46"/>
        <v>2.2599999999999998</v>
      </c>
      <c r="U153" s="66">
        <v>22.518890394915186</v>
      </c>
      <c r="V153" s="246">
        <f t="shared" si="47"/>
        <v>22.519036193339499</v>
      </c>
    </row>
    <row r="154" spans="1:22" x14ac:dyDescent="0.2">
      <c r="A154" s="61"/>
      <c r="C154" s="251" t="s">
        <v>689</v>
      </c>
      <c r="E154" s="62">
        <v>52778</v>
      </c>
      <c r="G154" s="46" t="s">
        <v>712</v>
      </c>
      <c r="H154" s="46" t="s">
        <v>636</v>
      </c>
      <c r="I154" s="47">
        <v>-3</v>
      </c>
      <c r="K154" s="63">
        <v>3053037.79</v>
      </c>
      <c r="L154" s="72"/>
      <c r="M154" s="64">
        <v>1592676</v>
      </c>
      <c r="N154" s="64"/>
      <c r="O154" s="64">
        <f t="shared" si="44"/>
        <v>1551953</v>
      </c>
      <c r="P154" s="64"/>
      <c r="Q154" s="64">
        <f t="shared" si="45"/>
        <v>68917</v>
      </c>
      <c r="S154" s="65">
        <f t="shared" si="46"/>
        <v>2.2599999999999998</v>
      </c>
      <c r="U154" s="66">
        <v>22.519089515958573</v>
      </c>
      <c r="V154" s="246">
        <f t="shared" si="47"/>
        <v>22.519160729573255</v>
      </c>
    </row>
    <row r="155" spans="1:22" x14ac:dyDescent="0.2">
      <c r="A155" s="61"/>
      <c r="C155" s="251" t="s">
        <v>690</v>
      </c>
      <c r="E155" s="62">
        <v>52778</v>
      </c>
      <c r="G155" s="46" t="s">
        <v>712</v>
      </c>
      <c r="H155" s="46" t="s">
        <v>636</v>
      </c>
      <c r="I155" s="47">
        <v>-3</v>
      </c>
      <c r="K155" s="63">
        <v>3483804.51</v>
      </c>
      <c r="L155" s="72"/>
      <c r="M155" s="64">
        <v>1157277</v>
      </c>
      <c r="N155" s="64"/>
      <c r="O155" s="64">
        <f t="shared" si="44"/>
        <v>2431042</v>
      </c>
      <c r="P155" s="64"/>
      <c r="Q155" s="64">
        <f t="shared" si="45"/>
        <v>106691</v>
      </c>
      <c r="S155" s="65">
        <f t="shared" si="46"/>
        <v>3.06</v>
      </c>
      <c r="U155" s="66">
        <v>22.785754268122027</v>
      </c>
      <c r="V155" s="246">
        <f t="shared" si="47"/>
        <v>22.785820734644908</v>
      </c>
    </row>
    <row r="156" spans="1:22" x14ac:dyDescent="0.2">
      <c r="A156" s="61"/>
      <c r="C156" s="251" t="s">
        <v>691</v>
      </c>
      <c r="E156" s="62">
        <v>52778</v>
      </c>
      <c r="G156" s="46" t="s">
        <v>712</v>
      </c>
      <c r="H156" s="46" t="s">
        <v>636</v>
      </c>
      <c r="I156" s="47">
        <v>-3</v>
      </c>
      <c r="K156" s="63">
        <v>3315657.6</v>
      </c>
      <c r="L156" s="72"/>
      <c r="M156" s="64">
        <v>1664621</v>
      </c>
      <c r="N156" s="64"/>
      <c r="O156" s="64">
        <f t="shared" si="44"/>
        <v>1750506</v>
      </c>
      <c r="P156" s="64"/>
      <c r="Q156" s="64">
        <f t="shared" si="45"/>
        <v>77422</v>
      </c>
      <c r="S156" s="65">
        <f t="shared" si="46"/>
        <v>2.34</v>
      </c>
      <c r="U156" s="66">
        <v>22.61001250678434</v>
      </c>
      <c r="V156" s="246">
        <f t="shared" si="47"/>
        <v>22.609929994058536</v>
      </c>
    </row>
    <row r="157" spans="1:22" x14ac:dyDescent="0.2">
      <c r="A157" s="61"/>
      <c r="C157" s="251" t="s">
        <v>692</v>
      </c>
      <c r="E157" s="62">
        <v>51682</v>
      </c>
      <c r="G157" s="46" t="s">
        <v>712</v>
      </c>
      <c r="H157" s="46" t="s">
        <v>636</v>
      </c>
      <c r="I157" s="47">
        <v>-2</v>
      </c>
      <c r="K157" s="63">
        <v>3010557.55</v>
      </c>
      <c r="L157" s="72"/>
      <c r="M157" s="64">
        <v>1725296</v>
      </c>
      <c r="N157" s="64"/>
      <c r="O157" s="64">
        <f t="shared" si="44"/>
        <v>1345473</v>
      </c>
      <c r="P157" s="64"/>
      <c r="Q157" s="64">
        <f t="shared" si="45"/>
        <v>67983</v>
      </c>
      <c r="S157" s="65">
        <f t="shared" si="46"/>
        <v>2.2599999999999998</v>
      </c>
      <c r="U157" s="66">
        <v>19.791205378841067</v>
      </c>
      <c r="V157" s="246">
        <f t="shared" si="47"/>
        <v>19.791315475927806</v>
      </c>
    </row>
    <row r="158" spans="1:22" x14ac:dyDescent="0.2">
      <c r="A158" s="61"/>
      <c r="C158" s="251" t="s">
        <v>693</v>
      </c>
      <c r="E158" s="62">
        <v>50951</v>
      </c>
      <c r="G158" s="46" t="s">
        <v>712</v>
      </c>
      <c r="H158" s="46" t="s">
        <v>636</v>
      </c>
      <c r="I158" s="47">
        <v>-2</v>
      </c>
      <c r="K158" s="63">
        <v>3322577</v>
      </c>
      <c r="L158" s="72"/>
      <c r="M158" s="64">
        <v>2150436</v>
      </c>
      <c r="N158" s="64"/>
      <c r="O158" s="64">
        <f t="shared" si="44"/>
        <v>1238593</v>
      </c>
      <c r="P158" s="64"/>
      <c r="Q158" s="64">
        <f t="shared" si="45"/>
        <v>69768</v>
      </c>
      <c r="S158" s="65">
        <f t="shared" si="46"/>
        <v>2.1</v>
      </c>
      <c r="U158" s="66">
        <v>17.753074274471224</v>
      </c>
      <c r="V158" s="246">
        <f t="shared" si="47"/>
        <v>17.753024309138862</v>
      </c>
    </row>
    <row r="159" spans="1:22" x14ac:dyDescent="0.2">
      <c r="A159" s="61"/>
      <c r="C159" s="251" t="s">
        <v>694</v>
      </c>
      <c r="E159" s="62">
        <v>50951</v>
      </c>
      <c r="G159" s="46" t="s">
        <v>712</v>
      </c>
      <c r="H159" s="46" t="s">
        <v>636</v>
      </c>
      <c r="I159" s="47">
        <v>-2</v>
      </c>
      <c r="K159" s="63">
        <v>3872959.03</v>
      </c>
      <c r="L159" s="72"/>
      <c r="M159" s="64">
        <v>2421604</v>
      </c>
      <c r="N159" s="64"/>
      <c r="O159" s="64">
        <f t="shared" si="44"/>
        <v>1528814</v>
      </c>
      <c r="P159" s="64"/>
      <c r="Q159" s="64">
        <f t="shared" si="45"/>
        <v>85125</v>
      </c>
      <c r="S159" s="65">
        <f t="shared" si="46"/>
        <v>2.2000000000000002</v>
      </c>
      <c r="U159" s="66">
        <v>17.95962709731096</v>
      </c>
      <c r="V159" s="246">
        <f t="shared" si="47"/>
        <v>17.959635829662261</v>
      </c>
    </row>
    <row r="160" spans="1:22" x14ac:dyDescent="0.2">
      <c r="A160" s="61"/>
      <c r="C160" s="251" t="s">
        <v>695</v>
      </c>
      <c r="E160" s="62">
        <v>49490</v>
      </c>
      <c r="G160" s="46" t="s">
        <v>712</v>
      </c>
      <c r="H160" s="46" t="s">
        <v>636</v>
      </c>
      <c r="I160" s="47">
        <v>-2</v>
      </c>
      <c r="K160" s="63">
        <v>5069346.8499999996</v>
      </c>
      <c r="L160" s="72"/>
      <c r="M160" s="64">
        <v>4244200</v>
      </c>
      <c r="N160" s="64"/>
      <c r="O160" s="64">
        <f t="shared" si="44"/>
        <v>926534</v>
      </c>
      <c r="P160" s="64"/>
      <c r="Q160" s="64">
        <f t="shared" si="45"/>
        <v>65434</v>
      </c>
      <c r="S160" s="65">
        <f t="shared" si="46"/>
        <v>1.29</v>
      </c>
      <c r="U160" s="66">
        <v>14.159891666875643</v>
      </c>
      <c r="V160" s="246">
        <f t="shared" si="47"/>
        <v>14.159825167344193</v>
      </c>
    </row>
    <row r="161" spans="1:22" x14ac:dyDescent="0.2">
      <c r="A161" s="61"/>
      <c r="C161" s="251" t="s">
        <v>696</v>
      </c>
      <c r="E161" s="62">
        <v>49125</v>
      </c>
      <c r="G161" s="46" t="s">
        <v>712</v>
      </c>
      <c r="H161" s="46" t="s">
        <v>636</v>
      </c>
      <c r="I161" s="47">
        <v>-2</v>
      </c>
      <c r="K161" s="63">
        <v>5572385.96</v>
      </c>
      <c r="L161" s="72"/>
      <c r="M161" s="64">
        <v>4199493</v>
      </c>
      <c r="N161" s="64"/>
      <c r="O161" s="64">
        <f t="shared" si="44"/>
        <v>1484341</v>
      </c>
      <c r="P161" s="64"/>
      <c r="Q161" s="64">
        <f t="shared" si="45"/>
        <v>112326</v>
      </c>
      <c r="S161" s="65">
        <f t="shared" si="46"/>
        <v>2.02</v>
      </c>
      <c r="U161" s="66">
        <v>13.214616891008026</v>
      </c>
      <c r="V161" s="246">
        <f t="shared" si="47"/>
        <v>13.214580773819062</v>
      </c>
    </row>
    <row r="162" spans="1:22" x14ac:dyDescent="0.2">
      <c r="A162" s="61"/>
      <c r="C162" s="251" t="s">
        <v>697</v>
      </c>
      <c r="E162" s="62">
        <v>49490</v>
      </c>
      <c r="G162" s="46" t="s">
        <v>712</v>
      </c>
      <c r="H162" s="46" t="s">
        <v>636</v>
      </c>
      <c r="I162" s="47">
        <v>-2</v>
      </c>
      <c r="K162" s="63">
        <v>4990266.62</v>
      </c>
      <c r="L162" s="72"/>
      <c r="M162" s="64">
        <v>3527188</v>
      </c>
      <c r="N162" s="64"/>
      <c r="O162" s="64">
        <f t="shared" si="44"/>
        <v>1562884</v>
      </c>
      <c r="P162" s="64"/>
      <c r="Q162" s="64">
        <f t="shared" si="45"/>
        <v>110312</v>
      </c>
      <c r="S162" s="65">
        <f t="shared" si="46"/>
        <v>2.21</v>
      </c>
      <c r="U162" s="66">
        <v>14.16785234845379</v>
      </c>
      <c r="V162" s="246">
        <f t="shared" si="47"/>
        <v>14.167851185727754</v>
      </c>
    </row>
    <row r="163" spans="1:22" x14ac:dyDescent="0.2">
      <c r="A163" s="61"/>
      <c r="C163" s="251" t="s">
        <v>698</v>
      </c>
      <c r="E163" s="62">
        <v>49856</v>
      </c>
      <c r="G163" s="46" t="s">
        <v>712</v>
      </c>
      <c r="H163" s="46" t="s">
        <v>636</v>
      </c>
      <c r="I163" s="47">
        <v>-2</v>
      </c>
      <c r="K163" s="63">
        <v>5729889.9900000002</v>
      </c>
      <c r="L163" s="72"/>
      <c r="M163" s="64">
        <v>3904497</v>
      </c>
      <c r="N163" s="64"/>
      <c r="O163" s="64">
        <f t="shared" si="44"/>
        <v>1939991</v>
      </c>
      <c r="P163" s="64"/>
      <c r="Q163" s="64">
        <f t="shared" si="45"/>
        <v>126799</v>
      </c>
      <c r="S163" s="65">
        <f t="shared" si="46"/>
        <v>2.21</v>
      </c>
      <c r="U163" s="66">
        <v>15.299769359355052</v>
      </c>
      <c r="V163" s="246">
        <f t="shared" si="47"/>
        <v>15.299734225033321</v>
      </c>
    </row>
    <row r="164" spans="1:22" x14ac:dyDescent="0.2">
      <c r="A164" s="61"/>
      <c r="C164" s="251" t="s">
        <v>699</v>
      </c>
      <c r="E164" s="62">
        <v>45838</v>
      </c>
      <c r="G164" s="46" t="s">
        <v>712</v>
      </c>
      <c r="H164" s="46" t="s">
        <v>636</v>
      </c>
      <c r="I164" s="47">
        <v>-1</v>
      </c>
      <c r="K164" s="63">
        <v>2682135.6800000002</v>
      </c>
      <c r="L164" s="72"/>
      <c r="M164" s="64">
        <v>2850466</v>
      </c>
      <c r="N164" s="64"/>
      <c r="O164" s="64">
        <f t="shared" si="44"/>
        <v>-141509</v>
      </c>
      <c r="P164" s="64"/>
      <c r="Q164" s="64">
        <f t="shared" si="45"/>
        <v>-29730</v>
      </c>
      <c r="S164" s="65">
        <f t="shared" si="46"/>
        <v>-1.1100000000000001</v>
      </c>
      <c r="U164" s="66">
        <v>4.7597581770268178</v>
      </c>
      <c r="V164" s="246">
        <f t="shared" si="47"/>
        <v>4.7598049108644469</v>
      </c>
    </row>
    <row r="165" spans="1:22" x14ac:dyDescent="0.2">
      <c r="A165" s="61"/>
      <c r="C165" s="251" t="s">
        <v>700</v>
      </c>
      <c r="E165" s="62">
        <v>51682</v>
      </c>
      <c r="G165" s="46" t="s">
        <v>712</v>
      </c>
      <c r="H165" s="46" t="s">
        <v>636</v>
      </c>
      <c r="I165" s="47">
        <v>-2</v>
      </c>
      <c r="K165" s="63">
        <v>5326518.41</v>
      </c>
      <c r="L165" s="72"/>
      <c r="M165" s="64">
        <v>2805560</v>
      </c>
      <c r="N165" s="64"/>
      <c r="O165" s="64">
        <f t="shared" si="44"/>
        <v>2627489</v>
      </c>
      <c r="P165" s="64"/>
      <c r="Q165" s="64">
        <f t="shared" si="45"/>
        <v>133079</v>
      </c>
      <c r="S165" s="65">
        <f t="shared" si="46"/>
        <v>2.5</v>
      </c>
      <c r="U165" s="66">
        <v>19.743865990129979</v>
      </c>
      <c r="V165" s="246">
        <f t="shared" si="47"/>
        <v>19.743828853538123</v>
      </c>
    </row>
    <row r="166" spans="1:22" x14ac:dyDescent="0.2">
      <c r="A166" s="61"/>
      <c r="K166" s="63"/>
      <c r="M166" s="73"/>
      <c r="O166" s="73"/>
      <c r="Q166" s="73"/>
      <c r="S166" s="65"/>
      <c r="U166" s="66"/>
    </row>
    <row r="167" spans="1:22" x14ac:dyDescent="0.2">
      <c r="A167" s="61"/>
      <c r="C167" s="74" t="s">
        <v>713</v>
      </c>
      <c r="K167" s="63">
        <f>+SUBTOTAL(9,K150:K166)</f>
        <v>123186787.78999999</v>
      </c>
      <c r="M167" s="49">
        <f>+SUBTOTAL(9,M150:M166)</f>
        <v>49279071</v>
      </c>
      <c r="O167" s="49">
        <f>+SUBTOTAL(9,O150:O166)</f>
        <v>77180735</v>
      </c>
      <c r="Q167" s="49">
        <f>+SUBTOTAL(9,Q150:Q166)</f>
        <v>2860333</v>
      </c>
      <c r="S167" s="65">
        <f>Q167/K167*100</f>
        <v>2.3219478738873285</v>
      </c>
      <c r="U167" s="66">
        <f>ROUND(O167/Q167,1)</f>
        <v>27</v>
      </c>
    </row>
    <row r="168" spans="1:22" x14ac:dyDescent="0.2">
      <c r="A168" s="61"/>
      <c r="K168" s="63"/>
      <c r="S168" s="65"/>
      <c r="U168" s="66"/>
    </row>
    <row r="169" spans="1:22" x14ac:dyDescent="0.2">
      <c r="A169" s="61">
        <v>345</v>
      </c>
      <c r="C169" s="41" t="s">
        <v>714</v>
      </c>
      <c r="K169" s="63"/>
      <c r="S169" s="65"/>
      <c r="U169" s="66"/>
    </row>
    <row r="170" spans="1:22" x14ac:dyDescent="0.2">
      <c r="A170" s="61"/>
      <c r="C170" s="251" t="s">
        <v>684</v>
      </c>
      <c r="E170" s="62">
        <v>56795</v>
      </c>
      <c r="G170" s="46" t="s">
        <v>715</v>
      </c>
      <c r="H170" s="46" t="s">
        <v>636</v>
      </c>
      <c r="I170" s="47">
        <v>-3</v>
      </c>
      <c r="K170" s="63">
        <v>24588243.870000001</v>
      </c>
      <c r="L170" s="72"/>
      <c r="M170" s="64">
        <v>3431542</v>
      </c>
      <c r="N170" s="64"/>
      <c r="O170" s="64">
        <f t="shared" ref="O170:O185" si="48">ROUND((K170*(-I170/100)+K170)-M170,0)</f>
        <v>21894349</v>
      </c>
      <c r="P170" s="64"/>
      <c r="Q170" s="64">
        <f t="shared" ref="Q170:Q185" si="49">ROUND(O170/U170,0)</f>
        <v>654993</v>
      </c>
      <c r="S170" s="65">
        <f t="shared" ref="S170:S185" si="50">ROUND(Q170/K170*100,2)</f>
        <v>2.66</v>
      </c>
      <c r="U170" s="66">
        <v>33.426837692007176</v>
      </c>
      <c r="V170" s="246">
        <f t="shared" ref="V170:V185" si="51">+O170/Q170</f>
        <v>33.426844256350833</v>
      </c>
    </row>
    <row r="171" spans="1:22" x14ac:dyDescent="0.2">
      <c r="A171" s="61"/>
      <c r="C171" s="251" t="s">
        <v>686</v>
      </c>
      <c r="E171" s="62">
        <v>52047</v>
      </c>
      <c r="G171" s="46" t="s">
        <v>715</v>
      </c>
      <c r="H171" s="46" t="s">
        <v>636</v>
      </c>
      <c r="I171" s="47">
        <v>-3</v>
      </c>
      <c r="K171" s="63">
        <v>1895409.75</v>
      </c>
      <c r="L171" s="72"/>
      <c r="M171" s="64">
        <v>1043887</v>
      </c>
      <c r="N171" s="64"/>
      <c r="O171" s="64">
        <f t="shared" si="48"/>
        <v>908385</v>
      </c>
      <c r="P171" s="64"/>
      <c r="Q171" s="64">
        <f t="shared" si="49"/>
        <v>43254</v>
      </c>
      <c r="S171" s="65">
        <f t="shared" si="50"/>
        <v>2.2799999999999998</v>
      </c>
      <c r="U171" s="66">
        <v>21.001025812799632</v>
      </c>
      <c r="V171" s="246">
        <f t="shared" si="51"/>
        <v>21.001179081703427</v>
      </c>
    </row>
    <row r="172" spans="1:22" x14ac:dyDescent="0.2">
      <c r="A172" s="61"/>
      <c r="C172" s="251" t="s">
        <v>687</v>
      </c>
      <c r="E172" s="62">
        <v>52047</v>
      </c>
      <c r="G172" s="46" t="s">
        <v>715</v>
      </c>
      <c r="H172" s="46" t="s">
        <v>636</v>
      </c>
      <c r="I172" s="47">
        <v>-3</v>
      </c>
      <c r="K172" s="63">
        <v>4576825.3600000003</v>
      </c>
      <c r="L172" s="72"/>
      <c r="M172" s="64">
        <v>2504538</v>
      </c>
      <c r="N172" s="64"/>
      <c r="O172" s="64">
        <f t="shared" si="48"/>
        <v>2209592</v>
      </c>
      <c r="P172" s="64"/>
      <c r="Q172" s="64">
        <f t="shared" si="49"/>
        <v>105832</v>
      </c>
      <c r="S172" s="65">
        <f t="shared" si="50"/>
        <v>2.31</v>
      </c>
      <c r="U172" s="66">
        <v>20.878246127764506</v>
      </c>
      <c r="V172" s="246">
        <f t="shared" si="51"/>
        <v>20.878297679340843</v>
      </c>
    </row>
    <row r="173" spans="1:22" x14ac:dyDescent="0.2">
      <c r="A173" s="61"/>
      <c r="C173" s="251" t="s">
        <v>688</v>
      </c>
      <c r="E173" s="62">
        <v>52778</v>
      </c>
      <c r="G173" s="46" t="s">
        <v>715</v>
      </c>
      <c r="H173" s="46" t="s">
        <v>636</v>
      </c>
      <c r="I173" s="47">
        <v>-3</v>
      </c>
      <c r="K173" s="63">
        <v>3691212.54</v>
      </c>
      <c r="L173" s="72"/>
      <c r="M173" s="64">
        <v>1874865</v>
      </c>
      <c r="N173" s="64"/>
      <c r="O173" s="64">
        <f t="shared" si="48"/>
        <v>1927084</v>
      </c>
      <c r="P173" s="64"/>
      <c r="Q173" s="64">
        <f t="shared" si="49"/>
        <v>84268</v>
      </c>
      <c r="S173" s="65">
        <f t="shared" si="50"/>
        <v>2.2799999999999998</v>
      </c>
      <c r="U173" s="66">
        <v>22.868397968355733</v>
      </c>
      <c r="V173" s="246">
        <f t="shared" si="51"/>
        <v>22.868514738690845</v>
      </c>
    </row>
    <row r="174" spans="1:22" x14ac:dyDescent="0.2">
      <c r="A174" s="61"/>
      <c r="C174" s="251" t="s">
        <v>689</v>
      </c>
      <c r="E174" s="62">
        <v>52778</v>
      </c>
      <c r="G174" s="46" t="s">
        <v>715</v>
      </c>
      <c r="H174" s="46" t="s">
        <v>636</v>
      </c>
      <c r="I174" s="47">
        <v>-3</v>
      </c>
      <c r="K174" s="63">
        <v>3322731.71</v>
      </c>
      <c r="L174" s="72"/>
      <c r="M174" s="64">
        <v>1784103</v>
      </c>
      <c r="N174" s="64"/>
      <c r="O174" s="64">
        <f t="shared" si="48"/>
        <v>1638311</v>
      </c>
      <c r="P174" s="64"/>
      <c r="Q174" s="64">
        <f t="shared" si="49"/>
        <v>71981</v>
      </c>
      <c r="S174" s="65">
        <f t="shared" si="50"/>
        <v>2.17</v>
      </c>
      <c r="U174" s="66">
        <v>22.760431382441979</v>
      </c>
      <c r="V174" s="246">
        <f t="shared" si="51"/>
        <v>22.760325641488727</v>
      </c>
    </row>
    <row r="175" spans="1:22" x14ac:dyDescent="0.2">
      <c r="A175" s="61"/>
      <c r="C175" s="251" t="s">
        <v>690</v>
      </c>
      <c r="E175" s="62">
        <v>52778</v>
      </c>
      <c r="G175" s="46" t="s">
        <v>715</v>
      </c>
      <c r="H175" s="46" t="s">
        <v>636</v>
      </c>
      <c r="I175" s="47">
        <v>-3</v>
      </c>
      <c r="K175" s="63">
        <v>3246960.53</v>
      </c>
      <c r="L175" s="72"/>
      <c r="M175" s="64">
        <v>1817473</v>
      </c>
      <c r="N175" s="64"/>
      <c r="O175" s="64">
        <f t="shared" si="48"/>
        <v>1526896</v>
      </c>
      <c r="P175" s="64"/>
      <c r="Q175" s="64">
        <f t="shared" si="49"/>
        <v>67245</v>
      </c>
      <c r="S175" s="65">
        <f t="shared" si="50"/>
        <v>2.0699999999999998</v>
      </c>
      <c r="U175" s="66">
        <v>22.706418442099604</v>
      </c>
      <c r="V175" s="246">
        <f t="shared" si="51"/>
        <v>22.706461446947728</v>
      </c>
    </row>
    <row r="176" spans="1:22" x14ac:dyDescent="0.2">
      <c r="A176" s="61"/>
      <c r="C176" s="251" t="s">
        <v>691</v>
      </c>
      <c r="E176" s="62">
        <v>52778</v>
      </c>
      <c r="G176" s="46" t="s">
        <v>715</v>
      </c>
      <c r="H176" s="46" t="s">
        <v>636</v>
      </c>
      <c r="I176" s="47">
        <v>-3</v>
      </c>
      <c r="K176" s="63">
        <v>10726602.869999999</v>
      </c>
      <c r="L176" s="72"/>
      <c r="M176" s="64">
        <v>4196556</v>
      </c>
      <c r="N176" s="64"/>
      <c r="O176" s="64">
        <f t="shared" si="48"/>
        <v>6851845</v>
      </c>
      <c r="P176" s="64"/>
      <c r="Q176" s="64">
        <f t="shared" si="49"/>
        <v>296757</v>
      </c>
      <c r="S176" s="65">
        <f t="shared" si="50"/>
        <v>2.77</v>
      </c>
      <c r="U176" s="66">
        <v>23.089057021244681</v>
      </c>
      <c r="V176" s="246">
        <f t="shared" si="51"/>
        <v>23.089076247569562</v>
      </c>
    </row>
    <row r="177" spans="1:22" x14ac:dyDescent="0.2">
      <c r="A177" s="61"/>
      <c r="C177" s="251" t="s">
        <v>692</v>
      </c>
      <c r="E177" s="62">
        <v>51682</v>
      </c>
      <c r="G177" s="46" t="s">
        <v>715</v>
      </c>
      <c r="H177" s="46" t="s">
        <v>636</v>
      </c>
      <c r="I177" s="47">
        <v>-2</v>
      </c>
      <c r="K177" s="63">
        <v>2310232.75</v>
      </c>
      <c r="L177" s="72"/>
      <c r="M177" s="64">
        <v>1431833</v>
      </c>
      <c r="N177" s="64"/>
      <c r="O177" s="64">
        <f t="shared" si="48"/>
        <v>924604</v>
      </c>
      <c r="P177" s="64"/>
      <c r="Q177" s="64">
        <f t="shared" si="49"/>
        <v>46533</v>
      </c>
      <c r="S177" s="65">
        <f t="shared" si="50"/>
        <v>2.0099999999999998</v>
      </c>
      <c r="U177" s="66">
        <v>19.869763988746485</v>
      </c>
      <c r="V177" s="246">
        <f t="shared" si="51"/>
        <v>19.86985580125932</v>
      </c>
    </row>
    <row r="178" spans="1:22" x14ac:dyDescent="0.2">
      <c r="A178" s="61"/>
      <c r="C178" s="251" t="s">
        <v>693</v>
      </c>
      <c r="E178" s="62">
        <v>50951</v>
      </c>
      <c r="G178" s="46" t="s">
        <v>715</v>
      </c>
      <c r="H178" s="46" t="s">
        <v>636</v>
      </c>
      <c r="I178" s="47">
        <v>-2</v>
      </c>
      <c r="K178" s="63">
        <v>2218578.52</v>
      </c>
      <c r="L178" s="72"/>
      <c r="M178" s="64">
        <v>1388628</v>
      </c>
      <c r="N178" s="64"/>
      <c r="O178" s="64">
        <f t="shared" si="48"/>
        <v>874322</v>
      </c>
      <c r="P178" s="64"/>
      <c r="Q178" s="64">
        <f t="shared" si="49"/>
        <v>48122</v>
      </c>
      <c r="S178" s="65">
        <f t="shared" si="50"/>
        <v>2.17</v>
      </c>
      <c r="U178" s="66">
        <v>18.168980870090177</v>
      </c>
      <c r="V178" s="246">
        <f t="shared" si="51"/>
        <v>18.168862474543868</v>
      </c>
    </row>
    <row r="179" spans="1:22" x14ac:dyDescent="0.2">
      <c r="A179" s="61"/>
      <c r="C179" s="251" t="s">
        <v>694</v>
      </c>
      <c r="E179" s="62">
        <v>50951</v>
      </c>
      <c r="G179" s="46" t="s">
        <v>715</v>
      </c>
      <c r="H179" s="46" t="s">
        <v>636</v>
      </c>
      <c r="I179" s="47">
        <v>-2</v>
      </c>
      <c r="K179" s="63">
        <v>2261318.5299999998</v>
      </c>
      <c r="L179" s="72"/>
      <c r="M179" s="64">
        <v>1361194</v>
      </c>
      <c r="N179" s="64"/>
      <c r="O179" s="64">
        <f t="shared" si="48"/>
        <v>945351</v>
      </c>
      <c r="P179" s="64"/>
      <c r="Q179" s="64">
        <f t="shared" si="49"/>
        <v>51896</v>
      </c>
      <c r="S179" s="65">
        <f t="shared" si="50"/>
        <v>2.29</v>
      </c>
      <c r="U179" s="66">
        <v>18.216102142028067</v>
      </c>
      <c r="V179" s="246">
        <f t="shared" si="51"/>
        <v>18.216259441960844</v>
      </c>
    </row>
    <row r="180" spans="1:22" x14ac:dyDescent="0.2">
      <c r="A180" s="61"/>
      <c r="C180" s="251" t="s">
        <v>695</v>
      </c>
      <c r="E180" s="62">
        <v>49490</v>
      </c>
      <c r="G180" s="46" t="s">
        <v>715</v>
      </c>
      <c r="H180" s="46" t="s">
        <v>636</v>
      </c>
      <c r="I180" s="47">
        <v>-2</v>
      </c>
      <c r="K180" s="63">
        <v>3343018.44</v>
      </c>
      <c r="L180" s="72"/>
      <c r="M180" s="64">
        <v>2536476</v>
      </c>
      <c r="N180" s="64"/>
      <c r="O180" s="64">
        <f t="shared" si="48"/>
        <v>873403</v>
      </c>
      <c r="P180" s="64"/>
      <c r="Q180" s="64">
        <f t="shared" si="49"/>
        <v>60408</v>
      </c>
      <c r="S180" s="65">
        <f t="shared" si="50"/>
        <v>1.81</v>
      </c>
      <c r="U180" s="66">
        <v>14.458331538825961</v>
      </c>
      <c r="V180" s="246">
        <f t="shared" si="51"/>
        <v>14.458399549728513</v>
      </c>
    </row>
    <row r="181" spans="1:22" x14ac:dyDescent="0.2">
      <c r="A181" s="61"/>
      <c r="C181" s="251" t="s">
        <v>696</v>
      </c>
      <c r="E181" s="62">
        <v>49125</v>
      </c>
      <c r="G181" s="46" t="s">
        <v>715</v>
      </c>
      <c r="H181" s="46" t="s">
        <v>636</v>
      </c>
      <c r="I181" s="47">
        <v>-2</v>
      </c>
      <c r="K181" s="63">
        <v>4722165.1500000004</v>
      </c>
      <c r="L181" s="72"/>
      <c r="M181" s="64">
        <v>3225387</v>
      </c>
      <c r="N181" s="64"/>
      <c r="O181" s="64">
        <f t="shared" si="48"/>
        <v>1591221</v>
      </c>
      <c r="P181" s="64"/>
      <c r="Q181" s="64">
        <f t="shared" si="49"/>
        <v>118215</v>
      </c>
      <c r="S181" s="65">
        <f t="shared" si="50"/>
        <v>2.5</v>
      </c>
      <c r="U181" s="66">
        <v>13.460377472627185</v>
      </c>
      <c r="V181" s="246">
        <f t="shared" si="51"/>
        <v>13.46039842659561</v>
      </c>
    </row>
    <row r="182" spans="1:22" x14ac:dyDescent="0.2">
      <c r="A182" s="61"/>
      <c r="C182" s="251" t="s">
        <v>697</v>
      </c>
      <c r="E182" s="62">
        <v>49490</v>
      </c>
      <c r="G182" s="46" t="s">
        <v>715</v>
      </c>
      <c r="H182" s="46" t="s">
        <v>636</v>
      </c>
      <c r="I182" s="47">
        <v>-2</v>
      </c>
      <c r="K182" s="63">
        <v>3245891.87</v>
      </c>
      <c r="L182" s="72"/>
      <c r="M182" s="64">
        <v>2172924</v>
      </c>
      <c r="N182" s="64"/>
      <c r="O182" s="64">
        <f t="shared" si="48"/>
        <v>1137886</v>
      </c>
      <c r="P182" s="64"/>
      <c r="Q182" s="64">
        <f t="shared" si="49"/>
        <v>79247</v>
      </c>
      <c r="R182" s="64"/>
      <c r="S182" s="65">
        <f t="shared" si="50"/>
        <v>2.44</v>
      </c>
      <c r="U182" s="66">
        <v>14.358764965057935</v>
      </c>
      <c r="V182" s="246">
        <f t="shared" si="51"/>
        <v>14.358726513306497</v>
      </c>
    </row>
    <row r="183" spans="1:22" x14ac:dyDescent="0.2">
      <c r="A183" s="61"/>
      <c r="C183" s="251" t="s">
        <v>698</v>
      </c>
      <c r="E183" s="62">
        <v>49856</v>
      </c>
      <c r="G183" s="46" t="s">
        <v>715</v>
      </c>
      <c r="H183" s="46" t="s">
        <v>636</v>
      </c>
      <c r="I183" s="47">
        <v>-2</v>
      </c>
      <c r="K183" s="63">
        <v>2454258.42</v>
      </c>
      <c r="L183" s="72"/>
      <c r="M183" s="64">
        <v>1903041</v>
      </c>
      <c r="N183" s="64"/>
      <c r="O183" s="64">
        <f t="shared" si="48"/>
        <v>600303</v>
      </c>
      <c r="P183" s="64"/>
      <c r="Q183" s="64">
        <f t="shared" si="49"/>
        <v>38718</v>
      </c>
      <c r="S183" s="65">
        <f t="shared" si="50"/>
        <v>1.58</v>
      </c>
      <c r="U183" s="66">
        <v>15.50439511653718</v>
      </c>
      <c r="V183" s="246">
        <f t="shared" si="51"/>
        <v>15.504494033782736</v>
      </c>
    </row>
    <row r="184" spans="1:22" x14ac:dyDescent="0.2">
      <c r="A184" s="61"/>
      <c r="C184" s="251" t="s">
        <v>699</v>
      </c>
      <c r="E184" s="62">
        <v>45838</v>
      </c>
      <c r="G184" s="46" t="s">
        <v>715</v>
      </c>
      <c r="H184" s="46" t="s">
        <v>636</v>
      </c>
      <c r="I184" s="47">
        <v>-1</v>
      </c>
      <c r="K184" s="63">
        <v>816263.41</v>
      </c>
      <c r="L184" s="72"/>
      <c r="M184" s="64">
        <v>742060</v>
      </c>
      <c r="N184" s="64"/>
      <c r="O184" s="64">
        <f t="shared" si="48"/>
        <v>82366</v>
      </c>
      <c r="P184" s="64"/>
      <c r="Q184" s="64">
        <f t="shared" si="49"/>
        <v>16507</v>
      </c>
      <c r="S184" s="65">
        <f t="shared" si="50"/>
        <v>2.02</v>
      </c>
      <c r="U184" s="66">
        <v>4.9898553665111161</v>
      </c>
      <c r="V184" s="246">
        <f t="shared" si="51"/>
        <v>4.9897619191858</v>
      </c>
    </row>
    <row r="185" spans="1:22" x14ac:dyDescent="0.2">
      <c r="A185" s="61"/>
      <c r="C185" s="251" t="s">
        <v>700</v>
      </c>
      <c r="E185" s="62">
        <v>51682</v>
      </c>
      <c r="G185" s="46" t="s">
        <v>715</v>
      </c>
      <c r="H185" s="46" t="s">
        <v>636</v>
      </c>
      <c r="I185" s="47">
        <v>-2</v>
      </c>
      <c r="K185" s="63">
        <v>2499650.62</v>
      </c>
      <c r="L185" s="72"/>
      <c r="M185" s="64">
        <v>1577802</v>
      </c>
      <c r="N185" s="64"/>
      <c r="O185" s="64">
        <f t="shared" si="48"/>
        <v>971842</v>
      </c>
      <c r="P185" s="64"/>
      <c r="Q185" s="64">
        <f t="shared" si="49"/>
        <v>48855</v>
      </c>
      <c r="S185" s="65">
        <f t="shared" si="50"/>
        <v>1.95</v>
      </c>
      <c r="U185" s="66">
        <v>19.89250385107923</v>
      </c>
      <c r="V185" s="246">
        <f t="shared" si="51"/>
        <v>19.89237539658172</v>
      </c>
    </row>
    <row r="186" spans="1:22" x14ac:dyDescent="0.2">
      <c r="A186" s="61"/>
      <c r="K186" s="63"/>
      <c r="M186" s="73"/>
      <c r="O186" s="73"/>
      <c r="Q186" s="73"/>
      <c r="S186" s="65"/>
      <c r="U186" s="66"/>
    </row>
    <row r="187" spans="1:22" x14ac:dyDescent="0.2">
      <c r="A187" s="61"/>
      <c r="C187" s="74" t="s">
        <v>717</v>
      </c>
      <c r="K187" s="63">
        <f>+SUBTOTAL(9,K170:K186)</f>
        <v>75919364.340000004</v>
      </c>
      <c r="M187" s="49">
        <f>+SUBTOTAL(9,M170:M186)</f>
        <v>32992309</v>
      </c>
      <c r="O187" s="49">
        <f>+SUBTOTAL(9,O170:O186)</f>
        <v>44957760</v>
      </c>
      <c r="Q187" s="49">
        <f>+SUBTOTAL(9,Q170:Q186)</f>
        <v>1832831</v>
      </c>
      <c r="S187" s="65">
        <f>Q187/K187*100</f>
        <v>2.4141811722655948</v>
      </c>
      <c r="U187" s="66">
        <f>ROUND(O187/Q187,1)</f>
        <v>24.5</v>
      </c>
    </row>
    <row r="188" spans="1:22" x14ac:dyDescent="0.2">
      <c r="A188" s="61"/>
      <c r="K188" s="63"/>
      <c r="S188" s="65"/>
      <c r="U188" s="66"/>
    </row>
    <row r="189" spans="1:22" x14ac:dyDescent="0.2">
      <c r="A189" s="61">
        <v>346</v>
      </c>
      <c r="C189" s="41" t="s">
        <v>718</v>
      </c>
      <c r="K189" s="63"/>
      <c r="S189" s="65"/>
      <c r="U189" s="66"/>
    </row>
    <row r="190" spans="1:22" x14ac:dyDescent="0.2">
      <c r="A190" s="61"/>
      <c r="C190" s="251" t="s">
        <v>684</v>
      </c>
      <c r="E190" s="62">
        <v>56795</v>
      </c>
      <c r="G190" s="46" t="s">
        <v>716</v>
      </c>
      <c r="H190" s="46" t="s">
        <v>636</v>
      </c>
      <c r="I190" s="47">
        <v>-3</v>
      </c>
      <c r="K190" s="63">
        <v>3249199.52</v>
      </c>
      <c r="L190" s="72"/>
      <c r="M190" s="64">
        <v>383685</v>
      </c>
      <c r="N190" s="64"/>
      <c r="O190" s="64">
        <f t="shared" ref="O190:O204" si="52">ROUND((K190*(-I190/100)+K190)-M190,0)</f>
        <v>2962991</v>
      </c>
      <c r="P190" s="64"/>
      <c r="Q190" s="64">
        <f t="shared" ref="Q190:Q204" si="53">ROUND(O190/U190,0)</f>
        <v>94291</v>
      </c>
      <c r="S190" s="65">
        <f t="shared" ref="S190:S204" si="54">ROUND(Q190/K190*100,2)</f>
        <v>2.9</v>
      </c>
      <c r="U190" s="66">
        <v>31.423869042342581</v>
      </c>
      <c r="V190" s="246">
        <f t="shared" ref="V190:V204" si="55">+O190/Q190</f>
        <v>31.423900478306518</v>
      </c>
    </row>
    <row r="191" spans="1:22" x14ac:dyDescent="0.2">
      <c r="A191" s="61"/>
      <c r="C191" s="251" t="s">
        <v>686</v>
      </c>
      <c r="E191" s="62">
        <v>52047</v>
      </c>
      <c r="G191" s="46" t="s">
        <v>716</v>
      </c>
      <c r="H191" s="46" t="s">
        <v>636</v>
      </c>
      <c r="I191" s="47">
        <v>-3</v>
      </c>
      <c r="K191" s="63">
        <v>28963.63</v>
      </c>
      <c r="L191" s="72"/>
      <c r="M191" s="64">
        <v>18102</v>
      </c>
      <c r="N191" s="64"/>
      <c r="O191" s="64">
        <f t="shared" si="52"/>
        <v>11731</v>
      </c>
      <c r="P191" s="64"/>
      <c r="Q191" s="64">
        <f t="shared" si="53"/>
        <v>581</v>
      </c>
      <c r="S191" s="65">
        <f t="shared" si="54"/>
        <v>2.0099999999999998</v>
      </c>
      <c r="U191" s="66">
        <v>20.182235834609493</v>
      </c>
      <c r="V191" s="246">
        <f t="shared" si="55"/>
        <v>20.19104991394148</v>
      </c>
    </row>
    <row r="192" spans="1:22" x14ac:dyDescent="0.2">
      <c r="A192" s="61"/>
      <c r="C192" s="251" t="s">
        <v>688</v>
      </c>
      <c r="E192" s="62">
        <v>52778</v>
      </c>
      <c r="G192" s="46" t="s">
        <v>716</v>
      </c>
      <c r="H192" s="46" t="s">
        <v>636</v>
      </c>
      <c r="I192" s="47">
        <v>-3</v>
      </c>
      <c r="K192" s="63">
        <v>8888.93</v>
      </c>
      <c r="L192" s="72"/>
      <c r="M192" s="64">
        <v>5214</v>
      </c>
      <c r="N192" s="64"/>
      <c r="O192" s="64">
        <f t="shared" si="52"/>
        <v>3942</v>
      </c>
      <c r="P192" s="64"/>
      <c r="Q192" s="64">
        <f t="shared" si="53"/>
        <v>185</v>
      </c>
      <c r="S192" s="65">
        <f t="shared" si="54"/>
        <v>2.08</v>
      </c>
      <c r="U192" s="66">
        <v>21.291262135922331</v>
      </c>
      <c r="V192" s="246">
        <f t="shared" si="55"/>
        <v>21.308108108108108</v>
      </c>
    </row>
    <row r="193" spans="1:22" x14ac:dyDescent="0.2">
      <c r="A193" s="61"/>
      <c r="C193" s="251" t="s">
        <v>689</v>
      </c>
      <c r="E193" s="62">
        <v>52778</v>
      </c>
      <c r="G193" s="46" t="s">
        <v>716</v>
      </c>
      <c r="H193" s="46" t="s">
        <v>636</v>
      </c>
      <c r="I193" s="47">
        <v>-3</v>
      </c>
      <c r="K193" s="63">
        <v>8861.01</v>
      </c>
      <c r="L193" s="72"/>
      <c r="M193" s="64">
        <v>5197</v>
      </c>
      <c r="N193" s="64"/>
      <c r="O193" s="64">
        <f t="shared" si="52"/>
        <v>3930</v>
      </c>
      <c r="P193" s="64"/>
      <c r="Q193" s="64">
        <f t="shared" si="53"/>
        <v>185</v>
      </c>
      <c r="S193" s="65">
        <f t="shared" si="54"/>
        <v>2.09</v>
      </c>
      <c r="U193" s="66">
        <v>21.228155339805824</v>
      </c>
      <c r="V193" s="246">
        <f t="shared" si="55"/>
        <v>21.243243243243242</v>
      </c>
    </row>
    <row r="194" spans="1:22" x14ac:dyDescent="0.2">
      <c r="A194" s="61"/>
      <c r="C194" s="251" t="s">
        <v>690</v>
      </c>
      <c r="E194" s="62">
        <v>52778</v>
      </c>
      <c r="G194" s="46" t="s">
        <v>716</v>
      </c>
      <c r="H194" s="46" t="s">
        <v>636</v>
      </c>
      <c r="I194" s="47">
        <v>-3</v>
      </c>
      <c r="K194" s="63">
        <v>9113.52</v>
      </c>
      <c r="L194" s="72"/>
      <c r="M194" s="64">
        <v>5329</v>
      </c>
      <c r="N194" s="64"/>
      <c r="O194" s="64">
        <f t="shared" si="52"/>
        <v>4058</v>
      </c>
      <c r="P194" s="64"/>
      <c r="Q194" s="64">
        <f t="shared" si="53"/>
        <v>191</v>
      </c>
      <c r="S194" s="65">
        <f t="shared" si="54"/>
        <v>2.1</v>
      </c>
      <c r="U194" s="66">
        <v>21.29245283018868</v>
      </c>
      <c r="V194" s="246">
        <f t="shared" si="55"/>
        <v>21.246073298429319</v>
      </c>
    </row>
    <row r="195" spans="1:22" x14ac:dyDescent="0.2">
      <c r="A195" s="61"/>
      <c r="C195" s="251" t="s">
        <v>691</v>
      </c>
      <c r="E195" s="62">
        <v>52778</v>
      </c>
      <c r="G195" s="46" t="s">
        <v>716</v>
      </c>
      <c r="H195" s="46" t="s">
        <v>636</v>
      </c>
      <c r="I195" s="47">
        <v>-3</v>
      </c>
      <c r="K195" s="63">
        <v>41868.51</v>
      </c>
      <c r="L195" s="72"/>
      <c r="M195" s="64">
        <v>19887</v>
      </c>
      <c r="N195" s="64"/>
      <c r="O195" s="64">
        <f t="shared" si="52"/>
        <v>23238</v>
      </c>
      <c r="P195" s="64"/>
      <c r="Q195" s="64">
        <f t="shared" si="53"/>
        <v>1051</v>
      </c>
      <c r="S195" s="65">
        <f t="shared" si="54"/>
        <v>2.5099999999999998</v>
      </c>
      <c r="U195" s="66">
        <v>22.103839441535776</v>
      </c>
      <c r="V195" s="246">
        <f t="shared" si="55"/>
        <v>22.110371075166508</v>
      </c>
    </row>
    <row r="196" spans="1:22" x14ac:dyDescent="0.2">
      <c r="A196" s="61"/>
      <c r="C196" s="251" t="s">
        <v>692</v>
      </c>
      <c r="E196" s="62">
        <v>51682</v>
      </c>
      <c r="G196" s="46" t="s">
        <v>716</v>
      </c>
      <c r="H196" s="46" t="s">
        <v>636</v>
      </c>
      <c r="I196" s="47">
        <v>-2</v>
      </c>
      <c r="K196" s="63">
        <v>2112385.83</v>
      </c>
      <c r="L196" s="72"/>
      <c r="M196" s="64">
        <v>1418209</v>
      </c>
      <c r="N196" s="64"/>
      <c r="O196" s="64">
        <f t="shared" si="52"/>
        <v>736425</v>
      </c>
      <c r="P196" s="64"/>
      <c r="Q196" s="64">
        <f t="shared" si="53"/>
        <v>39546</v>
      </c>
      <c r="S196" s="65">
        <f t="shared" si="54"/>
        <v>1.87</v>
      </c>
      <c r="U196" s="66">
        <v>18.622144590885377</v>
      </c>
      <c r="V196" s="246">
        <f t="shared" si="55"/>
        <v>18.621984524351387</v>
      </c>
    </row>
    <row r="197" spans="1:22" x14ac:dyDescent="0.2">
      <c r="A197" s="248"/>
      <c r="C197" s="251" t="s">
        <v>693</v>
      </c>
      <c r="E197" s="62">
        <v>50951</v>
      </c>
      <c r="G197" s="46" t="s">
        <v>716</v>
      </c>
      <c r="H197" s="46" t="s">
        <v>636</v>
      </c>
      <c r="I197" s="47">
        <v>-2</v>
      </c>
      <c r="K197" s="63">
        <v>118067.98</v>
      </c>
      <c r="L197" s="72"/>
      <c r="M197" s="64">
        <v>52843</v>
      </c>
      <c r="N197" s="64"/>
      <c r="O197" s="64">
        <f t="shared" si="52"/>
        <v>67586</v>
      </c>
      <c r="P197" s="64"/>
      <c r="Q197" s="64">
        <f t="shared" si="53"/>
        <v>3726</v>
      </c>
      <c r="S197" s="65">
        <f t="shared" si="54"/>
        <v>3.16</v>
      </c>
      <c r="U197" s="66">
        <v>18.140742599096839</v>
      </c>
      <c r="V197" s="246">
        <f t="shared" si="55"/>
        <v>18.139023081052066</v>
      </c>
    </row>
    <row r="198" spans="1:22" x14ac:dyDescent="0.2">
      <c r="A198" s="61"/>
      <c r="C198" s="251" t="s">
        <v>694</v>
      </c>
      <c r="E198" s="62">
        <v>50951</v>
      </c>
      <c r="G198" s="46" t="s">
        <v>716</v>
      </c>
      <c r="H198" s="46" t="s">
        <v>636</v>
      </c>
      <c r="I198" s="47">
        <v>-2</v>
      </c>
      <c r="K198" s="63">
        <v>83161.41</v>
      </c>
      <c r="L198" s="72"/>
      <c r="M198" s="64">
        <v>42374</v>
      </c>
      <c r="N198" s="64"/>
      <c r="O198" s="64">
        <f t="shared" si="52"/>
        <v>42451</v>
      </c>
      <c r="P198" s="64"/>
      <c r="Q198" s="64">
        <f t="shared" si="53"/>
        <v>2347</v>
      </c>
      <c r="S198" s="65">
        <f t="shared" si="54"/>
        <v>2.82</v>
      </c>
      <c r="U198" s="66">
        <v>18.086527064401423</v>
      </c>
      <c r="V198" s="246">
        <f t="shared" si="55"/>
        <v>18.087345547507457</v>
      </c>
    </row>
    <row r="199" spans="1:22" x14ac:dyDescent="0.2">
      <c r="A199" s="61"/>
      <c r="C199" s="251" t="s">
        <v>695</v>
      </c>
      <c r="E199" s="62">
        <v>49490</v>
      </c>
      <c r="G199" s="46" t="s">
        <v>716</v>
      </c>
      <c r="H199" s="46" t="s">
        <v>636</v>
      </c>
      <c r="I199" s="47">
        <v>-2</v>
      </c>
      <c r="K199" s="63">
        <v>335415.82</v>
      </c>
      <c r="L199" s="72"/>
      <c r="M199" s="64">
        <v>251605</v>
      </c>
      <c r="N199" s="64"/>
      <c r="O199" s="64">
        <f t="shared" si="52"/>
        <v>90519</v>
      </c>
      <c r="P199" s="64"/>
      <c r="Q199" s="64">
        <f t="shared" si="53"/>
        <v>6400</v>
      </c>
      <c r="S199" s="65">
        <f t="shared" si="54"/>
        <v>1.91</v>
      </c>
      <c r="U199" s="66">
        <v>14.142876581847871</v>
      </c>
      <c r="V199" s="246">
        <f t="shared" si="55"/>
        <v>14.143593750000001</v>
      </c>
    </row>
    <row r="200" spans="1:22" x14ac:dyDescent="0.2">
      <c r="A200" s="61"/>
      <c r="C200" s="251" t="s">
        <v>696</v>
      </c>
      <c r="E200" s="62">
        <v>49125</v>
      </c>
      <c r="G200" s="46" t="s">
        <v>716</v>
      </c>
      <c r="H200" s="46" t="s">
        <v>636</v>
      </c>
      <c r="I200" s="47">
        <v>-2</v>
      </c>
      <c r="K200" s="63">
        <v>841612.82</v>
      </c>
      <c r="L200" s="72"/>
      <c r="M200" s="64">
        <v>580838</v>
      </c>
      <c r="N200" s="64"/>
      <c r="O200" s="64">
        <f t="shared" si="52"/>
        <v>277607</v>
      </c>
      <c r="P200" s="64"/>
      <c r="Q200" s="64">
        <f t="shared" si="53"/>
        <v>21411</v>
      </c>
      <c r="S200" s="65">
        <f t="shared" si="54"/>
        <v>2.54</v>
      </c>
      <c r="U200" s="66">
        <v>12.96534488503832</v>
      </c>
      <c r="V200" s="246">
        <f t="shared" si="55"/>
        <v>12.965625145953014</v>
      </c>
    </row>
    <row r="201" spans="1:22" x14ac:dyDescent="0.2">
      <c r="A201" s="61"/>
      <c r="C201" s="251" t="s">
        <v>697</v>
      </c>
      <c r="E201" s="62">
        <v>49490</v>
      </c>
      <c r="G201" s="46" t="s">
        <v>716</v>
      </c>
      <c r="H201" s="46" t="s">
        <v>636</v>
      </c>
      <c r="I201" s="47">
        <v>-2</v>
      </c>
      <c r="K201" s="63">
        <v>237307.12</v>
      </c>
      <c r="L201" s="72"/>
      <c r="M201" s="64">
        <v>169106</v>
      </c>
      <c r="N201" s="64"/>
      <c r="O201" s="64">
        <f t="shared" si="52"/>
        <v>72947</v>
      </c>
      <c r="P201" s="64"/>
      <c r="Q201" s="64">
        <f t="shared" si="53"/>
        <v>5391</v>
      </c>
      <c r="S201" s="65">
        <f t="shared" si="54"/>
        <v>2.27</v>
      </c>
      <c r="U201" s="66">
        <v>13.530280649926144</v>
      </c>
      <c r="V201" s="246">
        <f t="shared" si="55"/>
        <v>13.531255796698201</v>
      </c>
    </row>
    <row r="202" spans="1:22" x14ac:dyDescent="0.2">
      <c r="A202" s="61"/>
      <c r="C202" s="251" t="s">
        <v>698</v>
      </c>
      <c r="E202" s="62">
        <v>49856</v>
      </c>
      <c r="G202" s="46" t="s">
        <v>716</v>
      </c>
      <c r="H202" s="46" t="s">
        <v>636</v>
      </c>
      <c r="I202" s="47">
        <v>-2</v>
      </c>
      <c r="K202" s="63">
        <v>560127.18999999994</v>
      </c>
      <c r="L202" s="72"/>
      <c r="M202" s="64">
        <v>398372</v>
      </c>
      <c r="N202" s="64"/>
      <c r="O202" s="64">
        <f t="shared" si="52"/>
        <v>172958</v>
      </c>
      <c r="P202" s="64"/>
      <c r="Q202" s="64">
        <f t="shared" si="53"/>
        <v>11615</v>
      </c>
      <c r="S202" s="65">
        <f t="shared" si="54"/>
        <v>2.0699999999999998</v>
      </c>
      <c r="U202" s="66">
        <v>14.89047256097561</v>
      </c>
      <c r="V202" s="246">
        <f t="shared" si="55"/>
        <v>14.890916917778734</v>
      </c>
    </row>
    <row r="203" spans="1:22" x14ac:dyDescent="0.2">
      <c r="A203" s="61"/>
      <c r="C203" s="251" t="s">
        <v>699</v>
      </c>
      <c r="E203" s="62">
        <v>45838</v>
      </c>
      <c r="G203" s="46" t="s">
        <v>716</v>
      </c>
      <c r="H203" s="46" t="s">
        <v>636</v>
      </c>
      <c r="I203" s="47">
        <v>-1</v>
      </c>
      <c r="K203" s="63">
        <v>112095.22</v>
      </c>
      <c r="L203" s="72"/>
      <c r="M203" s="64">
        <v>96220</v>
      </c>
      <c r="N203" s="64"/>
      <c r="O203" s="64">
        <f t="shared" si="52"/>
        <v>16996</v>
      </c>
      <c r="P203" s="64"/>
      <c r="Q203" s="64">
        <f t="shared" si="53"/>
        <v>3418</v>
      </c>
      <c r="S203" s="65">
        <f t="shared" si="54"/>
        <v>3.05</v>
      </c>
      <c r="U203" s="66">
        <v>4.9723635130552726</v>
      </c>
      <c r="V203" s="246">
        <f t="shared" si="55"/>
        <v>4.9724985371562314</v>
      </c>
    </row>
    <row r="204" spans="1:22" x14ac:dyDescent="0.2">
      <c r="A204" s="61"/>
      <c r="C204" s="251" t="s">
        <v>700</v>
      </c>
      <c r="E204" s="62">
        <v>51682</v>
      </c>
      <c r="G204" s="46" t="s">
        <v>716</v>
      </c>
      <c r="H204" s="46" t="s">
        <v>636</v>
      </c>
      <c r="I204" s="47">
        <v>-2</v>
      </c>
      <c r="K204" s="63">
        <v>1097040.45</v>
      </c>
      <c r="L204" s="72"/>
      <c r="M204" s="64">
        <v>732425</v>
      </c>
      <c r="N204" s="64"/>
      <c r="O204" s="64">
        <f t="shared" si="52"/>
        <v>386556</v>
      </c>
      <c r="P204" s="64"/>
      <c r="Q204" s="64">
        <f t="shared" si="53"/>
        <v>20735</v>
      </c>
      <c r="S204" s="65">
        <f t="shared" si="54"/>
        <v>1.89</v>
      </c>
      <c r="U204" s="66">
        <v>18.642557061804322</v>
      </c>
      <c r="V204" s="246">
        <f t="shared" si="55"/>
        <v>18.642681456474559</v>
      </c>
    </row>
    <row r="205" spans="1:22" x14ac:dyDescent="0.2">
      <c r="A205" s="61"/>
      <c r="K205" s="63"/>
      <c r="M205" s="73"/>
      <c r="O205" s="73"/>
      <c r="Q205" s="73"/>
      <c r="S205" s="65"/>
      <c r="U205" s="66"/>
    </row>
    <row r="206" spans="1:22" x14ac:dyDescent="0.2">
      <c r="A206" s="61"/>
      <c r="C206" s="74" t="s">
        <v>719</v>
      </c>
      <c r="K206" s="67">
        <f>+SUBTOTAL(9,K190:K205)</f>
        <v>8844108.9600000009</v>
      </c>
      <c r="M206" s="91">
        <f>+SUBTOTAL(9,M190:M205)</f>
        <v>4179406</v>
      </c>
      <c r="O206" s="91">
        <f>+SUBTOTAL(9,O190:O205)</f>
        <v>4873935</v>
      </c>
      <c r="Q206" s="91">
        <f>+SUBTOTAL(9,Q190:Q205)</f>
        <v>211073</v>
      </c>
      <c r="S206" s="65">
        <f>Q206/K206*100</f>
        <v>2.3865942963235494</v>
      </c>
      <c r="U206" s="66">
        <f>ROUND(O206/Q206,1)</f>
        <v>23.1</v>
      </c>
    </row>
    <row r="207" spans="1:22" x14ac:dyDescent="0.2">
      <c r="A207" s="61"/>
      <c r="K207" s="63"/>
      <c r="S207" s="65"/>
      <c r="U207" s="66"/>
    </row>
    <row r="208" spans="1:22" ht="15.75" x14ac:dyDescent="0.25">
      <c r="A208" s="61"/>
      <c r="C208" s="70" t="s">
        <v>720</v>
      </c>
      <c r="I208" s="52"/>
      <c r="J208" s="70"/>
      <c r="K208" s="69">
        <f>+SUBTOTAL(9,K81:K207)</f>
        <v>1041122831.8200001</v>
      </c>
      <c r="L208" s="70"/>
      <c r="M208" s="71">
        <f>+SUBTOTAL(9,M81:M207)</f>
        <v>396505279</v>
      </c>
      <c r="N208" s="71"/>
      <c r="O208" s="71">
        <f>+SUBTOTAL(9,O81:O207)</f>
        <v>674892451</v>
      </c>
      <c r="P208" s="71"/>
      <c r="Q208" s="71">
        <f>+SUBTOTAL(9,Q81:Q207)</f>
        <v>28621066</v>
      </c>
      <c r="R208" s="70"/>
      <c r="S208" s="249">
        <f>Q208/K208*100</f>
        <v>2.749057567968916</v>
      </c>
      <c r="U208" s="66"/>
    </row>
    <row r="209" spans="1:21" ht="15.75" x14ac:dyDescent="0.25">
      <c r="A209" s="61"/>
      <c r="C209" s="70"/>
      <c r="I209" s="52"/>
      <c r="J209" s="70"/>
      <c r="K209" s="63"/>
      <c r="L209" s="70"/>
      <c r="M209" s="71"/>
      <c r="N209" s="71"/>
      <c r="R209" s="70"/>
      <c r="S209" s="65"/>
      <c r="U209" s="66"/>
    </row>
  </sheetData>
  <mergeCells count="3">
    <mergeCell ref="A1:U1"/>
    <mergeCell ref="A3:U3"/>
    <mergeCell ref="A4:U4"/>
  </mergeCells>
  <pageMargins left="0.7" right="0.7" top="0.75" bottom="0.75" header="0.3" footer="0.3"/>
  <pageSetup fitToHeight="0" orientation="portrait" horizontalDpi="1200" verticalDpi="1200" r:id="rId1"/>
  <headerFooter>
    <oddHeader xml:space="preserve">&amp;R&amp;"Times New Roman,Bold"&amp;12Case Nos. 2025-00113 and 2025-00114
Attachment to Response to AG-KIUC-2 Question No. 16 
Page &amp;P of &amp;N
Garrett
</oddHeader>
  </headerFooter>
  <rowBreaks count="2" manualBreakCount="2">
    <brk id="137" max="20" man="1"/>
    <brk id="195" max="20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2B0748-CDE2-4DD7-9F7F-4D231272E171}">
  <dimension ref="A1:X91"/>
  <sheetViews>
    <sheetView tabSelected="1" zoomScale="60" zoomScaleNormal="60" workbookViewId="0">
      <selection activeCell="H31" sqref="H31"/>
    </sheetView>
  </sheetViews>
  <sheetFormatPr defaultColWidth="9.140625" defaultRowHeight="12.75" x14ac:dyDescent="0.2"/>
  <cols>
    <col min="1" max="1" width="5.42578125" style="95" customWidth="1"/>
    <col min="2" max="2" width="2.7109375" style="95" customWidth="1"/>
    <col min="3" max="3" width="46.7109375" style="95" customWidth="1"/>
    <col min="4" max="4" width="2.85546875" style="95" customWidth="1"/>
    <col min="5" max="5" width="20.140625" style="95" bestFit="1" customWidth="1"/>
    <col min="6" max="6" width="2" style="95" customWidth="1"/>
    <col min="7" max="7" width="12.85546875" style="95" customWidth="1"/>
    <col min="8" max="8" width="2" style="95" customWidth="1"/>
    <col min="9" max="9" width="24.42578125" style="95" customWidth="1"/>
    <col min="10" max="10" width="2.7109375" style="95" customWidth="1"/>
    <col min="11" max="11" width="18.7109375" style="95" bestFit="1" customWidth="1"/>
    <col min="12" max="12" width="2.140625" style="95" customWidth="1"/>
    <col min="13" max="13" width="12.140625" style="95" customWidth="1"/>
    <col min="14" max="14" width="2.7109375" style="95" customWidth="1"/>
    <col min="15" max="15" width="17.28515625" style="95" bestFit="1" customWidth="1"/>
    <col min="16" max="16" width="5" style="95" customWidth="1"/>
    <col min="17" max="17" width="18" style="95" bestFit="1" customWidth="1"/>
    <col min="18" max="18" width="5" style="95" customWidth="1"/>
    <col min="19" max="19" width="20.5703125" style="95" bestFit="1" customWidth="1"/>
    <col min="20" max="20" width="4.140625" style="95" customWidth="1"/>
    <col min="21" max="21" width="14.42578125" style="95" customWidth="1"/>
    <col min="22" max="23" width="13.42578125" style="95" bestFit="1" customWidth="1"/>
    <col min="24" max="24" width="14" style="95" bestFit="1" customWidth="1"/>
    <col min="25" max="16384" width="9.140625" style="95"/>
  </cols>
  <sheetData>
    <row r="1" spans="1:24" x14ac:dyDescent="0.2">
      <c r="A1" s="94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</row>
    <row r="2" spans="1:24" x14ac:dyDescent="0.2">
      <c r="A2" s="96" t="s">
        <v>603</v>
      </c>
      <c r="B2" s="96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</row>
    <row r="3" spans="1:24" x14ac:dyDescent="0.2">
      <c r="A3" s="96"/>
      <c r="B3" s="96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</row>
    <row r="4" spans="1:24" x14ac:dyDescent="0.2">
      <c r="A4" s="96" t="s">
        <v>725</v>
      </c>
      <c r="B4" s="96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</row>
    <row r="7" spans="1:24" x14ac:dyDescent="0.2">
      <c r="E7" s="97" t="s">
        <v>726</v>
      </c>
      <c r="F7" s="97"/>
      <c r="G7" s="96"/>
      <c r="H7" s="97"/>
      <c r="I7" s="97"/>
      <c r="J7" s="96"/>
      <c r="K7" s="97" t="s">
        <v>727</v>
      </c>
      <c r="L7" s="97"/>
      <c r="M7" s="97"/>
      <c r="N7" s="97"/>
      <c r="O7" s="97"/>
      <c r="Q7" s="98" t="s">
        <v>728</v>
      </c>
      <c r="U7" s="98" t="s">
        <v>729</v>
      </c>
      <c r="X7" s="99" t="s">
        <v>730</v>
      </c>
    </row>
    <row r="8" spans="1:24" x14ac:dyDescent="0.2">
      <c r="A8" s="100"/>
      <c r="B8" s="100"/>
      <c r="C8" s="100"/>
      <c r="D8" s="100"/>
      <c r="E8" s="101" t="s">
        <v>731</v>
      </c>
      <c r="F8" s="98"/>
      <c r="G8" s="101" t="s">
        <v>732</v>
      </c>
      <c r="H8" s="98"/>
      <c r="I8" s="101" t="s">
        <v>732</v>
      </c>
      <c r="J8" s="98"/>
      <c r="K8" s="98" t="s">
        <v>731</v>
      </c>
      <c r="L8" s="98"/>
      <c r="M8" s="98" t="s">
        <v>732</v>
      </c>
      <c r="N8" s="98"/>
      <c r="O8" s="98" t="s">
        <v>732</v>
      </c>
      <c r="P8" s="100"/>
      <c r="Q8" s="98" t="s">
        <v>732</v>
      </c>
      <c r="R8" s="100"/>
      <c r="S8" s="98" t="s">
        <v>733</v>
      </c>
      <c r="T8" s="98"/>
      <c r="U8" s="98" t="s">
        <v>732</v>
      </c>
      <c r="V8" s="102" t="s">
        <v>734</v>
      </c>
      <c r="W8" s="102" t="s">
        <v>735</v>
      </c>
      <c r="X8" s="99" t="s">
        <v>736</v>
      </c>
    </row>
    <row r="9" spans="1:24" x14ac:dyDescent="0.2">
      <c r="A9" s="97" t="s">
        <v>620</v>
      </c>
      <c r="B9" s="97"/>
      <c r="C9" s="97"/>
      <c r="D9" s="100"/>
      <c r="E9" s="103" t="s">
        <v>737</v>
      </c>
      <c r="F9" s="98"/>
      <c r="G9" s="103" t="s">
        <v>738</v>
      </c>
      <c r="H9" s="98"/>
      <c r="I9" s="103" t="s">
        <v>737</v>
      </c>
      <c r="J9" s="98"/>
      <c r="K9" s="103" t="s">
        <v>737</v>
      </c>
      <c r="L9" s="98"/>
      <c r="M9" s="103" t="s">
        <v>738</v>
      </c>
      <c r="N9" s="98"/>
      <c r="O9" s="103" t="s">
        <v>737</v>
      </c>
      <c r="P9" s="100"/>
      <c r="Q9" s="103" t="s">
        <v>737</v>
      </c>
      <c r="R9" s="100"/>
      <c r="S9" s="103" t="s">
        <v>611</v>
      </c>
      <c r="T9" s="98"/>
      <c r="U9" s="103" t="s">
        <v>738</v>
      </c>
      <c r="V9" s="104" t="s">
        <v>739</v>
      </c>
      <c r="W9" s="104" t="s">
        <v>739</v>
      </c>
      <c r="X9" s="104" t="s">
        <v>740</v>
      </c>
    </row>
    <row r="10" spans="1:24" x14ac:dyDescent="0.2">
      <c r="A10" s="105" t="s">
        <v>741</v>
      </c>
      <c r="B10" s="105"/>
      <c r="C10" s="96"/>
      <c r="D10" s="106"/>
      <c r="E10" s="107">
        <v>-2</v>
      </c>
      <c r="F10" s="108"/>
      <c r="G10" s="108">
        <v>-3</v>
      </c>
      <c r="H10" s="108"/>
      <c r="I10" s="107" t="s">
        <v>742</v>
      </c>
      <c r="J10" s="107"/>
      <c r="K10" s="107">
        <v>-5</v>
      </c>
      <c r="L10" s="108"/>
      <c r="M10" s="107">
        <v>-6</v>
      </c>
      <c r="N10" s="107"/>
      <c r="O10" s="108" t="s">
        <v>743</v>
      </c>
      <c r="P10" s="108"/>
      <c r="Q10" s="108" t="s">
        <v>744</v>
      </c>
      <c r="R10" s="108"/>
      <c r="S10" s="108" t="s">
        <v>745</v>
      </c>
      <c r="T10" s="108"/>
      <c r="U10" s="108" t="s">
        <v>746</v>
      </c>
      <c r="V10" s="108" t="s">
        <v>747</v>
      </c>
      <c r="W10" s="108" t="s">
        <v>748</v>
      </c>
    </row>
    <row r="12" spans="1:24" x14ac:dyDescent="0.2">
      <c r="A12" s="109" t="s">
        <v>749</v>
      </c>
      <c r="B12" s="105"/>
      <c r="C12" s="96"/>
      <c r="I12" s="110"/>
    </row>
    <row r="13" spans="1:24" x14ac:dyDescent="0.2">
      <c r="A13" s="109"/>
      <c r="B13" s="105"/>
      <c r="C13" s="96"/>
      <c r="I13" s="110"/>
    </row>
    <row r="14" spans="1:24" x14ac:dyDescent="0.2">
      <c r="A14" s="111"/>
      <c r="B14" s="112" t="s">
        <v>754</v>
      </c>
      <c r="C14" s="113"/>
      <c r="E14" s="114"/>
      <c r="G14" s="115"/>
      <c r="I14" s="115"/>
      <c r="J14" s="115"/>
      <c r="K14" s="114"/>
      <c r="M14" s="115"/>
      <c r="N14" s="115"/>
      <c r="O14" s="115"/>
    </row>
    <row r="15" spans="1:24" x14ac:dyDescent="0.2">
      <c r="A15" s="111">
        <v>311</v>
      </c>
      <c r="B15" s="116"/>
      <c r="C15" s="113" t="s">
        <v>678</v>
      </c>
      <c r="E15" s="117">
        <v>156633332.59999999</v>
      </c>
      <c r="G15" s="115">
        <v>0</v>
      </c>
      <c r="I15" s="118">
        <f>+E15*G15/100</f>
        <v>0</v>
      </c>
      <c r="J15" s="115"/>
      <c r="K15" s="117">
        <v>6046219.3600000041</v>
      </c>
      <c r="M15" s="115">
        <v>-40</v>
      </c>
      <c r="N15" s="115"/>
      <c r="O15" s="119">
        <f t="shared" ref="O15:O19" si="0">K15*M15/100</f>
        <v>-2418487.7440000013</v>
      </c>
      <c r="Q15" s="120">
        <f t="shared" ref="Q15:Q19" si="1">I15+O15</f>
        <v>-2418487.7440000013</v>
      </c>
      <c r="S15" s="121">
        <f>+E15+K15</f>
        <v>162679551.96000001</v>
      </c>
      <c r="U15" s="115">
        <f t="shared" ref="U15:U19" si="2">+U16</f>
        <v>-2</v>
      </c>
      <c r="V15" s="253">
        <f t="shared" ref="V15:V20" si="3">+E15/S15</f>
        <v>0.96283356274864418</v>
      </c>
      <c r="W15" s="253">
        <f t="shared" ref="W15:W20" si="4">+K15/S15</f>
        <v>3.7166437251355731E-2</v>
      </c>
      <c r="X15" s="253">
        <f t="shared" ref="X15:X20" si="5">ROUND(V15*G15/100+W15*M15/100,2)</f>
        <v>-0.01</v>
      </c>
    </row>
    <row r="16" spans="1:24" x14ac:dyDescent="0.2">
      <c r="A16" s="111">
        <v>312</v>
      </c>
      <c r="B16" s="116"/>
      <c r="C16" s="113" t="s">
        <v>751</v>
      </c>
      <c r="E16" s="117">
        <v>2401032379.3899984</v>
      </c>
      <c r="G16" s="115">
        <v>0</v>
      </c>
      <c r="I16" s="118">
        <f>+E16*G16/100</f>
        <v>0</v>
      </c>
      <c r="J16" s="115"/>
      <c r="K16" s="117">
        <v>218771478.31999981</v>
      </c>
      <c r="M16" s="115">
        <v>-30</v>
      </c>
      <c r="N16" s="115"/>
      <c r="O16" s="119">
        <f t="shared" si="0"/>
        <v>-65631443.495999947</v>
      </c>
      <c r="Q16" s="120">
        <f t="shared" si="1"/>
        <v>-65631443.495999947</v>
      </c>
      <c r="S16" s="121">
        <f>+E16+K16</f>
        <v>2619803857.7099981</v>
      </c>
      <c r="U16" s="115">
        <f t="shared" si="2"/>
        <v>-2</v>
      </c>
      <c r="V16" s="253">
        <f t="shared" si="3"/>
        <v>0.91649318414576642</v>
      </c>
      <c r="W16" s="253">
        <f t="shared" si="4"/>
        <v>8.3506815854233668E-2</v>
      </c>
      <c r="X16" s="253">
        <f t="shared" si="5"/>
        <v>-0.03</v>
      </c>
    </row>
    <row r="17" spans="1:24" x14ac:dyDescent="0.2">
      <c r="A17" s="111">
        <v>314</v>
      </c>
      <c r="B17" s="116"/>
      <c r="C17" s="113" t="s">
        <v>752</v>
      </c>
      <c r="E17" s="117">
        <v>162443278.60000008</v>
      </c>
      <c r="G17" s="115">
        <v>0</v>
      </c>
      <c r="I17" s="118">
        <f>+E17*G17/100</f>
        <v>0</v>
      </c>
      <c r="J17" s="115"/>
      <c r="K17" s="117">
        <v>30017848.249999922</v>
      </c>
      <c r="M17" s="115">
        <v>-15</v>
      </c>
      <c r="N17" s="115"/>
      <c r="O17" s="119">
        <f t="shared" si="0"/>
        <v>-4502677.2374999877</v>
      </c>
      <c r="Q17" s="120">
        <f t="shared" si="1"/>
        <v>-4502677.2374999877</v>
      </c>
      <c r="S17" s="121">
        <f>+E17+K17</f>
        <v>192461126.84999999</v>
      </c>
      <c r="U17" s="115">
        <f t="shared" si="2"/>
        <v>-2</v>
      </c>
      <c r="V17" s="253">
        <f t="shared" si="3"/>
        <v>0.84403162996444903</v>
      </c>
      <c r="W17" s="253">
        <f t="shared" si="4"/>
        <v>0.155968370035551</v>
      </c>
      <c r="X17" s="253">
        <f t="shared" si="5"/>
        <v>-0.02</v>
      </c>
    </row>
    <row r="18" spans="1:24" x14ac:dyDescent="0.2">
      <c r="A18" s="111">
        <v>315</v>
      </c>
      <c r="B18" s="116"/>
      <c r="C18" s="113" t="s">
        <v>679</v>
      </c>
      <c r="E18" s="117">
        <v>153510621.25999993</v>
      </c>
      <c r="G18" s="115">
        <v>0</v>
      </c>
      <c r="I18" s="118">
        <f>+E18*G18/100</f>
        <v>0</v>
      </c>
      <c r="J18" s="115"/>
      <c r="K18" s="117">
        <v>8660205.7699999958</v>
      </c>
      <c r="M18" s="115">
        <v>-15</v>
      </c>
      <c r="N18" s="115"/>
      <c r="O18" s="119">
        <f t="shared" si="0"/>
        <v>-1299030.8654999994</v>
      </c>
      <c r="Q18" s="120">
        <f t="shared" si="1"/>
        <v>-1299030.8654999994</v>
      </c>
      <c r="S18" s="121">
        <f>+E18+K18</f>
        <v>162170827.02999991</v>
      </c>
      <c r="U18" s="115">
        <f t="shared" si="2"/>
        <v>-2</v>
      </c>
      <c r="V18" s="253">
        <f t="shared" si="3"/>
        <v>0.94659825118609076</v>
      </c>
      <c r="W18" s="253">
        <f t="shared" si="4"/>
        <v>5.3401748813909349E-2</v>
      </c>
      <c r="X18" s="253">
        <f t="shared" si="5"/>
        <v>-0.01</v>
      </c>
    </row>
    <row r="19" spans="1:24" x14ac:dyDescent="0.2">
      <c r="A19" s="111">
        <v>316</v>
      </c>
      <c r="B19" s="116"/>
      <c r="C19" s="113" t="s">
        <v>680</v>
      </c>
      <c r="E19" s="122">
        <v>19218636.82</v>
      </c>
      <c r="G19" s="115">
        <v>0</v>
      </c>
      <c r="I19" s="123">
        <f>+E19*G19/100</f>
        <v>0</v>
      </c>
      <c r="J19" s="115"/>
      <c r="K19" s="122">
        <v>2116621.5500000021</v>
      </c>
      <c r="M19" s="115">
        <v>-5</v>
      </c>
      <c r="N19" s="115"/>
      <c r="O19" s="124">
        <f t="shared" si="0"/>
        <v>-105831.07750000012</v>
      </c>
      <c r="Q19" s="125">
        <f t="shared" si="1"/>
        <v>-105831.07750000012</v>
      </c>
      <c r="S19" s="126">
        <f>+E19+K19</f>
        <v>21335258.370000001</v>
      </c>
      <c r="U19" s="115">
        <f t="shared" si="2"/>
        <v>-2</v>
      </c>
      <c r="V19" s="253">
        <f t="shared" si="3"/>
        <v>0.9007923169575377</v>
      </c>
      <c r="W19" s="253">
        <f t="shared" si="4"/>
        <v>9.9207683042462358E-2</v>
      </c>
      <c r="X19" s="253">
        <f t="shared" si="5"/>
        <v>0</v>
      </c>
    </row>
    <row r="20" spans="1:24" x14ac:dyDescent="0.2">
      <c r="A20" s="111"/>
      <c r="B20" s="127" t="s">
        <v>755</v>
      </c>
      <c r="E20" s="128">
        <f>+SUBTOTAL(9,E15:E19)</f>
        <v>2892838248.6699982</v>
      </c>
      <c r="F20" s="129"/>
      <c r="G20" s="131">
        <v>0</v>
      </c>
      <c r="H20" s="129"/>
      <c r="I20" s="128">
        <f>+SUBTOTAL(9,I15:I19)</f>
        <v>0</v>
      </c>
      <c r="J20" s="128"/>
      <c r="K20" s="128">
        <f>+SUBTOTAL(9,K15:K19)</f>
        <v>265612373.24999976</v>
      </c>
      <c r="L20" s="129"/>
      <c r="M20" s="199">
        <f>+O20/K20*100</f>
        <v>-27.844135992448539</v>
      </c>
      <c r="N20" s="129"/>
      <c r="O20" s="128">
        <f>+SUBTOTAL(9,O15:O19)</f>
        <v>-73957470.420499936</v>
      </c>
      <c r="P20" s="129"/>
      <c r="Q20" s="130">
        <f>+SUBTOTAL(9,Q15:Q19)</f>
        <v>-73957470.420499936</v>
      </c>
      <c r="R20" s="129"/>
      <c r="S20" s="128">
        <f>+SUBTOTAL(9,S15:S19)</f>
        <v>3158450621.9199977</v>
      </c>
      <c r="T20" s="129"/>
      <c r="U20" s="131">
        <f>ROUND(Q20/S20*100,0)</f>
        <v>-2</v>
      </c>
      <c r="V20" s="253">
        <f t="shared" si="3"/>
        <v>0.91590421854100867</v>
      </c>
      <c r="W20" s="253">
        <f t="shared" si="4"/>
        <v>8.409578145899145E-2</v>
      </c>
      <c r="X20" s="253">
        <f t="shared" si="5"/>
        <v>-0.02</v>
      </c>
    </row>
    <row r="21" spans="1:24" x14ac:dyDescent="0.2">
      <c r="A21" s="111"/>
      <c r="B21" s="127"/>
      <c r="E21" s="132"/>
      <c r="G21" s="115"/>
      <c r="I21" s="132"/>
      <c r="J21" s="132"/>
      <c r="K21" s="132"/>
      <c r="O21" s="132"/>
      <c r="Q21" s="120"/>
      <c r="S21" s="132"/>
    </row>
    <row r="22" spans="1:24" x14ac:dyDescent="0.2">
      <c r="A22" s="111"/>
      <c r="B22" s="112" t="s">
        <v>756</v>
      </c>
      <c r="C22" s="113"/>
      <c r="E22" s="114"/>
      <c r="G22" s="115"/>
      <c r="I22" s="115"/>
      <c r="J22" s="115"/>
      <c r="K22" s="114"/>
      <c r="M22" s="115"/>
      <c r="N22" s="115"/>
      <c r="O22" s="115"/>
    </row>
    <row r="23" spans="1:24" x14ac:dyDescent="0.2">
      <c r="A23" s="111">
        <v>311</v>
      </c>
      <c r="B23" s="116"/>
      <c r="C23" s="113" t="s">
        <v>678</v>
      </c>
      <c r="E23" s="117">
        <v>1127600.08</v>
      </c>
      <c r="G23" s="115">
        <v>0</v>
      </c>
      <c r="I23" s="118">
        <f>+E23*G23/100</f>
        <v>0</v>
      </c>
      <c r="J23" s="115"/>
      <c r="K23" s="117">
        <v>49661.4</v>
      </c>
      <c r="M23" s="115">
        <v>-40</v>
      </c>
      <c r="N23" s="115"/>
      <c r="O23" s="119">
        <f t="shared" ref="O23:O27" si="6">K23*M23/100</f>
        <v>-19864.560000000001</v>
      </c>
      <c r="Q23" s="120">
        <f t="shared" ref="Q23:Q27" si="7">I23+O23</f>
        <v>-19864.560000000001</v>
      </c>
      <c r="S23" s="121">
        <f>+E23+K23</f>
        <v>1177261.48</v>
      </c>
      <c r="U23" s="115">
        <f t="shared" ref="U23:U27" si="8">+U24</f>
        <v>-1</v>
      </c>
      <c r="V23" s="253">
        <f t="shared" ref="V23:V28" si="9">+E23/S23</f>
        <v>0.95781616841825157</v>
      </c>
      <c r="W23" s="253">
        <f t="shared" ref="W23:W28" si="10">+K23/S23</f>
        <v>4.2183831581748515E-2</v>
      </c>
      <c r="X23" s="253">
        <f t="shared" ref="X23:X28" si="11">ROUND(V23*G23/100+W23*M23/100,2)</f>
        <v>-0.02</v>
      </c>
    </row>
    <row r="24" spans="1:24" x14ac:dyDescent="0.2">
      <c r="A24" s="111">
        <v>312</v>
      </c>
      <c r="B24" s="116"/>
      <c r="C24" s="113" t="s">
        <v>751</v>
      </c>
      <c r="E24" s="117">
        <v>0</v>
      </c>
      <c r="G24" s="115">
        <v>0</v>
      </c>
      <c r="I24" s="118">
        <f>+E24*G24/100</f>
        <v>0</v>
      </c>
      <c r="J24" s="115"/>
      <c r="K24" s="117">
        <v>0</v>
      </c>
      <c r="M24" s="115">
        <v>-30</v>
      </c>
      <c r="N24" s="115"/>
      <c r="O24" s="119">
        <f t="shared" si="6"/>
        <v>0</v>
      </c>
      <c r="Q24" s="120">
        <f t="shared" si="7"/>
        <v>0</v>
      </c>
      <c r="S24" s="121">
        <f>+E24+K24</f>
        <v>0</v>
      </c>
      <c r="U24" s="115">
        <f t="shared" si="8"/>
        <v>-1</v>
      </c>
      <c r="V24" s="253" t="e">
        <f t="shared" si="9"/>
        <v>#DIV/0!</v>
      </c>
      <c r="W24" s="253" t="e">
        <f t="shared" si="10"/>
        <v>#DIV/0!</v>
      </c>
      <c r="X24" s="253" t="e">
        <f t="shared" si="11"/>
        <v>#DIV/0!</v>
      </c>
    </row>
    <row r="25" spans="1:24" x14ac:dyDescent="0.2">
      <c r="A25" s="111">
        <v>314</v>
      </c>
      <c r="B25" s="116"/>
      <c r="C25" s="113" t="s">
        <v>752</v>
      </c>
      <c r="E25" s="117">
        <v>0</v>
      </c>
      <c r="G25" s="115">
        <v>0</v>
      </c>
      <c r="I25" s="118">
        <f>+E25*G25/100</f>
        <v>0</v>
      </c>
      <c r="J25" s="115"/>
      <c r="K25" s="117">
        <v>0</v>
      </c>
      <c r="M25" s="115">
        <v>-15</v>
      </c>
      <c r="N25" s="115"/>
      <c r="O25" s="119">
        <f t="shared" si="6"/>
        <v>0</v>
      </c>
      <c r="Q25" s="120">
        <f t="shared" si="7"/>
        <v>0</v>
      </c>
      <c r="S25" s="121">
        <f>+E25+K25</f>
        <v>0</v>
      </c>
      <c r="U25" s="115">
        <f t="shared" si="8"/>
        <v>-1</v>
      </c>
      <c r="V25" s="253" t="e">
        <f t="shared" si="9"/>
        <v>#DIV/0!</v>
      </c>
      <c r="W25" s="253" t="e">
        <f t="shared" si="10"/>
        <v>#DIV/0!</v>
      </c>
      <c r="X25" s="253" t="e">
        <f t="shared" si="11"/>
        <v>#DIV/0!</v>
      </c>
    </row>
    <row r="26" spans="1:24" x14ac:dyDescent="0.2">
      <c r="A26" s="111">
        <v>315</v>
      </c>
      <c r="B26" s="116"/>
      <c r="C26" s="113" t="s">
        <v>679</v>
      </c>
      <c r="E26" s="117">
        <v>0</v>
      </c>
      <c r="G26" s="115">
        <v>0</v>
      </c>
      <c r="I26" s="118">
        <f>+E26*G26/100</f>
        <v>0</v>
      </c>
      <c r="J26" s="115"/>
      <c r="K26" s="117">
        <v>0</v>
      </c>
      <c r="M26" s="115">
        <v>-15</v>
      </c>
      <c r="N26" s="115"/>
      <c r="O26" s="119">
        <f t="shared" si="6"/>
        <v>0</v>
      </c>
      <c r="Q26" s="120">
        <f t="shared" si="7"/>
        <v>0</v>
      </c>
      <c r="S26" s="121">
        <f>+E26+K26</f>
        <v>0</v>
      </c>
      <c r="U26" s="115">
        <f t="shared" si="8"/>
        <v>-1</v>
      </c>
      <c r="V26" s="253" t="e">
        <f t="shared" si="9"/>
        <v>#DIV/0!</v>
      </c>
      <c r="W26" s="253" t="e">
        <f t="shared" si="10"/>
        <v>#DIV/0!</v>
      </c>
      <c r="X26" s="253" t="e">
        <f t="shared" si="11"/>
        <v>#DIV/0!</v>
      </c>
    </row>
    <row r="27" spans="1:24" x14ac:dyDescent="0.2">
      <c r="A27" s="111">
        <v>316</v>
      </c>
      <c r="B27" s="116"/>
      <c r="C27" s="113" t="s">
        <v>680</v>
      </c>
      <c r="E27" s="122">
        <v>3681053.9899999998</v>
      </c>
      <c r="G27" s="115">
        <v>0</v>
      </c>
      <c r="I27" s="123">
        <f>+E27*G27/100</f>
        <v>0</v>
      </c>
      <c r="J27" s="115"/>
      <c r="K27" s="122">
        <v>367463.94000000024</v>
      </c>
      <c r="M27" s="115">
        <v>-5</v>
      </c>
      <c r="N27" s="115"/>
      <c r="O27" s="124">
        <f t="shared" si="6"/>
        <v>-18373.197000000011</v>
      </c>
      <c r="Q27" s="125">
        <f t="shared" si="7"/>
        <v>-18373.197000000011</v>
      </c>
      <c r="S27" s="126">
        <f>+E27+K27</f>
        <v>4048517.93</v>
      </c>
      <c r="U27" s="115">
        <f t="shared" si="8"/>
        <v>-1</v>
      </c>
      <c r="V27" s="253">
        <f t="shared" si="9"/>
        <v>0.90923494810852912</v>
      </c>
      <c r="W27" s="253">
        <f t="shared" si="10"/>
        <v>9.0765051891470869E-2</v>
      </c>
      <c r="X27" s="253">
        <f t="shared" si="11"/>
        <v>0</v>
      </c>
    </row>
    <row r="28" spans="1:24" x14ac:dyDescent="0.2">
      <c r="A28" s="111"/>
      <c r="B28" s="127" t="s">
        <v>757</v>
      </c>
      <c r="E28" s="128">
        <f>+SUBTOTAL(9,E23:E27)</f>
        <v>4808654.07</v>
      </c>
      <c r="F28" s="129"/>
      <c r="G28" s="131">
        <v>0</v>
      </c>
      <c r="H28" s="129"/>
      <c r="I28" s="128">
        <f>+SUBTOTAL(9,I23:I27)</f>
        <v>0</v>
      </c>
      <c r="J28" s="128"/>
      <c r="K28" s="128">
        <f>+SUBTOTAL(9,K23:K27)</f>
        <v>417125.34000000026</v>
      </c>
      <c r="L28" s="129"/>
      <c r="M28" s="199">
        <f>+O28/K28*100</f>
        <v>-9.1669705321666601</v>
      </c>
      <c r="N28" s="129"/>
      <c r="O28" s="128">
        <f>+SUBTOTAL(9,O23:O27)</f>
        <v>-38237.757000000012</v>
      </c>
      <c r="P28" s="129"/>
      <c r="Q28" s="130">
        <f>+SUBTOTAL(9,Q23:Q27)</f>
        <v>-38237.757000000012</v>
      </c>
      <c r="R28" s="129"/>
      <c r="S28" s="128">
        <f>+SUBTOTAL(9,S23:S27)</f>
        <v>5225779.41</v>
      </c>
      <c r="T28" s="129"/>
      <c r="U28" s="131">
        <f>ROUND(Q28/S28*100,0)</f>
        <v>-1</v>
      </c>
      <c r="V28" s="253">
        <f t="shared" si="9"/>
        <v>0.92017930584635987</v>
      </c>
      <c r="W28" s="253">
        <f t="shared" si="10"/>
        <v>7.9820694153640182E-2</v>
      </c>
      <c r="X28" s="253">
        <f t="shared" si="11"/>
        <v>-0.01</v>
      </c>
    </row>
    <row r="29" spans="1:24" ht="15" x14ac:dyDescent="0.25">
      <c r="A29" s="133"/>
      <c r="B29" s="133"/>
      <c r="C29" s="133"/>
      <c r="D29" s="133"/>
      <c r="E29" s="133"/>
      <c r="F29" s="133"/>
      <c r="G29" s="133"/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3"/>
    </row>
    <row r="30" spans="1:24" x14ac:dyDescent="0.2">
      <c r="A30" s="111"/>
      <c r="B30" s="112" t="s">
        <v>758</v>
      </c>
      <c r="C30" s="113"/>
      <c r="E30" s="114"/>
      <c r="G30" s="115"/>
      <c r="I30" s="115"/>
      <c r="J30" s="115"/>
      <c r="K30" s="114"/>
      <c r="M30" s="115"/>
      <c r="N30" s="115"/>
      <c r="O30" s="115"/>
    </row>
    <row r="31" spans="1:24" x14ac:dyDescent="0.2">
      <c r="A31" s="111">
        <v>311</v>
      </c>
      <c r="B31" s="116"/>
      <c r="C31" s="113" t="s">
        <v>678</v>
      </c>
      <c r="E31" s="117">
        <v>89289051.989999995</v>
      </c>
      <c r="G31" s="115">
        <v>0</v>
      </c>
      <c r="I31" s="118">
        <f>+E31*G31/100</f>
        <v>0</v>
      </c>
      <c r="J31" s="115"/>
      <c r="K31" s="117">
        <v>13414312.859999999</v>
      </c>
      <c r="M31" s="115">
        <v>-40</v>
      </c>
      <c r="N31" s="115"/>
      <c r="O31" s="119">
        <f t="shared" ref="O31:O35" si="12">K31*M31/100</f>
        <v>-5365725.1439999994</v>
      </c>
      <c r="Q31" s="120">
        <f t="shared" ref="Q31:Q35" si="13">I31+O31</f>
        <v>-5365725.1439999994</v>
      </c>
      <c r="S31" s="121">
        <f>+E31+K31</f>
        <v>102703364.84999999</v>
      </c>
      <c r="U31" s="115">
        <f t="shared" ref="U31:U35" si="14">+U32</f>
        <v>-8</v>
      </c>
      <c r="V31" s="253">
        <f t="shared" ref="V31:V36" si="15">+E31/S31</f>
        <v>0.86938779581767522</v>
      </c>
      <c r="W31" s="253">
        <f t="shared" ref="W31:W36" si="16">+K31/S31</f>
        <v>0.1306122041823248</v>
      </c>
      <c r="X31" s="253">
        <f t="shared" ref="X31:X38" si="17">ROUND(V31*G31/100+W31*M31/100,2)</f>
        <v>-0.05</v>
      </c>
    </row>
    <row r="32" spans="1:24" x14ac:dyDescent="0.2">
      <c r="A32" s="111">
        <v>312</v>
      </c>
      <c r="B32" s="116"/>
      <c r="C32" s="113" t="s">
        <v>751</v>
      </c>
      <c r="E32" s="117">
        <v>520840506.47000003</v>
      </c>
      <c r="G32" s="115">
        <v>0</v>
      </c>
      <c r="I32" s="118">
        <f>+E32*G32/100</f>
        <v>0</v>
      </c>
      <c r="J32" s="115"/>
      <c r="K32" s="117">
        <v>238029384.25999963</v>
      </c>
      <c r="M32" s="115">
        <v>-30</v>
      </c>
      <c r="N32" s="115"/>
      <c r="O32" s="119">
        <f t="shared" si="12"/>
        <v>-71408815.277999893</v>
      </c>
      <c r="Q32" s="120">
        <f t="shared" si="13"/>
        <v>-71408815.277999893</v>
      </c>
      <c r="S32" s="121">
        <f>+E32+K32</f>
        <v>758869890.72999966</v>
      </c>
      <c r="U32" s="115">
        <f t="shared" si="14"/>
        <v>-8</v>
      </c>
      <c r="V32" s="253">
        <f t="shared" si="15"/>
        <v>0.68633702935423391</v>
      </c>
      <c r="W32" s="253">
        <f t="shared" si="16"/>
        <v>0.31366297064576615</v>
      </c>
      <c r="X32" s="253">
        <f t="shared" si="17"/>
        <v>-0.09</v>
      </c>
    </row>
    <row r="33" spans="1:24" x14ac:dyDescent="0.2">
      <c r="A33" s="111">
        <v>314</v>
      </c>
      <c r="B33" s="116"/>
      <c r="C33" s="113" t="s">
        <v>752</v>
      </c>
      <c r="E33" s="117">
        <v>55463852.300000004</v>
      </c>
      <c r="G33" s="115">
        <v>0</v>
      </c>
      <c r="I33" s="118">
        <f>+E33*G33/100</f>
        <v>0</v>
      </c>
      <c r="J33" s="115"/>
      <c r="K33" s="117">
        <v>36631853.900000006</v>
      </c>
      <c r="M33" s="115">
        <v>-15</v>
      </c>
      <c r="N33" s="115"/>
      <c r="O33" s="119">
        <f t="shared" si="12"/>
        <v>-5494778.0850000009</v>
      </c>
      <c r="Q33" s="120">
        <f t="shared" si="13"/>
        <v>-5494778.0850000009</v>
      </c>
      <c r="S33" s="121">
        <f>+E33+K33</f>
        <v>92095706.200000018</v>
      </c>
      <c r="U33" s="115">
        <f t="shared" si="14"/>
        <v>-8</v>
      </c>
      <c r="V33" s="253">
        <f t="shared" si="15"/>
        <v>0.6022414571592698</v>
      </c>
      <c r="W33" s="253">
        <f t="shared" si="16"/>
        <v>0.39775854284073014</v>
      </c>
      <c r="X33" s="253">
        <f t="shared" si="17"/>
        <v>-0.06</v>
      </c>
    </row>
    <row r="34" spans="1:24" x14ac:dyDescent="0.2">
      <c r="A34" s="111">
        <v>315</v>
      </c>
      <c r="B34" s="116"/>
      <c r="C34" s="113" t="s">
        <v>679</v>
      </c>
      <c r="E34" s="117">
        <v>35924697.480000004</v>
      </c>
      <c r="G34" s="115">
        <v>0</v>
      </c>
      <c r="I34" s="118">
        <f>+E34*G34/100</f>
        <v>0</v>
      </c>
      <c r="J34" s="115"/>
      <c r="K34" s="117">
        <v>11690027.049999995</v>
      </c>
      <c r="M34" s="115">
        <v>-15</v>
      </c>
      <c r="N34" s="115"/>
      <c r="O34" s="119">
        <f t="shared" si="12"/>
        <v>-1753504.0574999994</v>
      </c>
      <c r="Q34" s="120">
        <f t="shared" si="13"/>
        <v>-1753504.0574999994</v>
      </c>
      <c r="S34" s="121">
        <f>+E34+K34</f>
        <v>47614724.530000001</v>
      </c>
      <c r="U34" s="115">
        <f t="shared" si="14"/>
        <v>-8</v>
      </c>
      <c r="V34" s="253">
        <f t="shared" si="15"/>
        <v>0.75448714309720277</v>
      </c>
      <c r="W34" s="253">
        <f t="shared" si="16"/>
        <v>0.24551285690279714</v>
      </c>
      <c r="X34" s="253">
        <f t="shared" si="17"/>
        <v>-0.04</v>
      </c>
    </row>
    <row r="35" spans="1:24" x14ac:dyDescent="0.2">
      <c r="A35" s="111">
        <v>316</v>
      </c>
      <c r="B35" s="116"/>
      <c r="C35" s="113" t="s">
        <v>680</v>
      </c>
      <c r="E35" s="122">
        <v>5631645.4399999995</v>
      </c>
      <c r="G35" s="115">
        <v>0</v>
      </c>
      <c r="I35" s="123">
        <f>+E35*G35/100</f>
        <v>0</v>
      </c>
      <c r="J35" s="115"/>
      <c r="K35" s="122">
        <v>2000118.54</v>
      </c>
      <c r="M35" s="115">
        <v>-5</v>
      </c>
      <c r="N35" s="115"/>
      <c r="O35" s="124">
        <f t="shared" si="12"/>
        <v>-100005.927</v>
      </c>
      <c r="Q35" s="125">
        <f t="shared" si="13"/>
        <v>-100005.927</v>
      </c>
      <c r="S35" s="126">
        <f>+E35+K35</f>
        <v>7631763.9799999995</v>
      </c>
      <c r="U35" s="115">
        <f t="shared" si="14"/>
        <v>-8</v>
      </c>
      <c r="V35" s="253">
        <f t="shared" si="15"/>
        <v>0.73792185591148218</v>
      </c>
      <c r="W35" s="253">
        <f t="shared" si="16"/>
        <v>0.26207814408851782</v>
      </c>
      <c r="X35" s="253">
        <f t="shared" si="17"/>
        <v>-0.01</v>
      </c>
    </row>
    <row r="36" spans="1:24" x14ac:dyDescent="0.2">
      <c r="A36" s="111"/>
      <c r="B36" s="127" t="s">
        <v>759</v>
      </c>
      <c r="E36" s="134">
        <f>+SUBTOTAL(9,E31:E35)</f>
        <v>707149753.68000007</v>
      </c>
      <c r="F36" s="129"/>
      <c r="G36" s="199">
        <v>0</v>
      </c>
      <c r="H36" s="129"/>
      <c r="I36" s="134">
        <f>+SUBTOTAL(9,I31:I35)</f>
        <v>0</v>
      </c>
      <c r="J36" s="128"/>
      <c r="K36" s="134">
        <f>+SUBTOTAL(9,K31:K35)</f>
        <v>301765696.60999966</v>
      </c>
      <c r="L36" s="129"/>
      <c r="M36" s="199">
        <f>+O36/K36*100</f>
        <v>-27.876869185770897</v>
      </c>
      <c r="N36" s="129"/>
      <c r="O36" s="134">
        <f>+SUBTOTAL(9,O31:O35)</f>
        <v>-84122828.491499886</v>
      </c>
      <c r="P36" s="129"/>
      <c r="Q36" s="135">
        <f>+SUBTOTAL(9,Q31:Q35)</f>
        <v>-84122828.491499886</v>
      </c>
      <c r="R36" s="129"/>
      <c r="S36" s="134">
        <f>+SUBTOTAL(9,S31:S35)</f>
        <v>1008915450.2899997</v>
      </c>
      <c r="T36" s="129"/>
      <c r="U36" s="131">
        <f>ROUND(Q36/S36*100,0)</f>
        <v>-8</v>
      </c>
      <c r="V36" s="253">
        <f t="shared" si="15"/>
        <v>0.70090090648997294</v>
      </c>
      <c r="W36" s="253">
        <f t="shared" si="16"/>
        <v>0.29909909351002706</v>
      </c>
      <c r="X36" s="253">
        <f t="shared" si="17"/>
        <v>-0.08</v>
      </c>
    </row>
    <row r="37" spans="1:24" x14ac:dyDescent="0.2">
      <c r="A37" s="111"/>
      <c r="B37" s="127"/>
      <c r="E37" s="128"/>
      <c r="F37" s="129"/>
      <c r="G37" s="131"/>
      <c r="H37" s="129"/>
      <c r="I37" s="128"/>
      <c r="J37" s="128"/>
      <c r="K37" s="128"/>
      <c r="L37" s="129"/>
      <c r="M37" s="129"/>
      <c r="N37" s="129"/>
      <c r="O37" s="128"/>
      <c r="P37" s="129"/>
      <c r="Q37" s="130"/>
      <c r="R37" s="129"/>
      <c r="S37" s="128"/>
      <c r="T37" s="129"/>
      <c r="U37" s="129"/>
    </row>
    <row r="38" spans="1:24" x14ac:dyDescent="0.2">
      <c r="A38" s="136" t="s">
        <v>760</v>
      </c>
      <c r="E38" s="137">
        <f>+SUBTOTAL(9,E14:E37)</f>
        <v>3604796656.4199982</v>
      </c>
      <c r="G38" s="199">
        <v>0</v>
      </c>
      <c r="I38" s="137">
        <f>+SUBTOTAL(9,I14:I37)</f>
        <v>0</v>
      </c>
      <c r="K38" s="137">
        <f>+SUBTOTAL(9,K14:K37)</f>
        <v>567795195.19999933</v>
      </c>
      <c r="M38" s="199">
        <f>+O38/K38*100</f>
        <v>-27.847811676762145</v>
      </c>
      <c r="O38" s="137">
        <f>+SUBTOTAL(9,O14:O37)</f>
        <v>-158118536.66899982</v>
      </c>
      <c r="Q38" s="137">
        <f>+SUBTOTAL(9,Q14:Q37)</f>
        <v>-158118536.66899982</v>
      </c>
      <c r="S38" s="137">
        <f>+SUBTOTAL(9,S14:S37)</f>
        <v>4172591851.619997</v>
      </c>
      <c r="U38" s="131">
        <f>ROUND(Q38/S38*100,0)</f>
        <v>-4</v>
      </c>
      <c r="V38" s="253">
        <f t="shared" ref="V38" si="18">+E38/S38</f>
        <v>0.86392266116812888</v>
      </c>
      <c r="W38" s="253">
        <f t="shared" ref="W38" si="19">+K38/S38</f>
        <v>0.13607733883187123</v>
      </c>
      <c r="X38" s="253">
        <f t="shared" si="17"/>
        <v>-0.04</v>
      </c>
    </row>
    <row r="39" spans="1:24" x14ac:dyDescent="0.2">
      <c r="A39" s="136"/>
      <c r="E39" s="137"/>
      <c r="I39" s="137"/>
      <c r="K39" s="137"/>
      <c r="O39" s="137"/>
      <c r="Q39" s="137"/>
      <c r="S39" s="137"/>
    </row>
    <row r="40" spans="1:24" x14ac:dyDescent="0.2">
      <c r="A40" s="136"/>
      <c r="E40" s="137"/>
      <c r="I40" s="137"/>
      <c r="K40" s="137"/>
      <c r="O40" s="137"/>
      <c r="Q40" s="137"/>
      <c r="S40" s="137"/>
    </row>
    <row r="41" spans="1:24" x14ac:dyDescent="0.2">
      <c r="A41" s="136" t="s">
        <v>681</v>
      </c>
    </row>
    <row r="42" spans="1:24" x14ac:dyDescent="0.2">
      <c r="A42" s="111"/>
    </row>
    <row r="43" spans="1:24" x14ac:dyDescent="0.2">
      <c r="A43" s="111"/>
      <c r="B43" s="112" t="s">
        <v>761</v>
      </c>
      <c r="C43" s="113"/>
      <c r="E43" s="114"/>
      <c r="G43" s="115"/>
      <c r="I43" s="115"/>
      <c r="J43" s="115"/>
      <c r="K43" s="114"/>
      <c r="M43" s="115"/>
      <c r="N43" s="115"/>
      <c r="O43" s="115"/>
    </row>
    <row r="44" spans="1:24" x14ac:dyDescent="0.2">
      <c r="A44" s="111">
        <v>341</v>
      </c>
      <c r="B44" s="116"/>
      <c r="C44" s="113" t="s">
        <v>678</v>
      </c>
      <c r="E44" s="117">
        <v>10764271.960000001</v>
      </c>
      <c r="G44" s="115">
        <v>0</v>
      </c>
      <c r="I44" s="118">
        <f t="shared" ref="I44:I49" si="20">+E44*G44/100</f>
        <v>0</v>
      </c>
      <c r="J44" s="115"/>
      <c r="K44" s="117">
        <v>1524305.810000001</v>
      </c>
      <c r="M44" s="115">
        <v>-5</v>
      </c>
      <c r="N44" s="115"/>
      <c r="O44" s="119">
        <f t="shared" ref="O44:O49" si="21">K44*M44/100</f>
        <v>-76215.290500000046</v>
      </c>
      <c r="Q44" s="120">
        <f t="shared" ref="Q44:Q49" si="22">I44+O44</f>
        <v>-76215.290500000046</v>
      </c>
      <c r="S44" s="121">
        <f t="shared" ref="S44:S49" si="23">+E44+K44</f>
        <v>12288577.770000001</v>
      </c>
      <c r="U44" s="115">
        <f t="shared" ref="U44:U49" si="24">+U45</f>
        <v>-2</v>
      </c>
      <c r="V44" s="253">
        <f t="shared" ref="V44:V50" si="25">+E44/S44</f>
        <v>0.87595750797775185</v>
      </c>
      <c r="W44" s="253">
        <f t="shared" ref="W44:W50" si="26">+K44/S44</f>
        <v>0.12404249202224814</v>
      </c>
      <c r="X44" s="253">
        <f t="shared" ref="X44:X49" si="27">ROUND(V44*G44/100+W44*M44/100,2)</f>
        <v>-0.01</v>
      </c>
    </row>
    <row r="45" spans="1:24" x14ac:dyDescent="0.2">
      <c r="A45" s="111">
        <v>342</v>
      </c>
      <c r="B45" s="116"/>
      <c r="C45" s="113" t="s">
        <v>702</v>
      </c>
      <c r="E45" s="117">
        <v>11764631.110000003</v>
      </c>
      <c r="G45" s="115">
        <v>0</v>
      </c>
      <c r="I45" s="118">
        <f t="shared" si="20"/>
        <v>0</v>
      </c>
      <c r="J45" s="115"/>
      <c r="K45" s="117">
        <v>3332564.5799999987</v>
      </c>
      <c r="M45" s="115">
        <v>-5</v>
      </c>
      <c r="N45" s="115"/>
      <c r="O45" s="119">
        <f t="shared" si="21"/>
        <v>-166628.22899999993</v>
      </c>
      <c r="Q45" s="120">
        <f t="shared" si="22"/>
        <v>-166628.22899999993</v>
      </c>
      <c r="S45" s="121">
        <f t="shared" si="23"/>
        <v>15097195.690000001</v>
      </c>
      <c r="U45" s="115">
        <f t="shared" si="24"/>
        <v>-2</v>
      </c>
      <c r="V45" s="253">
        <f t="shared" si="25"/>
        <v>0.77925936389581252</v>
      </c>
      <c r="W45" s="253">
        <f t="shared" si="26"/>
        <v>0.22074063610418754</v>
      </c>
      <c r="X45" s="253">
        <f t="shared" si="27"/>
        <v>-0.01</v>
      </c>
    </row>
    <row r="46" spans="1:24" x14ac:dyDescent="0.2">
      <c r="A46" s="111">
        <v>343</v>
      </c>
      <c r="B46" s="116"/>
      <c r="C46" s="113" t="s">
        <v>708</v>
      </c>
      <c r="E46" s="117">
        <v>158400068.16999999</v>
      </c>
      <c r="G46" s="115">
        <v>0</v>
      </c>
      <c r="I46" s="118">
        <f t="shared" si="20"/>
        <v>0</v>
      </c>
      <c r="J46" s="115"/>
      <c r="K46" s="117">
        <v>57701366.179999955</v>
      </c>
      <c r="M46" s="115">
        <v>-10</v>
      </c>
      <c r="N46" s="115"/>
      <c r="O46" s="119">
        <f t="shared" si="21"/>
        <v>-5770136.6179999961</v>
      </c>
      <c r="Q46" s="120">
        <f t="shared" si="22"/>
        <v>-5770136.6179999961</v>
      </c>
      <c r="S46" s="121">
        <f t="shared" si="23"/>
        <v>216101434.34999993</v>
      </c>
      <c r="U46" s="115">
        <f t="shared" si="24"/>
        <v>-2</v>
      </c>
      <c r="V46" s="253">
        <f t="shared" si="25"/>
        <v>0.73298943455161769</v>
      </c>
      <c r="W46" s="253">
        <f t="shared" si="26"/>
        <v>0.26701056544838231</v>
      </c>
      <c r="X46" s="253">
        <f t="shared" si="27"/>
        <v>-0.03</v>
      </c>
    </row>
    <row r="47" spans="1:24" x14ac:dyDescent="0.2">
      <c r="A47" s="111">
        <v>344</v>
      </c>
      <c r="B47" s="116"/>
      <c r="C47" s="113" t="s">
        <v>762</v>
      </c>
      <c r="E47" s="117">
        <v>27352857.869999997</v>
      </c>
      <c r="G47" s="115">
        <v>0</v>
      </c>
      <c r="I47" s="118">
        <f t="shared" si="20"/>
        <v>0</v>
      </c>
      <c r="J47" s="115"/>
      <c r="K47" s="117">
        <v>4215125.1300000018</v>
      </c>
      <c r="M47" s="115">
        <v>-10</v>
      </c>
      <c r="N47" s="115"/>
      <c r="O47" s="119">
        <f t="shared" si="21"/>
        <v>-421512.51300000021</v>
      </c>
      <c r="Q47" s="120">
        <f t="shared" si="22"/>
        <v>-421512.51300000021</v>
      </c>
      <c r="S47" s="121">
        <f t="shared" si="23"/>
        <v>31567983</v>
      </c>
      <c r="U47" s="115">
        <f t="shared" si="24"/>
        <v>-2</v>
      </c>
      <c r="V47" s="253">
        <f t="shared" si="25"/>
        <v>0.86647467689018953</v>
      </c>
      <c r="W47" s="253">
        <f t="shared" si="26"/>
        <v>0.13352532310981038</v>
      </c>
      <c r="X47" s="253">
        <f t="shared" si="27"/>
        <v>-0.01</v>
      </c>
    </row>
    <row r="48" spans="1:24" x14ac:dyDescent="0.2">
      <c r="A48" s="111">
        <v>345</v>
      </c>
      <c r="B48" s="116"/>
      <c r="C48" s="113" t="s">
        <v>679</v>
      </c>
      <c r="E48" s="117">
        <v>18313227.59</v>
      </c>
      <c r="G48" s="115">
        <v>0</v>
      </c>
      <c r="I48" s="118">
        <f t="shared" si="20"/>
        <v>0</v>
      </c>
      <c r="J48" s="115"/>
      <c r="K48" s="117">
        <v>2242236.0900000012</v>
      </c>
      <c r="M48" s="115">
        <v>-5</v>
      </c>
      <c r="N48" s="115"/>
      <c r="O48" s="119">
        <f t="shared" si="21"/>
        <v>-112111.80450000007</v>
      </c>
      <c r="Q48" s="120">
        <f t="shared" si="22"/>
        <v>-112111.80450000007</v>
      </c>
      <c r="S48" s="121">
        <f t="shared" si="23"/>
        <v>20555463.68</v>
      </c>
      <c r="U48" s="115">
        <f t="shared" si="24"/>
        <v>-2</v>
      </c>
      <c r="V48" s="253">
        <f t="shared" si="25"/>
        <v>0.89091775671391715</v>
      </c>
      <c r="W48" s="253">
        <f t="shared" si="26"/>
        <v>0.10908224328608292</v>
      </c>
      <c r="X48" s="253">
        <f t="shared" si="27"/>
        <v>-0.01</v>
      </c>
    </row>
    <row r="49" spans="1:24" x14ac:dyDescent="0.2">
      <c r="A49" s="111">
        <v>346</v>
      </c>
      <c r="B49" s="116"/>
      <c r="C49" s="113" t="s">
        <v>680</v>
      </c>
      <c r="E49" s="122">
        <v>3303739.2400000021</v>
      </c>
      <c r="G49" s="115">
        <v>0</v>
      </c>
      <c r="I49" s="123">
        <f t="shared" si="20"/>
        <v>0</v>
      </c>
      <c r="J49" s="115"/>
      <c r="K49" s="122">
        <v>984338.93</v>
      </c>
      <c r="M49" s="115">
        <v>-2</v>
      </c>
      <c r="N49" s="115"/>
      <c r="O49" s="124">
        <f t="shared" si="21"/>
        <v>-19686.778600000001</v>
      </c>
      <c r="Q49" s="125">
        <f t="shared" si="22"/>
        <v>-19686.778600000001</v>
      </c>
      <c r="S49" s="126">
        <f t="shared" si="23"/>
        <v>4288078.1700000018</v>
      </c>
      <c r="U49" s="115">
        <f t="shared" si="24"/>
        <v>-2</v>
      </c>
      <c r="V49" s="253">
        <f t="shared" si="25"/>
        <v>0.77044753127716437</v>
      </c>
      <c r="W49" s="253">
        <f t="shared" si="26"/>
        <v>0.22955246872283572</v>
      </c>
      <c r="X49" s="253">
        <f t="shared" si="27"/>
        <v>0</v>
      </c>
    </row>
    <row r="50" spans="1:24" x14ac:dyDescent="0.2">
      <c r="A50" s="111"/>
      <c r="B50" s="127" t="s">
        <v>763</v>
      </c>
      <c r="E50" s="128">
        <f>+SUBTOTAL(9,E44:E49)</f>
        <v>229898795.94</v>
      </c>
      <c r="F50" s="129"/>
      <c r="G50" s="199">
        <v>0</v>
      </c>
      <c r="H50" s="129"/>
      <c r="I50" s="128">
        <f>+SUBTOTAL(9,I44:I49)</f>
        <v>0</v>
      </c>
      <c r="J50" s="128"/>
      <c r="K50" s="128">
        <f>+SUBTOTAL(9,K44:K49)</f>
        <v>69999936.719999969</v>
      </c>
      <c r="L50" s="129"/>
      <c r="M50" s="199">
        <f>+O50/K50*100</f>
        <v>-9.3804245279037719</v>
      </c>
      <c r="N50" s="129"/>
      <c r="O50" s="128">
        <f>+SUBTOTAL(9,O44:O49)</f>
        <v>-6566291.2335999962</v>
      </c>
      <c r="P50" s="129"/>
      <c r="Q50" s="130">
        <f>+SUBTOTAL(9,Q44:Q49)</f>
        <v>-6566291.2335999962</v>
      </c>
      <c r="R50" s="129"/>
      <c r="S50" s="128">
        <f>+SUBTOTAL(9,S44:S49)</f>
        <v>299898732.65999997</v>
      </c>
      <c r="T50" s="129"/>
      <c r="U50" s="131">
        <f>ROUND(Q50/S50*100,0)</f>
        <v>-2</v>
      </c>
      <c r="V50" s="253">
        <f t="shared" si="25"/>
        <v>0.76658808758835262</v>
      </c>
      <c r="W50" s="253">
        <f t="shared" si="26"/>
        <v>0.23341191241164738</v>
      </c>
      <c r="X50" s="253" t="e">
        <f>ROUND(V50*#REF!/100+W50*M50/100,2)</f>
        <v>#REF!</v>
      </c>
    </row>
    <row r="51" spans="1:24" x14ac:dyDescent="0.2">
      <c r="A51" s="138"/>
      <c r="B51" s="139"/>
      <c r="C51" s="140"/>
      <c r="E51" s="141"/>
      <c r="G51" s="115"/>
      <c r="I51" s="118"/>
      <c r="J51" s="115"/>
      <c r="K51" s="141"/>
      <c r="M51" s="115"/>
      <c r="N51" s="115"/>
      <c r="O51" s="142"/>
      <c r="Q51" s="143"/>
      <c r="S51" s="121"/>
      <c r="U51" s="115"/>
    </row>
    <row r="52" spans="1:24" x14ac:dyDescent="0.2">
      <c r="A52" s="111"/>
      <c r="B52" s="112" t="s">
        <v>764</v>
      </c>
      <c r="C52" s="113"/>
      <c r="E52" s="141"/>
      <c r="G52" s="115"/>
      <c r="I52" s="118"/>
      <c r="J52" s="115"/>
      <c r="K52" s="141"/>
      <c r="M52" s="115"/>
      <c r="N52" s="115"/>
      <c r="O52" s="142"/>
      <c r="Q52" s="143"/>
      <c r="S52" s="121"/>
      <c r="U52" s="115"/>
    </row>
    <row r="53" spans="1:24" x14ac:dyDescent="0.2">
      <c r="A53" s="111">
        <v>341</v>
      </c>
      <c r="B53" s="116"/>
      <c r="C53" s="113" t="s">
        <v>678</v>
      </c>
      <c r="E53" s="117">
        <v>41566128.989999995</v>
      </c>
      <c r="G53" s="115">
        <v>0</v>
      </c>
      <c r="I53" s="118">
        <f t="shared" ref="I53:I58" si="28">+E53*G53/100</f>
        <v>0</v>
      </c>
      <c r="J53" s="115"/>
      <c r="K53" s="117">
        <v>9285773.410000002</v>
      </c>
      <c r="M53" s="115">
        <v>-5</v>
      </c>
      <c r="N53" s="115"/>
      <c r="O53" s="119">
        <f t="shared" ref="O53:O58" si="29">K53*M53/100</f>
        <v>-464288.67050000012</v>
      </c>
      <c r="Q53" s="120">
        <f t="shared" ref="Q53:Q58" si="30">I53+O53</f>
        <v>-464288.67050000012</v>
      </c>
      <c r="S53" s="121">
        <f t="shared" ref="S53:S58" si="31">+E53+K53</f>
        <v>50851902.399999999</v>
      </c>
      <c r="U53" s="115">
        <f t="shared" ref="U53:U58" si="32">+U54</f>
        <v>-3</v>
      </c>
      <c r="V53" s="253">
        <f t="shared" ref="V53:V59" si="33">+E53/S53</f>
        <v>0.81739575174674284</v>
      </c>
      <c r="W53" s="253">
        <f t="shared" ref="W53:W59" si="34">+K53/S53</f>
        <v>0.18260424825325713</v>
      </c>
      <c r="X53" s="253">
        <f t="shared" ref="X53:X59" si="35">ROUND(V53*G53/100+W53*M53/100,2)</f>
        <v>-0.01</v>
      </c>
    </row>
    <row r="54" spans="1:24" x14ac:dyDescent="0.2">
      <c r="A54" s="111">
        <v>342</v>
      </c>
      <c r="B54" s="116"/>
      <c r="C54" s="113" t="s">
        <v>702</v>
      </c>
      <c r="E54" s="117">
        <v>28273894.199999999</v>
      </c>
      <c r="G54" s="115">
        <v>0</v>
      </c>
      <c r="I54" s="118">
        <f t="shared" si="28"/>
        <v>0</v>
      </c>
      <c r="J54" s="115"/>
      <c r="K54" s="117">
        <v>1732193.1199999999</v>
      </c>
      <c r="M54" s="115">
        <v>-5</v>
      </c>
      <c r="N54" s="115"/>
      <c r="O54" s="119">
        <f t="shared" si="29"/>
        <v>-86609.656000000003</v>
      </c>
      <c r="Q54" s="120">
        <f t="shared" si="30"/>
        <v>-86609.656000000003</v>
      </c>
      <c r="S54" s="121">
        <f t="shared" si="31"/>
        <v>30006087.32</v>
      </c>
      <c r="U54" s="115">
        <f t="shared" si="32"/>
        <v>-3</v>
      </c>
      <c r="V54" s="253">
        <f t="shared" si="33"/>
        <v>0.94227194297187022</v>
      </c>
      <c r="W54" s="253">
        <f t="shared" si="34"/>
        <v>5.7728057028129713E-2</v>
      </c>
      <c r="X54" s="253">
        <f t="shared" si="35"/>
        <v>0</v>
      </c>
    </row>
    <row r="55" spans="1:24" x14ac:dyDescent="0.2">
      <c r="A55" s="111">
        <v>343</v>
      </c>
      <c r="B55" s="116"/>
      <c r="C55" s="113" t="s">
        <v>708</v>
      </c>
      <c r="E55" s="117">
        <v>153815327.63999999</v>
      </c>
      <c r="G55" s="115">
        <v>0</v>
      </c>
      <c r="I55" s="118">
        <f t="shared" si="28"/>
        <v>0</v>
      </c>
      <c r="J55" s="115"/>
      <c r="K55" s="117">
        <v>117567921.01000004</v>
      </c>
      <c r="M55" s="115">
        <v>-10</v>
      </c>
      <c r="N55" s="115"/>
      <c r="O55" s="119">
        <f t="shared" si="29"/>
        <v>-11756792.101000004</v>
      </c>
      <c r="Q55" s="120">
        <f t="shared" si="30"/>
        <v>-11756792.101000004</v>
      </c>
      <c r="S55" s="121">
        <f t="shared" si="31"/>
        <v>271383248.65000004</v>
      </c>
      <c r="U55" s="115">
        <f t="shared" si="32"/>
        <v>-3</v>
      </c>
      <c r="V55" s="253">
        <f t="shared" si="33"/>
        <v>0.56678268981286284</v>
      </c>
      <c r="W55" s="253">
        <f t="shared" si="34"/>
        <v>0.43321731018713716</v>
      </c>
      <c r="X55" s="253">
        <f t="shared" si="35"/>
        <v>-0.04</v>
      </c>
    </row>
    <row r="56" spans="1:24" x14ac:dyDescent="0.2">
      <c r="A56" s="111">
        <v>344</v>
      </c>
      <c r="B56" s="116"/>
      <c r="C56" s="113" t="s">
        <v>762</v>
      </c>
      <c r="E56" s="117">
        <v>51745984.089999996</v>
      </c>
      <c r="G56" s="115">
        <v>0</v>
      </c>
      <c r="I56" s="118">
        <f t="shared" si="28"/>
        <v>0</v>
      </c>
      <c r="J56" s="115"/>
      <c r="K56" s="117">
        <v>11038602.830000002</v>
      </c>
      <c r="M56" s="115">
        <v>-10</v>
      </c>
      <c r="N56" s="115"/>
      <c r="O56" s="119">
        <f t="shared" si="29"/>
        <v>-1103860.2830000001</v>
      </c>
      <c r="Q56" s="120">
        <f t="shared" si="30"/>
        <v>-1103860.2830000001</v>
      </c>
      <c r="S56" s="121">
        <f t="shared" si="31"/>
        <v>62784586.920000002</v>
      </c>
      <c r="U56" s="115">
        <f t="shared" si="32"/>
        <v>-3</v>
      </c>
      <c r="V56" s="253">
        <f t="shared" si="33"/>
        <v>0.82418291858692372</v>
      </c>
      <c r="W56" s="253">
        <f t="shared" si="34"/>
        <v>0.17581708141307625</v>
      </c>
      <c r="X56" s="253">
        <f t="shared" si="35"/>
        <v>-0.02</v>
      </c>
    </row>
    <row r="57" spans="1:24" x14ac:dyDescent="0.2">
      <c r="A57" s="111">
        <v>345</v>
      </c>
      <c r="B57" s="116"/>
      <c r="C57" s="113" t="s">
        <v>679</v>
      </c>
      <c r="E57" s="117">
        <v>20920914.199999999</v>
      </c>
      <c r="G57" s="115">
        <v>0</v>
      </c>
      <c r="I57" s="118">
        <f t="shared" si="28"/>
        <v>0</v>
      </c>
      <c r="J57" s="115"/>
      <c r="K57" s="117">
        <v>3667329.6699999995</v>
      </c>
      <c r="M57" s="115">
        <v>-5</v>
      </c>
      <c r="N57" s="115"/>
      <c r="O57" s="119">
        <f t="shared" si="29"/>
        <v>-183366.48349999997</v>
      </c>
      <c r="Q57" s="120">
        <f t="shared" si="30"/>
        <v>-183366.48349999997</v>
      </c>
      <c r="S57" s="121">
        <f t="shared" si="31"/>
        <v>24588243.869999997</v>
      </c>
      <c r="U57" s="115">
        <f t="shared" si="32"/>
        <v>-3</v>
      </c>
      <c r="V57" s="253">
        <f t="shared" si="33"/>
        <v>0.85085028075248226</v>
      </c>
      <c r="W57" s="253">
        <f t="shared" si="34"/>
        <v>0.14914971924751777</v>
      </c>
      <c r="X57" s="253">
        <f t="shared" si="35"/>
        <v>-0.01</v>
      </c>
    </row>
    <row r="58" spans="1:24" x14ac:dyDescent="0.2">
      <c r="A58" s="111">
        <v>346</v>
      </c>
      <c r="B58" s="116"/>
      <c r="C58" s="113" t="s">
        <v>680</v>
      </c>
      <c r="E58" s="122">
        <v>2240277.37</v>
      </c>
      <c r="G58" s="115">
        <v>0</v>
      </c>
      <c r="I58" s="123">
        <f t="shared" si="28"/>
        <v>0</v>
      </c>
      <c r="J58" s="115"/>
      <c r="K58" s="122">
        <v>1008922.1499999998</v>
      </c>
      <c r="M58" s="115">
        <v>-2</v>
      </c>
      <c r="N58" s="115"/>
      <c r="O58" s="124">
        <f t="shared" si="29"/>
        <v>-20178.442999999996</v>
      </c>
      <c r="Q58" s="125">
        <f t="shared" si="30"/>
        <v>-20178.442999999996</v>
      </c>
      <c r="S58" s="126">
        <f t="shared" si="31"/>
        <v>3249199.52</v>
      </c>
      <c r="U58" s="115">
        <f t="shared" si="32"/>
        <v>-3</v>
      </c>
      <c r="V58" s="253">
        <f t="shared" si="33"/>
        <v>0.68948593529276403</v>
      </c>
      <c r="W58" s="253">
        <f t="shared" si="34"/>
        <v>0.31051406470723586</v>
      </c>
      <c r="X58" s="253">
        <f t="shared" si="35"/>
        <v>-0.01</v>
      </c>
    </row>
    <row r="59" spans="1:24" x14ac:dyDescent="0.2">
      <c r="A59" s="111"/>
      <c r="B59" s="127" t="s">
        <v>765</v>
      </c>
      <c r="E59" s="128">
        <f>+SUBTOTAL(9,E53:E58)</f>
        <v>298562526.48999995</v>
      </c>
      <c r="G59" s="199">
        <v>0</v>
      </c>
      <c r="H59" s="129"/>
      <c r="I59" s="128">
        <f>+SUBTOTAL(9,I53:I58)</f>
        <v>0</v>
      </c>
      <c r="J59" s="128"/>
      <c r="K59" s="128">
        <f>+SUBTOTAL(9,K53:K58)</f>
        <v>144300742.19000003</v>
      </c>
      <c r="L59" s="129"/>
      <c r="M59" s="199">
        <f>+O59/K59*100</f>
        <v>-9.4352221827612492</v>
      </c>
      <c r="N59" s="129"/>
      <c r="O59" s="128">
        <f>+SUBTOTAL(9,O53:O58)</f>
        <v>-13615095.637000004</v>
      </c>
      <c r="P59" s="129"/>
      <c r="Q59" s="130">
        <f>+SUBTOTAL(9,Q53:Q58)</f>
        <v>-13615095.637000004</v>
      </c>
      <c r="R59" s="129"/>
      <c r="S59" s="128">
        <f>+SUBTOTAL(9,S53:S58)</f>
        <v>442863268.68000001</v>
      </c>
      <c r="T59" s="129"/>
      <c r="U59" s="131">
        <f>ROUND(Q59/S59*100,0)</f>
        <v>-3</v>
      </c>
      <c r="V59" s="253">
        <f t="shared" si="33"/>
        <v>0.67416412153551719</v>
      </c>
      <c r="W59" s="253">
        <f t="shared" si="34"/>
        <v>0.3258358784644827</v>
      </c>
      <c r="X59" s="253">
        <f t="shared" si="35"/>
        <v>-0.03</v>
      </c>
    </row>
    <row r="60" spans="1:24" x14ac:dyDescent="0.2">
      <c r="A60" s="138"/>
      <c r="B60" s="139"/>
      <c r="C60" s="140"/>
      <c r="E60" s="141"/>
      <c r="G60" s="115"/>
      <c r="I60" s="118"/>
      <c r="J60" s="115"/>
      <c r="K60" s="141"/>
      <c r="M60" s="115"/>
      <c r="N60" s="115"/>
      <c r="O60" s="142"/>
      <c r="Q60" s="143"/>
      <c r="S60" s="121"/>
      <c r="U60" s="115"/>
    </row>
    <row r="61" spans="1:24" x14ac:dyDescent="0.2">
      <c r="A61" s="111"/>
      <c r="B61" s="112" t="s">
        <v>766</v>
      </c>
      <c r="C61" s="113"/>
      <c r="E61" s="114"/>
      <c r="G61" s="115"/>
      <c r="I61" s="115"/>
      <c r="J61" s="115"/>
      <c r="K61" s="114"/>
      <c r="M61" s="115"/>
      <c r="N61" s="115"/>
      <c r="O61" s="115"/>
    </row>
    <row r="62" spans="1:24" x14ac:dyDescent="0.2">
      <c r="A62" s="111">
        <v>341</v>
      </c>
      <c r="B62" s="116"/>
      <c r="C62" s="113" t="s">
        <v>678</v>
      </c>
      <c r="E62" s="117">
        <v>285070.21999999997</v>
      </c>
      <c r="G62" s="115">
        <v>0</v>
      </c>
      <c r="I62" s="118">
        <f t="shared" ref="I62:I66" si="36">+E62*G62/100</f>
        <v>0</v>
      </c>
      <c r="J62" s="115"/>
      <c r="K62" s="117">
        <v>6381.329999999999</v>
      </c>
      <c r="M62" s="115">
        <v>-5</v>
      </c>
      <c r="N62" s="115"/>
      <c r="O62" s="119">
        <f t="shared" ref="O62:O66" si="37">K62*M62/100</f>
        <v>-319.06649999999996</v>
      </c>
      <c r="Q62" s="120">
        <f t="shared" ref="Q62:Q66" si="38">I62+O62</f>
        <v>-319.06649999999996</v>
      </c>
      <c r="S62" s="121">
        <f t="shared" ref="S62:S66" si="39">+E62+K62</f>
        <v>291451.55</v>
      </c>
      <c r="U62" s="115">
        <f t="shared" ref="U62:U66" si="40">+U63</f>
        <v>-1</v>
      </c>
      <c r="V62" s="253">
        <f t="shared" ref="V62:V67" si="41">+E62/S62</f>
        <v>0.97810500578912685</v>
      </c>
      <c r="W62" s="253">
        <f t="shared" ref="W62:W67" si="42">+K62/S62</f>
        <v>2.1894994210873125E-2</v>
      </c>
      <c r="X62" s="253">
        <f t="shared" ref="X62:X67" si="43">ROUND(V62*G62/100+W62*M62/100,2)</f>
        <v>0</v>
      </c>
    </row>
    <row r="63" spans="1:24" x14ac:dyDescent="0.2">
      <c r="A63" s="111">
        <v>342</v>
      </c>
      <c r="B63" s="116"/>
      <c r="C63" s="113" t="s">
        <v>702</v>
      </c>
      <c r="E63" s="117">
        <v>479342.75</v>
      </c>
      <c r="G63" s="115">
        <v>0</v>
      </c>
      <c r="I63" s="118">
        <f t="shared" si="36"/>
        <v>0</v>
      </c>
      <c r="J63" s="115"/>
      <c r="K63" s="117">
        <v>17114.920000000002</v>
      </c>
      <c r="M63" s="115">
        <v>-5</v>
      </c>
      <c r="N63" s="115"/>
      <c r="O63" s="119">
        <f t="shared" si="37"/>
        <v>-855.74600000000009</v>
      </c>
      <c r="Q63" s="120">
        <f t="shared" si="38"/>
        <v>-855.74600000000009</v>
      </c>
      <c r="S63" s="121">
        <f t="shared" si="39"/>
        <v>496457.67</v>
      </c>
      <c r="U63" s="115">
        <f>+U64</f>
        <v>-1</v>
      </c>
      <c r="V63" s="253">
        <f t="shared" si="41"/>
        <v>0.96552592288482519</v>
      </c>
      <c r="W63" s="253">
        <f t="shared" si="42"/>
        <v>3.4474077115174799E-2</v>
      </c>
      <c r="X63" s="253">
        <f t="shared" si="43"/>
        <v>0</v>
      </c>
    </row>
    <row r="64" spans="1:24" x14ac:dyDescent="0.2">
      <c r="A64" s="111">
        <v>344</v>
      </c>
      <c r="B64" s="116"/>
      <c r="C64" s="113" t="s">
        <v>762</v>
      </c>
      <c r="E64" s="117">
        <v>2405333.0699999998</v>
      </c>
      <c r="G64" s="115">
        <v>0</v>
      </c>
      <c r="I64" s="118">
        <f t="shared" si="36"/>
        <v>0</v>
      </c>
      <c r="J64" s="115"/>
      <c r="K64" s="117">
        <v>276802.61000000004</v>
      </c>
      <c r="M64" s="115">
        <v>-10</v>
      </c>
      <c r="N64" s="115"/>
      <c r="O64" s="119">
        <f t="shared" si="37"/>
        <v>-27680.261000000006</v>
      </c>
      <c r="Q64" s="120">
        <f t="shared" si="38"/>
        <v>-27680.261000000006</v>
      </c>
      <c r="S64" s="121">
        <f t="shared" si="39"/>
        <v>2682135.6799999997</v>
      </c>
      <c r="U64" s="115">
        <f t="shared" si="40"/>
        <v>-1</v>
      </c>
      <c r="V64" s="253">
        <f t="shared" si="41"/>
        <v>0.89679768549218219</v>
      </c>
      <c r="W64" s="253">
        <f t="shared" si="42"/>
        <v>0.10320231450781792</v>
      </c>
      <c r="X64" s="253">
        <f t="shared" si="43"/>
        <v>-0.01</v>
      </c>
    </row>
    <row r="65" spans="1:24" x14ac:dyDescent="0.2">
      <c r="A65" s="111">
        <v>345</v>
      </c>
      <c r="B65" s="116"/>
      <c r="C65" s="113" t="s">
        <v>679</v>
      </c>
      <c r="E65" s="117">
        <v>774689.61</v>
      </c>
      <c r="G65" s="115">
        <v>0</v>
      </c>
      <c r="I65" s="118">
        <f t="shared" si="36"/>
        <v>0</v>
      </c>
      <c r="J65" s="115"/>
      <c r="K65" s="117">
        <v>41573.800000000003</v>
      </c>
      <c r="M65" s="115">
        <v>-5</v>
      </c>
      <c r="N65" s="115"/>
      <c r="O65" s="119">
        <f t="shared" si="37"/>
        <v>-2078.69</v>
      </c>
      <c r="Q65" s="120">
        <f t="shared" si="38"/>
        <v>-2078.69</v>
      </c>
      <c r="S65" s="121">
        <f t="shared" si="39"/>
        <v>816263.41</v>
      </c>
      <c r="U65" s="115">
        <f t="shared" si="40"/>
        <v>-1</v>
      </c>
      <c r="V65" s="253">
        <f t="shared" si="41"/>
        <v>0.94906815680982193</v>
      </c>
      <c r="W65" s="253">
        <f t="shared" si="42"/>
        <v>5.0931843190178037E-2</v>
      </c>
      <c r="X65" s="253">
        <f t="shared" si="43"/>
        <v>0</v>
      </c>
    </row>
    <row r="66" spans="1:24" x14ac:dyDescent="0.2">
      <c r="A66" s="111">
        <v>346</v>
      </c>
      <c r="B66" s="116"/>
      <c r="C66" s="113" t="s">
        <v>680</v>
      </c>
      <c r="E66" s="122">
        <v>99888.13</v>
      </c>
      <c r="G66" s="115">
        <v>0</v>
      </c>
      <c r="I66" s="123">
        <f t="shared" si="36"/>
        <v>0</v>
      </c>
      <c r="J66" s="115"/>
      <c r="K66" s="122">
        <v>12207.089999999998</v>
      </c>
      <c r="M66" s="115">
        <v>-2</v>
      </c>
      <c r="N66" s="115"/>
      <c r="O66" s="124">
        <f t="shared" si="37"/>
        <v>-244.14179999999996</v>
      </c>
      <c r="Q66" s="125">
        <f t="shared" si="38"/>
        <v>-244.14179999999996</v>
      </c>
      <c r="S66" s="126">
        <f t="shared" si="39"/>
        <v>112095.22</v>
      </c>
      <c r="U66" s="115">
        <f t="shared" si="40"/>
        <v>-1</v>
      </c>
      <c r="V66" s="253">
        <f t="shared" si="41"/>
        <v>0.89110070884378478</v>
      </c>
      <c r="W66" s="253">
        <f t="shared" si="42"/>
        <v>0.1088992911562152</v>
      </c>
      <c r="X66" s="253">
        <f t="shared" si="43"/>
        <v>0</v>
      </c>
    </row>
    <row r="67" spans="1:24" x14ac:dyDescent="0.2">
      <c r="A67" s="111"/>
      <c r="B67" s="127" t="s">
        <v>767</v>
      </c>
      <c r="E67" s="128">
        <f>+SUBTOTAL(9,E62:E66)</f>
        <v>4044323.78</v>
      </c>
      <c r="F67" s="129"/>
      <c r="G67" s="199">
        <v>0</v>
      </c>
      <c r="H67" s="129"/>
      <c r="I67" s="128">
        <f>+SUBTOTAL(9,I62:I66)</f>
        <v>0</v>
      </c>
      <c r="J67" s="128"/>
      <c r="K67" s="128">
        <f>+SUBTOTAL(9,K62:K66)</f>
        <v>354079.75000000006</v>
      </c>
      <c r="L67" s="129"/>
      <c r="M67" s="199">
        <f>+O67/K67*100</f>
        <v>-8.8053341937797924</v>
      </c>
      <c r="N67" s="129"/>
      <c r="O67" s="128">
        <f>+SUBTOTAL(9,O62:O66)</f>
        <v>-31177.905300000006</v>
      </c>
      <c r="P67" s="129"/>
      <c r="Q67" s="130">
        <f>+SUBTOTAL(9,Q62:Q66)</f>
        <v>-31177.905300000006</v>
      </c>
      <c r="R67" s="129"/>
      <c r="S67" s="128">
        <f>+SUBTOTAL(9,S62:S66)</f>
        <v>4398403.5299999993</v>
      </c>
      <c r="T67" s="129"/>
      <c r="U67" s="131">
        <f>ROUND(Q67/S67*100,0)</f>
        <v>-1</v>
      </c>
      <c r="V67" s="253">
        <f t="shared" si="41"/>
        <v>0.9194981207192694</v>
      </c>
      <c r="W67" s="253">
        <f t="shared" si="42"/>
        <v>8.0501879280730784E-2</v>
      </c>
      <c r="X67" s="253">
        <f t="shared" si="43"/>
        <v>-0.01</v>
      </c>
    </row>
    <row r="68" spans="1:24" x14ac:dyDescent="0.2">
      <c r="A68" s="111"/>
      <c r="B68" s="127"/>
      <c r="E68" s="128"/>
      <c r="F68" s="129"/>
      <c r="G68" s="131"/>
      <c r="H68" s="129"/>
      <c r="I68" s="128"/>
      <c r="J68" s="128"/>
      <c r="K68" s="128"/>
      <c r="L68" s="129"/>
      <c r="M68" s="129"/>
      <c r="N68" s="129"/>
      <c r="O68" s="128"/>
      <c r="P68" s="129"/>
      <c r="Q68" s="130"/>
      <c r="R68" s="129"/>
      <c r="S68" s="128"/>
      <c r="T68" s="129"/>
      <c r="U68" s="131"/>
    </row>
    <row r="69" spans="1:24" x14ac:dyDescent="0.2">
      <c r="A69" s="111"/>
      <c r="B69" s="112" t="s">
        <v>768</v>
      </c>
      <c r="C69" s="113"/>
      <c r="E69" s="114"/>
      <c r="G69" s="115"/>
      <c r="I69" s="115"/>
      <c r="J69" s="115"/>
      <c r="K69" s="114"/>
      <c r="M69" s="115"/>
      <c r="N69" s="115"/>
      <c r="O69" s="115"/>
    </row>
    <row r="70" spans="1:24" x14ac:dyDescent="0.2">
      <c r="A70" s="111">
        <v>341</v>
      </c>
      <c r="B70" s="116"/>
      <c r="C70" s="113" t="s">
        <v>678</v>
      </c>
      <c r="E70" s="117">
        <v>1883904.2899999998</v>
      </c>
      <c r="G70" s="115">
        <v>0</v>
      </c>
      <c r="I70" s="118">
        <f t="shared" ref="I70:I75" si="44">+E70*G70/100</f>
        <v>0</v>
      </c>
      <c r="J70" s="115"/>
      <c r="K70" s="117">
        <v>314981.11999999994</v>
      </c>
      <c r="M70" s="115">
        <v>-5</v>
      </c>
      <c r="N70" s="115"/>
      <c r="O70" s="119">
        <f t="shared" ref="O70:O75" si="45">K70*M70/100</f>
        <v>-15749.055999999997</v>
      </c>
      <c r="Q70" s="120">
        <f t="shared" ref="Q70:Q75" si="46">I70+O70</f>
        <v>-15749.055999999997</v>
      </c>
      <c r="S70" s="121">
        <f t="shared" ref="S70:S75" si="47">+E70+K70</f>
        <v>2198885.4099999997</v>
      </c>
      <c r="U70" s="115">
        <f t="shared" ref="U70:U75" si="48">+U71</f>
        <v>-2</v>
      </c>
      <c r="V70" s="253">
        <f t="shared" ref="V70:V76" si="49">+E70/S70</f>
        <v>0.85675419075157722</v>
      </c>
      <c r="W70" s="253">
        <f t="shared" ref="W70:W76" si="50">+K70/S70</f>
        <v>0.14324580924842281</v>
      </c>
      <c r="X70" s="253">
        <f t="shared" ref="X70:X76" si="51">ROUND(V70*G70/100+W70*M70/100,2)</f>
        <v>-0.01</v>
      </c>
    </row>
    <row r="71" spans="1:24" x14ac:dyDescent="0.2">
      <c r="A71" s="111">
        <v>342</v>
      </c>
      <c r="B71" s="116"/>
      <c r="C71" s="113" t="s">
        <v>702</v>
      </c>
      <c r="E71" s="117">
        <v>7732234.5499999998</v>
      </c>
      <c r="G71" s="115">
        <v>0</v>
      </c>
      <c r="I71" s="118">
        <f t="shared" si="44"/>
        <v>0</v>
      </c>
      <c r="J71" s="115"/>
      <c r="K71" s="117">
        <v>1097325.6300000001</v>
      </c>
      <c r="M71" s="115">
        <v>-5</v>
      </c>
      <c r="N71" s="115"/>
      <c r="O71" s="119">
        <f t="shared" si="45"/>
        <v>-54866.281500000005</v>
      </c>
      <c r="Q71" s="120">
        <f t="shared" si="46"/>
        <v>-54866.281500000005</v>
      </c>
      <c r="S71" s="121">
        <f t="shared" si="47"/>
        <v>8829560.1799999997</v>
      </c>
      <c r="U71" s="115">
        <f t="shared" si="48"/>
        <v>-2</v>
      </c>
      <c r="V71" s="253">
        <f t="shared" si="49"/>
        <v>0.87572137143528705</v>
      </c>
      <c r="W71" s="253">
        <f t="shared" si="50"/>
        <v>0.12427862856471297</v>
      </c>
      <c r="X71" s="253">
        <f t="shared" si="51"/>
        <v>-0.01</v>
      </c>
    </row>
    <row r="72" spans="1:24" x14ac:dyDescent="0.2">
      <c r="A72" s="111">
        <v>343</v>
      </c>
      <c r="B72" s="116"/>
      <c r="C72" s="113" t="s">
        <v>708</v>
      </c>
      <c r="E72" s="117">
        <v>13170864.18</v>
      </c>
      <c r="G72" s="115">
        <v>0</v>
      </c>
      <c r="I72" s="118">
        <f t="shared" si="44"/>
        <v>0</v>
      </c>
      <c r="J72" s="115"/>
      <c r="K72" s="117">
        <v>6407668.1699999999</v>
      </c>
      <c r="M72" s="115">
        <v>-10</v>
      </c>
      <c r="N72" s="115"/>
      <c r="O72" s="119">
        <f t="shared" si="45"/>
        <v>-640766.81700000004</v>
      </c>
      <c r="Q72" s="120">
        <f t="shared" si="46"/>
        <v>-640766.81700000004</v>
      </c>
      <c r="S72" s="121">
        <f t="shared" si="47"/>
        <v>19578532.350000001</v>
      </c>
      <c r="U72" s="115">
        <f t="shared" si="48"/>
        <v>-2</v>
      </c>
      <c r="V72" s="253">
        <f t="shared" si="49"/>
        <v>0.6727196883069736</v>
      </c>
      <c r="W72" s="253">
        <f t="shared" si="50"/>
        <v>0.32728031169302635</v>
      </c>
      <c r="X72" s="253">
        <f t="shared" si="51"/>
        <v>-0.03</v>
      </c>
    </row>
    <row r="73" spans="1:24" x14ac:dyDescent="0.2">
      <c r="A73" s="111">
        <v>344</v>
      </c>
      <c r="B73" s="116"/>
      <c r="C73" s="113" t="s">
        <v>762</v>
      </c>
      <c r="E73" s="117">
        <v>4519436.7</v>
      </c>
      <c r="G73" s="115">
        <v>0</v>
      </c>
      <c r="I73" s="118">
        <f t="shared" si="44"/>
        <v>0</v>
      </c>
      <c r="J73" s="115"/>
      <c r="K73" s="117">
        <v>807081.71</v>
      </c>
      <c r="M73" s="115">
        <v>-10</v>
      </c>
      <c r="N73" s="115"/>
      <c r="O73" s="119">
        <f t="shared" si="45"/>
        <v>-80708.171000000002</v>
      </c>
      <c r="Q73" s="120">
        <f t="shared" si="46"/>
        <v>-80708.171000000002</v>
      </c>
      <c r="S73" s="121">
        <f t="shared" si="47"/>
        <v>5326518.41</v>
      </c>
      <c r="U73" s="115">
        <f t="shared" si="48"/>
        <v>-2</v>
      </c>
      <c r="V73" s="253">
        <f t="shared" si="49"/>
        <v>0.8484785655701883</v>
      </c>
      <c r="W73" s="253">
        <f t="shared" si="50"/>
        <v>0.15152143442981172</v>
      </c>
      <c r="X73" s="253">
        <f t="shared" si="51"/>
        <v>-0.02</v>
      </c>
    </row>
    <row r="74" spans="1:24" x14ac:dyDescent="0.2">
      <c r="A74" s="111">
        <v>345</v>
      </c>
      <c r="B74" s="116"/>
      <c r="C74" s="113" t="s">
        <v>679</v>
      </c>
      <c r="E74" s="117">
        <v>2161579.5300000003</v>
      </c>
      <c r="G74" s="115">
        <v>0</v>
      </c>
      <c r="I74" s="118">
        <f t="shared" si="44"/>
        <v>0</v>
      </c>
      <c r="J74" s="115"/>
      <c r="K74" s="117">
        <v>338071.08999999997</v>
      </c>
      <c r="M74" s="115">
        <v>-5</v>
      </c>
      <c r="N74" s="115"/>
      <c r="O74" s="119">
        <f t="shared" si="45"/>
        <v>-16903.554499999998</v>
      </c>
      <c r="Q74" s="120">
        <f t="shared" si="46"/>
        <v>-16903.554499999998</v>
      </c>
      <c r="S74" s="121">
        <f t="shared" si="47"/>
        <v>2499650.62</v>
      </c>
      <c r="U74" s="115">
        <f t="shared" si="48"/>
        <v>-2</v>
      </c>
      <c r="V74" s="253">
        <f t="shared" si="49"/>
        <v>0.86475266291414765</v>
      </c>
      <c r="W74" s="253">
        <f t="shared" si="50"/>
        <v>0.1352473370858524</v>
      </c>
      <c r="X74" s="253">
        <f t="shared" si="51"/>
        <v>-0.01</v>
      </c>
    </row>
    <row r="75" spans="1:24" x14ac:dyDescent="0.2">
      <c r="A75" s="111">
        <v>346</v>
      </c>
      <c r="B75" s="116"/>
      <c r="C75" s="113" t="s">
        <v>680</v>
      </c>
      <c r="E75" s="122">
        <v>794927.69000000006</v>
      </c>
      <c r="G75" s="115">
        <v>0</v>
      </c>
      <c r="I75" s="123">
        <f t="shared" si="44"/>
        <v>0</v>
      </c>
      <c r="J75" s="115"/>
      <c r="K75" s="122">
        <v>302112.75999999995</v>
      </c>
      <c r="M75" s="115">
        <v>-2</v>
      </c>
      <c r="N75" s="115"/>
      <c r="O75" s="124">
        <f t="shared" si="45"/>
        <v>-6042.2551999999987</v>
      </c>
      <c r="Q75" s="125">
        <f t="shared" si="46"/>
        <v>-6042.2551999999987</v>
      </c>
      <c r="S75" s="126">
        <f t="shared" si="47"/>
        <v>1097040.45</v>
      </c>
      <c r="U75" s="115">
        <f t="shared" si="48"/>
        <v>-2</v>
      </c>
      <c r="V75" s="253">
        <f t="shared" si="49"/>
        <v>0.72461110253500693</v>
      </c>
      <c r="W75" s="253">
        <f t="shared" si="50"/>
        <v>0.27538889746499318</v>
      </c>
      <c r="X75" s="253">
        <f t="shared" si="51"/>
        <v>-0.01</v>
      </c>
    </row>
    <row r="76" spans="1:24" x14ac:dyDescent="0.2">
      <c r="A76" s="111"/>
      <c r="B76" s="127" t="s">
        <v>769</v>
      </c>
      <c r="E76" s="128">
        <f>+SUBTOTAL(9,E70:E75)</f>
        <v>30262946.940000001</v>
      </c>
      <c r="F76" s="129"/>
      <c r="G76" s="199">
        <v>0</v>
      </c>
      <c r="H76" s="129"/>
      <c r="I76" s="128">
        <f>+SUBTOTAL(9,I70:I75)</f>
        <v>0</v>
      </c>
      <c r="J76" s="128"/>
      <c r="K76" s="128">
        <f>+SUBTOTAL(9,K70:K75)</f>
        <v>9267240.4799999986</v>
      </c>
      <c r="L76" s="129"/>
      <c r="M76" s="199">
        <f>+O76/K76*100</f>
        <v>-8.7948093821344351</v>
      </c>
      <c r="N76" s="129"/>
      <c r="O76" s="128">
        <f>+SUBTOTAL(9,O70:O75)</f>
        <v>-815036.13520000002</v>
      </c>
      <c r="P76" s="129"/>
      <c r="Q76" s="130">
        <f>+SUBTOTAL(9,Q70:Q75)</f>
        <v>-815036.13520000002</v>
      </c>
      <c r="R76" s="129"/>
      <c r="S76" s="128">
        <f>+SUBTOTAL(9,S70:S75)</f>
        <v>39530187.420000002</v>
      </c>
      <c r="T76" s="129"/>
      <c r="U76" s="131">
        <f>ROUND(Q76/S76*100,0)</f>
        <v>-2</v>
      </c>
      <c r="V76" s="253">
        <f t="shared" si="49"/>
        <v>0.76556548084284293</v>
      </c>
      <c r="W76" s="253">
        <f t="shared" si="50"/>
        <v>0.23443451915715705</v>
      </c>
      <c r="X76" s="253">
        <f t="shared" si="51"/>
        <v>-0.02</v>
      </c>
    </row>
    <row r="77" spans="1:24" x14ac:dyDescent="0.2">
      <c r="A77" s="138"/>
      <c r="B77" s="139"/>
      <c r="C77" s="140"/>
      <c r="E77" s="141"/>
      <c r="G77" s="115"/>
      <c r="I77" s="118"/>
      <c r="J77" s="115"/>
      <c r="K77" s="141"/>
      <c r="M77" s="115"/>
      <c r="N77" s="115"/>
      <c r="O77" s="142"/>
      <c r="Q77" s="143"/>
      <c r="S77" s="121"/>
      <c r="U77" s="115"/>
    </row>
    <row r="78" spans="1:24" x14ac:dyDescent="0.2">
      <c r="A78" s="111"/>
      <c r="B78" s="112" t="s">
        <v>770</v>
      </c>
      <c r="C78" s="113"/>
      <c r="E78" s="114"/>
      <c r="G78" s="115"/>
      <c r="I78" s="115"/>
      <c r="J78" s="115"/>
      <c r="K78" s="114"/>
      <c r="M78" s="115"/>
      <c r="N78" s="115"/>
      <c r="O78" s="115"/>
    </row>
    <row r="79" spans="1:24" x14ac:dyDescent="0.2">
      <c r="A79" s="111">
        <v>341</v>
      </c>
      <c r="B79" s="116"/>
      <c r="C79" s="113" t="s">
        <v>678</v>
      </c>
      <c r="E79" s="117">
        <v>18925350.169999998</v>
      </c>
      <c r="G79" s="115">
        <v>0</v>
      </c>
      <c r="I79" s="118">
        <f t="shared" ref="I79:I84" si="52">+E79*G79/100</f>
        <v>0</v>
      </c>
      <c r="J79" s="115"/>
      <c r="K79" s="117">
        <v>3581972.2400000012</v>
      </c>
      <c r="M79" s="115">
        <v>-5</v>
      </c>
      <c r="N79" s="115"/>
      <c r="O79" s="119">
        <f t="shared" ref="O79:O84" si="53">K79*M79/100</f>
        <v>-179098.61200000008</v>
      </c>
      <c r="Q79" s="120">
        <f t="shared" ref="Q79:Q83" si="54">I79+O79</f>
        <v>-179098.61200000008</v>
      </c>
      <c r="S79" s="121">
        <f t="shared" ref="S79:S84" si="55">+E79+K79</f>
        <v>22507322.41</v>
      </c>
      <c r="U79" s="115">
        <f t="shared" ref="U79:U84" si="56">+U80</f>
        <v>-3</v>
      </c>
      <c r="V79" s="253">
        <f t="shared" ref="V79:V85" si="57">+E79/S79</f>
        <v>0.84085302663952011</v>
      </c>
      <c r="W79" s="253">
        <f t="shared" ref="W79:W85" si="58">+K79/S79</f>
        <v>0.15914697336047984</v>
      </c>
      <c r="X79" s="253">
        <f t="shared" ref="X79:X89" si="59">ROUND(V79*G79/100+W79*M79/100,2)</f>
        <v>-0.01</v>
      </c>
    </row>
    <row r="80" spans="1:24" x14ac:dyDescent="0.2">
      <c r="A80" s="111">
        <v>342</v>
      </c>
      <c r="B80" s="116"/>
      <c r="C80" s="113" t="s">
        <v>702</v>
      </c>
      <c r="E80" s="117">
        <v>6656034.7000000002</v>
      </c>
      <c r="G80" s="115">
        <v>0</v>
      </c>
      <c r="I80" s="118">
        <f t="shared" si="52"/>
        <v>0</v>
      </c>
      <c r="J80" s="115"/>
      <c r="K80" s="117">
        <v>1999989.8200000003</v>
      </c>
      <c r="M80" s="115">
        <v>-5</v>
      </c>
      <c r="N80" s="115"/>
      <c r="O80" s="119">
        <f t="shared" si="53"/>
        <v>-99999.491000000009</v>
      </c>
      <c r="Q80" s="120">
        <f t="shared" si="54"/>
        <v>-99999.491000000009</v>
      </c>
      <c r="S80" s="121">
        <f t="shared" si="55"/>
        <v>8656024.5199999996</v>
      </c>
      <c r="U80" s="115">
        <f t="shared" si="56"/>
        <v>-3</v>
      </c>
      <c r="V80" s="253">
        <f t="shared" si="57"/>
        <v>0.76894822613094915</v>
      </c>
      <c r="W80" s="253">
        <f t="shared" si="58"/>
        <v>0.23105177386905096</v>
      </c>
      <c r="X80" s="253">
        <f t="shared" si="59"/>
        <v>-0.01</v>
      </c>
    </row>
    <row r="81" spans="1:24" x14ac:dyDescent="0.2">
      <c r="A81" s="111">
        <v>343</v>
      </c>
      <c r="B81" s="116"/>
      <c r="C81" s="113" t="s">
        <v>708</v>
      </c>
      <c r="E81" s="117">
        <v>112389248.78</v>
      </c>
      <c r="G81" s="115">
        <v>0</v>
      </c>
      <c r="I81" s="118">
        <f t="shared" si="52"/>
        <v>0</v>
      </c>
      <c r="J81" s="115"/>
      <c r="K81" s="117">
        <v>62320232.36999999</v>
      </c>
      <c r="M81" s="115">
        <v>-10</v>
      </c>
      <c r="N81" s="115"/>
      <c r="O81" s="119">
        <f t="shared" si="53"/>
        <v>-6232023.2369999997</v>
      </c>
      <c r="Q81" s="120">
        <f t="shared" si="54"/>
        <v>-6232023.2369999997</v>
      </c>
      <c r="S81" s="121">
        <f t="shared" si="55"/>
        <v>174709481.14999998</v>
      </c>
      <c r="U81" s="115">
        <f t="shared" si="56"/>
        <v>-3</v>
      </c>
      <c r="V81" s="253">
        <f t="shared" si="57"/>
        <v>0.64329221310837836</v>
      </c>
      <c r="W81" s="253">
        <f t="shared" si="58"/>
        <v>0.35670778689162169</v>
      </c>
      <c r="X81" s="253">
        <f t="shared" si="59"/>
        <v>-0.04</v>
      </c>
    </row>
    <row r="82" spans="1:24" x14ac:dyDescent="0.2">
      <c r="A82" s="111">
        <v>344</v>
      </c>
      <c r="B82" s="116"/>
      <c r="C82" s="113" t="s">
        <v>762</v>
      </c>
      <c r="E82" s="117">
        <v>17597590.399999999</v>
      </c>
      <c r="G82" s="115">
        <v>0</v>
      </c>
      <c r="I82" s="118">
        <f t="shared" si="52"/>
        <v>0</v>
      </c>
      <c r="J82" s="115"/>
      <c r="K82" s="117">
        <v>3227973.3800000008</v>
      </c>
      <c r="M82" s="115">
        <v>-10</v>
      </c>
      <c r="N82" s="115"/>
      <c r="O82" s="119">
        <f t="shared" si="53"/>
        <v>-322797.33800000011</v>
      </c>
      <c r="Q82" s="120">
        <f t="shared" si="54"/>
        <v>-322797.33800000011</v>
      </c>
      <c r="S82" s="121">
        <f t="shared" si="55"/>
        <v>20825563.780000001</v>
      </c>
      <c r="U82" s="115">
        <f t="shared" si="56"/>
        <v>-3</v>
      </c>
      <c r="V82" s="253">
        <f t="shared" si="57"/>
        <v>0.84499947208632054</v>
      </c>
      <c r="W82" s="253">
        <f t="shared" si="58"/>
        <v>0.15500052791367941</v>
      </c>
      <c r="X82" s="253">
        <f t="shared" si="59"/>
        <v>-0.02</v>
      </c>
    </row>
    <row r="83" spans="1:24" x14ac:dyDescent="0.2">
      <c r="A83" s="111">
        <v>345</v>
      </c>
      <c r="B83" s="116"/>
      <c r="C83" s="113" t="s">
        <v>679</v>
      </c>
      <c r="E83" s="117">
        <v>23974713.780000001</v>
      </c>
      <c r="G83" s="115">
        <v>0</v>
      </c>
      <c r="I83" s="118">
        <f t="shared" si="52"/>
        <v>0</v>
      </c>
      <c r="J83" s="115"/>
      <c r="K83" s="117">
        <v>3485028.9800000004</v>
      </c>
      <c r="M83" s="115">
        <v>-5</v>
      </c>
      <c r="N83" s="115"/>
      <c r="O83" s="119">
        <f t="shared" si="53"/>
        <v>-174251.44900000002</v>
      </c>
      <c r="Q83" s="120">
        <f t="shared" si="54"/>
        <v>-174251.44900000002</v>
      </c>
      <c r="S83" s="121">
        <f t="shared" si="55"/>
        <v>27459742.760000002</v>
      </c>
      <c r="U83" s="115">
        <f t="shared" si="56"/>
        <v>-3</v>
      </c>
      <c r="V83" s="253">
        <f t="shared" si="57"/>
        <v>0.87308588392617559</v>
      </c>
      <c r="W83" s="253">
        <f t="shared" si="58"/>
        <v>0.12691411607382444</v>
      </c>
      <c r="X83" s="253">
        <f t="shared" si="59"/>
        <v>-0.01</v>
      </c>
    </row>
    <row r="84" spans="1:24" x14ac:dyDescent="0.2">
      <c r="A84" s="111">
        <v>346</v>
      </c>
      <c r="B84" s="116"/>
      <c r="C84" s="113" t="s">
        <v>680</v>
      </c>
      <c r="E84" s="122">
        <v>75061.100000000006</v>
      </c>
      <c r="G84" s="115">
        <v>0</v>
      </c>
      <c r="I84" s="123">
        <f t="shared" si="52"/>
        <v>0</v>
      </c>
      <c r="J84" s="115"/>
      <c r="K84" s="122">
        <v>22634.5</v>
      </c>
      <c r="M84" s="115">
        <v>-2</v>
      </c>
      <c r="N84" s="115"/>
      <c r="O84" s="124">
        <f t="shared" si="53"/>
        <v>-452.69</v>
      </c>
      <c r="Q84" s="125">
        <f>I84+O84</f>
        <v>-452.69</v>
      </c>
      <c r="S84" s="126">
        <f t="shared" si="55"/>
        <v>97695.6</v>
      </c>
      <c r="U84" s="115">
        <f t="shared" si="56"/>
        <v>-3</v>
      </c>
      <c r="V84" s="253">
        <f t="shared" si="57"/>
        <v>0.76831607564721438</v>
      </c>
      <c r="W84" s="253">
        <f t="shared" si="58"/>
        <v>0.23168392435278556</v>
      </c>
      <c r="X84" s="253">
        <f t="shared" si="59"/>
        <v>0</v>
      </c>
    </row>
    <row r="85" spans="1:24" x14ac:dyDescent="0.2">
      <c r="A85" s="111"/>
      <c r="B85" s="127" t="s">
        <v>771</v>
      </c>
      <c r="E85" s="134">
        <f>+SUBTOTAL(9,E79:E84)</f>
        <v>179617998.93000001</v>
      </c>
      <c r="F85" s="129"/>
      <c r="G85" s="199">
        <v>0</v>
      </c>
      <c r="H85" s="129"/>
      <c r="I85" s="134">
        <f>+SUBTOTAL(9,I79:I84)</f>
        <v>0</v>
      </c>
      <c r="J85" s="128"/>
      <c r="K85" s="134">
        <f>+SUBTOTAL(9,K79:K84)</f>
        <v>74637831.289999992</v>
      </c>
      <c r="L85" s="129"/>
      <c r="M85" s="199">
        <f>+O85/K85*100</f>
        <v>-9.3901747892010619</v>
      </c>
      <c r="N85" s="129"/>
      <c r="O85" s="134">
        <f>+SUBTOTAL(9,O79:O84)</f>
        <v>-7008622.8170000007</v>
      </c>
      <c r="P85" s="129"/>
      <c r="Q85" s="135">
        <f>+SUBTOTAL(9,Q79:Q84)</f>
        <v>-7008622.8170000007</v>
      </c>
      <c r="R85" s="129"/>
      <c r="S85" s="134">
        <f>+SUBTOTAL(9,S79:S84)</f>
        <v>254255830.21999997</v>
      </c>
      <c r="T85" s="129"/>
      <c r="U85" s="131">
        <f>ROUND(Q85/S85*100,0)</f>
        <v>-3</v>
      </c>
      <c r="V85" s="253">
        <f t="shared" si="57"/>
        <v>0.70644593980237114</v>
      </c>
      <c r="W85" s="253">
        <f t="shared" si="58"/>
        <v>0.29355406019762892</v>
      </c>
      <c r="X85" s="253">
        <f t="shared" si="59"/>
        <v>-0.03</v>
      </c>
    </row>
    <row r="86" spans="1:24" x14ac:dyDescent="0.2">
      <c r="A86" s="138"/>
      <c r="B86" s="139"/>
      <c r="C86" s="140"/>
      <c r="E86" s="141"/>
      <c r="G86" s="115"/>
      <c r="I86" s="118"/>
      <c r="J86" s="115"/>
      <c r="K86" s="141"/>
      <c r="M86" s="115"/>
      <c r="N86" s="115"/>
      <c r="O86" s="142"/>
      <c r="Q86" s="143"/>
      <c r="S86" s="121"/>
      <c r="U86" s="115"/>
    </row>
    <row r="87" spans="1:24" x14ac:dyDescent="0.2">
      <c r="A87" s="136" t="s">
        <v>772</v>
      </c>
      <c r="E87" s="144">
        <f>+SUBTOTAL(9,E52:E86)</f>
        <v>512487796.13999999</v>
      </c>
      <c r="G87" s="199">
        <v>0</v>
      </c>
      <c r="I87" s="144">
        <f>+SUBTOTAL(9,I52:I86)</f>
        <v>0</v>
      </c>
      <c r="K87" s="144">
        <f>+SUBTOTAL(9,K52:K86)</f>
        <v>228559893.71000001</v>
      </c>
      <c r="M87" s="199">
        <f>+O87/K87*100</f>
        <v>-9.3935695130053567</v>
      </c>
      <c r="O87" s="144">
        <f>+SUBTOTAL(9,O52:O86)</f>
        <v>-21469932.494500007</v>
      </c>
      <c r="Q87" s="144">
        <f>+SUBTOTAL(9,Q52:Q86)</f>
        <v>-21469932.494500007</v>
      </c>
      <c r="S87" s="144">
        <f>+SUBTOTAL(9,S52:S86)</f>
        <v>741047689.85000014</v>
      </c>
      <c r="U87" s="131">
        <f>ROUND(Q87/S87*100,0)</f>
        <v>-3</v>
      </c>
      <c r="V87" s="253">
        <f t="shared" ref="V87" si="60">+E87/S87</f>
        <v>0.69157195030691709</v>
      </c>
      <c r="W87" s="253">
        <f t="shared" ref="W87" si="61">+K87/S87</f>
        <v>0.30842804969308274</v>
      </c>
      <c r="X87" s="253">
        <f t="shared" si="59"/>
        <v>-0.03</v>
      </c>
    </row>
    <row r="88" spans="1:24" x14ac:dyDescent="0.2">
      <c r="A88" s="111"/>
    </row>
    <row r="89" spans="1:24" ht="13.5" thickBot="1" x14ac:dyDescent="0.25">
      <c r="A89" s="136" t="s">
        <v>773</v>
      </c>
      <c r="B89" s="106"/>
      <c r="C89" s="106"/>
      <c r="D89" s="106"/>
      <c r="E89" s="145">
        <f>+SUBTOTAL(9,E14:E88)</f>
        <v>4347183248.4999971</v>
      </c>
      <c r="F89" s="106"/>
      <c r="G89" s="199">
        <v>0</v>
      </c>
      <c r="H89" s="106"/>
      <c r="I89" s="145">
        <f>+SUBTOTAL(9,I14:I88)</f>
        <v>0</v>
      </c>
      <c r="J89" s="106"/>
      <c r="K89" s="145">
        <f>+SUBTOTAL(9,K14:K88)</f>
        <v>866355025.62999928</v>
      </c>
      <c r="L89" s="106"/>
      <c r="M89" s="199">
        <f>+O89/K89*100</f>
        <v>-21.487121894598708</v>
      </c>
      <c r="N89" s="106"/>
      <c r="O89" s="145">
        <f>+SUBTOTAL(9,O14:O88)</f>
        <v>-186154760.39709982</v>
      </c>
      <c r="P89" s="106"/>
      <c r="Q89" s="145">
        <f>+SUBTOTAL(9,Q14:Q88)</f>
        <v>-186154760.39709982</v>
      </c>
      <c r="R89" s="106"/>
      <c r="S89" s="145">
        <f>+SUBTOTAL(9,S14:S88)</f>
        <v>5213538274.1299982</v>
      </c>
      <c r="T89" s="106"/>
      <c r="U89" s="131">
        <f>ROUND(Q89/S89*100,0)</f>
        <v>-4</v>
      </c>
      <c r="V89" s="253">
        <f t="shared" ref="V89" si="62">+E89/S89</f>
        <v>0.83382590093777098</v>
      </c>
      <c r="W89" s="253">
        <f t="shared" ref="W89" si="63">+K89/S89</f>
        <v>0.16617409906222871</v>
      </c>
      <c r="X89" s="253">
        <f t="shared" si="59"/>
        <v>-0.04</v>
      </c>
    </row>
    <row r="90" spans="1:24" ht="13.5" thickTop="1" x14ac:dyDescent="0.2">
      <c r="A90" s="111"/>
    </row>
    <row r="91" spans="1:24" x14ac:dyDescent="0.2">
      <c r="A91" s="111"/>
    </row>
  </sheetData>
  <pageMargins left="0.7" right="0.7" top="0.75" bottom="0.75" header="0.3" footer="0.3"/>
  <pageSetup fitToHeight="0" orientation="portrait" horizontalDpi="1200" verticalDpi="1200" r:id="rId1"/>
  <headerFooter>
    <oddHeader xml:space="preserve">&amp;R&amp;"Times New Roman,Bold"&amp;12Case Nos. 2025-00113 and 2025-00114
Attachment to Response to AG-KIUC-2 Question No. 16 
Page &amp;P of &amp;N
Garrett
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9E56D-FD35-4781-B9D0-87341E1D4980}">
  <sheetPr transitionEvaluation="1">
    <pageSetUpPr autoPageBreaks="0"/>
  </sheetPr>
  <dimension ref="A1:W189"/>
  <sheetViews>
    <sheetView tabSelected="1" topLeftCell="A52" zoomScale="50" zoomScaleNormal="50" workbookViewId="0">
      <selection activeCell="H31" sqref="H31"/>
    </sheetView>
  </sheetViews>
  <sheetFormatPr defaultColWidth="12.5703125" defaultRowHeight="15" x14ac:dyDescent="0.2"/>
  <cols>
    <col min="1" max="1" width="9" style="41" bestFit="1" customWidth="1"/>
    <col min="2" max="2" width="3.5703125" style="44" customWidth="1"/>
    <col min="3" max="3" width="82.28515625" style="41" customWidth="1"/>
    <col min="4" max="4" width="4.85546875" style="41" customWidth="1"/>
    <col min="5" max="5" width="16.42578125" style="41" bestFit="1" customWidth="1"/>
    <col min="6" max="6" width="4.85546875" style="41" customWidth="1"/>
    <col min="7" max="7" width="15.28515625" style="41" bestFit="1" customWidth="1"/>
    <col min="8" max="8" width="4.85546875" style="41" customWidth="1"/>
    <col min="9" max="9" width="12.5703125" style="147" customWidth="1"/>
    <col min="10" max="10" width="4.85546875" style="41" customWidth="1"/>
    <col min="11" max="11" width="21.85546875" style="41" customWidth="1"/>
    <col min="12" max="12" width="4.85546875" style="41" customWidth="1"/>
    <col min="13" max="13" width="18.85546875" style="49" bestFit="1" customWidth="1"/>
    <col min="14" max="14" width="4.85546875" style="49" customWidth="1"/>
    <col min="15" max="15" width="20.140625" style="49" bestFit="1" customWidth="1"/>
    <col min="16" max="16" width="4.85546875" style="49" customWidth="1"/>
    <col min="17" max="17" width="16.42578125" style="49" customWidth="1"/>
    <col min="18" max="18" width="4.85546875" style="41" customWidth="1"/>
    <col min="19" max="19" width="15.140625" style="41" customWidth="1"/>
    <col min="20" max="20" width="4.85546875" style="41" customWidth="1"/>
    <col min="21" max="21" width="16.42578125" style="41" customWidth="1"/>
    <col min="22" max="22" width="12.5703125" style="246"/>
    <col min="23" max="16384" width="12.5703125" style="41"/>
  </cols>
  <sheetData>
    <row r="1" spans="1:22" ht="15.75" x14ac:dyDescent="0.25">
      <c r="A1" s="360" t="s">
        <v>774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</row>
    <row r="2" spans="1:22" ht="15.75" x14ac:dyDescent="0.25">
      <c r="A2" s="360" t="s">
        <v>775</v>
      </c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</row>
    <row r="3" spans="1:22" ht="15.75" x14ac:dyDescent="0.25">
      <c r="B3" s="42"/>
      <c r="C3" s="43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</row>
    <row r="4" spans="1:22" ht="15.75" x14ac:dyDescent="0.25">
      <c r="A4" s="360" t="s">
        <v>604</v>
      </c>
      <c r="B4" s="360"/>
      <c r="C4" s="360"/>
      <c r="D4" s="360"/>
      <c r="E4" s="360"/>
      <c r="F4" s="360"/>
      <c r="G4" s="360"/>
      <c r="H4" s="360"/>
      <c r="I4" s="360"/>
      <c r="J4" s="360"/>
      <c r="K4" s="360"/>
      <c r="L4" s="360"/>
      <c r="M4" s="360"/>
      <c r="N4" s="360"/>
      <c r="O4" s="360"/>
      <c r="P4" s="360"/>
      <c r="Q4" s="360"/>
      <c r="R4" s="360"/>
      <c r="S4" s="360"/>
      <c r="T4" s="360"/>
      <c r="U4" s="360"/>
    </row>
    <row r="5" spans="1:22" ht="15.75" x14ac:dyDescent="0.25">
      <c r="A5" s="360" t="s">
        <v>605</v>
      </c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360"/>
      <c r="P5" s="360"/>
      <c r="Q5" s="360"/>
      <c r="R5" s="360"/>
      <c r="S5" s="360"/>
      <c r="T5" s="360"/>
      <c r="U5" s="360"/>
    </row>
    <row r="6" spans="1:22" ht="15.75" x14ac:dyDescent="0.25">
      <c r="A6" s="42"/>
      <c r="C6" s="45"/>
      <c r="D6" s="45"/>
      <c r="E6" s="45"/>
      <c r="F6" s="45"/>
      <c r="G6" s="45"/>
      <c r="H6" s="45"/>
      <c r="I6" s="146"/>
      <c r="J6" s="45"/>
      <c r="K6" s="45"/>
      <c r="L6" s="45"/>
      <c r="M6" s="48"/>
      <c r="N6" s="48"/>
      <c r="O6" s="48"/>
      <c r="P6" s="48"/>
    </row>
    <row r="7" spans="1:22" ht="15.75" x14ac:dyDescent="0.25">
      <c r="B7" s="43"/>
      <c r="C7" s="50"/>
      <c r="D7" s="50"/>
      <c r="E7" s="51" t="s">
        <v>606</v>
      </c>
      <c r="F7" s="50"/>
      <c r="G7" s="50"/>
      <c r="H7" s="50"/>
      <c r="I7" s="52" t="s">
        <v>607</v>
      </c>
      <c r="J7" s="50"/>
      <c r="K7" s="50"/>
      <c r="L7" s="50"/>
      <c r="M7" s="53" t="s">
        <v>608</v>
      </c>
      <c r="N7" s="53"/>
      <c r="O7" s="53"/>
      <c r="P7" s="53"/>
      <c r="Q7" s="54" t="s">
        <v>609</v>
      </c>
      <c r="R7" s="45"/>
      <c r="S7" s="45"/>
      <c r="T7" s="46"/>
      <c r="U7" s="50" t="s">
        <v>610</v>
      </c>
    </row>
    <row r="8" spans="1:22" ht="15.75" x14ac:dyDescent="0.25">
      <c r="B8" s="43"/>
      <c r="C8" s="50"/>
      <c r="D8" s="50"/>
      <c r="E8" s="51" t="s">
        <v>611</v>
      </c>
      <c r="F8" s="50"/>
      <c r="G8" s="50" t="s">
        <v>612</v>
      </c>
      <c r="H8" s="50"/>
      <c r="I8" s="52" t="s">
        <v>613</v>
      </c>
      <c r="J8" s="50"/>
      <c r="K8" s="50" t="s">
        <v>614</v>
      </c>
      <c r="L8" s="50"/>
      <c r="M8" s="53" t="s">
        <v>615</v>
      </c>
      <c r="N8" s="53"/>
      <c r="O8" s="53" t="s">
        <v>616</v>
      </c>
      <c r="P8" s="53"/>
      <c r="Q8" s="55" t="s">
        <v>617</v>
      </c>
      <c r="R8" s="56"/>
      <c r="S8" s="56" t="s">
        <v>618</v>
      </c>
      <c r="T8" s="46"/>
      <c r="U8" s="50" t="s">
        <v>619</v>
      </c>
    </row>
    <row r="9" spans="1:22" ht="15.75" x14ac:dyDescent="0.25">
      <c r="B9" s="43"/>
      <c r="C9" s="50" t="s">
        <v>620</v>
      </c>
      <c r="D9" s="50"/>
      <c r="E9" s="51" t="s">
        <v>621</v>
      </c>
      <c r="F9" s="50"/>
      <c r="G9" s="50" t="s">
        <v>622</v>
      </c>
      <c r="H9" s="50"/>
      <c r="I9" s="52" t="s">
        <v>623</v>
      </c>
      <c r="J9" s="50"/>
      <c r="K9" s="50" t="s">
        <v>624</v>
      </c>
      <c r="L9" s="50"/>
      <c r="M9" s="53" t="s">
        <v>625</v>
      </c>
      <c r="N9" s="53"/>
      <c r="O9" s="53" t="s">
        <v>626</v>
      </c>
      <c r="P9" s="53"/>
      <c r="Q9" s="53" t="s">
        <v>627</v>
      </c>
      <c r="R9" s="50"/>
      <c r="S9" s="50" t="s">
        <v>628</v>
      </c>
      <c r="T9" s="46"/>
      <c r="U9" s="50" t="s">
        <v>629</v>
      </c>
    </row>
    <row r="10" spans="1:22" ht="15.75" x14ac:dyDescent="0.25">
      <c r="B10" s="43"/>
      <c r="C10" s="55">
        <v>-1</v>
      </c>
      <c r="D10" s="57"/>
      <c r="E10" s="58" t="s">
        <v>631</v>
      </c>
      <c r="F10" s="57"/>
      <c r="G10" s="55">
        <v>-2</v>
      </c>
      <c r="H10" s="57"/>
      <c r="I10" s="58">
        <v>-3</v>
      </c>
      <c r="J10" s="57"/>
      <c r="K10" s="55">
        <v>-4</v>
      </c>
      <c r="L10" s="57"/>
      <c r="M10" s="55">
        <v>-5</v>
      </c>
      <c r="N10" s="53"/>
      <c r="O10" s="55">
        <v>-6</v>
      </c>
      <c r="P10" s="53"/>
      <c r="Q10" s="55">
        <v>-7</v>
      </c>
      <c r="R10" s="57"/>
      <c r="S10" s="59" t="s">
        <v>776</v>
      </c>
      <c r="U10" s="59" t="s">
        <v>777</v>
      </c>
      <c r="V10" s="246" t="s">
        <v>630</v>
      </c>
    </row>
    <row r="11" spans="1:22" ht="15.75" x14ac:dyDescent="0.25">
      <c r="B11" s="43"/>
      <c r="C11" s="57"/>
      <c r="D11" s="57"/>
      <c r="E11" s="57"/>
      <c r="F11" s="57"/>
      <c r="G11" s="57"/>
      <c r="H11" s="57"/>
      <c r="I11" s="52"/>
      <c r="J11" s="57"/>
      <c r="K11" s="57"/>
      <c r="L11" s="57"/>
      <c r="M11" s="53"/>
      <c r="N11" s="53"/>
      <c r="O11" s="53"/>
      <c r="P11" s="53"/>
      <c r="Q11" s="53"/>
      <c r="R11" s="57"/>
      <c r="S11" s="57"/>
      <c r="U11" s="57"/>
    </row>
    <row r="12" spans="1:22" ht="15.75" x14ac:dyDescent="0.25">
      <c r="C12" s="60" t="s">
        <v>634</v>
      </c>
    </row>
    <row r="14" spans="1:22" ht="15.75" x14ac:dyDescent="0.25">
      <c r="C14" s="50" t="s">
        <v>637</v>
      </c>
      <c r="S14" s="148"/>
      <c r="U14" s="61"/>
    </row>
    <row r="15" spans="1:22" ht="15.75" x14ac:dyDescent="0.25">
      <c r="C15" s="56"/>
      <c r="S15" s="148"/>
      <c r="U15" s="61"/>
    </row>
    <row r="16" spans="1:22" x14ac:dyDescent="0.2">
      <c r="A16" s="61">
        <v>311</v>
      </c>
      <c r="C16" s="41" t="s">
        <v>638</v>
      </c>
      <c r="S16" s="65"/>
    </row>
    <row r="17" spans="1:22" x14ac:dyDescent="0.2">
      <c r="A17" s="61"/>
      <c r="C17" s="41" t="s">
        <v>778</v>
      </c>
      <c r="E17" s="62">
        <v>59717</v>
      </c>
      <c r="G17" s="46" t="s">
        <v>779</v>
      </c>
      <c r="H17" s="46" t="s">
        <v>636</v>
      </c>
      <c r="I17" s="47">
        <v>-30</v>
      </c>
      <c r="K17" s="63">
        <v>5354917.29</v>
      </c>
      <c r="L17" s="72"/>
      <c r="M17" s="64">
        <v>493155</v>
      </c>
      <c r="N17" s="64"/>
      <c r="O17" s="64">
        <f t="shared" ref="O17:O26" si="0">ROUND((K17*(-I17/100)+K17)-M17,0)</f>
        <v>6468237</v>
      </c>
      <c r="P17" s="64"/>
      <c r="Q17" s="149">
        <f>ROUND(O17/U17,0)</f>
        <v>155388</v>
      </c>
      <c r="S17" s="150">
        <f t="shared" ref="S17:S26" si="1">ROUND(Q17/K17*100,2)</f>
        <v>2.9</v>
      </c>
      <c r="U17" s="151">
        <v>41.626361108965945</v>
      </c>
      <c r="V17" s="246">
        <f>+O17/Q17</f>
        <v>41.626361108965945</v>
      </c>
    </row>
    <row r="18" spans="1:22" x14ac:dyDescent="0.2">
      <c r="A18" s="61"/>
      <c r="C18" s="41" t="s">
        <v>782</v>
      </c>
      <c r="E18" s="62">
        <v>50951</v>
      </c>
      <c r="G18" s="46" t="s">
        <v>779</v>
      </c>
      <c r="H18" s="46" t="s">
        <v>636</v>
      </c>
      <c r="I18" s="47">
        <v>-3</v>
      </c>
      <c r="K18" s="63">
        <v>27065032.870000001</v>
      </c>
      <c r="L18" s="72"/>
      <c r="M18" s="64">
        <v>20500404</v>
      </c>
      <c r="N18" s="64"/>
      <c r="O18" s="64">
        <f t="shared" si="0"/>
        <v>7376580</v>
      </c>
      <c r="P18" s="64"/>
      <c r="Q18" s="149">
        <f t="shared" ref="Q18:Q26" si="2">ROUND(O18/U18,0)</f>
        <v>396568</v>
      </c>
      <c r="S18" s="150">
        <f t="shared" si="1"/>
        <v>1.47</v>
      </c>
      <c r="U18" s="151">
        <v>18.601050203509914</v>
      </c>
      <c r="V18" s="246">
        <f t="shared" ref="V18:V26" si="3">+O18/Q18</f>
        <v>18.601046983115129</v>
      </c>
    </row>
    <row r="19" spans="1:22" x14ac:dyDescent="0.2">
      <c r="A19" s="61"/>
      <c r="C19" s="41" t="s">
        <v>783</v>
      </c>
      <c r="E19" s="62">
        <v>50951</v>
      </c>
      <c r="G19" s="46" t="s">
        <v>779</v>
      </c>
      <c r="H19" s="46" t="s">
        <v>636</v>
      </c>
      <c r="I19" s="47">
        <v>-3</v>
      </c>
      <c r="K19" s="63">
        <v>135376.32999999999</v>
      </c>
      <c r="L19" s="72"/>
      <c r="M19" s="64">
        <v>144853</v>
      </c>
      <c r="N19" s="64"/>
      <c r="O19" s="64">
        <f t="shared" si="0"/>
        <v>-5415</v>
      </c>
      <c r="P19" s="64"/>
      <c r="Q19" s="149">
        <v>0</v>
      </c>
      <c r="S19" s="150">
        <f t="shared" si="1"/>
        <v>0</v>
      </c>
      <c r="U19" s="151">
        <v>0</v>
      </c>
      <c r="V19" s="246" t="e">
        <f t="shared" si="3"/>
        <v>#DIV/0!</v>
      </c>
    </row>
    <row r="20" spans="1:22" x14ac:dyDescent="0.2">
      <c r="A20" s="61"/>
      <c r="C20" s="41" t="s">
        <v>784</v>
      </c>
      <c r="E20" s="62">
        <v>50951</v>
      </c>
      <c r="G20" s="46" t="s">
        <v>779</v>
      </c>
      <c r="H20" s="46" t="s">
        <v>636</v>
      </c>
      <c r="I20" s="47">
        <v>-3</v>
      </c>
      <c r="K20" s="63">
        <v>72486969.510000005</v>
      </c>
      <c r="L20" s="72"/>
      <c r="M20" s="64">
        <v>42437364</v>
      </c>
      <c r="N20" s="64"/>
      <c r="O20" s="64">
        <f t="shared" si="0"/>
        <v>32224215</v>
      </c>
      <c r="P20" s="64"/>
      <c r="Q20" s="149">
        <f t="shared" si="2"/>
        <v>1732251</v>
      </c>
      <c r="S20" s="150">
        <f t="shared" si="1"/>
        <v>2.39</v>
      </c>
      <c r="U20" s="151">
        <v>18.602508002686275</v>
      </c>
      <c r="V20" s="246">
        <f t="shared" si="3"/>
        <v>18.602509105204732</v>
      </c>
    </row>
    <row r="21" spans="1:22" x14ac:dyDescent="0.2">
      <c r="A21" s="61"/>
      <c r="C21" s="41" t="s">
        <v>785</v>
      </c>
      <c r="E21" s="62">
        <v>50951</v>
      </c>
      <c r="G21" s="46" t="s">
        <v>779</v>
      </c>
      <c r="H21" s="46" t="s">
        <v>636</v>
      </c>
      <c r="I21" s="47">
        <v>-3</v>
      </c>
      <c r="K21" s="63">
        <v>2476547.4500000002</v>
      </c>
      <c r="L21" s="72"/>
      <c r="M21" s="64">
        <v>2295887</v>
      </c>
      <c r="N21" s="64"/>
      <c r="O21" s="64">
        <f t="shared" si="0"/>
        <v>254957</v>
      </c>
      <c r="P21" s="64"/>
      <c r="Q21" s="149">
        <f t="shared" si="2"/>
        <v>13729</v>
      </c>
      <c r="S21" s="150">
        <f t="shared" si="1"/>
        <v>0.55000000000000004</v>
      </c>
      <c r="U21" s="151">
        <v>18.570027276542174</v>
      </c>
      <c r="V21" s="246">
        <f t="shared" si="3"/>
        <v>18.570689780756062</v>
      </c>
    </row>
    <row r="22" spans="1:22" x14ac:dyDescent="0.2">
      <c r="A22" s="61"/>
      <c r="C22" s="41" t="s">
        <v>786</v>
      </c>
      <c r="E22" s="62">
        <v>53143</v>
      </c>
      <c r="G22" s="46" t="s">
        <v>779</v>
      </c>
      <c r="H22" s="46" t="s">
        <v>636</v>
      </c>
      <c r="I22" s="47">
        <v>-7</v>
      </c>
      <c r="K22" s="63">
        <v>107923782.41</v>
      </c>
      <c r="L22" s="72"/>
      <c r="M22" s="64">
        <v>66792233</v>
      </c>
      <c r="N22" s="64"/>
      <c r="O22" s="64">
        <f t="shared" si="0"/>
        <v>48686214</v>
      </c>
      <c r="P22" s="64"/>
      <c r="Q22" s="149">
        <f t="shared" si="2"/>
        <v>2016390</v>
      </c>
      <c r="S22" s="150">
        <f t="shared" si="1"/>
        <v>1.87</v>
      </c>
      <c r="U22" s="151">
        <v>24.145236770908639</v>
      </c>
      <c r="V22" s="246">
        <f t="shared" si="3"/>
        <v>24.145236784550608</v>
      </c>
    </row>
    <row r="23" spans="1:22" x14ac:dyDescent="0.2">
      <c r="A23" s="61"/>
      <c r="C23" s="41" t="s">
        <v>787</v>
      </c>
      <c r="E23" s="62">
        <v>53143</v>
      </c>
      <c r="G23" s="46" t="s">
        <v>779</v>
      </c>
      <c r="H23" s="46" t="s">
        <v>636</v>
      </c>
      <c r="I23" s="47">
        <v>-7</v>
      </c>
      <c r="K23" s="63">
        <v>889015.22</v>
      </c>
      <c r="L23" s="72"/>
      <c r="M23" s="64">
        <v>157715</v>
      </c>
      <c r="N23" s="64"/>
      <c r="O23" s="64">
        <f t="shared" si="0"/>
        <v>793531</v>
      </c>
      <c r="P23" s="64"/>
      <c r="Q23" s="149">
        <f t="shared" si="2"/>
        <v>32280</v>
      </c>
      <c r="S23" s="150">
        <f t="shared" si="1"/>
        <v>3.63</v>
      </c>
      <c r="U23" s="151">
        <v>24.582441367450411</v>
      </c>
      <c r="V23" s="246">
        <f t="shared" si="3"/>
        <v>24.582744733581166</v>
      </c>
    </row>
    <row r="24" spans="1:22" x14ac:dyDescent="0.2">
      <c r="A24" s="61"/>
      <c r="C24" s="41" t="s">
        <v>639</v>
      </c>
      <c r="E24" s="62">
        <v>60813</v>
      </c>
      <c r="G24" s="46" t="s">
        <v>779</v>
      </c>
      <c r="H24" s="46" t="s">
        <v>636</v>
      </c>
      <c r="I24" s="47">
        <v>-7</v>
      </c>
      <c r="K24" s="63">
        <v>18610042.760000002</v>
      </c>
      <c r="L24" s="72"/>
      <c r="M24" s="64">
        <v>3207677</v>
      </c>
      <c r="N24" s="64"/>
      <c r="O24" s="64">
        <f t="shared" si="0"/>
        <v>16705069</v>
      </c>
      <c r="P24" s="64"/>
      <c r="Q24" s="149">
        <f t="shared" si="2"/>
        <v>377368</v>
      </c>
      <c r="S24" s="150">
        <f t="shared" si="1"/>
        <v>2.0299999999999998</v>
      </c>
      <c r="U24" s="151">
        <v>44.267321859842106</v>
      </c>
      <c r="V24" s="246">
        <f t="shared" si="3"/>
        <v>44.267317313603698</v>
      </c>
    </row>
    <row r="25" spans="1:22" x14ac:dyDescent="0.2">
      <c r="A25" s="61"/>
      <c r="C25" s="41" t="s">
        <v>641</v>
      </c>
      <c r="E25" s="62">
        <v>60813</v>
      </c>
      <c r="G25" s="46" t="s">
        <v>779</v>
      </c>
      <c r="H25" s="46" t="s">
        <v>636</v>
      </c>
      <c r="I25" s="47">
        <v>-7</v>
      </c>
      <c r="K25" s="63">
        <v>252621.17</v>
      </c>
      <c r="L25" s="72"/>
      <c r="M25" s="64">
        <v>18405</v>
      </c>
      <c r="N25" s="64"/>
      <c r="O25" s="64">
        <f t="shared" si="0"/>
        <v>251900</v>
      </c>
      <c r="P25" s="64"/>
      <c r="Q25" s="149">
        <f t="shared" si="2"/>
        <v>5659</v>
      </c>
      <c r="S25" s="150">
        <f t="shared" si="1"/>
        <v>2.2400000000000002</v>
      </c>
      <c r="U25" s="151">
        <v>44.51308188922868</v>
      </c>
      <c r="V25" s="246">
        <f t="shared" si="3"/>
        <v>44.513164870118395</v>
      </c>
    </row>
    <row r="26" spans="1:22" x14ac:dyDescent="0.2">
      <c r="A26" s="61"/>
      <c r="C26" s="41" t="s">
        <v>642</v>
      </c>
      <c r="E26" s="62">
        <v>60813</v>
      </c>
      <c r="G26" s="46" t="s">
        <v>779</v>
      </c>
      <c r="H26" s="46" t="s">
        <v>636</v>
      </c>
      <c r="I26" s="47">
        <v>-5</v>
      </c>
      <c r="K26" s="67">
        <v>745718.89</v>
      </c>
      <c r="L26" s="72"/>
      <c r="M26" s="64">
        <v>21047</v>
      </c>
      <c r="N26" s="64"/>
      <c r="O26" s="64">
        <f t="shared" si="0"/>
        <v>761958</v>
      </c>
      <c r="P26" s="64"/>
      <c r="Q26" s="149">
        <f t="shared" si="2"/>
        <v>17088</v>
      </c>
      <c r="S26" s="150">
        <f t="shared" si="1"/>
        <v>2.29</v>
      </c>
      <c r="U26" s="151">
        <v>44.59023876404494</v>
      </c>
      <c r="V26" s="246">
        <f t="shared" si="3"/>
        <v>44.59023876404494</v>
      </c>
    </row>
    <row r="27" spans="1:22" x14ac:dyDescent="0.2">
      <c r="A27" s="61"/>
      <c r="E27" s="46"/>
      <c r="G27" s="46"/>
      <c r="H27" s="46"/>
      <c r="I27" s="47"/>
      <c r="K27" s="63"/>
      <c r="M27" s="73"/>
      <c r="O27" s="73"/>
      <c r="Q27" s="73"/>
      <c r="S27" s="65"/>
      <c r="U27" s="66"/>
    </row>
    <row r="28" spans="1:22" x14ac:dyDescent="0.2">
      <c r="A28" s="61"/>
      <c r="C28" s="74" t="s">
        <v>652</v>
      </c>
      <c r="E28" s="46"/>
      <c r="G28" s="46"/>
      <c r="H28" s="46"/>
      <c r="I28" s="47"/>
      <c r="K28" s="63">
        <f>+SUBTOTAL(9,K17:K27)</f>
        <v>235940023.89999998</v>
      </c>
      <c r="M28" s="49">
        <f>+SUBTOTAL(9,M17:M27)</f>
        <v>136068740</v>
      </c>
      <c r="O28" s="49">
        <f>+SUBTOTAL(9,O17:O27)</f>
        <v>113517246</v>
      </c>
      <c r="Q28" s="49">
        <f>+SUBTOTAL(9,Q17:Q27)</f>
        <v>4746721</v>
      </c>
      <c r="S28" s="150">
        <f>ROUND(Q28/K28*100,2)</f>
        <v>2.0099999999999998</v>
      </c>
      <c r="U28" s="151">
        <f>IF(Q28=0,"-     ",ROUND(O28/Q28,1))</f>
        <v>23.9</v>
      </c>
    </row>
    <row r="29" spans="1:22" x14ac:dyDescent="0.2">
      <c r="S29" s="65"/>
      <c r="U29" s="66"/>
    </row>
    <row r="30" spans="1:22" x14ac:dyDescent="0.2">
      <c r="A30" s="61">
        <v>312</v>
      </c>
      <c r="C30" s="41" t="s">
        <v>653</v>
      </c>
      <c r="K30" s="63"/>
      <c r="S30" s="65"/>
      <c r="U30" s="66"/>
    </row>
    <row r="31" spans="1:22" x14ac:dyDescent="0.2">
      <c r="A31" s="61"/>
      <c r="C31" s="41" t="s">
        <v>791</v>
      </c>
      <c r="E31" s="62">
        <v>50951</v>
      </c>
      <c r="G31" s="46" t="s">
        <v>789</v>
      </c>
      <c r="H31" s="46" t="s">
        <v>636</v>
      </c>
      <c r="I31" s="47">
        <v>-3</v>
      </c>
      <c r="K31" s="63">
        <v>315305719.18000001</v>
      </c>
      <c r="L31" s="72"/>
      <c r="M31" s="64">
        <v>81467868</v>
      </c>
      <c r="N31" s="64"/>
      <c r="O31" s="64">
        <f t="shared" ref="O31:O38" si="4">ROUND((K31*(-I31/100)+K31)-M31,0)</f>
        <v>243297023</v>
      </c>
      <c r="P31" s="64"/>
      <c r="Q31" s="64">
        <f t="shared" ref="Q31:Q38" si="5">ROUND(O31/U31,0)</f>
        <v>13735926</v>
      </c>
      <c r="S31" s="150">
        <f t="shared" ref="S31:S38" si="6">ROUND(Q31/K31*100,2)</f>
        <v>4.3600000000000003</v>
      </c>
      <c r="U31" s="151">
        <v>17.712458904289736</v>
      </c>
      <c r="V31" s="246">
        <f t="shared" ref="V31:V38" si="7">+O31/Q31</f>
        <v>17.712458774166372</v>
      </c>
    </row>
    <row r="32" spans="1:22" x14ac:dyDescent="0.2">
      <c r="A32" s="61"/>
      <c r="C32" s="41" t="s">
        <v>783</v>
      </c>
      <c r="E32" s="62">
        <v>50951</v>
      </c>
      <c r="G32" s="46" t="s">
        <v>789</v>
      </c>
      <c r="H32" s="46" t="s">
        <v>636</v>
      </c>
      <c r="I32" s="47">
        <v>-3</v>
      </c>
      <c r="K32" s="63">
        <v>149926264.34</v>
      </c>
      <c r="L32" s="72"/>
      <c r="M32" s="64">
        <v>13435495</v>
      </c>
      <c r="N32" s="64"/>
      <c r="O32" s="64">
        <f t="shared" si="4"/>
        <v>140988557</v>
      </c>
      <c r="P32" s="64"/>
      <c r="Q32" s="64">
        <f t="shared" si="5"/>
        <v>7855517</v>
      </c>
      <c r="S32" s="150">
        <f t="shared" si="6"/>
        <v>5.24</v>
      </c>
      <c r="U32" s="151">
        <v>17.947712340089456</v>
      </c>
      <c r="V32" s="246">
        <f t="shared" si="7"/>
        <v>17.947712034739407</v>
      </c>
    </row>
    <row r="33" spans="1:23" x14ac:dyDescent="0.2">
      <c r="A33" s="61"/>
      <c r="C33" s="41" t="s">
        <v>792</v>
      </c>
      <c r="E33" s="62">
        <v>50951</v>
      </c>
      <c r="G33" s="46" t="s">
        <v>789</v>
      </c>
      <c r="H33" s="46" t="s">
        <v>636</v>
      </c>
      <c r="I33" s="47">
        <v>-3</v>
      </c>
      <c r="K33" s="63">
        <v>750135462.96000004</v>
      </c>
      <c r="L33" s="72"/>
      <c r="M33" s="64">
        <v>153552408</v>
      </c>
      <c r="N33" s="64"/>
      <c r="O33" s="64">
        <f t="shared" si="4"/>
        <v>619087119</v>
      </c>
      <c r="P33" s="64"/>
      <c r="Q33" s="64">
        <f t="shared" si="5"/>
        <v>34740275</v>
      </c>
      <c r="S33" s="150">
        <f t="shared" si="6"/>
        <v>4.63</v>
      </c>
      <c r="U33" s="151">
        <v>17.820443718501398</v>
      </c>
      <c r="V33" s="246">
        <f t="shared" si="7"/>
        <v>17.820443822048041</v>
      </c>
    </row>
    <row r="34" spans="1:23" x14ac:dyDescent="0.2">
      <c r="A34" s="61"/>
      <c r="C34" s="41" t="s">
        <v>785</v>
      </c>
      <c r="E34" s="62">
        <v>50951</v>
      </c>
      <c r="G34" s="46" t="s">
        <v>789</v>
      </c>
      <c r="H34" s="46" t="s">
        <v>636</v>
      </c>
      <c r="I34" s="47">
        <v>-3</v>
      </c>
      <c r="K34" s="63">
        <v>195689043.08000001</v>
      </c>
      <c r="L34" s="72"/>
      <c r="M34" s="64">
        <v>25457009</v>
      </c>
      <c r="N34" s="64"/>
      <c r="O34" s="64">
        <f t="shared" si="4"/>
        <v>176102705</v>
      </c>
      <c r="P34" s="64"/>
      <c r="Q34" s="64">
        <f t="shared" si="5"/>
        <v>9888644</v>
      </c>
      <c r="S34" s="150">
        <f t="shared" si="6"/>
        <v>5.05</v>
      </c>
      <c r="U34" s="151">
        <v>17.808579398719019</v>
      </c>
      <c r="V34" s="246">
        <f t="shared" si="7"/>
        <v>17.80857972033375</v>
      </c>
    </row>
    <row r="35" spans="1:23" x14ac:dyDescent="0.2">
      <c r="A35" s="61"/>
      <c r="C35" s="41" t="s">
        <v>793</v>
      </c>
      <c r="E35" s="62">
        <v>53143</v>
      </c>
      <c r="G35" s="46" t="s">
        <v>789</v>
      </c>
      <c r="H35" s="46" t="s">
        <v>636</v>
      </c>
      <c r="I35" s="47">
        <v>-7</v>
      </c>
      <c r="K35" s="63">
        <v>325309086.38</v>
      </c>
      <c r="L35" s="72"/>
      <c r="M35" s="64">
        <v>92670973</v>
      </c>
      <c r="N35" s="64"/>
      <c r="O35" s="64">
        <f t="shared" si="4"/>
        <v>255409749</v>
      </c>
      <c r="P35" s="64"/>
      <c r="Q35" s="64">
        <f t="shared" si="5"/>
        <v>11412219</v>
      </c>
      <c r="S35" s="150">
        <f t="shared" si="6"/>
        <v>3.51</v>
      </c>
      <c r="U35" s="151">
        <v>22.380376611364841</v>
      </c>
      <c r="V35" s="246">
        <f t="shared" si="7"/>
        <v>22.380375718341892</v>
      </c>
    </row>
    <row r="36" spans="1:23" x14ac:dyDescent="0.2">
      <c r="A36" s="61"/>
      <c r="C36" s="41" t="s">
        <v>787</v>
      </c>
      <c r="E36" s="62">
        <v>53143</v>
      </c>
      <c r="G36" s="46" t="s">
        <v>789</v>
      </c>
      <c r="H36" s="46" t="s">
        <v>636</v>
      </c>
      <c r="I36" s="47">
        <v>-7</v>
      </c>
      <c r="K36" s="63">
        <v>68153675.060000002</v>
      </c>
      <c r="L36" s="72"/>
      <c r="M36" s="64">
        <v>30812888</v>
      </c>
      <c r="N36" s="64"/>
      <c r="O36" s="64">
        <f t="shared" si="4"/>
        <v>42111544</v>
      </c>
      <c r="P36" s="64"/>
      <c r="Q36" s="64">
        <f t="shared" si="5"/>
        <v>1930243</v>
      </c>
      <c r="S36" s="150">
        <f t="shared" si="6"/>
        <v>2.83</v>
      </c>
      <c r="U36" s="151">
        <v>21.816704456987154</v>
      </c>
      <c r="V36" s="246">
        <f t="shared" si="7"/>
        <v>21.816705979506207</v>
      </c>
    </row>
    <row r="37" spans="1:23" x14ac:dyDescent="0.2">
      <c r="A37" s="61"/>
      <c r="C37" s="41" t="s">
        <v>794</v>
      </c>
      <c r="E37" s="62">
        <v>60813</v>
      </c>
      <c r="G37" s="46" t="s">
        <v>789</v>
      </c>
      <c r="H37" s="46" t="s">
        <v>636</v>
      </c>
      <c r="I37" s="47">
        <v>-7</v>
      </c>
      <c r="K37" s="63">
        <v>286919491.13999999</v>
      </c>
      <c r="L37" s="72"/>
      <c r="M37" s="64">
        <v>28314449</v>
      </c>
      <c r="N37" s="64"/>
      <c r="O37" s="64">
        <f t="shared" si="4"/>
        <v>278689407</v>
      </c>
      <c r="P37" s="64"/>
      <c r="Q37" s="64">
        <f t="shared" si="5"/>
        <v>7225637</v>
      </c>
      <c r="S37" s="150">
        <f t="shared" si="6"/>
        <v>2.52</v>
      </c>
      <c r="U37" s="151">
        <v>38.56952668266873</v>
      </c>
      <c r="V37" s="246">
        <f t="shared" si="7"/>
        <v>38.569527780042094</v>
      </c>
    </row>
    <row r="38" spans="1:23" x14ac:dyDescent="0.2">
      <c r="A38" s="61"/>
      <c r="C38" s="41" t="s">
        <v>641</v>
      </c>
      <c r="E38" s="62">
        <v>60813</v>
      </c>
      <c r="G38" s="46" t="s">
        <v>789</v>
      </c>
      <c r="H38" s="46" t="s">
        <v>636</v>
      </c>
      <c r="I38" s="47">
        <v>-7</v>
      </c>
      <c r="K38" s="67">
        <v>15352427.57</v>
      </c>
      <c r="L38" s="72"/>
      <c r="M38" s="64">
        <v>3948518</v>
      </c>
      <c r="N38" s="64"/>
      <c r="O38" s="64">
        <f t="shared" si="4"/>
        <v>12478579</v>
      </c>
      <c r="P38" s="64"/>
      <c r="Q38" s="64">
        <f t="shared" si="5"/>
        <v>330237</v>
      </c>
      <c r="S38" s="150">
        <f t="shared" si="6"/>
        <v>2.15</v>
      </c>
      <c r="U38" s="151">
        <v>37.786703185382507</v>
      </c>
      <c r="V38" s="246">
        <f t="shared" si="7"/>
        <v>37.786738009369031</v>
      </c>
    </row>
    <row r="39" spans="1:23" x14ac:dyDescent="0.2">
      <c r="A39" s="61"/>
      <c r="E39" s="46"/>
      <c r="G39" s="46"/>
      <c r="H39" s="46"/>
      <c r="I39" s="47"/>
      <c r="K39" s="63"/>
      <c r="M39" s="73"/>
      <c r="O39" s="73"/>
      <c r="Q39" s="73"/>
      <c r="S39" s="65"/>
      <c r="U39" s="66"/>
    </row>
    <row r="40" spans="1:23" x14ac:dyDescent="0.2">
      <c r="A40" s="61"/>
      <c r="C40" s="74" t="s">
        <v>657</v>
      </c>
      <c r="E40" s="46"/>
      <c r="G40" s="46"/>
      <c r="H40" s="46"/>
      <c r="I40" s="47"/>
      <c r="K40" s="63">
        <f>+SUBTOTAL(9,K31:K39)</f>
        <v>2106791169.7099998</v>
      </c>
      <c r="M40" s="49">
        <f>+SUBTOTAL(9,M31:M39)</f>
        <v>429659608</v>
      </c>
      <c r="O40" s="49">
        <f>+SUBTOTAL(9,O31:O39)</f>
        <v>1768164683</v>
      </c>
      <c r="Q40" s="49">
        <f>+SUBTOTAL(9,Q31:Q39)</f>
        <v>87118698</v>
      </c>
      <c r="S40" s="150">
        <f t="shared" ref="S40" si="8">ROUND(Q40/K40*100,2)</f>
        <v>4.1399999999999997</v>
      </c>
      <c r="U40" s="151">
        <f>IF(Q40=0,"-     ",ROUND(O40/Q40,1))</f>
        <v>20.3</v>
      </c>
    </row>
    <row r="41" spans="1:23" x14ac:dyDescent="0.2">
      <c r="A41" s="61"/>
      <c r="C41" s="74"/>
      <c r="E41" s="46"/>
      <c r="G41" s="46"/>
      <c r="H41" s="46"/>
      <c r="I41" s="47"/>
      <c r="K41" s="63"/>
      <c r="S41" s="152"/>
      <c r="U41" s="151"/>
    </row>
    <row r="42" spans="1:23" x14ac:dyDescent="0.2">
      <c r="S42" s="65"/>
      <c r="U42" s="66"/>
    </row>
    <row r="43" spans="1:23" x14ac:dyDescent="0.2">
      <c r="A43" s="61">
        <v>312.10000000000002</v>
      </c>
      <c r="C43" s="41" t="s">
        <v>795</v>
      </c>
      <c r="E43" s="46"/>
      <c r="G43" s="46"/>
      <c r="H43" s="46"/>
      <c r="I43" s="47"/>
      <c r="K43" s="63"/>
      <c r="S43" s="152"/>
      <c r="U43" s="151"/>
      <c r="W43" s="41" t="s">
        <v>796</v>
      </c>
    </row>
    <row r="44" spans="1:23" x14ac:dyDescent="0.2">
      <c r="A44" s="61"/>
      <c r="C44" s="41" t="s">
        <v>797</v>
      </c>
      <c r="E44" s="62">
        <v>45565</v>
      </c>
      <c r="G44" s="46" t="s">
        <v>660</v>
      </c>
      <c r="H44" s="46" t="s">
        <v>636</v>
      </c>
      <c r="I44" s="47">
        <v>0</v>
      </c>
      <c r="K44" s="63">
        <v>4846362.74</v>
      </c>
      <c r="L44" s="72"/>
      <c r="M44" s="64">
        <v>4469130</v>
      </c>
      <c r="N44" s="64"/>
      <c r="O44" s="64">
        <v>377233</v>
      </c>
      <c r="P44" s="64"/>
      <c r="Q44" s="64">
        <v>91112</v>
      </c>
      <c r="S44" s="152" t="s">
        <v>661</v>
      </c>
      <c r="U44" s="151" t="s">
        <v>661</v>
      </c>
    </row>
    <row r="45" spans="1:23" x14ac:dyDescent="0.2">
      <c r="A45" s="61"/>
      <c r="C45" s="41" t="s">
        <v>798</v>
      </c>
      <c r="E45" s="62">
        <v>45199</v>
      </c>
      <c r="G45" s="46" t="s">
        <v>660</v>
      </c>
      <c r="H45" s="46" t="s">
        <v>636</v>
      </c>
      <c r="I45" s="47">
        <v>0</v>
      </c>
      <c r="K45" s="67">
        <v>5057242.5</v>
      </c>
      <c r="L45" s="72"/>
      <c r="M45" s="68">
        <v>4767144</v>
      </c>
      <c r="N45" s="64"/>
      <c r="O45" s="68">
        <v>290098</v>
      </c>
      <c r="P45" s="64"/>
      <c r="Q45" s="68">
        <v>90525</v>
      </c>
      <c r="S45" s="152" t="s">
        <v>661</v>
      </c>
      <c r="U45" s="151" t="s">
        <v>661</v>
      </c>
    </row>
    <row r="46" spans="1:23" x14ac:dyDescent="0.2">
      <c r="A46" s="61"/>
      <c r="C46" s="74"/>
      <c r="E46" s="46"/>
      <c r="G46" s="46"/>
      <c r="H46" s="46"/>
      <c r="I46" s="47"/>
      <c r="K46" s="63"/>
      <c r="S46" s="152"/>
      <c r="U46" s="151"/>
    </row>
    <row r="47" spans="1:23" x14ac:dyDescent="0.2">
      <c r="A47" s="61"/>
      <c r="C47" s="74" t="s">
        <v>665</v>
      </c>
      <c r="E47" s="46"/>
      <c r="G47" s="46"/>
      <c r="H47" s="46"/>
      <c r="I47" s="47"/>
      <c r="K47" s="63">
        <f>+SUBTOTAL(9,K44:K46)</f>
        <v>9903605.2400000002</v>
      </c>
      <c r="M47" s="49">
        <f>+SUBTOTAL(9,M44:M46)</f>
        <v>9236274</v>
      </c>
      <c r="O47" s="49">
        <f>+SUBTOTAL(9,O44:O46)</f>
        <v>667331</v>
      </c>
      <c r="Q47" s="49">
        <f>+SUBTOTAL(9,Q44:Q46)</f>
        <v>181637</v>
      </c>
      <c r="S47" s="152" t="s">
        <v>661</v>
      </c>
      <c r="U47" s="151" t="s">
        <v>661</v>
      </c>
    </row>
    <row r="48" spans="1:23" x14ac:dyDescent="0.2">
      <c r="A48" s="61"/>
      <c r="C48" s="74"/>
      <c r="E48" s="46"/>
      <c r="G48" s="46"/>
      <c r="H48" s="46"/>
      <c r="I48" s="47"/>
      <c r="K48" s="63"/>
      <c r="S48" s="152"/>
      <c r="U48" s="151"/>
    </row>
    <row r="49" spans="1:22" x14ac:dyDescent="0.2">
      <c r="A49" s="61">
        <v>314</v>
      </c>
      <c r="C49" s="41" t="s">
        <v>666</v>
      </c>
      <c r="K49" s="63"/>
      <c r="S49" s="65"/>
      <c r="U49" s="66"/>
    </row>
    <row r="50" spans="1:22" x14ac:dyDescent="0.2">
      <c r="A50" s="61"/>
      <c r="C50" s="41" t="s">
        <v>782</v>
      </c>
      <c r="E50" s="62">
        <v>50951</v>
      </c>
      <c r="G50" s="46" t="s">
        <v>799</v>
      </c>
      <c r="H50" s="46" t="s">
        <v>636</v>
      </c>
      <c r="I50" s="47">
        <v>-3</v>
      </c>
      <c r="K50" s="63">
        <v>40689104.189999998</v>
      </c>
      <c r="L50" s="72"/>
      <c r="M50" s="64">
        <v>19513757</v>
      </c>
      <c r="N50" s="64"/>
      <c r="O50" s="64">
        <f t="shared" ref="O50:O53" si="9">ROUND((K50*(-I50/100)+K50)-M50,0)</f>
        <v>22396020</v>
      </c>
      <c r="P50" s="64"/>
      <c r="Q50" s="64">
        <f t="shared" ref="Q50:Q53" si="10">ROUND(O50/U50,0)</f>
        <v>1242099</v>
      </c>
      <c r="S50" s="150">
        <f t="shared" ref="S50:S53" si="11">ROUND(Q50/K50*100,2)</f>
        <v>3.05</v>
      </c>
      <c r="U50" s="151">
        <v>18.030782856049207</v>
      </c>
      <c r="V50" s="246">
        <f t="shared" ref="V50:V53" si="12">+O50/Q50</f>
        <v>18.030784985737853</v>
      </c>
    </row>
    <row r="51" spans="1:22" x14ac:dyDescent="0.2">
      <c r="A51" s="61"/>
      <c r="C51" s="41" t="s">
        <v>784</v>
      </c>
      <c r="E51" s="62">
        <v>50951</v>
      </c>
      <c r="G51" s="46" t="s">
        <v>799</v>
      </c>
      <c r="H51" s="46" t="s">
        <v>636</v>
      </c>
      <c r="I51" s="47">
        <v>-3</v>
      </c>
      <c r="K51" s="63">
        <v>57615791.649999999</v>
      </c>
      <c r="L51" s="72"/>
      <c r="M51" s="64">
        <v>25907523</v>
      </c>
      <c r="N51" s="64"/>
      <c r="O51" s="64">
        <f t="shared" si="9"/>
        <v>33436742</v>
      </c>
      <c r="P51" s="64"/>
      <c r="Q51" s="64">
        <f t="shared" si="10"/>
        <v>1866387</v>
      </c>
      <c r="S51" s="150">
        <f t="shared" si="11"/>
        <v>3.24</v>
      </c>
      <c r="U51" s="151">
        <v>17.915224247479234</v>
      </c>
      <c r="V51" s="246">
        <f t="shared" si="12"/>
        <v>17.915224441661884</v>
      </c>
    </row>
    <row r="52" spans="1:22" x14ac:dyDescent="0.2">
      <c r="A52" s="61"/>
      <c r="C52" s="41" t="s">
        <v>786</v>
      </c>
      <c r="E52" s="62">
        <v>53143</v>
      </c>
      <c r="G52" s="46" t="s">
        <v>799</v>
      </c>
      <c r="H52" s="46" t="s">
        <v>636</v>
      </c>
      <c r="I52" s="47">
        <v>-7</v>
      </c>
      <c r="K52" s="63">
        <v>59116130.799999997</v>
      </c>
      <c r="L52" s="72"/>
      <c r="M52" s="64">
        <v>30913793</v>
      </c>
      <c r="N52" s="64"/>
      <c r="O52" s="64">
        <f t="shared" si="9"/>
        <v>32340467</v>
      </c>
      <c r="P52" s="64"/>
      <c r="Q52" s="64">
        <f t="shared" si="10"/>
        <v>1423651</v>
      </c>
      <c r="S52" s="150">
        <f t="shared" si="11"/>
        <v>2.41</v>
      </c>
      <c r="U52" s="151">
        <v>22.716575551924929</v>
      </c>
      <c r="V52" s="246">
        <f t="shared" si="12"/>
        <v>22.716569580606482</v>
      </c>
    </row>
    <row r="53" spans="1:22" x14ac:dyDescent="0.2">
      <c r="A53" s="61"/>
      <c r="C53" s="41" t="s">
        <v>639</v>
      </c>
      <c r="E53" s="62">
        <v>60813</v>
      </c>
      <c r="G53" s="46" t="s">
        <v>799</v>
      </c>
      <c r="H53" s="46" t="s">
        <v>636</v>
      </c>
      <c r="I53" s="47">
        <v>-7</v>
      </c>
      <c r="K53" s="67">
        <v>22692470.510000002</v>
      </c>
      <c r="L53" s="72"/>
      <c r="M53" s="64">
        <v>5292482</v>
      </c>
      <c r="N53" s="64"/>
      <c r="O53" s="64">
        <f t="shared" si="9"/>
        <v>18988461</v>
      </c>
      <c r="P53" s="64"/>
      <c r="Q53" s="64">
        <f t="shared" si="10"/>
        <v>481501</v>
      </c>
      <c r="S53" s="150">
        <f t="shared" si="11"/>
        <v>2.12</v>
      </c>
      <c r="U53" s="151">
        <v>39.435976516199624</v>
      </c>
      <c r="V53" s="246">
        <f t="shared" si="12"/>
        <v>39.435974172431628</v>
      </c>
    </row>
    <row r="54" spans="1:22" x14ac:dyDescent="0.2">
      <c r="A54" s="61"/>
      <c r="E54" s="46"/>
      <c r="G54" s="46"/>
      <c r="H54" s="46"/>
      <c r="I54" s="47"/>
      <c r="K54" s="63"/>
      <c r="M54" s="73"/>
      <c r="O54" s="73"/>
      <c r="Q54" s="73"/>
      <c r="S54" s="65"/>
      <c r="U54" s="66"/>
    </row>
    <row r="55" spans="1:22" x14ac:dyDescent="0.2">
      <c r="A55" s="61"/>
      <c r="C55" s="74" t="s">
        <v>668</v>
      </c>
      <c r="E55" s="46"/>
      <c r="G55" s="46"/>
      <c r="H55" s="46"/>
      <c r="I55" s="47"/>
      <c r="K55" s="63">
        <f>+SUBTOTAL(9,K50:K54)</f>
        <v>180113497.14999998</v>
      </c>
      <c r="M55" s="49">
        <f>+SUBTOTAL(9,M50:M54)</f>
        <v>81627555</v>
      </c>
      <c r="O55" s="49">
        <f>+SUBTOTAL(9,O50:O54)</f>
        <v>107161690</v>
      </c>
      <c r="Q55" s="49">
        <f>+SUBTOTAL(9,Q50:Q54)</f>
        <v>5013638</v>
      </c>
      <c r="S55" s="150">
        <f t="shared" ref="S55" si="13">ROUND(Q55/K55*100,2)</f>
        <v>2.78</v>
      </c>
      <c r="U55" s="151">
        <f>IF(Q55=0,"-     ",ROUND(O55/Q55,1))</f>
        <v>21.4</v>
      </c>
    </row>
    <row r="56" spans="1:22" x14ac:dyDescent="0.2">
      <c r="A56" s="61"/>
      <c r="C56" s="74"/>
      <c r="E56" s="46"/>
      <c r="G56" s="46"/>
      <c r="H56" s="46"/>
      <c r="I56" s="47"/>
      <c r="K56" s="63"/>
      <c r="S56" s="152"/>
      <c r="U56" s="151"/>
    </row>
    <row r="57" spans="1:22" x14ac:dyDescent="0.2">
      <c r="A57" s="61">
        <v>315</v>
      </c>
      <c r="C57" s="41" t="s">
        <v>669</v>
      </c>
      <c r="K57" s="63"/>
      <c r="S57" s="65"/>
      <c r="U57" s="66"/>
    </row>
    <row r="58" spans="1:22" x14ac:dyDescent="0.2">
      <c r="A58" s="61"/>
      <c r="C58" s="41" t="s">
        <v>782</v>
      </c>
      <c r="E58" s="62">
        <v>50951</v>
      </c>
      <c r="G58" s="46" t="s">
        <v>721</v>
      </c>
      <c r="H58" s="46" t="s">
        <v>636</v>
      </c>
      <c r="I58" s="47">
        <v>-3</v>
      </c>
      <c r="K58" s="63">
        <v>26922251.16</v>
      </c>
      <c r="L58" s="72"/>
      <c r="M58" s="64">
        <v>14642746</v>
      </c>
      <c r="N58" s="64"/>
      <c r="O58" s="64">
        <f t="shared" ref="O58:O64" si="14">ROUND((K58*(-I58/100)+K58)-M58,0)</f>
        <v>13087173</v>
      </c>
      <c r="P58" s="64"/>
      <c r="Q58" s="64">
        <f t="shared" ref="Q58:Q64" si="15">ROUND(O58/U58,0)</f>
        <v>702788</v>
      </c>
      <c r="S58" s="150">
        <f t="shared" ref="S58:S64" si="16">ROUND(Q58/K58*100,2)</f>
        <v>2.61</v>
      </c>
      <c r="U58" s="151">
        <v>18.621782550504985</v>
      </c>
      <c r="V58" s="246">
        <f t="shared" ref="V58:V64" si="17">+O58/Q58</f>
        <v>18.621793485375392</v>
      </c>
    </row>
    <row r="59" spans="1:22" x14ac:dyDescent="0.2">
      <c r="A59" s="61"/>
      <c r="C59" s="41" t="s">
        <v>783</v>
      </c>
      <c r="E59" s="62">
        <v>50951</v>
      </c>
      <c r="G59" s="46" t="s">
        <v>721</v>
      </c>
      <c r="H59" s="46" t="s">
        <v>636</v>
      </c>
      <c r="I59" s="47">
        <v>-3</v>
      </c>
      <c r="K59" s="63">
        <v>1088905.01</v>
      </c>
      <c r="L59" s="72"/>
      <c r="M59" s="64">
        <v>1136341</v>
      </c>
      <c r="N59" s="64"/>
      <c r="O59" s="64">
        <f t="shared" si="14"/>
        <v>-14769</v>
      </c>
      <c r="P59" s="64"/>
      <c r="Q59" s="64">
        <f t="shared" si="15"/>
        <v>-828</v>
      </c>
      <c r="S59" s="150">
        <f t="shared" si="16"/>
        <v>-0.08</v>
      </c>
      <c r="U59" s="151">
        <v>17.835811648079307</v>
      </c>
      <c r="V59" s="246">
        <f t="shared" si="17"/>
        <v>17.836956521739129</v>
      </c>
    </row>
    <row r="60" spans="1:22" x14ac:dyDescent="0.2">
      <c r="A60" s="61"/>
      <c r="C60" s="41" t="s">
        <v>784</v>
      </c>
      <c r="E60" s="62">
        <v>50951</v>
      </c>
      <c r="G60" s="46" t="s">
        <v>721</v>
      </c>
      <c r="H60" s="46" t="s">
        <v>636</v>
      </c>
      <c r="I60" s="47">
        <v>-3</v>
      </c>
      <c r="K60" s="63">
        <v>33383302.280000001</v>
      </c>
      <c r="L60" s="72"/>
      <c r="M60" s="64">
        <v>18964792</v>
      </c>
      <c r="N60" s="64"/>
      <c r="O60" s="64">
        <f t="shared" si="14"/>
        <v>15420009</v>
      </c>
      <c r="P60" s="64"/>
      <c r="Q60" s="64">
        <f t="shared" si="15"/>
        <v>840417</v>
      </c>
      <c r="S60" s="150">
        <f t="shared" si="16"/>
        <v>2.52</v>
      </c>
      <c r="U60" s="151">
        <v>18.348042860506244</v>
      </c>
      <c r="V60" s="246">
        <f t="shared" si="17"/>
        <v>18.348045077622182</v>
      </c>
    </row>
    <row r="61" spans="1:22" x14ac:dyDescent="0.2">
      <c r="A61" s="61"/>
      <c r="C61" s="41" t="s">
        <v>785</v>
      </c>
      <c r="E61" s="62">
        <v>50951</v>
      </c>
      <c r="G61" s="46" t="s">
        <v>721</v>
      </c>
      <c r="H61" s="46" t="s">
        <v>636</v>
      </c>
      <c r="I61" s="47">
        <v>-3</v>
      </c>
      <c r="K61" s="63">
        <v>8052008.04</v>
      </c>
      <c r="L61" s="72"/>
      <c r="M61" s="64">
        <v>586418</v>
      </c>
      <c r="N61" s="64"/>
      <c r="O61" s="64">
        <f t="shared" si="14"/>
        <v>7707150</v>
      </c>
      <c r="P61" s="64"/>
      <c r="Q61" s="64">
        <f t="shared" si="15"/>
        <v>408910</v>
      </c>
      <c r="S61" s="150">
        <f t="shared" si="16"/>
        <v>5.08</v>
      </c>
      <c r="U61" s="151">
        <v>18.848048582387712</v>
      </c>
      <c r="V61" s="246">
        <f t="shared" si="17"/>
        <v>18.848035019931036</v>
      </c>
    </row>
    <row r="62" spans="1:22" x14ac:dyDescent="0.2">
      <c r="A62" s="61"/>
      <c r="C62" s="41" t="s">
        <v>786</v>
      </c>
      <c r="E62" s="62">
        <v>53143</v>
      </c>
      <c r="G62" s="46" t="s">
        <v>721</v>
      </c>
      <c r="H62" s="46" t="s">
        <v>636</v>
      </c>
      <c r="I62" s="47">
        <v>-7</v>
      </c>
      <c r="K62" s="63">
        <v>65490511.950000003</v>
      </c>
      <c r="L62" s="72"/>
      <c r="M62" s="64">
        <v>32377733</v>
      </c>
      <c r="N62" s="64"/>
      <c r="O62" s="64">
        <f t="shared" si="14"/>
        <v>37697115</v>
      </c>
      <c r="P62" s="64"/>
      <c r="Q62" s="64">
        <f t="shared" si="15"/>
        <v>1581173</v>
      </c>
      <c r="S62" s="150">
        <f t="shared" si="16"/>
        <v>2.41</v>
      </c>
      <c r="U62" s="151">
        <v>23.841229507566595</v>
      </c>
      <c r="V62" s="246">
        <f t="shared" si="17"/>
        <v>23.841233691695976</v>
      </c>
    </row>
    <row r="63" spans="1:22" x14ac:dyDescent="0.2">
      <c r="A63" s="61"/>
      <c r="C63" s="41" t="s">
        <v>787</v>
      </c>
      <c r="E63" s="62">
        <v>53143</v>
      </c>
      <c r="G63" s="46" t="s">
        <v>721</v>
      </c>
      <c r="H63" s="46" t="s">
        <v>636</v>
      </c>
      <c r="I63" s="47">
        <v>-7</v>
      </c>
      <c r="K63" s="63">
        <v>2736920.21</v>
      </c>
      <c r="L63" s="72"/>
      <c r="M63" s="64">
        <v>2460753</v>
      </c>
      <c r="N63" s="64"/>
      <c r="O63" s="64">
        <f t="shared" si="14"/>
        <v>467752</v>
      </c>
      <c r="P63" s="64"/>
      <c r="Q63" s="64">
        <f t="shared" si="15"/>
        <v>20124</v>
      </c>
      <c r="S63" s="150">
        <f t="shared" si="16"/>
        <v>0.74</v>
      </c>
      <c r="U63" s="151">
        <v>23.243456551501975</v>
      </c>
      <c r="V63" s="246">
        <f t="shared" si="17"/>
        <v>23.243490359769428</v>
      </c>
    </row>
    <row r="64" spans="1:22" x14ac:dyDescent="0.2">
      <c r="A64" s="61"/>
      <c r="C64" s="41" t="s">
        <v>800</v>
      </c>
      <c r="E64" s="62">
        <v>60813</v>
      </c>
      <c r="G64" s="46" t="s">
        <v>721</v>
      </c>
      <c r="H64" s="46" t="s">
        <v>636</v>
      </c>
      <c r="I64" s="47">
        <v>-7</v>
      </c>
      <c r="K64" s="67">
        <v>11108163.380000001</v>
      </c>
      <c r="L64" s="72"/>
      <c r="M64" s="64">
        <v>2103255</v>
      </c>
      <c r="N64" s="64"/>
      <c r="O64" s="64">
        <f t="shared" si="14"/>
        <v>9782480</v>
      </c>
      <c r="P64" s="64"/>
      <c r="Q64" s="64">
        <f t="shared" si="15"/>
        <v>225773</v>
      </c>
      <c r="S64" s="150">
        <f t="shared" si="16"/>
        <v>2.0299999999999998</v>
      </c>
      <c r="U64" s="151">
        <v>43.328783025742709</v>
      </c>
      <c r="V64" s="246">
        <f t="shared" si="17"/>
        <v>43.32883028528655</v>
      </c>
    </row>
    <row r="65" spans="1:22" x14ac:dyDescent="0.2">
      <c r="A65" s="61"/>
      <c r="E65" s="46"/>
      <c r="G65" s="46"/>
      <c r="H65" s="46"/>
      <c r="I65" s="47"/>
      <c r="K65" s="63"/>
      <c r="M65" s="73"/>
      <c r="O65" s="73"/>
      <c r="Q65" s="73"/>
      <c r="S65" s="65"/>
      <c r="U65" s="66"/>
    </row>
    <row r="66" spans="1:22" x14ac:dyDescent="0.2">
      <c r="A66" s="61"/>
      <c r="C66" s="74" t="s">
        <v>671</v>
      </c>
      <c r="E66" s="46"/>
      <c r="G66" s="46"/>
      <c r="H66" s="46"/>
      <c r="I66" s="47"/>
      <c r="K66" s="63">
        <f>+SUBTOTAL(9,K58:K65)</f>
        <v>148782062.03</v>
      </c>
      <c r="M66" s="49">
        <f>+SUBTOTAL(9,M58:M65)</f>
        <v>72272038</v>
      </c>
      <c r="O66" s="49">
        <f>+SUBTOTAL(9,O58:O65)</f>
        <v>84146910</v>
      </c>
      <c r="Q66" s="49">
        <f>+SUBTOTAL(9,Q58:Q65)</f>
        <v>3778357</v>
      </c>
      <c r="S66" s="150">
        <f t="shared" ref="S66" si="18">ROUND(Q66/K66*100,2)</f>
        <v>2.54</v>
      </c>
      <c r="U66" s="151">
        <f>IF(Q66=0,"-     ",ROUND(O66/Q66,1))</f>
        <v>22.3</v>
      </c>
    </row>
    <row r="67" spans="1:22" x14ac:dyDescent="0.2">
      <c r="A67" s="61"/>
      <c r="C67" s="74"/>
      <c r="E67" s="46"/>
      <c r="G67" s="46"/>
      <c r="H67" s="46"/>
      <c r="I67" s="47"/>
      <c r="K67" s="63"/>
      <c r="S67" s="152"/>
      <c r="U67" s="151"/>
    </row>
    <row r="68" spans="1:22" x14ac:dyDescent="0.2">
      <c r="A68" s="61">
        <v>316</v>
      </c>
      <c r="B68" s="44" t="s">
        <v>672</v>
      </c>
      <c r="C68" s="41" t="s">
        <v>673</v>
      </c>
      <c r="K68" s="63"/>
      <c r="S68" s="65"/>
      <c r="U68" s="66"/>
    </row>
    <row r="69" spans="1:22" x14ac:dyDescent="0.2">
      <c r="A69" s="61"/>
      <c r="C69" s="41" t="s">
        <v>778</v>
      </c>
      <c r="E69" s="62">
        <v>59717</v>
      </c>
      <c r="G69" s="46" t="s">
        <v>801</v>
      </c>
      <c r="H69" s="46" t="s">
        <v>636</v>
      </c>
      <c r="I69" s="47">
        <v>-5</v>
      </c>
      <c r="K69" s="63">
        <v>1930485.14</v>
      </c>
      <c r="L69" s="72"/>
      <c r="M69" s="64">
        <v>128442</v>
      </c>
      <c r="N69" s="64"/>
      <c r="O69" s="64">
        <f t="shared" ref="O69:O74" si="19">ROUND((K69*(-I69/100)+K69)-M69,0)</f>
        <v>1898567</v>
      </c>
      <c r="P69" s="64"/>
      <c r="Q69" s="64">
        <f t="shared" ref="Q69:Q74" si="20">ROUND(O69/U69,0)</f>
        <v>52510</v>
      </c>
      <c r="S69" s="150">
        <f t="shared" ref="S69:S76" si="21">ROUND(Q69/K69*100,2)</f>
        <v>2.72</v>
      </c>
      <c r="U69" s="151">
        <v>36.156294039230623</v>
      </c>
      <c r="V69" s="246">
        <f t="shared" ref="V69:V74" si="22">+O69/Q69</f>
        <v>36.156294039230623</v>
      </c>
    </row>
    <row r="70" spans="1:22" x14ac:dyDescent="0.2">
      <c r="A70" s="61"/>
      <c r="C70" s="41" t="s">
        <v>804</v>
      </c>
      <c r="E70" s="62">
        <v>50951</v>
      </c>
      <c r="G70" s="46" t="s">
        <v>801</v>
      </c>
      <c r="H70" s="46" t="s">
        <v>636</v>
      </c>
      <c r="I70" s="47">
        <v>-3</v>
      </c>
      <c r="K70" s="63">
        <v>770586.25</v>
      </c>
      <c r="L70" s="72"/>
      <c r="M70" s="64">
        <v>318387</v>
      </c>
      <c r="N70" s="64"/>
      <c r="O70" s="64">
        <f t="shared" si="19"/>
        <v>475317</v>
      </c>
      <c r="P70" s="64"/>
      <c r="Q70" s="64">
        <f t="shared" si="20"/>
        <v>25799</v>
      </c>
      <c r="S70" s="150">
        <f t="shared" si="21"/>
        <v>3.35</v>
      </c>
      <c r="U70" s="151">
        <v>18.423849737914967</v>
      </c>
      <c r="V70" s="246">
        <f t="shared" si="22"/>
        <v>18.423853637737896</v>
      </c>
    </row>
    <row r="71" spans="1:22" x14ac:dyDescent="0.2">
      <c r="A71" s="61"/>
      <c r="C71" s="41" t="s">
        <v>805</v>
      </c>
      <c r="E71" s="62">
        <v>50951</v>
      </c>
      <c r="G71" s="46" t="s">
        <v>801</v>
      </c>
      <c r="H71" s="46" t="s">
        <v>636</v>
      </c>
      <c r="I71" s="47">
        <v>-3</v>
      </c>
      <c r="K71" s="63">
        <v>11951532.18</v>
      </c>
      <c r="L71" s="72"/>
      <c r="M71" s="64">
        <v>4161773</v>
      </c>
      <c r="N71" s="64"/>
      <c r="O71" s="64">
        <f t="shared" si="19"/>
        <v>8148305</v>
      </c>
      <c r="P71" s="64"/>
      <c r="Q71" s="64">
        <f t="shared" si="20"/>
        <v>466263</v>
      </c>
      <c r="S71" s="150">
        <f t="shared" si="21"/>
        <v>3.9</v>
      </c>
      <c r="U71" s="151">
        <v>17.475757618730235</v>
      </c>
      <c r="V71" s="246">
        <f t="shared" si="22"/>
        <v>17.475770112575951</v>
      </c>
    </row>
    <row r="72" spans="1:22" x14ac:dyDescent="0.2">
      <c r="A72" s="61"/>
      <c r="C72" s="41" t="s">
        <v>785</v>
      </c>
      <c r="E72" s="62">
        <v>50951</v>
      </c>
      <c r="G72" s="46" t="s">
        <v>801</v>
      </c>
      <c r="H72" s="46" t="s">
        <v>636</v>
      </c>
      <c r="I72" s="47">
        <v>-3</v>
      </c>
      <c r="K72" s="63">
        <v>43211.57</v>
      </c>
      <c r="L72" s="72"/>
      <c r="M72" s="64">
        <v>44422</v>
      </c>
      <c r="N72" s="64"/>
      <c r="O72" s="64">
        <f t="shared" si="19"/>
        <v>86</v>
      </c>
      <c r="P72" s="64"/>
      <c r="Q72" s="64">
        <f t="shared" si="20"/>
        <v>5</v>
      </c>
      <c r="S72" s="150">
        <f t="shared" si="21"/>
        <v>0.01</v>
      </c>
      <c r="U72" s="151">
        <v>17.96039603960396</v>
      </c>
      <c r="V72" s="246">
        <f t="shared" si="22"/>
        <v>17.2</v>
      </c>
    </row>
    <row r="73" spans="1:22" x14ac:dyDescent="0.2">
      <c r="A73" s="61"/>
      <c r="C73" s="41" t="s">
        <v>797</v>
      </c>
      <c r="E73" s="62">
        <v>53143</v>
      </c>
      <c r="G73" s="46" t="s">
        <v>801</v>
      </c>
      <c r="H73" s="46" t="s">
        <v>636</v>
      </c>
      <c r="I73" s="47">
        <v>-7</v>
      </c>
      <c r="K73" s="63">
        <v>3201189.18</v>
      </c>
      <c r="L73" s="72"/>
      <c r="M73" s="64">
        <v>1799746</v>
      </c>
      <c r="N73" s="64"/>
      <c r="O73" s="64">
        <f t="shared" si="19"/>
        <v>1625526</v>
      </c>
      <c r="P73" s="64"/>
      <c r="Q73" s="64">
        <f t="shared" si="20"/>
        <v>84790</v>
      </c>
      <c r="S73" s="150">
        <f t="shared" si="21"/>
        <v>2.65</v>
      </c>
      <c r="U73" s="151">
        <v>19.171238343045186</v>
      </c>
      <c r="V73" s="246">
        <f t="shared" si="22"/>
        <v>19.171199433895506</v>
      </c>
    </row>
    <row r="74" spans="1:22" x14ac:dyDescent="0.2">
      <c r="A74" s="61"/>
      <c r="C74" s="41" t="s">
        <v>639</v>
      </c>
      <c r="E74" s="62">
        <v>60813</v>
      </c>
      <c r="G74" s="46" t="s">
        <v>801</v>
      </c>
      <c r="H74" s="46" t="s">
        <v>636</v>
      </c>
      <c r="I74" s="47">
        <v>-7</v>
      </c>
      <c r="K74" s="67">
        <v>4082818.23</v>
      </c>
      <c r="L74" s="72"/>
      <c r="M74" s="64">
        <v>421769</v>
      </c>
      <c r="N74" s="64"/>
      <c r="O74" s="64">
        <f t="shared" si="19"/>
        <v>3946847</v>
      </c>
      <c r="P74" s="64"/>
      <c r="Q74" s="64">
        <f t="shared" si="20"/>
        <v>111631</v>
      </c>
      <c r="S74" s="150">
        <f t="shared" si="21"/>
        <v>2.73</v>
      </c>
      <c r="U74" s="151">
        <v>35.356206451612906</v>
      </c>
      <c r="V74" s="246">
        <f t="shared" si="22"/>
        <v>35.356191380530497</v>
      </c>
    </row>
    <row r="75" spans="1:22" x14ac:dyDescent="0.2">
      <c r="A75" s="61"/>
      <c r="E75" s="46"/>
      <c r="G75" s="46"/>
      <c r="H75" s="46"/>
      <c r="I75" s="47"/>
      <c r="K75" s="63"/>
      <c r="M75" s="73"/>
      <c r="O75" s="73"/>
      <c r="Q75" s="73"/>
      <c r="S75" s="65"/>
      <c r="U75" s="66"/>
    </row>
    <row r="76" spans="1:22" x14ac:dyDescent="0.2">
      <c r="A76" s="61"/>
      <c r="C76" s="74" t="s">
        <v>806</v>
      </c>
      <c r="E76" s="46"/>
      <c r="G76" s="46"/>
      <c r="H76" s="46"/>
      <c r="I76" s="47"/>
      <c r="K76" s="67">
        <f>+SUBTOTAL(9,K69:K75)</f>
        <v>21979822.550000001</v>
      </c>
      <c r="M76" s="91">
        <f>+SUBTOTAL(9,M69:M75)</f>
        <v>6874539</v>
      </c>
      <c r="O76" s="91">
        <f>+SUBTOTAL(9,O69:O75)</f>
        <v>16094648</v>
      </c>
      <c r="Q76" s="91">
        <f>+SUBTOTAL(9,Q69:Q75)</f>
        <v>740998</v>
      </c>
      <c r="S76" s="150">
        <f t="shared" si="21"/>
        <v>3.37</v>
      </c>
      <c r="U76" s="151">
        <f>IF(Q76=0,"-     ",ROUND(O76/Q76,1))</f>
        <v>21.7</v>
      </c>
    </row>
    <row r="77" spans="1:22" x14ac:dyDescent="0.2">
      <c r="A77" s="61"/>
      <c r="C77" s="74"/>
      <c r="E77" s="46"/>
      <c r="G77" s="46"/>
      <c r="H77" s="46"/>
      <c r="I77" s="47"/>
      <c r="K77" s="63"/>
      <c r="S77" s="152"/>
      <c r="U77" s="151"/>
    </row>
    <row r="78" spans="1:22" ht="15.75" x14ac:dyDescent="0.25">
      <c r="A78" s="61"/>
      <c r="C78" s="60" t="s">
        <v>676</v>
      </c>
      <c r="H78" s="46"/>
      <c r="I78" s="47"/>
      <c r="K78" s="69">
        <f>+SUBTOTAL(9,K16:K77)</f>
        <v>2703510180.5800004</v>
      </c>
      <c r="L78" s="70"/>
      <c r="M78" s="93">
        <f>+SUBTOTAL(9,M16:M77)</f>
        <v>735738754</v>
      </c>
      <c r="N78" s="71"/>
      <c r="O78" s="93">
        <f>+SUBTOTAL(9,O16:O77)</f>
        <v>2089752508</v>
      </c>
      <c r="P78" s="71"/>
      <c r="Q78" s="93">
        <f>+SUBTOTAL(9,Q16:Q77)</f>
        <v>101580049</v>
      </c>
      <c r="S78" s="154">
        <f t="shared" ref="S78" si="23">ROUND(Q78/K78*100,2)</f>
        <v>3.76</v>
      </c>
      <c r="U78" s="66"/>
    </row>
    <row r="79" spans="1:22" ht="15.75" x14ac:dyDescent="0.25">
      <c r="A79" s="61"/>
      <c r="C79" s="60"/>
      <c r="H79" s="46"/>
      <c r="I79" s="47"/>
      <c r="K79" s="69"/>
      <c r="L79" s="70"/>
      <c r="M79" s="71"/>
      <c r="N79" s="71"/>
      <c r="O79" s="71"/>
      <c r="P79" s="71"/>
      <c r="Q79" s="71"/>
      <c r="S79" s="65"/>
      <c r="U79" s="66"/>
    </row>
    <row r="80" spans="1:22" ht="15.75" x14ac:dyDescent="0.25">
      <c r="A80" s="61"/>
      <c r="C80" s="60"/>
      <c r="H80" s="46"/>
      <c r="I80" s="47"/>
      <c r="K80" s="69"/>
      <c r="L80" s="70"/>
      <c r="M80" s="71"/>
      <c r="N80" s="71"/>
      <c r="O80" s="71"/>
      <c r="P80" s="71"/>
      <c r="Q80" s="71"/>
      <c r="S80" s="65"/>
      <c r="U80" s="66"/>
    </row>
    <row r="81" spans="1:22" ht="15.75" x14ac:dyDescent="0.25">
      <c r="A81" s="61"/>
      <c r="C81" s="50" t="s">
        <v>681</v>
      </c>
      <c r="E81" s="46"/>
      <c r="G81" s="46"/>
      <c r="H81" s="46"/>
      <c r="I81" s="47"/>
      <c r="K81" s="63"/>
      <c r="S81" s="65"/>
      <c r="U81" s="66"/>
    </row>
    <row r="82" spans="1:22" x14ac:dyDescent="0.2">
      <c r="A82" s="61"/>
      <c r="C82" s="92"/>
      <c r="E82" s="46"/>
      <c r="G82" s="46"/>
      <c r="H82" s="46"/>
      <c r="I82" s="47"/>
      <c r="K82" s="63"/>
      <c r="S82" s="65"/>
      <c r="U82" s="66"/>
    </row>
    <row r="83" spans="1:22" x14ac:dyDescent="0.2">
      <c r="A83" s="61">
        <v>341</v>
      </c>
      <c r="C83" s="41" t="s">
        <v>678</v>
      </c>
      <c r="K83" s="63"/>
      <c r="S83" s="65"/>
      <c r="U83" s="66"/>
    </row>
    <row r="84" spans="1:22" x14ac:dyDescent="0.2">
      <c r="A84" s="61"/>
      <c r="C84" s="41" t="s">
        <v>684</v>
      </c>
      <c r="E84" s="62">
        <v>56795</v>
      </c>
      <c r="G84" s="46" t="s">
        <v>807</v>
      </c>
      <c r="H84" s="46" t="s">
        <v>636</v>
      </c>
      <c r="I84" s="47">
        <v>-4</v>
      </c>
      <c r="K84" s="63">
        <v>17709450.890000001</v>
      </c>
      <c r="L84" s="72"/>
      <c r="M84" s="64">
        <v>5687392</v>
      </c>
      <c r="N84" s="64"/>
      <c r="O84" s="64">
        <f t="shared" ref="O84:O95" si="24">ROUND((K84*(-I84/100)+K84)-M84,0)</f>
        <v>12730437</v>
      </c>
      <c r="P84" s="64"/>
      <c r="Q84" s="64">
        <f t="shared" ref="Q84:Q95" si="25">ROUND(O84/U84,0)</f>
        <v>387655</v>
      </c>
      <c r="S84" s="150">
        <f>ROUND(Q84/K84*100,2)</f>
        <v>2.19</v>
      </c>
      <c r="U84" s="151">
        <v>32.839601884326427</v>
      </c>
      <c r="V84" s="246">
        <f>+O84/Q84</f>
        <v>32.839604803239993</v>
      </c>
    </row>
    <row r="85" spans="1:22" x14ac:dyDescent="0.2">
      <c r="A85" s="61"/>
      <c r="C85" s="41" t="s">
        <v>808</v>
      </c>
      <c r="E85" s="62">
        <v>45838</v>
      </c>
      <c r="G85" s="46" t="s">
        <v>807</v>
      </c>
      <c r="H85" s="46" t="s">
        <v>636</v>
      </c>
      <c r="I85" s="47">
        <v>-2</v>
      </c>
      <c r="K85" s="63">
        <v>64113.35</v>
      </c>
      <c r="L85" s="72"/>
      <c r="M85" s="64">
        <v>67960</v>
      </c>
      <c r="N85" s="64"/>
      <c r="O85" s="64">
        <f t="shared" si="24"/>
        <v>-2564</v>
      </c>
      <c r="P85" s="64"/>
      <c r="Q85" s="64">
        <v>0</v>
      </c>
      <c r="S85" s="150">
        <f t="shared" ref="S85:S95" si="26">ROUND(Q85/K85*100,2)</f>
        <v>0</v>
      </c>
      <c r="U85" s="151">
        <v>0</v>
      </c>
      <c r="V85" s="246" t="e">
        <f t="shared" ref="V85:V95" si="27">+O85/Q85</f>
        <v>#DIV/0!</v>
      </c>
    </row>
    <row r="86" spans="1:22" x14ac:dyDescent="0.2">
      <c r="A86" s="61"/>
      <c r="C86" s="41" t="s">
        <v>809</v>
      </c>
      <c r="E86" s="62">
        <v>51682</v>
      </c>
      <c r="G86" s="46" t="s">
        <v>807</v>
      </c>
      <c r="H86" s="46" t="s">
        <v>636</v>
      </c>
      <c r="I86" s="47">
        <v>-2</v>
      </c>
      <c r="K86" s="63">
        <v>2484085.38</v>
      </c>
      <c r="L86" s="72"/>
      <c r="M86" s="64">
        <v>1498866</v>
      </c>
      <c r="N86" s="64"/>
      <c r="O86" s="64">
        <f t="shared" si="24"/>
        <v>1034901</v>
      </c>
      <c r="P86" s="64"/>
      <c r="Q86" s="64">
        <f t="shared" si="25"/>
        <v>50136</v>
      </c>
      <c r="S86" s="150">
        <f t="shared" si="26"/>
        <v>2.02</v>
      </c>
      <c r="U86" s="151">
        <v>20.641765241128297</v>
      </c>
      <c r="V86" s="246">
        <f t="shared" si="27"/>
        <v>20.64187410244136</v>
      </c>
    </row>
    <row r="87" spans="1:22" x14ac:dyDescent="0.2">
      <c r="A87" s="61"/>
      <c r="C87" s="41" t="s">
        <v>692</v>
      </c>
      <c r="E87" s="62">
        <v>51682</v>
      </c>
      <c r="G87" s="46" t="s">
        <v>807</v>
      </c>
      <c r="H87" s="46" t="s">
        <v>636</v>
      </c>
      <c r="I87" s="47">
        <v>-3</v>
      </c>
      <c r="K87" s="63">
        <v>1171970.07</v>
      </c>
      <c r="L87" s="72"/>
      <c r="M87" s="64">
        <v>519967</v>
      </c>
      <c r="N87" s="64"/>
      <c r="O87" s="64">
        <f t="shared" si="24"/>
        <v>687162</v>
      </c>
      <c r="P87" s="64"/>
      <c r="Q87" s="64">
        <f t="shared" si="25"/>
        <v>33131</v>
      </c>
      <c r="S87" s="150">
        <f t="shared" si="26"/>
        <v>2.83</v>
      </c>
      <c r="U87" s="151">
        <v>20.740894577717498</v>
      </c>
      <c r="V87" s="246">
        <f t="shared" si="27"/>
        <v>20.740756391295161</v>
      </c>
    </row>
    <row r="88" spans="1:22" x14ac:dyDescent="0.2">
      <c r="A88" s="61"/>
      <c r="C88" s="41" t="s">
        <v>693</v>
      </c>
      <c r="E88" s="62">
        <v>50951</v>
      </c>
      <c r="G88" s="46" t="s">
        <v>807</v>
      </c>
      <c r="H88" s="46" t="s">
        <v>636</v>
      </c>
      <c r="I88" s="47">
        <v>-3</v>
      </c>
      <c r="K88" s="63">
        <v>122849.05</v>
      </c>
      <c r="L88" s="72"/>
      <c r="M88" s="64">
        <v>58473</v>
      </c>
      <c r="N88" s="64"/>
      <c r="O88" s="64">
        <f t="shared" si="24"/>
        <v>68062</v>
      </c>
      <c r="P88" s="64"/>
      <c r="Q88" s="64">
        <f t="shared" si="25"/>
        <v>3614</v>
      </c>
      <c r="S88" s="150">
        <f t="shared" si="26"/>
        <v>2.94</v>
      </c>
      <c r="U88" s="151">
        <v>18.832258064516129</v>
      </c>
      <c r="V88" s="246">
        <f t="shared" si="27"/>
        <v>18.832872163807416</v>
      </c>
    </row>
    <row r="89" spans="1:22" x14ac:dyDescent="0.2">
      <c r="A89" s="61"/>
      <c r="C89" s="41" t="s">
        <v>694</v>
      </c>
      <c r="E89" s="62">
        <v>50951</v>
      </c>
      <c r="G89" s="46" t="s">
        <v>807</v>
      </c>
      <c r="H89" s="46" t="s">
        <v>636</v>
      </c>
      <c r="I89" s="47">
        <v>-3</v>
      </c>
      <c r="K89" s="63">
        <v>144356.29</v>
      </c>
      <c r="L89" s="72"/>
      <c r="M89" s="64">
        <v>98102</v>
      </c>
      <c r="N89" s="64"/>
      <c r="O89" s="64">
        <f t="shared" si="24"/>
        <v>50585</v>
      </c>
      <c r="P89" s="64"/>
      <c r="Q89" s="64">
        <f t="shared" si="25"/>
        <v>2706</v>
      </c>
      <c r="S89" s="150">
        <f t="shared" si="26"/>
        <v>1.87</v>
      </c>
      <c r="U89" s="151">
        <v>18.692868988391375</v>
      </c>
      <c r="V89" s="246">
        <f t="shared" si="27"/>
        <v>18.693643754619366</v>
      </c>
    </row>
    <row r="90" spans="1:22" x14ac:dyDescent="0.2">
      <c r="A90" s="61"/>
      <c r="C90" s="41" t="s">
        <v>810</v>
      </c>
      <c r="E90" s="62">
        <v>52047</v>
      </c>
      <c r="G90" s="46" t="s">
        <v>807</v>
      </c>
      <c r="H90" s="46" t="s">
        <v>636</v>
      </c>
      <c r="I90" s="47">
        <v>-4</v>
      </c>
      <c r="K90" s="63">
        <v>1555655.08</v>
      </c>
      <c r="L90" s="72"/>
      <c r="M90" s="64">
        <v>959769</v>
      </c>
      <c r="N90" s="64"/>
      <c r="O90" s="64">
        <f t="shared" si="24"/>
        <v>658112</v>
      </c>
      <c r="P90" s="64"/>
      <c r="Q90" s="64">
        <f t="shared" si="25"/>
        <v>30539</v>
      </c>
      <c r="S90" s="150">
        <f t="shared" si="26"/>
        <v>1.96</v>
      </c>
      <c r="U90" s="151">
        <v>21.550163992034673</v>
      </c>
      <c r="V90" s="246">
        <f t="shared" si="27"/>
        <v>21.549887029699729</v>
      </c>
    </row>
    <row r="91" spans="1:22" x14ac:dyDescent="0.2">
      <c r="A91" s="61"/>
      <c r="C91" s="41" t="s">
        <v>687</v>
      </c>
      <c r="E91" s="62">
        <v>52047</v>
      </c>
      <c r="G91" s="46" t="s">
        <v>807</v>
      </c>
      <c r="H91" s="46" t="s">
        <v>636</v>
      </c>
      <c r="I91" s="47">
        <v>-4</v>
      </c>
      <c r="K91" s="63">
        <v>1467923.89</v>
      </c>
      <c r="L91" s="72"/>
      <c r="M91" s="64">
        <v>908073</v>
      </c>
      <c r="N91" s="64"/>
      <c r="O91" s="64">
        <f t="shared" si="24"/>
        <v>618568</v>
      </c>
      <c r="P91" s="64"/>
      <c r="Q91" s="64">
        <f t="shared" si="25"/>
        <v>28716</v>
      </c>
      <c r="S91" s="150">
        <f t="shared" si="26"/>
        <v>1.96</v>
      </c>
      <c r="U91" s="151">
        <v>21.541076487252123</v>
      </c>
      <c r="V91" s="246">
        <f t="shared" si="27"/>
        <v>21.540883131355343</v>
      </c>
    </row>
    <row r="92" spans="1:22" x14ac:dyDescent="0.2">
      <c r="A92" s="61"/>
      <c r="C92" s="41" t="s">
        <v>688</v>
      </c>
      <c r="E92" s="62">
        <v>52778</v>
      </c>
      <c r="G92" s="46" t="s">
        <v>807</v>
      </c>
      <c r="H92" s="46" t="s">
        <v>636</v>
      </c>
      <c r="I92" s="47">
        <v>-4</v>
      </c>
      <c r="K92" s="63">
        <v>2083698.13</v>
      </c>
      <c r="L92" s="72"/>
      <c r="M92" s="64">
        <v>1159483</v>
      </c>
      <c r="N92" s="64"/>
      <c r="O92" s="64">
        <f t="shared" si="24"/>
        <v>1007563</v>
      </c>
      <c r="P92" s="64"/>
      <c r="Q92" s="64">
        <f t="shared" si="25"/>
        <v>42838</v>
      </c>
      <c r="S92" s="150">
        <f t="shared" si="26"/>
        <v>2.06</v>
      </c>
      <c r="U92" s="151">
        <v>23.520098163662521</v>
      </c>
      <c r="V92" s="246">
        <f t="shared" si="27"/>
        <v>23.520309071385217</v>
      </c>
    </row>
    <row r="93" spans="1:22" x14ac:dyDescent="0.2">
      <c r="A93" s="61"/>
      <c r="C93" s="41" t="s">
        <v>689</v>
      </c>
      <c r="E93" s="62">
        <v>52778</v>
      </c>
      <c r="G93" s="46" t="s">
        <v>807</v>
      </c>
      <c r="H93" s="46" t="s">
        <v>636</v>
      </c>
      <c r="I93" s="47">
        <v>-4</v>
      </c>
      <c r="K93" s="63">
        <v>2075526.5</v>
      </c>
      <c r="L93" s="72"/>
      <c r="M93" s="64">
        <v>1154935</v>
      </c>
      <c r="N93" s="64"/>
      <c r="O93" s="64">
        <f t="shared" si="24"/>
        <v>1003613</v>
      </c>
      <c r="P93" s="64"/>
      <c r="Q93" s="64">
        <f t="shared" si="25"/>
        <v>42671</v>
      </c>
      <c r="S93" s="150">
        <f t="shared" si="26"/>
        <v>2.06</v>
      </c>
      <c r="U93" s="151">
        <v>23.5199328844806</v>
      </c>
      <c r="V93" s="246">
        <f t="shared" si="27"/>
        <v>23.519790958730756</v>
      </c>
    </row>
    <row r="94" spans="1:22" x14ac:dyDescent="0.2">
      <c r="A94" s="61"/>
      <c r="C94" s="41" t="s">
        <v>690</v>
      </c>
      <c r="E94" s="62">
        <v>52778</v>
      </c>
      <c r="G94" s="46" t="s">
        <v>807</v>
      </c>
      <c r="H94" s="46" t="s">
        <v>636</v>
      </c>
      <c r="I94" s="47">
        <v>-4</v>
      </c>
      <c r="K94" s="63">
        <v>2137402.33</v>
      </c>
      <c r="L94" s="72"/>
      <c r="M94" s="64">
        <v>1185502</v>
      </c>
      <c r="N94" s="64"/>
      <c r="O94" s="64">
        <f t="shared" si="24"/>
        <v>1037396</v>
      </c>
      <c r="P94" s="64"/>
      <c r="Q94" s="64">
        <f t="shared" si="25"/>
        <v>44107</v>
      </c>
      <c r="S94" s="150">
        <f t="shared" si="26"/>
        <v>2.06</v>
      </c>
      <c r="U94" s="151">
        <v>23.519907093379377</v>
      </c>
      <c r="V94" s="246">
        <f t="shared" si="27"/>
        <v>23.519985489831544</v>
      </c>
    </row>
    <row r="95" spans="1:22" x14ac:dyDescent="0.2">
      <c r="A95" s="61"/>
      <c r="C95" s="41" t="s">
        <v>691</v>
      </c>
      <c r="E95" s="62">
        <v>52778</v>
      </c>
      <c r="G95" s="46" t="s">
        <v>807</v>
      </c>
      <c r="H95" s="46" t="s">
        <v>636</v>
      </c>
      <c r="I95" s="47">
        <v>-4</v>
      </c>
      <c r="K95" s="63">
        <v>2525013.2200000002</v>
      </c>
      <c r="L95" s="72"/>
      <c r="M95" s="64">
        <v>1217180</v>
      </c>
      <c r="N95" s="64"/>
      <c r="O95" s="64">
        <f t="shared" si="24"/>
        <v>1408834</v>
      </c>
      <c r="P95" s="64"/>
      <c r="Q95" s="64">
        <f t="shared" si="25"/>
        <v>59652</v>
      </c>
      <c r="S95" s="150">
        <f t="shared" si="26"/>
        <v>2.36</v>
      </c>
      <c r="U95" s="151">
        <v>23.617403612418844</v>
      </c>
      <c r="V95" s="246">
        <f t="shared" si="27"/>
        <v>23.617548447663111</v>
      </c>
    </row>
    <row r="96" spans="1:22" x14ac:dyDescent="0.2">
      <c r="A96" s="61"/>
      <c r="E96" s="46"/>
      <c r="G96" s="46"/>
      <c r="H96" s="46"/>
      <c r="I96" s="47"/>
      <c r="K96" s="63"/>
      <c r="M96" s="73"/>
      <c r="O96" s="73"/>
      <c r="Q96" s="73"/>
      <c r="S96" s="65"/>
      <c r="U96" s="66"/>
    </row>
    <row r="97" spans="1:22" x14ac:dyDescent="0.2">
      <c r="A97" s="61"/>
      <c r="C97" s="74" t="s">
        <v>701</v>
      </c>
      <c r="E97" s="46"/>
      <c r="G97" s="46"/>
      <c r="H97" s="46"/>
      <c r="I97" s="47"/>
      <c r="K97" s="63">
        <f>+SUBTOTAL(9,K84:K96)</f>
        <v>33542044.18</v>
      </c>
      <c r="M97" s="49">
        <f>+SUBTOTAL(9,M84:M96)</f>
        <v>14515702</v>
      </c>
      <c r="O97" s="49">
        <f>+SUBTOTAL(9,O84:O96)</f>
        <v>20302669</v>
      </c>
      <c r="Q97" s="49">
        <f>+SUBTOTAL(9,Q84:Q96)</f>
        <v>725765</v>
      </c>
      <c r="S97" s="150">
        <f t="shared" ref="S97" si="28">ROUND(Q97/K97*100,2)</f>
        <v>2.16</v>
      </c>
      <c r="U97" s="151">
        <f>IF(Q97=0,"-     ",ROUND(O97/Q97,1))</f>
        <v>28</v>
      </c>
    </row>
    <row r="98" spans="1:22" x14ac:dyDescent="0.2">
      <c r="A98" s="61"/>
      <c r="C98" s="74"/>
      <c r="E98" s="46"/>
      <c r="G98" s="46"/>
      <c r="H98" s="46"/>
      <c r="I98" s="47"/>
      <c r="K98" s="63"/>
      <c r="S98" s="152"/>
      <c r="U98" s="151"/>
    </row>
    <row r="99" spans="1:22" x14ac:dyDescent="0.2">
      <c r="A99" s="61">
        <v>341.2</v>
      </c>
      <c r="C99" s="41" t="s">
        <v>788</v>
      </c>
      <c r="K99" s="63"/>
      <c r="S99" s="65"/>
      <c r="U99" s="66"/>
    </row>
    <row r="100" spans="1:22" x14ac:dyDescent="0.2">
      <c r="A100" s="61"/>
      <c r="C100" s="41" t="s">
        <v>811</v>
      </c>
      <c r="E100" s="62">
        <v>43281</v>
      </c>
      <c r="G100" s="46" t="s">
        <v>807</v>
      </c>
      <c r="H100" s="46" t="s">
        <v>636</v>
      </c>
      <c r="I100" s="47">
        <v>-10</v>
      </c>
      <c r="K100" s="67">
        <v>320737.94</v>
      </c>
      <c r="L100" s="72"/>
      <c r="M100" s="64">
        <v>702722</v>
      </c>
      <c r="N100" s="64"/>
      <c r="O100" s="64">
        <v>-349910</v>
      </c>
      <c r="P100" s="64"/>
      <c r="Q100" s="64">
        <v>0</v>
      </c>
      <c r="S100" s="152">
        <v>0</v>
      </c>
      <c r="U100" s="151">
        <v>0</v>
      </c>
      <c r="V100" s="246" t="s">
        <v>812</v>
      </c>
    </row>
    <row r="101" spans="1:22" x14ac:dyDescent="0.2">
      <c r="A101" s="61"/>
      <c r="E101" s="46"/>
      <c r="G101" s="46"/>
      <c r="H101" s="46"/>
      <c r="I101" s="47"/>
      <c r="K101" s="63"/>
      <c r="M101" s="73"/>
      <c r="O101" s="73"/>
      <c r="Q101" s="73"/>
      <c r="S101" s="65"/>
      <c r="U101" s="66"/>
    </row>
    <row r="102" spans="1:22" x14ac:dyDescent="0.2">
      <c r="A102" s="61"/>
      <c r="C102" s="74" t="s">
        <v>813</v>
      </c>
      <c r="E102" s="46"/>
      <c r="G102" s="46"/>
      <c r="H102" s="46"/>
      <c r="I102" s="47"/>
      <c r="K102" s="63">
        <f>+SUBTOTAL(9,K100:K101)</f>
        <v>320737.94</v>
      </c>
      <c r="M102" s="49">
        <f>+SUBTOTAL(9,M100:M101)</f>
        <v>702722</v>
      </c>
      <c r="O102" s="49">
        <f>+SUBTOTAL(9,O100:O101)</f>
        <v>-349910</v>
      </c>
      <c r="Q102" s="49">
        <f>+SUBTOTAL(9,Q100:Q101)</f>
        <v>0</v>
      </c>
      <c r="S102" s="152">
        <v>0</v>
      </c>
      <c r="U102" s="151">
        <v>0</v>
      </c>
    </row>
    <row r="103" spans="1:22" x14ac:dyDescent="0.2">
      <c r="A103" s="61"/>
      <c r="E103" s="46"/>
      <c r="G103" s="46"/>
      <c r="H103" s="46"/>
      <c r="I103" s="47"/>
      <c r="K103" s="63"/>
      <c r="S103" s="65"/>
      <c r="U103" s="66"/>
    </row>
    <row r="104" spans="1:22" x14ac:dyDescent="0.2">
      <c r="A104" s="61">
        <v>342</v>
      </c>
      <c r="C104" s="41" t="s">
        <v>814</v>
      </c>
      <c r="K104" s="63"/>
      <c r="S104" s="65"/>
      <c r="U104" s="66"/>
    </row>
    <row r="105" spans="1:22" x14ac:dyDescent="0.2">
      <c r="A105" s="61"/>
      <c r="C105" s="41" t="s">
        <v>684</v>
      </c>
      <c r="E105" s="62">
        <v>56795</v>
      </c>
      <c r="G105" s="46" t="s">
        <v>685</v>
      </c>
      <c r="H105" s="46" t="s">
        <v>636</v>
      </c>
      <c r="I105" s="47">
        <v>-4</v>
      </c>
      <c r="K105" s="63">
        <v>1839349.29</v>
      </c>
      <c r="L105" s="72"/>
      <c r="M105" s="64">
        <v>1124474</v>
      </c>
      <c r="N105" s="64"/>
      <c r="O105" s="64">
        <f t="shared" ref="O105:O106" si="29">ROUND((K105*(-I105/100)+K105)-M105,0)</f>
        <v>788449</v>
      </c>
      <c r="P105" s="64"/>
      <c r="Q105" s="64">
        <f t="shared" ref="Q105:Q120" si="30">ROUND(O105/U105,0)</f>
        <v>24063</v>
      </c>
      <c r="S105" s="150">
        <f t="shared" ref="S105:S120" si="31">ROUND(Q105/K105*100,2)</f>
        <v>1.31</v>
      </c>
      <c r="U105" s="151">
        <v>32.766647613603887</v>
      </c>
      <c r="V105" s="246">
        <f t="shared" ref="V105:V120" si="32">+O105/Q105</f>
        <v>32.766030835722894</v>
      </c>
    </row>
    <row r="106" spans="1:22" x14ac:dyDescent="0.2">
      <c r="A106" s="61"/>
      <c r="C106" s="41" t="s">
        <v>704</v>
      </c>
      <c r="E106" s="62">
        <v>56795</v>
      </c>
      <c r="G106" s="46" t="s">
        <v>685</v>
      </c>
      <c r="H106" s="46" t="s">
        <v>636</v>
      </c>
      <c r="I106" s="47">
        <v>-11</v>
      </c>
      <c r="K106" s="63">
        <v>6602221.0700000003</v>
      </c>
      <c r="L106" s="72"/>
      <c r="M106" s="64">
        <v>932146</v>
      </c>
      <c r="N106" s="64"/>
      <c r="O106" s="64">
        <f t="shared" si="29"/>
        <v>6396319</v>
      </c>
      <c r="P106" s="64"/>
      <c r="Q106" s="64">
        <f t="shared" si="30"/>
        <v>195307</v>
      </c>
      <c r="S106" s="150">
        <f t="shared" si="31"/>
        <v>2.96</v>
      </c>
      <c r="U106" s="151">
        <v>32.7500755221267</v>
      </c>
      <c r="V106" s="246">
        <f t="shared" si="32"/>
        <v>32.7500755221267</v>
      </c>
    </row>
    <row r="107" spans="1:22" x14ac:dyDescent="0.2">
      <c r="A107" s="61"/>
      <c r="C107" s="41" t="s">
        <v>815</v>
      </c>
      <c r="E107" s="62">
        <v>45838</v>
      </c>
      <c r="G107" s="46" t="s">
        <v>685</v>
      </c>
      <c r="H107" s="46" t="s">
        <v>636</v>
      </c>
      <c r="I107" s="47">
        <v>-2</v>
      </c>
      <c r="K107" s="63">
        <v>9237.57</v>
      </c>
      <c r="L107" s="72"/>
      <c r="M107" s="64">
        <v>9792</v>
      </c>
      <c r="N107" s="64"/>
      <c r="O107" s="64">
        <v>0</v>
      </c>
      <c r="P107" s="64"/>
      <c r="Q107" s="64">
        <v>0</v>
      </c>
      <c r="S107" s="150">
        <f t="shared" si="31"/>
        <v>0</v>
      </c>
      <c r="U107" s="151">
        <v>0</v>
      </c>
      <c r="V107" s="246" t="e">
        <f t="shared" si="32"/>
        <v>#DIV/0!</v>
      </c>
    </row>
    <row r="108" spans="1:22" x14ac:dyDescent="0.2">
      <c r="A108" s="61"/>
      <c r="C108" s="41" t="s">
        <v>808</v>
      </c>
      <c r="E108" s="62">
        <v>45838</v>
      </c>
      <c r="G108" s="46" t="s">
        <v>685</v>
      </c>
      <c r="H108" s="46" t="s">
        <v>636</v>
      </c>
      <c r="I108" s="47">
        <v>-2</v>
      </c>
      <c r="K108" s="63">
        <v>21667.08</v>
      </c>
      <c r="L108" s="72"/>
      <c r="M108" s="64">
        <v>22967</v>
      </c>
      <c r="N108" s="64"/>
      <c r="O108" s="64">
        <v>0</v>
      </c>
      <c r="P108" s="64"/>
      <c r="Q108" s="64">
        <v>0</v>
      </c>
      <c r="S108" s="150">
        <f t="shared" si="31"/>
        <v>0</v>
      </c>
      <c r="U108" s="151">
        <v>0</v>
      </c>
      <c r="V108" s="246" t="e">
        <f t="shared" si="32"/>
        <v>#DIV/0!</v>
      </c>
    </row>
    <row r="109" spans="1:22" x14ac:dyDescent="0.2">
      <c r="A109" s="61"/>
      <c r="C109" s="41" t="s">
        <v>816</v>
      </c>
      <c r="E109" s="62">
        <v>51682</v>
      </c>
      <c r="G109" s="46" t="s">
        <v>685</v>
      </c>
      <c r="H109" s="46" t="s">
        <v>636</v>
      </c>
      <c r="I109" s="47">
        <v>-2</v>
      </c>
      <c r="K109" s="63">
        <v>2235100.61</v>
      </c>
      <c r="L109" s="72"/>
      <c r="M109" s="64">
        <v>1438239</v>
      </c>
      <c r="N109" s="64"/>
      <c r="O109" s="64">
        <f t="shared" ref="O109:O120" si="33">ROUND((K109*(-I109/100)+K109)-M109,0)</f>
        <v>841564</v>
      </c>
      <c r="P109" s="64"/>
      <c r="Q109" s="64">
        <f t="shared" si="30"/>
        <v>42869</v>
      </c>
      <c r="S109" s="150">
        <f t="shared" si="31"/>
        <v>1.92</v>
      </c>
      <c r="U109" s="151">
        <v>19.631149442253758</v>
      </c>
      <c r="V109" s="246">
        <f t="shared" si="32"/>
        <v>19.631062072826516</v>
      </c>
    </row>
    <row r="110" spans="1:22" x14ac:dyDescent="0.2">
      <c r="A110" s="61"/>
      <c r="C110" s="41" t="s">
        <v>705</v>
      </c>
      <c r="E110" s="62">
        <v>51682</v>
      </c>
      <c r="G110" s="46" t="s">
        <v>685</v>
      </c>
      <c r="H110" s="46" t="s">
        <v>636</v>
      </c>
      <c r="I110" s="47">
        <v>-2</v>
      </c>
      <c r="K110" s="63">
        <v>7693302.29</v>
      </c>
      <c r="L110" s="72"/>
      <c r="M110" s="64">
        <v>805132</v>
      </c>
      <c r="N110" s="64"/>
      <c r="O110" s="64">
        <f t="shared" si="33"/>
        <v>7042036</v>
      </c>
      <c r="P110" s="64"/>
      <c r="Q110" s="64">
        <f t="shared" si="30"/>
        <v>343681</v>
      </c>
      <c r="S110" s="150">
        <f t="shared" si="31"/>
        <v>4.47</v>
      </c>
      <c r="U110" s="151">
        <v>20.49001393922498</v>
      </c>
      <c r="V110" s="246">
        <f t="shared" si="32"/>
        <v>20.490035818098761</v>
      </c>
    </row>
    <row r="111" spans="1:22" x14ac:dyDescent="0.2">
      <c r="A111" s="61"/>
      <c r="C111" s="41" t="s">
        <v>692</v>
      </c>
      <c r="E111" s="62">
        <v>51682</v>
      </c>
      <c r="G111" s="46" t="s">
        <v>685</v>
      </c>
      <c r="H111" s="46" t="s">
        <v>636</v>
      </c>
      <c r="I111" s="47">
        <v>-3</v>
      </c>
      <c r="K111" s="63">
        <v>846906.63</v>
      </c>
      <c r="L111" s="72"/>
      <c r="M111" s="64">
        <v>523513</v>
      </c>
      <c r="N111" s="64"/>
      <c r="O111" s="64">
        <f t="shared" si="33"/>
        <v>348801</v>
      </c>
      <c r="P111" s="64"/>
      <c r="Q111" s="64">
        <f t="shared" si="30"/>
        <v>17696</v>
      </c>
      <c r="S111" s="150">
        <f t="shared" si="31"/>
        <v>2.09</v>
      </c>
      <c r="U111" s="151">
        <v>19.710378573268091</v>
      </c>
      <c r="V111" s="246">
        <f t="shared" si="32"/>
        <v>19.710725587703436</v>
      </c>
    </row>
    <row r="112" spans="1:22" x14ac:dyDescent="0.2">
      <c r="A112" s="61"/>
      <c r="C112" s="41" t="s">
        <v>693</v>
      </c>
      <c r="E112" s="62">
        <v>50951</v>
      </c>
      <c r="G112" s="46" t="s">
        <v>685</v>
      </c>
      <c r="H112" s="46" t="s">
        <v>636</v>
      </c>
      <c r="I112" s="47">
        <v>-3</v>
      </c>
      <c r="K112" s="63">
        <v>766004.64</v>
      </c>
      <c r="L112" s="72"/>
      <c r="M112" s="64">
        <v>359963</v>
      </c>
      <c r="N112" s="64"/>
      <c r="O112" s="64">
        <f t="shared" si="33"/>
        <v>429022</v>
      </c>
      <c r="P112" s="64"/>
      <c r="Q112" s="64">
        <f t="shared" si="30"/>
        <v>23364</v>
      </c>
      <c r="S112" s="150">
        <f t="shared" si="31"/>
        <v>3.05</v>
      </c>
      <c r="U112" s="151">
        <v>18.362241840770185</v>
      </c>
      <c r="V112" s="246">
        <f t="shared" si="32"/>
        <v>18.362523540489644</v>
      </c>
    </row>
    <row r="113" spans="1:22" x14ac:dyDescent="0.2">
      <c r="A113" s="61"/>
      <c r="C113" s="41" t="s">
        <v>694</v>
      </c>
      <c r="E113" s="62">
        <v>50951</v>
      </c>
      <c r="G113" s="46" t="s">
        <v>685</v>
      </c>
      <c r="H113" s="46" t="s">
        <v>636</v>
      </c>
      <c r="I113" s="47">
        <v>-3</v>
      </c>
      <c r="K113" s="63">
        <v>483544.93</v>
      </c>
      <c r="L113" s="72"/>
      <c r="M113" s="64">
        <v>191869</v>
      </c>
      <c r="N113" s="64"/>
      <c r="O113" s="64">
        <f t="shared" si="33"/>
        <v>306182</v>
      </c>
      <c r="P113" s="64"/>
      <c r="Q113" s="64">
        <f t="shared" si="30"/>
        <v>16550</v>
      </c>
      <c r="S113" s="150">
        <f t="shared" si="31"/>
        <v>3.42</v>
      </c>
      <c r="U113" s="151">
        <v>18.500937766410914</v>
      </c>
      <c r="V113" s="246">
        <f t="shared" si="32"/>
        <v>18.500422960725075</v>
      </c>
    </row>
    <row r="114" spans="1:22" x14ac:dyDescent="0.2">
      <c r="A114" s="61"/>
      <c r="C114" s="41" t="s">
        <v>810</v>
      </c>
      <c r="E114" s="62">
        <v>52047</v>
      </c>
      <c r="G114" s="46" t="s">
        <v>685</v>
      </c>
      <c r="H114" s="46" t="s">
        <v>636</v>
      </c>
      <c r="I114" s="47">
        <v>-4</v>
      </c>
      <c r="K114" s="63">
        <v>97996.9</v>
      </c>
      <c r="L114" s="72"/>
      <c r="M114" s="64">
        <v>61423</v>
      </c>
      <c r="N114" s="64"/>
      <c r="O114" s="64">
        <f t="shared" si="33"/>
        <v>40494</v>
      </c>
      <c r="P114" s="64"/>
      <c r="Q114" s="64">
        <f t="shared" si="30"/>
        <v>1970</v>
      </c>
      <c r="S114" s="150">
        <f t="shared" si="31"/>
        <v>2.0099999999999998</v>
      </c>
      <c r="U114" s="151">
        <v>20.558876811594203</v>
      </c>
      <c r="V114" s="246">
        <f t="shared" si="32"/>
        <v>20.55532994923858</v>
      </c>
    </row>
    <row r="115" spans="1:22" x14ac:dyDescent="0.2">
      <c r="A115" s="61"/>
      <c r="C115" s="41" t="s">
        <v>687</v>
      </c>
      <c r="E115" s="62">
        <v>52047</v>
      </c>
      <c r="G115" s="46" t="s">
        <v>685</v>
      </c>
      <c r="H115" s="46" t="s">
        <v>636</v>
      </c>
      <c r="I115" s="47">
        <v>-4</v>
      </c>
      <c r="K115" s="63">
        <v>97861.58</v>
      </c>
      <c r="L115" s="72"/>
      <c r="M115" s="64">
        <v>61343</v>
      </c>
      <c r="N115" s="64"/>
      <c r="O115" s="64">
        <f t="shared" si="33"/>
        <v>40433</v>
      </c>
      <c r="P115" s="64"/>
      <c r="Q115" s="64">
        <f t="shared" si="30"/>
        <v>1967</v>
      </c>
      <c r="S115" s="150">
        <f t="shared" si="31"/>
        <v>2.0099999999999998</v>
      </c>
      <c r="U115" s="151">
        <v>20.556009070294785</v>
      </c>
      <c r="V115" s="246">
        <f t="shared" si="32"/>
        <v>20.555668530757497</v>
      </c>
    </row>
    <row r="116" spans="1:22" x14ac:dyDescent="0.2">
      <c r="A116" s="61"/>
      <c r="C116" s="41" t="s">
        <v>817</v>
      </c>
      <c r="E116" s="62">
        <v>52778</v>
      </c>
      <c r="G116" s="46" t="s">
        <v>685</v>
      </c>
      <c r="H116" s="46" t="s">
        <v>636</v>
      </c>
      <c r="I116" s="47">
        <v>-9</v>
      </c>
      <c r="K116" s="63">
        <v>2320474.2000000002</v>
      </c>
      <c r="L116" s="72"/>
      <c r="M116" s="64">
        <v>1248052</v>
      </c>
      <c r="N116" s="64"/>
      <c r="O116" s="64">
        <f t="shared" si="33"/>
        <v>1281265</v>
      </c>
      <c r="P116" s="64"/>
      <c r="Q116" s="64">
        <f t="shared" si="30"/>
        <v>57029</v>
      </c>
      <c r="S116" s="150">
        <f t="shared" si="31"/>
        <v>2.46</v>
      </c>
      <c r="U116" s="151">
        <v>22.466902803836646</v>
      </c>
      <c r="V116" s="246">
        <f t="shared" si="32"/>
        <v>22.466902803836646</v>
      </c>
    </row>
    <row r="117" spans="1:22" x14ac:dyDescent="0.2">
      <c r="A117" s="61"/>
      <c r="C117" s="41" t="s">
        <v>688</v>
      </c>
      <c r="E117" s="62">
        <v>52778</v>
      </c>
      <c r="G117" s="46" t="s">
        <v>685</v>
      </c>
      <c r="H117" s="46" t="s">
        <v>636</v>
      </c>
      <c r="I117" s="47">
        <v>-4</v>
      </c>
      <c r="K117" s="63">
        <v>338423.07</v>
      </c>
      <c r="L117" s="72"/>
      <c r="M117" s="64">
        <v>191069</v>
      </c>
      <c r="N117" s="64"/>
      <c r="O117" s="64">
        <f t="shared" si="33"/>
        <v>160891</v>
      </c>
      <c r="P117" s="64"/>
      <c r="Q117" s="64">
        <f t="shared" si="30"/>
        <v>7183</v>
      </c>
      <c r="S117" s="150">
        <f t="shared" si="31"/>
        <v>2.12</v>
      </c>
      <c r="U117" s="151">
        <v>22.400100781053162</v>
      </c>
      <c r="V117" s="246">
        <f t="shared" si="32"/>
        <v>22.398858415703746</v>
      </c>
    </row>
    <row r="118" spans="1:22" x14ac:dyDescent="0.2">
      <c r="A118" s="61"/>
      <c r="C118" s="41" t="s">
        <v>689</v>
      </c>
      <c r="E118" s="62">
        <v>52778</v>
      </c>
      <c r="G118" s="46" t="s">
        <v>685</v>
      </c>
      <c r="H118" s="46" t="s">
        <v>636</v>
      </c>
      <c r="I118" s="47">
        <v>-4</v>
      </c>
      <c r="K118" s="63">
        <v>337096.18</v>
      </c>
      <c r="L118" s="72"/>
      <c r="M118" s="64">
        <v>190320</v>
      </c>
      <c r="N118" s="64"/>
      <c r="O118" s="64">
        <f t="shared" si="33"/>
        <v>160260</v>
      </c>
      <c r="P118" s="64"/>
      <c r="Q118" s="64">
        <f t="shared" si="30"/>
        <v>7155</v>
      </c>
      <c r="S118" s="150">
        <f t="shared" si="31"/>
        <v>2.12</v>
      </c>
      <c r="U118" s="151">
        <v>22.399772353610725</v>
      </c>
      <c r="V118" s="246">
        <f t="shared" si="32"/>
        <v>22.39832285115304</v>
      </c>
    </row>
    <row r="119" spans="1:22" x14ac:dyDescent="0.2">
      <c r="A119" s="61"/>
      <c r="C119" s="41" t="s">
        <v>690</v>
      </c>
      <c r="E119" s="62">
        <v>52778</v>
      </c>
      <c r="G119" s="46" t="s">
        <v>685</v>
      </c>
      <c r="H119" s="46" t="s">
        <v>636</v>
      </c>
      <c r="I119" s="47">
        <v>-4</v>
      </c>
      <c r="K119" s="63">
        <v>347146.53</v>
      </c>
      <c r="L119" s="72"/>
      <c r="M119" s="64">
        <v>195419</v>
      </c>
      <c r="N119" s="64"/>
      <c r="O119" s="64">
        <f t="shared" si="33"/>
        <v>165613</v>
      </c>
      <c r="P119" s="64"/>
      <c r="Q119" s="64">
        <f t="shared" si="30"/>
        <v>7393</v>
      </c>
      <c r="S119" s="150">
        <f t="shared" si="31"/>
        <v>2.13</v>
      </c>
      <c r="U119" s="151">
        <v>22.400954946131243</v>
      </c>
      <c r="V119" s="246">
        <f t="shared" si="32"/>
        <v>22.401325578249697</v>
      </c>
    </row>
    <row r="120" spans="1:22" x14ac:dyDescent="0.2">
      <c r="A120" s="61"/>
      <c r="C120" s="41" t="s">
        <v>691</v>
      </c>
      <c r="E120" s="62">
        <v>52778</v>
      </c>
      <c r="G120" s="46" t="s">
        <v>685</v>
      </c>
      <c r="H120" s="46" t="s">
        <v>636</v>
      </c>
      <c r="I120" s="47">
        <v>-4</v>
      </c>
      <c r="K120" s="67">
        <v>446520.02</v>
      </c>
      <c r="L120" s="72"/>
      <c r="M120" s="64">
        <v>210439</v>
      </c>
      <c r="N120" s="64"/>
      <c r="O120" s="64">
        <f t="shared" si="33"/>
        <v>253942</v>
      </c>
      <c r="P120" s="64"/>
      <c r="Q120" s="64">
        <f t="shared" si="30"/>
        <v>11203</v>
      </c>
      <c r="S120" s="150">
        <f t="shared" si="31"/>
        <v>2.5099999999999998</v>
      </c>
      <c r="U120" s="151">
        <v>22.667213652773221</v>
      </c>
      <c r="V120" s="246">
        <f t="shared" si="32"/>
        <v>22.667321253235741</v>
      </c>
    </row>
    <row r="121" spans="1:22" x14ac:dyDescent="0.2">
      <c r="A121" s="61"/>
      <c r="E121" s="46"/>
      <c r="G121" s="46"/>
      <c r="H121" s="46"/>
      <c r="I121" s="47"/>
      <c r="K121" s="63"/>
      <c r="M121" s="73"/>
      <c r="O121" s="73"/>
      <c r="Q121" s="73"/>
      <c r="S121" s="65"/>
      <c r="U121" s="66"/>
    </row>
    <row r="122" spans="1:22" x14ac:dyDescent="0.2">
      <c r="A122" s="61"/>
      <c r="C122" s="74" t="s">
        <v>707</v>
      </c>
      <c r="E122" s="46"/>
      <c r="G122" s="46"/>
      <c r="H122" s="46"/>
      <c r="I122" s="47"/>
      <c r="K122" s="63">
        <f>+SUBTOTAL(9,K105:K121)</f>
        <v>24482852.589999996</v>
      </c>
      <c r="M122" s="49">
        <f>+SUBTOTAL(9,M105:M121)</f>
        <v>7566160</v>
      </c>
      <c r="O122" s="49">
        <f>+SUBTOTAL(9,O105:O121)</f>
        <v>18255271</v>
      </c>
      <c r="Q122" s="49">
        <f>+SUBTOTAL(9,Q105:Q121)</f>
        <v>757430</v>
      </c>
      <c r="S122" s="150">
        <f t="shared" ref="S122" si="34">ROUND(Q122/K122*100,2)</f>
        <v>3.09</v>
      </c>
      <c r="U122" s="151">
        <f>IF(Q122=0,"-     ",ROUND(O122/Q122,1))</f>
        <v>24.1</v>
      </c>
    </row>
    <row r="123" spans="1:22" x14ac:dyDescent="0.2">
      <c r="A123" s="61"/>
      <c r="E123" s="46"/>
      <c r="G123" s="46"/>
      <c r="H123" s="46"/>
      <c r="I123" s="47"/>
      <c r="K123" s="63"/>
      <c r="S123" s="65"/>
      <c r="U123" s="66"/>
    </row>
    <row r="124" spans="1:22" x14ac:dyDescent="0.2">
      <c r="A124" s="61">
        <v>343</v>
      </c>
      <c r="C124" s="41" t="s">
        <v>818</v>
      </c>
      <c r="K124" s="63"/>
      <c r="S124" s="65"/>
      <c r="U124" s="66"/>
    </row>
    <row r="125" spans="1:22" x14ac:dyDescent="0.2">
      <c r="A125" s="61"/>
      <c r="C125" s="41" t="s">
        <v>684</v>
      </c>
      <c r="E125" s="62">
        <v>56795</v>
      </c>
      <c r="G125" s="46" t="s">
        <v>819</v>
      </c>
      <c r="H125" s="46" t="s">
        <v>636</v>
      </c>
      <c r="I125" s="47">
        <v>-4</v>
      </c>
      <c r="K125" s="63">
        <v>75865135.099999994</v>
      </c>
      <c r="L125" s="72"/>
      <c r="M125" s="64">
        <v>6219820</v>
      </c>
      <c r="N125" s="64"/>
      <c r="O125" s="64">
        <f t="shared" ref="O125:O135" si="35">ROUND((K125*(-I125/100)+K125)-M125,0)</f>
        <v>72679921</v>
      </c>
      <c r="P125" s="64"/>
      <c r="Q125" s="64">
        <f t="shared" ref="Q125:Q135" si="36">ROUND(O125/U125,0)</f>
        <v>2659389</v>
      </c>
      <c r="S125" s="150">
        <f t="shared" ref="S125:S135" si="37">ROUND(Q125/K125*100,2)</f>
        <v>3.51</v>
      </c>
      <c r="U125" s="151">
        <v>27.329552283785464</v>
      </c>
      <c r="V125" s="246">
        <f t="shared" ref="V125:V135" si="38">+O125/Q125</f>
        <v>27.329556149927672</v>
      </c>
    </row>
    <row r="126" spans="1:22" x14ac:dyDescent="0.2">
      <c r="A126" s="61"/>
      <c r="C126" s="41" t="s">
        <v>700</v>
      </c>
      <c r="E126" s="62">
        <v>51682</v>
      </c>
      <c r="G126" s="46" t="s">
        <v>819</v>
      </c>
      <c r="H126" s="46" t="s">
        <v>636</v>
      </c>
      <c r="I126" s="47">
        <v>-2</v>
      </c>
      <c r="K126" s="63">
        <v>22150177.600000001</v>
      </c>
      <c r="L126" s="72"/>
      <c r="M126" s="64">
        <v>11598914</v>
      </c>
      <c r="N126" s="64"/>
      <c r="O126" s="64">
        <f t="shared" si="35"/>
        <v>10994267</v>
      </c>
      <c r="P126" s="64"/>
      <c r="Q126" s="64">
        <f t="shared" si="36"/>
        <v>647767</v>
      </c>
      <c r="S126" s="150">
        <f t="shared" si="37"/>
        <v>2.92</v>
      </c>
      <c r="U126" s="151">
        <v>16.972571642458451</v>
      </c>
      <c r="V126" s="246">
        <f t="shared" si="38"/>
        <v>16.9725642090443</v>
      </c>
    </row>
    <row r="127" spans="1:22" x14ac:dyDescent="0.2">
      <c r="A127" s="61"/>
      <c r="C127" s="41" t="s">
        <v>692</v>
      </c>
      <c r="E127" s="62">
        <v>51682</v>
      </c>
      <c r="G127" s="46" t="s">
        <v>819</v>
      </c>
      <c r="H127" s="46" t="s">
        <v>636</v>
      </c>
      <c r="I127" s="47">
        <v>-3</v>
      </c>
      <c r="K127" s="63">
        <v>18490042.399999999</v>
      </c>
      <c r="L127" s="72"/>
      <c r="M127" s="64">
        <v>8931424</v>
      </c>
      <c r="N127" s="64"/>
      <c r="O127" s="64">
        <f t="shared" si="35"/>
        <v>10113320</v>
      </c>
      <c r="P127" s="64"/>
      <c r="Q127" s="64">
        <f t="shared" si="36"/>
        <v>580053</v>
      </c>
      <c r="S127" s="150">
        <f t="shared" si="37"/>
        <v>3.14</v>
      </c>
      <c r="U127" s="151">
        <v>17.435167469111111</v>
      </c>
      <c r="V127" s="246">
        <f t="shared" si="38"/>
        <v>17.435165407298989</v>
      </c>
    </row>
    <row r="128" spans="1:22" x14ac:dyDescent="0.2">
      <c r="A128" s="61"/>
      <c r="C128" s="41" t="s">
        <v>693</v>
      </c>
      <c r="E128" s="62">
        <v>50951</v>
      </c>
      <c r="G128" s="46" t="s">
        <v>819</v>
      </c>
      <c r="H128" s="46" t="s">
        <v>636</v>
      </c>
      <c r="I128" s="47">
        <v>-3</v>
      </c>
      <c r="K128" s="63">
        <v>24101915.329999998</v>
      </c>
      <c r="L128" s="72"/>
      <c r="M128" s="64">
        <v>9086454</v>
      </c>
      <c r="N128" s="64"/>
      <c r="O128" s="64">
        <f t="shared" si="35"/>
        <v>15738519</v>
      </c>
      <c r="P128" s="64"/>
      <c r="Q128" s="64">
        <f t="shared" si="36"/>
        <v>960316</v>
      </c>
      <c r="S128" s="150">
        <f t="shared" si="37"/>
        <v>3.98</v>
      </c>
      <c r="U128" s="151">
        <v>16.388895157784841</v>
      </c>
      <c r="V128" s="246">
        <f t="shared" si="38"/>
        <v>16.388895946750861</v>
      </c>
    </row>
    <row r="129" spans="1:22" x14ac:dyDescent="0.2">
      <c r="A129" s="61"/>
      <c r="C129" s="41" t="s">
        <v>694</v>
      </c>
      <c r="E129" s="62">
        <v>50951</v>
      </c>
      <c r="G129" s="46" t="s">
        <v>819</v>
      </c>
      <c r="H129" s="46" t="s">
        <v>636</v>
      </c>
      <c r="I129" s="47">
        <v>-3</v>
      </c>
      <c r="K129" s="63">
        <v>18614501.309999999</v>
      </c>
      <c r="L129" s="72"/>
      <c r="M129" s="64">
        <v>12553507</v>
      </c>
      <c r="N129" s="64"/>
      <c r="O129" s="64">
        <f t="shared" si="35"/>
        <v>6619429</v>
      </c>
      <c r="P129" s="64"/>
      <c r="Q129" s="64">
        <f t="shared" si="36"/>
        <v>428906</v>
      </c>
      <c r="S129" s="150">
        <f t="shared" si="37"/>
        <v>2.2999999999999998</v>
      </c>
      <c r="U129" s="151">
        <v>15.433288413940241</v>
      </c>
      <c r="V129" s="246">
        <f t="shared" si="38"/>
        <v>15.433286081332506</v>
      </c>
    </row>
    <row r="130" spans="1:22" x14ac:dyDescent="0.2">
      <c r="A130" s="61"/>
      <c r="C130" s="41" t="s">
        <v>686</v>
      </c>
      <c r="E130" s="62">
        <v>52047</v>
      </c>
      <c r="G130" s="46" t="s">
        <v>819</v>
      </c>
      <c r="H130" s="46" t="s">
        <v>636</v>
      </c>
      <c r="I130" s="47">
        <v>-4</v>
      </c>
      <c r="K130" s="63">
        <v>15882516.99</v>
      </c>
      <c r="L130" s="72"/>
      <c r="M130" s="64">
        <v>8183620</v>
      </c>
      <c r="N130" s="64"/>
      <c r="O130" s="64">
        <f t="shared" si="35"/>
        <v>8334198</v>
      </c>
      <c r="P130" s="64"/>
      <c r="Q130" s="64">
        <f t="shared" si="36"/>
        <v>465523</v>
      </c>
      <c r="S130" s="150">
        <f t="shared" si="37"/>
        <v>2.93</v>
      </c>
      <c r="U130" s="151">
        <v>17.90288695379305</v>
      </c>
      <c r="V130" s="246">
        <f t="shared" si="38"/>
        <v>17.902870534860792</v>
      </c>
    </row>
    <row r="131" spans="1:22" x14ac:dyDescent="0.2">
      <c r="A131" s="61"/>
      <c r="C131" s="41" t="s">
        <v>687</v>
      </c>
      <c r="E131" s="62">
        <v>52047</v>
      </c>
      <c r="G131" s="46" t="s">
        <v>819</v>
      </c>
      <c r="H131" s="46" t="s">
        <v>636</v>
      </c>
      <c r="I131" s="47">
        <v>-4</v>
      </c>
      <c r="K131" s="63">
        <v>14426572.85</v>
      </c>
      <c r="L131" s="72"/>
      <c r="M131" s="64">
        <v>7920117</v>
      </c>
      <c r="N131" s="64"/>
      <c r="O131" s="64">
        <f t="shared" si="35"/>
        <v>7083519</v>
      </c>
      <c r="P131" s="64"/>
      <c r="Q131" s="64">
        <f t="shared" si="36"/>
        <v>403415</v>
      </c>
      <c r="S131" s="150">
        <f t="shared" si="37"/>
        <v>2.8</v>
      </c>
      <c r="U131" s="151">
        <v>17.558908424166752</v>
      </c>
      <c r="V131" s="246">
        <f t="shared" si="38"/>
        <v>17.558888489520715</v>
      </c>
    </row>
    <row r="132" spans="1:22" x14ac:dyDescent="0.2">
      <c r="A132" s="61"/>
      <c r="C132" s="41" t="s">
        <v>688</v>
      </c>
      <c r="E132" s="62">
        <v>52778</v>
      </c>
      <c r="G132" s="46" t="s">
        <v>819</v>
      </c>
      <c r="H132" s="46" t="s">
        <v>636</v>
      </c>
      <c r="I132" s="47">
        <v>-4</v>
      </c>
      <c r="K132" s="63">
        <v>15680731.51</v>
      </c>
      <c r="L132" s="72"/>
      <c r="M132" s="64">
        <v>7430542</v>
      </c>
      <c r="N132" s="64"/>
      <c r="O132" s="64">
        <f t="shared" si="35"/>
        <v>8877419</v>
      </c>
      <c r="P132" s="64"/>
      <c r="Q132" s="64">
        <f t="shared" si="36"/>
        <v>461571</v>
      </c>
      <c r="S132" s="150">
        <f t="shared" si="37"/>
        <v>2.94</v>
      </c>
      <c r="U132" s="151">
        <v>19.233053175563764</v>
      </c>
      <c r="V132" s="246">
        <f t="shared" si="38"/>
        <v>19.233051903174161</v>
      </c>
    </row>
    <row r="133" spans="1:22" x14ac:dyDescent="0.2">
      <c r="A133" s="61"/>
      <c r="C133" s="41" t="s">
        <v>689</v>
      </c>
      <c r="E133" s="62">
        <v>52778</v>
      </c>
      <c r="G133" s="46" t="s">
        <v>819</v>
      </c>
      <c r="H133" s="46" t="s">
        <v>636</v>
      </c>
      <c r="I133" s="47">
        <v>-4</v>
      </c>
      <c r="K133" s="63">
        <v>14878576.369999999</v>
      </c>
      <c r="L133" s="72"/>
      <c r="M133" s="64">
        <v>7583469</v>
      </c>
      <c r="N133" s="64"/>
      <c r="O133" s="64">
        <f t="shared" si="35"/>
        <v>7890250</v>
      </c>
      <c r="P133" s="64"/>
      <c r="Q133" s="64">
        <f t="shared" si="36"/>
        <v>416084</v>
      </c>
      <c r="S133" s="150">
        <f t="shared" si="37"/>
        <v>2.8</v>
      </c>
      <c r="U133" s="151">
        <v>18.963130938209677</v>
      </c>
      <c r="V133" s="246">
        <f t="shared" si="38"/>
        <v>18.963118024245105</v>
      </c>
    </row>
    <row r="134" spans="1:22" x14ac:dyDescent="0.2">
      <c r="A134" s="61"/>
      <c r="C134" s="41" t="s">
        <v>690</v>
      </c>
      <c r="E134" s="62">
        <v>52778</v>
      </c>
      <c r="G134" s="46" t="s">
        <v>819</v>
      </c>
      <c r="H134" s="46" t="s">
        <v>636</v>
      </c>
      <c r="I134" s="47">
        <v>-4</v>
      </c>
      <c r="K134" s="63">
        <v>14832484.85</v>
      </c>
      <c r="L134" s="72"/>
      <c r="M134" s="64">
        <v>7676771</v>
      </c>
      <c r="N134" s="64"/>
      <c r="O134" s="64">
        <f t="shared" si="35"/>
        <v>7749013</v>
      </c>
      <c r="P134" s="64"/>
      <c r="Q134" s="64">
        <f t="shared" si="36"/>
        <v>408501</v>
      </c>
      <c r="S134" s="150">
        <f t="shared" si="37"/>
        <v>2.75</v>
      </c>
      <c r="U134" s="151">
        <v>18.969378704504276</v>
      </c>
      <c r="V134" s="246">
        <f t="shared" si="38"/>
        <v>18.96938563185892</v>
      </c>
    </row>
    <row r="135" spans="1:22" x14ac:dyDescent="0.2">
      <c r="A135" s="61"/>
      <c r="C135" s="41" t="s">
        <v>691</v>
      </c>
      <c r="E135" s="62">
        <v>52778</v>
      </c>
      <c r="G135" s="46" t="s">
        <v>819</v>
      </c>
      <c r="H135" s="46" t="s">
        <v>636</v>
      </c>
      <c r="I135" s="47">
        <v>-4</v>
      </c>
      <c r="K135" s="67">
        <v>15145494.699999999</v>
      </c>
      <c r="L135" s="72"/>
      <c r="M135" s="68">
        <v>7723823</v>
      </c>
      <c r="N135" s="64"/>
      <c r="O135" s="68">
        <f t="shared" si="35"/>
        <v>8027491</v>
      </c>
      <c r="P135" s="64"/>
      <c r="Q135" s="68">
        <f t="shared" si="36"/>
        <v>420845</v>
      </c>
      <c r="S135" s="150">
        <f t="shared" si="37"/>
        <v>2.78</v>
      </c>
      <c r="U135" s="151">
        <v>19.074676579538199</v>
      </c>
      <c r="V135" s="246">
        <f t="shared" si="38"/>
        <v>19.074697335123382</v>
      </c>
    </row>
    <row r="136" spans="1:22" x14ac:dyDescent="0.2">
      <c r="A136" s="61"/>
      <c r="E136" s="46"/>
      <c r="G136" s="46"/>
      <c r="H136" s="46"/>
      <c r="I136" s="47"/>
      <c r="K136" s="63"/>
      <c r="L136" s="72"/>
      <c r="M136" s="64"/>
      <c r="N136" s="64"/>
      <c r="O136" s="64"/>
      <c r="P136" s="64"/>
      <c r="Q136" s="64"/>
      <c r="S136" s="65"/>
      <c r="U136" s="66"/>
    </row>
    <row r="137" spans="1:22" x14ac:dyDescent="0.2">
      <c r="A137" s="61"/>
      <c r="C137" s="74" t="s">
        <v>710</v>
      </c>
      <c r="E137" s="46"/>
      <c r="G137" s="46"/>
      <c r="H137" s="46"/>
      <c r="I137" s="47"/>
      <c r="K137" s="63">
        <f>+SUBTOTAL(9,K125:K136)</f>
        <v>250068149.00999999</v>
      </c>
      <c r="M137" s="49">
        <f>+SUBTOTAL(9,M125:M136)</f>
        <v>94908461</v>
      </c>
      <c r="O137" s="49">
        <f>+SUBTOTAL(9,O125:O136)</f>
        <v>164107346</v>
      </c>
      <c r="Q137" s="49">
        <f>+SUBTOTAL(9,Q125:Q136)</f>
        <v>7852370</v>
      </c>
      <c r="S137" s="152">
        <f>ROUND(Q137/K137*100,2)</f>
        <v>3.14</v>
      </c>
      <c r="U137" s="151">
        <f>IF(Q137=0,"-     ",ROUND(O137/Q137,1))</f>
        <v>20.9</v>
      </c>
    </row>
    <row r="138" spans="1:22" x14ac:dyDescent="0.2">
      <c r="A138" s="61"/>
      <c r="E138" s="46"/>
      <c r="G138" s="46"/>
      <c r="H138" s="46"/>
      <c r="I138" s="47"/>
      <c r="K138" s="63"/>
      <c r="S138" s="65"/>
      <c r="U138" s="66"/>
    </row>
    <row r="139" spans="1:22" x14ac:dyDescent="0.2">
      <c r="A139" s="61">
        <v>344</v>
      </c>
      <c r="C139" s="41" t="s">
        <v>820</v>
      </c>
      <c r="K139" s="63"/>
      <c r="S139" s="65"/>
      <c r="U139" s="66"/>
    </row>
    <row r="140" spans="1:22" x14ac:dyDescent="0.2">
      <c r="A140" s="61"/>
      <c r="C140" s="41" t="s">
        <v>684</v>
      </c>
      <c r="E140" s="62">
        <v>56795</v>
      </c>
      <c r="G140" s="46" t="s">
        <v>821</v>
      </c>
      <c r="H140" s="46" t="s">
        <v>636</v>
      </c>
      <c r="I140" s="47">
        <v>-4</v>
      </c>
      <c r="K140" s="63">
        <v>17526759.719999999</v>
      </c>
      <c r="L140" s="72"/>
      <c r="M140" s="64">
        <v>2929662</v>
      </c>
      <c r="N140" s="64"/>
      <c r="O140" s="64">
        <f t="shared" ref="O140:O152" si="39">ROUND((K140*(-I140/100)+K140)-M140,0)</f>
        <v>15298168</v>
      </c>
      <c r="P140" s="64"/>
      <c r="Q140" s="64">
        <f t="shared" ref="Q140:Q152" si="40">ROUND(O140/U140,0)</f>
        <v>443709</v>
      </c>
      <c r="S140" s="150">
        <f t="shared" ref="S140" si="41">ROUND(Q140/K140*100,2)</f>
        <v>2.5299999999999998</v>
      </c>
      <c r="U140" s="151">
        <v>34.477951899986024</v>
      </c>
      <c r="V140" s="246">
        <f t="shared" ref="V140:V152" si="42">+O140/Q140</f>
        <v>34.47793035525536</v>
      </c>
    </row>
    <row r="141" spans="1:22" x14ac:dyDescent="0.2">
      <c r="A141" s="61"/>
      <c r="C141" s="41" t="s">
        <v>815</v>
      </c>
      <c r="E141" s="62">
        <v>45838</v>
      </c>
      <c r="G141" s="46" t="s">
        <v>821</v>
      </c>
      <c r="H141" s="46" t="s">
        <v>636</v>
      </c>
      <c r="I141" s="47">
        <v>-2</v>
      </c>
      <c r="K141" s="63">
        <v>1539958.99</v>
      </c>
      <c r="L141" s="72"/>
      <c r="M141" s="64">
        <v>1632357</v>
      </c>
      <c r="N141" s="64"/>
      <c r="O141" s="64">
        <f t="shared" si="39"/>
        <v>-61599</v>
      </c>
      <c r="P141" s="64"/>
      <c r="Q141" s="64">
        <v>0</v>
      </c>
      <c r="S141" s="152">
        <v>0</v>
      </c>
      <c r="U141" s="151">
        <v>0</v>
      </c>
      <c r="V141" s="246" t="e">
        <f t="shared" si="42"/>
        <v>#DIV/0!</v>
      </c>
    </row>
    <row r="142" spans="1:22" x14ac:dyDescent="0.2">
      <c r="A142" s="61"/>
      <c r="C142" s="41" t="s">
        <v>822</v>
      </c>
      <c r="E142" s="62">
        <v>45838</v>
      </c>
      <c r="G142" s="46" t="s">
        <v>821</v>
      </c>
      <c r="H142" s="46" t="s">
        <v>636</v>
      </c>
      <c r="I142" s="47">
        <v>-2</v>
      </c>
      <c r="K142" s="63">
        <v>3334813.58</v>
      </c>
      <c r="L142" s="72"/>
      <c r="M142" s="64">
        <v>3487041</v>
      </c>
      <c r="N142" s="64"/>
      <c r="O142" s="64">
        <f t="shared" si="39"/>
        <v>-85531</v>
      </c>
      <c r="P142" s="64"/>
      <c r="Q142" s="64">
        <f t="shared" si="40"/>
        <v>-17106</v>
      </c>
      <c r="S142" s="150">
        <f t="shared" ref="S142:S152" si="43">ROUND(Q142/K142*100,2)</f>
        <v>-0.51</v>
      </c>
      <c r="U142" s="151">
        <v>5.0001044713748435</v>
      </c>
      <c r="V142" s="246">
        <f t="shared" si="42"/>
        <v>5.0000584590202264</v>
      </c>
    </row>
    <row r="143" spans="1:22" x14ac:dyDescent="0.2">
      <c r="A143" s="61"/>
      <c r="C143" s="41" t="s">
        <v>700</v>
      </c>
      <c r="E143" s="62">
        <v>51682</v>
      </c>
      <c r="G143" s="46" t="s">
        <v>821</v>
      </c>
      <c r="H143" s="46" t="s">
        <v>636</v>
      </c>
      <c r="I143" s="47">
        <v>-2</v>
      </c>
      <c r="K143" s="63">
        <v>6035684.5599999996</v>
      </c>
      <c r="L143" s="72"/>
      <c r="M143" s="64">
        <v>3201708</v>
      </c>
      <c r="N143" s="64"/>
      <c r="O143" s="64">
        <f t="shared" si="39"/>
        <v>2954690</v>
      </c>
      <c r="P143" s="64"/>
      <c r="Q143" s="64">
        <f t="shared" si="40"/>
        <v>143822</v>
      </c>
      <c r="S143" s="150">
        <f t="shared" si="43"/>
        <v>2.38</v>
      </c>
      <c r="U143" s="151">
        <v>20.54403692133647</v>
      </c>
      <c r="V143" s="246">
        <f t="shared" si="42"/>
        <v>20.544075315320327</v>
      </c>
    </row>
    <row r="144" spans="1:22" x14ac:dyDescent="0.2">
      <c r="A144" s="61"/>
      <c r="C144" s="41" t="s">
        <v>692</v>
      </c>
      <c r="E144" s="62">
        <v>51682</v>
      </c>
      <c r="G144" s="46" t="s">
        <v>821</v>
      </c>
      <c r="H144" s="46" t="s">
        <v>636</v>
      </c>
      <c r="I144" s="47">
        <v>-3</v>
      </c>
      <c r="K144" s="63">
        <v>3448727.25</v>
      </c>
      <c r="L144" s="72"/>
      <c r="M144" s="64">
        <v>1987837</v>
      </c>
      <c r="N144" s="64"/>
      <c r="O144" s="64">
        <f t="shared" si="39"/>
        <v>1564352</v>
      </c>
      <c r="P144" s="64"/>
      <c r="Q144" s="64">
        <f t="shared" si="40"/>
        <v>76038</v>
      </c>
      <c r="S144" s="150">
        <f t="shared" si="43"/>
        <v>2.2000000000000002</v>
      </c>
      <c r="U144" s="151">
        <v>20.573353637165681</v>
      </c>
      <c r="V144" s="246">
        <f t="shared" si="42"/>
        <v>20.573292301217812</v>
      </c>
    </row>
    <row r="145" spans="1:22" x14ac:dyDescent="0.2">
      <c r="A145" s="61"/>
      <c r="C145" s="41" t="s">
        <v>693</v>
      </c>
      <c r="E145" s="62">
        <v>50951</v>
      </c>
      <c r="G145" s="46" t="s">
        <v>821</v>
      </c>
      <c r="H145" s="46" t="s">
        <v>636</v>
      </c>
      <c r="I145" s="47">
        <v>-3</v>
      </c>
      <c r="K145" s="63">
        <v>2449473.2200000002</v>
      </c>
      <c r="L145" s="72"/>
      <c r="M145" s="64">
        <v>1697832</v>
      </c>
      <c r="N145" s="64"/>
      <c r="O145" s="64">
        <f t="shared" si="39"/>
        <v>825125</v>
      </c>
      <c r="P145" s="64"/>
      <c r="Q145" s="64">
        <f t="shared" si="40"/>
        <v>44410</v>
      </c>
      <c r="S145" s="150">
        <f t="shared" si="43"/>
        <v>1.81</v>
      </c>
      <c r="U145" s="151">
        <v>18.579876416480488</v>
      </c>
      <c r="V145" s="246">
        <f t="shared" si="42"/>
        <v>18.579711776626887</v>
      </c>
    </row>
    <row r="146" spans="1:22" x14ac:dyDescent="0.2">
      <c r="A146" s="61"/>
      <c r="C146" s="41" t="s">
        <v>694</v>
      </c>
      <c r="E146" s="62">
        <v>50951</v>
      </c>
      <c r="G146" s="46" t="s">
        <v>821</v>
      </c>
      <c r="H146" s="46" t="s">
        <v>636</v>
      </c>
      <c r="I146" s="47">
        <v>-3</v>
      </c>
      <c r="K146" s="63">
        <v>2508210.1800000002</v>
      </c>
      <c r="L146" s="72"/>
      <c r="M146" s="64">
        <v>1535095</v>
      </c>
      <c r="N146" s="64"/>
      <c r="O146" s="64">
        <f t="shared" si="39"/>
        <v>1048361</v>
      </c>
      <c r="P146" s="64"/>
      <c r="Q146" s="64">
        <f t="shared" si="40"/>
        <v>56206</v>
      </c>
      <c r="S146" s="150">
        <f t="shared" si="43"/>
        <v>2.2400000000000002</v>
      </c>
      <c r="U146" s="151">
        <v>18.652106844199075</v>
      </c>
      <c r="V146" s="246">
        <f t="shared" si="42"/>
        <v>18.652118990855069</v>
      </c>
    </row>
    <row r="147" spans="1:22" x14ac:dyDescent="0.2">
      <c r="A147" s="61"/>
      <c r="C147" s="41" t="s">
        <v>686</v>
      </c>
      <c r="E147" s="62">
        <v>52047</v>
      </c>
      <c r="G147" s="46" t="s">
        <v>821</v>
      </c>
      <c r="H147" s="46" t="s">
        <v>636</v>
      </c>
      <c r="I147" s="47">
        <v>-4</v>
      </c>
      <c r="K147" s="63">
        <v>1635904.01</v>
      </c>
      <c r="L147" s="72"/>
      <c r="M147" s="64">
        <v>957504</v>
      </c>
      <c r="N147" s="64"/>
      <c r="O147" s="64">
        <f t="shared" si="39"/>
        <v>743836</v>
      </c>
      <c r="P147" s="64"/>
      <c r="Q147" s="64">
        <f t="shared" si="40"/>
        <v>34562</v>
      </c>
      <c r="S147" s="150">
        <f t="shared" si="43"/>
        <v>2.11</v>
      </c>
      <c r="U147" s="151">
        <v>21.521544196230742</v>
      </c>
      <c r="V147" s="246">
        <f t="shared" si="42"/>
        <v>21.521786933626526</v>
      </c>
    </row>
    <row r="148" spans="1:22" x14ac:dyDescent="0.2">
      <c r="A148" s="61"/>
      <c r="C148" s="41" t="s">
        <v>687</v>
      </c>
      <c r="E148" s="62">
        <v>52047</v>
      </c>
      <c r="G148" s="46" t="s">
        <v>821</v>
      </c>
      <c r="H148" s="46" t="s">
        <v>636</v>
      </c>
      <c r="I148" s="47">
        <v>-4</v>
      </c>
      <c r="K148" s="63">
        <v>1595963.67</v>
      </c>
      <c r="L148" s="72"/>
      <c r="M148" s="64">
        <v>919277</v>
      </c>
      <c r="N148" s="64"/>
      <c r="O148" s="64">
        <f t="shared" si="39"/>
        <v>740525</v>
      </c>
      <c r="P148" s="64"/>
      <c r="Q148" s="64">
        <f t="shared" si="40"/>
        <v>34412</v>
      </c>
      <c r="S148" s="150">
        <f t="shared" si="43"/>
        <v>2.16</v>
      </c>
      <c r="U148" s="151">
        <v>21.519491080797483</v>
      </c>
      <c r="V148" s="246">
        <f t="shared" si="42"/>
        <v>21.51938277345112</v>
      </c>
    </row>
    <row r="149" spans="1:22" x14ac:dyDescent="0.2">
      <c r="A149" s="61"/>
      <c r="C149" s="41" t="s">
        <v>688</v>
      </c>
      <c r="E149" s="62">
        <v>52778</v>
      </c>
      <c r="G149" s="46" t="s">
        <v>821</v>
      </c>
      <c r="H149" s="46" t="s">
        <v>636</v>
      </c>
      <c r="I149" s="47">
        <v>-4</v>
      </c>
      <c r="K149" s="63">
        <v>1793484.14</v>
      </c>
      <c r="L149" s="72"/>
      <c r="M149" s="64">
        <v>931124</v>
      </c>
      <c r="N149" s="64"/>
      <c r="O149" s="64">
        <f t="shared" si="39"/>
        <v>934100</v>
      </c>
      <c r="P149" s="64"/>
      <c r="Q149" s="64">
        <f t="shared" si="40"/>
        <v>39742</v>
      </c>
      <c r="S149" s="150">
        <f t="shared" si="43"/>
        <v>2.2200000000000002</v>
      </c>
      <c r="U149" s="151">
        <v>23.504235828913838</v>
      </c>
      <c r="V149" s="246">
        <f t="shared" si="42"/>
        <v>23.504101454380756</v>
      </c>
    </row>
    <row r="150" spans="1:22" x14ac:dyDescent="0.2">
      <c r="A150" s="61"/>
      <c r="C150" s="41" t="s">
        <v>689</v>
      </c>
      <c r="E150" s="62">
        <v>52778</v>
      </c>
      <c r="G150" s="46" t="s">
        <v>821</v>
      </c>
      <c r="H150" s="46" t="s">
        <v>636</v>
      </c>
      <c r="I150" s="47">
        <v>-4</v>
      </c>
      <c r="K150" s="63">
        <v>1783864.62</v>
      </c>
      <c r="L150" s="72"/>
      <c r="M150" s="64">
        <v>925864</v>
      </c>
      <c r="N150" s="64"/>
      <c r="O150" s="64">
        <f t="shared" si="39"/>
        <v>929355</v>
      </c>
      <c r="P150" s="64"/>
      <c r="Q150" s="64">
        <f t="shared" si="40"/>
        <v>39540</v>
      </c>
      <c r="S150" s="150">
        <f t="shared" si="43"/>
        <v>2.2200000000000002</v>
      </c>
      <c r="U150" s="151">
        <v>23.504049844236761</v>
      </c>
      <c r="V150" s="246">
        <f t="shared" si="42"/>
        <v>23.504172989377846</v>
      </c>
    </row>
    <row r="151" spans="1:22" x14ac:dyDescent="0.2">
      <c r="A151" s="61"/>
      <c r="C151" s="41" t="s">
        <v>690</v>
      </c>
      <c r="E151" s="62">
        <v>52778</v>
      </c>
      <c r="G151" s="46" t="s">
        <v>821</v>
      </c>
      <c r="H151" s="46" t="s">
        <v>636</v>
      </c>
      <c r="I151" s="47">
        <v>-4</v>
      </c>
      <c r="K151" s="63">
        <v>1996602.87</v>
      </c>
      <c r="L151" s="72"/>
      <c r="M151" s="64">
        <v>632149</v>
      </c>
      <c r="N151" s="64"/>
      <c r="O151" s="64">
        <f t="shared" si="39"/>
        <v>1444318</v>
      </c>
      <c r="P151" s="64"/>
      <c r="Q151" s="64">
        <f t="shared" si="40"/>
        <v>61120</v>
      </c>
      <c r="S151" s="150">
        <f t="shared" si="43"/>
        <v>3.06</v>
      </c>
      <c r="U151" s="151">
        <v>23.630698599739841</v>
      </c>
      <c r="V151" s="246">
        <f t="shared" si="42"/>
        <v>23.630857329842932</v>
      </c>
    </row>
    <row r="152" spans="1:22" x14ac:dyDescent="0.2">
      <c r="A152" s="61"/>
      <c r="C152" s="41" t="s">
        <v>691</v>
      </c>
      <c r="E152" s="62">
        <v>52778</v>
      </c>
      <c r="G152" s="46" t="s">
        <v>821</v>
      </c>
      <c r="H152" s="46" t="s">
        <v>636</v>
      </c>
      <c r="I152" s="47">
        <v>-4</v>
      </c>
      <c r="K152" s="63">
        <v>1911732.95</v>
      </c>
      <c r="L152" s="72"/>
      <c r="M152" s="64">
        <v>964992</v>
      </c>
      <c r="N152" s="64"/>
      <c r="O152" s="64">
        <f t="shared" si="39"/>
        <v>1023210</v>
      </c>
      <c r="P152" s="64"/>
      <c r="Q152" s="64">
        <f t="shared" si="40"/>
        <v>43469</v>
      </c>
      <c r="S152" s="150">
        <f t="shared" si="43"/>
        <v>2.27</v>
      </c>
      <c r="U152" s="151">
        <v>23.538754470860511</v>
      </c>
      <c r="V152" s="246">
        <f t="shared" si="42"/>
        <v>23.538843773723801</v>
      </c>
    </row>
    <row r="153" spans="1:22" x14ac:dyDescent="0.2">
      <c r="A153" s="61"/>
      <c r="E153" s="46"/>
      <c r="G153" s="46"/>
      <c r="H153" s="46"/>
      <c r="I153" s="47"/>
      <c r="K153" s="63"/>
      <c r="M153" s="73"/>
      <c r="O153" s="73"/>
      <c r="Q153" s="73"/>
      <c r="S153" s="65"/>
      <c r="U153" s="66"/>
    </row>
    <row r="154" spans="1:22" x14ac:dyDescent="0.2">
      <c r="A154" s="61"/>
      <c r="C154" s="74" t="s">
        <v>713</v>
      </c>
      <c r="E154" s="46"/>
      <c r="G154" s="46"/>
      <c r="H154" s="46"/>
      <c r="I154" s="47"/>
      <c r="K154" s="63">
        <f>+SUBTOTAL(9,K140:K153)</f>
        <v>47561179.759999998</v>
      </c>
      <c r="M154" s="49">
        <f>+SUBTOTAL(9,M140:M153)</f>
        <v>21802442</v>
      </c>
      <c r="O154" s="49">
        <f>+SUBTOTAL(9,O140:O153)</f>
        <v>27358910</v>
      </c>
      <c r="Q154" s="49">
        <f>+SUBTOTAL(9,Q140:Q153)</f>
        <v>999924</v>
      </c>
      <c r="S154" s="152">
        <f>ROUND(Q154/K154*100,2)</f>
        <v>2.1</v>
      </c>
      <c r="U154" s="151">
        <f>IF(Q154=0,"-     ",ROUND(O154/Q154,1))</f>
        <v>27.4</v>
      </c>
    </row>
    <row r="155" spans="1:22" x14ac:dyDescent="0.2">
      <c r="A155" s="61"/>
      <c r="E155" s="46"/>
      <c r="G155" s="46"/>
      <c r="H155" s="46"/>
      <c r="I155" s="47"/>
      <c r="K155" s="63"/>
      <c r="S155" s="65"/>
      <c r="U155" s="66"/>
    </row>
    <row r="156" spans="1:22" x14ac:dyDescent="0.2">
      <c r="A156" s="61">
        <v>345</v>
      </c>
      <c r="C156" s="41" t="s">
        <v>714</v>
      </c>
      <c r="K156" s="63"/>
      <c r="S156" s="65"/>
      <c r="U156" s="66"/>
    </row>
    <row r="157" spans="1:22" x14ac:dyDescent="0.2">
      <c r="A157" s="61"/>
      <c r="C157" s="41" t="s">
        <v>684</v>
      </c>
      <c r="E157" s="62">
        <v>56795</v>
      </c>
      <c r="G157" s="46" t="s">
        <v>823</v>
      </c>
      <c r="H157" s="46" t="s">
        <v>636</v>
      </c>
      <c r="I157" s="47">
        <v>-4</v>
      </c>
      <c r="K157" s="63">
        <v>6857165.0499999998</v>
      </c>
      <c r="L157" s="72"/>
      <c r="M157" s="64">
        <v>940092</v>
      </c>
      <c r="N157" s="64"/>
      <c r="O157" s="64">
        <f t="shared" ref="O157:O169" si="44">ROUND((K157*(-I157/100)+K157)-M157,0)</f>
        <v>6191360</v>
      </c>
      <c r="P157" s="64"/>
      <c r="Q157" s="64">
        <f t="shared" ref="Q157" si="45">ROUND(O157/U157,0)</f>
        <v>186687</v>
      </c>
      <c r="S157" s="150">
        <f t="shared" ref="S157" si="46">ROUND(Q157/K157*100,2)</f>
        <v>2.72</v>
      </c>
      <c r="U157" s="151">
        <v>33.1644511831378</v>
      </c>
      <c r="V157" s="246">
        <f t="shared" ref="V157:V169" si="47">+O157/Q157</f>
        <v>33.164387450652697</v>
      </c>
    </row>
    <row r="158" spans="1:22" x14ac:dyDescent="0.2">
      <c r="A158" s="61"/>
      <c r="C158" s="41" t="s">
        <v>815</v>
      </c>
      <c r="E158" s="62">
        <v>45838</v>
      </c>
      <c r="G158" s="46" t="s">
        <v>823</v>
      </c>
      <c r="H158" s="46" t="s">
        <v>636</v>
      </c>
      <c r="I158" s="47">
        <v>-2</v>
      </c>
      <c r="K158" s="63">
        <v>605144.42000000004</v>
      </c>
      <c r="L158" s="72"/>
      <c r="M158" s="64">
        <v>641453</v>
      </c>
      <c r="N158" s="64"/>
      <c r="O158" s="64">
        <f t="shared" si="44"/>
        <v>-24206</v>
      </c>
      <c r="P158" s="64"/>
      <c r="Q158" s="64">
        <v>0</v>
      </c>
      <c r="S158" s="152">
        <v>0</v>
      </c>
      <c r="U158" s="151">
        <v>0</v>
      </c>
      <c r="V158" s="246" t="e">
        <f t="shared" si="47"/>
        <v>#DIV/0!</v>
      </c>
    </row>
    <row r="159" spans="1:22" x14ac:dyDescent="0.2">
      <c r="A159" s="61"/>
      <c r="C159" s="41" t="s">
        <v>822</v>
      </c>
      <c r="E159" s="62">
        <v>45838</v>
      </c>
      <c r="G159" s="46" t="s">
        <v>823</v>
      </c>
      <c r="H159" s="46" t="s">
        <v>636</v>
      </c>
      <c r="I159" s="47">
        <v>-2</v>
      </c>
      <c r="K159" s="63">
        <v>901218.54</v>
      </c>
      <c r="L159" s="72"/>
      <c r="M159" s="64">
        <v>955292</v>
      </c>
      <c r="N159" s="64"/>
      <c r="O159" s="64">
        <f t="shared" si="44"/>
        <v>-36049</v>
      </c>
      <c r="P159" s="64"/>
      <c r="Q159" s="64">
        <v>0</v>
      </c>
      <c r="S159" s="152">
        <v>0</v>
      </c>
      <c r="U159" s="151">
        <v>0</v>
      </c>
      <c r="V159" s="246" t="e">
        <f t="shared" si="47"/>
        <v>#DIV/0!</v>
      </c>
    </row>
    <row r="160" spans="1:22" x14ac:dyDescent="0.2">
      <c r="A160" s="61"/>
      <c r="C160" s="41" t="s">
        <v>700</v>
      </c>
      <c r="E160" s="62">
        <v>51682</v>
      </c>
      <c r="G160" s="46" t="s">
        <v>823</v>
      </c>
      <c r="H160" s="46" t="s">
        <v>636</v>
      </c>
      <c r="I160" s="47">
        <v>-2</v>
      </c>
      <c r="K160" s="63">
        <v>2860913.24</v>
      </c>
      <c r="L160" s="72"/>
      <c r="M160" s="64">
        <v>2145789</v>
      </c>
      <c r="N160" s="64"/>
      <c r="O160" s="64">
        <f t="shared" si="44"/>
        <v>772343</v>
      </c>
      <c r="P160" s="64"/>
      <c r="Q160" s="64">
        <f t="shared" ref="Q160:Q169" si="48">ROUND(O160/U160,0)</f>
        <v>39801</v>
      </c>
      <c r="S160" s="150">
        <f t="shared" ref="S160:S169" si="49">ROUND(Q160/K160*100,2)</f>
        <v>1.39</v>
      </c>
      <c r="U160" s="151">
        <v>19.405203728828393</v>
      </c>
      <c r="V160" s="246">
        <f t="shared" si="47"/>
        <v>19.405115449360569</v>
      </c>
    </row>
    <row r="161" spans="1:22" x14ac:dyDescent="0.2">
      <c r="A161" s="61"/>
      <c r="C161" s="41" t="s">
        <v>692</v>
      </c>
      <c r="E161" s="62">
        <v>51682</v>
      </c>
      <c r="G161" s="46" t="s">
        <v>823</v>
      </c>
      <c r="H161" s="46" t="s">
        <v>636</v>
      </c>
      <c r="I161" s="47">
        <v>-3</v>
      </c>
      <c r="K161" s="63">
        <v>2602373.29</v>
      </c>
      <c r="L161" s="72"/>
      <c r="M161" s="64">
        <v>1731621</v>
      </c>
      <c r="N161" s="64"/>
      <c r="O161" s="64">
        <f t="shared" si="44"/>
        <v>948823</v>
      </c>
      <c r="P161" s="64"/>
      <c r="Q161" s="64">
        <f t="shared" si="48"/>
        <v>49127</v>
      </c>
      <c r="S161" s="150">
        <f t="shared" si="49"/>
        <v>1.89</v>
      </c>
      <c r="U161" s="151">
        <v>19.313571913348131</v>
      </c>
      <c r="V161" s="246">
        <f t="shared" si="47"/>
        <v>19.313676796873409</v>
      </c>
    </row>
    <row r="162" spans="1:22" x14ac:dyDescent="0.2">
      <c r="A162" s="61"/>
      <c r="C162" s="41" t="s">
        <v>693</v>
      </c>
      <c r="E162" s="62">
        <v>50951</v>
      </c>
      <c r="G162" s="46" t="s">
        <v>823</v>
      </c>
      <c r="H162" s="46" t="s">
        <v>636</v>
      </c>
      <c r="I162" s="47">
        <v>-3</v>
      </c>
      <c r="K162" s="63">
        <v>1042364.45</v>
      </c>
      <c r="L162" s="72"/>
      <c r="M162" s="64">
        <v>557100</v>
      </c>
      <c r="N162" s="64"/>
      <c r="O162" s="64">
        <f t="shared" si="44"/>
        <v>516535</v>
      </c>
      <c r="P162" s="64"/>
      <c r="Q162" s="64">
        <f t="shared" si="48"/>
        <v>28927</v>
      </c>
      <c r="S162" s="150">
        <f t="shared" si="49"/>
        <v>2.78</v>
      </c>
      <c r="U162" s="151">
        <v>17.856503102808521</v>
      </c>
      <c r="V162" s="246">
        <f t="shared" si="47"/>
        <v>17.856500846959587</v>
      </c>
    </row>
    <row r="163" spans="1:22" x14ac:dyDescent="0.2">
      <c r="A163" s="61"/>
      <c r="C163" s="41" t="s">
        <v>694</v>
      </c>
      <c r="E163" s="62">
        <v>50951</v>
      </c>
      <c r="G163" s="46" t="s">
        <v>823</v>
      </c>
      <c r="H163" s="46" t="s">
        <v>636</v>
      </c>
      <c r="I163" s="47">
        <v>-3</v>
      </c>
      <c r="K163" s="63">
        <v>1130650.06</v>
      </c>
      <c r="L163" s="72"/>
      <c r="M163" s="64">
        <v>676711</v>
      </c>
      <c r="N163" s="64"/>
      <c r="O163" s="64">
        <f t="shared" si="44"/>
        <v>487859</v>
      </c>
      <c r="P163" s="64"/>
      <c r="Q163" s="64">
        <f t="shared" si="48"/>
        <v>27074</v>
      </c>
      <c r="S163" s="150">
        <f t="shared" si="49"/>
        <v>2.39</v>
      </c>
      <c r="U163" s="151">
        <v>18.019368577609519</v>
      </c>
      <c r="V163" s="246">
        <f t="shared" si="47"/>
        <v>18.019465169535348</v>
      </c>
    </row>
    <row r="164" spans="1:22" x14ac:dyDescent="0.2">
      <c r="A164" s="61"/>
      <c r="C164" s="41" t="s">
        <v>686</v>
      </c>
      <c r="E164" s="62">
        <v>52047</v>
      </c>
      <c r="G164" s="46" t="s">
        <v>823</v>
      </c>
      <c r="H164" s="46" t="s">
        <v>636</v>
      </c>
      <c r="I164" s="47">
        <v>-4</v>
      </c>
      <c r="K164" s="63">
        <v>782798.71</v>
      </c>
      <c r="L164" s="72"/>
      <c r="M164" s="64">
        <v>429925</v>
      </c>
      <c r="N164" s="64"/>
      <c r="O164" s="64">
        <f t="shared" si="44"/>
        <v>384186</v>
      </c>
      <c r="P164" s="64"/>
      <c r="Q164" s="64">
        <f t="shared" si="48"/>
        <v>18600</v>
      </c>
      <c r="S164" s="150">
        <f t="shared" si="49"/>
        <v>2.38</v>
      </c>
      <c r="U164" s="151">
        <v>20.655086606489387</v>
      </c>
      <c r="V164" s="246">
        <f t="shared" si="47"/>
        <v>20.655161290322582</v>
      </c>
    </row>
    <row r="165" spans="1:22" x14ac:dyDescent="0.2">
      <c r="A165" s="61"/>
      <c r="C165" s="41" t="s">
        <v>687</v>
      </c>
      <c r="E165" s="62">
        <v>52047</v>
      </c>
      <c r="G165" s="46" t="s">
        <v>823</v>
      </c>
      <c r="H165" s="46" t="s">
        <v>636</v>
      </c>
      <c r="I165" s="47">
        <v>-4</v>
      </c>
      <c r="K165" s="63">
        <v>1709376.03</v>
      </c>
      <c r="L165" s="72"/>
      <c r="M165" s="64">
        <v>957679</v>
      </c>
      <c r="N165" s="64"/>
      <c r="O165" s="64">
        <f t="shared" si="44"/>
        <v>820072</v>
      </c>
      <c r="P165" s="64"/>
      <c r="Q165" s="64">
        <f t="shared" si="48"/>
        <v>40150</v>
      </c>
      <c r="S165" s="150">
        <f t="shared" si="49"/>
        <v>2.35</v>
      </c>
      <c r="U165" s="151">
        <v>20.424968986128341</v>
      </c>
      <c r="V165" s="246">
        <f t="shared" si="47"/>
        <v>20.425205479452053</v>
      </c>
    </row>
    <row r="166" spans="1:22" x14ac:dyDescent="0.2">
      <c r="A166" s="61"/>
      <c r="C166" s="41" t="s">
        <v>688</v>
      </c>
      <c r="E166" s="62">
        <v>52778</v>
      </c>
      <c r="G166" s="46" t="s">
        <v>823</v>
      </c>
      <c r="H166" s="46" t="s">
        <v>636</v>
      </c>
      <c r="I166" s="47">
        <v>-4</v>
      </c>
      <c r="K166" s="63">
        <v>2168768.83</v>
      </c>
      <c r="L166" s="72"/>
      <c r="M166" s="64">
        <v>1104022</v>
      </c>
      <c r="N166" s="64"/>
      <c r="O166" s="64">
        <f t="shared" si="44"/>
        <v>1151498</v>
      </c>
      <c r="P166" s="64"/>
      <c r="Q166" s="64">
        <f t="shared" si="48"/>
        <v>51210</v>
      </c>
      <c r="S166" s="150">
        <f t="shared" si="49"/>
        <v>2.36</v>
      </c>
      <c r="U166" s="151">
        <v>22.486007995431184</v>
      </c>
      <c r="V166" s="246">
        <f t="shared" si="47"/>
        <v>22.48580355399336</v>
      </c>
    </row>
    <row r="167" spans="1:22" x14ac:dyDescent="0.2">
      <c r="A167" s="61"/>
      <c r="C167" s="41" t="s">
        <v>689</v>
      </c>
      <c r="E167" s="62">
        <v>52778</v>
      </c>
      <c r="G167" s="46" t="s">
        <v>823</v>
      </c>
      <c r="H167" s="46" t="s">
        <v>636</v>
      </c>
      <c r="I167" s="47">
        <v>-4</v>
      </c>
      <c r="K167" s="63">
        <v>1943746.28</v>
      </c>
      <c r="L167" s="72"/>
      <c r="M167" s="64">
        <v>1057509</v>
      </c>
      <c r="N167" s="64"/>
      <c r="O167" s="64">
        <f t="shared" si="44"/>
        <v>963987</v>
      </c>
      <c r="P167" s="64"/>
      <c r="Q167" s="64">
        <f t="shared" si="48"/>
        <v>43287</v>
      </c>
      <c r="S167" s="150">
        <f t="shared" si="49"/>
        <v>2.23</v>
      </c>
      <c r="U167" s="151">
        <v>22.269711023902961</v>
      </c>
      <c r="V167" s="246">
        <f t="shared" si="47"/>
        <v>22.269665257467601</v>
      </c>
    </row>
    <row r="168" spans="1:22" x14ac:dyDescent="0.2">
      <c r="A168" s="61"/>
      <c r="C168" s="41" t="s">
        <v>690</v>
      </c>
      <c r="E168" s="62">
        <v>52778</v>
      </c>
      <c r="G168" s="46" t="s">
        <v>823</v>
      </c>
      <c r="H168" s="46" t="s">
        <v>636</v>
      </c>
      <c r="I168" s="47">
        <v>-4</v>
      </c>
      <c r="K168" s="63">
        <v>1898268.01</v>
      </c>
      <c r="L168" s="72"/>
      <c r="M168" s="64">
        <v>1083562</v>
      </c>
      <c r="N168" s="64"/>
      <c r="O168" s="64">
        <f t="shared" si="44"/>
        <v>890637</v>
      </c>
      <c r="P168" s="64"/>
      <c r="Q168" s="64">
        <f t="shared" si="48"/>
        <v>40168</v>
      </c>
      <c r="S168" s="150">
        <f t="shared" si="49"/>
        <v>2.12</v>
      </c>
      <c r="U168" s="151">
        <v>22.172602308263404</v>
      </c>
      <c r="V168" s="246">
        <f t="shared" si="47"/>
        <v>22.172799243178648</v>
      </c>
    </row>
    <row r="169" spans="1:22" x14ac:dyDescent="0.2">
      <c r="A169" s="61"/>
      <c r="C169" s="41" t="s">
        <v>691</v>
      </c>
      <c r="E169" s="62">
        <v>52778</v>
      </c>
      <c r="G169" s="46" t="s">
        <v>823</v>
      </c>
      <c r="H169" s="46" t="s">
        <v>636</v>
      </c>
      <c r="I169" s="47">
        <v>-4</v>
      </c>
      <c r="K169" s="63">
        <v>6214267.1799999997</v>
      </c>
      <c r="L169" s="72"/>
      <c r="M169" s="64">
        <v>2578739</v>
      </c>
      <c r="N169" s="64"/>
      <c r="O169" s="64">
        <f t="shared" si="44"/>
        <v>3884099</v>
      </c>
      <c r="P169" s="64"/>
      <c r="Q169" s="64">
        <f t="shared" si="48"/>
        <v>170495</v>
      </c>
      <c r="S169" s="150">
        <f t="shared" si="49"/>
        <v>2.74</v>
      </c>
      <c r="U169" s="151">
        <v>22.781300574581554</v>
      </c>
      <c r="V169" s="246">
        <f t="shared" si="47"/>
        <v>22.781307369717588</v>
      </c>
    </row>
    <row r="170" spans="1:22" x14ac:dyDescent="0.2">
      <c r="A170" s="61"/>
      <c r="E170" s="46"/>
      <c r="G170" s="46"/>
      <c r="H170" s="46"/>
      <c r="I170" s="47"/>
      <c r="K170" s="63"/>
      <c r="M170" s="73"/>
      <c r="O170" s="73"/>
      <c r="Q170" s="73"/>
      <c r="S170" s="65"/>
      <c r="U170" s="66"/>
    </row>
    <row r="171" spans="1:22" x14ac:dyDescent="0.2">
      <c r="A171" s="61"/>
      <c r="C171" s="74" t="s">
        <v>717</v>
      </c>
      <c r="E171" s="46"/>
      <c r="G171" s="46"/>
      <c r="H171" s="46"/>
      <c r="I171" s="47"/>
      <c r="K171" s="63">
        <f>+SUBTOTAL(9,K157:K170)</f>
        <v>30717054.09</v>
      </c>
      <c r="M171" s="49">
        <f>+SUBTOTAL(9,M157:M170)</f>
        <v>14859494</v>
      </c>
      <c r="O171" s="49">
        <f>+SUBTOTAL(9,O157:O170)</f>
        <v>16951144</v>
      </c>
      <c r="Q171" s="49">
        <f>+SUBTOTAL(9,Q157:Q170)</f>
        <v>695526</v>
      </c>
      <c r="S171" s="152">
        <f>ROUND(Q171/K171*100,2)</f>
        <v>2.2599999999999998</v>
      </c>
      <c r="U171" s="151">
        <f>IF(Q171=0,"-     ",ROUND(O171/Q171,1))</f>
        <v>24.4</v>
      </c>
    </row>
    <row r="172" spans="1:22" x14ac:dyDescent="0.2">
      <c r="A172" s="61"/>
      <c r="E172" s="46"/>
      <c r="G172" s="46"/>
      <c r="H172" s="46"/>
      <c r="I172" s="47"/>
      <c r="K172" s="63"/>
      <c r="S172" s="65"/>
      <c r="U172" s="66"/>
    </row>
    <row r="173" spans="1:22" x14ac:dyDescent="0.2">
      <c r="A173" s="61">
        <v>346</v>
      </c>
      <c r="C173" s="41" t="s">
        <v>718</v>
      </c>
      <c r="K173" s="63"/>
      <c r="S173" s="65"/>
      <c r="U173" s="66"/>
    </row>
    <row r="174" spans="1:22" x14ac:dyDescent="0.2">
      <c r="A174" s="61"/>
      <c r="C174" s="41" t="s">
        <v>684</v>
      </c>
      <c r="E174" s="62">
        <v>56795</v>
      </c>
      <c r="G174" s="46" t="s">
        <v>722</v>
      </c>
      <c r="H174" s="46" t="s">
        <v>636</v>
      </c>
      <c r="I174" s="47">
        <v>-4</v>
      </c>
      <c r="K174" s="63">
        <v>965500.34</v>
      </c>
      <c r="L174" s="72"/>
      <c r="M174" s="64">
        <v>98682</v>
      </c>
      <c r="N174" s="64"/>
      <c r="O174" s="64">
        <f t="shared" ref="O174:O184" si="50">ROUND((K174*(-I174/100)+K174)-M174,0)</f>
        <v>905438</v>
      </c>
      <c r="P174" s="64"/>
      <c r="Q174" s="64">
        <f t="shared" ref="Q174:Q184" si="51">ROUND(O174/U174,0)</f>
        <v>26432</v>
      </c>
      <c r="S174" s="150">
        <f t="shared" ref="S174:S184" si="52">ROUND(Q174/K174*100,2)</f>
        <v>2.74</v>
      </c>
      <c r="U174" s="151">
        <v>34.255342369301182</v>
      </c>
      <c r="V174" s="246">
        <f t="shared" ref="V174:V184" si="53">+O174/Q174</f>
        <v>34.255372276029057</v>
      </c>
    </row>
    <row r="175" spans="1:22" x14ac:dyDescent="0.2">
      <c r="A175" s="61"/>
      <c r="C175" s="41" t="s">
        <v>815</v>
      </c>
      <c r="E175" s="62">
        <v>45838</v>
      </c>
      <c r="G175" s="46" t="s">
        <v>722</v>
      </c>
      <c r="H175" s="46" t="s">
        <v>636</v>
      </c>
      <c r="I175" s="47">
        <v>-2</v>
      </c>
      <c r="K175" s="63">
        <v>9494.3799999999992</v>
      </c>
      <c r="L175" s="72"/>
      <c r="M175" s="64">
        <v>10064</v>
      </c>
      <c r="N175" s="64"/>
      <c r="O175" s="64">
        <f t="shared" si="50"/>
        <v>-380</v>
      </c>
      <c r="P175" s="64"/>
      <c r="Q175" s="64">
        <v>0</v>
      </c>
      <c r="S175" s="150">
        <f t="shared" si="52"/>
        <v>0</v>
      </c>
      <c r="U175" s="151">
        <v>0</v>
      </c>
      <c r="V175" s="246" t="e">
        <f t="shared" si="53"/>
        <v>#DIV/0!</v>
      </c>
    </row>
    <row r="176" spans="1:22" x14ac:dyDescent="0.2">
      <c r="A176" s="61"/>
      <c r="C176" s="41" t="s">
        <v>700</v>
      </c>
      <c r="E176" s="62">
        <v>51682</v>
      </c>
      <c r="G176" s="46" t="s">
        <v>722</v>
      </c>
      <c r="H176" s="46" t="s">
        <v>636</v>
      </c>
      <c r="I176" s="47">
        <v>-2</v>
      </c>
      <c r="K176" s="63">
        <v>1299351.17</v>
      </c>
      <c r="L176" s="72"/>
      <c r="M176" s="64">
        <v>837181</v>
      </c>
      <c r="N176" s="64"/>
      <c r="O176" s="64">
        <f t="shared" si="50"/>
        <v>488157</v>
      </c>
      <c r="P176" s="64"/>
      <c r="Q176" s="64">
        <f t="shared" si="51"/>
        <v>23973</v>
      </c>
      <c r="S176" s="150">
        <f t="shared" si="52"/>
        <v>1.84</v>
      </c>
      <c r="U176" s="151">
        <v>20.363091423185676</v>
      </c>
      <c r="V176" s="246">
        <f t="shared" si="53"/>
        <v>20.3627831310224</v>
      </c>
    </row>
    <row r="177" spans="1:22" x14ac:dyDescent="0.2">
      <c r="A177" s="61"/>
      <c r="C177" s="41" t="s">
        <v>692</v>
      </c>
      <c r="E177" s="62">
        <v>51682</v>
      </c>
      <c r="G177" s="46" t="s">
        <v>722</v>
      </c>
      <c r="H177" s="46" t="s">
        <v>636</v>
      </c>
      <c r="I177" s="47">
        <v>-3</v>
      </c>
      <c r="K177" s="63">
        <v>2399250.0099999998</v>
      </c>
      <c r="L177" s="72"/>
      <c r="M177" s="64">
        <v>1527533</v>
      </c>
      <c r="N177" s="64"/>
      <c r="O177" s="64">
        <f t="shared" si="50"/>
        <v>943695</v>
      </c>
      <c r="P177" s="64"/>
      <c r="Q177" s="64">
        <f t="shared" si="51"/>
        <v>46373</v>
      </c>
      <c r="S177" s="150">
        <f t="shared" si="52"/>
        <v>1.93</v>
      </c>
      <c r="U177" s="151">
        <v>20.350075358687779</v>
      </c>
      <c r="V177" s="246">
        <f t="shared" si="53"/>
        <v>20.350095961011796</v>
      </c>
    </row>
    <row r="178" spans="1:22" x14ac:dyDescent="0.2">
      <c r="A178" s="61"/>
      <c r="C178" s="41" t="s">
        <v>693</v>
      </c>
      <c r="E178" s="62">
        <v>50951</v>
      </c>
      <c r="G178" s="46" t="s">
        <v>722</v>
      </c>
      <c r="H178" s="46" t="s">
        <v>636</v>
      </c>
      <c r="I178" s="47">
        <v>-3</v>
      </c>
      <c r="K178" s="63">
        <v>32755.71</v>
      </c>
      <c r="L178" s="72"/>
      <c r="M178" s="64">
        <v>15853</v>
      </c>
      <c r="N178" s="64"/>
      <c r="O178" s="64">
        <f t="shared" si="50"/>
        <v>17885</v>
      </c>
      <c r="P178" s="64"/>
      <c r="Q178" s="64">
        <f t="shared" si="51"/>
        <v>952</v>
      </c>
      <c r="S178" s="150">
        <f t="shared" si="52"/>
        <v>2.91</v>
      </c>
      <c r="U178" s="151">
        <v>18.782778864970645</v>
      </c>
      <c r="V178" s="246">
        <f t="shared" si="53"/>
        <v>18.786764705882351</v>
      </c>
    </row>
    <row r="179" spans="1:22" x14ac:dyDescent="0.2">
      <c r="A179" s="61"/>
      <c r="C179" s="41" t="s">
        <v>694</v>
      </c>
      <c r="E179" s="62">
        <v>50951</v>
      </c>
      <c r="G179" s="46" t="s">
        <v>722</v>
      </c>
      <c r="H179" s="46" t="s">
        <v>636</v>
      </c>
      <c r="I179" s="47">
        <v>-3</v>
      </c>
      <c r="K179" s="63">
        <v>23047.78</v>
      </c>
      <c r="L179" s="72"/>
      <c r="M179" s="64">
        <v>15902</v>
      </c>
      <c r="N179" s="64"/>
      <c r="O179" s="64">
        <f t="shared" si="50"/>
        <v>7837</v>
      </c>
      <c r="P179" s="64"/>
      <c r="Q179" s="64">
        <f t="shared" si="51"/>
        <v>422</v>
      </c>
      <c r="S179" s="150">
        <f t="shared" si="52"/>
        <v>1.83</v>
      </c>
      <c r="U179" s="151">
        <v>18.557203389830509</v>
      </c>
      <c r="V179" s="246">
        <f t="shared" si="53"/>
        <v>18.571090047393366</v>
      </c>
    </row>
    <row r="180" spans="1:22" x14ac:dyDescent="0.2">
      <c r="A180" s="61"/>
      <c r="C180" s="41" t="s">
        <v>686</v>
      </c>
      <c r="E180" s="62">
        <v>52047</v>
      </c>
      <c r="G180" s="46" t="s">
        <v>722</v>
      </c>
      <c r="H180" s="46" t="s">
        <v>636</v>
      </c>
      <c r="I180" s="47">
        <v>-4</v>
      </c>
      <c r="K180" s="63">
        <v>14528.92</v>
      </c>
      <c r="L180" s="72"/>
      <c r="M180" s="64">
        <v>8552</v>
      </c>
      <c r="N180" s="64"/>
      <c r="O180" s="64">
        <f t="shared" si="50"/>
        <v>6558</v>
      </c>
      <c r="P180" s="64"/>
      <c r="Q180" s="64">
        <f t="shared" si="51"/>
        <v>304</v>
      </c>
      <c r="S180" s="150">
        <f t="shared" si="52"/>
        <v>2.09</v>
      </c>
      <c r="U180" s="151">
        <v>21.553254437869821</v>
      </c>
      <c r="V180" s="246">
        <f t="shared" si="53"/>
        <v>21.57236842105263</v>
      </c>
    </row>
    <row r="181" spans="1:22" x14ac:dyDescent="0.2">
      <c r="A181" s="61"/>
      <c r="C181" s="41" t="s">
        <v>688</v>
      </c>
      <c r="E181" s="62">
        <v>52778</v>
      </c>
      <c r="G181" s="46" t="s">
        <v>722</v>
      </c>
      <c r="H181" s="46" t="s">
        <v>636</v>
      </c>
      <c r="I181" s="47">
        <v>-4</v>
      </c>
      <c r="K181" s="63">
        <v>5204.51</v>
      </c>
      <c r="L181" s="72"/>
      <c r="M181" s="64">
        <v>2856</v>
      </c>
      <c r="N181" s="64"/>
      <c r="O181" s="64">
        <f t="shared" si="50"/>
        <v>2557</v>
      </c>
      <c r="P181" s="64"/>
      <c r="Q181" s="64">
        <f t="shared" si="51"/>
        <v>110</v>
      </c>
      <c r="S181" s="150">
        <f t="shared" si="52"/>
        <v>2.11</v>
      </c>
      <c r="U181" s="151">
        <v>23.280991735537189</v>
      </c>
      <c r="V181" s="246">
        <f t="shared" si="53"/>
        <v>23.245454545454546</v>
      </c>
    </row>
    <row r="182" spans="1:22" x14ac:dyDescent="0.2">
      <c r="A182" s="61"/>
      <c r="C182" s="41" t="s">
        <v>689</v>
      </c>
      <c r="E182" s="62">
        <v>52778</v>
      </c>
      <c r="G182" s="46" t="s">
        <v>722</v>
      </c>
      <c r="H182" s="46" t="s">
        <v>636</v>
      </c>
      <c r="I182" s="47">
        <v>-4</v>
      </c>
      <c r="K182" s="63">
        <v>5182.59</v>
      </c>
      <c r="L182" s="72"/>
      <c r="M182" s="64">
        <v>2846</v>
      </c>
      <c r="N182" s="64"/>
      <c r="O182" s="64">
        <f t="shared" si="50"/>
        <v>2544</v>
      </c>
      <c r="P182" s="64"/>
      <c r="Q182" s="64">
        <f t="shared" si="51"/>
        <v>109</v>
      </c>
      <c r="S182" s="150">
        <f t="shared" si="52"/>
        <v>2.1</v>
      </c>
      <c r="U182" s="151">
        <v>23.358333333333334</v>
      </c>
      <c r="V182" s="246">
        <f t="shared" si="53"/>
        <v>23.339449541284402</v>
      </c>
    </row>
    <row r="183" spans="1:22" x14ac:dyDescent="0.2">
      <c r="A183" s="61"/>
      <c r="C183" s="41" t="s">
        <v>690</v>
      </c>
      <c r="E183" s="62">
        <v>52778</v>
      </c>
      <c r="G183" s="46" t="s">
        <v>722</v>
      </c>
      <c r="H183" s="46" t="s">
        <v>636</v>
      </c>
      <c r="I183" s="47">
        <v>-4</v>
      </c>
      <c r="K183" s="63">
        <v>5328.44</v>
      </c>
      <c r="L183" s="72"/>
      <c r="M183" s="64">
        <v>2914</v>
      </c>
      <c r="N183" s="64"/>
      <c r="O183" s="64">
        <f t="shared" si="50"/>
        <v>2628</v>
      </c>
      <c r="P183" s="64"/>
      <c r="Q183" s="64">
        <f t="shared" si="51"/>
        <v>113</v>
      </c>
      <c r="S183" s="150">
        <f t="shared" si="52"/>
        <v>2.12</v>
      </c>
      <c r="U183" s="151">
        <v>23.338709677419356</v>
      </c>
      <c r="V183" s="246">
        <f t="shared" si="53"/>
        <v>23.256637168141594</v>
      </c>
    </row>
    <row r="184" spans="1:22" x14ac:dyDescent="0.2">
      <c r="A184" s="61"/>
      <c r="C184" s="41" t="s">
        <v>691</v>
      </c>
      <c r="E184" s="62">
        <v>52778</v>
      </c>
      <c r="G184" s="46" t="s">
        <v>722</v>
      </c>
      <c r="H184" s="46" t="s">
        <v>636</v>
      </c>
      <c r="I184" s="47">
        <v>-4</v>
      </c>
      <c r="K184" s="63">
        <v>25332.91</v>
      </c>
      <c r="L184" s="72"/>
      <c r="M184" s="64">
        <v>11293</v>
      </c>
      <c r="N184" s="64"/>
      <c r="O184" s="64">
        <f t="shared" si="50"/>
        <v>15053</v>
      </c>
      <c r="P184" s="64"/>
      <c r="Q184" s="64">
        <f t="shared" si="51"/>
        <v>636</v>
      </c>
      <c r="S184" s="150">
        <f t="shared" si="52"/>
        <v>2.5099999999999998</v>
      </c>
      <c r="U184" s="151">
        <v>23.652173913043477</v>
      </c>
      <c r="V184" s="246">
        <f t="shared" si="53"/>
        <v>23.668238993710691</v>
      </c>
    </row>
    <row r="185" spans="1:22" x14ac:dyDescent="0.2">
      <c r="A185" s="61"/>
      <c r="E185" s="46"/>
      <c r="G185" s="46"/>
      <c r="H185" s="46"/>
      <c r="I185" s="47"/>
      <c r="K185" s="63"/>
      <c r="M185" s="73"/>
      <c r="O185" s="73"/>
      <c r="Q185" s="73"/>
      <c r="S185" s="65"/>
      <c r="U185" s="66"/>
    </row>
    <row r="186" spans="1:22" x14ac:dyDescent="0.2">
      <c r="A186" s="61"/>
      <c r="C186" s="74" t="s">
        <v>719</v>
      </c>
      <c r="E186" s="46"/>
      <c r="G186" s="46"/>
      <c r="H186" s="46"/>
      <c r="I186" s="47"/>
      <c r="K186" s="67">
        <f>+SUBTOTAL(9,K174:K185)</f>
        <v>4784976.76</v>
      </c>
      <c r="M186" s="91">
        <f>+SUBTOTAL(9,M174:M185)</f>
        <v>2533676</v>
      </c>
      <c r="O186" s="91">
        <f>+SUBTOTAL(9,O174:O185)</f>
        <v>2391972</v>
      </c>
      <c r="Q186" s="91">
        <f>+SUBTOTAL(9,Q174:Q185)</f>
        <v>99424</v>
      </c>
      <c r="S186" s="152">
        <f>ROUND(Q186/K186*100,2)</f>
        <v>2.08</v>
      </c>
      <c r="U186" s="151">
        <f>IF(Q186=0,"-     ",ROUND(O186/Q186,1))</f>
        <v>24.1</v>
      </c>
    </row>
    <row r="187" spans="1:22" x14ac:dyDescent="0.2">
      <c r="A187" s="61"/>
      <c r="E187" s="46"/>
      <c r="G187" s="46"/>
      <c r="H187" s="46"/>
      <c r="I187" s="47"/>
      <c r="K187" s="63"/>
      <c r="O187" s="49">
        <f>-2875533+O186</f>
        <v>-483561</v>
      </c>
      <c r="Q187" s="49">
        <f>-121867+Q186</f>
        <v>-22443</v>
      </c>
      <c r="S187" s="65"/>
      <c r="U187" s="66"/>
    </row>
    <row r="188" spans="1:22" ht="15.75" x14ac:dyDescent="0.25">
      <c r="A188" s="61"/>
      <c r="C188" s="70" t="s">
        <v>720</v>
      </c>
      <c r="E188" s="46"/>
      <c r="G188" s="46"/>
      <c r="I188" s="52"/>
      <c r="J188" s="70"/>
      <c r="K188" s="69">
        <f>+SUBTOTAL(9,K83:K187)</f>
        <v>391476994.32999986</v>
      </c>
      <c r="L188" s="70"/>
      <c r="M188" s="93">
        <f>+SUBTOTAL(9,M83:M187)</f>
        <v>156888657</v>
      </c>
      <c r="N188" s="71"/>
      <c r="O188" s="93">
        <f>+SUBTOTAL(9,O83:O187)</f>
        <v>248533841</v>
      </c>
      <c r="P188" s="71"/>
      <c r="Q188" s="93">
        <f>+SUBTOTAL(9,Q83:Q187)</f>
        <v>11107996</v>
      </c>
      <c r="R188" s="70"/>
      <c r="S188" s="154">
        <f>ROUND(Q188/K188*100,2)</f>
        <v>2.84</v>
      </c>
      <c r="U188" s="66"/>
    </row>
    <row r="189" spans="1:22" ht="15.75" x14ac:dyDescent="0.25">
      <c r="A189" s="61"/>
      <c r="C189" s="70"/>
      <c r="E189" s="46"/>
      <c r="G189" s="46"/>
      <c r="I189" s="52"/>
      <c r="J189" s="70"/>
      <c r="K189" s="63"/>
      <c r="L189" s="70"/>
      <c r="M189" s="71"/>
      <c r="N189" s="71"/>
      <c r="O189" s="71"/>
      <c r="P189" s="71"/>
      <c r="Q189" s="71"/>
      <c r="R189" s="70"/>
      <c r="S189" s="65"/>
      <c r="U189" s="66"/>
    </row>
  </sheetData>
  <mergeCells count="4">
    <mergeCell ref="A1:U1"/>
    <mergeCell ref="A2:U2"/>
    <mergeCell ref="A4:U4"/>
    <mergeCell ref="A5:U5"/>
  </mergeCells>
  <pageMargins left="0.7" right="0.7" top="0.75" bottom="0.75" header="0.3" footer="0.3"/>
  <pageSetup fitToHeight="0" orientation="portrait" horizontalDpi="1200" verticalDpi="1200" r:id="rId1"/>
  <headerFooter>
    <oddHeader xml:space="preserve">&amp;R&amp;"Times New Roman,Bold"&amp;12Case Nos. 2025-00113 and 2025-00114
Attachment to Response to AG-KIUC-2 Question No. 16 
Page &amp;P of &amp;N
Garrett
</oddHeader>
  </headerFooter>
  <rowBreaks count="3" manualBreakCount="3">
    <brk id="55" max="20" man="1"/>
    <brk id="129" max="20" man="1"/>
    <brk id="179" max="20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BB9AF-8C5D-4153-AAC9-5872632FB6DF}">
  <dimension ref="A1:X98"/>
  <sheetViews>
    <sheetView tabSelected="1" zoomScale="70" zoomScaleNormal="70" workbookViewId="0">
      <selection activeCell="H31" sqref="H31"/>
    </sheetView>
  </sheetViews>
  <sheetFormatPr defaultColWidth="9.140625" defaultRowHeight="12.75" x14ac:dyDescent="0.2"/>
  <cols>
    <col min="1" max="1" width="5.42578125" style="95" customWidth="1"/>
    <col min="2" max="2" width="2.7109375" style="95" customWidth="1"/>
    <col min="3" max="3" width="46.7109375" style="95" customWidth="1"/>
    <col min="4" max="4" width="2.85546875" style="95" customWidth="1"/>
    <col min="5" max="5" width="20.140625" style="95" customWidth="1"/>
    <col min="6" max="6" width="2" style="95" customWidth="1"/>
    <col min="7" max="7" width="24.42578125" style="95" customWidth="1"/>
    <col min="8" max="8" width="2.7109375" style="95" customWidth="1"/>
    <col min="9" max="9" width="12.85546875" style="95" customWidth="1"/>
    <col min="10" max="10" width="5.140625" style="95" customWidth="1"/>
    <col min="11" max="11" width="17" style="95" customWidth="1"/>
    <col min="12" max="12" width="2.140625" style="95" customWidth="1"/>
    <col min="13" max="13" width="12.140625" style="95" customWidth="1"/>
    <col min="14" max="14" width="2.7109375" style="95" customWidth="1"/>
    <col min="15" max="15" width="17.28515625" style="95" customWidth="1"/>
    <col min="16" max="16" width="5" style="95" customWidth="1"/>
    <col min="17" max="17" width="18" style="95" customWidth="1"/>
    <col min="18" max="18" width="5" style="95" customWidth="1"/>
    <col min="19" max="19" width="18.85546875" style="95" bestFit="1" customWidth="1"/>
    <col min="20" max="20" width="4.140625" style="95" customWidth="1"/>
    <col min="21" max="21" width="14.42578125" style="95" customWidth="1"/>
    <col min="22" max="23" width="15.7109375" style="95" bestFit="1" customWidth="1"/>
    <col min="24" max="24" width="15.140625" style="95" bestFit="1" customWidth="1"/>
    <col min="25" max="16384" width="9.140625" style="95"/>
  </cols>
  <sheetData>
    <row r="1" spans="1:24" x14ac:dyDescent="0.2">
      <c r="A1" s="96" t="s">
        <v>774</v>
      </c>
      <c r="B1" s="96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</row>
    <row r="2" spans="1:24" x14ac:dyDescent="0.2">
      <c r="A2" s="96"/>
      <c r="B2" s="96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</row>
    <row r="3" spans="1:24" x14ac:dyDescent="0.2">
      <c r="A3" s="96" t="s">
        <v>725</v>
      </c>
      <c r="B3" s="96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</row>
    <row r="6" spans="1:24" x14ac:dyDescent="0.2">
      <c r="E6" s="97" t="s">
        <v>726</v>
      </c>
      <c r="F6" s="97"/>
      <c r="G6" s="97"/>
      <c r="H6" s="97"/>
      <c r="I6" s="96"/>
      <c r="K6" s="97" t="s">
        <v>727</v>
      </c>
      <c r="L6" s="97"/>
      <c r="M6" s="97"/>
      <c r="N6" s="97"/>
      <c r="O6" s="97"/>
      <c r="Q6" s="98" t="s">
        <v>728</v>
      </c>
      <c r="S6" s="98" t="s">
        <v>733</v>
      </c>
      <c r="U6" s="98" t="s">
        <v>729</v>
      </c>
      <c r="X6" s="99" t="s">
        <v>730</v>
      </c>
    </row>
    <row r="7" spans="1:24" x14ac:dyDescent="0.2">
      <c r="A7" s="100"/>
      <c r="B7" s="100"/>
      <c r="C7" s="100"/>
      <c r="D7" s="100"/>
      <c r="E7" s="101" t="s">
        <v>731</v>
      </c>
      <c r="F7" s="98"/>
      <c r="G7" s="101" t="s">
        <v>732</v>
      </c>
      <c r="H7" s="98"/>
      <c r="I7" s="101" t="s">
        <v>732</v>
      </c>
      <c r="J7" s="100"/>
      <c r="K7" s="98" t="s">
        <v>731</v>
      </c>
      <c r="L7" s="98"/>
      <c r="M7" s="98" t="s">
        <v>732</v>
      </c>
      <c r="N7" s="98"/>
      <c r="O7" s="98" t="s">
        <v>732</v>
      </c>
      <c r="P7" s="100"/>
      <c r="Q7" s="98" t="s">
        <v>732</v>
      </c>
      <c r="R7" s="100"/>
      <c r="S7" s="98" t="s">
        <v>731</v>
      </c>
      <c r="T7" s="98"/>
      <c r="U7" s="98" t="s">
        <v>732</v>
      </c>
      <c r="V7" s="102" t="s">
        <v>734</v>
      </c>
      <c r="W7" s="102" t="s">
        <v>735</v>
      </c>
      <c r="X7" s="99" t="s">
        <v>736</v>
      </c>
    </row>
    <row r="8" spans="1:24" x14ac:dyDescent="0.2">
      <c r="A8" s="97" t="s">
        <v>620</v>
      </c>
      <c r="B8" s="97"/>
      <c r="C8" s="97"/>
      <c r="D8" s="100"/>
      <c r="E8" s="103" t="s">
        <v>737</v>
      </c>
      <c r="F8" s="98"/>
      <c r="G8" s="103" t="s">
        <v>737</v>
      </c>
      <c r="H8" s="98"/>
      <c r="I8" s="103" t="s">
        <v>738</v>
      </c>
      <c r="J8" s="100"/>
      <c r="K8" s="103" t="s">
        <v>737</v>
      </c>
      <c r="L8" s="98"/>
      <c r="M8" s="103" t="s">
        <v>738</v>
      </c>
      <c r="N8" s="98"/>
      <c r="O8" s="103" t="s">
        <v>737</v>
      </c>
      <c r="P8" s="100"/>
      <c r="Q8" s="103" t="s">
        <v>737</v>
      </c>
      <c r="R8" s="100"/>
      <c r="S8" s="103" t="s">
        <v>737</v>
      </c>
      <c r="T8" s="98"/>
      <c r="U8" s="103" t="s">
        <v>738</v>
      </c>
      <c r="V8" s="104" t="s">
        <v>739</v>
      </c>
      <c r="W8" s="104" t="s">
        <v>739</v>
      </c>
      <c r="X8" s="104" t="s">
        <v>740</v>
      </c>
    </row>
    <row r="9" spans="1:24" x14ac:dyDescent="0.2">
      <c r="A9" s="105" t="s">
        <v>741</v>
      </c>
      <c r="B9" s="105"/>
      <c r="C9" s="96"/>
      <c r="D9" s="106"/>
      <c r="E9" s="107">
        <v>-2</v>
      </c>
      <c r="F9" s="108"/>
      <c r="G9" s="107">
        <v>-3</v>
      </c>
      <c r="H9" s="107"/>
      <c r="I9" s="108" t="s">
        <v>825</v>
      </c>
      <c r="J9" s="108"/>
      <c r="K9" s="107">
        <v>-5</v>
      </c>
      <c r="L9" s="108"/>
      <c r="M9" s="107">
        <v>-6</v>
      </c>
      <c r="N9" s="107"/>
      <c r="O9" s="108" t="s">
        <v>743</v>
      </c>
      <c r="P9" s="108"/>
      <c r="Q9" s="108" t="s">
        <v>826</v>
      </c>
      <c r="R9" s="108"/>
      <c r="S9" s="108" t="s">
        <v>745</v>
      </c>
      <c r="T9" s="108"/>
      <c r="U9" s="108" t="s">
        <v>746</v>
      </c>
      <c r="V9" s="108" t="s">
        <v>747</v>
      </c>
      <c r="W9" s="108" t="s">
        <v>748</v>
      </c>
    </row>
    <row r="11" spans="1:24" x14ac:dyDescent="0.2">
      <c r="A11" s="109" t="s">
        <v>749</v>
      </c>
      <c r="B11" s="105"/>
      <c r="C11" s="96"/>
      <c r="G11" s="110"/>
    </row>
    <row r="12" spans="1:24" x14ac:dyDescent="0.2">
      <c r="A12" s="109"/>
      <c r="B12" s="105"/>
      <c r="C12" s="96"/>
      <c r="G12" s="110"/>
    </row>
    <row r="13" spans="1:24" x14ac:dyDescent="0.2">
      <c r="A13" s="111"/>
      <c r="B13" s="112" t="s">
        <v>827</v>
      </c>
      <c r="C13" s="113"/>
      <c r="E13" s="114"/>
      <c r="G13" s="115"/>
      <c r="H13" s="115"/>
      <c r="I13" s="115"/>
      <c r="K13" s="114"/>
      <c r="M13" s="115"/>
      <c r="N13" s="115"/>
      <c r="O13" s="115"/>
    </row>
    <row r="14" spans="1:24" x14ac:dyDescent="0.2">
      <c r="A14" s="111">
        <v>311</v>
      </c>
      <c r="B14" s="116"/>
      <c r="C14" s="113" t="s">
        <v>678</v>
      </c>
      <c r="E14" s="117">
        <v>134438362.58000004</v>
      </c>
      <c r="G14" s="118">
        <f>+E14*I14/100</f>
        <v>0</v>
      </c>
      <c r="H14" s="115"/>
      <c r="I14" s="115">
        <v>0</v>
      </c>
      <c r="J14" s="161"/>
      <c r="K14" s="117">
        <v>6275642.5700000031</v>
      </c>
      <c r="M14" s="115">
        <v>-30</v>
      </c>
      <c r="N14" s="115"/>
      <c r="O14" s="119">
        <f>K14*M14/100</f>
        <v>-1882692.7710000009</v>
      </c>
      <c r="Q14" s="120">
        <f>G14+O14</f>
        <v>-1882692.7710000009</v>
      </c>
      <c r="S14" s="121">
        <f>+E14+K14</f>
        <v>140714005.15000004</v>
      </c>
      <c r="U14" s="115">
        <f>+U15</f>
        <v>-3</v>
      </c>
      <c r="V14" s="253">
        <f>+E14/S14</f>
        <v>0.955401435960051</v>
      </c>
      <c r="W14" s="253">
        <f>+K14/S14</f>
        <v>4.4598564039949093E-2</v>
      </c>
      <c r="X14" s="253">
        <f>ROUND(V14*I14/100+W14*M14/100,2)</f>
        <v>-0.01</v>
      </c>
    </row>
    <row r="15" spans="1:24" x14ac:dyDescent="0.2">
      <c r="A15" s="111">
        <v>312</v>
      </c>
      <c r="B15" s="116"/>
      <c r="C15" s="113" t="s">
        <v>751</v>
      </c>
      <c r="E15" s="117">
        <v>1727474996.8599994</v>
      </c>
      <c r="G15" s="118">
        <f>+E15*I15/100</f>
        <v>0</v>
      </c>
      <c r="H15" s="115"/>
      <c r="I15" s="115">
        <v>0</v>
      </c>
      <c r="J15" s="161"/>
      <c r="K15" s="117">
        <v>211577402.67999986</v>
      </c>
      <c r="M15" s="115">
        <v>-30</v>
      </c>
      <c r="N15" s="115"/>
      <c r="O15" s="119">
        <f>K15*M15/100</f>
        <v>-63473220.80399996</v>
      </c>
      <c r="Q15" s="120">
        <f>G15+O15</f>
        <v>-63473220.80399996</v>
      </c>
      <c r="S15" s="121">
        <f>+E15+K15</f>
        <v>1939052399.5399992</v>
      </c>
      <c r="U15" s="115">
        <f>+U16</f>
        <v>-3</v>
      </c>
      <c r="V15" s="253">
        <f t="shared" ref="V15:V19" si="0">+E15/S15</f>
        <v>0.89088618609265424</v>
      </c>
      <c r="W15" s="253">
        <f t="shared" ref="W15:W19" si="1">+K15/S15</f>
        <v>0.10911381390734583</v>
      </c>
      <c r="X15" s="253">
        <f t="shared" ref="X15:X19" si="2">ROUND(V15*I15/100+W15*M15/100,2)</f>
        <v>-0.03</v>
      </c>
    </row>
    <row r="16" spans="1:24" x14ac:dyDescent="0.2">
      <c r="A16" s="111">
        <v>314</v>
      </c>
      <c r="B16" s="116"/>
      <c r="C16" s="113" t="s">
        <v>752</v>
      </c>
      <c r="E16" s="117">
        <v>139736293.87999994</v>
      </c>
      <c r="G16" s="118">
        <f>+E16*I16/100</f>
        <v>0</v>
      </c>
      <c r="H16" s="115"/>
      <c r="I16" s="115">
        <v>0</v>
      </c>
      <c r="J16" s="161"/>
      <c r="K16" s="117">
        <v>17137727.320000015</v>
      </c>
      <c r="M16" s="115">
        <v>-15</v>
      </c>
      <c r="N16" s="115"/>
      <c r="O16" s="119">
        <f>K16*M16/100</f>
        <v>-2570659.0980000021</v>
      </c>
      <c r="Q16" s="120">
        <f>G16+O16</f>
        <v>-2570659.0980000021</v>
      </c>
      <c r="S16" s="121">
        <f>+E16+K16</f>
        <v>156874021.19999996</v>
      </c>
      <c r="U16" s="115">
        <f>+U17</f>
        <v>-3</v>
      </c>
      <c r="V16" s="253">
        <f t="shared" si="0"/>
        <v>0.8907548414396097</v>
      </c>
      <c r="W16" s="253">
        <f t="shared" si="1"/>
        <v>0.10924515856039024</v>
      </c>
      <c r="X16" s="253">
        <f t="shared" si="2"/>
        <v>-0.02</v>
      </c>
    </row>
    <row r="17" spans="1:24" x14ac:dyDescent="0.2">
      <c r="A17" s="111">
        <v>315</v>
      </c>
      <c r="B17" s="116"/>
      <c r="C17" s="113" t="s">
        <v>679</v>
      </c>
      <c r="E17" s="117">
        <v>99553672.210000008</v>
      </c>
      <c r="G17" s="118">
        <f>+E17*I17/100</f>
        <v>0</v>
      </c>
      <c r="H17" s="115"/>
      <c r="I17" s="115">
        <v>0</v>
      </c>
      <c r="J17" s="161"/>
      <c r="K17" s="117">
        <v>7221846.5900000026</v>
      </c>
      <c r="M17" s="115">
        <v>-25</v>
      </c>
      <c r="N17" s="115"/>
      <c r="O17" s="119">
        <f>K17*M17/100</f>
        <v>-1805461.6475000007</v>
      </c>
      <c r="Q17" s="254">
        <f>G17+O17</f>
        <v>-1805461.6475000007</v>
      </c>
      <c r="S17" s="121">
        <f>+E17+K17</f>
        <v>106775518.80000001</v>
      </c>
      <c r="U17" s="115">
        <f>+U18</f>
        <v>-3</v>
      </c>
      <c r="V17" s="253">
        <f t="shared" si="0"/>
        <v>0.93236420978176504</v>
      </c>
      <c r="W17" s="253">
        <f t="shared" si="1"/>
        <v>6.7635790218234945E-2</v>
      </c>
      <c r="X17" s="253">
        <f t="shared" si="2"/>
        <v>-0.02</v>
      </c>
    </row>
    <row r="18" spans="1:24" x14ac:dyDescent="0.2">
      <c r="A18" s="111">
        <v>316</v>
      </c>
      <c r="B18" s="116"/>
      <c r="C18" s="113" t="s">
        <v>680</v>
      </c>
      <c r="E18" s="122">
        <v>10617178.610000001</v>
      </c>
      <c r="G18" s="123">
        <f>+E18*I18/100</f>
        <v>0</v>
      </c>
      <c r="H18" s="115"/>
      <c r="I18" s="115">
        <v>0</v>
      </c>
      <c r="J18" s="161"/>
      <c r="K18" s="122">
        <v>2942087.0400000014</v>
      </c>
      <c r="M18" s="115">
        <v>-5</v>
      </c>
      <c r="N18" s="115"/>
      <c r="O18" s="124">
        <f>K18*M18/100</f>
        <v>-147104.35200000007</v>
      </c>
      <c r="Q18" s="125">
        <f>G18+O18</f>
        <v>-147104.35200000007</v>
      </c>
      <c r="S18" s="126">
        <f>+E18+K18</f>
        <v>13559265.650000002</v>
      </c>
      <c r="U18" s="115">
        <f>+U19</f>
        <v>-3</v>
      </c>
      <c r="V18" s="253">
        <f t="shared" si="0"/>
        <v>0.78302017853009609</v>
      </c>
      <c r="W18" s="253">
        <f t="shared" si="1"/>
        <v>0.21697982146990394</v>
      </c>
      <c r="X18" s="253">
        <f t="shared" si="2"/>
        <v>-0.01</v>
      </c>
    </row>
    <row r="19" spans="1:24" x14ac:dyDescent="0.2">
      <c r="A19" s="111"/>
      <c r="B19" s="127" t="s">
        <v>828</v>
      </c>
      <c r="E19" s="128">
        <f>+SUBTOTAL(9,E14:E18)</f>
        <v>2111820504.1399994</v>
      </c>
      <c r="F19" s="129"/>
      <c r="G19" s="128">
        <f>+SUBTOTAL(9,G14:G18)</f>
        <v>0</v>
      </c>
      <c r="H19" s="128"/>
      <c r="I19" s="131">
        <v>0</v>
      </c>
      <c r="J19" s="170"/>
      <c r="K19" s="128">
        <f>+SUBTOTAL(9,K14:K18)</f>
        <v>245154706.19999987</v>
      </c>
      <c r="L19" s="129"/>
      <c r="M19" s="199">
        <f>+O19/K19*100</f>
        <v>-28.504098393890022</v>
      </c>
      <c r="N19" s="129"/>
      <c r="O19" s="128">
        <f>+SUBTOTAL(9,O14:O18)</f>
        <v>-69879138.672499955</v>
      </c>
      <c r="P19" s="129"/>
      <c r="Q19" s="130">
        <f>+SUBTOTAL(9,Q14:Q18)</f>
        <v>-69879138.672499955</v>
      </c>
      <c r="R19" s="129"/>
      <c r="S19" s="128">
        <f>+SUBTOTAL(9,S14:S18)</f>
        <v>2356975210.3399997</v>
      </c>
      <c r="T19" s="129"/>
      <c r="U19" s="131">
        <f>ROUND(Q19/S19*100,0)</f>
        <v>-3</v>
      </c>
      <c r="V19" s="253">
        <f t="shared" si="0"/>
        <v>0.89598757546345342</v>
      </c>
      <c r="W19" s="253">
        <f t="shared" si="1"/>
        <v>0.10401242453654644</v>
      </c>
      <c r="X19" s="253">
        <f t="shared" si="2"/>
        <v>-0.03</v>
      </c>
    </row>
    <row r="20" spans="1:24" x14ac:dyDescent="0.2">
      <c r="A20" s="111"/>
      <c r="B20" s="127"/>
      <c r="E20" s="132"/>
      <c r="G20" s="132"/>
      <c r="H20" s="132"/>
      <c r="I20" s="115"/>
      <c r="J20" s="121"/>
      <c r="K20" s="132"/>
      <c r="O20" s="132"/>
      <c r="Q20" s="120"/>
      <c r="S20" s="132"/>
    </row>
    <row r="21" spans="1:24" x14ac:dyDescent="0.2">
      <c r="A21" s="111"/>
      <c r="B21" s="112" t="s">
        <v>829</v>
      </c>
      <c r="C21" s="113"/>
      <c r="E21" s="114"/>
      <c r="G21" s="115"/>
      <c r="H21" s="115"/>
      <c r="I21" s="115"/>
      <c r="K21" s="114"/>
      <c r="M21" s="115"/>
      <c r="N21" s="115"/>
      <c r="O21" s="115"/>
    </row>
    <row r="22" spans="1:24" x14ac:dyDescent="0.2">
      <c r="A22" s="111">
        <v>311</v>
      </c>
      <c r="B22" s="116"/>
      <c r="C22" s="113" t="s">
        <v>678</v>
      </c>
      <c r="E22" s="117">
        <v>117309953.69000001</v>
      </c>
      <c r="G22" s="118">
        <f>+E22*I22/100</f>
        <v>0</v>
      </c>
      <c r="H22" s="115"/>
      <c r="I22" s="115">
        <v>0</v>
      </c>
      <c r="J22" s="161"/>
      <c r="K22" s="117">
        <v>10365507.869999994</v>
      </c>
      <c r="M22" s="115">
        <v>-30</v>
      </c>
      <c r="N22" s="115"/>
      <c r="O22" s="119">
        <f>K22*M22/100</f>
        <v>-3109652.3609999977</v>
      </c>
      <c r="Q22" s="120">
        <f>G22+O22</f>
        <v>-3109652.3609999977</v>
      </c>
      <c r="S22" s="121">
        <f>+E22+K22</f>
        <v>127675461.56</v>
      </c>
      <c r="U22" s="115">
        <f>+U23</f>
        <v>-7</v>
      </c>
      <c r="V22" s="253">
        <f t="shared" ref="V22:V27" si="3">+E22/S22</f>
        <v>0.9188136252389516</v>
      </c>
      <c r="W22" s="253">
        <f t="shared" ref="W22:W27" si="4">+K22/S22</f>
        <v>8.1186374761048438E-2</v>
      </c>
      <c r="X22" s="253">
        <f t="shared" ref="X22:X27" si="5">ROUND(V22*I22/100+W22*M22/100,2)</f>
        <v>-0.02</v>
      </c>
    </row>
    <row r="23" spans="1:24" x14ac:dyDescent="0.2">
      <c r="A23" s="111">
        <v>312</v>
      </c>
      <c r="B23" s="116"/>
      <c r="C23" s="113" t="s">
        <v>751</v>
      </c>
      <c r="E23" s="117">
        <v>488292272.73000002</v>
      </c>
      <c r="G23" s="118">
        <f>+E23*I23/100</f>
        <v>0</v>
      </c>
      <c r="H23" s="115"/>
      <c r="I23" s="115">
        <v>0</v>
      </c>
      <c r="J23" s="161"/>
      <c r="K23" s="117">
        <v>207442407.41999993</v>
      </c>
      <c r="M23" s="115">
        <v>-30</v>
      </c>
      <c r="N23" s="115"/>
      <c r="O23" s="119">
        <f>K23*M23/100</f>
        <v>-62232722.225999974</v>
      </c>
      <c r="Q23" s="120">
        <f>G23+O23</f>
        <v>-62232722.225999974</v>
      </c>
      <c r="S23" s="121">
        <f>+E23+K23</f>
        <v>695734680.14999998</v>
      </c>
      <c r="U23" s="115">
        <f>+U24</f>
        <v>-7</v>
      </c>
      <c r="V23" s="253">
        <f t="shared" si="3"/>
        <v>0.70183690228683804</v>
      </c>
      <c r="W23" s="253">
        <f t="shared" si="4"/>
        <v>0.29816309771316196</v>
      </c>
      <c r="X23" s="253">
        <f t="shared" si="5"/>
        <v>-0.09</v>
      </c>
    </row>
    <row r="24" spans="1:24" x14ac:dyDescent="0.2">
      <c r="A24" s="111">
        <v>314</v>
      </c>
      <c r="B24" s="116"/>
      <c r="C24" s="113" t="s">
        <v>752</v>
      </c>
      <c r="E24" s="117">
        <v>60072580.660000004</v>
      </c>
      <c r="G24" s="118">
        <f>+E24*I24/100</f>
        <v>0</v>
      </c>
      <c r="H24" s="115"/>
      <c r="I24" s="115">
        <v>0</v>
      </c>
      <c r="J24" s="161"/>
      <c r="K24" s="117">
        <v>21736020.649999991</v>
      </c>
      <c r="M24" s="115">
        <v>-15</v>
      </c>
      <c r="N24" s="115"/>
      <c r="O24" s="119">
        <f>K24*M24/100</f>
        <v>-3260403.0974999988</v>
      </c>
      <c r="Q24" s="120">
        <f>G24+O24</f>
        <v>-3260403.0974999988</v>
      </c>
      <c r="S24" s="121">
        <f>+E24+K24</f>
        <v>81808601.310000002</v>
      </c>
      <c r="U24" s="115">
        <f>+U25</f>
        <v>-7</v>
      </c>
      <c r="V24" s="253">
        <f t="shared" si="3"/>
        <v>0.73430641397186358</v>
      </c>
      <c r="W24" s="253">
        <f t="shared" si="4"/>
        <v>0.26569358602813631</v>
      </c>
      <c r="X24" s="253">
        <f t="shared" si="5"/>
        <v>-0.04</v>
      </c>
    </row>
    <row r="25" spans="1:24" x14ac:dyDescent="0.2">
      <c r="A25" s="111">
        <v>315</v>
      </c>
      <c r="B25" s="116"/>
      <c r="C25" s="113" t="s">
        <v>679</v>
      </c>
      <c r="E25" s="117">
        <v>68069370.570000008</v>
      </c>
      <c r="G25" s="118">
        <f>+E25*I25/100</f>
        <v>0</v>
      </c>
      <c r="H25" s="115"/>
      <c r="I25" s="115">
        <v>0</v>
      </c>
      <c r="J25" s="161"/>
      <c r="K25" s="117">
        <v>11266224.970000008</v>
      </c>
      <c r="M25" s="115">
        <v>-25</v>
      </c>
      <c r="N25" s="115"/>
      <c r="O25" s="119">
        <f>K25*M25/100</f>
        <v>-2816556.2425000016</v>
      </c>
      <c r="Q25" s="120">
        <f>G25+O25</f>
        <v>-2816556.2425000016</v>
      </c>
      <c r="S25" s="121">
        <f>+E25+K25</f>
        <v>79335595.540000021</v>
      </c>
      <c r="U25" s="115">
        <f>+U26</f>
        <v>-7</v>
      </c>
      <c r="V25" s="253">
        <f t="shared" si="3"/>
        <v>0.85799281024720209</v>
      </c>
      <c r="W25" s="253">
        <f t="shared" si="4"/>
        <v>0.14200718975279789</v>
      </c>
      <c r="X25" s="253">
        <f t="shared" si="5"/>
        <v>-0.04</v>
      </c>
    </row>
    <row r="26" spans="1:24" x14ac:dyDescent="0.2">
      <c r="A26" s="111">
        <v>316</v>
      </c>
      <c r="B26" s="116"/>
      <c r="C26" s="113" t="s">
        <v>680</v>
      </c>
      <c r="E26" s="122">
        <v>2594057.9</v>
      </c>
      <c r="G26" s="123">
        <f>+E26*I26/100</f>
        <v>0</v>
      </c>
      <c r="H26" s="115"/>
      <c r="I26" s="115">
        <v>0</v>
      </c>
      <c r="J26" s="161"/>
      <c r="K26" s="122">
        <v>4689949.5099999961</v>
      </c>
      <c r="M26" s="115">
        <v>-5</v>
      </c>
      <c r="N26" s="115"/>
      <c r="O26" s="124">
        <f>K26*M26/100</f>
        <v>-234497.47549999983</v>
      </c>
      <c r="Q26" s="125">
        <f>G26+O26</f>
        <v>-234497.47549999983</v>
      </c>
      <c r="S26" s="126">
        <f>+E26+K26</f>
        <v>7284007.4099999964</v>
      </c>
      <c r="U26" s="115">
        <f>+U27</f>
        <v>-7</v>
      </c>
      <c r="V26" s="253">
        <f t="shared" si="3"/>
        <v>0.35613059597367996</v>
      </c>
      <c r="W26" s="253">
        <f t="shared" si="4"/>
        <v>0.64386940402631998</v>
      </c>
      <c r="X26" s="253">
        <f t="shared" si="5"/>
        <v>-0.03</v>
      </c>
    </row>
    <row r="27" spans="1:24" x14ac:dyDescent="0.2">
      <c r="A27" s="111"/>
      <c r="B27" s="127" t="s">
        <v>830</v>
      </c>
      <c r="E27" s="134">
        <f>+SUBTOTAL(9,E22:E26)</f>
        <v>736338235.55000007</v>
      </c>
      <c r="F27" s="129"/>
      <c r="G27" s="134">
        <f>+SUBTOTAL(9,G22:G26)</f>
        <v>0</v>
      </c>
      <c r="H27" s="128"/>
      <c r="I27" s="131">
        <v>0</v>
      </c>
      <c r="J27" s="170"/>
      <c r="K27" s="134">
        <f>+SUBTOTAL(9,K22:K26)</f>
        <v>255500110.41999993</v>
      </c>
      <c r="L27" s="129"/>
      <c r="M27" s="199">
        <f>+O27/K27*100</f>
        <v>-28.04454028795249</v>
      </c>
      <c r="N27" s="129"/>
      <c r="O27" s="134">
        <f>+SUBTOTAL(9,O22:O26)</f>
        <v>-71653831.402499974</v>
      </c>
      <c r="P27" s="129"/>
      <c r="Q27" s="135">
        <f>+SUBTOTAL(9,Q22:Q26)</f>
        <v>-71653831.402499974</v>
      </c>
      <c r="R27" s="129"/>
      <c r="S27" s="134">
        <f>+SUBTOTAL(9,S22:S26)</f>
        <v>991838345.96999991</v>
      </c>
      <c r="T27" s="129"/>
      <c r="U27" s="131">
        <f>ROUND(Q27/S27*100,0)</f>
        <v>-7</v>
      </c>
      <c r="V27" s="253">
        <f t="shared" si="3"/>
        <v>0.7423974264978378</v>
      </c>
      <c r="W27" s="253">
        <f t="shared" si="4"/>
        <v>0.25760257350216226</v>
      </c>
      <c r="X27" s="253">
        <f t="shared" si="5"/>
        <v>-7.0000000000000007E-2</v>
      </c>
    </row>
    <row r="28" spans="1:24" ht="15" x14ac:dyDescent="0.25">
      <c r="A28" s="133"/>
      <c r="B28" s="133"/>
      <c r="C28" s="133"/>
      <c r="D28" s="133"/>
      <c r="E28" s="133"/>
      <c r="F28" s="133"/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</row>
    <row r="29" spans="1:24" x14ac:dyDescent="0.2">
      <c r="A29" s="136" t="s">
        <v>760</v>
      </c>
      <c r="E29" s="137">
        <f>+SUBTOTAL(9,E13:E28)</f>
        <v>2848158739.6899996</v>
      </c>
      <c r="G29" s="137">
        <f>+SUBTOTAL(9,G13:G28)</f>
        <v>0</v>
      </c>
      <c r="I29" s="131">
        <v>0</v>
      </c>
      <c r="K29" s="137">
        <f>+SUBTOTAL(9,K13:K28)</f>
        <v>500654816.61999977</v>
      </c>
      <c r="M29" s="199">
        <f>+O29/K29*100</f>
        <v>-28.269571244817236</v>
      </c>
      <c r="O29" s="137">
        <f>+SUBTOTAL(9,O13:O28)</f>
        <v>-141532970.07499993</v>
      </c>
      <c r="Q29" s="137">
        <f>+SUBTOTAL(9,Q13:Q28)</f>
        <v>-141532970.07499993</v>
      </c>
      <c r="S29" s="137">
        <f>+SUBTOTAL(9,S13:S28)</f>
        <v>3348813556.3099995</v>
      </c>
      <c r="U29" s="131">
        <f>ROUND(Q29/S29*100,0)</f>
        <v>-4</v>
      </c>
      <c r="V29" s="253">
        <f t="shared" ref="V29" si="6">+E29/S29</f>
        <v>0.85049785298538305</v>
      </c>
      <c r="W29" s="253">
        <f t="shared" ref="W29" si="7">+K29/S29</f>
        <v>0.14950214701461695</v>
      </c>
      <c r="X29" s="253">
        <f t="shared" ref="X29" si="8">ROUND(V29*I29/100+W29*M29/100,2)</f>
        <v>-0.04</v>
      </c>
    </row>
    <row r="30" spans="1:24" x14ac:dyDescent="0.2">
      <c r="A30" s="136"/>
      <c r="E30" s="137"/>
      <c r="G30" s="137"/>
      <c r="K30" s="137"/>
      <c r="O30" s="137"/>
      <c r="Q30" s="137"/>
      <c r="S30" s="137"/>
    </row>
    <row r="31" spans="1:24" x14ac:dyDescent="0.2">
      <c r="A31" s="136" t="s">
        <v>681</v>
      </c>
    </row>
    <row r="32" spans="1:24" x14ac:dyDescent="0.2">
      <c r="A32" s="111"/>
    </row>
    <row r="33" spans="1:24" x14ac:dyDescent="0.2">
      <c r="A33" s="111"/>
      <c r="B33" s="112" t="s">
        <v>761</v>
      </c>
      <c r="C33" s="113"/>
      <c r="E33" s="114"/>
      <c r="G33" s="115"/>
      <c r="H33" s="115"/>
      <c r="I33" s="115"/>
      <c r="K33" s="114"/>
      <c r="M33" s="115"/>
      <c r="N33" s="115"/>
      <c r="O33" s="115"/>
    </row>
    <row r="34" spans="1:24" x14ac:dyDescent="0.2">
      <c r="A34" s="111">
        <v>341</v>
      </c>
      <c r="B34" s="116"/>
      <c r="C34" s="113" t="s">
        <v>678</v>
      </c>
      <c r="E34" s="117">
        <v>1375176.81</v>
      </c>
      <c r="G34" s="118">
        <f t="shared" ref="G34:G39" si="9">+E34*I34/100</f>
        <v>0</v>
      </c>
      <c r="H34" s="115"/>
      <c r="I34" s="115">
        <v>0</v>
      </c>
      <c r="J34" s="161"/>
      <c r="K34" s="117">
        <v>63998.600000000042</v>
      </c>
      <c r="M34" s="115">
        <v>-10</v>
      </c>
      <c r="N34" s="115"/>
      <c r="O34" s="119">
        <f t="shared" ref="O34:O39" si="10">K34*M34/100</f>
        <v>-6399.8600000000042</v>
      </c>
      <c r="Q34" s="120">
        <f t="shared" ref="Q34:Q39" si="11">G34+O34</f>
        <v>-6399.8600000000042</v>
      </c>
      <c r="S34" s="121">
        <f t="shared" ref="S34:S39" si="12">+E34+K34</f>
        <v>1439175.4100000001</v>
      </c>
      <c r="U34" s="115">
        <f t="shared" ref="U34:U39" si="13">+U35</f>
        <v>-3</v>
      </c>
      <c r="V34" s="253">
        <f t="shared" ref="V34:V40" si="14">+E34/S34</f>
        <v>0.95553106344417038</v>
      </c>
      <c r="W34" s="253">
        <f t="shared" ref="W34:W40" si="15">+K34/S34</f>
        <v>4.4468936555829591E-2</v>
      </c>
      <c r="X34" s="253">
        <f t="shared" ref="X34:X40" si="16">ROUND(V34*I34/100+W34*M34/100,2)</f>
        <v>0</v>
      </c>
    </row>
    <row r="35" spans="1:24" x14ac:dyDescent="0.2">
      <c r="A35" s="111">
        <v>342</v>
      </c>
      <c r="B35" s="116"/>
      <c r="C35" s="113" t="s">
        <v>702</v>
      </c>
      <c r="E35" s="117">
        <v>1870603.5100000002</v>
      </c>
      <c r="G35" s="118">
        <f t="shared" si="9"/>
        <v>0</v>
      </c>
      <c r="H35" s="115"/>
      <c r="I35" s="115">
        <v>0</v>
      </c>
      <c r="J35" s="161"/>
      <c r="K35" s="117">
        <v>225852.69000000009</v>
      </c>
      <c r="M35" s="115">
        <v>-10</v>
      </c>
      <c r="N35" s="115"/>
      <c r="O35" s="119">
        <f t="shared" si="10"/>
        <v>-22585.269000000008</v>
      </c>
      <c r="Q35" s="120">
        <f t="shared" si="11"/>
        <v>-22585.269000000008</v>
      </c>
      <c r="S35" s="121">
        <f t="shared" si="12"/>
        <v>2096456.2000000004</v>
      </c>
      <c r="U35" s="115">
        <f t="shared" si="13"/>
        <v>-3</v>
      </c>
      <c r="V35" s="253">
        <f t="shared" si="14"/>
        <v>0.892269301881909</v>
      </c>
      <c r="W35" s="253">
        <f t="shared" si="15"/>
        <v>0.10773069811809093</v>
      </c>
      <c r="X35" s="253">
        <f t="shared" si="16"/>
        <v>-0.01</v>
      </c>
    </row>
    <row r="36" spans="1:24" x14ac:dyDescent="0.2">
      <c r="A36" s="111">
        <v>343</v>
      </c>
      <c r="B36" s="116"/>
      <c r="C36" s="113" t="s">
        <v>708</v>
      </c>
      <c r="E36" s="117">
        <v>37668142.50999999</v>
      </c>
      <c r="G36" s="118">
        <f t="shared" si="9"/>
        <v>0</v>
      </c>
      <c r="H36" s="115"/>
      <c r="I36" s="115">
        <v>0</v>
      </c>
      <c r="J36" s="161"/>
      <c r="K36" s="117">
        <v>23538316.529999986</v>
      </c>
      <c r="M36" s="115">
        <v>-10</v>
      </c>
      <c r="N36" s="115"/>
      <c r="O36" s="119">
        <f t="shared" si="10"/>
        <v>-2353831.6529999985</v>
      </c>
      <c r="Q36" s="120">
        <f t="shared" si="11"/>
        <v>-2353831.6529999985</v>
      </c>
      <c r="S36" s="121">
        <f t="shared" si="12"/>
        <v>61206459.039999977</v>
      </c>
      <c r="U36" s="115">
        <f t="shared" si="13"/>
        <v>-3</v>
      </c>
      <c r="V36" s="253">
        <f t="shared" si="14"/>
        <v>0.61542757252764613</v>
      </c>
      <c r="W36" s="253">
        <f t="shared" si="15"/>
        <v>0.38457242747235382</v>
      </c>
      <c r="X36" s="253">
        <f t="shared" si="16"/>
        <v>-0.04</v>
      </c>
    </row>
    <row r="37" spans="1:24" x14ac:dyDescent="0.2">
      <c r="A37" s="111">
        <v>344</v>
      </c>
      <c r="B37" s="116"/>
      <c r="C37" s="113" t="s">
        <v>762</v>
      </c>
      <c r="E37" s="117">
        <v>7808604</v>
      </c>
      <c r="G37" s="118">
        <f t="shared" si="9"/>
        <v>0</v>
      </c>
      <c r="H37" s="115"/>
      <c r="I37" s="115">
        <v>0</v>
      </c>
      <c r="J37" s="161"/>
      <c r="K37" s="117">
        <v>597806.64999999991</v>
      </c>
      <c r="M37" s="115">
        <v>-10</v>
      </c>
      <c r="N37" s="115"/>
      <c r="O37" s="119">
        <f t="shared" si="10"/>
        <v>-59780.664999999994</v>
      </c>
      <c r="Q37" s="120">
        <f t="shared" si="11"/>
        <v>-59780.664999999994</v>
      </c>
      <c r="S37" s="121">
        <f t="shared" si="12"/>
        <v>8406410.6500000004</v>
      </c>
      <c r="U37" s="115">
        <f t="shared" si="13"/>
        <v>-3</v>
      </c>
      <c r="V37" s="253">
        <f t="shared" si="14"/>
        <v>0.92888681330360656</v>
      </c>
      <c r="W37" s="253">
        <f t="shared" si="15"/>
        <v>7.111318669639341E-2</v>
      </c>
      <c r="X37" s="253">
        <f t="shared" si="16"/>
        <v>-0.01</v>
      </c>
    </row>
    <row r="38" spans="1:24" x14ac:dyDescent="0.2">
      <c r="A38" s="111">
        <v>345</v>
      </c>
      <c r="B38" s="116"/>
      <c r="C38" s="113" t="s">
        <v>679</v>
      </c>
      <c r="E38" s="117">
        <v>3822600.6300000008</v>
      </c>
      <c r="G38" s="118">
        <f t="shared" si="9"/>
        <v>0</v>
      </c>
      <c r="H38" s="115"/>
      <c r="I38" s="115">
        <v>0</v>
      </c>
      <c r="J38" s="161"/>
      <c r="K38" s="117">
        <v>952787.17000000016</v>
      </c>
      <c r="M38" s="115">
        <v>-5</v>
      </c>
      <c r="N38" s="115"/>
      <c r="O38" s="119">
        <f t="shared" si="10"/>
        <v>-47639.358500000002</v>
      </c>
      <c r="Q38" s="120">
        <f t="shared" si="11"/>
        <v>-47639.358500000002</v>
      </c>
      <c r="S38" s="121">
        <f t="shared" si="12"/>
        <v>4775387.8000000007</v>
      </c>
      <c r="U38" s="115">
        <f t="shared" si="13"/>
        <v>-3</v>
      </c>
      <c r="V38" s="253">
        <f t="shared" si="14"/>
        <v>0.80047962387473537</v>
      </c>
      <c r="W38" s="253">
        <f t="shared" si="15"/>
        <v>0.19952037612526463</v>
      </c>
      <c r="X38" s="253">
        <f t="shared" si="16"/>
        <v>-0.01</v>
      </c>
    </row>
    <row r="39" spans="1:24" x14ac:dyDescent="0.2">
      <c r="A39" s="111">
        <v>346</v>
      </c>
      <c r="B39" s="116"/>
      <c r="C39" s="113" t="s">
        <v>680</v>
      </c>
      <c r="E39" s="122">
        <v>2224512.2299999995</v>
      </c>
      <c r="G39" s="123">
        <f t="shared" si="9"/>
        <v>0</v>
      </c>
      <c r="H39" s="115"/>
      <c r="I39" s="115">
        <v>0</v>
      </c>
      <c r="J39" s="161"/>
      <c r="K39" s="122">
        <v>230541.2699999999</v>
      </c>
      <c r="M39" s="115">
        <v>-5</v>
      </c>
      <c r="N39" s="115"/>
      <c r="O39" s="124">
        <f t="shared" si="10"/>
        <v>-11527.063499999997</v>
      </c>
      <c r="Q39" s="125">
        <f t="shared" si="11"/>
        <v>-11527.063499999997</v>
      </c>
      <c r="S39" s="126">
        <f t="shared" si="12"/>
        <v>2455053.4999999995</v>
      </c>
      <c r="U39" s="115">
        <f t="shared" si="13"/>
        <v>-3</v>
      </c>
      <c r="V39" s="253">
        <f t="shared" si="14"/>
        <v>0.90609521544031524</v>
      </c>
      <c r="W39" s="253">
        <f t="shared" si="15"/>
        <v>9.390478455968472E-2</v>
      </c>
      <c r="X39" s="253">
        <f t="shared" si="16"/>
        <v>0</v>
      </c>
    </row>
    <row r="40" spans="1:24" x14ac:dyDescent="0.2">
      <c r="A40" s="111"/>
      <c r="B40" s="127" t="s">
        <v>763</v>
      </c>
      <c r="E40" s="128">
        <f>+SUBTOTAL(9,E34:E39)</f>
        <v>54769639.68999999</v>
      </c>
      <c r="F40" s="129"/>
      <c r="G40" s="128">
        <f>+SUBTOTAL(9,G34:G39)</f>
        <v>0</v>
      </c>
      <c r="H40" s="128"/>
      <c r="I40" s="131">
        <v>0</v>
      </c>
      <c r="J40" s="170"/>
      <c r="K40" s="128">
        <f>+SUBTOTAL(9,K34:K39)</f>
        <v>25609302.909999985</v>
      </c>
      <c r="L40" s="129"/>
      <c r="M40" s="199">
        <f>+O40/K40*100</f>
        <v>-9.7689651209643191</v>
      </c>
      <c r="N40" s="129"/>
      <c r="O40" s="128">
        <f>+SUBTOTAL(9,O34:O39)</f>
        <v>-2501763.868999999</v>
      </c>
      <c r="P40" s="129"/>
      <c r="Q40" s="130">
        <f>+SUBTOTAL(9,Q34:Q39)</f>
        <v>-2501763.868999999</v>
      </c>
      <c r="R40" s="129"/>
      <c r="S40" s="128">
        <f>+SUBTOTAL(9,S34:S39)</f>
        <v>80378942.599999979</v>
      </c>
      <c r="T40" s="129"/>
      <c r="U40" s="131">
        <f>ROUND(Q40/S40*100,0)</f>
        <v>-3</v>
      </c>
      <c r="V40" s="253">
        <f t="shared" si="14"/>
        <v>0.68139288622590066</v>
      </c>
      <c r="W40" s="253">
        <f t="shared" si="15"/>
        <v>0.31860711377409923</v>
      </c>
      <c r="X40" s="253">
        <f t="shared" si="16"/>
        <v>-0.03</v>
      </c>
    </row>
    <row r="41" spans="1:24" x14ac:dyDescent="0.2">
      <c r="A41" s="138"/>
      <c r="B41" s="139"/>
      <c r="C41" s="140"/>
      <c r="E41" s="141"/>
      <c r="G41" s="118"/>
      <c r="H41" s="115"/>
      <c r="I41" s="115"/>
      <c r="J41" s="161"/>
      <c r="K41" s="141"/>
      <c r="M41" s="115"/>
      <c r="N41" s="115"/>
      <c r="O41" s="142"/>
      <c r="Q41" s="143"/>
      <c r="S41" s="121"/>
      <c r="U41" s="115"/>
    </row>
    <row r="42" spans="1:24" x14ac:dyDescent="0.2">
      <c r="A42" s="111"/>
      <c r="B42" s="112" t="s">
        <v>831</v>
      </c>
      <c r="C42" s="113"/>
      <c r="E42" s="114"/>
      <c r="G42" s="115"/>
      <c r="H42" s="115"/>
      <c r="I42" s="115"/>
      <c r="K42" s="114"/>
      <c r="M42" s="115"/>
      <c r="N42" s="115"/>
      <c r="O42" s="115"/>
    </row>
    <row r="43" spans="1:24" x14ac:dyDescent="0.2">
      <c r="A43" s="111">
        <v>341</v>
      </c>
      <c r="B43" s="116"/>
      <c r="C43" s="113" t="s">
        <v>678</v>
      </c>
      <c r="E43" s="117">
        <v>13234845.879999999</v>
      </c>
      <c r="G43" s="118">
        <f t="shared" ref="G43:G48" si="17">+E43*I43/100</f>
        <v>0</v>
      </c>
      <c r="H43" s="115"/>
      <c r="I43" s="115">
        <v>0</v>
      </c>
      <c r="J43" s="161"/>
      <c r="K43" s="117">
        <v>4474605.009999997</v>
      </c>
      <c r="M43" s="115">
        <v>-10</v>
      </c>
      <c r="N43" s="115"/>
      <c r="O43" s="119">
        <f t="shared" ref="O43:O48" si="18">K43*M43/100</f>
        <v>-447460.5009999997</v>
      </c>
      <c r="Q43" s="120">
        <f t="shared" ref="Q43:Q48" si="19">G43+O43</f>
        <v>-447460.5009999997</v>
      </c>
      <c r="S43" s="121">
        <f t="shared" ref="S43:S48" si="20">+E43+K43</f>
        <v>17709450.889999997</v>
      </c>
      <c r="U43" s="115">
        <f t="shared" ref="U43:U48" si="21">+U44</f>
        <v>-4</v>
      </c>
      <c r="V43" s="253">
        <f t="shared" ref="V43:V49" si="22">+E43/S43</f>
        <v>0.74733236858706475</v>
      </c>
      <c r="W43" s="253">
        <f t="shared" ref="W43:W49" si="23">+K43/S43</f>
        <v>0.25266763141293525</v>
      </c>
      <c r="X43" s="253">
        <f t="shared" ref="X43:X49" si="24">ROUND(V43*I43/100+W43*M43/100,2)</f>
        <v>-0.03</v>
      </c>
    </row>
    <row r="44" spans="1:24" x14ac:dyDescent="0.2">
      <c r="A44" s="111">
        <v>342</v>
      </c>
      <c r="B44" s="116"/>
      <c r="C44" s="113" t="s">
        <v>702</v>
      </c>
      <c r="E44" s="117">
        <v>6886995.0100000007</v>
      </c>
      <c r="G44" s="118">
        <f t="shared" si="17"/>
        <v>0</v>
      </c>
      <c r="H44" s="115"/>
      <c r="I44" s="115">
        <v>0</v>
      </c>
      <c r="J44" s="161"/>
      <c r="K44" s="117">
        <v>1554575.3499999996</v>
      </c>
      <c r="M44" s="115">
        <v>-10</v>
      </c>
      <c r="N44" s="115"/>
      <c r="O44" s="119">
        <f t="shared" si="18"/>
        <v>-155457.53499999997</v>
      </c>
      <c r="Q44" s="120">
        <f t="shared" si="19"/>
        <v>-155457.53499999997</v>
      </c>
      <c r="S44" s="121">
        <f t="shared" si="20"/>
        <v>8441570.3599999994</v>
      </c>
      <c r="U44" s="115">
        <f t="shared" si="21"/>
        <v>-4</v>
      </c>
      <c r="V44" s="253">
        <f t="shared" si="22"/>
        <v>0.81584287239181419</v>
      </c>
      <c r="W44" s="253">
        <f t="shared" si="23"/>
        <v>0.18415712760818589</v>
      </c>
      <c r="X44" s="253">
        <f t="shared" si="24"/>
        <v>-0.02</v>
      </c>
    </row>
    <row r="45" spans="1:24" x14ac:dyDescent="0.2">
      <c r="A45" s="111">
        <v>343</v>
      </c>
      <c r="B45" s="116"/>
      <c r="C45" s="113" t="s">
        <v>708</v>
      </c>
      <c r="E45" s="117">
        <v>33309235.450000007</v>
      </c>
      <c r="G45" s="118">
        <f t="shared" si="17"/>
        <v>0</v>
      </c>
      <c r="H45" s="115"/>
      <c r="I45" s="115">
        <v>0</v>
      </c>
      <c r="J45" s="161"/>
      <c r="K45" s="117">
        <v>42555899.649999984</v>
      </c>
      <c r="M45" s="115">
        <v>-10</v>
      </c>
      <c r="N45" s="115"/>
      <c r="O45" s="119">
        <f t="shared" si="18"/>
        <v>-4255589.964999998</v>
      </c>
      <c r="Q45" s="120">
        <f t="shared" si="19"/>
        <v>-4255589.964999998</v>
      </c>
      <c r="S45" s="121">
        <f t="shared" si="20"/>
        <v>75865135.099999994</v>
      </c>
      <c r="U45" s="115">
        <f t="shared" si="21"/>
        <v>-4</v>
      </c>
      <c r="V45" s="253">
        <f t="shared" si="22"/>
        <v>0.43905853994847771</v>
      </c>
      <c r="W45" s="253">
        <f t="shared" si="23"/>
        <v>0.56094146005152223</v>
      </c>
      <c r="X45" s="253">
        <f t="shared" si="24"/>
        <v>-0.06</v>
      </c>
    </row>
    <row r="46" spans="1:24" x14ac:dyDescent="0.2">
      <c r="A46" s="111">
        <v>344</v>
      </c>
      <c r="B46" s="116"/>
      <c r="C46" s="113" t="s">
        <v>762</v>
      </c>
      <c r="E46" s="117">
        <v>16092771.080000002</v>
      </c>
      <c r="G46" s="118">
        <f t="shared" si="17"/>
        <v>0</v>
      </c>
      <c r="H46" s="115"/>
      <c r="I46" s="115">
        <v>0</v>
      </c>
      <c r="J46" s="161"/>
      <c r="K46" s="117">
        <v>1433988.6399999997</v>
      </c>
      <c r="M46" s="115">
        <v>-10</v>
      </c>
      <c r="N46" s="115"/>
      <c r="O46" s="119">
        <f t="shared" si="18"/>
        <v>-143398.86399999997</v>
      </c>
      <c r="Q46" s="120">
        <f t="shared" si="19"/>
        <v>-143398.86399999997</v>
      </c>
      <c r="S46" s="121">
        <f t="shared" si="20"/>
        <v>17526759.720000003</v>
      </c>
      <c r="U46" s="115">
        <f t="shared" si="21"/>
        <v>-4</v>
      </c>
      <c r="V46" s="253">
        <f t="shared" si="22"/>
        <v>0.91818290072387665</v>
      </c>
      <c r="W46" s="253">
        <f t="shared" si="23"/>
        <v>8.1817099276123323E-2</v>
      </c>
      <c r="X46" s="253">
        <f t="shared" si="24"/>
        <v>-0.01</v>
      </c>
    </row>
    <row r="47" spans="1:24" x14ac:dyDescent="0.2">
      <c r="A47" s="111">
        <v>345</v>
      </c>
      <c r="B47" s="116"/>
      <c r="C47" s="113" t="s">
        <v>679</v>
      </c>
      <c r="E47" s="117">
        <v>5336678.2600000007</v>
      </c>
      <c r="G47" s="118">
        <f t="shared" si="17"/>
        <v>0</v>
      </c>
      <c r="H47" s="115"/>
      <c r="I47" s="115">
        <v>0</v>
      </c>
      <c r="J47" s="161"/>
      <c r="K47" s="117">
        <v>1520486.7899999996</v>
      </c>
      <c r="M47" s="115">
        <v>-5</v>
      </c>
      <c r="N47" s="115"/>
      <c r="O47" s="119">
        <f t="shared" si="18"/>
        <v>-76024.339499999973</v>
      </c>
      <c r="Q47" s="120">
        <f t="shared" si="19"/>
        <v>-76024.339499999973</v>
      </c>
      <c r="S47" s="121">
        <f t="shared" si="20"/>
        <v>6857165.0500000007</v>
      </c>
      <c r="U47" s="115">
        <f t="shared" si="21"/>
        <v>-4</v>
      </c>
      <c r="V47" s="253">
        <f t="shared" si="22"/>
        <v>0.77826306076736484</v>
      </c>
      <c r="W47" s="253">
        <f t="shared" si="23"/>
        <v>0.22173693923263513</v>
      </c>
      <c r="X47" s="253">
        <f t="shared" si="24"/>
        <v>-0.01</v>
      </c>
    </row>
    <row r="48" spans="1:24" x14ac:dyDescent="0.2">
      <c r="A48" s="111">
        <v>346</v>
      </c>
      <c r="B48" s="116"/>
      <c r="C48" s="113" t="s">
        <v>680</v>
      </c>
      <c r="E48" s="122">
        <v>871342.45</v>
      </c>
      <c r="G48" s="123">
        <f t="shared" si="17"/>
        <v>0</v>
      </c>
      <c r="H48" s="115"/>
      <c r="I48" s="115">
        <v>0</v>
      </c>
      <c r="J48" s="161"/>
      <c r="K48" s="122">
        <v>94157.88999999997</v>
      </c>
      <c r="M48" s="115">
        <v>-5</v>
      </c>
      <c r="N48" s="115"/>
      <c r="O48" s="124">
        <f t="shared" si="18"/>
        <v>-4707.8944999999985</v>
      </c>
      <c r="Q48" s="125">
        <f t="shared" si="19"/>
        <v>-4707.8944999999985</v>
      </c>
      <c r="S48" s="126">
        <f t="shared" si="20"/>
        <v>965500.34</v>
      </c>
      <c r="U48" s="115">
        <f t="shared" si="21"/>
        <v>-4</v>
      </c>
      <c r="V48" s="253">
        <f t="shared" si="22"/>
        <v>0.90247762108504281</v>
      </c>
      <c r="W48" s="253">
        <f t="shared" si="23"/>
        <v>9.7522378914957158E-2</v>
      </c>
      <c r="X48" s="253">
        <f t="shared" si="24"/>
        <v>0</v>
      </c>
    </row>
    <row r="49" spans="1:24" x14ac:dyDescent="0.2">
      <c r="A49" s="111"/>
      <c r="B49" s="127" t="s">
        <v>832</v>
      </c>
      <c r="E49" s="128">
        <f>+SUBTOTAL(9,E43:E48)</f>
        <v>75731868.13000001</v>
      </c>
      <c r="F49" s="129"/>
      <c r="G49" s="128">
        <f>+SUBTOTAL(9,G43:G48)</f>
        <v>0</v>
      </c>
      <c r="H49" s="128"/>
      <c r="I49" s="131">
        <v>0</v>
      </c>
      <c r="J49" s="170"/>
      <c r="K49" s="128">
        <f>+SUBTOTAL(9,K43:K48)</f>
        <v>51633713.329999983</v>
      </c>
      <c r="L49" s="129"/>
      <c r="M49" s="199">
        <f>+O49/K49*100</f>
        <v>-9.8436443385661079</v>
      </c>
      <c r="N49" s="129"/>
      <c r="O49" s="128">
        <f>+SUBTOTAL(9,O43:O48)</f>
        <v>-5082639.0989999976</v>
      </c>
      <c r="P49" s="129"/>
      <c r="Q49" s="130">
        <f>+SUBTOTAL(9,Q43:Q48)</f>
        <v>-5082639.0989999976</v>
      </c>
      <c r="R49" s="129"/>
      <c r="S49" s="128">
        <f>+SUBTOTAL(9,S43:S48)</f>
        <v>127365581.45999999</v>
      </c>
      <c r="T49" s="129"/>
      <c r="U49" s="131">
        <f>ROUND(Q49/S49*100,0)</f>
        <v>-4</v>
      </c>
      <c r="V49" s="253">
        <f t="shared" si="22"/>
        <v>0.59460230355705723</v>
      </c>
      <c r="W49" s="253">
        <f t="shared" si="23"/>
        <v>0.40539769644294282</v>
      </c>
      <c r="X49" s="253">
        <f t="shared" si="24"/>
        <v>-0.04</v>
      </c>
    </row>
    <row r="50" spans="1:24" x14ac:dyDescent="0.2">
      <c r="A50" s="138"/>
      <c r="B50" s="139"/>
      <c r="C50" s="140"/>
      <c r="E50" s="141"/>
      <c r="G50" s="118"/>
      <c r="H50" s="115"/>
      <c r="I50" s="115"/>
      <c r="J50" s="161"/>
      <c r="K50" s="141"/>
      <c r="M50" s="115"/>
      <c r="N50" s="115"/>
      <c r="O50" s="142"/>
      <c r="Q50" s="143"/>
      <c r="S50" s="121"/>
      <c r="U50" s="115"/>
    </row>
    <row r="51" spans="1:24" x14ac:dyDescent="0.2">
      <c r="A51" s="111"/>
      <c r="B51" s="112" t="s">
        <v>833</v>
      </c>
      <c r="C51" s="113"/>
      <c r="E51" s="114"/>
      <c r="G51" s="115"/>
      <c r="H51" s="115"/>
      <c r="I51" s="115"/>
      <c r="K51" s="114"/>
      <c r="M51" s="115"/>
      <c r="N51" s="115"/>
      <c r="O51" s="115"/>
    </row>
    <row r="52" spans="1:24" x14ac:dyDescent="0.2">
      <c r="A52" s="111">
        <v>341</v>
      </c>
      <c r="B52" s="116"/>
      <c r="C52" s="113" t="s">
        <v>678</v>
      </c>
      <c r="E52" s="117">
        <v>2401742.4899999993</v>
      </c>
      <c r="G52" s="118">
        <f t="shared" ref="G52:G57" si="25">+E52*I52/100</f>
        <v>0</v>
      </c>
      <c r="H52" s="115"/>
      <c r="I52" s="115">
        <v>0</v>
      </c>
      <c r="J52" s="161"/>
      <c r="K52" s="117">
        <v>146456.24</v>
      </c>
      <c r="M52" s="115">
        <v>-10</v>
      </c>
      <c r="N52" s="115"/>
      <c r="O52" s="119">
        <f t="shared" ref="O52:O57" si="26">K52*M52/100</f>
        <v>-14645.624</v>
      </c>
      <c r="Q52" s="120">
        <f t="shared" ref="Q52:Q57" si="27">G52+O52</f>
        <v>-14645.624</v>
      </c>
      <c r="S52" s="121">
        <f t="shared" ref="S52:S57" si="28">+E52+K52</f>
        <v>2548198.7299999995</v>
      </c>
      <c r="U52" s="115">
        <f t="shared" ref="U52:U57" si="29">+U53</f>
        <v>-2</v>
      </c>
      <c r="V52" s="253">
        <f t="shared" ref="V52:V58" si="30">+E52/S52</f>
        <v>0.94252558158994126</v>
      </c>
      <c r="W52" s="253">
        <f t="shared" ref="W52:W58" si="31">+K52/S52</f>
        <v>5.7474418410058632E-2</v>
      </c>
      <c r="X52" s="253">
        <f t="shared" ref="X52:X58" si="32">ROUND(V52*I52/100+W52*M52/100,2)</f>
        <v>-0.01</v>
      </c>
    </row>
    <row r="53" spans="1:24" x14ac:dyDescent="0.2">
      <c r="A53" s="111">
        <v>342</v>
      </c>
      <c r="B53" s="116"/>
      <c r="C53" s="113" t="s">
        <v>702</v>
      </c>
      <c r="E53" s="117">
        <v>9144658.8000000007</v>
      </c>
      <c r="G53" s="118">
        <f t="shared" si="25"/>
        <v>0</v>
      </c>
      <c r="H53" s="115"/>
      <c r="I53" s="115">
        <v>0</v>
      </c>
      <c r="J53" s="161"/>
      <c r="K53" s="117">
        <v>814648.75000000012</v>
      </c>
      <c r="M53" s="115">
        <v>-10</v>
      </c>
      <c r="N53" s="115"/>
      <c r="O53" s="119">
        <f t="shared" si="26"/>
        <v>-81464.875000000015</v>
      </c>
      <c r="Q53" s="120">
        <f t="shared" si="27"/>
        <v>-81464.875000000015</v>
      </c>
      <c r="S53" s="121">
        <f t="shared" si="28"/>
        <v>9959307.5500000007</v>
      </c>
      <c r="U53" s="115">
        <f t="shared" si="29"/>
        <v>-2</v>
      </c>
      <c r="V53" s="253">
        <f t="shared" si="30"/>
        <v>0.91820226999617061</v>
      </c>
      <c r="W53" s="253">
        <f t="shared" si="31"/>
        <v>8.1797730003829436E-2</v>
      </c>
      <c r="X53" s="253">
        <f t="shared" si="32"/>
        <v>-0.01</v>
      </c>
    </row>
    <row r="54" spans="1:24" x14ac:dyDescent="0.2">
      <c r="A54" s="111">
        <v>343</v>
      </c>
      <c r="B54" s="116"/>
      <c r="C54" s="113" t="s">
        <v>708</v>
      </c>
      <c r="E54" s="117">
        <v>12358098.170000002</v>
      </c>
      <c r="G54" s="118">
        <f t="shared" si="25"/>
        <v>0</v>
      </c>
      <c r="H54" s="115"/>
      <c r="I54" s="115">
        <v>0</v>
      </c>
      <c r="J54" s="161"/>
      <c r="K54" s="117">
        <v>9792079.4299999997</v>
      </c>
      <c r="M54" s="115">
        <v>-10</v>
      </c>
      <c r="N54" s="115"/>
      <c r="O54" s="119">
        <f t="shared" si="26"/>
        <v>-979207.94299999997</v>
      </c>
      <c r="Q54" s="120">
        <f t="shared" si="27"/>
        <v>-979207.94299999997</v>
      </c>
      <c r="S54" s="121">
        <f t="shared" si="28"/>
        <v>22150177.600000001</v>
      </c>
      <c r="U54" s="115">
        <f t="shared" si="29"/>
        <v>-2</v>
      </c>
      <c r="V54" s="253">
        <f t="shared" si="30"/>
        <v>0.55792320915747429</v>
      </c>
      <c r="W54" s="253">
        <f t="shared" si="31"/>
        <v>0.44207679084252577</v>
      </c>
      <c r="X54" s="253">
        <f t="shared" si="32"/>
        <v>-0.04</v>
      </c>
    </row>
    <row r="55" spans="1:24" x14ac:dyDescent="0.2">
      <c r="A55" s="111">
        <v>344</v>
      </c>
      <c r="B55" s="116"/>
      <c r="C55" s="113" t="s">
        <v>762</v>
      </c>
      <c r="E55" s="117">
        <v>9915367.9000000004</v>
      </c>
      <c r="G55" s="118">
        <f t="shared" si="25"/>
        <v>0</v>
      </c>
      <c r="H55" s="115"/>
      <c r="I55" s="115">
        <v>0</v>
      </c>
      <c r="J55" s="161"/>
      <c r="K55" s="117">
        <v>995089.23</v>
      </c>
      <c r="M55" s="115">
        <v>-10</v>
      </c>
      <c r="N55" s="115"/>
      <c r="O55" s="119">
        <f t="shared" si="26"/>
        <v>-99508.92300000001</v>
      </c>
      <c r="Q55" s="120">
        <f t="shared" si="27"/>
        <v>-99508.92300000001</v>
      </c>
      <c r="S55" s="121">
        <f t="shared" si="28"/>
        <v>10910457.130000001</v>
      </c>
      <c r="U55" s="115">
        <f t="shared" si="29"/>
        <v>-2</v>
      </c>
      <c r="V55" s="253">
        <f t="shared" si="30"/>
        <v>0.90879490949431918</v>
      </c>
      <c r="W55" s="253">
        <f t="shared" si="31"/>
        <v>9.120509050568075E-2</v>
      </c>
      <c r="X55" s="253">
        <f t="shared" si="32"/>
        <v>-0.01</v>
      </c>
    </row>
    <row r="56" spans="1:24" x14ac:dyDescent="0.2">
      <c r="A56" s="111">
        <v>345</v>
      </c>
      <c r="B56" s="116"/>
      <c r="C56" s="113" t="s">
        <v>679</v>
      </c>
      <c r="E56" s="117">
        <v>3714021.73</v>
      </c>
      <c r="G56" s="118">
        <f t="shared" si="25"/>
        <v>0</v>
      </c>
      <c r="H56" s="115"/>
      <c r="I56" s="115">
        <v>0</v>
      </c>
      <c r="J56" s="161"/>
      <c r="K56" s="117">
        <v>653254.46999999986</v>
      </c>
      <c r="M56" s="115">
        <v>-5</v>
      </c>
      <c r="N56" s="115"/>
      <c r="O56" s="119">
        <f t="shared" si="26"/>
        <v>-32662.723499999993</v>
      </c>
      <c r="Q56" s="120">
        <f t="shared" si="27"/>
        <v>-32662.723499999993</v>
      </c>
      <c r="S56" s="121">
        <f t="shared" si="28"/>
        <v>4367276.2</v>
      </c>
      <c r="U56" s="115">
        <f t="shared" si="29"/>
        <v>-2</v>
      </c>
      <c r="V56" s="253">
        <f t="shared" si="30"/>
        <v>0.85042061914929945</v>
      </c>
      <c r="W56" s="253">
        <f t="shared" si="31"/>
        <v>0.14957938085070044</v>
      </c>
      <c r="X56" s="253">
        <f t="shared" si="32"/>
        <v>-0.01</v>
      </c>
    </row>
    <row r="57" spans="1:24" x14ac:dyDescent="0.2">
      <c r="A57" s="111">
        <v>346</v>
      </c>
      <c r="B57" s="116"/>
      <c r="C57" s="113" t="s">
        <v>680</v>
      </c>
      <c r="E57" s="122">
        <v>1186974.2100000002</v>
      </c>
      <c r="G57" s="123">
        <f t="shared" si="25"/>
        <v>0</v>
      </c>
      <c r="H57" s="115"/>
      <c r="I57" s="115">
        <v>0</v>
      </c>
      <c r="J57" s="161"/>
      <c r="K57" s="122">
        <v>121871.34</v>
      </c>
      <c r="M57" s="115">
        <v>-5</v>
      </c>
      <c r="N57" s="115"/>
      <c r="O57" s="124">
        <f t="shared" si="26"/>
        <v>-6093.5669999999991</v>
      </c>
      <c r="Q57" s="125">
        <f t="shared" si="27"/>
        <v>-6093.5669999999991</v>
      </c>
      <c r="S57" s="126">
        <f t="shared" si="28"/>
        <v>1308845.5500000003</v>
      </c>
      <c r="U57" s="115">
        <f t="shared" si="29"/>
        <v>-2</v>
      </c>
      <c r="V57" s="253">
        <f t="shared" si="30"/>
        <v>0.90688638548681311</v>
      </c>
      <c r="W57" s="253">
        <f t="shared" si="31"/>
        <v>9.311361451318681E-2</v>
      </c>
      <c r="X57" s="253">
        <f t="shared" si="32"/>
        <v>0</v>
      </c>
    </row>
    <row r="58" spans="1:24" x14ac:dyDescent="0.2">
      <c r="A58" s="111"/>
      <c r="B58" s="127" t="s">
        <v>834</v>
      </c>
      <c r="E58" s="128">
        <f>+SUBTOTAL(9,E52:E57)</f>
        <v>38720863.299999997</v>
      </c>
      <c r="F58" s="129"/>
      <c r="G58" s="128">
        <f>+SUBTOTAL(9,G52:G57)</f>
        <v>0</v>
      </c>
      <c r="H58" s="128"/>
      <c r="I58" s="131">
        <v>0</v>
      </c>
      <c r="J58" s="170"/>
      <c r="K58" s="128">
        <f>+SUBTOTAL(9,K52:K57)</f>
        <v>12523399.460000001</v>
      </c>
      <c r="L58" s="129"/>
      <c r="M58" s="199">
        <f>+O58/K58*100</f>
        <v>-9.6905289923571605</v>
      </c>
      <c r="N58" s="129"/>
      <c r="O58" s="128">
        <f>+SUBTOTAL(9,O52:O57)</f>
        <v>-1213583.6555000001</v>
      </c>
      <c r="P58" s="129"/>
      <c r="Q58" s="130">
        <f>+SUBTOTAL(9,Q52:Q57)</f>
        <v>-1213583.6555000001</v>
      </c>
      <c r="R58" s="129"/>
      <c r="S58" s="128">
        <f>+SUBTOTAL(9,S52:S57)</f>
        <v>51244262.760000005</v>
      </c>
      <c r="T58" s="129"/>
      <c r="U58" s="131">
        <f>ROUND(Q58/S58*100,0)</f>
        <v>-2</v>
      </c>
      <c r="V58" s="253">
        <f t="shared" si="30"/>
        <v>0.75561362803378129</v>
      </c>
      <c r="W58" s="253">
        <f t="shared" si="31"/>
        <v>0.24438637196621851</v>
      </c>
      <c r="X58" s="253">
        <f t="shared" si="32"/>
        <v>-0.02</v>
      </c>
    </row>
    <row r="59" spans="1:24" x14ac:dyDescent="0.2">
      <c r="A59" s="138"/>
      <c r="B59" s="139"/>
      <c r="C59" s="140"/>
      <c r="E59" s="141"/>
      <c r="G59" s="118"/>
      <c r="H59" s="115"/>
      <c r="I59" s="115"/>
      <c r="J59" s="161"/>
      <c r="K59" s="141"/>
      <c r="M59" s="115"/>
      <c r="N59" s="115"/>
      <c r="O59" s="142"/>
      <c r="Q59" s="143"/>
      <c r="S59" s="121"/>
      <c r="U59" s="115"/>
    </row>
    <row r="60" spans="1:24" x14ac:dyDescent="0.2">
      <c r="A60" s="111"/>
      <c r="B60" s="112" t="s">
        <v>770</v>
      </c>
      <c r="C60" s="113"/>
      <c r="E60" s="114"/>
      <c r="G60" s="115"/>
      <c r="H60" s="115"/>
      <c r="I60" s="115"/>
      <c r="K60" s="114"/>
      <c r="M60" s="115"/>
      <c r="N60" s="115"/>
      <c r="O60" s="115"/>
    </row>
    <row r="61" spans="1:24" x14ac:dyDescent="0.2">
      <c r="A61" s="111">
        <v>341</v>
      </c>
      <c r="B61" s="116"/>
      <c r="C61" s="113" t="s">
        <v>678</v>
      </c>
      <c r="E61" s="117">
        <v>11093740.129999999</v>
      </c>
      <c r="G61" s="118">
        <f t="shared" ref="G61:G66" si="33">+E61*I61/100</f>
        <v>0</v>
      </c>
      <c r="H61" s="115"/>
      <c r="I61" s="115">
        <v>0</v>
      </c>
      <c r="J61" s="161"/>
      <c r="K61" s="117">
        <v>751479.01999999979</v>
      </c>
      <c r="M61" s="115">
        <v>-10</v>
      </c>
      <c r="N61" s="115"/>
      <c r="O61" s="119">
        <f t="shared" ref="O61:O66" si="34">K61*M61/100</f>
        <v>-75147.901999999973</v>
      </c>
      <c r="Q61" s="120">
        <f t="shared" ref="Q61:Q66" si="35">G61+O61</f>
        <v>-75147.901999999973</v>
      </c>
      <c r="S61" s="121">
        <f t="shared" ref="S61:S66" si="36">+E61+K61</f>
        <v>11845219.149999999</v>
      </c>
      <c r="U61" s="115">
        <f t="shared" ref="U61:U66" si="37">+U62</f>
        <v>-4</v>
      </c>
      <c r="V61" s="253">
        <f t="shared" ref="V61:V67" si="38">+E61/S61</f>
        <v>0.93655845362725942</v>
      </c>
      <c r="W61" s="253">
        <f t="shared" ref="W61:W67" si="39">+K61/S61</f>
        <v>6.344154637274059E-2</v>
      </c>
      <c r="X61" s="253">
        <f t="shared" ref="X61:X67" si="40">ROUND(V61*I61/100+W61*M61/100,2)</f>
        <v>-0.01</v>
      </c>
    </row>
    <row r="62" spans="1:24" x14ac:dyDescent="0.2">
      <c r="A62" s="111">
        <v>342</v>
      </c>
      <c r="B62" s="116"/>
      <c r="C62" s="113" t="s">
        <v>702</v>
      </c>
      <c r="E62" s="117">
        <v>3333188.63</v>
      </c>
      <c r="G62" s="118">
        <f t="shared" si="33"/>
        <v>0</v>
      </c>
      <c r="H62" s="115"/>
      <c r="I62" s="115">
        <v>0</v>
      </c>
      <c r="J62" s="161"/>
      <c r="K62" s="117">
        <v>652329.84999999974</v>
      </c>
      <c r="M62" s="115">
        <v>-10</v>
      </c>
      <c r="N62" s="115"/>
      <c r="O62" s="119">
        <f t="shared" si="34"/>
        <v>-65232.984999999971</v>
      </c>
      <c r="Q62" s="120">
        <f t="shared" si="35"/>
        <v>-65232.984999999971</v>
      </c>
      <c r="S62" s="121">
        <f t="shared" si="36"/>
        <v>3985518.4799999995</v>
      </c>
      <c r="U62" s="115">
        <f t="shared" si="37"/>
        <v>-4</v>
      </c>
      <c r="V62" s="253">
        <f t="shared" si="38"/>
        <v>0.83632497170104714</v>
      </c>
      <c r="W62" s="253">
        <f t="shared" si="39"/>
        <v>0.16367502829895292</v>
      </c>
      <c r="X62" s="253">
        <f t="shared" si="40"/>
        <v>-0.02</v>
      </c>
    </row>
    <row r="63" spans="1:24" x14ac:dyDescent="0.2">
      <c r="A63" s="111">
        <v>343</v>
      </c>
      <c r="B63" s="116"/>
      <c r="C63" s="113" t="s">
        <v>708</v>
      </c>
      <c r="E63" s="117">
        <v>47726930.749999993</v>
      </c>
      <c r="G63" s="118">
        <f t="shared" si="33"/>
        <v>0</v>
      </c>
      <c r="H63" s="115"/>
      <c r="I63" s="115">
        <v>0</v>
      </c>
      <c r="J63" s="161"/>
      <c r="K63" s="117">
        <v>43119446.520000063</v>
      </c>
      <c r="M63" s="115">
        <v>-10</v>
      </c>
      <c r="N63" s="115"/>
      <c r="O63" s="119">
        <f t="shared" si="34"/>
        <v>-4311944.6520000063</v>
      </c>
      <c r="Q63" s="120">
        <f t="shared" si="35"/>
        <v>-4311944.6520000063</v>
      </c>
      <c r="S63" s="121">
        <f t="shared" si="36"/>
        <v>90846377.270000055</v>
      </c>
      <c r="U63" s="115">
        <f t="shared" si="37"/>
        <v>-4</v>
      </c>
      <c r="V63" s="253">
        <f t="shared" si="38"/>
        <v>0.52535865693524719</v>
      </c>
      <c r="W63" s="253">
        <f t="shared" si="39"/>
        <v>0.47464134306475286</v>
      </c>
      <c r="X63" s="253">
        <f t="shared" si="40"/>
        <v>-0.05</v>
      </c>
    </row>
    <row r="64" spans="1:24" x14ac:dyDescent="0.2">
      <c r="A64" s="111">
        <v>344</v>
      </c>
      <c r="B64" s="116"/>
      <c r="C64" s="113" t="s">
        <v>762</v>
      </c>
      <c r="E64" s="117">
        <v>9906098.660000002</v>
      </c>
      <c r="G64" s="118">
        <f t="shared" si="33"/>
        <v>0</v>
      </c>
      <c r="H64" s="115"/>
      <c r="I64" s="115">
        <v>0</v>
      </c>
      <c r="J64" s="161"/>
      <c r="K64" s="117">
        <v>811453.60000000126</v>
      </c>
      <c r="M64" s="115">
        <v>-10</v>
      </c>
      <c r="N64" s="115"/>
      <c r="O64" s="119">
        <f t="shared" si="34"/>
        <v>-81145.360000000132</v>
      </c>
      <c r="Q64" s="120">
        <f t="shared" si="35"/>
        <v>-81145.360000000132</v>
      </c>
      <c r="S64" s="121">
        <f t="shared" si="36"/>
        <v>10717552.260000004</v>
      </c>
      <c r="U64" s="115">
        <f t="shared" si="37"/>
        <v>-4</v>
      </c>
      <c r="V64" s="253">
        <f t="shared" si="38"/>
        <v>0.92428741373825585</v>
      </c>
      <c r="W64" s="253">
        <f t="shared" si="39"/>
        <v>7.5712586261744153E-2</v>
      </c>
      <c r="X64" s="253">
        <f t="shared" si="40"/>
        <v>-0.01</v>
      </c>
    </row>
    <row r="65" spans="1:24" x14ac:dyDescent="0.2">
      <c r="A65" s="111">
        <v>345</v>
      </c>
      <c r="B65" s="116"/>
      <c r="C65" s="113" t="s">
        <v>679</v>
      </c>
      <c r="E65" s="117">
        <v>11812066.580000002</v>
      </c>
      <c r="G65" s="118">
        <f t="shared" si="33"/>
        <v>0</v>
      </c>
      <c r="H65" s="115"/>
      <c r="I65" s="115">
        <v>0</v>
      </c>
      <c r="J65" s="161"/>
      <c r="K65" s="117">
        <v>2905158.4600000014</v>
      </c>
      <c r="M65" s="115">
        <v>-5</v>
      </c>
      <c r="N65" s="115"/>
      <c r="O65" s="119">
        <f t="shared" si="34"/>
        <v>-145257.92300000007</v>
      </c>
      <c r="Q65" s="120">
        <f t="shared" si="35"/>
        <v>-145257.92300000007</v>
      </c>
      <c r="S65" s="121">
        <f t="shared" si="36"/>
        <v>14717225.040000003</v>
      </c>
      <c r="U65" s="115">
        <f t="shared" si="37"/>
        <v>-4</v>
      </c>
      <c r="V65" s="253">
        <f t="shared" si="38"/>
        <v>0.80260147873637455</v>
      </c>
      <c r="W65" s="253">
        <f t="shared" si="39"/>
        <v>0.19739852126362545</v>
      </c>
      <c r="X65" s="253">
        <f t="shared" si="40"/>
        <v>-0.01</v>
      </c>
    </row>
    <row r="66" spans="1:24" x14ac:dyDescent="0.2">
      <c r="A66" s="111">
        <v>346</v>
      </c>
      <c r="B66" s="116"/>
      <c r="C66" s="113" t="s">
        <v>680</v>
      </c>
      <c r="E66" s="122">
        <v>51696.439999999995</v>
      </c>
      <c r="G66" s="123">
        <f t="shared" si="33"/>
        <v>0</v>
      </c>
      <c r="H66" s="115"/>
      <c r="I66" s="115">
        <v>0</v>
      </c>
      <c r="J66" s="161"/>
      <c r="K66" s="122">
        <v>3880.9300000000012</v>
      </c>
      <c r="M66" s="115">
        <v>-5</v>
      </c>
      <c r="N66" s="115"/>
      <c r="O66" s="124">
        <f t="shared" si="34"/>
        <v>-194.04650000000004</v>
      </c>
      <c r="Q66" s="125">
        <f t="shared" si="35"/>
        <v>-194.04650000000004</v>
      </c>
      <c r="S66" s="126">
        <f t="shared" si="36"/>
        <v>55577.369999999995</v>
      </c>
      <c r="U66" s="115">
        <f t="shared" si="37"/>
        <v>-4</v>
      </c>
      <c r="V66" s="253">
        <f t="shared" si="38"/>
        <v>0.93017067918111274</v>
      </c>
      <c r="W66" s="253">
        <f t="shared" si="39"/>
        <v>6.9829320818887278E-2</v>
      </c>
      <c r="X66" s="253">
        <f t="shared" si="40"/>
        <v>0</v>
      </c>
    </row>
    <row r="67" spans="1:24" x14ac:dyDescent="0.2">
      <c r="A67" s="111"/>
      <c r="B67" s="127" t="s">
        <v>771</v>
      </c>
      <c r="E67" s="128">
        <f>+SUBTOTAL(9,E61:E66)</f>
        <v>83923721.189999983</v>
      </c>
      <c r="F67" s="129"/>
      <c r="G67" s="128">
        <f>+SUBTOTAL(9,G61:G66)</f>
        <v>0</v>
      </c>
      <c r="H67" s="128"/>
      <c r="I67" s="131">
        <v>0</v>
      </c>
      <c r="J67" s="170"/>
      <c r="K67" s="128">
        <f>+SUBTOTAL(9,K61:K66)</f>
        <v>48243748.380000062</v>
      </c>
      <c r="L67" s="129"/>
      <c r="M67" s="199">
        <f>+O67/K67*100</f>
        <v>-9.6985060771930023</v>
      </c>
      <c r="N67" s="129"/>
      <c r="O67" s="128">
        <f>+SUBTOTAL(9,O61:O66)</f>
        <v>-4678922.8685000073</v>
      </c>
      <c r="P67" s="129"/>
      <c r="Q67" s="130">
        <f>+SUBTOTAL(9,Q61:Q66)</f>
        <v>-4678922.8685000073</v>
      </c>
      <c r="R67" s="129"/>
      <c r="S67" s="128">
        <f>+SUBTOTAL(9,S61:S66)</f>
        <v>132167469.57000007</v>
      </c>
      <c r="T67" s="129"/>
      <c r="U67" s="131">
        <f>ROUND(Q67/S67*100,0)</f>
        <v>-4</v>
      </c>
      <c r="V67" s="253">
        <f t="shared" si="38"/>
        <v>0.6349801616316133</v>
      </c>
      <c r="W67" s="253">
        <f t="shared" si="39"/>
        <v>0.36501983836838647</v>
      </c>
      <c r="X67" s="253">
        <f t="shared" si="40"/>
        <v>-0.04</v>
      </c>
    </row>
    <row r="68" spans="1:24" x14ac:dyDescent="0.2">
      <c r="A68" s="111"/>
      <c r="B68" s="127"/>
      <c r="E68" s="128"/>
      <c r="F68" s="129"/>
      <c r="G68" s="128"/>
      <c r="H68" s="128"/>
      <c r="I68" s="131"/>
      <c r="J68" s="170"/>
      <c r="K68" s="128"/>
      <c r="L68" s="129"/>
      <c r="M68" s="129"/>
      <c r="N68" s="129"/>
      <c r="O68" s="128"/>
      <c r="P68" s="129"/>
      <c r="Q68" s="130"/>
      <c r="R68" s="129"/>
      <c r="S68" s="128"/>
      <c r="T68" s="129"/>
      <c r="U68" s="129"/>
    </row>
    <row r="69" spans="1:24" x14ac:dyDescent="0.2">
      <c r="A69" s="136" t="s">
        <v>772</v>
      </c>
      <c r="E69" s="144">
        <f>+SUBTOTAL(9,E33:E68)</f>
        <v>253146092.31000003</v>
      </c>
      <c r="G69" s="144">
        <f>+SUBTOTAL(9,G33:G68)</f>
        <v>0</v>
      </c>
      <c r="I69" s="131">
        <v>0</v>
      </c>
      <c r="K69" s="144">
        <f>+SUBTOTAL(9,K33:K68)</f>
        <v>138010164.08000004</v>
      </c>
      <c r="M69" s="199">
        <f>+O69/K69*100</f>
        <v>-9.7651572127599771</v>
      </c>
      <c r="O69" s="144">
        <f>+SUBTOTAL(9,O33:O68)</f>
        <v>-13476909.492000002</v>
      </c>
      <c r="Q69" s="144">
        <f>+SUBTOTAL(9,Q33:Q68)</f>
        <v>-13476909.492000002</v>
      </c>
      <c r="S69" s="144">
        <f>+SUBTOTAL(9,S33:S68)</f>
        <v>391156256.39000005</v>
      </c>
      <c r="U69" s="131">
        <f>ROUND(Q69/S69*100,0)</f>
        <v>-3</v>
      </c>
      <c r="V69" s="253">
        <f>+E69/S69</f>
        <v>0.64717382931899781</v>
      </c>
      <c r="W69" s="253">
        <f>+K69/S69</f>
        <v>0.35282617068100225</v>
      </c>
      <c r="X69" s="253">
        <f t="shared" ref="X69" si="41">ROUND(V69*I69/100+W69*M69/100,2)</f>
        <v>-0.03</v>
      </c>
    </row>
    <row r="70" spans="1:24" x14ac:dyDescent="0.2">
      <c r="A70" s="111"/>
    </row>
    <row r="71" spans="1:24" ht="13.5" thickBot="1" x14ac:dyDescent="0.25">
      <c r="A71" s="136" t="s">
        <v>773</v>
      </c>
      <c r="B71" s="106"/>
      <c r="C71" s="106"/>
      <c r="D71" s="106"/>
      <c r="E71" s="145">
        <f>+SUBTOTAL(9,E13:E70)</f>
        <v>3101304832</v>
      </c>
      <c r="F71" s="106"/>
      <c r="G71" s="145">
        <f>+SUBTOTAL(9,G13:G70)</f>
        <v>0</v>
      </c>
      <c r="H71" s="106"/>
      <c r="I71" s="131">
        <v>0</v>
      </c>
      <c r="J71" s="106"/>
      <c r="K71" s="145">
        <f>+SUBTOTAL(9,K13:K70)</f>
        <v>638664980.69999981</v>
      </c>
      <c r="L71" s="106"/>
      <c r="M71" s="199">
        <f>+O71/K71*100</f>
        <v>-24.270922040708033</v>
      </c>
      <c r="N71" s="106"/>
      <c r="O71" s="145">
        <f>+SUBTOTAL(9,O13:O70)</f>
        <v>-155009879.56699997</v>
      </c>
      <c r="P71" s="106"/>
      <c r="Q71" s="145">
        <f>+SUBTOTAL(9,Q13:Q70)</f>
        <v>-155009879.56699997</v>
      </c>
      <c r="R71" s="106"/>
      <c r="S71" s="145">
        <f>+SUBTOTAL(9,S13:S70)</f>
        <v>3739969812.6999998</v>
      </c>
      <c r="T71" s="106"/>
      <c r="U71" s="131">
        <f>ROUND(Q71/S71*100,0)</f>
        <v>-4</v>
      </c>
      <c r="V71" s="253">
        <f>+E71/S71</f>
        <v>0.82923258403550382</v>
      </c>
      <c r="W71" s="253">
        <f>+K71/S71</f>
        <v>0.17076741596449621</v>
      </c>
      <c r="X71" s="253">
        <f t="shared" ref="X71" si="42">ROUND(V71*I71/100+W71*M71/100,2)</f>
        <v>-0.04</v>
      </c>
    </row>
    <row r="72" spans="1:24" ht="13.5" thickTop="1" x14ac:dyDescent="0.2">
      <c r="A72" s="111"/>
    </row>
    <row r="73" spans="1:24" x14ac:dyDescent="0.2">
      <c r="A73" s="111"/>
    </row>
    <row r="74" spans="1:24" x14ac:dyDescent="0.2">
      <c r="A74" s="111"/>
    </row>
    <row r="75" spans="1:24" x14ac:dyDescent="0.2">
      <c r="A75" s="111"/>
    </row>
    <row r="76" spans="1:24" x14ac:dyDescent="0.2">
      <c r="A76" s="111"/>
    </row>
    <row r="77" spans="1:24" x14ac:dyDescent="0.2">
      <c r="A77" s="111"/>
    </row>
    <row r="78" spans="1:24" x14ac:dyDescent="0.2">
      <c r="A78" s="111"/>
    </row>
    <row r="79" spans="1:24" x14ac:dyDescent="0.2">
      <c r="A79" s="111"/>
    </row>
    <row r="80" spans="1:24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</sheetData>
  <pageMargins left="0.7" right="0.7" top="0.75" bottom="0.75" header="0.3" footer="0.3"/>
  <pageSetup fitToHeight="0" orientation="portrait" horizontalDpi="1200" verticalDpi="1200" r:id="rId1"/>
  <headerFooter>
    <oddHeader xml:space="preserve">&amp;R&amp;"Times New Roman,Bold"&amp;12Case Nos. 2025-00113 and 2025-00114
Attachment to Response to AG-KIUC-2 Question No. 16 
Page &amp;P of &amp;N
Garrett
</oddHeader>
  </headerFooter>
  <rowBreaks count="1" manualBreakCount="1">
    <brk id="41" max="2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07AD73-B92E-42B8-8205-8FCE37E9C27D}">
  <sheetPr transitionEvaluation="1">
    <pageSetUpPr autoPageBreaks="0"/>
  </sheetPr>
  <dimension ref="A1:V52"/>
  <sheetViews>
    <sheetView tabSelected="1" zoomScale="70" zoomScaleNormal="70" workbookViewId="0">
      <selection activeCell="H31" sqref="H31"/>
    </sheetView>
  </sheetViews>
  <sheetFormatPr defaultColWidth="12.5703125" defaultRowHeight="15" x14ac:dyDescent="0.2"/>
  <cols>
    <col min="1" max="1" width="12.5703125" style="257" customWidth="1"/>
    <col min="2" max="2" width="3" style="260" bestFit="1" customWidth="1"/>
    <col min="3" max="3" width="61.28515625" style="257" customWidth="1"/>
    <col min="4" max="4" width="7.28515625" style="257" bestFit="1" customWidth="1"/>
    <col min="5" max="5" width="19.7109375" style="257" customWidth="1"/>
    <col min="6" max="6" width="7.28515625" style="257" customWidth="1"/>
    <col min="7" max="7" width="20.85546875" style="262" customWidth="1"/>
    <col min="8" max="8" width="4.85546875" style="262" customWidth="1"/>
    <col min="9" max="9" width="12.5703125" style="263" customWidth="1"/>
    <col min="10" max="10" width="4.85546875" style="257" customWidth="1"/>
    <col min="11" max="11" width="26.85546875" style="257" bestFit="1" customWidth="1"/>
    <col min="12" max="12" width="4.85546875" style="257" customWidth="1"/>
    <col min="13" max="13" width="22.28515625" style="265" bestFit="1" customWidth="1"/>
    <col min="14" max="14" width="4.85546875" style="265" customWidth="1"/>
    <col min="15" max="15" width="22.7109375" style="265" bestFit="1" customWidth="1"/>
    <col min="16" max="16" width="4.85546875" style="265" customWidth="1"/>
    <col min="17" max="17" width="20.140625" style="265" bestFit="1" customWidth="1"/>
    <col min="18" max="18" width="4.85546875" style="257" customWidth="1"/>
    <col min="19" max="19" width="15.140625" style="257" customWidth="1"/>
    <col min="20" max="20" width="4.85546875" style="257" customWidth="1"/>
    <col min="21" max="21" width="16.42578125" style="257" customWidth="1"/>
    <col min="22" max="22" width="12.5703125" style="256" customWidth="1"/>
    <col min="23" max="16384" width="12.5703125" style="257"/>
  </cols>
  <sheetData>
    <row r="1" spans="1:21" ht="15.75" x14ac:dyDescent="0.25">
      <c r="A1" s="361" t="s">
        <v>603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</row>
    <row r="2" spans="1:21" ht="15.75" x14ac:dyDescent="0.25">
      <c r="A2" s="258"/>
      <c r="B2" s="259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</row>
    <row r="3" spans="1:21" ht="15.75" x14ac:dyDescent="0.25">
      <c r="A3" s="258"/>
      <c r="B3" s="259"/>
      <c r="C3" s="258"/>
      <c r="D3" s="258"/>
      <c r="E3" s="258"/>
      <c r="F3" s="258"/>
      <c r="G3" s="258"/>
      <c r="H3" s="258"/>
      <c r="I3" s="258"/>
      <c r="J3" s="258"/>
      <c r="K3" s="258"/>
      <c r="L3" s="258"/>
      <c r="M3" s="258"/>
      <c r="N3" s="258"/>
      <c r="O3" s="258"/>
      <c r="P3" s="258"/>
      <c r="Q3" s="258"/>
      <c r="R3" s="258"/>
      <c r="S3" s="258"/>
      <c r="T3" s="258"/>
      <c r="U3" s="258"/>
    </row>
    <row r="4" spans="1:21" ht="15.75" x14ac:dyDescent="0.25">
      <c r="A4" s="361" t="s">
        <v>835</v>
      </c>
      <c r="B4" s="361"/>
      <c r="C4" s="361"/>
      <c r="D4" s="361"/>
      <c r="E4" s="361"/>
      <c r="F4" s="361"/>
      <c r="G4" s="361"/>
      <c r="H4" s="361"/>
      <c r="I4" s="361"/>
      <c r="J4" s="361"/>
      <c r="K4" s="361"/>
      <c r="L4" s="361"/>
      <c r="M4" s="361"/>
      <c r="N4" s="361"/>
      <c r="O4" s="361"/>
      <c r="P4" s="361"/>
      <c r="Q4" s="361"/>
      <c r="R4" s="361"/>
      <c r="S4" s="361"/>
      <c r="T4" s="361"/>
      <c r="U4" s="361"/>
    </row>
    <row r="5" spans="1:21" ht="15.75" x14ac:dyDescent="0.25">
      <c r="A5" s="361" t="s">
        <v>836</v>
      </c>
      <c r="B5" s="361"/>
      <c r="C5" s="361"/>
      <c r="D5" s="361"/>
      <c r="E5" s="361"/>
      <c r="F5" s="361"/>
      <c r="G5" s="361"/>
      <c r="H5" s="361"/>
      <c r="I5" s="361"/>
      <c r="J5" s="361"/>
      <c r="K5" s="361"/>
      <c r="L5" s="361"/>
      <c r="M5" s="361"/>
      <c r="N5" s="361"/>
      <c r="O5" s="361"/>
      <c r="P5" s="361"/>
      <c r="Q5" s="361"/>
      <c r="R5" s="361"/>
      <c r="S5" s="361"/>
      <c r="T5" s="361"/>
      <c r="U5" s="361"/>
    </row>
    <row r="6" spans="1:21" ht="15.75" x14ac:dyDescent="0.25">
      <c r="A6" s="258"/>
      <c r="C6" s="261"/>
      <c r="D6" s="261"/>
      <c r="E6" s="261"/>
      <c r="F6" s="261"/>
      <c r="J6" s="261"/>
      <c r="K6" s="261"/>
      <c r="L6" s="261"/>
      <c r="M6" s="264"/>
      <c r="N6" s="264"/>
      <c r="O6" s="264"/>
      <c r="P6" s="264"/>
    </row>
    <row r="7" spans="1:21" ht="15.75" x14ac:dyDescent="0.25">
      <c r="B7" s="259"/>
      <c r="C7" s="255"/>
      <c r="D7" s="255"/>
      <c r="E7" s="51" t="s">
        <v>606</v>
      </c>
      <c r="F7" s="255"/>
      <c r="G7" s="255"/>
      <c r="H7" s="255"/>
      <c r="I7" s="266" t="s">
        <v>607</v>
      </c>
      <c r="J7" s="255"/>
      <c r="K7" s="255"/>
      <c r="L7" s="255"/>
      <c r="M7" s="267" t="s">
        <v>608</v>
      </c>
      <c r="N7" s="267"/>
      <c r="O7" s="267"/>
      <c r="P7" s="267"/>
      <c r="Q7" s="268" t="s">
        <v>609</v>
      </c>
      <c r="R7" s="269"/>
      <c r="S7" s="269"/>
      <c r="T7" s="270"/>
      <c r="U7" s="255" t="s">
        <v>610</v>
      </c>
    </row>
    <row r="8" spans="1:21" ht="15.75" x14ac:dyDescent="0.25">
      <c r="B8" s="259"/>
      <c r="C8" s="255"/>
      <c r="D8" s="255"/>
      <c r="E8" s="51" t="s">
        <v>611</v>
      </c>
      <c r="F8" s="255"/>
      <c r="G8" s="255" t="s">
        <v>612</v>
      </c>
      <c r="H8" s="255"/>
      <c r="I8" s="266" t="s">
        <v>613</v>
      </c>
      <c r="J8" s="255"/>
      <c r="K8" s="255" t="s">
        <v>614</v>
      </c>
      <c r="L8" s="255"/>
      <c r="M8" s="267" t="s">
        <v>615</v>
      </c>
      <c r="N8" s="267"/>
      <c r="O8" s="267" t="s">
        <v>616</v>
      </c>
      <c r="P8" s="267"/>
      <c r="Q8" s="271" t="s">
        <v>617</v>
      </c>
      <c r="R8" s="272"/>
      <c r="S8" s="272" t="s">
        <v>618</v>
      </c>
      <c r="T8" s="270"/>
      <c r="U8" s="255" t="s">
        <v>619</v>
      </c>
    </row>
    <row r="9" spans="1:21" ht="15.75" x14ac:dyDescent="0.25">
      <c r="B9" s="259"/>
      <c r="C9" s="255" t="s">
        <v>620</v>
      </c>
      <c r="D9" s="255"/>
      <c r="E9" s="51" t="s">
        <v>621</v>
      </c>
      <c r="F9" s="255"/>
      <c r="G9" s="255" t="s">
        <v>622</v>
      </c>
      <c r="H9" s="255"/>
      <c r="I9" s="266" t="s">
        <v>623</v>
      </c>
      <c r="J9" s="255"/>
      <c r="K9" s="255" t="s">
        <v>624</v>
      </c>
      <c r="L9" s="255"/>
      <c r="M9" s="267" t="s">
        <v>625</v>
      </c>
      <c r="N9" s="267"/>
      <c r="O9" s="267" t="s">
        <v>626</v>
      </c>
      <c r="P9" s="267"/>
      <c r="Q9" s="267" t="s">
        <v>627</v>
      </c>
      <c r="R9" s="255"/>
      <c r="S9" s="255" t="s">
        <v>628</v>
      </c>
      <c r="T9" s="270"/>
      <c r="U9" s="255" t="s">
        <v>629</v>
      </c>
    </row>
    <row r="10" spans="1:21" ht="15.75" x14ac:dyDescent="0.25">
      <c r="B10" s="259"/>
      <c r="C10" s="271">
        <v>-1</v>
      </c>
      <c r="D10" s="273"/>
      <c r="E10" s="273"/>
      <c r="F10" s="273"/>
      <c r="G10" s="271">
        <v>-2</v>
      </c>
      <c r="H10" s="273"/>
      <c r="I10" s="274">
        <v>-3</v>
      </c>
      <c r="J10" s="273"/>
      <c r="K10" s="271">
        <v>-4</v>
      </c>
      <c r="L10" s="273"/>
      <c r="M10" s="271">
        <v>-5</v>
      </c>
      <c r="N10" s="267"/>
      <c r="O10" s="271">
        <v>-6</v>
      </c>
      <c r="P10" s="267"/>
      <c r="Q10" s="271">
        <v>-7</v>
      </c>
      <c r="R10" s="273"/>
      <c r="S10" s="275" t="s">
        <v>776</v>
      </c>
      <c r="U10" s="275" t="s">
        <v>777</v>
      </c>
    </row>
    <row r="11" spans="1:21" ht="15.75" x14ac:dyDescent="0.25">
      <c r="B11" s="259"/>
      <c r="C11" s="273"/>
      <c r="D11" s="273"/>
      <c r="E11" s="273"/>
      <c r="F11" s="273"/>
      <c r="G11" s="273"/>
      <c r="H11" s="273"/>
      <c r="I11" s="266"/>
      <c r="J11" s="273"/>
      <c r="K11" s="273"/>
      <c r="L11" s="273"/>
      <c r="M11" s="267"/>
      <c r="N11" s="267"/>
      <c r="O11" s="267"/>
      <c r="P11" s="267"/>
      <c r="Q11" s="267"/>
      <c r="R11" s="273"/>
      <c r="S11" s="273"/>
      <c r="U11" s="273"/>
    </row>
    <row r="12" spans="1:21" ht="15.75" x14ac:dyDescent="0.25">
      <c r="C12" s="276" t="s">
        <v>634</v>
      </c>
    </row>
    <row r="14" spans="1:21" ht="15.75" x14ac:dyDescent="0.25">
      <c r="C14" s="255" t="s">
        <v>637</v>
      </c>
      <c r="K14" s="277"/>
      <c r="S14" s="278"/>
      <c r="U14" s="279"/>
    </row>
    <row r="15" spans="1:21" ht="15.75" x14ac:dyDescent="0.25">
      <c r="C15" s="272"/>
      <c r="K15" s="277"/>
      <c r="S15" s="278"/>
      <c r="U15" s="279"/>
    </row>
    <row r="16" spans="1:21" x14ac:dyDescent="0.2">
      <c r="A16" s="280">
        <v>311</v>
      </c>
      <c r="C16" s="257" t="s">
        <v>638</v>
      </c>
      <c r="G16" s="270"/>
      <c r="H16" s="270"/>
      <c r="I16" s="281"/>
      <c r="K16" s="63"/>
      <c r="L16" s="72"/>
      <c r="M16" s="64"/>
      <c r="N16" s="64"/>
      <c r="O16" s="64"/>
      <c r="P16" s="64"/>
      <c r="Q16" s="64"/>
      <c r="S16" s="278"/>
      <c r="U16" s="279"/>
    </row>
    <row r="17" spans="1:22" x14ac:dyDescent="0.2">
      <c r="A17" s="280"/>
      <c r="C17" s="282" t="s">
        <v>644</v>
      </c>
      <c r="E17" s="62">
        <v>49674</v>
      </c>
      <c r="G17" s="270" t="s">
        <v>837</v>
      </c>
      <c r="H17" s="270" t="s">
        <v>636</v>
      </c>
      <c r="I17" s="281">
        <v>-2</v>
      </c>
      <c r="K17" s="63">
        <v>28754404.329999998</v>
      </c>
      <c r="L17" s="72"/>
      <c r="M17" s="64">
        <v>14706856</v>
      </c>
      <c r="N17" s="64"/>
      <c r="O17" s="64">
        <f t="shared" ref="O17:O18" si="0">ROUND((K17*(-I17/100)+K17)-M17,0)</f>
        <v>14622636</v>
      </c>
      <c r="P17" s="64"/>
      <c r="Q17" s="64">
        <f t="shared" ref="Q17:Q18" si="1">ROUND(O17/U17,0)</f>
        <v>843983</v>
      </c>
      <c r="S17" s="278">
        <f t="shared" ref="S17:S18" si="2">ROUND(Q17/K17*100,2)</f>
        <v>2.94</v>
      </c>
      <c r="U17" s="279">
        <v>17.325755079264649</v>
      </c>
      <c r="V17" s="246">
        <f t="shared" ref="V17:V18" si="3">+O17/Q17</f>
        <v>17.325747082583415</v>
      </c>
    </row>
    <row r="18" spans="1:22" x14ac:dyDescent="0.2">
      <c r="A18" s="280"/>
      <c r="C18" s="282" t="s">
        <v>645</v>
      </c>
      <c r="E18" s="62">
        <v>49674</v>
      </c>
      <c r="G18" s="270" t="s">
        <v>837</v>
      </c>
      <c r="H18" s="270" t="s">
        <v>636</v>
      </c>
      <c r="I18" s="281">
        <v>-2</v>
      </c>
      <c r="K18" s="63">
        <v>45382543.880000003</v>
      </c>
      <c r="L18" s="72"/>
      <c r="M18" s="64">
        <v>12264813</v>
      </c>
      <c r="N18" s="64"/>
      <c r="O18" s="64">
        <f t="shared" si="0"/>
        <v>34025382</v>
      </c>
      <c r="P18" s="64"/>
      <c r="Q18" s="64">
        <f t="shared" si="1"/>
        <v>1957727</v>
      </c>
      <c r="S18" s="278">
        <f t="shared" si="2"/>
        <v>4.3099999999999996</v>
      </c>
      <c r="U18" s="279">
        <v>17.380040006304025</v>
      </c>
      <c r="V18" s="246">
        <f t="shared" si="3"/>
        <v>17.380044306483999</v>
      </c>
    </row>
    <row r="19" spans="1:22" x14ac:dyDescent="0.2">
      <c r="A19" s="280"/>
      <c r="G19" s="270"/>
      <c r="H19" s="270"/>
      <c r="I19" s="281"/>
      <c r="K19" s="63"/>
      <c r="M19" s="283"/>
      <c r="O19" s="283"/>
      <c r="Q19" s="283"/>
      <c r="S19" s="278"/>
      <c r="U19" s="279"/>
    </row>
    <row r="20" spans="1:22" x14ac:dyDescent="0.2">
      <c r="A20" s="280"/>
      <c r="C20" s="284" t="s">
        <v>652</v>
      </c>
      <c r="G20" s="270"/>
      <c r="H20" s="270"/>
      <c r="I20" s="281"/>
      <c r="K20" s="63">
        <f>+SUBTOTAL(9,K17:K19)</f>
        <v>74136948.210000008</v>
      </c>
      <c r="M20" s="265">
        <f>+SUBTOTAL(9,M17:M19)</f>
        <v>26971669</v>
      </c>
      <c r="O20" s="265">
        <f>+SUBTOTAL(9,O17:O19)</f>
        <v>48648018</v>
      </c>
      <c r="Q20" s="265">
        <f>+SUBTOTAL(9,Q17:Q19)</f>
        <v>2801710</v>
      </c>
      <c r="S20" s="278">
        <f>Q20/K20*100</f>
        <v>3.7791007960887302</v>
      </c>
      <c r="U20" s="279">
        <f>ROUND(O20/Q20,1)</f>
        <v>17.399999999999999</v>
      </c>
    </row>
    <row r="21" spans="1:22" x14ac:dyDescent="0.2">
      <c r="A21" s="280"/>
      <c r="C21" s="284"/>
      <c r="G21" s="270"/>
      <c r="H21" s="270"/>
      <c r="I21" s="281"/>
      <c r="K21" s="63"/>
      <c r="S21" s="278"/>
      <c r="U21" s="279"/>
    </row>
    <row r="22" spans="1:22" x14ac:dyDescent="0.2">
      <c r="A22" s="280">
        <v>312</v>
      </c>
      <c r="C22" s="257" t="s">
        <v>653</v>
      </c>
      <c r="K22" s="63"/>
      <c r="S22" s="278"/>
      <c r="U22" s="279"/>
    </row>
    <row r="23" spans="1:22" x14ac:dyDescent="0.2">
      <c r="A23" s="280"/>
      <c r="C23" s="282" t="s">
        <v>644</v>
      </c>
      <c r="E23" s="62">
        <v>49674</v>
      </c>
      <c r="G23" s="270" t="s">
        <v>674</v>
      </c>
      <c r="H23" s="270" t="s">
        <v>636</v>
      </c>
      <c r="I23" s="281">
        <v>-2</v>
      </c>
      <c r="K23" s="63">
        <v>442651264.75999999</v>
      </c>
      <c r="L23" s="72"/>
      <c r="M23" s="64">
        <v>80166586</v>
      </c>
      <c r="N23" s="64"/>
      <c r="O23" s="64">
        <f t="shared" ref="O23:O24" si="4">ROUND((K23*(-I23/100)+K23)-M23,0)</f>
        <v>371337704</v>
      </c>
      <c r="P23" s="64"/>
      <c r="Q23" s="64">
        <f t="shared" ref="Q23:Q24" si="5">ROUND(O23/U23,0)</f>
        <v>21941899</v>
      </c>
      <c r="S23" s="278">
        <f t="shared" ref="S23:S24" si="6">ROUND(Q23/K23*100,2)</f>
        <v>4.96</v>
      </c>
      <c r="U23" s="279">
        <v>16.923681432433298</v>
      </c>
      <c r="V23" s="246">
        <f t="shared" ref="V23:V24" si="7">+O23/Q23</f>
        <v>16.923681218293822</v>
      </c>
    </row>
    <row r="24" spans="1:22" x14ac:dyDescent="0.2">
      <c r="A24" s="280"/>
      <c r="C24" s="282" t="s">
        <v>645</v>
      </c>
      <c r="E24" s="62">
        <v>49674</v>
      </c>
      <c r="G24" s="270" t="s">
        <v>674</v>
      </c>
      <c r="H24" s="270" t="s">
        <v>636</v>
      </c>
      <c r="I24" s="281">
        <v>-2</v>
      </c>
      <c r="K24" s="63">
        <v>335178567.22000003</v>
      </c>
      <c r="L24" s="72"/>
      <c r="M24" s="64">
        <v>75103808</v>
      </c>
      <c r="N24" s="64"/>
      <c r="O24" s="64">
        <f t="shared" si="4"/>
        <v>266778331</v>
      </c>
      <c r="P24" s="64"/>
      <c r="Q24" s="64">
        <f t="shared" si="5"/>
        <v>15708746</v>
      </c>
      <c r="S24" s="278">
        <f t="shared" si="6"/>
        <v>4.6900000000000004</v>
      </c>
      <c r="U24" s="279">
        <v>16.982789396249931</v>
      </c>
      <c r="V24" s="246">
        <f t="shared" si="7"/>
        <v>16.982789778382056</v>
      </c>
    </row>
    <row r="25" spans="1:22" x14ac:dyDescent="0.2">
      <c r="A25" s="280"/>
      <c r="G25" s="270"/>
      <c r="H25" s="270"/>
      <c r="I25" s="281"/>
      <c r="K25" s="63"/>
      <c r="M25" s="283"/>
      <c r="O25" s="283"/>
      <c r="Q25" s="283"/>
      <c r="S25" s="278"/>
      <c r="U25" s="279"/>
    </row>
    <row r="26" spans="1:22" x14ac:dyDescent="0.2">
      <c r="A26" s="280"/>
      <c r="C26" s="284" t="s">
        <v>657</v>
      </c>
      <c r="G26" s="270"/>
      <c r="H26" s="270"/>
      <c r="I26" s="281"/>
      <c r="K26" s="63">
        <f>+SUBTOTAL(9,K23:K25)</f>
        <v>777829831.98000002</v>
      </c>
      <c r="M26" s="265">
        <f>+SUBTOTAL(9,M23:M25)</f>
        <v>155270394</v>
      </c>
      <c r="O26" s="265">
        <f>+SUBTOTAL(9,O23:O25)</f>
        <v>638116035</v>
      </c>
      <c r="Q26" s="265">
        <f>+SUBTOTAL(9,Q23:Q25)</f>
        <v>37650645</v>
      </c>
      <c r="S26" s="278">
        <f>Q26/K26*100</f>
        <v>4.8404732567480258</v>
      </c>
      <c r="U26" s="279">
        <f>ROUND(O26/Q26,1)</f>
        <v>16.899999999999999</v>
      </c>
    </row>
    <row r="27" spans="1:22" ht="15.75" x14ac:dyDescent="0.25">
      <c r="C27" s="255"/>
    </row>
    <row r="28" spans="1:22" x14ac:dyDescent="0.2">
      <c r="A28" s="280">
        <v>312.10000000000002</v>
      </c>
      <c r="C28" s="282" t="s">
        <v>658</v>
      </c>
      <c r="G28" s="270"/>
      <c r="H28" s="270"/>
      <c r="I28" s="281"/>
      <c r="K28" s="63"/>
      <c r="S28" s="278"/>
      <c r="U28" s="279"/>
    </row>
    <row r="29" spans="1:22" x14ac:dyDescent="0.2">
      <c r="A29" s="280"/>
      <c r="C29" s="282" t="s">
        <v>724</v>
      </c>
      <c r="G29" s="270" t="s">
        <v>660</v>
      </c>
      <c r="H29" s="270" t="s">
        <v>636</v>
      </c>
      <c r="I29" s="281">
        <v>0</v>
      </c>
      <c r="K29" s="63">
        <v>19802080.260000002</v>
      </c>
      <c r="L29" s="72"/>
      <c r="M29" s="64">
        <v>5142558</v>
      </c>
      <c r="N29" s="64"/>
      <c r="O29" s="64">
        <v>14659522</v>
      </c>
      <c r="P29" s="64"/>
      <c r="Q29" s="64">
        <v>4886507</v>
      </c>
      <c r="S29" s="278">
        <v>24.68</v>
      </c>
      <c r="U29" s="279">
        <v>3</v>
      </c>
    </row>
    <row r="30" spans="1:22" x14ac:dyDescent="0.2">
      <c r="A30" s="280"/>
      <c r="C30" s="284"/>
      <c r="G30" s="270"/>
      <c r="H30" s="270"/>
      <c r="I30" s="281"/>
      <c r="K30" s="63"/>
      <c r="S30" s="278"/>
      <c r="U30" s="279"/>
    </row>
    <row r="31" spans="1:22" x14ac:dyDescent="0.2">
      <c r="A31" s="280"/>
      <c r="C31" s="284" t="s">
        <v>665</v>
      </c>
      <c r="G31" s="270"/>
      <c r="H31" s="270"/>
      <c r="I31" s="281"/>
      <c r="K31" s="63">
        <f>+SUBTOTAL(9,K29:K30)</f>
        <v>19802080.260000002</v>
      </c>
      <c r="M31" s="265">
        <f>+SUBTOTAL(9,M29:M30)</f>
        <v>5142558</v>
      </c>
      <c r="O31" s="265">
        <f>+SUBTOTAL(9,O29:O30)</f>
        <v>14659522</v>
      </c>
      <c r="Q31" s="265">
        <f>+SUBTOTAL(9,Q29:Q30)</f>
        <v>4886507</v>
      </c>
      <c r="S31" s="278">
        <f>Q31/K31*100</f>
        <v>24.676735655246755</v>
      </c>
      <c r="U31" s="279">
        <f>ROUND(O31/Q31,1)</f>
        <v>3</v>
      </c>
    </row>
    <row r="32" spans="1:22" x14ac:dyDescent="0.2">
      <c r="A32" s="280"/>
      <c r="C32" s="284"/>
      <c r="G32" s="270"/>
      <c r="H32" s="270"/>
      <c r="I32" s="281"/>
      <c r="K32" s="63"/>
      <c r="S32" s="278"/>
      <c r="U32" s="279"/>
    </row>
    <row r="33" spans="1:22" x14ac:dyDescent="0.2">
      <c r="A33" s="280">
        <v>314</v>
      </c>
      <c r="C33" s="257" t="s">
        <v>666</v>
      </c>
      <c r="K33" s="63"/>
      <c r="S33" s="278"/>
      <c r="U33" s="279"/>
    </row>
    <row r="34" spans="1:22" x14ac:dyDescent="0.2">
      <c r="A34" s="280"/>
      <c r="C34" s="282" t="s">
        <v>644</v>
      </c>
      <c r="E34" s="62">
        <v>49674</v>
      </c>
      <c r="G34" s="270" t="s">
        <v>824</v>
      </c>
      <c r="H34" s="270" t="s">
        <v>636</v>
      </c>
      <c r="I34" s="281">
        <v>-2</v>
      </c>
      <c r="K34" s="63">
        <v>45797249.490000002</v>
      </c>
      <c r="L34" s="72"/>
      <c r="M34" s="64">
        <v>8377637</v>
      </c>
      <c r="N34" s="64"/>
      <c r="O34" s="64">
        <f t="shared" ref="O34" si="8">ROUND((K34*(-I34/100)+K34)-M34,0)</f>
        <v>38335557</v>
      </c>
      <c r="P34" s="64"/>
      <c r="Q34" s="64">
        <f t="shared" ref="Q34" si="9">ROUND(O34/U34,0)</f>
        <v>2312190</v>
      </c>
      <c r="S34" s="278">
        <f t="shared" ref="S34" si="10">ROUND(Q34/K34*100,2)</f>
        <v>5.05</v>
      </c>
      <c r="U34" s="279">
        <v>16.579757541235328</v>
      </c>
      <c r="V34" s="246">
        <f t="shared" ref="V34" si="11">+O34/Q34</f>
        <v>16.57976074630545</v>
      </c>
    </row>
    <row r="35" spans="1:22" x14ac:dyDescent="0.2">
      <c r="A35" s="280"/>
      <c r="G35" s="270"/>
      <c r="H35" s="270"/>
      <c r="I35" s="281"/>
      <c r="K35" s="63"/>
      <c r="M35" s="283"/>
      <c r="O35" s="283"/>
      <c r="Q35" s="283"/>
      <c r="S35" s="278"/>
      <c r="U35" s="279"/>
    </row>
    <row r="36" spans="1:22" x14ac:dyDescent="0.2">
      <c r="A36" s="280"/>
      <c r="C36" s="284" t="s">
        <v>668</v>
      </c>
      <c r="G36" s="270"/>
      <c r="H36" s="270"/>
      <c r="I36" s="281"/>
      <c r="K36" s="63">
        <f>+SUBTOTAL(9,K34:K35)</f>
        <v>45797249.490000002</v>
      </c>
      <c r="M36" s="265">
        <f>+SUBTOTAL(9,M34:M35)</f>
        <v>8377637</v>
      </c>
      <c r="O36" s="265">
        <f>+SUBTOTAL(9,O34:O35)</f>
        <v>38335557</v>
      </c>
      <c r="Q36" s="265">
        <f>+SUBTOTAL(9,Q34:Q35)</f>
        <v>2312190</v>
      </c>
      <c r="S36" s="278">
        <f>Q36/K36*100</f>
        <v>5.0487529835277014</v>
      </c>
      <c r="U36" s="279">
        <f>ROUND(O36/Q36,1)</f>
        <v>16.600000000000001</v>
      </c>
    </row>
    <row r="37" spans="1:22" x14ac:dyDescent="0.2">
      <c r="A37" s="280"/>
      <c r="C37" s="284"/>
      <c r="G37" s="270"/>
      <c r="H37" s="270"/>
      <c r="I37" s="281"/>
      <c r="K37" s="63"/>
      <c r="S37" s="278"/>
      <c r="U37" s="279"/>
    </row>
    <row r="38" spans="1:22" x14ac:dyDescent="0.2">
      <c r="A38" s="280">
        <v>315</v>
      </c>
      <c r="C38" s="257" t="s">
        <v>669</v>
      </c>
      <c r="K38" s="63"/>
      <c r="S38" s="278"/>
      <c r="U38" s="279"/>
    </row>
    <row r="39" spans="1:22" x14ac:dyDescent="0.2">
      <c r="A39" s="280"/>
      <c r="C39" s="282" t="s">
        <v>644</v>
      </c>
      <c r="E39" s="62">
        <v>49674</v>
      </c>
      <c r="G39" s="270" t="s">
        <v>670</v>
      </c>
      <c r="H39" s="270" t="s">
        <v>636</v>
      </c>
      <c r="I39" s="281">
        <v>-2</v>
      </c>
      <c r="K39" s="63">
        <v>15435528.73</v>
      </c>
      <c r="L39" s="72"/>
      <c r="M39" s="64">
        <v>6347369</v>
      </c>
      <c r="N39" s="64"/>
      <c r="O39" s="64">
        <f t="shared" ref="O39:O40" si="12">ROUND((K39*(-I39/100)+K39)-M39,0)</f>
        <v>9396870</v>
      </c>
      <c r="P39" s="64"/>
      <c r="Q39" s="64">
        <f t="shared" ref="Q39:Q40" si="13">ROUND(O39/U39,0)</f>
        <v>541691</v>
      </c>
      <c r="S39" s="278">
        <f t="shared" ref="S39:S40" si="14">ROUND(Q39/K39*100,2)</f>
        <v>3.51</v>
      </c>
      <c r="U39" s="279">
        <v>17.347282008997322</v>
      </c>
      <c r="V39" s="246">
        <f t="shared" ref="V39:V40" si="15">+O39/Q39</f>
        <v>17.347288398736548</v>
      </c>
    </row>
    <row r="40" spans="1:22" x14ac:dyDescent="0.2">
      <c r="A40" s="280"/>
      <c r="C40" s="282" t="s">
        <v>645</v>
      </c>
      <c r="E40" s="62">
        <v>49674</v>
      </c>
      <c r="G40" s="270" t="s">
        <v>670</v>
      </c>
      <c r="H40" s="270" t="s">
        <v>636</v>
      </c>
      <c r="I40" s="281">
        <v>-2</v>
      </c>
      <c r="K40" s="63">
        <v>29324457.100000001</v>
      </c>
      <c r="L40" s="72"/>
      <c r="M40" s="64">
        <v>6736824</v>
      </c>
      <c r="N40" s="64"/>
      <c r="O40" s="64">
        <f t="shared" si="12"/>
        <v>23174122</v>
      </c>
      <c r="P40" s="64"/>
      <c r="Q40" s="64">
        <f t="shared" si="13"/>
        <v>1325750</v>
      </c>
      <c r="S40" s="278">
        <f t="shared" si="14"/>
        <v>4.5199999999999996</v>
      </c>
      <c r="U40" s="279">
        <v>17.480009390790421</v>
      </c>
      <c r="V40" s="246">
        <f t="shared" si="15"/>
        <v>17.480009051480295</v>
      </c>
    </row>
    <row r="41" spans="1:22" x14ac:dyDescent="0.2">
      <c r="A41" s="280"/>
      <c r="G41" s="270"/>
      <c r="H41" s="270"/>
      <c r="I41" s="281"/>
      <c r="K41" s="63"/>
      <c r="M41" s="283"/>
      <c r="O41" s="283"/>
      <c r="Q41" s="283"/>
      <c r="S41" s="278"/>
      <c r="U41" s="279"/>
    </row>
    <row r="42" spans="1:22" x14ac:dyDescent="0.2">
      <c r="A42" s="280"/>
      <c r="C42" s="284" t="s">
        <v>671</v>
      </c>
      <c r="G42" s="270"/>
      <c r="H42" s="270"/>
      <c r="I42" s="281"/>
      <c r="K42" s="63">
        <f>+SUBTOTAL(9,K39:K41)</f>
        <v>44759985.829999998</v>
      </c>
      <c r="M42" s="265">
        <f>+SUBTOTAL(9,M39:M41)</f>
        <v>13084193</v>
      </c>
      <c r="O42" s="265">
        <f>+SUBTOTAL(9,O39:O41)</f>
        <v>32570992</v>
      </c>
      <c r="Q42" s="265">
        <f>+SUBTOTAL(9,Q39:Q41)</f>
        <v>1867441</v>
      </c>
      <c r="S42" s="278">
        <f>Q42/K42*100</f>
        <v>4.172121517403081</v>
      </c>
      <c r="U42" s="279">
        <f>ROUND(O42/Q42,1)</f>
        <v>17.399999999999999</v>
      </c>
    </row>
    <row r="43" spans="1:22" x14ac:dyDescent="0.2">
      <c r="A43" s="280"/>
      <c r="C43" s="284"/>
      <c r="G43" s="270"/>
      <c r="H43" s="270"/>
      <c r="I43" s="281"/>
      <c r="K43" s="63"/>
      <c r="S43" s="278"/>
      <c r="U43" s="279"/>
    </row>
    <row r="44" spans="1:22" x14ac:dyDescent="0.2">
      <c r="A44" s="280">
        <v>316</v>
      </c>
      <c r="B44" s="260" t="s">
        <v>672</v>
      </c>
      <c r="C44" s="257" t="s">
        <v>838</v>
      </c>
      <c r="K44" s="63"/>
      <c r="S44" s="278"/>
      <c r="U44" s="279"/>
    </row>
    <row r="45" spans="1:22" x14ac:dyDescent="0.2">
      <c r="A45" s="280"/>
      <c r="C45" s="282" t="s">
        <v>644</v>
      </c>
      <c r="E45" s="62">
        <v>49674</v>
      </c>
      <c r="G45" s="270" t="s">
        <v>839</v>
      </c>
      <c r="H45" s="270" t="s">
        <v>636</v>
      </c>
      <c r="I45" s="281">
        <v>-2</v>
      </c>
      <c r="K45" s="63">
        <v>6483855.3300000001</v>
      </c>
      <c r="L45" s="72"/>
      <c r="M45" s="64">
        <v>3197454</v>
      </c>
      <c r="N45" s="64"/>
      <c r="O45" s="64">
        <f t="shared" ref="O45" si="16">ROUND((K45*(-I45/100)+K45)-M45,0)</f>
        <v>3416078</v>
      </c>
      <c r="P45" s="64"/>
      <c r="Q45" s="64">
        <f t="shared" ref="Q45" si="17">ROUND(O45/U45,0)</f>
        <v>202374</v>
      </c>
      <c r="S45" s="278">
        <f t="shared" ref="S45" si="18">ROUND(Q45/K45*100,2)</f>
        <v>3.12</v>
      </c>
      <c r="U45" s="279">
        <v>16.879993937696049</v>
      </c>
      <c r="V45" s="246">
        <f t="shared" ref="V45" si="19">+O45/Q45</f>
        <v>16.880024113769554</v>
      </c>
    </row>
    <row r="46" spans="1:22" x14ac:dyDescent="0.2">
      <c r="A46" s="280"/>
      <c r="C46" s="282"/>
      <c r="G46" s="270"/>
      <c r="H46" s="270"/>
      <c r="I46" s="281"/>
      <c r="K46" s="63"/>
      <c r="M46" s="283"/>
      <c r="O46" s="283"/>
      <c r="Q46" s="283"/>
      <c r="S46" s="278"/>
      <c r="U46" s="279"/>
    </row>
    <row r="47" spans="1:22" x14ac:dyDescent="0.2">
      <c r="A47" s="280"/>
      <c r="C47" s="284" t="s">
        <v>806</v>
      </c>
      <c r="G47" s="270"/>
      <c r="H47" s="270"/>
      <c r="I47" s="281"/>
      <c r="K47" s="67">
        <f>+SUBTOTAL(9,K45:K46)</f>
        <v>6483855.3300000001</v>
      </c>
      <c r="M47" s="285">
        <f>+SUBTOTAL(9,M45:M46)</f>
        <v>3197454</v>
      </c>
      <c r="O47" s="285">
        <f>+SUBTOTAL(9,O45:O46)</f>
        <v>3416078</v>
      </c>
      <c r="Q47" s="285">
        <f>+SUBTOTAL(9,Q45:Q46)</f>
        <v>202374</v>
      </c>
      <c r="S47" s="278">
        <f>Q47/K47*100</f>
        <v>3.1211985724548854</v>
      </c>
      <c r="U47" s="279">
        <f>ROUND(O47/Q47,1)</f>
        <v>16.899999999999999</v>
      </c>
    </row>
    <row r="48" spans="1:22" x14ac:dyDescent="0.2">
      <c r="A48" s="280"/>
      <c r="C48" s="284"/>
      <c r="G48" s="270"/>
      <c r="H48" s="270"/>
      <c r="I48" s="281"/>
      <c r="K48" s="63"/>
      <c r="S48" s="278"/>
      <c r="U48" s="279"/>
    </row>
    <row r="49" spans="1:21" ht="15.75" x14ac:dyDescent="0.25">
      <c r="A49" s="280"/>
      <c r="C49" s="276" t="s">
        <v>676</v>
      </c>
      <c r="G49" s="270"/>
      <c r="H49" s="270"/>
      <c r="I49" s="281"/>
      <c r="K49" s="69">
        <f>+SUBTOTAL(9,K16:K48)</f>
        <v>968809951.10000014</v>
      </c>
      <c r="L49" s="286"/>
      <c r="M49" s="287">
        <f>+SUBTOTAL(9,M16:M48)</f>
        <v>212043905</v>
      </c>
      <c r="N49" s="287"/>
      <c r="O49" s="287">
        <f>+SUBTOTAL(9,O16:O48)</f>
        <v>775746202</v>
      </c>
      <c r="P49" s="287"/>
      <c r="Q49" s="287">
        <f>+SUBTOTAL(9,Q16:Q48)</f>
        <v>49720867</v>
      </c>
      <c r="S49" s="278"/>
      <c r="U49" s="279"/>
    </row>
    <row r="50" spans="1:21" ht="15.75" x14ac:dyDescent="0.25">
      <c r="A50" s="280"/>
      <c r="C50" s="276"/>
      <c r="G50" s="270"/>
      <c r="H50" s="270"/>
      <c r="I50" s="281"/>
      <c r="K50" s="63"/>
      <c r="L50" s="286"/>
      <c r="M50" s="287"/>
      <c r="N50" s="287"/>
      <c r="O50" s="287"/>
      <c r="P50" s="287"/>
      <c r="Q50" s="287"/>
      <c r="S50" s="278"/>
      <c r="U50" s="279"/>
    </row>
    <row r="51" spans="1:21" ht="15.75" x14ac:dyDescent="0.25">
      <c r="B51" s="260" t="s">
        <v>636</v>
      </c>
      <c r="C51" s="288" t="s">
        <v>723</v>
      </c>
      <c r="I51" s="281"/>
      <c r="K51" s="289"/>
      <c r="L51" s="290"/>
      <c r="M51" s="289"/>
      <c r="N51" s="287"/>
      <c r="O51" s="287"/>
      <c r="P51" s="287"/>
      <c r="Q51" s="287"/>
      <c r="R51" s="290"/>
      <c r="S51" s="291"/>
    </row>
    <row r="52" spans="1:21" x14ac:dyDescent="0.2">
      <c r="C52" s="282"/>
      <c r="I52" s="281"/>
      <c r="K52" s="280"/>
      <c r="L52" s="291"/>
      <c r="R52" s="291"/>
      <c r="S52" s="291"/>
    </row>
  </sheetData>
  <mergeCells count="3">
    <mergeCell ref="A1:U1"/>
    <mergeCell ref="A4:U4"/>
    <mergeCell ref="A5:U5"/>
  </mergeCells>
  <pageMargins left="0.7" right="0.7" top="0.75" bottom="0.75" header="0.3" footer="0.3"/>
  <pageSetup fitToHeight="0" orientation="portrait" horizontalDpi="1200" verticalDpi="1200" r:id="rId1"/>
  <headerFooter>
    <oddHeader xml:space="preserve">&amp;R&amp;"Times New Roman,Bold"&amp;12Case Nos. 2025-00113 and 2025-00114
Attachment to Response to AG-KIUC-2 Question No. 16 
Page &amp;P of &amp;N
Garrett
</oddHeader>
  </headerFooter>
  <rowBreaks count="1" manualBreakCount="1">
    <brk id="31" max="18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NFListDisplayForm</Display>
  <Edit>NFListEditForm</Edit>
  <New>NFListEditForm</New>
</FormTemplates>
</file>

<file path=customXml/item2.xml><?xml version="1.0" encoding="utf-8"?>
<?mso-contentType ?>
<FormTemplates>
  <Display>DocumentLibraryForm</Display>
  <Edit>DocumentLibraryForm</Edit>
  <New>DocumentLibraryForm</New>
  <MobileDisplayFormUrl/>
  <MobileEditFormUrl/>
  <MobileNewFormUrl/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0103853DF7894DB347713A7250CD66" ma:contentTypeVersion="71" ma:contentTypeDescription="Create a new document." ma:contentTypeScope="" ma:versionID="9e9e9aecc9497b4a3a259a1f9668c82b">
  <xsd:schema xmlns:xsd="http://www.w3.org/2001/XMLSchema" xmlns:xs="http://www.w3.org/2001/XMLSchema" xmlns:p="http://schemas.microsoft.com/office/2006/metadata/properties" xmlns:ns1="http://schemas.microsoft.com/sharepoint/v3" xmlns:ns2="54fcda00-7b58-44a7-b108-8bd10a8a08ba" targetNamespace="http://schemas.microsoft.com/office/2006/metadata/properties" ma:root="true" ma:fieldsID="3f131de501d1b4714f7781a87fcdd089" ns1:_="" ns2:_="">
    <xsd:import namespace="http://schemas.microsoft.com/sharepoint/v3"/>
    <xsd:import namespace="54fcda00-7b58-44a7-b108-8bd10a8a08ba"/>
    <xsd:element name="properties">
      <xsd:complexType>
        <xsd:sequence>
          <xsd:element name="documentManagement">
            <xsd:complexType>
              <xsd:all>
                <xsd:element ref="ns2:Company" minOccurs="0"/>
                <xsd:element ref="ns2:Year"/>
                <xsd:element ref="ns2:Document_x0020_Type"/>
                <xsd:element ref="ns2:Filing_x0020_Requirement" minOccurs="0"/>
                <xsd:element ref="ns2:Witness_x0020_Testimony" minOccurs="0"/>
                <xsd:element ref="ns2:Intervemprs" minOccurs="0"/>
                <xsd:element ref="ns2:Round" minOccurs="0"/>
                <xsd:element ref="ns2:Data_x0020_Request_x0020_Question_x0020_No_x002e_" minOccurs="0"/>
                <xsd:element ref="ns2:Tariff_x0020_Dev_x0020_Doc_x0020_Type" minOccurs="0"/>
                <xsd:element ref="ns2:Filed_x0020_Documents" minOccurs="0"/>
                <xsd:element ref="ns2:Department" minOccurs="0"/>
                <xsd:element ref="ns1:Form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FormData" ma:index="19" nillable="true" ma:displayName="Form Data" ma:hidden="true" ma:internalName="FormData" ma:readOnly="fals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fcda00-7b58-44a7-b108-8bd10a8a08ba" elementFormDefault="qualified">
    <xsd:import namespace="http://schemas.microsoft.com/office/2006/documentManagement/types"/>
    <xsd:import namespace="http://schemas.microsoft.com/office/infopath/2007/PartnerControls"/>
    <xsd:element name="Company" ma:index="2" nillable="true" ma:displayName="Company" ma:internalName="Company" ma:readOnly="false" ma:requiredMultiChoice="tru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KU"/>
                    <xsd:enumeration value="LGE"/>
                    <xsd:enumeration value="ODP"/>
                  </xsd:restriction>
                </xsd:simpleType>
              </xsd:element>
            </xsd:sequence>
          </xsd:extension>
        </xsd:complexContent>
      </xsd:complexType>
    </xsd:element>
    <xsd:element name="Year" ma:index="3" ma:displayName="Year" ma:default="2025" ma:format="Dropdown" ma:indexed="true" ma:internalName="Year" ma:readOnly="false">
      <xsd:simpleType>
        <xsd:restriction base="dms:Choice">
          <xsd:enumeration value="2025"/>
          <xsd:enumeration value="2024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</xsd:restriction>
      </xsd:simpleType>
    </xsd:element>
    <xsd:element name="Document_x0020_Type" ma:index="4" ma:displayName="Document Type" ma:format="Dropdown" ma:indexed="true" ma:internalName="Document_x0020_Type" ma:readOnly="false">
      <xsd:simpleType>
        <xsd:restriction base="dms:Choice">
          <xsd:enumeration value="General Information"/>
          <xsd:enumeration value="Application"/>
          <xsd:enumeration value="Development"/>
          <xsd:enumeration value="Orders"/>
          <xsd:enumeration value="Direct Testimony"/>
          <xsd:enumeration value="Rebuttal Testimony"/>
          <xsd:enumeration value="Stipulation Testimony"/>
          <xsd:enumeration value="Supplemental Testimony"/>
          <xsd:enumeration value="Supplemental Rebuttal Testimony"/>
          <xsd:enumeration value="Sur-Rebuttal Testimony"/>
          <xsd:enumeration value="Superseded Testimony"/>
          <xsd:enumeration value="Intervenor Direct Testimony"/>
          <xsd:enumeration value="Intervenor Supplemental Testimony"/>
          <xsd:enumeration value="Intervenor Data Requests Issued"/>
          <xsd:enumeration value="Intervenor Data Requests Responses"/>
          <xsd:enumeration value="Data Requests"/>
          <xsd:enumeration value="Notices"/>
          <xsd:enumeration value="eFile/Filed Docs"/>
          <xsd:enumeration value="Filing Requirements"/>
          <xsd:enumeration value="Tariff Development"/>
          <xsd:enumeration value="Witness Prep"/>
          <xsd:enumeration value="Public Hearings"/>
          <xsd:enumeration value="Superseded"/>
          <xsd:enumeration value="Rate Case NMS/QF Tariffs"/>
          <xsd:enumeration value="Pre-Pay Program"/>
          <xsd:enumeration value="Grandfathering"/>
          <xsd:enumeration value="Net Metering"/>
          <xsd:enumeration value="Pre-Pay – Research"/>
          <xsd:enumeration value="Data Centers"/>
          <xsd:enumeration value="Settlement"/>
          <xsd:enumeration value="Guidance Sheets"/>
        </xsd:restriction>
      </xsd:simpleType>
    </xsd:element>
    <xsd:element name="Filing_x0020_Requirement" ma:index="5" nillable="true" ma:displayName="Filing Requirement" ma:format="Dropdown" ma:internalName="Filing_x0020_Requirement" ma:readOnly="false">
      <xsd:simpleType>
        <xsd:restriction base="dms:Choice">
          <xsd:enumeration value="Filing Requirements - Draft Responses"/>
          <xsd:enumeration value="Tab 01-Sec 14(2) Attachment Only"/>
          <xsd:enumeration value="Tab 03-Sec 16(1)(b)(2) Attachment Only"/>
          <xsd:enumeration value="Tab 04-Sec 16(1)(b)(3) Attachment Only"/>
          <xsd:enumeration value="Tab 05-Sec 16(1)(b)(4) Attachment Only"/>
          <xsd:enumeration value="Tab 06-Sec 16(1)(b)(5) Attachment Only"/>
          <xsd:enumeration value="Tab 07-Sec 16(2) Attachment Only"/>
          <xsd:enumeration value="Tab 13-Sec 16(6)(f) Attachment Only"/>
          <xsd:enumeration value="Tab 15-Sec 16(7)(b) Attachment Only"/>
          <xsd:enumeration value="Tab 16-Sec 16(7)(c) Attachment Only"/>
          <xsd:enumeration value="Tab 17-Sec 16(7)(d) Attachment Only"/>
          <xsd:enumeration value="Tab 18-Sec 16(7)(e) Attachment Only"/>
          <xsd:enumeration value="Tab 19-Sec 16(7)(f) Attachment Only"/>
          <xsd:enumeration value="Tab 20-Sec 16(7)(g) Attachment Only"/>
          <xsd:enumeration value="Tab 22-Sec 16(7)(h)(1) Attachment Only"/>
          <xsd:enumeration value="Tab 23-Sec 16(7)(h)(2) Attachment Only"/>
          <xsd:enumeration value="Tab 24-Sec 16(7)(h)(3) Attachment Only"/>
          <xsd:enumeration value="Tab 25-Sec 16(7)(h)(4) Attachment Only"/>
          <xsd:enumeration value="Tab 28-Sec 16(7)(h)(7) Attachment Only"/>
          <xsd:enumeration value="Tab 29-Sec 16(7)(h)(8) Attachment Only"/>
          <xsd:enumeration value="Tab 30-Sec 16(7)(h)(9) Attachment Only"/>
          <xsd:enumeration value="Tab 31-Sec 16(7)(h)(10) Attachment Only"/>
          <xsd:enumeration value="Tab 32-Sec 16(7)(h)(11) Attachment Only"/>
          <xsd:enumeration value="Tab 33-Sec 16(7)(h)(12) Attachment Only"/>
          <xsd:enumeration value="Tab 39-Sec 16(7)(i) Attachment Only"/>
          <xsd:enumeration value="Tab 40-Sec 16(7)(j) Attachment Only"/>
          <xsd:enumeration value="Tab 41-Sec 16(7)(k) Attachment Only"/>
          <xsd:enumeration value="Tab 43-Sec 16(7)(m) Attachment Only"/>
          <xsd:enumeration value="Tab 44-Sec 16(7)(n) Attachment Only"/>
          <xsd:enumeration value="Tab 45-Sec 16(7)(o) Attachment Only"/>
          <xsd:enumeration value="Tab 46-Sec 16(7)(p) Attachment Only"/>
          <xsd:enumeration value="Tab 50-Sec 16(7)(t) Attachment Only"/>
          <xsd:enumeration value="Tab 51-Sec 16(7)(u) Attachment Only"/>
          <xsd:enumeration value="Tab 54-Sec 16(8)(a) Attachment Only"/>
          <xsd:enumeration value="Tab 55-Sec 16(8)(b Attachment Only"/>
          <xsd:enumeration value="Tab 56-Sec 16(8)(c) Attachment Only"/>
          <xsd:enumeration value="Tab 57-Sec 16(8)(d) Attachment Only"/>
          <xsd:enumeration value="Tab 58-Sec 16(8)(e) Attachment Only"/>
          <xsd:enumeration value="Tab 59-Sec 16(8)(f) Attachment Only"/>
          <xsd:enumeration value="Tab 60-Sec 16(8)(g) Attachment Only"/>
          <xsd:enumeration value="Tab 61-Sec 16(8)(h) Attachment Only"/>
          <xsd:enumeration value="Tab 62-Sec 16(8)(i) Attachment Only"/>
          <xsd:enumeration value="Tab 63-Sec 16(8)(j) Attachment Only"/>
          <xsd:enumeration value="Tab 64-Sec 16(8)(k) Attachment Only"/>
          <xsd:enumeration value="Tab 66-Sec 16(8)(m) Attachment Only"/>
          <xsd:enumeration value="Tab 67-Sec 16(8)(n) Attachment Only"/>
          <xsd:enumeration value="Filing Requirements - Guidance Sheets"/>
          <xsd:enumeration value="Filing Requirements - Witness/Preparer Assignments"/>
          <xsd:enumeration value="Filing Requirements - eFiled"/>
          <xsd:enumeration value="Exempt Schedules 10_13_20_23_33_44-48"/>
          <xsd:enumeration value="Schedule 01-5_8-29_40-Revenue Requirements"/>
          <xsd:enumeration value="Schedule 08-14,16-28-Revenue Requirements"/>
          <xsd:enumeration value="Schedule 01-5-Financial Data"/>
          <xsd:enumeration value="Schedule 06-Annual Reports"/>
          <xsd:enumeration value="Schedule 07-Comparative Financial Statements"/>
          <xsd:enumeration value="Schedule 15-Regulatory Assets"/>
          <xsd:enumeration value="Schedule 17-Lead/Lag Cash Working Capital Calc - ET"/>
          <xsd:enumeration value="Schedule 27-Lead/Lag Cash Working Capital Calc - Adj."/>
          <xsd:enumeration value="Schedule 29-Workpapers for Adjustments"/>
          <xsd:enumeration value="Schedule 30-Revenue and Expense Analysis"/>
          <xsd:enumeration value="Schedule 31-Advertising"/>
          <xsd:enumeration value="Schedule 32-Storm Damage"/>
          <xsd:enumeration value="Schedule 34-Misc Expenses"/>
          <xsd:enumeration value="Schedule 35-Affiliate Services"/>
          <xsd:enumeration value="Schedule 36-Income Taxes"/>
          <xsd:enumeration value="Schedule 37-Organization"/>
          <xsd:enumeration value="Schedule 38-Changes in Acctg Procedures"/>
          <xsd:enumeration value="Schedule 39-Out of Period"/>
          <xsd:enumeration value="Schedule 40-Cost of Service"/>
          <xsd:enumeration value="Schedule 41-Present and Proposed Tariffs"/>
          <xsd:enumeration value="Schedule 42-Present and Proposed Revenues"/>
          <xsd:enumeration value="Schedule 43-Sample Bills"/>
          <xsd:enumeration value="Schedule 49-Other"/>
          <xsd:enumeration value="Schedule 50-Other"/>
        </xsd:restriction>
      </xsd:simpleType>
    </xsd:element>
    <xsd:element name="Witness_x0020_Testimony" ma:index="6" nillable="true" ma:displayName="Witness" ma:format="Dropdown" ma:internalName="Witness_x0020_Testimony" ma:readOnly="false">
      <xsd:simpleType>
        <xsd:restriction base="dms:Choice">
          <xsd:enumeration value="Baryenbruch, Patrick L. (Baryenbruch &amp; Company, LLC)"/>
          <xsd:enumeration value="Bellar, Lonnie E."/>
          <xsd:enumeration value="Bevington, John"/>
          <xsd:enumeration value="Burgos, Julissa"/>
          <xsd:enumeration value="Clements, Chad E."/>
          <xsd:enumeration value="Conroy, Robert M."/>
          <xsd:enumeration value="Crockett, John R."/>
          <xsd:enumeration value="Dylan W. D'Ascendis (ScottMadden, Inc.)"/>
          <xsd:enumeration value="Fackler, Andrea M."/>
          <xsd:enumeration value="Garrett, Christopher M."/>
          <xsd:enumeration value="Hornung, Michael E."/>
          <xsd:enumeration value="Johnson, Daniel"/>
          <xsd:enumeration value="Lovekamp, Rick E."/>
          <xsd:enumeration value="McCombs, Drew T."/>
          <xsd:enumeration value="McFarland, Elizabeth J."/>
          <xsd:enumeration value="McKenzie, Adrien M. (FINCAP, Inc.)"/>
          <xsd:enumeration value="Metts, Heather D."/>
          <xsd:enumeration value="Montgomery, Shannon L."/>
          <xsd:enumeration value="Poplaski, Vincent"/>
          <xsd:enumeration value="Rahn, Derek"/>
          <xsd:enumeration value="Rieth, Tom C."/>
          <xsd:enumeration value="Saunders, Eileen L."/>
          <xsd:enumeration value="Schram, Charles R."/>
          <xsd:enumeration value="Sinclair, David S."/>
          <xsd:enumeration value="Spanos, John J. (Gannett Fleming)"/>
          <xsd:enumeration value="Waldrab, Peter W."/>
          <xsd:enumeration value="Wilson, Stuart"/>
          <xsd:enumeration value="z - eFiled/Filed"/>
          <xsd:enumeration value="Arbough, Daniel K."/>
          <xsd:enumeration value="Blake, Kent W."/>
          <xsd:enumeration value="Leichty, Douglas A."/>
          <xsd:enumeration value="Meiman, Greg J."/>
          <xsd:enumeration value="Murphy, J. Clay"/>
          <xsd:enumeration value="Seelye, Steve (The Prime Group)"/>
          <xsd:enumeration value="Straight, Scott"/>
          <xsd:enumeration value="Thompson, Paul W."/>
          <xsd:enumeration value="Wolfe, John K."/>
          <xsd:enumeration value="Lyons, Tim S. (ScottMadden Inc)"/>
        </xsd:restriction>
      </xsd:simpleType>
    </xsd:element>
    <xsd:element name="Intervemprs" ma:index="7" nillable="true" ma:displayName="Data Request Party" ma:format="Dropdown" ma:internalName="Intervemprs" ma:readOnly="false">
      <xsd:simpleType>
        <xsd:restriction base="dms:Choice">
          <xsd:enumeration value="0-Data Response Tracking Sheet"/>
          <xsd:enumeration value="KY Public Service Commission - PSC"/>
          <xsd:enumeration value="VA State Corporation Commission - VASCC"/>
          <xsd:enumeration value="Appalachian Voices"/>
          <xsd:enumeration value="Association of Community Ministries - ACM"/>
          <xsd:enumeration value="Attorney General/KY Industrial Utility Customers - AG/KIUC"/>
          <xsd:enumeration value="Attorney General - AG"/>
          <xsd:enumeration value="AT&amp;T"/>
          <xsd:enumeration value="Charter Communications - Charter"/>
          <xsd:enumeration value="Community Action Council - CAC"/>
          <xsd:enumeration value="East Kentucky Power Cooperative - EKPC"/>
          <xsd:enumeration value="JBS Swift &amp; Co - JBS"/>
          <xsd:enumeration value="KY Broadband and Cable Association - KBCA"/>
          <xsd:enumeration value="KY Cable Telecomm. Assn - KCTA"/>
          <xsd:enumeration value="KY Industrial Utility Customers - KIUC"/>
          <xsd:enumeration value="Kentucky League of Cities - KLC"/>
          <xsd:enumeration value="Kroger"/>
          <xsd:enumeration value="Kroger/Wal-Mart"/>
          <xsd:enumeration value="KY School Boards Assn - KSBA"/>
          <xsd:enumeration value="KY Solar Industries Assn - KSIA"/>
          <xsd:enumeration value="Lexington-Fayette Urban County Govt - LFUCG"/>
          <xsd:enumeration value="Louisville Metro Government - METRO"/>
          <xsd:enumeration value="Metro. Housing Coalition - MHC"/>
          <xsd:enumeration value="Metro Housing Coalition/Kentuckians for the Commonwealth/Kentucky Solar Energy Society - MHC/KFTC/KSES"/>
          <xsd:enumeration value="Mountain Association/Kentuckians for the Commonwealth/Kentucky Solar Energy Society - MA/KFTC/KSES"/>
          <xsd:enumeration value="Sierra Club - SC"/>
          <xsd:enumeration value="U.S. Dept. of Defense/Federal Executive Agencies - DOD/FEA"/>
          <xsd:enumeration value="U.S. Dept. of Defense -  US DOD"/>
          <xsd:enumeration value="Wal-Mart"/>
        </xsd:restriction>
      </xsd:simpleType>
    </xsd:element>
    <xsd:element name="Round" ma:index="8" nillable="true" ma:displayName="Data Request Round" ma:format="Dropdown" ma:internalName="Round" ma:readOnly="false">
      <xsd:simpleType>
        <xsd:restriction base="dms:Choice">
          <xsd:enumeration value="On-Site Requests"/>
          <xsd:enumeration value="DR01"/>
          <xsd:enumeration value="DR01 Attachments"/>
          <xsd:enumeration value="DR01 eFiled/Filed"/>
          <xsd:enumeration value="DR02"/>
          <xsd:enumeration value="DR02 Attachments"/>
          <xsd:enumeration value="DR02 eFiled/Filed"/>
          <xsd:enumeration value="DR03"/>
          <xsd:enumeration value="DR03 Attachments"/>
          <xsd:enumeration value="DR03 eFiled/Filed"/>
          <xsd:enumeration value="DR04"/>
          <xsd:enumeration value="DR04 Attachments"/>
          <xsd:enumeration value="DR04 eFiled/Filed"/>
          <xsd:enumeration value="DR05"/>
          <xsd:enumeration value="DR05 Attachments"/>
          <xsd:enumeration value="DR05 eFiled/Filed"/>
          <xsd:enumeration value="DR06"/>
          <xsd:enumeration value="DR06 Attachments"/>
          <xsd:enumeration value="DR06 eFiled/Filed"/>
          <xsd:enumeration value="DR07"/>
          <xsd:enumeration value="DR07 Attachments"/>
          <xsd:enumeration value="DR07 eFiled/Filed"/>
          <xsd:enumeration value="DR08"/>
          <xsd:enumeration value="DR08 Attachments"/>
          <xsd:enumeration value="DR08 eFiled/Filed"/>
          <xsd:enumeration value="DR09"/>
          <xsd:enumeration value="DR09 Attachments"/>
          <xsd:enumeration value="DR09 eFiled/Filed"/>
          <xsd:enumeration value="DR10"/>
          <xsd:enumeration value="DR10 Attachments"/>
          <xsd:enumeration value="DR10 eFiled/Filed"/>
          <xsd:enumeration value="DR11"/>
          <xsd:enumeration value="DR11 Attachments"/>
          <xsd:enumeration value="DR11 eFiled/Filed"/>
          <xsd:enumeration value="DR12"/>
          <xsd:enumeration value="DR12 Attachments"/>
          <xsd:enumeration value="DR12 eFiled/Filed"/>
          <xsd:enumeration value="DR13"/>
          <xsd:enumeration value="DR13 Attachments"/>
          <xsd:enumeration value="DR13 eFiled/Filed"/>
          <xsd:enumeration value="DR14"/>
          <xsd:enumeration value="DR14 Attachments"/>
          <xsd:enumeration value="DR14 eFiled/Filed"/>
          <xsd:enumeration value="Post Hearing DR01"/>
          <xsd:enumeration value="Post Hearing DR01 Attachments"/>
          <xsd:enumeration value="Post Hearing DR01 eFiled/Filed"/>
          <xsd:enumeration value="Post Hearing DR02"/>
          <xsd:enumeration value="Post Hearing DR02 Attachments"/>
          <xsd:enumeration value="Post Hearing DR02 eFiled/Filed"/>
          <xsd:enumeration value="PSC DR02/Intervenors DR01"/>
          <xsd:enumeration value="PSC DR03/Intervenors DR02"/>
          <xsd:enumeration value="PSC DR04"/>
          <xsd:enumeration value="PSC DR05/Intervenors DR03"/>
          <xsd:enumeration value="PSC DR06"/>
        </xsd:restriction>
      </xsd:simpleType>
    </xsd:element>
    <xsd:element name="Data_x0020_Request_x0020_Question_x0020_No_x002e_" ma:index="9" nillable="true" ma:displayName="Data Request Question No." ma:format="Dropdown" ma:internalName="Data_x0020_Request_x0020_Question_x0020_No_x002e_" ma:readOnly="false">
      <xsd:simpleType>
        <xsd:restriction base="dms:Choice">
          <xsd:enumeration value="001"/>
          <xsd:enumeration value="002"/>
          <xsd:enumeration value="003"/>
          <xsd:enumeration value="004"/>
          <xsd:enumeration value="005"/>
          <xsd:enumeration value="006"/>
          <xsd:enumeration value="007"/>
          <xsd:enumeration value="008"/>
          <xsd:enumeration value="009"/>
          <xsd:enumeration value="010"/>
          <xsd:enumeration value="011"/>
          <xsd:enumeration value="012"/>
          <xsd:enumeration value="013"/>
          <xsd:enumeration value="014"/>
          <xsd:enumeration value="015"/>
          <xsd:enumeration value="016"/>
          <xsd:enumeration value="017"/>
          <xsd:enumeration value="018"/>
          <xsd:enumeration value="019"/>
          <xsd:enumeration value="020"/>
          <xsd:enumeration value="021"/>
          <xsd:enumeration value="022"/>
          <xsd:enumeration value="023"/>
          <xsd:enumeration value="024"/>
          <xsd:enumeration value="025"/>
          <xsd:enumeration value="026"/>
          <xsd:enumeration value="027"/>
          <xsd:enumeration value="028"/>
          <xsd:enumeration value="029"/>
          <xsd:enumeration value="030"/>
          <xsd:enumeration value="031"/>
          <xsd:enumeration value="032"/>
          <xsd:enumeration value="033"/>
          <xsd:enumeration value="034"/>
          <xsd:enumeration value="035"/>
          <xsd:enumeration value="036"/>
          <xsd:enumeration value="037"/>
          <xsd:enumeration value="038"/>
          <xsd:enumeration value="039"/>
          <xsd:enumeration value="040"/>
          <xsd:enumeration value="041"/>
          <xsd:enumeration value="042"/>
          <xsd:enumeration value="043"/>
          <xsd:enumeration value="044"/>
          <xsd:enumeration value="045"/>
          <xsd:enumeration value="046"/>
          <xsd:enumeration value="047"/>
          <xsd:enumeration value="048"/>
          <xsd:enumeration value="049"/>
          <xsd:enumeration value="050"/>
          <xsd:enumeration value="051"/>
          <xsd:enumeration value="052"/>
          <xsd:enumeration value="053"/>
          <xsd:enumeration value="054"/>
          <xsd:enumeration value="055"/>
          <xsd:enumeration value="056"/>
          <xsd:enumeration value="057"/>
          <xsd:enumeration value="058"/>
          <xsd:enumeration value="059"/>
          <xsd:enumeration value="060"/>
          <xsd:enumeration value="061"/>
          <xsd:enumeration value="062"/>
          <xsd:enumeration value="063"/>
          <xsd:enumeration value="064"/>
          <xsd:enumeration value="065"/>
          <xsd:enumeration value="066"/>
          <xsd:enumeration value="067"/>
          <xsd:enumeration value="068"/>
          <xsd:enumeration value="069"/>
          <xsd:enumeration value="070"/>
          <xsd:enumeration value="071"/>
          <xsd:enumeration value="072"/>
          <xsd:enumeration value="073"/>
          <xsd:enumeration value="074"/>
          <xsd:enumeration value="075"/>
          <xsd:enumeration value="076"/>
          <xsd:enumeration value="077"/>
          <xsd:enumeration value="078"/>
          <xsd:enumeration value="079"/>
          <xsd:enumeration value="080"/>
          <xsd:enumeration value="081"/>
          <xsd:enumeration value="082"/>
          <xsd:enumeration value="083"/>
          <xsd:enumeration value="084"/>
          <xsd:enumeration value="085"/>
          <xsd:enumeration value="086"/>
          <xsd:enumeration value="087"/>
          <xsd:enumeration value="088"/>
          <xsd:enumeration value="089"/>
          <xsd:enumeration value="090"/>
          <xsd:enumeration value="091"/>
          <xsd:enumeration value="092"/>
          <xsd:enumeration value="093"/>
          <xsd:enumeration value="094"/>
          <xsd:enumeration value="095"/>
          <xsd:enumeration value="096"/>
          <xsd:enumeration value="097"/>
          <xsd:enumeration value="098"/>
          <xsd:enumeration value="099"/>
          <xsd:enumeration value="100"/>
          <xsd:enumeration value="101"/>
          <xsd:enumeration value="102"/>
          <xsd:enumeration value="103"/>
          <xsd:enumeration value="104"/>
          <xsd:enumeration value="105"/>
          <xsd:enumeration value="106"/>
          <xsd:enumeration value="107"/>
          <xsd:enumeration value="108"/>
          <xsd:enumeration value="109"/>
          <xsd:enumeration value="110"/>
          <xsd:enumeration value="111"/>
          <xsd:enumeration value="112"/>
          <xsd:enumeration value="113"/>
          <xsd:enumeration value="114"/>
          <xsd:enumeration value="115"/>
          <xsd:enumeration value="116"/>
          <xsd:enumeration value="117"/>
          <xsd:enumeration value="118"/>
          <xsd:enumeration value="119"/>
          <xsd:enumeration value="120"/>
          <xsd:enumeration value="121"/>
          <xsd:enumeration value="122"/>
          <xsd:enumeration value="123"/>
          <xsd:enumeration value="124"/>
          <xsd:enumeration value="125"/>
          <xsd:enumeration value="126"/>
          <xsd:enumeration value="127"/>
          <xsd:enumeration value="128"/>
          <xsd:enumeration value="129"/>
          <xsd:enumeration value="130"/>
          <xsd:enumeration value="131"/>
          <xsd:enumeration value="132"/>
          <xsd:enumeration value="133"/>
          <xsd:enumeration value="134"/>
          <xsd:enumeration value="135"/>
          <xsd:enumeration value="136"/>
          <xsd:enumeration value="137"/>
          <xsd:enumeration value="138"/>
          <xsd:enumeration value="139"/>
          <xsd:enumeration value="140"/>
          <xsd:enumeration value="141"/>
          <xsd:enumeration value="142"/>
          <xsd:enumeration value="143"/>
          <xsd:enumeration value="144"/>
          <xsd:enumeration value="145"/>
          <xsd:enumeration value="146"/>
          <xsd:enumeration value="147"/>
          <xsd:enumeration value="148"/>
          <xsd:enumeration value="149"/>
          <xsd:enumeration value="150"/>
          <xsd:enumeration value="151"/>
          <xsd:enumeration value="152"/>
          <xsd:enumeration value="153"/>
          <xsd:enumeration value="154"/>
          <xsd:enumeration value="155"/>
          <xsd:enumeration value="156"/>
          <xsd:enumeration value="157"/>
          <xsd:enumeration value="158"/>
          <xsd:enumeration value="159"/>
          <xsd:enumeration value="160"/>
          <xsd:enumeration value="161"/>
          <xsd:enumeration value="162"/>
          <xsd:enumeration value="163"/>
          <xsd:enumeration value="164"/>
          <xsd:enumeration value="165"/>
          <xsd:enumeration value="166"/>
          <xsd:enumeration value="167"/>
          <xsd:enumeration value="168"/>
          <xsd:enumeration value="169"/>
          <xsd:enumeration value="170"/>
          <xsd:enumeration value="171"/>
          <xsd:enumeration value="172"/>
          <xsd:enumeration value="173"/>
          <xsd:enumeration value="174"/>
          <xsd:enumeration value="175"/>
          <xsd:enumeration value="176"/>
          <xsd:enumeration value="177"/>
          <xsd:enumeration value="178"/>
          <xsd:enumeration value="179"/>
          <xsd:enumeration value="180"/>
          <xsd:enumeration value="181"/>
          <xsd:enumeration value="182"/>
          <xsd:enumeration value="183"/>
          <xsd:enumeration value="184"/>
          <xsd:enumeration value="185"/>
          <xsd:enumeration value="186"/>
          <xsd:enumeration value="187"/>
          <xsd:enumeration value="188"/>
          <xsd:enumeration value="189"/>
          <xsd:enumeration value="190"/>
          <xsd:enumeration value="191"/>
          <xsd:enumeration value="192"/>
          <xsd:enumeration value="193"/>
          <xsd:enumeration value="194"/>
          <xsd:enumeration value="195"/>
          <xsd:enumeration value="196"/>
          <xsd:enumeration value="197"/>
          <xsd:enumeration value="198"/>
          <xsd:enumeration value="199"/>
          <xsd:enumeration value="200"/>
          <xsd:enumeration value="201"/>
          <xsd:enumeration value="202"/>
          <xsd:enumeration value="203"/>
          <xsd:enumeration value="204"/>
          <xsd:enumeration value="205"/>
          <xsd:enumeration value="206"/>
          <xsd:enumeration value="207"/>
          <xsd:enumeration value="208"/>
          <xsd:enumeration value="209"/>
          <xsd:enumeration value="210"/>
          <xsd:enumeration value="211"/>
          <xsd:enumeration value="212"/>
          <xsd:enumeration value="213"/>
          <xsd:enumeration value="214"/>
          <xsd:enumeration value="215"/>
          <xsd:enumeration value="216"/>
          <xsd:enumeration value="217"/>
          <xsd:enumeration value="218"/>
          <xsd:enumeration value="219"/>
          <xsd:enumeration value="220"/>
          <xsd:enumeration value="221"/>
          <xsd:enumeration value="222"/>
          <xsd:enumeration value="223"/>
          <xsd:enumeration value="224"/>
          <xsd:enumeration value="225"/>
          <xsd:enumeration value="226"/>
          <xsd:enumeration value="227"/>
          <xsd:enumeration value="228"/>
          <xsd:enumeration value="229"/>
          <xsd:enumeration value="230"/>
          <xsd:enumeration value="231"/>
          <xsd:enumeration value="232"/>
          <xsd:enumeration value="233"/>
          <xsd:enumeration value="234"/>
          <xsd:enumeration value="235"/>
          <xsd:enumeration value="236"/>
          <xsd:enumeration value="237"/>
          <xsd:enumeration value="238"/>
          <xsd:enumeration value="239"/>
          <xsd:enumeration value="240"/>
          <xsd:enumeration value="241"/>
          <xsd:enumeration value="242"/>
          <xsd:enumeration value="243"/>
          <xsd:enumeration value="244"/>
          <xsd:enumeration value="245"/>
          <xsd:enumeration value="246"/>
          <xsd:enumeration value="247"/>
          <xsd:enumeration value="248"/>
          <xsd:enumeration value="249"/>
          <xsd:enumeration value="250"/>
          <xsd:enumeration value="251"/>
          <xsd:enumeration value="252"/>
          <xsd:enumeration value="253"/>
          <xsd:enumeration value="254"/>
          <xsd:enumeration value="255"/>
          <xsd:enumeration value="256"/>
          <xsd:enumeration value="257"/>
          <xsd:enumeration value="258"/>
          <xsd:enumeration value="259"/>
          <xsd:enumeration value="260"/>
          <xsd:enumeration value="261"/>
          <xsd:enumeration value="262"/>
          <xsd:enumeration value="263"/>
          <xsd:enumeration value="264"/>
          <xsd:enumeration value="265"/>
          <xsd:enumeration value="266"/>
          <xsd:enumeration value="267"/>
          <xsd:enumeration value="268"/>
          <xsd:enumeration value="269"/>
          <xsd:enumeration value="270"/>
          <xsd:enumeration value="271"/>
          <xsd:enumeration value="272"/>
          <xsd:enumeration value="273"/>
          <xsd:enumeration value="274"/>
          <xsd:enumeration value="275"/>
          <xsd:enumeration value="276"/>
          <xsd:enumeration value="277"/>
          <xsd:enumeration value="278"/>
          <xsd:enumeration value="279"/>
          <xsd:enumeration value="280"/>
          <xsd:enumeration value="281"/>
          <xsd:enumeration value="282"/>
          <xsd:enumeration value="283"/>
          <xsd:enumeration value="284"/>
          <xsd:enumeration value="285"/>
          <xsd:enumeration value="286"/>
          <xsd:enumeration value="287"/>
          <xsd:enumeration value="288"/>
          <xsd:enumeration value="289"/>
          <xsd:enumeration value="290"/>
          <xsd:enumeration value="291"/>
          <xsd:enumeration value="292"/>
          <xsd:enumeration value="293"/>
          <xsd:enumeration value="294"/>
          <xsd:enumeration value="295"/>
          <xsd:enumeration value="296"/>
          <xsd:enumeration value="297"/>
          <xsd:enumeration value="298"/>
          <xsd:enumeration value="299"/>
          <xsd:enumeration value="300"/>
          <xsd:enumeration value="301"/>
          <xsd:enumeration value="302"/>
          <xsd:enumeration value="303"/>
          <xsd:enumeration value="304"/>
          <xsd:enumeration value="305"/>
          <xsd:enumeration value="306"/>
          <xsd:enumeration value="307"/>
          <xsd:enumeration value="308"/>
          <xsd:enumeration value="309"/>
          <xsd:enumeration value="310"/>
          <xsd:enumeration value="311"/>
          <xsd:enumeration value="312"/>
          <xsd:enumeration value="313"/>
          <xsd:enumeration value="314"/>
          <xsd:enumeration value="315"/>
          <xsd:enumeration value="316"/>
          <xsd:enumeration value="317"/>
          <xsd:enumeration value="318"/>
          <xsd:enumeration value="319"/>
          <xsd:enumeration value="320"/>
          <xsd:enumeration value="321"/>
          <xsd:enumeration value="322"/>
          <xsd:enumeration value="323"/>
          <xsd:enumeration value="324"/>
          <xsd:enumeration value="325"/>
          <xsd:enumeration value="326"/>
          <xsd:enumeration value="327"/>
          <xsd:enumeration value="328"/>
          <xsd:enumeration value="329"/>
          <xsd:enumeration value="330"/>
          <xsd:enumeration value="331"/>
          <xsd:enumeration value="332"/>
          <xsd:enumeration value="333"/>
          <xsd:enumeration value="334"/>
          <xsd:enumeration value="335"/>
          <xsd:enumeration value="336"/>
          <xsd:enumeration value="337"/>
          <xsd:enumeration value="338"/>
          <xsd:enumeration value="339"/>
          <xsd:enumeration value="340"/>
          <xsd:enumeration value="341"/>
          <xsd:enumeration value="342"/>
          <xsd:enumeration value="343"/>
          <xsd:enumeration value="344"/>
          <xsd:enumeration value="345"/>
          <xsd:enumeration value="346"/>
          <xsd:enumeration value="347"/>
          <xsd:enumeration value="348"/>
          <xsd:enumeration value="349"/>
          <xsd:enumeration value="350"/>
          <xsd:enumeration value="351"/>
          <xsd:enumeration value="352"/>
          <xsd:enumeration value="353"/>
          <xsd:enumeration value="354"/>
          <xsd:enumeration value="355"/>
          <xsd:enumeration value="356"/>
          <xsd:enumeration value="357"/>
          <xsd:enumeration value="358"/>
          <xsd:enumeration value="359"/>
          <xsd:enumeration value="360"/>
          <xsd:enumeration value="361"/>
          <xsd:enumeration value="362"/>
          <xsd:enumeration value="363"/>
          <xsd:enumeration value="364"/>
          <xsd:enumeration value="365"/>
          <xsd:enumeration value="366"/>
          <xsd:enumeration value="367"/>
          <xsd:enumeration value="368"/>
          <xsd:enumeration value="369"/>
          <xsd:enumeration value="370"/>
          <xsd:enumeration value="371"/>
          <xsd:enumeration value="372"/>
          <xsd:enumeration value="373"/>
          <xsd:enumeration value="374"/>
          <xsd:enumeration value="375"/>
          <xsd:enumeration value="376"/>
          <xsd:enumeration value="377"/>
          <xsd:enumeration value="378"/>
          <xsd:enumeration value="379"/>
          <xsd:enumeration value="380"/>
          <xsd:enumeration value="381"/>
          <xsd:enumeration value="382"/>
          <xsd:enumeration value="383"/>
          <xsd:enumeration value="384"/>
          <xsd:enumeration value="385"/>
          <xsd:enumeration value="386"/>
          <xsd:enumeration value="387"/>
          <xsd:enumeration value="388"/>
          <xsd:enumeration value="389"/>
          <xsd:enumeration value="390"/>
          <xsd:enumeration value="391"/>
          <xsd:enumeration value="392"/>
          <xsd:enumeration value="393"/>
          <xsd:enumeration value="394"/>
          <xsd:enumeration value="395"/>
          <xsd:enumeration value="396"/>
          <xsd:enumeration value="397"/>
          <xsd:enumeration value="398"/>
          <xsd:enumeration value="399"/>
          <xsd:enumeration value="400"/>
          <xsd:enumeration value="401"/>
          <xsd:enumeration value="402"/>
          <xsd:enumeration value="403"/>
          <xsd:enumeration value="404"/>
          <xsd:enumeration value="405"/>
          <xsd:enumeration value="406"/>
          <xsd:enumeration value="407"/>
          <xsd:enumeration value="408"/>
          <xsd:enumeration value="409"/>
          <xsd:enumeration value="410"/>
          <xsd:enumeration value="411"/>
          <xsd:enumeration value="412"/>
          <xsd:enumeration value="413"/>
          <xsd:enumeration value="414"/>
          <xsd:enumeration value="415"/>
          <xsd:enumeration value="416"/>
          <xsd:enumeration value="417"/>
          <xsd:enumeration value="418"/>
          <xsd:enumeration value="419"/>
          <xsd:enumeration value="420"/>
          <xsd:enumeration value="421"/>
          <xsd:enumeration value="422"/>
          <xsd:enumeration value="423"/>
          <xsd:enumeration value="424"/>
          <xsd:enumeration value="425"/>
          <xsd:enumeration value="426"/>
          <xsd:enumeration value="427"/>
          <xsd:enumeration value="428"/>
          <xsd:enumeration value="429"/>
          <xsd:enumeration value="430"/>
          <xsd:enumeration value="431"/>
          <xsd:enumeration value="432"/>
          <xsd:enumeration value="433"/>
          <xsd:enumeration value="434"/>
          <xsd:enumeration value="435"/>
          <xsd:enumeration value="436"/>
          <xsd:enumeration value="437"/>
          <xsd:enumeration value="438"/>
          <xsd:enumeration value="439"/>
          <xsd:enumeration value="440"/>
          <xsd:enumeration value="441"/>
        </xsd:restriction>
      </xsd:simpleType>
    </xsd:element>
    <xsd:element name="Tariff_x0020_Dev_x0020_Doc_x0020_Type" ma:index="10" nillable="true" ma:displayName="Tariff Dev Doc Type" ma:format="Dropdown" ma:internalName="Tariff_x0020_Dev_x0020_Doc_x0020_Type">
      <xsd:simpleType>
        <xsd:restriction base="dms:Choice">
          <xsd:enumeration value="Rate Case Documents"/>
          <xsd:enumeration value="Pre-Pay Program"/>
          <xsd:enumeration value="Support"/>
        </xsd:restriction>
      </xsd:simpleType>
    </xsd:element>
    <xsd:element name="Filed_x0020_Documents" ma:index="11" nillable="true" ma:displayName="Filed Documents (Internal Use Only)" ma:format="Dropdown" ma:internalName="Filed_x0020_Documents" ma:readOnly="false">
      <xsd:simpleType>
        <xsd:restriction base="dms:Choice">
          <xsd:enumeration value="Application/Filing Requirements/Testimony"/>
          <xsd:enumeration value="PSC DR 01"/>
          <xsd:enumeration value="PSC DR 02/Intervenor DR 01"/>
          <xsd:enumeration value="PSC DR 03/Intervenor DR 02"/>
          <xsd:enumeration value="PSC DR 04"/>
          <xsd:enumeration value="PSC DR 05"/>
          <xsd:enumeration value="PSC DR 06"/>
          <xsd:enumeration value="PSC Post Hearing DR01"/>
          <xsd:enumeration value="PSC Post Hearing DR02"/>
          <xsd:enumeration value="VSCC DR01"/>
          <xsd:enumeration value="VSCC DR02"/>
          <xsd:enumeration value="VSCC DR03"/>
          <xsd:enumeration value="VSCC DR04"/>
          <xsd:enumeration value="VSCC DR05"/>
          <xsd:enumeration value="VSCC DR06"/>
          <xsd:enumeration value="VSCC DR07"/>
          <xsd:enumeration value="VSCC DR08"/>
          <xsd:enumeration value="VSCC DR09"/>
          <xsd:enumeration value="VSCC DR10"/>
          <xsd:enumeration value="VSCC DR11"/>
          <xsd:enumeration value="VSCC DR12"/>
          <xsd:enumeration value="VSCC DR13"/>
          <xsd:enumeration value="VSCC DR14"/>
          <xsd:enumeration value="Supplemental Testimony"/>
          <xsd:enumeration value="Rebuttal Testimony"/>
          <xsd:enumeration value="Settlement Agreement"/>
          <xsd:enumeration value="Stipulation Testimony"/>
          <xsd:enumeration value="Post Hearing Briefs"/>
        </xsd:restriction>
      </xsd:simpleType>
    </xsd:element>
    <xsd:element name="Department" ma:index="18" nillable="true" ma:displayName="Department/Purpose" ma:format="Dropdown" ma:internalName="Department" ma:readOnly="false">
      <xsd:simpleType>
        <xsd:restriction base="dms:Choice">
          <xsd:enumeration value="Billing Determinants"/>
          <xsd:enumeration value="Cost of Service"/>
          <xsd:enumeration value="Jurisdictional Separation Study"/>
          <xsd:enumeration value="Lead-Lag Study"/>
          <xsd:enumeration value="Revenue Requirement"/>
          <xsd:enumeration value="Testimony"/>
          <xsd:enumeration value="Errata"/>
          <xsd:enumeration value="Base Period Update - Jurisdictional Separation Study"/>
          <xsd:enumeration value="Base Period Update - Revenue Requirement"/>
          <xsd:enumeration value="Financial Planning &amp; Analysis"/>
          <xsd:enumeration value="Financial Planning &amp; Analysis - TEST FILES"/>
          <xsd:enumeration value="Financial Reporting"/>
          <xsd:enumeration value="Sales Analysis &amp; Forecasting"/>
          <xsd:enumeration value="State Regulation &amp; Rates"/>
          <xsd:enumeration value="Tax Accounting &amp; Complianc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3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pany xmlns="54fcda00-7b58-44a7-b108-8bd10a8a08ba">
      <Value>KU</Value>
      <Value>LGE</Value>
    </Company>
    <Tariff_x0020_Dev_x0020_Doc_x0020_Type xmlns="54fcda00-7b58-44a7-b108-8bd10a8a08ba" xsi:nil="true"/>
    <Filing_x0020_Requirement xmlns="54fcda00-7b58-44a7-b108-8bd10a8a08ba" xsi:nil="true"/>
    <Round xmlns="54fcda00-7b58-44a7-b108-8bd10a8a08ba">DR02 Attachments</Round>
    <FormData xmlns="http://schemas.microsoft.com/sharepoint/v3">&lt;?xml version="1.0" encoding="utf-8"?&gt;&lt;FormVariables&gt;&lt;Version /&gt;&lt;/FormVariables&gt;</FormData>
    <Data_x0020_Request_x0020_Question_x0020_No_x002e_ xmlns="54fcda00-7b58-44a7-b108-8bd10a8a08ba">016</Data_x0020_Request_x0020_Question_x0020_No_x002e_>
    <Year xmlns="54fcda00-7b58-44a7-b108-8bd10a8a08ba">2025</Year>
    <Document_x0020_Type xmlns="54fcda00-7b58-44a7-b108-8bd10a8a08ba">Data Requests</Document_x0020_Type>
    <Witness_x0020_Testimony xmlns="54fcda00-7b58-44a7-b108-8bd10a8a08ba" xsi:nil="true"/>
    <Intervemprs xmlns="54fcda00-7b58-44a7-b108-8bd10a8a08ba">Attorney General/KY Industrial Utility Customers - AG/KIUC</Intervemprs>
    <Filed_x0020_Documents xmlns="54fcda00-7b58-44a7-b108-8bd10a8a08ba" xsi:nil="true"/>
    <Department xmlns="54fcda00-7b58-44a7-b108-8bd10a8a08ba" xsi:nil="true"/>
  </documentManagement>
</p:properties>
</file>

<file path=customXml/item5.xml><?xml version="1.0" encoding="utf-8"?>
<?mso-contentType ?>
<FormUrls xmlns="http://schemas.microsoft.com/sharepoint/v3/contenttype/forms/url">
  <MobileDisplay>_layouts/15/NintexForms/Mobile/DispForm.aspx</MobileDisplay>
  <MobileEdit>_layouts/15/NintexForms/Mobile/EditForm.aspx</MobileEdit>
  <MobileNew>_layouts/15/NintexForms/Mobile/NewForm.aspx</MobileNew>
</FormUrls>
</file>

<file path=customXml/itemProps1.xml><?xml version="1.0" encoding="utf-8"?>
<ds:datastoreItem xmlns:ds="http://schemas.openxmlformats.org/officeDocument/2006/customXml" ds:itemID="{008E7424-4E6E-4284-94E6-7ACCC9B27F4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5A90C30-0EE4-43A1-B871-A4525FC18406}">
  <ds:schemaRefs/>
</ds:datastoreItem>
</file>

<file path=customXml/itemProps3.xml><?xml version="1.0" encoding="utf-8"?>
<ds:datastoreItem xmlns:ds="http://schemas.openxmlformats.org/officeDocument/2006/customXml" ds:itemID="{A717F83D-EFC5-46EC-B41C-D71F85EE645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54fcda00-7b58-44a7-b108-8bd10a8a08b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39577C90-4634-4A50-80F2-96C5951AEFAD}">
  <ds:schemaRefs>
    <ds:schemaRef ds:uri="http://schemas.microsoft.com/office/2006/metadata/properties"/>
    <ds:schemaRef ds:uri="http://schemas.microsoft.com/office/infopath/2007/PartnerControls"/>
    <ds:schemaRef ds:uri="54fcda00-7b58-44a7-b108-8bd10a8a08ba"/>
    <ds:schemaRef ds:uri="http://schemas.microsoft.com/sharepoint/v3"/>
  </ds:schemaRefs>
</ds:datastoreItem>
</file>

<file path=customXml/itemProps5.xml><?xml version="1.0" encoding="utf-8"?>
<ds:datastoreItem xmlns:ds="http://schemas.openxmlformats.org/officeDocument/2006/customXml" ds:itemID="{602443B4-8102-4581-9288-3BF3AD04F0E8}">
  <ds:schemaRefs>
    <ds:schemaRef ds:uri="http://schemas.microsoft.com/sharepoint/v3/contenttype/forms/ur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40</vt:i4>
      </vt:variant>
    </vt:vector>
  </HeadingPairs>
  <TitlesOfParts>
    <vt:vector size="66" baseType="lpstr">
      <vt:lpstr>Summary</vt:lpstr>
      <vt:lpstr>KU</vt:lpstr>
      <vt:lpstr>LGE</vt:lpstr>
      <vt:lpstr>Calculations for 2023-2025&gt;&gt;</vt:lpstr>
      <vt:lpstr>KU-06302020-Rates wo Term Salv</vt:lpstr>
      <vt:lpstr>KU - Table 2 (no Term Salv)-est</vt:lpstr>
      <vt:lpstr>LGE E-06302020-Rates wo Term Sa</vt:lpstr>
      <vt:lpstr>LGE-Table 2(E)-no Term Salv-est</vt:lpstr>
      <vt:lpstr>KU-2017 Study-no term salv-est</vt:lpstr>
      <vt:lpstr>KU - 2017 Table 2-no term salv-</vt:lpstr>
      <vt:lpstr>LGE-Steam-2017 Study-Recalc'd</vt:lpstr>
      <vt:lpstr>LGE - 2017 Table 2-Updated</vt:lpstr>
      <vt:lpstr>Original files &gt;&gt;&gt;</vt:lpstr>
      <vt:lpstr>KU-06302020-Original</vt:lpstr>
      <vt:lpstr>KU - Table 2 (original)</vt:lpstr>
      <vt:lpstr>LGE Electric-06302020-Original</vt:lpstr>
      <vt:lpstr>LGE - Table 2 (E)-original</vt:lpstr>
      <vt:lpstr>KU-Steam-v4-2017 Study-Original</vt:lpstr>
      <vt:lpstr>KU - 2017 Table 2-Original</vt:lpstr>
      <vt:lpstr>LGE-Steam-2017 Study-Original</vt:lpstr>
      <vt:lpstr>LGE - 2017 Table 2-Original</vt:lpstr>
      <vt:lpstr>Original Variance Files&gt;&gt;</vt:lpstr>
      <vt:lpstr>KU 2023 2024</vt:lpstr>
      <vt:lpstr>KU 2024 2025</vt:lpstr>
      <vt:lpstr>LGE 2023 2024</vt:lpstr>
      <vt:lpstr>LGE 2024 2025</vt:lpstr>
      <vt:lpstr>'KU - 2017 Table 2-no term salv-'!Print_Area</vt:lpstr>
      <vt:lpstr>'KU - 2017 Table 2-Original'!Print_Area</vt:lpstr>
      <vt:lpstr>'KU - Table 2 (no Term Salv)-est'!Print_Area</vt:lpstr>
      <vt:lpstr>'KU - Table 2 (original)'!Print_Area</vt:lpstr>
      <vt:lpstr>'KU-06302020-Original'!Print_Area</vt:lpstr>
      <vt:lpstr>'KU-06302020-Rates wo Term Salv'!Print_Area</vt:lpstr>
      <vt:lpstr>'KU-2017 Study-no term salv-est'!Print_Area</vt:lpstr>
      <vt:lpstr>'KU-Steam-v4-2017 Study-Original'!Print_Area</vt:lpstr>
      <vt:lpstr>'LGE - 2017 Table 2-Original'!Print_Area</vt:lpstr>
      <vt:lpstr>'LGE - 2017 Table 2-Updated'!Print_Area</vt:lpstr>
      <vt:lpstr>'LGE - Table 2 (E)-original'!Print_Area</vt:lpstr>
      <vt:lpstr>'LGE E-06302020-Rates wo Term Sa'!Print_Area</vt:lpstr>
      <vt:lpstr>'LGE Electric-06302020-Original'!Print_Area</vt:lpstr>
      <vt:lpstr>'LGE-Steam-2017 Study-Original'!Print_Area</vt:lpstr>
      <vt:lpstr>'LGE-Steam-2017 Study-Recalc''d'!Print_Area</vt:lpstr>
      <vt:lpstr>'LGE-Table 2(E)-no Term Salv-est'!Print_Area</vt:lpstr>
      <vt:lpstr>KU!Print_Titles</vt:lpstr>
      <vt:lpstr>'KU - 2017 Table 2-no term salv-'!Print_Titles</vt:lpstr>
      <vt:lpstr>'KU - 2017 Table 2-Original'!Print_Titles</vt:lpstr>
      <vt:lpstr>'KU - Table 2 (no Term Salv)-est'!Print_Titles</vt:lpstr>
      <vt:lpstr>'KU - Table 2 (original)'!Print_Titles</vt:lpstr>
      <vt:lpstr>'KU 2023 2024'!Print_Titles</vt:lpstr>
      <vt:lpstr>'KU 2024 2025'!Print_Titles</vt:lpstr>
      <vt:lpstr>'KU-06302020-Original'!Print_Titles</vt:lpstr>
      <vt:lpstr>'KU-06302020-Rates wo Term Salv'!Print_Titles</vt:lpstr>
      <vt:lpstr>'KU-2017 Study-no term salv-est'!Print_Titles</vt:lpstr>
      <vt:lpstr>'KU-Steam-v4-2017 Study-Original'!Print_Titles</vt:lpstr>
      <vt:lpstr>LGE!Print_Titles</vt:lpstr>
      <vt:lpstr>'LGE - 2017 Table 2-Original'!Print_Titles</vt:lpstr>
      <vt:lpstr>'LGE - 2017 Table 2-Updated'!Print_Titles</vt:lpstr>
      <vt:lpstr>'LGE - Table 2 (E)-original'!Print_Titles</vt:lpstr>
      <vt:lpstr>'LGE 2023 2024'!Print_Titles</vt:lpstr>
      <vt:lpstr>'LGE 2024 2025'!Print_Titles</vt:lpstr>
      <vt:lpstr>'LGE E-06302020-Rates wo Term Sa'!Print_Titles</vt:lpstr>
      <vt:lpstr>'LGE Electric-06302020-Original'!Print_Titles</vt:lpstr>
      <vt:lpstr>'LGE-Steam-2017 Study-Original'!Print_Titles</vt:lpstr>
      <vt:lpstr>'LGE-Steam-2017 Study-Recalc''d'!Print_Titles</vt:lpstr>
      <vt:lpstr>'LGE-Table 2(E)-no Term Salv-est'!Print_Titles</vt:lpstr>
      <vt:lpstr>'LGE - 2017 Table 2-Updated'!WeightedNetSalvage</vt:lpstr>
      <vt:lpstr>WeightedNetSalvage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Daly, Karen</dc:creator>
  <cp:lastModifiedBy>Couch, Kelly</cp:lastModifiedBy>
  <cp:lastPrinted>2025-08-08T12:05:33Z</cp:lastPrinted>
  <dcterms:created xsi:type="dcterms:W3CDTF">2025-03-19T12:01:09Z</dcterms:created>
  <dcterms:modified xsi:type="dcterms:W3CDTF">2025-08-08T12:05:42Z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adee1c6-0c13-46fe-9f7d-d5b32ad2c571_Enabled">
    <vt:lpwstr>true</vt:lpwstr>
  </property>
  <property fmtid="{D5CDD505-2E9C-101B-9397-08002B2CF9AE}" pid="3" name="MSIP_Label_0adee1c6-0c13-46fe-9f7d-d5b32ad2c571_SetDate">
    <vt:lpwstr>2025-03-19T12:14:56Z</vt:lpwstr>
  </property>
  <property fmtid="{D5CDD505-2E9C-101B-9397-08002B2CF9AE}" pid="4" name="MSIP_Label_0adee1c6-0c13-46fe-9f7d-d5b32ad2c571_Method">
    <vt:lpwstr>Privileged</vt:lpwstr>
  </property>
  <property fmtid="{D5CDD505-2E9C-101B-9397-08002B2CF9AE}" pid="5" name="MSIP_Label_0adee1c6-0c13-46fe-9f7d-d5b32ad2c571_Name">
    <vt:lpwstr>0adee1c6-0c13-46fe-9f7d-d5b32ad2c571</vt:lpwstr>
  </property>
  <property fmtid="{D5CDD505-2E9C-101B-9397-08002B2CF9AE}" pid="6" name="MSIP_Label_0adee1c6-0c13-46fe-9f7d-d5b32ad2c571_SiteId">
    <vt:lpwstr>5ee3b0ba-a559-45ee-a69e-6d3e963a3e72</vt:lpwstr>
  </property>
  <property fmtid="{D5CDD505-2E9C-101B-9397-08002B2CF9AE}" pid="7" name="MSIP_Label_0adee1c6-0c13-46fe-9f7d-d5b32ad2c571_ActionId">
    <vt:lpwstr>82b4f3d5-bd73-4ba8-8859-94af984e92ee</vt:lpwstr>
  </property>
  <property fmtid="{D5CDD505-2E9C-101B-9397-08002B2CF9AE}" pid="8" name="MSIP_Label_0adee1c6-0c13-46fe-9f7d-d5b32ad2c571_ContentBits">
    <vt:lpwstr>2</vt:lpwstr>
  </property>
  <property fmtid="{D5CDD505-2E9C-101B-9397-08002B2CF9AE}" pid="9" name="MSIP_Label_b28095e7-21cd-4f1b-a182-85eb226f41ae_Enabled">
    <vt:lpwstr>true</vt:lpwstr>
  </property>
  <property fmtid="{D5CDD505-2E9C-101B-9397-08002B2CF9AE}" pid="10" name="MSIP_Label_b28095e7-21cd-4f1b-a182-85eb226f41ae_SetDate">
    <vt:lpwstr>2025-04-01T14:43:33Z</vt:lpwstr>
  </property>
  <property fmtid="{D5CDD505-2E9C-101B-9397-08002B2CF9AE}" pid="11" name="MSIP_Label_b28095e7-21cd-4f1b-a182-85eb226f41ae_Method">
    <vt:lpwstr>Privileged</vt:lpwstr>
  </property>
  <property fmtid="{D5CDD505-2E9C-101B-9397-08002B2CF9AE}" pid="12" name="MSIP_Label_b28095e7-21cd-4f1b-a182-85eb226f41ae_Name">
    <vt:lpwstr>b28095e7-21cd-4f1b-a182-85eb226f41ae</vt:lpwstr>
  </property>
  <property fmtid="{D5CDD505-2E9C-101B-9397-08002B2CF9AE}" pid="13" name="MSIP_Label_b28095e7-21cd-4f1b-a182-85eb226f41ae_SiteId">
    <vt:lpwstr>25b79aa0-07c6-4d65-9c80-df92aacdc157</vt:lpwstr>
  </property>
  <property fmtid="{D5CDD505-2E9C-101B-9397-08002B2CF9AE}" pid="14" name="MSIP_Label_b28095e7-21cd-4f1b-a182-85eb226f41ae_ActionId">
    <vt:lpwstr>5427f549-1750-49d6-8701-be54d50509a7</vt:lpwstr>
  </property>
  <property fmtid="{D5CDD505-2E9C-101B-9397-08002B2CF9AE}" pid="15" name="MSIP_Label_b28095e7-21cd-4f1b-a182-85eb226f41ae_ContentBits">
    <vt:lpwstr>2</vt:lpwstr>
  </property>
  <property fmtid="{D5CDD505-2E9C-101B-9397-08002B2CF9AE}" pid="16" name="MSIP_Label_b28095e7-21cd-4f1b-a182-85eb226f41ae_Tag">
    <vt:lpwstr>10, 0, 1, 1</vt:lpwstr>
  </property>
  <property fmtid="{D5CDD505-2E9C-101B-9397-08002B2CF9AE}" pid="17" name="ContentTypeId">
    <vt:lpwstr>0x0101002D0103853DF7894DB347713A7250CD66</vt:lpwstr>
  </property>
</Properties>
</file>